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questionmarkgroup.sharepoint.com/sites/Schoonmaak/Gedeelde documenten/General/Projecten algemeen/In behandeling/Zaan Primair/2. PvE en Leidraad opgesteld ZP/Publicatie documenten/"/>
    </mc:Choice>
  </mc:AlternateContent>
  <xr:revisionPtr revIDLastSave="77" documentId="8_{151CD818-1DF3-4506-BCD3-5378778A81A0}" xr6:coauthVersionLast="47" xr6:coauthVersionMax="47" xr10:uidLastSave="{43807E5F-1F6E-4076-91A4-31FFD71F4890}"/>
  <bookViews>
    <workbookView xWindow="8690" yWindow="10690" windowWidth="19420" windowHeight="11500" tabRatio="881" xr2:uid="{00000000-000D-0000-FFFF-FFFF00000000}"/>
  </bookViews>
  <sheets>
    <sheet name="1-Uitgangspunten" sheetId="41" r:id="rId1"/>
    <sheet name="2-Kosten per locatie" sheetId="37" r:id="rId2"/>
    <sheet name="3-Productie normen" sheetId="28" r:id="rId3"/>
    <sheet name="4-Basis ruimtestaat" sheetId="2" r:id="rId4"/>
    <sheet name="5-Premies en opslagen" sheetId="17" r:id="rId5"/>
    <sheet name="6-Opbouw uurtarief productie" sheetId="18" r:id="rId6"/>
    <sheet name="7-Opbouw uurtarief toezicht" sheetId="38" r:id="rId7"/>
    <sheet name="8-Additionele kosten" sheetId="31" r:id="rId8"/>
    <sheet name="9-Afroepprijs" sheetId="47" r:id="rId9"/>
    <sheet name="10-Vloeronderhoud" sheetId="39" r:id="rId10"/>
    <sheet name="11-Machinekosten" sheetId="40" r:id="rId11"/>
  </sheets>
  <externalReferences>
    <externalReference r:id="rId12"/>
    <externalReference r:id="rId13"/>
    <externalReference r:id="rId14"/>
    <externalReference r:id="rId15"/>
    <externalReference r:id="rId16"/>
  </externalReferences>
  <definedNames>
    <definedName name="__1F" hidden="1">#REF!</definedName>
    <definedName name="__2_0_F" hidden="1">#REF!</definedName>
    <definedName name="__c" hidden="1">'[1]#REF'!#REF!</definedName>
    <definedName name="_1_________F" hidden="1">#REF!</definedName>
    <definedName name="_1F" localSheetId="1" hidden="1">#REF!</definedName>
    <definedName name="_1F" hidden="1">#REF!</definedName>
    <definedName name="_2_______0_F" hidden="1">#REF!</definedName>
    <definedName name="_2_0_F" localSheetId="8" hidden="1">[2]Blad1!#REF!</definedName>
    <definedName name="_2_0_F" hidden="1">#REF!</definedName>
    <definedName name="_2F" hidden="1">#REF!</definedName>
    <definedName name="_3_0_F" hidden="1">#REF!</definedName>
    <definedName name="_3F" localSheetId="8" hidden="1">[2]Blad1!#REF!</definedName>
    <definedName name="_3F" hidden="1">#REF!</definedName>
    <definedName name="_4F" hidden="1">#REF!</definedName>
    <definedName name="_5_0_F" hidden="1">#REF!</definedName>
    <definedName name="_8_0_F" hidden="1">#REF!</definedName>
    <definedName name="_c" hidden="1">'[1]#REF'!#REF!</definedName>
    <definedName name="_Dist_Bin" hidden="1">#REF!</definedName>
    <definedName name="_Dist_Values" hidden="1">#REF!</definedName>
    <definedName name="_Fill" localSheetId="9" hidden="1">#REF!</definedName>
    <definedName name="_Fill" localSheetId="1" hidden="1">#REF!</definedName>
    <definedName name="_Fill" localSheetId="8" hidden="1">[3]ruimten!#REF!</definedName>
    <definedName name="_Fill" hidden="1">#REF!</definedName>
    <definedName name="_filll" hidden="1">#REF!</definedName>
    <definedName name="_xlnm._FilterDatabase" localSheetId="9" hidden="1">'10-Vloeronderhoud'!$A$12:$AA$101</definedName>
    <definedName name="_xlnm._FilterDatabase" localSheetId="1" hidden="1">'2-Kosten per locatie'!$A$14:$O$35</definedName>
    <definedName name="_xlnm._FilterDatabase" localSheetId="3" hidden="1">'4-Basis ruimtestaat'!$B$9:$S$821</definedName>
    <definedName name="_Hlk39130726" localSheetId="0">'1-Uitgangspunten'!$A$16</definedName>
    <definedName name="_Key1" localSheetId="9" hidden="1">#REF!</definedName>
    <definedName name="_Key1" localSheetId="1" hidden="1">#REF!</definedName>
    <definedName name="_Key1" localSheetId="8" hidden="1">[3]ruimten!#REF!</definedName>
    <definedName name="_Key1" hidden="1">#REF!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'1-Uitgangspunten'!$A$5</definedName>
    <definedName name="_Toc106114458" localSheetId="0">'1-Uitgangspunten'!$A$9</definedName>
    <definedName name="_Toc106114459" localSheetId="0">'1-Uitgangspunten'!$A$13</definedName>
    <definedName name="_Toc518445846" localSheetId="0">'1-Uitgangspunten'!$A$17</definedName>
    <definedName name="AantalTaken">#REF!</definedName>
    <definedName name="AccessDatabase" hidden="1">"C:\data\excel\BASISWP.mdb"</definedName>
    <definedName name="Additioneel" hidden="1">#REF!</definedName>
    <definedName name="_xlnm.Print_Area" localSheetId="1">'2-Kosten per locatie'!$A$1:$O$35</definedName>
    <definedName name="_xlnm.Print_Area" localSheetId="3">'4-Basis ruimtestaat'!$B$3:$S$821</definedName>
    <definedName name="_xlnm.Print_Area" localSheetId="4">'5-Premies en opslagen'!$A$3:$E$55</definedName>
    <definedName name="_xlnm.Print_Area" localSheetId="5">'6-Opbouw uurtarief productie'!$A$1:$O$70</definedName>
    <definedName name="_xlnm.Print_Titles" localSheetId="9">'10-Vloeronderhoud'!$12:$12</definedName>
    <definedName name="_xlnm.Print_Titles" localSheetId="1">'2-Kosten per locatie'!$14:$14</definedName>
    <definedName name="_xlnm.Print_Titles" localSheetId="3">'4-Basis ruimtestaat'!$9:$9</definedName>
    <definedName name="_xlnm.Print_Titles" localSheetId="5">'6-Opbouw uurtarief productie'!$A:$C</definedName>
    <definedName name="AllInTarief">#REF!</definedName>
    <definedName name="berichtok" localSheetId="1">'2-Kosten per locatie'!berichtok</definedName>
    <definedName name="berichtok">'2-Kosten per locatie'!berichtok</definedName>
    <definedName name="berichtoke" localSheetId="1">'2-Kosten per locatie'!berichtoke</definedName>
    <definedName name="berichtoke">'2-Kosten per locatie'!berichtoke</definedName>
    <definedName name="berichtoke1" localSheetId="1">'2-Kosten per locatie'!berichtoke1</definedName>
    <definedName name="berichtoke1">'2-Kosten per locatie'!berichtoke1</definedName>
    <definedName name="Berkt" localSheetId="1">'2-Kosten per locatie'!Berkt</definedName>
    <definedName name="Berkt">'2-Kosten per locatie'!Berkt</definedName>
    <definedName name="CZO">#REF!</definedName>
    <definedName name="DB.Bouwdeel">#REF!</definedName>
    <definedName name="DB.Etage">#REF!</definedName>
    <definedName name="DB.Kengetal">#REF!</definedName>
    <definedName name="DB.Machines">#REF!</definedName>
    <definedName name="DB.Oppervlakte">#REF!</definedName>
    <definedName name="DB.Oppervlakteperjaar">#REF!</definedName>
    <definedName name="DB.Urenperdag">#REF!</definedName>
    <definedName name="DB.Vloer">#REF!</definedName>
    <definedName name="dffdf" hidden="1">#REF!</definedName>
    <definedName name="District">#REF!</definedName>
    <definedName name="einde" localSheetId="1">'2-Kosten per locatie'!einde</definedName>
    <definedName name="einde">'2-Kosten per locatie'!einde</definedName>
    <definedName name="Factor">#REF!</definedName>
    <definedName name="FactorNorm">#REF!</definedName>
    <definedName name="FactorPV">#REF!</definedName>
    <definedName name="Facturatiefreq.">#REF!</definedName>
    <definedName name="fghf" hidden="1">#REF!</definedName>
    <definedName name="Gan_R" localSheetId="1">'2-Kosten per locatie'!Gan_R</definedName>
    <definedName name="Gan_R">'2-Kosten per locatie'!Gan_R</definedName>
    <definedName name="gs" hidden="1">#REF!</definedName>
    <definedName name="han" localSheetId="9" hidden="1">#REF!</definedName>
    <definedName name="han" localSheetId="1" hidden="1">#REF!</definedName>
    <definedName name="han" localSheetId="8" hidden="1">'[4]#REF'!#REF!</definedName>
    <definedName name="han" hidden="1">#REF!</definedName>
    <definedName name="HFreq.">#REF!</definedName>
    <definedName name="HTML_CodePage" hidden="1">1252</definedName>
    <definedName name="HTML_Control" localSheetId="1" hidden="1">{"'ma_vr'!$A$1:$AA$42"}</definedName>
    <definedName name="HTML_Control" localSheetId="8"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#REF!</definedName>
    <definedName name="Klantnaam">#REF!</definedName>
    <definedName name="Locatie1">'[5]1.1b-Contractblad Perceel 2'!$B$9</definedName>
    <definedName name="Locatie2">'[5]1.1a-Contractblad Perceel 1'!$B$10</definedName>
    <definedName name="LocatieNaam">'[5]1.1b-Contractblad Perceel 2'!$B$9</definedName>
    <definedName name="Mutatiederdekwartaal" localSheetId="1" hidden="1">{"'ma_vr'!$A$1:$AA$42"}</definedName>
    <definedName name="Mutatiederdekwartaal" hidden="1">{"'ma_vr'!$A$1:$AA$42"}</definedName>
    <definedName name="NvB" hidden="1">#REF!</definedName>
    <definedName name="Prijspeil">#REF!</definedName>
    <definedName name="q" hidden="1">[2]Blad1!#REF!</definedName>
    <definedName name="Rekenfreq.">#REF!</definedName>
    <definedName name="Tarieven">#REF!</definedName>
    <definedName name="TB.Normenvergelijk">#REF!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40" l="1"/>
  <c r="P30" i="40"/>
  <c r="F29" i="31" l="1"/>
  <c r="E29" i="31"/>
  <c r="F24" i="31"/>
  <c r="E24" i="31"/>
  <c r="F29" i="39"/>
  <c r="E29" i="39"/>
  <c r="F61" i="39"/>
  <c r="E61" i="39"/>
  <c r="F42" i="39"/>
  <c r="E42" i="39"/>
  <c r="G42" i="39" s="1"/>
  <c r="I42" i="39" s="1"/>
  <c r="F25" i="39"/>
  <c r="E25" i="39"/>
  <c r="F99" i="39"/>
  <c r="E99" i="39"/>
  <c r="F82" i="39"/>
  <c r="E82" i="39"/>
  <c r="F47" i="39"/>
  <c r="E47" i="39"/>
  <c r="B4" i="31"/>
  <c r="L714" i="2"/>
  <c r="L715" i="2"/>
  <c r="L716" i="2"/>
  <c r="L717" i="2"/>
  <c r="L724" i="2"/>
  <c r="L725" i="2"/>
  <c r="L726" i="2"/>
  <c r="L727" i="2"/>
  <c r="L728" i="2"/>
  <c r="L729" i="2"/>
  <c r="L731" i="2"/>
  <c r="L732" i="2"/>
  <c r="L733" i="2"/>
  <c r="N459" i="2"/>
  <c r="O459" i="2"/>
  <c r="N460" i="2"/>
  <c r="O460" i="2"/>
  <c r="N461" i="2"/>
  <c r="O461" i="2"/>
  <c r="N462" i="2"/>
  <c r="O462" i="2"/>
  <c r="N463" i="2"/>
  <c r="O463" i="2"/>
  <c r="N464" i="2"/>
  <c r="O464" i="2"/>
  <c r="N465" i="2"/>
  <c r="O465" i="2"/>
  <c r="N466" i="2"/>
  <c r="O466" i="2"/>
  <c r="N467" i="2"/>
  <c r="O467" i="2"/>
  <c r="N468" i="2"/>
  <c r="O468" i="2"/>
  <c r="N469" i="2"/>
  <c r="O469" i="2"/>
  <c r="N470" i="2"/>
  <c r="O470" i="2"/>
  <c r="N471" i="2"/>
  <c r="O471" i="2"/>
  <c r="N472" i="2"/>
  <c r="O472" i="2"/>
  <c r="N473" i="2"/>
  <c r="O473" i="2"/>
  <c r="N474" i="2"/>
  <c r="O474" i="2"/>
  <c r="N475" i="2"/>
  <c r="O475" i="2"/>
  <c r="N476" i="2"/>
  <c r="O476" i="2"/>
  <c r="N477" i="2"/>
  <c r="O477" i="2"/>
  <c r="N478" i="2"/>
  <c r="O478" i="2"/>
  <c r="N479" i="2"/>
  <c r="O479" i="2"/>
  <c r="N480" i="2"/>
  <c r="O480" i="2"/>
  <c r="N481" i="2"/>
  <c r="O481" i="2"/>
  <c r="N482" i="2"/>
  <c r="O482" i="2"/>
  <c r="N483" i="2"/>
  <c r="O483" i="2"/>
  <c r="N484" i="2"/>
  <c r="O484" i="2"/>
  <c r="N485" i="2"/>
  <c r="O485" i="2"/>
  <c r="N486" i="2"/>
  <c r="O486" i="2"/>
  <c r="N487" i="2"/>
  <c r="O487" i="2"/>
  <c r="N488" i="2"/>
  <c r="O488" i="2"/>
  <c r="N489" i="2"/>
  <c r="O489" i="2"/>
  <c r="N490" i="2"/>
  <c r="O490" i="2"/>
  <c r="N491" i="2"/>
  <c r="O491" i="2"/>
  <c r="N492" i="2"/>
  <c r="O492" i="2"/>
  <c r="N493" i="2"/>
  <c r="O493" i="2"/>
  <c r="N494" i="2"/>
  <c r="O494" i="2"/>
  <c r="N495" i="2"/>
  <c r="O495" i="2"/>
  <c r="N496" i="2"/>
  <c r="O496" i="2"/>
  <c r="N497" i="2"/>
  <c r="O497" i="2"/>
  <c r="N498" i="2"/>
  <c r="O498" i="2"/>
  <c r="N499" i="2"/>
  <c r="O499" i="2"/>
  <c r="N500" i="2"/>
  <c r="O500" i="2"/>
  <c r="N501" i="2"/>
  <c r="O501" i="2"/>
  <c r="N502" i="2"/>
  <c r="O502" i="2"/>
  <c r="N503" i="2"/>
  <c r="O503" i="2"/>
  <c r="N504" i="2"/>
  <c r="O504" i="2"/>
  <c r="N505" i="2"/>
  <c r="O505" i="2"/>
  <c r="N506" i="2"/>
  <c r="O506" i="2"/>
  <c r="N507" i="2"/>
  <c r="O507" i="2"/>
  <c r="N508" i="2"/>
  <c r="O508" i="2"/>
  <c r="N509" i="2"/>
  <c r="O509" i="2"/>
  <c r="N510" i="2"/>
  <c r="O510" i="2"/>
  <c r="N511" i="2"/>
  <c r="O511" i="2"/>
  <c r="N512" i="2"/>
  <c r="O512" i="2"/>
  <c r="N513" i="2"/>
  <c r="O513" i="2"/>
  <c r="N514" i="2"/>
  <c r="O514" i="2"/>
  <c r="N515" i="2"/>
  <c r="O515" i="2"/>
  <c r="N516" i="2"/>
  <c r="O516" i="2"/>
  <c r="N517" i="2"/>
  <c r="O517" i="2"/>
  <c r="N518" i="2"/>
  <c r="O518" i="2"/>
  <c r="N519" i="2"/>
  <c r="O519" i="2"/>
  <c r="N520" i="2"/>
  <c r="O520" i="2"/>
  <c r="N521" i="2"/>
  <c r="O521" i="2"/>
  <c r="N522" i="2"/>
  <c r="O522" i="2"/>
  <c r="N523" i="2"/>
  <c r="O523" i="2"/>
  <c r="N524" i="2"/>
  <c r="O524" i="2"/>
  <c r="G24" i="31" l="1"/>
  <c r="G29" i="31"/>
  <c r="G47" i="39"/>
  <c r="I47" i="39" s="1"/>
  <c r="G82" i="39"/>
  <c r="I82" i="39" s="1"/>
  <c r="G29" i="39"/>
  <c r="I29" i="39" s="1"/>
  <c r="G99" i="39"/>
  <c r="I99" i="39" s="1"/>
  <c r="G25" i="39"/>
  <c r="I25" i="39" s="1"/>
  <c r="G61" i="39"/>
  <c r="I61" i="39" s="1"/>
  <c r="N563" i="2"/>
  <c r="O563" i="2"/>
  <c r="N564" i="2"/>
  <c r="O564" i="2"/>
  <c r="L563" i="2"/>
  <c r="S563" i="2" s="1"/>
  <c r="L564" i="2"/>
  <c r="S564" i="2" s="1"/>
  <c r="E83" i="39"/>
  <c r="E84" i="39"/>
  <c r="E85" i="39"/>
  <c r="E86" i="39"/>
  <c r="E87" i="39"/>
  <c r="E88" i="39"/>
  <c r="E89" i="39"/>
  <c r="E90" i="39"/>
  <c r="E91" i="39"/>
  <c r="E92" i="39"/>
  <c r="E93" i="39"/>
  <c r="E94" i="39"/>
  <c r="E95" i="39"/>
  <c r="E96" i="39"/>
  <c r="E97" i="39"/>
  <c r="E98" i="39"/>
  <c r="E65" i="39"/>
  <c r="E66" i="39"/>
  <c r="E67" i="39"/>
  <c r="E68" i="39"/>
  <c r="E69" i="39"/>
  <c r="E70" i="39"/>
  <c r="E71" i="39"/>
  <c r="E72" i="39"/>
  <c r="E73" i="39"/>
  <c r="E74" i="39"/>
  <c r="E75" i="39"/>
  <c r="E76" i="39"/>
  <c r="E77" i="39"/>
  <c r="E78" i="39"/>
  <c r="E79" i="39"/>
  <c r="E80" i="39"/>
  <c r="E81" i="39"/>
  <c r="E48" i="39"/>
  <c r="E49" i="39"/>
  <c r="E50" i="39"/>
  <c r="E51" i="39"/>
  <c r="E52" i="39"/>
  <c r="E53" i="39"/>
  <c r="E54" i="39"/>
  <c r="E55" i="39"/>
  <c r="E56" i="39"/>
  <c r="E57" i="39"/>
  <c r="E58" i="39"/>
  <c r="E59" i="39"/>
  <c r="E60" i="39"/>
  <c r="E62" i="39"/>
  <c r="E63" i="39"/>
  <c r="E64" i="39"/>
  <c r="E30" i="39"/>
  <c r="E31" i="39"/>
  <c r="E32" i="39"/>
  <c r="E33" i="39"/>
  <c r="E34" i="39"/>
  <c r="E35" i="39"/>
  <c r="E36" i="39"/>
  <c r="E37" i="39"/>
  <c r="E38" i="39"/>
  <c r="E39" i="39"/>
  <c r="E40" i="39"/>
  <c r="E41" i="39"/>
  <c r="E43" i="39"/>
  <c r="E44" i="39"/>
  <c r="E45" i="39"/>
  <c r="E46" i="39"/>
  <c r="E13" i="39"/>
  <c r="E14" i="39"/>
  <c r="E15" i="39"/>
  <c r="E16" i="39"/>
  <c r="E17" i="39"/>
  <c r="E18" i="39"/>
  <c r="E19" i="39"/>
  <c r="E20" i="39"/>
  <c r="E21" i="39"/>
  <c r="E22" i="39"/>
  <c r="E23" i="39"/>
  <c r="E24" i="39"/>
  <c r="E26" i="39"/>
  <c r="E27" i="39"/>
  <c r="E28" i="39"/>
  <c r="E101" i="39" l="1"/>
  <c r="F38" i="39"/>
  <c r="F39" i="39"/>
  <c r="F40" i="39"/>
  <c r="F41" i="39"/>
  <c r="F43" i="39"/>
  <c r="F44" i="39"/>
  <c r="F45" i="39"/>
  <c r="F46" i="39"/>
  <c r="F48" i="39"/>
  <c r="F49" i="39"/>
  <c r="F50" i="39"/>
  <c r="F51" i="39"/>
  <c r="F52" i="39"/>
  <c r="F53" i="39"/>
  <c r="F54" i="39"/>
  <c r="F55" i="39"/>
  <c r="F56" i="39"/>
  <c r="F57" i="39"/>
  <c r="F58" i="39"/>
  <c r="F59" i="39"/>
  <c r="F60" i="39"/>
  <c r="F62" i="39"/>
  <c r="F63" i="39"/>
  <c r="F64" i="39"/>
  <c r="F65" i="39"/>
  <c r="F66" i="39"/>
  <c r="F67" i="39"/>
  <c r="F68" i="39"/>
  <c r="F69" i="39"/>
  <c r="F70" i="39"/>
  <c r="F71" i="39"/>
  <c r="F72" i="39"/>
  <c r="F73" i="39"/>
  <c r="F74" i="39"/>
  <c r="F75" i="39"/>
  <c r="F76" i="39"/>
  <c r="F77" i="39"/>
  <c r="F78" i="39"/>
  <c r="F79" i="39"/>
  <c r="F80" i="39"/>
  <c r="F81" i="39"/>
  <c r="F83" i="39"/>
  <c r="G83" i="39" s="1"/>
  <c r="I83" i="39" s="1"/>
  <c r="F84" i="39"/>
  <c r="G84" i="39" s="1"/>
  <c r="I84" i="39" s="1"/>
  <c r="F85" i="39"/>
  <c r="G85" i="39" s="1"/>
  <c r="I85" i="39" s="1"/>
  <c r="F86" i="39"/>
  <c r="F87" i="39"/>
  <c r="F88" i="39"/>
  <c r="F89" i="39"/>
  <c r="F90" i="39"/>
  <c r="G90" i="39" s="1"/>
  <c r="I90" i="39" s="1"/>
  <c r="F91" i="39"/>
  <c r="G91" i="39" s="1"/>
  <c r="I91" i="39" s="1"/>
  <c r="F92" i="39"/>
  <c r="F93" i="39"/>
  <c r="G93" i="39" s="1"/>
  <c r="I93" i="39" s="1"/>
  <c r="F94" i="39"/>
  <c r="F95" i="39"/>
  <c r="G95" i="39" s="1"/>
  <c r="I95" i="39" s="1"/>
  <c r="F96" i="39"/>
  <c r="F97" i="39"/>
  <c r="F98" i="39"/>
  <c r="G62" i="39" l="1"/>
  <c r="I62" i="39" s="1"/>
  <c r="G68" i="39"/>
  <c r="I68" i="39" s="1"/>
  <c r="G53" i="39"/>
  <c r="I53" i="39" s="1"/>
  <c r="G51" i="39"/>
  <c r="I51" i="39" s="1"/>
  <c r="G75" i="39"/>
  <c r="I75" i="39" s="1"/>
  <c r="G72" i="39"/>
  <c r="I72" i="39" s="1"/>
  <c r="G96" i="39"/>
  <c r="I96" i="39" s="1"/>
  <c r="G88" i="39"/>
  <c r="I88" i="39" s="1"/>
  <c r="G86" i="39"/>
  <c r="I86" i="39" s="1"/>
  <c r="G50" i="39"/>
  <c r="I50" i="39" s="1"/>
  <c r="G66" i="39"/>
  <c r="I66" i="39" s="1"/>
  <c r="G45" i="39"/>
  <c r="I45" i="39" s="1"/>
  <c r="G52" i="39"/>
  <c r="I52" i="39" s="1"/>
  <c r="G48" i="39"/>
  <c r="I48" i="39" s="1"/>
  <c r="G64" i="39"/>
  <c r="I64" i="39" s="1"/>
  <c r="G43" i="39"/>
  <c r="I43" i="39" s="1"/>
  <c r="G67" i="39"/>
  <c r="I67" i="39" s="1"/>
  <c r="G87" i="39"/>
  <c r="I87" i="39" s="1"/>
  <c r="G57" i="39"/>
  <c r="I57" i="39" s="1"/>
  <c r="G54" i="39"/>
  <c r="I54" i="39" s="1"/>
  <c r="G44" i="39"/>
  <c r="I44" i="39" s="1"/>
  <c r="G70" i="39"/>
  <c r="I70" i="39" s="1"/>
  <c r="G81" i="39"/>
  <c r="I81" i="39" s="1"/>
  <c r="G74" i="39"/>
  <c r="I74" i="39" s="1"/>
  <c r="G71" i="39"/>
  <c r="I71" i="39" s="1"/>
  <c r="G69" i="39"/>
  <c r="I69" i="39" s="1"/>
  <c r="G60" i="39"/>
  <c r="I60" i="39" s="1"/>
  <c r="G79" i="39"/>
  <c r="I79" i="39" s="1"/>
  <c r="G65" i="39"/>
  <c r="I65" i="39" s="1"/>
  <c r="G58" i="39"/>
  <c r="I58" i="39" s="1"/>
  <c r="G55" i="39"/>
  <c r="I55" i="39" s="1"/>
  <c r="G49" i="39"/>
  <c r="I49" i="39" s="1"/>
  <c r="G94" i="39"/>
  <c r="I94" i="39" s="1"/>
  <c r="G98" i="39"/>
  <c r="I98" i="39" s="1"/>
  <c r="G92" i="39"/>
  <c r="I92" i="39" s="1"/>
  <c r="G89" i="39"/>
  <c r="I89" i="39" s="1"/>
  <c r="G97" i="39"/>
  <c r="I97" i="39" s="1"/>
  <c r="G78" i="39"/>
  <c r="I78" i="39" s="1"/>
  <c r="G76" i="39"/>
  <c r="I76" i="39" s="1"/>
  <c r="G73" i="39"/>
  <c r="I73" i="39" s="1"/>
  <c r="G77" i="39"/>
  <c r="I77" i="39" s="1"/>
  <c r="G80" i="39"/>
  <c r="I80" i="39" s="1"/>
  <c r="G63" i="39"/>
  <c r="I63" i="39" s="1"/>
  <c r="G59" i="39"/>
  <c r="I59" i="39" s="1"/>
  <c r="G56" i="39"/>
  <c r="I56" i="39" s="1"/>
  <c r="G41" i="39"/>
  <c r="I41" i="39" s="1"/>
  <c r="G40" i="39"/>
  <c r="I40" i="39" s="1"/>
  <c r="G39" i="39"/>
  <c r="I39" i="39" s="1"/>
  <c r="G46" i="39"/>
  <c r="I46" i="39" s="1"/>
  <c r="G38" i="39"/>
  <c r="I38" i="39" s="1"/>
  <c r="N45" i="2" l="1"/>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91" i="2"/>
  <c r="N98" i="2"/>
  <c r="N101" i="2"/>
  <c r="N104" i="2"/>
  <c r="N107" i="2"/>
  <c r="N131" i="2"/>
  <c r="N140" i="2"/>
  <c r="N144" i="2"/>
  <c r="N148" i="2"/>
  <c r="N168" i="2"/>
  <c r="N169" i="2"/>
  <c r="N174" i="2"/>
  <c r="N175" i="2"/>
  <c r="N176" i="2"/>
  <c r="N177" i="2"/>
  <c r="N178" i="2"/>
  <c r="N179" i="2"/>
  <c r="N180" i="2"/>
  <c r="N181" i="2"/>
  <c r="N182" i="2"/>
  <c r="N183" i="2"/>
  <c r="N184" i="2"/>
  <c r="N185" i="2"/>
  <c r="N186" i="2"/>
  <c r="N187" i="2"/>
  <c r="N188" i="2"/>
  <c r="N189" i="2"/>
  <c r="N190" i="2"/>
  <c r="N191" i="2"/>
  <c r="N192" i="2"/>
  <c r="N193" i="2"/>
  <c r="N194" i="2"/>
  <c r="N195" i="2"/>
  <c r="N196" i="2"/>
  <c r="N197" i="2"/>
  <c r="N198" i="2"/>
  <c r="N199" i="2"/>
  <c r="N200" i="2"/>
  <c r="N201" i="2"/>
  <c r="N202" i="2"/>
  <c r="N203" i="2"/>
  <c r="N204" i="2"/>
  <c r="N205" i="2"/>
  <c r="N206" i="2"/>
  <c r="N207" i="2"/>
  <c r="N208" i="2"/>
  <c r="N209" i="2"/>
  <c r="N210" i="2"/>
  <c r="N211" i="2"/>
  <c r="N212" i="2"/>
  <c r="N213" i="2"/>
  <c r="N214" i="2"/>
  <c r="N215" i="2"/>
  <c r="N216" i="2"/>
  <c r="N217" i="2"/>
  <c r="N218" i="2"/>
  <c r="N219" i="2"/>
  <c r="N220" i="2"/>
  <c r="N221" i="2"/>
  <c r="N222" i="2"/>
  <c r="N223" i="2"/>
  <c r="N224" i="2"/>
  <c r="N225" i="2"/>
  <c r="N226" i="2"/>
  <c r="N227" i="2"/>
  <c r="N228" i="2"/>
  <c r="N232" i="2"/>
  <c r="N233" i="2"/>
  <c r="N234" i="2"/>
  <c r="N235" i="2"/>
  <c r="N236" i="2"/>
  <c r="N250" i="2"/>
  <c r="N253" i="2"/>
  <c r="N256" i="2"/>
  <c r="N257" i="2"/>
  <c r="N258" i="2"/>
  <c r="N259" i="2"/>
  <c r="N260" i="2"/>
  <c r="N261" i="2"/>
  <c r="N262" i="2"/>
  <c r="N263" i="2"/>
  <c r="N264" i="2"/>
  <c r="N265" i="2"/>
  <c r="N266" i="2"/>
  <c r="N267" i="2"/>
  <c r="N268" i="2"/>
  <c r="N269" i="2"/>
  <c r="N270" i="2"/>
  <c r="N271" i="2"/>
  <c r="N272" i="2"/>
  <c r="N273" i="2"/>
  <c r="N274" i="2"/>
  <c r="N275" i="2"/>
  <c r="N276" i="2"/>
  <c r="N277" i="2"/>
  <c r="N278" i="2"/>
  <c r="N279" i="2"/>
  <c r="N280" i="2"/>
  <c r="N281" i="2"/>
  <c r="N282" i="2"/>
  <c r="N283" i="2"/>
  <c r="N284" i="2"/>
  <c r="N285" i="2"/>
  <c r="N286" i="2"/>
  <c r="N287" i="2"/>
  <c r="N288" i="2"/>
  <c r="N289" i="2"/>
  <c r="N290" i="2"/>
  <c r="N291" i="2"/>
  <c r="N292" i="2"/>
  <c r="N293" i="2"/>
  <c r="N294" i="2"/>
  <c r="N295" i="2"/>
  <c r="N296" i="2"/>
  <c r="N297" i="2"/>
  <c r="N298" i="2"/>
  <c r="N299" i="2"/>
  <c r="N300" i="2"/>
  <c r="N301" i="2"/>
  <c r="N302" i="2"/>
  <c r="N303" i="2"/>
  <c r="N304" i="2"/>
  <c r="N320" i="2"/>
  <c r="N321" i="2"/>
  <c r="N322" i="2"/>
  <c r="N333" i="2"/>
  <c r="N336" i="2"/>
  <c r="N358" i="2"/>
  <c r="N366" i="2"/>
  <c r="N382" i="2"/>
  <c r="N400" i="2"/>
  <c r="N401" i="2"/>
  <c r="N402" i="2"/>
  <c r="N403" i="2"/>
  <c r="N404" i="2"/>
  <c r="N405" i="2"/>
  <c r="N406" i="2"/>
  <c r="N407" i="2"/>
  <c r="N408" i="2"/>
  <c r="N409" i="2"/>
  <c r="N410" i="2"/>
  <c r="N411" i="2"/>
  <c r="N412" i="2"/>
  <c r="N413" i="2"/>
  <c r="N414" i="2"/>
  <c r="N415" i="2"/>
  <c r="N416" i="2"/>
  <c r="N417" i="2"/>
  <c r="N418" i="2"/>
  <c r="N419" i="2"/>
  <c r="N420" i="2"/>
  <c r="N421" i="2"/>
  <c r="N422" i="2"/>
  <c r="N423" i="2"/>
  <c r="N424" i="2"/>
  <c r="N425" i="2"/>
  <c r="N426" i="2"/>
  <c r="N427" i="2"/>
  <c r="N428" i="2"/>
  <c r="N429" i="2"/>
  <c r="N430" i="2"/>
  <c r="N431" i="2"/>
  <c r="N432" i="2"/>
  <c r="N433" i="2"/>
  <c r="N434" i="2"/>
  <c r="N435" i="2"/>
  <c r="N436" i="2"/>
  <c r="N437" i="2"/>
  <c r="N438" i="2"/>
  <c r="N439" i="2"/>
  <c r="N440" i="2"/>
  <c r="N441" i="2"/>
  <c r="N442" i="2"/>
  <c r="N443" i="2"/>
  <c r="N444" i="2"/>
  <c r="N445" i="2"/>
  <c r="N446" i="2"/>
  <c r="N447" i="2"/>
  <c r="N448" i="2"/>
  <c r="N449" i="2"/>
  <c r="N450" i="2"/>
  <c r="N451" i="2"/>
  <c r="N452" i="2"/>
  <c r="N453" i="2"/>
  <c r="N454" i="2"/>
  <c r="N455" i="2"/>
  <c r="N456" i="2"/>
  <c r="N457" i="2"/>
  <c r="N458" i="2"/>
  <c r="N525" i="2"/>
  <c r="N526" i="2"/>
  <c r="N527" i="2"/>
  <c r="N528" i="2"/>
  <c r="N529" i="2"/>
  <c r="N530" i="2"/>
  <c r="N531" i="2"/>
  <c r="N532" i="2"/>
  <c r="N533" i="2"/>
  <c r="N534" i="2"/>
  <c r="N535" i="2"/>
  <c r="N536" i="2"/>
  <c r="N537" i="2"/>
  <c r="N538" i="2"/>
  <c r="N539" i="2"/>
  <c r="N540" i="2"/>
  <c r="N541" i="2"/>
  <c r="N542" i="2"/>
  <c r="N543" i="2"/>
  <c r="N544" i="2"/>
  <c r="N545" i="2"/>
  <c r="N546" i="2"/>
  <c r="N547" i="2"/>
  <c r="N548" i="2"/>
  <c r="N549" i="2"/>
  <c r="N550" i="2"/>
  <c r="N551" i="2"/>
  <c r="N552" i="2"/>
  <c r="N553" i="2"/>
  <c r="N554" i="2"/>
  <c r="N555" i="2"/>
  <c r="N556" i="2"/>
  <c r="N557" i="2"/>
  <c r="N558" i="2"/>
  <c r="N559" i="2"/>
  <c r="N560" i="2"/>
  <c r="N561" i="2"/>
  <c r="N562" i="2"/>
  <c r="N567" i="2"/>
  <c r="N577" i="2"/>
  <c r="N579" i="2"/>
  <c r="N580" i="2"/>
  <c r="N582" i="2"/>
  <c r="N583" i="2"/>
  <c r="N584" i="2"/>
  <c r="N594" i="2"/>
  <c r="N596" i="2"/>
  <c r="N598" i="2"/>
  <c r="N599" i="2"/>
  <c r="N600" i="2"/>
  <c r="N605" i="2"/>
  <c r="N621" i="2"/>
  <c r="N627" i="2"/>
  <c r="N629" i="2"/>
  <c r="N630" i="2"/>
  <c r="N631" i="2"/>
  <c r="N632" i="2"/>
  <c r="N634" i="2"/>
  <c r="N643" i="2"/>
  <c r="N652" i="2"/>
  <c r="N668" i="2"/>
  <c r="N670" i="2"/>
  <c r="N671" i="2"/>
  <c r="N680" i="2"/>
  <c r="N683" i="2"/>
  <c r="N688" i="2"/>
  <c r="N690" i="2"/>
  <c r="N691" i="2"/>
  <c r="N692" i="2"/>
  <c r="N696" i="2"/>
  <c r="N699" i="2"/>
  <c r="N701" i="2"/>
  <c r="N704" i="2"/>
  <c r="N743" i="2"/>
  <c r="N744" i="2"/>
  <c r="N745" i="2"/>
  <c r="N746" i="2"/>
  <c r="N750" i="2"/>
  <c r="N751" i="2"/>
  <c r="N752" i="2"/>
  <c r="N753" i="2"/>
  <c r="N754" i="2"/>
  <c r="N759" i="2"/>
  <c r="N760" i="2"/>
  <c r="N761" i="2"/>
  <c r="N772" i="2"/>
  <c r="N781" i="2"/>
  <c r="N786" i="2"/>
  <c r="N787" i="2"/>
  <c r="N795" i="2"/>
  <c r="N819" i="2"/>
  <c r="O45" i="2" l="1"/>
  <c r="O46" i="2"/>
  <c r="O47" i="2"/>
  <c r="O48" i="2"/>
  <c r="O49" i="2"/>
  <c r="O50" i="2"/>
  <c r="O51" i="2"/>
  <c r="O52" i="2"/>
  <c r="O53" i="2"/>
  <c r="O54" i="2"/>
  <c r="O55" i="2"/>
  <c r="O56" i="2"/>
  <c r="O57" i="2"/>
  <c r="O58" i="2"/>
  <c r="O59" i="2"/>
  <c r="O60" i="2"/>
  <c r="O61" i="2"/>
  <c r="O62" i="2"/>
  <c r="O63" i="2"/>
  <c r="O64" i="2"/>
  <c r="O65" i="2"/>
  <c r="O66" i="2"/>
  <c r="O67" i="2"/>
  <c r="O68" i="2"/>
  <c r="O69" i="2"/>
  <c r="O70" i="2"/>
  <c r="O71" i="2"/>
  <c r="O72" i="2"/>
  <c r="O73" i="2"/>
  <c r="O74" i="2"/>
  <c r="O75" i="2"/>
  <c r="O76" i="2"/>
  <c r="O77" i="2"/>
  <c r="O78" i="2"/>
  <c r="O79" i="2"/>
  <c r="O80" i="2"/>
  <c r="O81" i="2"/>
  <c r="O82" i="2"/>
  <c r="O83" i="2"/>
  <c r="O84" i="2"/>
  <c r="O85" i="2"/>
  <c r="O91" i="2"/>
  <c r="O98" i="2"/>
  <c r="O101" i="2"/>
  <c r="O104" i="2"/>
  <c r="O107" i="2"/>
  <c r="O131" i="2"/>
  <c r="O140" i="2"/>
  <c r="O144" i="2"/>
  <c r="O148" i="2"/>
  <c r="O168" i="2"/>
  <c r="O169" i="2"/>
  <c r="O174" i="2"/>
  <c r="O175" i="2"/>
  <c r="O176" i="2"/>
  <c r="O177" i="2"/>
  <c r="O178" i="2"/>
  <c r="O179" i="2"/>
  <c r="O180" i="2"/>
  <c r="O181" i="2"/>
  <c r="O182" i="2"/>
  <c r="O183" i="2"/>
  <c r="O184" i="2"/>
  <c r="O185" i="2"/>
  <c r="O186" i="2"/>
  <c r="O187" i="2"/>
  <c r="O188" i="2"/>
  <c r="O189" i="2"/>
  <c r="O190" i="2"/>
  <c r="O191" i="2"/>
  <c r="O192" i="2"/>
  <c r="O193" i="2"/>
  <c r="O194" i="2"/>
  <c r="O195" i="2"/>
  <c r="O196" i="2"/>
  <c r="O197" i="2"/>
  <c r="O198" i="2"/>
  <c r="O199" i="2"/>
  <c r="O200" i="2"/>
  <c r="O201" i="2"/>
  <c r="O202" i="2"/>
  <c r="O203" i="2"/>
  <c r="O204" i="2"/>
  <c r="O205" i="2"/>
  <c r="O206" i="2"/>
  <c r="O207" i="2"/>
  <c r="O208" i="2"/>
  <c r="O209" i="2"/>
  <c r="O210" i="2"/>
  <c r="O211" i="2"/>
  <c r="O212" i="2"/>
  <c r="O213" i="2"/>
  <c r="O214" i="2"/>
  <c r="O215" i="2"/>
  <c r="O216" i="2"/>
  <c r="O217" i="2"/>
  <c r="O218" i="2"/>
  <c r="O219" i="2"/>
  <c r="O220" i="2"/>
  <c r="O221" i="2"/>
  <c r="O222" i="2"/>
  <c r="O223" i="2"/>
  <c r="O224" i="2"/>
  <c r="O225" i="2"/>
  <c r="O226" i="2"/>
  <c r="O227" i="2"/>
  <c r="O228" i="2"/>
  <c r="O230" i="2"/>
  <c r="N230" i="2" s="1"/>
  <c r="O232" i="2"/>
  <c r="O233" i="2"/>
  <c r="O234" i="2"/>
  <c r="O235" i="2"/>
  <c r="O236" i="2"/>
  <c r="O250" i="2"/>
  <c r="O253" i="2"/>
  <c r="O256" i="2"/>
  <c r="O257" i="2"/>
  <c r="O258" i="2"/>
  <c r="O259" i="2"/>
  <c r="O260" i="2"/>
  <c r="O261" i="2"/>
  <c r="O262" i="2"/>
  <c r="O263" i="2"/>
  <c r="O264" i="2"/>
  <c r="O265" i="2"/>
  <c r="O266" i="2"/>
  <c r="O267" i="2"/>
  <c r="O268" i="2"/>
  <c r="O269" i="2"/>
  <c r="O270" i="2"/>
  <c r="O271" i="2"/>
  <c r="O272" i="2"/>
  <c r="O273" i="2"/>
  <c r="O274" i="2"/>
  <c r="O275" i="2"/>
  <c r="O276" i="2"/>
  <c r="O277" i="2"/>
  <c r="O278" i="2"/>
  <c r="O279" i="2"/>
  <c r="O280" i="2"/>
  <c r="O281" i="2"/>
  <c r="O282" i="2"/>
  <c r="O283" i="2"/>
  <c r="O284" i="2"/>
  <c r="O285" i="2"/>
  <c r="O286" i="2"/>
  <c r="O287" i="2"/>
  <c r="O288" i="2"/>
  <c r="O289" i="2"/>
  <c r="O290" i="2"/>
  <c r="O291" i="2"/>
  <c r="O292" i="2"/>
  <c r="O293" i="2"/>
  <c r="O294" i="2"/>
  <c r="O295" i="2"/>
  <c r="O296" i="2"/>
  <c r="O297" i="2"/>
  <c r="O298" i="2"/>
  <c r="O299" i="2"/>
  <c r="O300" i="2"/>
  <c r="O301" i="2"/>
  <c r="O302" i="2"/>
  <c r="O303" i="2"/>
  <c r="O304" i="2"/>
  <c r="O320" i="2"/>
  <c r="O321" i="2"/>
  <c r="O322" i="2"/>
  <c r="O333" i="2"/>
  <c r="O336" i="2"/>
  <c r="O351" i="2"/>
  <c r="N351" i="2" s="1"/>
  <c r="O358" i="2"/>
  <c r="O366" i="2"/>
  <c r="O382" i="2"/>
  <c r="O389" i="2"/>
  <c r="N389" i="2" s="1"/>
  <c r="O400" i="2"/>
  <c r="O401" i="2"/>
  <c r="O402" i="2"/>
  <c r="O403" i="2"/>
  <c r="O404" i="2"/>
  <c r="O405" i="2"/>
  <c r="O406" i="2"/>
  <c r="O407" i="2"/>
  <c r="O408" i="2"/>
  <c r="O409" i="2"/>
  <c r="O410" i="2"/>
  <c r="O411" i="2"/>
  <c r="O412" i="2"/>
  <c r="O413" i="2"/>
  <c r="O414" i="2"/>
  <c r="O415" i="2"/>
  <c r="O416" i="2"/>
  <c r="O417" i="2"/>
  <c r="O418" i="2"/>
  <c r="O419" i="2"/>
  <c r="O420" i="2"/>
  <c r="O421" i="2"/>
  <c r="O422" i="2"/>
  <c r="O423" i="2"/>
  <c r="O424" i="2"/>
  <c r="O425" i="2"/>
  <c r="O426" i="2"/>
  <c r="O427" i="2"/>
  <c r="O428" i="2"/>
  <c r="O429" i="2"/>
  <c r="O430" i="2"/>
  <c r="O431" i="2"/>
  <c r="O432" i="2"/>
  <c r="O433" i="2"/>
  <c r="O434" i="2"/>
  <c r="O435" i="2"/>
  <c r="O436" i="2"/>
  <c r="O437" i="2"/>
  <c r="O438" i="2"/>
  <c r="O439" i="2"/>
  <c r="O440" i="2"/>
  <c r="O441" i="2"/>
  <c r="O442" i="2"/>
  <c r="O443" i="2"/>
  <c r="O444" i="2"/>
  <c r="O445" i="2"/>
  <c r="O446" i="2"/>
  <c r="O447" i="2"/>
  <c r="O448" i="2"/>
  <c r="O449" i="2"/>
  <c r="O450" i="2"/>
  <c r="O451" i="2"/>
  <c r="O452" i="2"/>
  <c r="O453" i="2"/>
  <c r="O454" i="2"/>
  <c r="O455" i="2"/>
  <c r="O456" i="2"/>
  <c r="O457" i="2"/>
  <c r="O458" i="2"/>
  <c r="O525" i="2"/>
  <c r="O526" i="2"/>
  <c r="O527" i="2"/>
  <c r="O528" i="2"/>
  <c r="O529" i="2"/>
  <c r="O530" i="2"/>
  <c r="O531" i="2"/>
  <c r="O532" i="2"/>
  <c r="O533" i="2"/>
  <c r="O534" i="2"/>
  <c r="O535" i="2"/>
  <c r="O536" i="2"/>
  <c r="O537" i="2"/>
  <c r="O538" i="2"/>
  <c r="O539" i="2"/>
  <c r="O540" i="2"/>
  <c r="O541" i="2"/>
  <c r="O542" i="2"/>
  <c r="O543" i="2"/>
  <c r="O544" i="2"/>
  <c r="O545" i="2"/>
  <c r="O546" i="2"/>
  <c r="O547" i="2"/>
  <c r="O548" i="2"/>
  <c r="O549" i="2"/>
  <c r="O550" i="2"/>
  <c r="O551" i="2"/>
  <c r="O552" i="2"/>
  <c r="O553" i="2"/>
  <c r="O554" i="2"/>
  <c r="O555" i="2"/>
  <c r="O556" i="2"/>
  <c r="O557" i="2"/>
  <c r="O558" i="2"/>
  <c r="O559" i="2"/>
  <c r="O560" i="2"/>
  <c r="O561" i="2"/>
  <c r="O562" i="2"/>
  <c r="O567" i="2"/>
  <c r="O577" i="2"/>
  <c r="O579" i="2"/>
  <c r="O580" i="2"/>
  <c r="O582" i="2"/>
  <c r="O583" i="2"/>
  <c r="O584" i="2"/>
  <c r="O594" i="2"/>
  <c r="O596" i="2"/>
  <c r="O598" i="2"/>
  <c r="O599" i="2"/>
  <c r="O600" i="2"/>
  <c r="O605" i="2"/>
  <c r="O621" i="2"/>
  <c r="O627" i="2"/>
  <c r="O629" i="2"/>
  <c r="O630" i="2"/>
  <c r="O631" i="2"/>
  <c r="O632" i="2"/>
  <c r="O634" i="2"/>
  <c r="O643" i="2"/>
  <c r="O652" i="2"/>
  <c r="O668" i="2"/>
  <c r="O670" i="2"/>
  <c r="O671" i="2"/>
  <c r="O680" i="2"/>
  <c r="O683" i="2"/>
  <c r="O688" i="2"/>
  <c r="O690" i="2"/>
  <c r="O691" i="2"/>
  <c r="O692" i="2"/>
  <c r="O696" i="2"/>
  <c r="O699" i="2"/>
  <c r="O701" i="2"/>
  <c r="O704" i="2"/>
  <c r="O743" i="2"/>
  <c r="O744" i="2"/>
  <c r="O745" i="2"/>
  <c r="O746" i="2"/>
  <c r="O750" i="2"/>
  <c r="O751" i="2"/>
  <c r="O752" i="2"/>
  <c r="O753" i="2"/>
  <c r="O754" i="2"/>
  <c r="O759" i="2"/>
  <c r="O760" i="2"/>
  <c r="O761" i="2"/>
  <c r="O772" i="2"/>
  <c r="O781" i="2"/>
  <c r="O786" i="2"/>
  <c r="O787" i="2"/>
  <c r="O795" i="2"/>
  <c r="O800" i="2"/>
  <c r="N800" i="2" s="1"/>
  <c r="O819" i="2"/>
  <c r="B4" i="47"/>
  <c r="A3" i="47"/>
  <c r="B3" i="47"/>
  <c r="A4" i="47"/>
  <c r="A5" i="47"/>
  <c r="B5" i="47"/>
  <c r="A6" i="47"/>
  <c r="B6" i="47"/>
  <c r="A7" i="47"/>
  <c r="B7" i="47"/>
  <c r="A8" i="47"/>
  <c r="B8" i="47"/>
  <c r="E11" i="31" l="1"/>
  <c r="E12" i="31"/>
  <c r="E13" i="31"/>
  <c r="E14" i="31"/>
  <c r="E15" i="31"/>
  <c r="E16" i="31"/>
  <c r="E17" i="31"/>
  <c r="E18" i="31"/>
  <c r="E19" i="31"/>
  <c r="E20" i="31"/>
  <c r="E21" i="31"/>
  <c r="E22" i="31"/>
  <c r="E23" i="31"/>
  <c r="E25" i="31"/>
  <c r="E26" i="31"/>
  <c r="E27" i="31"/>
  <c r="E28" i="31"/>
  <c r="F13" i="39"/>
  <c r="F14" i="39"/>
  <c r="F15" i="39"/>
  <c r="F16" i="39"/>
  <c r="F17" i="39"/>
  <c r="F18" i="39"/>
  <c r="F19" i="39"/>
  <c r="F20" i="39"/>
  <c r="F21" i="39"/>
  <c r="F22" i="39"/>
  <c r="F23" i="39"/>
  <c r="F24" i="39"/>
  <c r="F26" i="39"/>
  <c r="F27" i="39"/>
  <c r="F28" i="39"/>
  <c r="F30" i="39"/>
  <c r="G30" i="39" s="1"/>
  <c r="I30" i="39" s="1"/>
  <c r="F31" i="39"/>
  <c r="F32" i="39"/>
  <c r="F33" i="39"/>
  <c r="F34" i="39"/>
  <c r="F35" i="39"/>
  <c r="F36" i="39"/>
  <c r="F37" i="39"/>
  <c r="L305" i="2"/>
  <c r="S305" i="2" s="1"/>
  <c r="L306" i="2"/>
  <c r="S306" i="2" s="1"/>
  <c r="L307" i="2"/>
  <c r="S307" i="2" s="1"/>
  <c r="L308" i="2"/>
  <c r="S308" i="2" s="1"/>
  <c r="L309" i="2"/>
  <c r="S309" i="2" s="1"/>
  <c r="L310" i="2"/>
  <c r="S310" i="2" s="1"/>
  <c r="L311" i="2"/>
  <c r="S311" i="2" s="1"/>
  <c r="L312" i="2"/>
  <c r="S312" i="2" s="1"/>
  <c r="L313" i="2"/>
  <c r="S313" i="2" s="1"/>
  <c r="L314" i="2"/>
  <c r="S314" i="2" s="1"/>
  <c r="L315" i="2"/>
  <c r="S315" i="2" s="1"/>
  <c r="L316" i="2"/>
  <c r="S316" i="2" s="1"/>
  <c r="L317" i="2"/>
  <c r="S317" i="2" s="1"/>
  <c r="L318" i="2"/>
  <c r="S318" i="2" s="1"/>
  <c r="L319" i="2"/>
  <c r="S319" i="2" s="1"/>
  <c r="L320" i="2"/>
  <c r="S320" i="2" s="1"/>
  <c r="L321" i="2"/>
  <c r="S321" i="2" s="1"/>
  <c r="L322" i="2"/>
  <c r="S322" i="2" s="1"/>
  <c r="L323" i="2"/>
  <c r="S323" i="2" s="1"/>
  <c r="L324" i="2"/>
  <c r="S324" i="2" s="1"/>
  <c r="L325" i="2"/>
  <c r="S325" i="2" s="1"/>
  <c r="L326" i="2"/>
  <c r="S326" i="2" s="1"/>
  <c r="L327" i="2"/>
  <c r="S327" i="2" s="1"/>
  <c r="L328" i="2"/>
  <c r="S328" i="2" s="1"/>
  <c r="L329" i="2"/>
  <c r="S329" i="2" s="1"/>
  <c r="L330" i="2"/>
  <c r="S330" i="2" s="1"/>
  <c r="L331" i="2"/>
  <c r="S331" i="2" s="1"/>
  <c r="L332" i="2"/>
  <c r="S332" i="2" s="1"/>
  <c r="L333" i="2"/>
  <c r="S333" i="2" s="1"/>
  <c r="L334" i="2"/>
  <c r="S334" i="2" s="1"/>
  <c r="L335" i="2"/>
  <c r="S335" i="2" s="1"/>
  <c r="L336" i="2"/>
  <c r="S336" i="2" s="1"/>
  <c r="L337" i="2"/>
  <c r="S337" i="2" s="1"/>
  <c r="L338" i="2"/>
  <c r="S338" i="2" s="1"/>
  <c r="L339" i="2"/>
  <c r="S339" i="2" s="1"/>
  <c r="L340" i="2"/>
  <c r="S340" i="2" s="1"/>
  <c r="L341" i="2"/>
  <c r="S341" i="2" s="1"/>
  <c r="L342" i="2"/>
  <c r="S342" i="2" s="1"/>
  <c r="L343" i="2"/>
  <c r="S343" i="2" s="1"/>
  <c r="L344" i="2"/>
  <c r="S344" i="2" s="1"/>
  <c r="L345" i="2"/>
  <c r="S345" i="2" s="1"/>
  <c r="L346" i="2"/>
  <c r="S346" i="2" s="1"/>
  <c r="L347" i="2"/>
  <c r="S347" i="2" s="1"/>
  <c r="L348" i="2"/>
  <c r="S348" i="2" s="1"/>
  <c r="L349" i="2"/>
  <c r="S349" i="2" s="1"/>
  <c r="L350" i="2"/>
  <c r="S350" i="2" s="1"/>
  <c r="L351" i="2"/>
  <c r="S351" i="2" s="1"/>
  <c r="L352" i="2"/>
  <c r="S352" i="2" s="1"/>
  <c r="L353" i="2"/>
  <c r="S353" i="2" s="1"/>
  <c r="L354" i="2"/>
  <c r="S354" i="2" s="1"/>
  <c r="L355" i="2"/>
  <c r="S355" i="2" s="1"/>
  <c r="L356" i="2"/>
  <c r="S356" i="2" s="1"/>
  <c r="L357" i="2"/>
  <c r="S357" i="2" s="1"/>
  <c r="L358" i="2"/>
  <c r="S358" i="2" s="1"/>
  <c r="L369" i="2"/>
  <c r="S369" i="2" s="1"/>
  <c r="L370" i="2"/>
  <c r="S370" i="2" s="1"/>
  <c r="L359" i="2"/>
  <c r="S359" i="2" s="1"/>
  <c r="L360" i="2"/>
  <c r="S360" i="2" s="1"/>
  <c r="L361" i="2"/>
  <c r="S361" i="2" s="1"/>
  <c r="L362" i="2"/>
  <c r="S362" i="2" s="1"/>
  <c r="L363" i="2"/>
  <c r="S363" i="2" s="1"/>
  <c r="L364" i="2"/>
  <c r="S364" i="2" s="1"/>
  <c r="L365" i="2"/>
  <c r="S365" i="2" s="1"/>
  <c r="L366" i="2"/>
  <c r="S366" i="2" s="1"/>
  <c r="L367" i="2"/>
  <c r="S367" i="2" s="1"/>
  <c r="L368" i="2"/>
  <c r="S368" i="2" s="1"/>
  <c r="L371" i="2"/>
  <c r="S371" i="2" s="1"/>
  <c r="L372" i="2"/>
  <c r="S372" i="2" s="1"/>
  <c r="L373" i="2"/>
  <c r="S373" i="2" s="1"/>
  <c r="L374" i="2"/>
  <c r="S374" i="2" s="1"/>
  <c r="L375" i="2"/>
  <c r="S375" i="2" s="1"/>
  <c r="L376" i="2"/>
  <c r="S376" i="2" s="1"/>
  <c r="L377" i="2"/>
  <c r="S377" i="2" s="1"/>
  <c r="L378" i="2"/>
  <c r="S378" i="2" s="1"/>
  <c r="L379" i="2"/>
  <c r="S379" i="2" s="1"/>
  <c r="L380" i="2"/>
  <c r="S380" i="2" s="1"/>
  <c r="L381" i="2"/>
  <c r="S381" i="2" s="1"/>
  <c r="L382" i="2"/>
  <c r="S382" i="2" s="1"/>
  <c r="L383" i="2"/>
  <c r="S383" i="2" s="1"/>
  <c r="L384" i="2"/>
  <c r="S384" i="2" s="1"/>
  <c r="L385" i="2"/>
  <c r="S385" i="2" s="1"/>
  <c r="L386" i="2"/>
  <c r="S386" i="2" s="1"/>
  <c r="L387" i="2"/>
  <c r="S387" i="2" s="1"/>
  <c r="L388" i="2"/>
  <c r="S388" i="2" s="1"/>
  <c r="L389" i="2"/>
  <c r="S389" i="2" s="1"/>
  <c r="L390" i="2"/>
  <c r="S390" i="2" s="1"/>
  <c r="L391" i="2"/>
  <c r="S391" i="2" s="1"/>
  <c r="L392" i="2"/>
  <c r="S392" i="2" s="1"/>
  <c r="L393" i="2"/>
  <c r="S393" i="2" s="1"/>
  <c r="L394" i="2"/>
  <c r="S394" i="2" s="1"/>
  <c r="L395" i="2"/>
  <c r="S395" i="2" s="1"/>
  <c r="L396" i="2"/>
  <c r="S396" i="2" s="1"/>
  <c r="L397" i="2"/>
  <c r="S397" i="2" s="1"/>
  <c r="L398" i="2"/>
  <c r="S398" i="2" s="1"/>
  <c r="L399" i="2"/>
  <c r="S399" i="2" s="1"/>
  <c r="L400" i="2"/>
  <c r="S400" i="2" s="1"/>
  <c r="L401" i="2"/>
  <c r="S401" i="2" s="1"/>
  <c r="L412" i="2"/>
  <c r="S412" i="2" s="1"/>
  <c r="L415" i="2"/>
  <c r="S415" i="2" s="1"/>
  <c r="L416" i="2"/>
  <c r="S416" i="2" s="1"/>
  <c r="L417" i="2"/>
  <c r="S417" i="2" s="1"/>
  <c r="L418" i="2"/>
  <c r="S418" i="2" s="1"/>
  <c r="L419" i="2"/>
  <c r="S419" i="2" s="1"/>
  <c r="L420" i="2"/>
  <c r="S420" i="2" s="1"/>
  <c r="L421" i="2"/>
  <c r="S421" i="2" s="1"/>
  <c r="L402" i="2"/>
  <c r="S402" i="2" s="1"/>
  <c r="L403" i="2"/>
  <c r="S403" i="2" s="1"/>
  <c r="L404" i="2"/>
  <c r="S404" i="2" s="1"/>
  <c r="L405" i="2"/>
  <c r="S405" i="2" s="1"/>
  <c r="L406" i="2"/>
  <c r="S406" i="2" s="1"/>
  <c r="L407" i="2"/>
  <c r="S407" i="2" s="1"/>
  <c r="L408" i="2"/>
  <c r="S408" i="2" s="1"/>
  <c r="L409" i="2"/>
  <c r="S409" i="2" s="1"/>
  <c r="L410" i="2"/>
  <c r="S410" i="2" s="1"/>
  <c r="L411" i="2"/>
  <c r="S411" i="2" s="1"/>
  <c r="L413" i="2"/>
  <c r="S413" i="2" s="1"/>
  <c r="L414" i="2"/>
  <c r="S414" i="2" s="1"/>
  <c r="L422" i="2"/>
  <c r="S422" i="2" s="1"/>
  <c r="L431" i="2"/>
  <c r="S431" i="2" s="1"/>
  <c r="L432" i="2"/>
  <c r="S432" i="2" s="1"/>
  <c r="L433" i="2"/>
  <c r="S433" i="2" s="1"/>
  <c r="L434" i="2"/>
  <c r="S434" i="2" s="1"/>
  <c r="L435" i="2"/>
  <c r="S435" i="2" s="1"/>
  <c r="L436" i="2"/>
  <c r="S436" i="2" s="1"/>
  <c r="L437" i="2"/>
  <c r="S437" i="2" s="1"/>
  <c r="L438" i="2"/>
  <c r="S438" i="2" s="1"/>
  <c r="L423" i="2"/>
  <c r="S423" i="2" s="1"/>
  <c r="L424" i="2"/>
  <c r="S424" i="2" s="1"/>
  <c r="L425" i="2"/>
  <c r="S425" i="2" s="1"/>
  <c r="L426" i="2"/>
  <c r="S426" i="2" s="1"/>
  <c r="L427" i="2"/>
  <c r="S427" i="2" s="1"/>
  <c r="L428" i="2"/>
  <c r="S428" i="2" s="1"/>
  <c r="L429" i="2"/>
  <c r="S429" i="2" s="1"/>
  <c r="L430" i="2"/>
  <c r="S430" i="2" s="1"/>
  <c r="L439" i="2"/>
  <c r="S439" i="2" s="1"/>
  <c r="L440" i="2"/>
  <c r="S440" i="2" s="1"/>
  <c r="L441" i="2"/>
  <c r="S441" i="2" s="1"/>
  <c r="L442" i="2"/>
  <c r="S442" i="2" s="1"/>
  <c r="L443" i="2"/>
  <c r="S443" i="2" s="1"/>
  <c r="L444" i="2"/>
  <c r="S444" i="2" s="1"/>
  <c r="L445" i="2"/>
  <c r="S445" i="2" s="1"/>
  <c r="L446" i="2"/>
  <c r="S446" i="2" s="1"/>
  <c r="L447" i="2"/>
  <c r="S447" i="2" s="1"/>
  <c r="L448" i="2"/>
  <c r="S448" i="2" s="1"/>
  <c r="L449" i="2"/>
  <c r="S449" i="2" s="1"/>
  <c r="L450" i="2"/>
  <c r="S450" i="2" s="1"/>
  <c r="L451" i="2"/>
  <c r="S451" i="2" s="1"/>
  <c r="L452" i="2"/>
  <c r="S452" i="2" s="1"/>
  <c r="L453" i="2"/>
  <c r="S453" i="2" s="1"/>
  <c r="L454" i="2"/>
  <c r="S454" i="2" s="1"/>
  <c r="L455" i="2"/>
  <c r="S455" i="2" s="1"/>
  <c r="L456" i="2"/>
  <c r="S456" i="2" s="1"/>
  <c r="L457" i="2"/>
  <c r="S457" i="2" s="1"/>
  <c r="L458" i="2"/>
  <c r="S458" i="2" s="1"/>
  <c r="L525" i="2"/>
  <c r="S525" i="2" s="1"/>
  <c r="L536" i="2"/>
  <c r="S536" i="2" s="1"/>
  <c r="L539" i="2"/>
  <c r="S539" i="2" s="1"/>
  <c r="L540" i="2"/>
  <c r="S540" i="2" s="1"/>
  <c r="L541" i="2"/>
  <c r="S541" i="2" s="1"/>
  <c r="L542" i="2"/>
  <c r="S542" i="2" s="1"/>
  <c r="L543" i="2"/>
  <c r="S543" i="2" s="1"/>
  <c r="L544" i="2"/>
  <c r="S544" i="2" s="1"/>
  <c r="L545" i="2"/>
  <c r="S545" i="2" s="1"/>
  <c r="L526" i="2"/>
  <c r="S526" i="2" s="1"/>
  <c r="L527" i="2"/>
  <c r="S527" i="2" s="1"/>
  <c r="L528" i="2"/>
  <c r="S528" i="2" s="1"/>
  <c r="L529" i="2"/>
  <c r="S529" i="2" s="1"/>
  <c r="L530" i="2"/>
  <c r="S530" i="2" s="1"/>
  <c r="L531" i="2"/>
  <c r="S531" i="2" s="1"/>
  <c r="L532" i="2"/>
  <c r="S532" i="2" s="1"/>
  <c r="L533" i="2"/>
  <c r="S533" i="2" s="1"/>
  <c r="L534" i="2"/>
  <c r="S534" i="2" s="1"/>
  <c r="L535" i="2"/>
  <c r="S535" i="2" s="1"/>
  <c r="L537" i="2"/>
  <c r="S537" i="2" s="1"/>
  <c r="L538" i="2"/>
  <c r="S538" i="2" s="1"/>
  <c r="L546" i="2"/>
  <c r="S546" i="2" s="1"/>
  <c r="L555" i="2"/>
  <c r="S555" i="2" s="1"/>
  <c r="L556" i="2"/>
  <c r="S556" i="2" s="1"/>
  <c r="L557" i="2"/>
  <c r="S557" i="2" s="1"/>
  <c r="L558" i="2"/>
  <c r="S558" i="2" s="1"/>
  <c r="L559" i="2"/>
  <c r="S559" i="2" s="1"/>
  <c r="L560" i="2"/>
  <c r="S560" i="2" s="1"/>
  <c r="L561" i="2"/>
  <c r="S561" i="2" s="1"/>
  <c r="L562" i="2"/>
  <c r="S562" i="2" s="1"/>
  <c r="L547" i="2"/>
  <c r="S547" i="2" s="1"/>
  <c r="L548" i="2"/>
  <c r="S548" i="2" s="1"/>
  <c r="L549" i="2"/>
  <c r="S549" i="2" s="1"/>
  <c r="L550" i="2"/>
  <c r="S550" i="2" s="1"/>
  <c r="L551" i="2"/>
  <c r="S551" i="2" s="1"/>
  <c r="L552" i="2"/>
  <c r="S552" i="2" s="1"/>
  <c r="L553" i="2"/>
  <c r="S553" i="2" s="1"/>
  <c r="L554" i="2"/>
  <c r="S554" i="2" s="1"/>
  <c r="L86" i="2"/>
  <c r="S86" i="2" s="1"/>
  <c r="L97" i="2"/>
  <c r="S97" i="2" s="1"/>
  <c r="L108" i="2"/>
  <c r="S108" i="2" s="1"/>
  <c r="L109" i="2"/>
  <c r="S109" i="2" s="1"/>
  <c r="L110" i="2"/>
  <c r="S110" i="2" s="1"/>
  <c r="L111" i="2"/>
  <c r="S111" i="2" s="1"/>
  <c r="L112" i="2"/>
  <c r="S112" i="2" s="1"/>
  <c r="L113" i="2"/>
  <c r="S113" i="2" s="1"/>
  <c r="L114" i="2"/>
  <c r="S114" i="2" s="1"/>
  <c r="L87" i="2"/>
  <c r="S87" i="2" s="1"/>
  <c r="L88" i="2"/>
  <c r="S88" i="2" s="1"/>
  <c r="L89" i="2"/>
  <c r="S89" i="2" s="1"/>
  <c r="L90" i="2"/>
  <c r="S90" i="2" s="1"/>
  <c r="L91" i="2"/>
  <c r="S91" i="2" s="1"/>
  <c r="L92" i="2"/>
  <c r="S92" i="2" s="1"/>
  <c r="L93" i="2"/>
  <c r="S93" i="2" s="1"/>
  <c r="L94" i="2"/>
  <c r="S94" i="2" s="1"/>
  <c r="L95" i="2"/>
  <c r="S95" i="2" s="1"/>
  <c r="L96" i="2"/>
  <c r="S96" i="2" s="1"/>
  <c r="L98" i="2"/>
  <c r="S98" i="2" s="1"/>
  <c r="L99" i="2"/>
  <c r="S99" i="2" s="1"/>
  <c r="L100" i="2"/>
  <c r="S100" i="2" s="1"/>
  <c r="L101" i="2"/>
  <c r="S101" i="2" s="1"/>
  <c r="L102" i="2"/>
  <c r="S102" i="2" s="1"/>
  <c r="L103" i="2"/>
  <c r="S103" i="2" s="1"/>
  <c r="L104" i="2"/>
  <c r="S104" i="2" s="1"/>
  <c r="L105" i="2"/>
  <c r="S105" i="2" s="1"/>
  <c r="L106" i="2"/>
  <c r="S106" i="2" s="1"/>
  <c r="L107" i="2"/>
  <c r="S107" i="2" s="1"/>
  <c r="L115" i="2"/>
  <c r="S115" i="2" s="1"/>
  <c r="L123" i="2"/>
  <c r="S123" i="2" s="1"/>
  <c r="L124" i="2"/>
  <c r="S124" i="2" s="1"/>
  <c r="L125" i="2"/>
  <c r="S125" i="2" s="1"/>
  <c r="L126" i="2"/>
  <c r="S126" i="2" s="1"/>
  <c r="L127" i="2"/>
  <c r="S127" i="2" s="1"/>
  <c r="L128" i="2"/>
  <c r="S128" i="2" s="1"/>
  <c r="L129" i="2"/>
  <c r="S129" i="2" s="1"/>
  <c r="L130" i="2"/>
  <c r="S130" i="2" s="1"/>
  <c r="L116" i="2"/>
  <c r="S116" i="2" s="1"/>
  <c r="L117" i="2"/>
  <c r="S117" i="2" s="1"/>
  <c r="L118" i="2"/>
  <c r="S118" i="2" s="1"/>
  <c r="L119" i="2"/>
  <c r="S119" i="2" s="1"/>
  <c r="L120" i="2"/>
  <c r="S120" i="2" s="1"/>
  <c r="L121" i="2"/>
  <c r="S121" i="2" s="1"/>
  <c r="L122" i="2"/>
  <c r="S122" i="2" s="1"/>
  <c r="L131" i="2"/>
  <c r="S131" i="2" s="1"/>
  <c r="L565" i="2"/>
  <c r="S565" i="2" s="1"/>
  <c r="L576" i="2"/>
  <c r="S576" i="2" s="1"/>
  <c r="L587" i="2"/>
  <c r="S587" i="2" s="1"/>
  <c r="L598" i="2"/>
  <c r="S598" i="2" s="1"/>
  <c r="L609" i="2"/>
  <c r="S609" i="2" s="1"/>
  <c r="L611" i="2"/>
  <c r="S611" i="2" s="1"/>
  <c r="L612" i="2"/>
  <c r="S612" i="2" s="1"/>
  <c r="L613" i="2"/>
  <c r="S613" i="2" s="1"/>
  <c r="L614" i="2"/>
  <c r="S614" i="2" s="1"/>
  <c r="L566" i="2"/>
  <c r="S566" i="2" s="1"/>
  <c r="L567" i="2"/>
  <c r="S567" i="2" s="1"/>
  <c r="L568" i="2"/>
  <c r="S568" i="2" s="1"/>
  <c r="L569" i="2"/>
  <c r="S569" i="2" s="1"/>
  <c r="L570" i="2"/>
  <c r="S570" i="2" s="1"/>
  <c r="L571" i="2"/>
  <c r="S571" i="2" s="1"/>
  <c r="L572" i="2"/>
  <c r="S572" i="2" s="1"/>
  <c r="L573" i="2"/>
  <c r="S573" i="2" s="1"/>
  <c r="L574" i="2"/>
  <c r="S574" i="2" s="1"/>
  <c r="L575" i="2"/>
  <c r="S575" i="2" s="1"/>
  <c r="L577" i="2"/>
  <c r="S577" i="2" s="1"/>
  <c r="L578" i="2"/>
  <c r="S578" i="2" s="1"/>
  <c r="L579" i="2"/>
  <c r="S579" i="2" s="1"/>
  <c r="L580" i="2"/>
  <c r="S580" i="2" s="1"/>
  <c r="L581" i="2"/>
  <c r="S581" i="2" s="1"/>
  <c r="L582" i="2"/>
  <c r="S582" i="2" s="1"/>
  <c r="L583" i="2"/>
  <c r="S583" i="2" s="1"/>
  <c r="L584" i="2"/>
  <c r="S584" i="2" s="1"/>
  <c r="L585" i="2"/>
  <c r="S585" i="2" s="1"/>
  <c r="L586" i="2"/>
  <c r="S586" i="2" s="1"/>
  <c r="L588" i="2"/>
  <c r="S588" i="2" s="1"/>
  <c r="L589" i="2"/>
  <c r="S589" i="2" s="1"/>
  <c r="L590" i="2"/>
  <c r="S590" i="2" s="1"/>
  <c r="L591" i="2"/>
  <c r="S591" i="2" s="1"/>
  <c r="L592" i="2"/>
  <c r="S592" i="2" s="1"/>
  <c r="L593" i="2"/>
  <c r="S593" i="2" s="1"/>
  <c r="L594" i="2"/>
  <c r="S594" i="2" s="1"/>
  <c r="L595" i="2"/>
  <c r="S595" i="2" s="1"/>
  <c r="L596" i="2"/>
  <c r="S596" i="2" s="1"/>
  <c r="L597" i="2"/>
  <c r="S597" i="2" s="1"/>
  <c r="L599" i="2"/>
  <c r="S599" i="2" s="1"/>
  <c r="L600" i="2"/>
  <c r="S600" i="2" s="1"/>
  <c r="L601" i="2"/>
  <c r="S601" i="2" s="1"/>
  <c r="L602" i="2"/>
  <c r="S602" i="2" s="1"/>
  <c r="L603" i="2"/>
  <c r="S603" i="2" s="1"/>
  <c r="L604" i="2"/>
  <c r="S604" i="2" s="1"/>
  <c r="L605" i="2"/>
  <c r="S605" i="2" s="1"/>
  <c r="L606" i="2"/>
  <c r="S606" i="2" s="1"/>
  <c r="L607" i="2"/>
  <c r="S607" i="2" s="1"/>
  <c r="L608" i="2"/>
  <c r="S608" i="2" s="1"/>
  <c r="L610" i="2"/>
  <c r="S610" i="2" s="1"/>
  <c r="L132" i="2"/>
  <c r="S132" i="2" s="1"/>
  <c r="L144" i="2"/>
  <c r="S144" i="2" s="1"/>
  <c r="L145" i="2"/>
  <c r="S145" i="2" s="1"/>
  <c r="L146" i="2"/>
  <c r="S146" i="2" s="1"/>
  <c r="L147" i="2"/>
  <c r="S147" i="2" s="1"/>
  <c r="L148" i="2"/>
  <c r="S148" i="2" s="1"/>
  <c r="L149" i="2"/>
  <c r="S149" i="2" s="1"/>
  <c r="L150" i="2"/>
  <c r="S150" i="2" s="1"/>
  <c r="L133" i="2"/>
  <c r="S133" i="2" s="1"/>
  <c r="L134" i="2"/>
  <c r="S134" i="2" s="1"/>
  <c r="L135" i="2"/>
  <c r="S135" i="2" s="1"/>
  <c r="L136" i="2"/>
  <c r="S136" i="2" s="1"/>
  <c r="L137" i="2"/>
  <c r="S137" i="2" s="1"/>
  <c r="L138" i="2"/>
  <c r="S138" i="2" s="1"/>
  <c r="L139" i="2"/>
  <c r="S139" i="2" s="1"/>
  <c r="L140" i="2"/>
  <c r="S140" i="2" s="1"/>
  <c r="L141" i="2"/>
  <c r="S141" i="2" s="1"/>
  <c r="L142" i="2"/>
  <c r="S142" i="2" s="1"/>
  <c r="L143" i="2"/>
  <c r="S143" i="2" s="1"/>
  <c r="L151" i="2"/>
  <c r="S151" i="2" s="1"/>
  <c r="L152" i="2"/>
  <c r="S152" i="2" s="1"/>
  <c r="L153" i="2"/>
  <c r="S153" i="2" s="1"/>
  <c r="L154" i="2"/>
  <c r="S154" i="2" s="1"/>
  <c r="L155" i="2"/>
  <c r="S155" i="2" s="1"/>
  <c r="L156" i="2"/>
  <c r="S156" i="2" s="1"/>
  <c r="L157" i="2"/>
  <c r="S157" i="2" s="1"/>
  <c r="L158" i="2"/>
  <c r="S158" i="2" s="1"/>
  <c r="L159" i="2"/>
  <c r="S159" i="2" s="1"/>
  <c r="L160" i="2"/>
  <c r="S160" i="2" s="1"/>
  <c r="L161" i="2"/>
  <c r="S161" i="2" s="1"/>
  <c r="L162" i="2"/>
  <c r="S162" i="2" s="1"/>
  <c r="L163" i="2"/>
  <c r="S163" i="2" s="1"/>
  <c r="L164" i="2"/>
  <c r="S164" i="2" s="1"/>
  <c r="L165" i="2"/>
  <c r="S165" i="2" s="1"/>
  <c r="L166" i="2"/>
  <c r="S166" i="2" s="1"/>
  <c r="L167" i="2"/>
  <c r="S167" i="2" s="1"/>
  <c r="L168" i="2"/>
  <c r="S168" i="2" s="1"/>
  <c r="L169" i="2"/>
  <c r="S169" i="2" s="1"/>
  <c r="L170" i="2"/>
  <c r="S170" i="2" s="1"/>
  <c r="L171" i="2"/>
  <c r="S171" i="2" s="1"/>
  <c r="L172" i="2"/>
  <c r="S172" i="2" s="1"/>
  <c r="L173" i="2"/>
  <c r="S173" i="2" s="1"/>
  <c r="L615" i="2"/>
  <c r="S615" i="2" s="1"/>
  <c r="L626" i="2"/>
  <c r="S626" i="2" s="1"/>
  <c r="L637" i="2"/>
  <c r="S637" i="2" s="1"/>
  <c r="L648" i="2"/>
  <c r="S648" i="2" s="1"/>
  <c r="L652" i="2"/>
  <c r="S652" i="2" s="1"/>
  <c r="L653" i="2"/>
  <c r="S653" i="2" s="1"/>
  <c r="L654" i="2"/>
  <c r="S654" i="2" s="1"/>
  <c r="L655" i="2"/>
  <c r="S655" i="2" s="1"/>
  <c r="L656" i="2"/>
  <c r="S656" i="2" s="1"/>
  <c r="L616" i="2"/>
  <c r="S616" i="2" s="1"/>
  <c r="L617" i="2"/>
  <c r="S617" i="2" s="1"/>
  <c r="L618" i="2"/>
  <c r="S618" i="2" s="1"/>
  <c r="L619" i="2"/>
  <c r="S619" i="2" s="1"/>
  <c r="L620" i="2"/>
  <c r="S620" i="2" s="1"/>
  <c r="L621" i="2"/>
  <c r="S621" i="2" s="1"/>
  <c r="L622" i="2"/>
  <c r="S622" i="2" s="1"/>
  <c r="L623" i="2"/>
  <c r="S623" i="2" s="1"/>
  <c r="L624" i="2"/>
  <c r="S624" i="2" s="1"/>
  <c r="L625" i="2"/>
  <c r="S625" i="2" s="1"/>
  <c r="L627" i="2"/>
  <c r="S627" i="2" s="1"/>
  <c r="L628" i="2"/>
  <c r="S628" i="2" s="1"/>
  <c r="L629" i="2"/>
  <c r="S629" i="2" s="1"/>
  <c r="L630" i="2"/>
  <c r="S630" i="2" s="1"/>
  <c r="L631" i="2"/>
  <c r="S631" i="2" s="1"/>
  <c r="L632" i="2"/>
  <c r="S632" i="2" s="1"/>
  <c r="L633" i="2"/>
  <c r="S633" i="2" s="1"/>
  <c r="L634" i="2"/>
  <c r="S634" i="2" s="1"/>
  <c r="L635" i="2"/>
  <c r="S635" i="2" s="1"/>
  <c r="L636" i="2"/>
  <c r="S636" i="2" s="1"/>
  <c r="L638" i="2"/>
  <c r="S638" i="2" s="1"/>
  <c r="L639" i="2"/>
  <c r="S639" i="2" s="1"/>
  <c r="L640" i="2"/>
  <c r="S640" i="2" s="1"/>
  <c r="L641" i="2"/>
  <c r="S641" i="2" s="1"/>
  <c r="L642" i="2"/>
  <c r="S642" i="2" s="1"/>
  <c r="L643" i="2"/>
  <c r="S643" i="2" s="1"/>
  <c r="L644" i="2"/>
  <c r="S644" i="2" s="1"/>
  <c r="L645" i="2"/>
  <c r="S645" i="2" s="1"/>
  <c r="L646" i="2"/>
  <c r="S646" i="2" s="1"/>
  <c r="L647" i="2"/>
  <c r="S647" i="2" s="1"/>
  <c r="L649" i="2"/>
  <c r="S649" i="2" s="1"/>
  <c r="L650" i="2"/>
  <c r="S650" i="2" s="1"/>
  <c r="L651" i="2"/>
  <c r="S651" i="2" s="1"/>
  <c r="L657" i="2"/>
  <c r="S657" i="2" s="1"/>
  <c r="L658" i="2"/>
  <c r="S658" i="2" s="1"/>
  <c r="L659" i="2"/>
  <c r="S659" i="2" s="1"/>
  <c r="L660" i="2"/>
  <c r="S660" i="2" s="1"/>
  <c r="L661" i="2"/>
  <c r="S661" i="2" s="1"/>
  <c r="L662" i="2"/>
  <c r="S662" i="2" s="1"/>
  <c r="L663" i="2"/>
  <c r="S663" i="2" s="1"/>
  <c r="L668" i="2"/>
  <c r="S668" i="2" s="1"/>
  <c r="L669" i="2"/>
  <c r="S669" i="2" s="1"/>
  <c r="L670" i="2"/>
  <c r="S670" i="2" s="1"/>
  <c r="L671" i="2"/>
  <c r="S671" i="2" s="1"/>
  <c r="L672" i="2"/>
  <c r="S672" i="2" s="1"/>
  <c r="L673" i="2"/>
  <c r="S673" i="2" s="1"/>
  <c r="L674" i="2"/>
  <c r="S674" i="2" s="1"/>
  <c r="L675" i="2"/>
  <c r="S675" i="2" s="1"/>
  <c r="L664" i="2"/>
  <c r="S664" i="2" s="1"/>
  <c r="L665" i="2"/>
  <c r="S665" i="2" s="1"/>
  <c r="L666" i="2"/>
  <c r="S666" i="2" s="1"/>
  <c r="L667" i="2"/>
  <c r="S667" i="2" s="1"/>
  <c r="L676" i="2"/>
  <c r="S676" i="2" s="1"/>
  <c r="L681" i="2"/>
  <c r="S681" i="2" s="1"/>
  <c r="L682" i="2"/>
  <c r="S682" i="2" s="1"/>
  <c r="L683" i="2"/>
  <c r="S683" i="2" s="1"/>
  <c r="L684" i="2"/>
  <c r="S684" i="2" s="1"/>
  <c r="L685" i="2"/>
  <c r="S685" i="2" s="1"/>
  <c r="L686" i="2"/>
  <c r="S686" i="2" s="1"/>
  <c r="L687" i="2"/>
  <c r="S687" i="2" s="1"/>
  <c r="L688" i="2"/>
  <c r="S688" i="2" s="1"/>
  <c r="L677" i="2"/>
  <c r="S677" i="2" s="1"/>
  <c r="L678" i="2"/>
  <c r="S678" i="2" s="1"/>
  <c r="L679" i="2"/>
  <c r="S679" i="2" s="1"/>
  <c r="L680" i="2"/>
  <c r="S680" i="2" s="1"/>
  <c r="L689" i="2"/>
  <c r="S689" i="2" s="1"/>
  <c r="L697" i="2"/>
  <c r="S697" i="2" s="1"/>
  <c r="L698" i="2"/>
  <c r="S698" i="2" s="1"/>
  <c r="L699" i="2"/>
  <c r="S699" i="2" s="1"/>
  <c r="L700" i="2"/>
  <c r="S700" i="2" s="1"/>
  <c r="L701" i="2"/>
  <c r="S701" i="2" s="1"/>
  <c r="L702" i="2"/>
  <c r="S702" i="2" s="1"/>
  <c r="L703" i="2"/>
  <c r="S703" i="2" s="1"/>
  <c r="L704" i="2"/>
  <c r="S704" i="2" s="1"/>
  <c r="L690" i="2"/>
  <c r="S690" i="2" s="1"/>
  <c r="L691" i="2"/>
  <c r="S691" i="2" s="1"/>
  <c r="L692" i="2"/>
  <c r="S692" i="2" s="1"/>
  <c r="L693" i="2"/>
  <c r="S693" i="2" s="1"/>
  <c r="L694" i="2"/>
  <c r="S694" i="2" s="1"/>
  <c r="L695" i="2"/>
  <c r="S695" i="2" s="1"/>
  <c r="L696" i="2"/>
  <c r="S696" i="2" s="1"/>
  <c r="L705" i="2"/>
  <c r="S705" i="2" s="1"/>
  <c r="L708" i="2"/>
  <c r="S708" i="2" s="1"/>
  <c r="L709" i="2"/>
  <c r="S709" i="2" s="1"/>
  <c r="L710" i="2"/>
  <c r="S710" i="2" s="1"/>
  <c r="L711" i="2"/>
  <c r="S711" i="2" s="1"/>
  <c r="L712" i="2"/>
  <c r="S712" i="2" s="1"/>
  <c r="L713" i="2"/>
  <c r="S713" i="2" s="1"/>
  <c r="S714" i="2"/>
  <c r="S715" i="2"/>
  <c r="L706" i="2"/>
  <c r="S706" i="2" s="1"/>
  <c r="L707" i="2"/>
  <c r="S707" i="2" s="1"/>
  <c r="L174" i="2"/>
  <c r="S174" i="2" s="1"/>
  <c r="L185" i="2"/>
  <c r="S185" i="2" s="1"/>
  <c r="L192" i="2"/>
  <c r="S192" i="2" s="1"/>
  <c r="L193" i="2"/>
  <c r="S193" i="2" s="1"/>
  <c r="L194" i="2"/>
  <c r="S194" i="2" s="1"/>
  <c r="L195" i="2"/>
  <c r="S195" i="2" s="1"/>
  <c r="L196" i="2"/>
  <c r="S196" i="2" s="1"/>
  <c r="L197" i="2"/>
  <c r="S197" i="2" s="1"/>
  <c r="L198" i="2"/>
  <c r="S198" i="2" s="1"/>
  <c r="L175" i="2"/>
  <c r="S175" i="2" s="1"/>
  <c r="L176" i="2"/>
  <c r="S176" i="2" s="1"/>
  <c r="L177" i="2"/>
  <c r="S177" i="2" s="1"/>
  <c r="L178" i="2"/>
  <c r="S178" i="2" s="1"/>
  <c r="L179" i="2"/>
  <c r="S179" i="2" s="1"/>
  <c r="L180" i="2"/>
  <c r="S180" i="2" s="1"/>
  <c r="L181" i="2"/>
  <c r="S181" i="2" s="1"/>
  <c r="L182" i="2"/>
  <c r="S182" i="2" s="1"/>
  <c r="L183" i="2"/>
  <c r="S183" i="2" s="1"/>
  <c r="L184" i="2"/>
  <c r="S184" i="2" s="1"/>
  <c r="L186" i="2"/>
  <c r="S186" i="2" s="1"/>
  <c r="L187" i="2"/>
  <c r="S187" i="2" s="1"/>
  <c r="L188" i="2"/>
  <c r="S188" i="2" s="1"/>
  <c r="L189" i="2"/>
  <c r="S189" i="2" s="1"/>
  <c r="L190" i="2"/>
  <c r="S190" i="2" s="1"/>
  <c r="L191" i="2"/>
  <c r="S191" i="2" s="1"/>
  <c r="L199" i="2"/>
  <c r="S199" i="2" s="1"/>
  <c r="L200" i="2"/>
  <c r="S200" i="2" s="1"/>
  <c r="L201" i="2"/>
  <c r="S201" i="2" s="1"/>
  <c r="L202" i="2"/>
  <c r="S202" i="2" s="1"/>
  <c r="L203" i="2"/>
  <c r="S203" i="2" s="1"/>
  <c r="L204" i="2"/>
  <c r="S204" i="2" s="1"/>
  <c r="L205" i="2"/>
  <c r="S205" i="2" s="1"/>
  <c r="L206" i="2"/>
  <c r="S206" i="2" s="1"/>
  <c r="L207" i="2"/>
  <c r="S207" i="2" s="1"/>
  <c r="L208" i="2"/>
  <c r="S208" i="2" s="1"/>
  <c r="L209" i="2"/>
  <c r="S209" i="2" s="1"/>
  <c r="L210" i="2"/>
  <c r="S210" i="2" s="1"/>
  <c r="L211" i="2"/>
  <c r="S211" i="2" s="1"/>
  <c r="L212" i="2"/>
  <c r="S212" i="2" s="1"/>
  <c r="L213" i="2"/>
  <c r="S213" i="2" s="1"/>
  <c r="L214" i="2"/>
  <c r="S214" i="2" s="1"/>
  <c r="L215" i="2"/>
  <c r="S215" i="2" s="1"/>
  <c r="L216" i="2"/>
  <c r="S216" i="2" s="1"/>
  <c r="L217" i="2"/>
  <c r="S217" i="2" s="1"/>
  <c r="L218" i="2"/>
  <c r="S218" i="2" s="1"/>
  <c r="L219" i="2"/>
  <c r="S219" i="2" s="1"/>
  <c r="L220" i="2"/>
  <c r="S220" i="2" s="1"/>
  <c r="L221" i="2"/>
  <c r="S221" i="2" s="1"/>
  <c r="L222" i="2"/>
  <c r="S222" i="2" s="1"/>
  <c r="L223" i="2"/>
  <c r="S223" i="2" s="1"/>
  <c r="L224" i="2"/>
  <c r="S224" i="2" s="1"/>
  <c r="L225" i="2"/>
  <c r="S225" i="2" s="1"/>
  <c r="L226" i="2"/>
  <c r="S226" i="2" s="1"/>
  <c r="L227" i="2"/>
  <c r="S227" i="2" s="1"/>
  <c r="L228" i="2"/>
  <c r="S228" i="2" s="1"/>
  <c r="L229" i="2"/>
  <c r="S229" i="2" s="1"/>
  <c r="L240" i="2"/>
  <c r="S240" i="2" s="1"/>
  <c r="L253" i="2"/>
  <c r="S253" i="2" s="1"/>
  <c r="L255" i="2"/>
  <c r="S255" i="2" s="1"/>
  <c r="L256" i="2"/>
  <c r="S256" i="2" s="1"/>
  <c r="L257" i="2"/>
  <c r="S257" i="2" s="1"/>
  <c r="L258" i="2"/>
  <c r="S258" i="2" s="1"/>
  <c r="L259" i="2"/>
  <c r="S259" i="2" s="1"/>
  <c r="L260" i="2"/>
  <c r="S260" i="2" s="1"/>
  <c r="L230" i="2"/>
  <c r="S230" i="2" s="1"/>
  <c r="L231" i="2"/>
  <c r="S231" i="2" s="1"/>
  <c r="L232" i="2"/>
  <c r="S232" i="2" s="1"/>
  <c r="L233" i="2"/>
  <c r="S233" i="2" s="1"/>
  <c r="L234" i="2"/>
  <c r="S234" i="2" s="1"/>
  <c r="L235" i="2"/>
  <c r="S235" i="2" s="1"/>
  <c r="L236" i="2"/>
  <c r="S236" i="2" s="1"/>
  <c r="L237" i="2"/>
  <c r="S237" i="2" s="1"/>
  <c r="L238" i="2"/>
  <c r="S238" i="2" s="1"/>
  <c r="L239" i="2"/>
  <c r="S239" i="2" s="1"/>
  <c r="L241" i="2"/>
  <c r="S241" i="2" s="1"/>
  <c r="L242" i="2"/>
  <c r="S242" i="2" s="1"/>
  <c r="L243" i="2"/>
  <c r="S243" i="2" s="1"/>
  <c r="L244" i="2"/>
  <c r="S244" i="2" s="1"/>
  <c r="L245" i="2"/>
  <c r="S245" i="2" s="1"/>
  <c r="L246" i="2"/>
  <c r="S246" i="2" s="1"/>
  <c r="L247" i="2"/>
  <c r="S247" i="2" s="1"/>
  <c r="L248" i="2"/>
  <c r="S248" i="2" s="1"/>
  <c r="L249" i="2"/>
  <c r="S249" i="2" s="1"/>
  <c r="L250" i="2"/>
  <c r="S250" i="2" s="1"/>
  <c r="L251" i="2"/>
  <c r="S251" i="2" s="1"/>
  <c r="L252" i="2"/>
  <c r="S252" i="2" s="1"/>
  <c r="L254" i="2"/>
  <c r="S254" i="2" s="1"/>
  <c r="L261" i="2"/>
  <c r="S261" i="2" s="1"/>
  <c r="L273" i="2"/>
  <c r="S273" i="2" s="1"/>
  <c r="L284" i="2"/>
  <c r="S284" i="2" s="1"/>
  <c r="L291" i="2"/>
  <c r="S291" i="2" s="1"/>
  <c r="L292" i="2"/>
  <c r="S292" i="2" s="1"/>
  <c r="L293" i="2"/>
  <c r="S293" i="2" s="1"/>
  <c r="L294" i="2"/>
  <c r="S294" i="2" s="1"/>
  <c r="L295" i="2"/>
  <c r="S295" i="2" s="1"/>
  <c r="L296" i="2"/>
  <c r="S296" i="2" s="1"/>
  <c r="L297" i="2"/>
  <c r="S297" i="2" s="1"/>
  <c r="L262" i="2"/>
  <c r="S262" i="2" s="1"/>
  <c r="L263" i="2"/>
  <c r="S263" i="2" s="1"/>
  <c r="L264" i="2"/>
  <c r="S264" i="2" s="1"/>
  <c r="L265" i="2"/>
  <c r="S265" i="2" s="1"/>
  <c r="L266" i="2"/>
  <c r="S266" i="2" s="1"/>
  <c r="L267" i="2"/>
  <c r="S267" i="2" s="1"/>
  <c r="L268" i="2"/>
  <c r="S268" i="2" s="1"/>
  <c r="L269" i="2"/>
  <c r="S269" i="2" s="1"/>
  <c r="L270" i="2"/>
  <c r="S270" i="2" s="1"/>
  <c r="L271" i="2"/>
  <c r="S271" i="2" s="1"/>
  <c r="L272" i="2"/>
  <c r="S272" i="2" s="1"/>
  <c r="L274" i="2"/>
  <c r="S274" i="2" s="1"/>
  <c r="L275" i="2"/>
  <c r="S275" i="2" s="1"/>
  <c r="L276" i="2"/>
  <c r="S276" i="2" s="1"/>
  <c r="L277" i="2"/>
  <c r="S277" i="2" s="1"/>
  <c r="L278" i="2"/>
  <c r="S278" i="2" s="1"/>
  <c r="L279" i="2"/>
  <c r="S279" i="2" s="1"/>
  <c r="L280" i="2"/>
  <c r="S280" i="2" s="1"/>
  <c r="L281" i="2"/>
  <c r="S281" i="2" s="1"/>
  <c r="L282" i="2"/>
  <c r="S282" i="2" s="1"/>
  <c r="L283" i="2"/>
  <c r="S283" i="2" s="1"/>
  <c r="L285" i="2"/>
  <c r="S285" i="2" s="1"/>
  <c r="L286" i="2"/>
  <c r="S286" i="2" s="1"/>
  <c r="L287" i="2"/>
  <c r="S287" i="2" s="1"/>
  <c r="L288" i="2"/>
  <c r="S288" i="2" s="1"/>
  <c r="L289" i="2"/>
  <c r="S289" i="2" s="1"/>
  <c r="L290" i="2"/>
  <c r="S290" i="2" s="1"/>
  <c r="L298" i="2"/>
  <c r="S298" i="2" s="1"/>
  <c r="L299" i="2"/>
  <c r="S299" i="2" s="1"/>
  <c r="L300" i="2"/>
  <c r="S300" i="2" s="1"/>
  <c r="L301" i="2"/>
  <c r="S301" i="2" s="1"/>
  <c r="L302" i="2"/>
  <c r="S302" i="2" s="1"/>
  <c r="L303" i="2"/>
  <c r="S303" i="2" s="1"/>
  <c r="L304" i="2"/>
  <c r="S304" i="2" s="1"/>
  <c r="L10" i="2"/>
  <c r="S10" i="2" s="1"/>
  <c r="L11" i="2"/>
  <c r="S11" i="2" s="1"/>
  <c r="L12" i="2"/>
  <c r="S12" i="2" s="1"/>
  <c r="L13" i="2"/>
  <c r="S13" i="2" s="1"/>
  <c r="L14" i="2"/>
  <c r="S14" i="2" s="1"/>
  <c r="L15" i="2"/>
  <c r="S15" i="2" s="1"/>
  <c r="L16" i="2"/>
  <c r="S16" i="2" s="1"/>
  <c r="L17" i="2"/>
  <c r="S17" i="2" s="1"/>
  <c r="L18" i="2"/>
  <c r="S18" i="2" s="1"/>
  <c r="L19" i="2"/>
  <c r="S19" i="2" s="1"/>
  <c r="L20" i="2"/>
  <c r="S20" i="2" s="1"/>
  <c r="L31" i="2"/>
  <c r="S31" i="2" s="1"/>
  <c r="L38" i="2"/>
  <c r="S38" i="2" s="1"/>
  <c r="L39" i="2"/>
  <c r="S39" i="2" s="1"/>
  <c r="L40" i="2"/>
  <c r="S40" i="2" s="1"/>
  <c r="L41" i="2"/>
  <c r="S41" i="2" s="1"/>
  <c r="L42" i="2"/>
  <c r="S42" i="2" s="1"/>
  <c r="L43" i="2"/>
  <c r="S43" i="2" s="1"/>
  <c r="L44" i="2"/>
  <c r="S44" i="2" s="1"/>
  <c r="L21" i="2"/>
  <c r="S21" i="2" s="1"/>
  <c r="L22" i="2"/>
  <c r="S22" i="2" s="1"/>
  <c r="L23" i="2"/>
  <c r="S23" i="2" s="1"/>
  <c r="L24" i="2"/>
  <c r="S24" i="2" s="1"/>
  <c r="L25" i="2"/>
  <c r="S25" i="2" s="1"/>
  <c r="L26" i="2"/>
  <c r="S26" i="2" s="1"/>
  <c r="L27" i="2"/>
  <c r="S27" i="2" s="1"/>
  <c r="L28" i="2"/>
  <c r="S28" i="2" s="1"/>
  <c r="L29" i="2"/>
  <c r="S29" i="2" s="1"/>
  <c r="L30" i="2"/>
  <c r="S30" i="2" s="1"/>
  <c r="L32" i="2"/>
  <c r="S32" i="2" s="1"/>
  <c r="L33" i="2"/>
  <c r="S33" i="2" s="1"/>
  <c r="L34" i="2"/>
  <c r="S34" i="2" s="1"/>
  <c r="L35" i="2"/>
  <c r="S35" i="2" s="1"/>
  <c r="L36" i="2"/>
  <c r="S36" i="2" s="1"/>
  <c r="L37" i="2"/>
  <c r="S37" i="2" s="1"/>
  <c r="L737" i="2"/>
  <c r="S737" i="2" s="1"/>
  <c r="L738" i="2"/>
  <c r="S738" i="2" s="1"/>
  <c r="L739" i="2"/>
  <c r="S739" i="2" s="1"/>
  <c r="L740" i="2"/>
  <c r="S740" i="2" s="1"/>
  <c r="L741" i="2"/>
  <c r="S741" i="2" s="1"/>
  <c r="L742" i="2"/>
  <c r="S742" i="2" s="1"/>
  <c r="L743" i="2"/>
  <c r="S743" i="2" s="1"/>
  <c r="L744" i="2"/>
  <c r="S744" i="2" s="1"/>
  <c r="L745" i="2"/>
  <c r="S745" i="2" s="1"/>
  <c r="L746" i="2"/>
  <c r="S746" i="2" s="1"/>
  <c r="L747" i="2"/>
  <c r="S747" i="2" s="1"/>
  <c r="L748" i="2"/>
  <c r="S748" i="2" s="1"/>
  <c r="L749" i="2"/>
  <c r="S749" i="2" s="1"/>
  <c r="L750" i="2"/>
  <c r="S750" i="2" s="1"/>
  <c r="L751" i="2"/>
  <c r="S751" i="2" s="1"/>
  <c r="L752" i="2"/>
  <c r="S752" i="2" s="1"/>
  <c r="L753" i="2"/>
  <c r="S753" i="2" s="1"/>
  <c r="L754" i="2"/>
  <c r="S754" i="2" s="1"/>
  <c r="L755" i="2"/>
  <c r="S755" i="2" s="1"/>
  <c r="L756" i="2"/>
  <c r="S756" i="2" s="1"/>
  <c r="L757" i="2"/>
  <c r="S757" i="2" s="1"/>
  <c r="L758" i="2"/>
  <c r="S758" i="2" s="1"/>
  <c r="L759" i="2"/>
  <c r="S759" i="2" s="1"/>
  <c r="L760" i="2"/>
  <c r="S760" i="2" s="1"/>
  <c r="L761" i="2"/>
  <c r="S761" i="2" s="1"/>
  <c r="L762" i="2"/>
  <c r="S762" i="2" s="1"/>
  <c r="L763" i="2"/>
  <c r="S763" i="2" s="1"/>
  <c r="L764" i="2"/>
  <c r="S764" i="2" s="1"/>
  <c r="L765" i="2"/>
  <c r="S765" i="2" s="1"/>
  <c r="L766" i="2"/>
  <c r="S766" i="2" s="1"/>
  <c r="L767" i="2"/>
  <c r="S767" i="2" s="1"/>
  <c r="L768" i="2"/>
  <c r="S768" i="2" s="1"/>
  <c r="L769" i="2"/>
  <c r="S769" i="2" s="1"/>
  <c r="L770" i="2"/>
  <c r="S770" i="2" s="1"/>
  <c r="L771" i="2"/>
  <c r="S771" i="2" s="1"/>
  <c r="L772" i="2"/>
  <c r="S772" i="2" s="1"/>
  <c r="L774" i="2"/>
  <c r="S774" i="2" s="1"/>
  <c r="L775" i="2"/>
  <c r="S775" i="2" s="1"/>
  <c r="L773" i="2"/>
  <c r="S773" i="2" s="1"/>
  <c r="L776" i="2"/>
  <c r="S776" i="2" s="1"/>
  <c r="L777" i="2"/>
  <c r="S777" i="2" s="1"/>
  <c r="L778" i="2"/>
  <c r="S778" i="2" s="1"/>
  <c r="L779" i="2"/>
  <c r="S779" i="2" s="1"/>
  <c r="L780" i="2"/>
  <c r="S780" i="2" s="1"/>
  <c r="L781" i="2"/>
  <c r="S781" i="2" s="1"/>
  <c r="L782" i="2"/>
  <c r="S782" i="2" s="1"/>
  <c r="L783" i="2"/>
  <c r="S783" i="2" s="1"/>
  <c r="L784" i="2"/>
  <c r="S784" i="2" s="1"/>
  <c r="L785" i="2"/>
  <c r="S785" i="2" s="1"/>
  <c r="L786" i="2"/>
  <c r="S786" i="2" s="1"/>
  <c r="L787" i="2"/>
  <c r="S787" i="2" s="1"/>
  <c r="L788" i="2"/>
  <c r="S788" i="2" s="1"/>
  <c r="L789" i="2"/>
  <c r="S789" i="2" s="1"/>
  <c r="L790" i="2"/>
  <c r="S790" i="2" s="1"/>
  <c r="L791" i="2"/>
  <c r="S791" i="2" s="1"/>
  <c r="L792" i="2"/>
  <c r="S792" i="2" s="1"/>
  <c r="L793" i="2"/>
  <c r="S793" i="2" s="1"/>
  <c r="L794" i="2"/>
  <c r="S794" i="2" s="1"/>
  <c r="L795" i="2"/>
  <c r="S795" i="2" s="1"/>
  <c r="L796" i="2"/>
  <c r="S796" i="2" s="1"/>
  <c r="L797" i="2"/>
  <c r="S797" i="2" s="1"/>
  <c r="L798" i="2"/>
  <c r="S798" i="2" s="1"/>
  <c r="L799" i="2"/>
  <c r="S799" i="2" s="1"/>
  <c r="L800" i="2"/>
  <c r="S800" i="2" s="1"/>
  <c r="L801" i="2"/>
  <c r="S801" i="2" s="1"/>
  <c r="L802" i="2"/>
  <c r="S802" i="2" s="1"/>
  <c r="L803" i="2"/>
  <c r="S803" i="2" s="1"/>
  <c r="L804" i="2"/>
  <c r="S804" i="2" s="1"/>
  <c r="L805" i="2"/>
  <c r="S805" i="2" s="1"/>
  <c r="L806" i="2"/>
  <c r="S806" i="2" s="1"/>
  <c r="L807" i="2"/>
  <c r="S807" i="2" s="1"/>
  <c r="L808" i="2"/>
  <c r="S808" i="2" s="1"/>
  <c r="L809" i="2"/>
  <c r="S809" i="2" s="1"/>
  <c r="L810" i="2"/>
  <c r="S810" i="2" s="1"/>
  <c r="L811" i="2"/>
  <c r="S811" i="2" s="1"/>
  <c r="L812" i="2"/>
  <c r="S812" i="2" s="1"/>
  <c r="L813" i="2"/>
  <c r="S813" i="2" s="1"/>
  <c r="L814" i="2"/>
  <c r="S814" i="2" s="1"/>
  <c r="L815" i="2"/>
  <c r="S815" i="2" s="1"/>
  <c r="L816" i="2"/>
  <c r="S816" i="2" s="1"/>
  <c r="L817" i="2"/>
  <c r="S817" i="2" s="1"/>
  <c r="L818" i="2"/>
  <c r="S818" i="2" s="1"/>
  <c r="L819" i="2"/>
  <c r="S819" i="2" s="1"/>
  <c r="L820" i="2"/>
  <c r="S820" i="2" s="1"/>
  <c r="L821" i="2"/>
  <c r="S821" i="2" s="1"/>
  <c r="E50" i="31" l="1"/>
  <c r="G17" i="39"/>
  <c r="I17" i="39" s="1"/>
  <c r="G36" i="39"/>
  <c r="I36" i="39" s="1"/>
  <c r="G34" i="39"/>
  <c r="I34" i="39" s="1"/>
  <c r="G22" i="39"/>
  <c r="I22" i="39" s="1"/>
  <c r="G28" i="39"/>
  <c r="I28" i="39" s="1"/>
  <c r="G21" i="39"/>
  <c r="I21" i="39" s="1"/>
  <c r="G20" i="39"/>
  <c r="I20" i="39" s="1"/>
  <c r="G37" i="39"/>
  <c r="I37" i="39" s="1"/>
  <c r="G32" i="39"/>
  <c r="I32" i="39" s="1"/>
  <c r="G27" i="39"/>
  <c r="I27" i="39" s="1"/>
  <c r="G15" i="39"/>
  <c r="I15" i="39" s="1"/>
  <c r="G31" i="39"/>
  <c r="I31" i="39" s="1"/>
  <c r="G18" i="39"/>
  <c r="I18" i="39" s="1"/>
  <c r="G13" i="39"/>
  <c r="I13" i="39" s="1"/>
  <c r="G24" i="39"/>
  <c r="I24" i="39" s="1"/>
  <c r="G14" i="39"/>
  <c r="I14" i="39" s="1"/>
  <c r="G33" i="39"/>
  <c r="I33" i="39" s="1"/>
  <c r="G23" i="39"/>
  <c r="I23" i="39" s="1"/>
  <c r="G26" i="39"/>
  <c r="I26" i="39" s="1"/>
  <c r="G19" i="39"/>
  <c r="I19" i="39" s="1"/>
  <c r="G16" i="39"/>
  <c r="I16" i="39" s="1"/>
  <c r="G35" i="39"/>
  <c r="I35" i="39" s="1"/>
  <c r="I101" i="39" l="1"/>
  <c r="N39" i="18"/>
  <c r="N38" i="18"/>
  <c r="L38" i="18"/>
  <c r="L37" i="18"/>
  <c r="J37" i="18"/>
  <c r="J36" i="18"/>
  <c r="N35" i="18"/>
  <c r="N34" i="18"/>
  <c r="L34" i="18"/>
  <c r="L33" i="18"/>
  <c r="K33" i="18"/>
  <c r="J33" i="18"/>
  <c r="I33" i="18"/>
  <c r="M33" i="18"/>
  <c r="N33" i="18"/>
  <c r="I34" i="18"/>
  <c r="J34" i="18"/>
  <c r="K34" i="18"/>
  <c r="M34" i="18"/>
  <c r="I35" i="18"/>
  <c r="J35" i="18"/>
  <c r="K35" i="18"/>
  <c r="L35" i="18"/>
  <c r="M35" i="18"/>
  <c r="I36" i="18"/>
  <c r="K36" i="18"/>
  <c r="L36" i="18"/>
  <c r="M36" i="18"/>
  <c r="N36" i="18"/>
  <c r="I37" i="18"/>
  <c r="K37" i="18"/>
  <c r="M37" i="18"/>
  <c r="N37" i="18"/>
  <c r="I38" i="18"/>
  <c r="J38" i="18"/>
  <c r="K38" i="18"/>
  <c r="M38" i="18"/>
  <c r="I39" i="18"/>
  <c r="J39" i="18"/>
  <c r="K39" i="18"/>
  <c r="L39" i="18"/>
  <c r="M39" i="18"/>
  <c r="L45" i="2" l="1"/>
  <c r="S45" i="2" s="1"/>
  <c r="L56" i="2"/>
  <c r="S56" i="2" s="1"/>
  <c r="L66" i="2"/>
  <c r="S66" i="2" s="1"/>
  <c r="L77" i="2"/>
  <c r="S77" i="2" s="1"/>
  <c r="L81" i="2"/>
  <c r="S81" i="2" s="1"/>
  <c r="L82" i="2"/>
  <c r="S82" i="2" s="1"/>
  <c r="L83" i="2"/>
  <c r="S83" i="2" s="1"/>
  <c r="L84" i="2"/>
  <c r="S84" i="2" s="1"/>
  <c r="L85" i="2"/>
  <c r="S85" i="2" s="1"/>
  <c r="L46" i="2"/>
  <c r="S46" i="2" s="1"/>
  <c r="L47" i="2"/>
  <c r="S47" i="2" s="1"/>
  <c r="L48" i="2"/>
  <c r="S48" i="2" s="1"/>
  <c r="L49" i="2"/>
  <c r="S49" i="2" s="1"/>
  <c r="L50" i="2"/>
  <c r="S50" i="2" s="1"/>
  <c r="L51" i="2"/>
  <c r="S51" i="2" s="1"/>
  <c r="L52" i="2"/>
  <c r="S52" i="2" s="1"/>
  <c r="L53" i="2"/>
  <c r="S53" i="2" s="1"/>
  <c r="L54" i="2"/>
  <c r="S54" i="2" s="1"/>
  <c r="L55" i="2"/>
  <c r="S55" i="2" s="1"/>
  <c r="L57" i="2"/>
  <c r="S57" i="2" s="1"/>
  <c r="L58" i="2"/>
  <c r="S58" i="2" s="1"/>
  <c r="L59" i="2"/>
  <c r="S59" i="2" s="1"/>
  <c r="L60" i="2"/>
  <c r="S60" i="2" s="1"/>
  <c r="L61" i="2"/>
  <c r="S61" i="2" s="1"/>
  <c r="L62" i="2"/>
  <c r="S62" i="2" s="1"/>
  <c r="L63" i="2"/>
  <c r="S63" i="2" s="1"/>
  <c r="L64" i="2"/>
  <c r="S64" i="2" s="1"/>
  <c r="L65" i="2"/>
  <c r="S65" i="2" s="1"/>
  <c r="L67" i="2"/>
  <c r="S67" i="2" s="1"/>
  <c r="L68" i="2"/>
  <c r="S68" i="2" s="1"/>
  <c r="L69" i="2"/>
  <c r="S69" i="2" s="1"/>
  <c r="L70" i="2"/>
  <c r="S70" i="2" s="1"/>
  <c r="L71" i="2"/>
  <c r="S71" i="2" s="1"/>
  <c r="L72" i="2"/>
  <c r="S72" i="2" s="1"/>
  <c r="L73" i="2"/>
  <c r="S73" i="2" s="1"/>
  <c r="L74" i="2"/>
  <c r="S74" i="2" s="1"/>
  <c r="L75" i="2"/>
  <c r="S75" i="2" s="1"/>
  <c r="L76" i="2"/>
  <c r="S76" i="2" s="1"/>
  <c r="L78" i="2"/>
  <c r="S78" i="2" s="1"/>
  <c r="L79" i="2"/>
  <c r="S79" i="2" s="1"/>
  <c r="L80" i="2"/>
  <c r="S80" i="2" s="1"/>
  <c r="B4" i="41" l="1"/>
  <c r="B3" i="41"/>
  <c r="B1" i="41" l="1"/>
  <c r="B2" i="41"/>
  <c r="K52" i="38" l="1"/>
  <c r="K60" i="38" l="1"/>
  <c r="K59" i="38"/>
  <c r="K58" i="38"/>
  <c r="K57" i="38"/>
  <c r="K56" i="38"/>
  <c r="K55" i="38"/>
  <c r="K54" i="38"/>
  <c r="K53" i="38"/>
  <c r="K51" i="38"/>
  <c r="K50" i="38"/>
  <c r="E14" i="40"/>
  <c r="E15" i="40"/>
  <c r="E16" i="40"/>
  <c r="E17" i="40"/>
  <c r="E18" i="40"/>
  <c r="E19" i="40"/>
  <c r="E20" i="40"/>
  <c r="E21" i="40"/>
  <c r="E22" i="40"/>
  <c r="E23" i="40"/>
  <c r="E24" i="40"/>
  <c r="E25" i="40"/>
  <c r="E26" i="40"/>
  <c r="E27" i="40"/>
  <c r="E28" i="40"/>
  <c r="E13" i="40"/>
  <c r="B6" i="40"/>
  <c r="B7" i="40"/>
  <c r="B8" i="40"/>
  <c r="B3" i="40"/>
  <c r="A4" i="40"/>
  <c r="A5" i="40"/>
  <c r="A6" i="40"/>
  <c r="A7" i="40"/>
  <c r="A8" i="40"/>
  <c r="A3" i="40"/>
  <c r="L28" i="40" l="1"/>
  <c r="K28" i="40"/>
  <c r="J28" i="40"/>
  <c r="I28" i="40"/>
  <c r="F28" i="40"/>
  <c r="L27" i="40"/>
  <c r="K27" i="40"/>
  <c r="J27" i="40"/>
  <c r="I27" i="40"/>
  <c r="F27" i="40"/>
  <c r="L26" i="40"/>
  <c r="K26" i="40"/>
  <c r="J26" i="40"/>
  <c r="I26" i="40"/>
  <c r="F26" i="40"/>
  <c r="L25" i="40"/>
  <c r="K25" i="40"/>
  <c r="J25" i="40"/>
  <c r="I25" i="40"/>
  <c r="F25" i="40"/>
  <c r="L24" i="40"/>
  <c r="K24" i="40"/>
  <c r="J24" i="40"/>
  <c r="I24" i="40"/>
  <c r="F24" i="40"/>
  <c r="L23" i="40"/>
  <c r="K23" i="40"/>
  <c r="J23" i="40"/>
  <c r="I23" i="40"/>
  <c r="F23" i="40"/>
  <c r="L22" i="40"/>
  <c r="K22" i="40"/>
  <c r="J22" i="40"/>
  <c r="I22" i="40"/>
  <c r="F22" i="40"/>
  <c r="L21" i="40"/>
  <c r="K21" i="40"/>
  <c r="J21" i="40"/>
  <c r="I21" i="40"/>
  <c r="F21" i="40"/>
  <c r="L20" i="40"/>
  <c r="K20" i="40"/>
  <c r="J20" i="40"/>
  <c r="I20" i="40"/>
  <c r="F20" i="40"/>
  <c r="L19" i="40"/>
  <c r="K19" i="40"/>
  <c r="J19" i="40"/>
  <c r="I19" i="40"/>
  <c r="F19" i="40"/>
  <c r="L18" i="40"/>
  <c r="K18" i="40"/>
  <c r="J18" i="40"/>
  <c r="I18" i="40"/>
  <c r="F18" i="40"/>
  <c r="L17" i="40"/>
  <c r="K17" i="40"/>
  <c r="J17" i="40"/>
  <c r="I17" i="40"/>
  <c r="F17" i="40"/>
  <c r="L16" i="40"/>
  <c r="K16" i="40"/>
  <c r="J16" i="40"/>
  <c r="F16" i="40"/>
  <c r="I16" i="40" s="1"/>
  <c r="N16" i="40" s="1"/>
  <c r="L15" i="40"/>
  <c r="K15" i="40"/>
  <c r="J15" i="40"/>
  <c r="F15" i="40"/>
  <c r="I15" i="40" s="1"/>
  <c r="N15" i="40" s="1"/>
  <c r="L14" i="40"/>
  <c r="K14" i="40"/>
  <c r="J14" i="40"/>
  <c r="F14" i="40"/>
  <c r="I14" i="40" s="1"/>
  <c r="L13" i="40"/>
  <c r="K13" i="40"/>
  <c r="J13" i="40"/>
  <c r="F13" i="40"/>
  <c r="I13" i="40" s="1"/>
  <c r="B4" i="40"/>
  <c r="N13" i="40" l="1"/>
  <c r="Q13" i="40" s="1"/>
  <c r="N14" i="40"/>
  <c r="Q14" i="40" s="1"/>
  <c r="N27" i="40"/>
  <c r="Q27" i="40" s="1"/>
  <c r="N19" i="40"/>
  <c r="Q19" i="40" s="1"/>
  <c r="N28" i="40"/>
  <c r="Q28" i="40" s="1"/>
  <c r="N17" i="40"/>
  <c r="Q17" i="40" s="1"/>
  <c r="N25" i="40"/>
  <c r="Q25" i="40" s="1"/>
  <c r="Q15" i="40"/>
  <c r="Q16" i="40"/>
  <c r="N22" i="40"/>
  <c r="Q22" i="40" s="1"/>
  <c r="N18" i="40"/>
  <c r="Q18" i="40" s="1"/>
  <c r="N20" i="40"/>
  <c r="Q20" i="40" s="1"/>
  <c r="N26" i="40"/>
  <c r="Q26" i="40" s="1"/>
  <c r="N24" i="40"/>
  <c r="Q24" i="40" s="1"/>
  <c r="N23" i="40"/>
  <c r="Q23" i="40" s="1"/>
  <c r="N21" i="40"/>
  <c r="Q21" i="40" s="1"/>
  <c r="Q30" i="40" l="1"/>
  <c r="G46" i="31" s="1"/>
  <c r="B5" i="39"/>
  <c r="B6" i="39"/>
  <c r="B7" i="39"/>
  <c r="B8" i="39"/>
  <c r="B4" i="39"/>
  <c r="B3" i="39"/>
  <c r="A4" i="39"/>
  <c r="A5" i="39"/>
  <c r="A6" i="39"/>
  <c r="A7" i="39"/>
  <c r="A8" i="39"/>
  <c r="A3" i="39"/>
  <c r="B3" i="31"/>
  <c r="B5" i="31"/>
  <c r="B6" i="31"/>
  <c r="B7" i="31"/>
  <c r="B8" i="31"/>
  <c r="A4" i="31"/>
  <c r="A5" i="31"/>
  <c r="A6" i="31"/>
  <c r="A7" i="31"/>
  <c r="A8" i="31"/>
  <c r="A3" i="31"/>
  <c r="B3" i="38"/>
  <c r="B5" i="38"/>
  <c r="B6" i="38"/>
  <c r="B7" i="38"/>
  <c r="B8" i="38"/>
  <c r="A4" i="38"/>
  <c r="A5" i="38"/>
  <c r="A6" i="38"/>
  <c r="A7" i="38"/>
  <c r="A8" i="38"/>
  <c r="A3" i="38"/>
  <c r="B5" i="18"/>
  <c r="B6" i="18"/>
  <c r="B7" i="18"/>
  <c r="B8" i="18"/>
  <c r="A4" i="18"/>
  <c r="A5" i="18"/>
  <c r="A6" i="18"/>
  <c r="A7" i="18"/>
  <c r="A8" i="18"/>
  <c r="B3" i="18"/>
  <c r="A3" i="18"/>
  <c r="B8" i="17"/>
  <c r="B7" i="17"/>
  <c r="B6" i="17"/>
  <c r="B5" i="17"/>
  <c r="B3" i="17"/>
  <c r="A4" i="17"/>
  <c r="A5" i="17"/>
  <c r="A6" i="17"/>
  <c r="A7" i="17"/>
  <c r="A8" i="17"/>
  <c r="A3" i="17"/>
  <c r="B6" i="28"/>
  <c r="B5" i="28"/>
  <c r="B3" i="28"/>
  <c r="A4" i="28"/>
  <c r="A5" i="28"/>
  <c r="A6" i="28"/>
  <c r="A3" i="28"/>
  <c r="B7" i="2"/>
  <c r="B6" i="2"/>
  <c r="B5" i="2"/>
  <c r="B4" i="2"/>
  <c r="B3" i="2"/>
  <c r="C7" i="2"/>
  <c r="C6" i="2"/>
  <c r="C5" i="2"/>
  <c r="C3" i="2"/>
  <c r="K54" i="18"/>
  <c r="K55" i="18"/>
  <c r="K56" i="18"/>
  <c r="K57" i="18"/>
  <c r="K58" i="18"/>
  <c r="K59" i="18"/>
  <c r="K60" i="18"/>
  <c r="K53" i="18"/>
  <c r="K51" i="18"/>
  <c r="K50" i="18"/>
  <c r="K26" i="37" l="1"/>
  <c r="K33" i="37"/>
  <c r="L26" i="37"/>
  <c r="L33" i="37"/>
  <c r="D33" i="37"/>
  <c r="D26" i="37"/>
  <c r="E26" i="37"/>
  <c r="B26" i="37"/>
  <c r="B33" i="37"/>
  <c r="L34" i="37"/>
  <c r="O716" i="2"/>
  <c r="N716" i="2" s="1"/>
  <c r="O717" i="2"/>
  <c r="N717" i="2" s="1"/>
  <c r="O718" i="2"/>
  <c r="N718" i="2" s="1"/>
  <c r="O719" i="2"/>
  <c r="N719" i="2" s="1"/>
  <c r="O720" i="2"/>
  <c r="N720" i="2" s="1"/>
  <c r="O721" i="2"/>
  <c r="N721" i="2" s="1"/>
  <c r="O722" i="2"/>
  <c r="N722" i="2" s="1"/>
  <c r="O723" i="2"/>
  <c r="N723" i="2" s="1"/>
  <c r="O724" i="2"/>
  <c r="N724" i="2" s="1"/>
  <c r="O725" i="2"/>
  <c r="N725" i="2" s="1"/>
  <c r="O726" i="2"/>
  <c r="N726" i="2" s="1"/>
  <c r="O727" i="2"/>
  <c r="N727" i="2" s="1"/>
  <c r="O728" i="2"/>
  <c r="N728" i="2" s="1"/>
  <c r="O729" i="2"/>
  <c r="N729" i="2" s="1"/>
  <c r="O730" i="2"/>
  <c r="N730" i="2" s="1"/>
  <c r="O731" i="2"/>
  <c r="N731" i="2" s="1"/>
  <c r="O732" i="2"/>
  <c r="N732" i="2" s="1"/>
  <c r="O733" i="2"/>
  <c r="N733" i="2" s="1"/>
  <c r="O734" i="2"/>
  <c r="N734" i="2" s="1"/>
  <c r="O735" i="2"/>
  <c r="N735" i="2" s="1"/>
  <c r="O736" i="2"/>
  <c r="N736" i="2" s="1"/>
  <c r="P716" i="2"/>
  <c r="P717" i="2"/>
  <c r="P718" i="2"/>
  <c r="P719" i="2"/>
  <c r="P720" i="2"/>
  <c r="P721" i="2"/>
  <c r="P722" i="2"/>
  <c r="P723" i="2"/>
  <c r="P724" i="2"/>
  <c r="P725" i="2"/>
  <c r="P726" i="2"/>
  <c r="P727" i="2"/>
  <c r="P728" i="2"/>
  <c r="P734" i="2"/>
  <c r="P735" i="2"/>
  <c r="P736" i="2"/>
  <c r="P729" i="2"/>
  <c r="P730" i="2"/>
  <c r="P731" i="2"/>
  <c r="P732" i="2"/>
  <c r="P733" i="2"/>
  <c r="P460" i="2"/>
  <c r="P461" i="2"/>
  <c r="P462" i="2"/>
  <c r="P463" i="2"/>
  <c r="P464" i="2"/>
  <c r="P465" i="2"/>
  <c r="P466" i="2"/>
  <c r="P467" i="2"/>
  <c r="P468" i="2"/>
  <c r="P469" i="2"/>
  <c r="P470" i="2"/>
  <c r="P471" i="2"/>
  <c r="P472" i="2"/>
  <c r="P476" i="2"/>
  <c r="P477" i="2"/>
  <c r="P478" i="2"/>
  <c r="P480" i="2"/>
  <c r="P483" i="2"/>
  <c r="P489" i="2"/>
  <c r="P490" i="2"/>
  <c r="P492" i="2"/>
  <c r="P493" i="2"/>
  <c r="P494" i="2"/>
  <c r="P495" i="2"/>
  <c r="P496" i="2"/>
  <c r="P497" i="2"/>
  <c r="P498" i="2"/>
  <c r="P499" i="2"/>
  <c r="P500" i="2"/>
  <c r="P501" i="2"/>
  <c r="P502" i="2"/>
  <c r="P503" i="2"/>
  <c r="P504" i="2"/>
  <c r="P505" i="2"/>
  <c r="P506" i="2"/>
  <c r="P507" i="2"/>
  <c r="P508" i="2"/>
  <c r="P473" i="2"/>
  <c r="P474" i="2"/>
  <c r="P475" i="2"/>
  <c r="P479" i="2"/>
  <c r="P481" i="2"/>
  <c r="P482" i="2"/>
  <c r="P484" i="2"/>
  <c r="P485" i="2"/>
  <c r="P486" i="2"/>
  <c r="P487" i="2"/>
  <c r="P488" i="2"/>
  <c r="P491" i="2"/>
  <c r="P509" i="2"/>
  <c r="P510" i="2"/>
  <c r="P511" i="2"/>
  <c r="P512" i="2"/>
  <c r="P513" i="2"/>
  <c r="P514" i="2"/>
  <c r="P515" i="2"/>
  <c r="P516" i="2"/>
  <c r="P517" i="2"/>
  <c r="P518" i="2"/>
  <c r="P519" i="2"/>
  <c r="P520" i="2"/>
  <c r="P521" i="2"/>
  <c r="P522" i="2"/>
  <c r="P523" i="2"/>
  <c r="P524" i="2"/>
  <c r="P459" i="2"/>
  <c r="P563" i="2"/>
  <c r="P564" i="2"/>
  <c r="O695" i="2"/>
  <c r="N695" i="2" s="1"/>
  <c r="P10" i="2"/>
  <c r="P14" i="2"/>
  <c r="P18" i="2"/>
  <c r="P22" i="2"/>
  <c r="P26" i="2"/>
  <c r="P30" i="2"/>
  <c r="P34" i="2"/>
  <c r="P38" i="2"/>
  <c r="P42" i="2"/>
  <c r="P46" i="2"/>
  <c r="P50" i="2"/>
  <c r="P54" i="2"/>
  <c r="P58" i="2"/>
  <c r="P62" i="2"/>
  <c r="P66" i="2"/>
  <c r="P70" i="2"/>
  <c r="P74" i="2"/>
  <c r="P78" i="2"/>
  <c r="P82" i="2"/>
  <c r="P86" i="2"/>
  <c r="P90" i="2"/>
  <c r="P94" i="2"/>
  <c r="P98" i="2"/>
  <c r="P102" i="2"/>
  <c r="P106" i="2"/>
  <c r="P11" i="2"/>
  <c r="P15" i="2"/>
  <c r="P19" i="2"/>
  <c r="P23" i="2"/>
  <c r="P27" i="2"/>
  <c r="P31" i="2"/>
  <c r="P35" i="2"/>
  <c r="P39" i="2"/>
  <c r="P43" i="2"/>
  <c r="P47" i="2"/>
  <c r="P51" i="2"/>
  <c r="P55" i="2"/>
  <c r="P59" i="2"/>
  <c r="P63" i="2"/>
  <c r="P67" i="2"/>
  <c r="P71" i="2"/>
  <c r="P75" i="2"/>
  <c r="P79" i="2"/>
  <c r="P83" i="2"/>
  <c r="P87" i="2"/>
  <c r="P91" i="2"/>
  <c r="P95" i="2"/>
  <c r="P99" i="2"/>
  <c r="P103" i="2"/>
  <c r="P107" i="2"/>
  <c r="P12" i="2"/>
  <c r="P16" i="2"/>
  <c r="P20" i="2"/>
  <c r="P24" i="2"/>
  <c r="P28" i="2"/>
  <c r="P32" i="2"/>
  <c r="P36" i="2"/>
  <c r="P40" i="2"/>
  <c r="P44" i="2"/>
  <c r="P48" i="2"/>
  <c r="P52" i="2"/>
  <c r="P56" i="2"/>
  <c r="P60" i="2"/>
  <c r="P64" i="2"/>
  <c r="P68" i="2"/>
  <c r="P72" i="2"/>
  <c r="P76" i="2"/>
  <c r="P80" i="2"/>
  <c r="P84" i="2"/>
  <c r="P88" i="2"/>
  <c r="P92" i="2"/>
  <c r="P96" i="2"/>
  <c r="P100" i="2"/>
  <c r="P104" i="2"/>
  <c r="P108" i="2"/>
  <c r="P13" i="2"/>
  <c r="P17" i="2"/>
  <c r="P21" i="2"/>
  <c r="P25" i="2"/>
  <c r="P29" i="2"/>
  <c r="P33" i="2"/>
  <c r="P37" i="2"/>
  <c r="P41" i="2"/>
  <c r="P45" i="2"/>
  <c r="P49" i="2"/>
  <c r="P53" i="2"/>
  <c r="P57" i="2"/>
  <c r="P61" i="2"/>
  <c r="P65" i="2"/>
  <c r="P69" i="2"/>
  <c r="P73" i="2"/>
  <c r="P77" i="2"/>
  <c r="P81" i="2"/>
  <c r="P85" i="2"/>
  <c r="P89" i="2"/>
  <c r="P93" i="2"/>
  <c r="P97" i="2"/>
  <c r="P101" i="2"/>
  <c r="P105" i="2"/>
  <c r="P111" i="2"/>
  <c r="P115" i="2"/>
  <c r="P119" i="2"/>
  <c r="P123" i="2"/>
  <c r="P127" i="2"/>
  <c r="P131" i="2"/>
  <c r="P133" i="2"/>
  <c r="P137" i="2"/>
  <c r="P141" i="2"/>
  <c r="P145" i="2"/>
  <c r="P149" i="2"/>
  <c r="P153" i="2"/>
  <c r="P112" i="2"/>
  <c r="P116" i="2"/>
  <c r="P120" i="2"/>
  <c r="P124" i="2"/>
  <c r="P128" i="2"/>
  <c r="P134" i="2"/>
  <c r="P138" i="2"/>
  <c r="P142" i="2"/>
  <c r="P146" i="2"/>
  <c r="P150" i="2"/>
  <c r="P109" i="2"/>
  <c r="P113" i="2"/>
  <c r="P117" i="2"/>
  <c r="P121" i="2"/>
  <c r="P125" i="2"/>
  <c r="P129" i="2"/>
  <c r="P135" i="2"/>
  <c r="P139" i="2"/>
  <c r="P143" i="2"/>
  <c r="P147" i="2"/>
  <c r="P151" i="2"/>
  <c r="P155" i="2"/>
  <c r="P159" i="2"/>
  <c r="P163" i="2"/>
  <c r="P167" i="2"/>
  <c r="P171" i="2"/>
  <c r="P110" i="2"/>
  <c r="P114" i="2"/>
  <c r="P118" i="2"/>
  <c r="P122" i="2"/>
  <c r="P126" i="2"/>
  <c r="P130" i="2"/>
  <c r="P132" i="2"/>
  <c r="P136" i="2"/>
  <c r="P140" i="2"/>
  <c r="P144" i="2"/>
  <c r="P148" i="2"/>
  <c r="P152" i="2"/>
  <c r="P156" i="2"/>
  <c r="P160" i="2"/>
  <c r="P164" i="2"/>
  <c r="P168" i="2"/>
  <c r="P172" i="2"/>
  <c r="P177" i="2"/>
  <c r="P181" i="2"/>
  <c r="P185" i="2"/>
  <c r="P189" i="2"/>
  <c r="P193" i="2"/>
  <c r="P197" i="2"/>
  <c r="P182" i="2"/>
  <c r="P191" i="2"/>
  <c r="P200" i="2"/>
  <c r="P204" i="2"/>
  <c r="P208" i="2"/>
  <c r="P212" i="2"/>
  <c r="P216" i="2"/>
  <c r="P220" i="2"/>
  <c r="P224" i="2"/>
  <c r="P228" i="2"/>
  <c r="P232" i="2"/>
  <c r="P236" i="2"/>
  <c r="P240" i="2"/>
  <c r="P244" i="2"/>
  <c r="P248" i="2"/>
  <c r="P252" i="2"/>
  <c r="P256" i="2"/>
  <c r="P260" i="2"/>
  <c r="P264" i="2"/>
  <c r="P268" i="2"/>
  <c r="P272" i="2"/>
  <c r="P276" i="2"/>
  <c r="P280" i="2"/>
  <c r="P284" i="2"/>
  <c r="P288" i="2"/>
  <c r="P292" i="2"/>
  <c r="P296" i="2"/>
  <c r="P300" i="2"/>
  <c r="P304" i="2"/>
  <c r="P305" i="2"/>
  <c r="P309" i="2"/>
  <c r="P313" i="2"/>
  <c r="P317" i="2"/>
  <c r="P321" i="2"/>
  <c r="P325" i="2"/>
  <c r="P329" i="2"/>
  <c r="P333" i="2"/>
  <c r="P337" i="2"/>
  <c r="P341" i="2"/>
  <c r="P345" i="2"/>
  <c r="P349" i="2"/>
  <c r="P353" i="2"/>
  <c r="P357" i="2"/>
  <c r="P361" i="2"/>
  <c r="P365" i="2"/>
  <c r="P369" i="2"/>
  <c r="P373" i="2"/>
  <c r="P377" i="2"/>
  <c r="P381" i="2"/>
  <c r="P385" i="2"/>
  <c r="P389" i="2"/>
  <c r="P393" i="2"/>
  <c r="P397" i="2"/>
  <c r="P401" i="2"/>
  <c r="P405" i="2"/>
  <c r="P409" i="2"/>
  <c r="P413" i="2"/>
  <c r="P417" i="2"/>
  <c r="P421" i="2"/>
  <c r="P425" i="2"/>
  <c r="P429" i="2"/>
  <c r="P433" i="2"/>
  <c r="P437" i="2"/>
  <c r="P441" i="2"/>
  <c r="P157" i="2"/>
  <c r="P165" i="2"/>
  <c r="P173" i="2"/>
  <c r="P178" i="2"/>
  <c r="P187" i="2"/>
  <c r="P196" i="2"/>
  <c r="P174" i="2"/>
  <c r="P183" i="2"/>
  <c r="P192" i="2"/>
  <c r="P201" i="2"/>
  <c r="P205" i="2"/>
  <c r="P209" i="2"/>
  <c r="P213" i="2"/>
  <c r="P217" i="2"/>
  <c r="P221" i="2"/>
  <c r="P225" i="2"/>
  <c r="P229" i="2"/>
  <c r="P233" i="2"/>
  <c r="P237" i="2"/>
  <c r="P241" i="2"/>
  <c r="P245" i="2"/>
  <c r="P249" i="2"/>
  <c r="P253" i="2"/>
  <c r="P257" i="2"/>
  <c r="P261" i="2"/>
  <c r="P265" i="2"/>
  <c r="P269" i="2"/>
  <c r="P273" i="2"/>
  <c r="P277" i="2"/>
  <c r="P281" i="2"/>
  <c r="P285" i="2"/>
  <c r="P289" i="2"/>
  <c r="P293" i="2"/>
  <c r="P297" i="2"/>
  <c r="P301" i="2"/>
  <c r="P306" i="2"/>
  <c r="P310" i="2"/>
  <c r="P314" i="2"/>
  <c r="P318" i="2"/>
  <c r="P322" i="2"/>
  <c r="P326" i="2"/>
  <c r="P330" i="2"/>
  <c r="P334" i="2"/>
  <c r="P338" i="2"/>
  <c r="P342" i="2"/>
  <c r="P346" i="2"/>
  <c r="P350" i="2"/>
  <c r="P354" i="2"/>
  <c r="P358" i="2"/>
  <c r="P362" i="2"/>
  <c r="P366" i="2"/>
  <c r="P370" i="2"/>
  <c r="P374" i="2"/>
  <c r="P378" i="2"/>
  <c r="P382" i="2"/>
  <c r="P386" i="2"/>
  <c r="P390" i="2"/>
  <c r="P394" i="2"/>
  <c r="P398" i="2"/>
  <c r="P402" i="2"/>
  <c r="P406" i="2"/>
  <c r="P410" i="2"/>
  <c r="P414" i="2"/>
  <c r="P418" i="2"/>
  <c r="P422" i="2"/>
  <c r="P426" i="2"/>
  <c r="P430" i="2"/>
  <c r="P434" i="2"/>
  <c r="P438" i="2"/>
  <c r="P442" i="2"/>
  <c r="P446" i="2"/>
  <c r="P450" i="2"/>
  <c r="P454" i="2"/>
  <c r="P458" i="2"/>
  <c r="P528" i="2"/>
  <c r="P532" i="2"/>
  <c r="P536" i="2"/>
  <c r="P540" i="2"/>
  <c r="P544" i="2"/>
  <c r="P548" i="2"/>
  <c r="P552" i="2"/>
  <c r="P556" i="2"/>
  <c r="P560" i="2"/>
  <c r="P566" i="2"/>
  <c r="P570" i="2"/>
  <c r="P574" i="2"/>
  <c r="P578" i="2"/>
  <c r="P582" i="2"/>
  <c r="P586" i="2"/>
  <c r="P590" i="2"/>
  <c r="P158" i="2"/>
  <c r="P166" i="2"/>
  <c r="P179" i="2"/>
  <c r="P188" i="2"/>
  <c r="P175" i="2"/>
  <c r="P184" i="2"/>
  <c r="P198" i="2"/>
  <c r="P202" i="2"/>
  <c r="P206" i="2"/>
  <c r="P210" i="2"/>
  <c r="P214" i="2"/>
  <c r="P218" i="2"/>
  <c r="P222" i="2"/>
  <c r="P226" i="2"/>
  <c r="P230" i="2"/>
  <c r="P234" i="2"/>
  <c r="P238" i="2"/>
  <c r="P242" i="2"/>
  <c r="P246" i="2"/>
  <c r="P250" i="2"/>
  <c r="P254" i="2"/>
  <c r="P258" i="2"/>
  <c r="P262" i="2"/>
  <c r="P266" i="2"/>
  <c r="P270" i="2"/>
  <c r="P274" i="2"/>
  <c r="P278" i="2"/>
  <c r="P282" i="2"/>
  <c r="P286" i="2"/>
  <c r="P290" i="2"/>
  <c r="P294" i="2"/>
  <c r="P298" i="2"/>
  <c r="P302" i="2"/>
  <c r="P307" i="2"/>
  <c r="P311" i="2"/>
  <c r="P315" i="2"/>
  <c r="P319" i="2"/>
  <c r="P323" i="2"/>
  <c r="P327" i="2"/>
  <c r="P331" i="2"/>
  <c r="P335" i="2"/>
  <c r="P339" i="2"/>
  <c r="P343" i="2"/>
  <c r="P347" i="2"/>
  <c r="P351" i="2"/>
  <c r="P355" i="2"/>
  <c r="P359" i="2"/>
  <c r="P363" i="2"/>
  <c r="P367" i="2"/>
  <c r="P371" i="2"/>
  <c r="P375" i="2"/>
  <c r="P379" i="2"/>
  <c r="P383" i="2"/>
  <c r="P387" i="2"/>
  <c r="P391" i="2"/>
  <c r="P395" i="2"/>
  <c r="P399" i="2"/>
  <c r="P403" i="2"/>
  <c r="P407" i="2"/>
  <c r="P411" i="2"/>
  <c r="P415" i="2"/>
  <c r="P419" i="2"/>
  <c r="P423" i="2"/>
  <c r="P427" i="2"/>
  <c r="P431" i="2"/>
  <c r="P435" i="2"/>
  <c r="P439" i="2"/>
  <c r="P443" i="2"/>
  <c r="P447" i="2"/>
  <c r="P451" i="2"/>
  <c r="P455" i="2"/>
  <c r="P525" i="2"/>
  <c r="P529" i="2"/>
  <c r="P533" i="2"/>
  <c r="P537" i="2"/>
  <c r="P541" i="2"/>
  <c r="P545" i="2"/>
  <c r="P549" i="2"/>
  <c r="P553" i="2"/>
  <c r="P557" i="2"/>
  <c r="P561" i="2"/>
  <c r="P567" i="2"/>
  <c r="P571" i="2"/>
  <c r="P575" i="2"/>
  <c r="P579" i="2"/>
  <c r="P583" i="2"/>
  <c r="P587" i="2"/>
  <c r="P591" i="2"/>
  <c r="P595" i="2"/>
  <c r="P161" i="2"/>
  <c r="P169" i="2"/>
  <c r="P180" i="2"/>
  <c r="P194" i="2"/>
  <c r="P176" i="2"/>
  <c r="P190" i="2"/>
  <c r="P199" i="2"/>
  <c r="P203" i="2"/>
  <c r="P207" i="2"/>
  <c r="P211" i="2"/>
  <c r="P215" i="2"/>
  <c r="P219" i="2"/>
  <c r="P223" i="2"/>
  <c r="P227" i="2"/>
  <c r="P231" i="2"/>
  <c r="P235" i="2"/>
  <c r="P239" i="2"/>
  <c r="P243" i="2"/>
  <c r="P247" i="2"/>
  <c r="P251" i="2"/>
  <c r="P255" i="2"/>
  <c r="P259" i="2"/>
  <c r="P263" i="2"/>
  <c r="P267" i="2"/>
  <c r="P271" i="2"/>
  <c r="P275" i="2"/>
  <c r="P279" i="2"/>
  <c r="P283" i="2"/>
  <c r="P287" i="2"/>
  <c r="P291" i="2"/>
  <c r="P295" i="2"/>
  <c r="P299" i="2"/>
  <c r="P303" i="2"/>
  <c r="P308" i="2"/>
  <c r="P312" i="2"/>
  <c r="P316" i="2"/>
  <c r="P320" i="2"/>
  <c r="P324" i="2"/>
  <c r="P328" i="2"/>
  <c r="P332" i="2"/>
  <c r="P336" i="2"/>
  <c r="P340" i="2"/>
  <c r="P344" i="2"/>
  <c r="P348" i="2"/>
  <c r="P352" i="2"/>
  <c r="P356" i="2"/>
  <c r="P360" i="2"/>
  <c r="P364" i="2"/>
  <c r="P368" i="2"/>
  <c r="P372" i="2"/>
  <c r="P376" i="2"/>
  <c r="P380" i="2"/>
  <c r="P384" i="2"/>
  <c r="P388" i="2"/>
  <c r="P392" i="2"/>
  <c r="P396" i="2"/>
  <c r="P400" i="2"/>
  <c r="P404" i="2"/>
  <c r="P408" i="2"/>
  <c r="P412" i="2"/>
  <c r="P416" i="2"/>
  <c r="P420" i="2"/>
  <c r="P424" i="2"/>
  <c r="P428" i="2"/>
  <c r="P432" i="2"/>
  <c r="P436" i="2"/>
  <c r="P440" i="2"/>
  <c r="P444" i="2"/>
  <c r="P448" i="2"/>
  <c r="P452" i="2"/>
  <c r="P456" i="2"/>
  <c r="P526" i="2"/>
  <c r="P530" i="2"/>
  <c r="P534" i="2"/>
  <c r="P538" i="2"/>
  <c r="P542" i="2"/>
  <c r="P546" i="2"/>
  <c r="P550" i="2"/>
  <c r="P554" i="2"/>
  <c r="P558" i="2"/>
  <c r="P562" i="2"/>
  <c r="P568" i="2"/>
  <c r="P572" i="2"/>
  <c r="P576" i="2"/>
  <c r="P580" i="2"/>
  <c r="P584" i="2"/>
  <c r="P588" i="2"/>
  <c r="P592" i="2"/>
  <c r="P596" i="2"/>
  <c r="P600" i="2"/>
  <c r="P604" i="2"/>
  <c r="P154" i="2"/>
  <c r="P162" i="2"/>
  <c r="P170" i="2"/>
  <c r="P186" i="2"/>
  <c r="P195" i="2"/>
  <c r="P602" i="2"/>
  <c r="P622" i="2"/>
  <c r="P642" i="2"/>
  <c r="P670" i="2"/>
  <c r="P694" i="2"/>
  <c r="P737" i="2"/>
  <c r="P765" i="2"/>
  <c r="P792" i="2"/>
  <c r="P812" i="2"/>
  <c r="P453" i="2"/>
  <c r="P527" i="2"/>
  <c r="P535" i="2"/>
  <c r="P543" i="2"/>
  <c r="P551" i="2"/>
  <c r="P559" i="2"/>
  <c r="P569" i="2"/>
  <c r="P577" i="2"/>
  <c r="P585" i="2"/>
  <c r="P593" i="2"/>
  <c r="P598" i="2"/>
  <c r="P607" i="2"/>
  <c r="P611" i="2"/>
  <c r="P615" i="2"/>
  <c r="P619" i="2"/>
  <c r="P623" i="2"/>
  <c r="P627" i="2"/>
  <c r="P631" i="2"/>
  <c r="P635" i="2"/>
  <c r="P639" i="2"/>
  <c r="P643" i="2"/>
  <c r="P647" i="2"/>
  <c r="P651" i="2"/>
  <c r="P655" i="2"/>
  <c r="P659" i="2"/>
  <c r="P663" i="2"/>
  <c r="P667" i="2"/>
  <c r="P671" i="2"/>
  <c r="P675" i="2"/>
  <c r="P679" i="2"/>
  <c r="P683" i="2"/>
  <c r="P687" i="2"/>
  <c r="P691" i="2"/>
  <c r="P695" i="2"/>
  <c r="P699" i="2"/>
  <c r="P703" i="2"/>
  <c r="P707" i="2"/>
  <c r="P711" i="2"/>
  <c r="P715" i="2"/>
  <c r="P738" i="2"/>
  <c r="P742" i="2"/>
  <c r="P746" i="2"/>
  <c r="P750" i="2"/>
  <c r="P754" i="2"/>
  <c r="P758" i="2"/>
  <c r="P762" i="2"/>
  <c r="P766" i="2"/>
  <c r="P770" i="2"/>
  <c r="P777" i="2"/>
  <c r="P781" i="2"/>
  <c r="P785" i="2"/>
  <c r="P789" i="2"/>
  <c r="P793" i="2"/>
  <c r="P797" i="2"/>
  <c r="P801" i="2"/>
  <c r="P805" i="2"/>
  <c r="P809" i="2"/>
  <c r="P813" i="2"/>
  <c r="P817" i="2"/>
  <c r="P821" i="2"/>
  <c r="P626" i="2"/>
  <c r="P654" i="2"/>
  <c r="P678" i="2"/>
  <c r="P702" i="2"/>
  <c r="P749" i="2"/>
  <c r="P776" i="2"/>
  <c r="P796" i="2"/>
  <c r="P603" i="2"/>
  <c r="P597" i="2"/>
  <c r="P618" i="2"/>
  <c r="P646" i="2"/>
  <c r="P666" i="2"/>
  <c r="P686" i="2"/>
  <c r="P714" i="2"/>
  <c r="P741" i="2"/>
  <c r="P761" i="2"/>
  <c r="P784" i="2"/>
  <c r="P816" i="2"/>
  <c r="P594" i="2"/>
  <c r="P599" i="2"/>
  <c r="P608" i="2"/>
  <c r="P612" i="2"/>
  <c r="P616" i="2"/>
  <c r="P620" i="2"/>
  <c r="P624" i="2"/>
  <c r="P628" i="2"/>
  <c r="P632" i="2"/>
  <c r="P636" i="2"/>
  <c r="P640" i="2"/>
  <c r="P644" i="2"/>
  <c r="P648" i="2"/>
  <c r="P652" i="2"/>
  <c r="P656" i="2"/>
  <c r="P660" i="2"/>
  <c r="P664" i="2"/>
  <c r="P668" i="2"/>
  <c r="P672" i="2"/>
  <c r="P676" i="2"/>
  <c r="P680" i="2"/>
  <c r="P684" i="2"/>
  <c r="P688" i="2"/>
  <c r="P692" i="2"/>
  <c r="P696" i="2"/>
  <c r="P700" i="2"/>
  <c r="P704" i="2"/>
  <c r="P708" i="2"/>
  <c r="P712" i="2"/>
  <c r="P739" i="2"/>
  <c r="P743" i="2"/>
  <c r="P747" i="2"/>
  <c r="P751" i="2"/>
  <c r="P755" i="2"/>
  <c r="P759" i="2"/>
  <c r="P763" i="2"/>
  <c r="P767" i="2"/>
  <c r="P771" i="2"/>
  <c r="P774" i="2"/>
  <c r="P778" i="2"/>
  <c r="P782" i="2"/>
  <c r="P786" i="2"/>
  <c r="P790" i="2"/>
  <c r="P794" i="2"/>
  <c r="P798" i="2"/>
  <c r="P802" i="2"/>
  <c r="P806" i="2"/>
  <c r="P810" i="2"/>
  <c r="P814" i="2"/>
  <c r="P818" i="2"/>
  <c r="P601" i="2"/>
  <c r="P610" i="2"/>
  <c r="P638" i="2"/>
  <c r="P662" i="2"/>
  <c r="P690" i="2"/>
  <c r="P710" i="2"/>
  <c r="P757" i="2"/>
  <c r="P780" i="2"/>
  <c r="P808" i="2"/>
  <c r="P614" i="2"/>
  <c r="P634" i="2"/>
  <c r="P658" i="2"/>
  <c r="P682" i="2"/>
  <c r="P706" i="2"/>
  <c r="P753" i="2"/>
  <c r="P773" i="2"/>
  <c r="P788" i="2"/>
  <c r="P804" i="2"/>
  <c r="P457" i="2"/>
  <c r="P531" i="2"/>
  <c r="P539" i="2"/>
  <c r="P547" i="2"/>
  <c r="P555" i="2"/>
  <c r="P565" i="2"/>
  <c r="P573" i="2"/>
  <c r="P581" i="2"/>
  <c r="P589" i="2"/>
  <c r="P605" i="2"/>
  <c r="P609" i="2"/>
  <c r="P613" i="2"/>
  <c r="P617" i="2"/>
  <c r="P621" i="2"/>
  <c r="P625" i="2"/>
  <c r="P629" i="2"/>
  <c r="P633" i="2"/>
  <c r="P637" i="2"/>
  <c r="P641" i="2"/>
  <c r="P645" i="2"/>
  <c r="P649" i="2"/>
  <c r="P653" i="2"/>
  <c r="P657" i="2"/>
  <c r="P661" i="2"/>
  <c r="P665" i="2"/>
  <c r="P669" i="2"/>
  <c r="P673" i="2"/>
  <c r="P677" i="2"/>
  <c r="P681" i="2"/>
  <c r="P685" i="2"/>
  <c r="P689" i="2"/>
  <c r="P693" i="2"/>
  <c r="P697" i="2"/>
  <c r="P701" i="2"/>
  <c r="P705" i="2"/>
  <c r="P709" i="2"/>
  <c r="P713" i="2"/>
  <c r="P740" i="2"/>
  <c r="P744" i="2"/>
  <c r="P748" i="2"/>
  <c r="P752" i="2"/>
  <c r="P756" i="2"/>
  <c r="P760" i="2"/>
  <c r="P764" i="2"/>
  <c r="P768" i="2"/>
  <c r="P772" i="2"/>
  <c r="P775" i="2"/>
  <c r="P779" i="2"/>
  <c r="P783" i="2"/>
  <c r="P787" i="2"/>
  <c r="P791" i="2"/>
  <c r="P795" i="2"/>
  <c r="P799" i="2"/>
  <c r="P803" i="2"/>
  <c r="P807" i="2"/>
  <c r="P811" i="2"/>
  <c r="P815" i="2"/>
  <c r="P819" i="2"/>
  <c r="P445" i="2"/>
  <c r="P449" i="2"/>
  <c r="P606" i="2"/>
  <c r="P630" i="2"/>
  <c r="P650" i="2"/>
  <c r="P674" i="2"/>
  <c r="P698" i="2"/>
  <c r="P745" i="2"/>
  <c r="P769" i="2"/>
  <c r="P800" i="2"/>
  <c r="P820" i="2"/>
  <c r="O13" i="2"/>
  <c r="N13" i="2" s="1"/>
  <c r="O21" i="2"/>
  <c r="N21" i="2" s="1"/>
  <c r="O29" i="2"/>
  <c r="N29" i="2" s="1"/>
  <c r="O37" i="2"/>
  <c r="N37" i="2" s="1"/>
  <c r="O89" i="2"/>
  <c r="N89" i="2" s="1"/>
  <c r="O97" i="2"/>
  <c r="N97" i="2" s="1"/>
  <c r="O105" i="2"/>
  <c r="N105" i="2" s="1"/>
  <c r="O113" i="2"/>
  <c r="N113" i="2" s="1"/>
  <c r="O121" i="2"/>
  <c r="N121" i="2" s="1"/>
  <c r="O129" i="2"/>
  <c r="N129" i="2" s="1"/>
  <c r="O135" i="2"/>
  <c r="N135" i="2" s="1"/>
  <c r="O143" i="2"/>
  <c r="N143" i="2" s="1"/>
  <c r="O151" i="2"/>
  <c r="N151" i="2" s="1"/>
  <c r="O159" i="2"/>
  <c r="N159" i="2" s="1"/>
  <c r="O167" i="2"/>
  <c r="N167" i="2" s="1"/>
  <c r="O240" i="2"/>
  <c r="N240" i="2" s="1"/>
  <c r="O248" i="2"/>
  <c r="N248" i="2" s="1"/>
  <c r="O305" i="2"/>
  <c r="N305" i="2" s="1"/>
  <c r="O313" i="2"/>
  <c r="N313" i="2" s="1"/>
  <c r="O329" i="2"/>
  <c r="N329" i="2" s="1"/>
  <c r="O337" i="2"/>
  <c r="N337" i="2" s="1"/>
  <c r="O345" i="2"/>
  <c r="N345" i="2" s="1"/>
  <c r="O353" i="2"/>
  <c r="N353" i="2" s="1"/>
  <c r="O361" i="2"/>
  <c r="N361" i="2" s="1"/>
  <c r="O369" i="2"/>
  <c r="N369" i="2" s="1"/>
  <c r="O377" i="2"/>
  <c r="N377" i="2" s="1"/>
  <c r="O385" i="2"/>
  <c r="N385" i="2" s="1"/>
  <c r="O393" i="2"/>
  <c r="N393" i="2" s="1"/>
  <c r="O565" i="2"/>
  <c r="N565" i="2" s="1"/>
  <c r="O573" i="2"/>
  <c r="N573" i="2" s="1"/>
  <c r="O581" i="2"/>
  <c r="N581" i="2" s="1"/>
  <c r="O589" i="2"/>
  <c r="N589" i="2" s="1"/>
  <c r="O597" i="2"/>
  <c r="N597" i="2" s="1"/>
  <c r="O613" i="2"/>
  <c r="N613" i="2" s="1"/>
  <c r="O637" i="2"/>
  <c r="N637" i="2" s="1"/>
  <c r="O645" i="2"/>
  <c r="N645" i="2" s="1"/>
  <c r="O653" i="2"/>
  <c r="N653" i="2" s="1"/>
  <c r="O661" i="2"/>
  <c r="N661" i="2" s="1"/>
  <c r="O669" i="2"/>
  <c r="N669" i="2" s="1"/>
  <c r="O677" i="2"/>
  <c r="N677" i="2" s="1"/>
  <c r="O685" i="2"/>
  <c r="N685" i="2" s="1"/>
  <c r="O693" i="2"/>
  <c r="N693" i="2" s="1"/>
  <c r="O709" i="2"/>
  <c r="N709" i="2" s="1"/>
  <c r="O740" i="2"/>
  <c r="N740" i="2" s="1"/>
  <c r="O748" i="2"/>
  <c r="N748" i="2" s="1"/>
  <c r="O756" i="2"/>
  <c r="N756" i="2" s="1"/>
  <c r="O764" i="2"/>
  <c r="N764" i="2" s="1"/>
  <c r="O779" i="2"/>
  <c r="N779" i="2" s="1"/>
  <c r="O803" i="2"/>
  <c r="N803" i="2" s="1"/>
  <c r="O811" i="2"/>
  <c r="N811" i="2" s="1"/>
  <c r="O343" i="2"/>
  <c r="N343" i="2" s="1"/>
  <c r="O391" i="2"/>
  <c r="N391" i="2" s="1"/>
  <c r="O611" i="2"/>
  <c r="N611" i="2" s="1"/>
  <c r="O659" i="2"/>
  <c r="N659" i="2" s="1"/>
  <c r="O762" i="2"/>
  <c r="N762" i="2" s="1"/>
  <c r="O793" i="2"/>
  <c r="N793" i="2" s="1"/>
  <c r="O28" i="2"/>
  <c r="N28" i="2" s="1"/>
  <c r="O112" i="2"/>
  <c r="N112" i="2" s="1"/>
  <c r="O239" i="2"/>
  <c r="N239" i="2" s="1"/>
  <c r="O344" i="2"/>
  <c r="N344" i="2" s="1"/>
  <c r="O392" i="2"/>
  <c r="N392" i="2" s="1"/>
  <c r="O588" i="2"/>
  <c r="N588" i="2" s="1"/>
  <c r="O644" i="2"/>
  <c r="N644" i="2" s="1"/>
  <c r="O708" i="2"/>
  <c r="N708" i="2" s="1"/>
  <c r="O14" i="2"/>
  <c r="N14" i="2" s="1"/>
  <c r="O22" i="2"/>
  <c r="N22" i="2" s="1"/>
  <c r="O30" i="2"/>
  <c r="N30" i="2" s="1"/>
  <c r="O38" i="2"/>
  <c r="N38" i="2" s="1"/>
  <c r="O90" i="2"/>
  <c r="N90" i="2" s="1"/>
  <c r="O106" i="2"/>
  <c r="N106" i="2" s="1"/>
  <c r="O114" i="2"/>
  <c r="N114" i="2" s="1"/>
  <c r="O122" i="2"/>
  <c r="N122" i="2" s="1"/>
  <c r="O130" i="2"/>
  <c r="N130" i="2" s="1"/>
  <c r="O136" i="2"/>
  <c r="N136" i="2" s="1"/>
  <c r="O152" i="2"/>
  <c r="N152" i="2" s="1"/>
  <c r="O160" i="2"/>
  <c r="N160" i="2" s="1"/>
  <c r="O241" i="2"/>
  <c r="N241" i="2" s="1"/>
  <c r="O249" i="2"/>
  <c r="N249" i="2" s="1"/>
  <c r="O306" i="2"/>
  <c r="N306" i="2" s="1"/>
  <c r="O314" i="2"/>
  <c r="N314" i="2" s="1"/>
  <c r="O330" i="2"/>
  <c r="N330" i="2" s="1"/>
  <c r="O338" i="2"/>
  <c r="N338" i="2" s="1"/>
  <c r="O346" i="2"/>
  <c r="N346" i="2" s="1"/>
  <c r="O354" i="2"/>
  <c r="N354" i="2" s="1"/>
  <c r="O362" i="2"/>
  <c r="N362" i="2" s="1"/>
  <c r="O370" i="2"/>
  <c r="N370" i="2" s="1"/>
  <c r="O378" i="2"/>
  <c r="N378" i="2" s="1"/>
  <c r="O386" i="2"/>
  <c r="N386" i="2" s="1"/>
  <c r="O394" i="2"/>
  <c r="N394" i="2" s="1"/>
  <c r="O566" i="2"/>
  <c r="N566" i="2" s="1"/>
  <c r="O574" i="2"/>
  <c r="N574" i="2" s="1"/>
  <c r="O590" i="2"/>
  <c r="N590" i="2" s="1"/>
  <c r="O606" i="2"/>
  <c r="N606" i="2" s="1"/>
  <c r="O614" i="2"/>
  <c r="N614" i="2" s="1"/>
  <c r="O622" i="2"/>
  <c r="N622" i="2" s="1"/>
  <c r="O638" i="2"/>
  <c r="N638" i="2" s="1"/>
  <c r="O646" i="2"/>
  <c r="N646" i="2" s="1"/>
  <c r="O654" i="2"/>
  <c r="N654" i="2" s="1"/>
  <c r="O662" i="2"/>
  <c r="N662" i="2" s="1"/>
  <c r="O678" i="2"/>
  <c r="N678" i="2" s="1"/>
  <c r="O686" i="2"/>
  <c r="N686" i="2" s="1"/>
  <c r="O694" i="2"/>
  <c r="N694" i="2" s="1"/>
  <c r="O702" i="2"/>
  <c r="N702" i="2" s="1"/>
  <c r="O710" i="2"/>
  <c r="N710" i="2" s="1"/>
  <c r="O741" i="2"/>
  <c r="N741" i="2" s="1"/>
  <c r="O749" i="2"/>
  <c r="N749" i="2" s="1"/>
  <c r="O757" i="2"/>
  <c r="N757" i="2" s="1"/>
  <c r="O765" i="2"/>
  <c r="N765" i="2" s="1"/>
  <c r="O773" i="2"/>
  <c r="N773" i="2" s="1"/>
  <c r="O780" i="2"/>
  <c r="N780" i="2" s="1"/>
  <c r="O788" i="2"/>
  <c r="N788" i="2" s="1"/>
  <c r="O796" i="2"/>
  <c r="N796" i="2" s="1"/>
  <c r="O804" i="2"/>
  <c r="N804" i="2" s="1"/>
  <c r="O812" i="2"/>
  <c r="N812" i="2" s="1"/>
  <c r="O820" i="2"/>
  <c r="N820" i="2" s="1"/>
  <c r="O111" i="2"/>
  <c r="N111" i="2" s="1"/>
  <c r="O141" i="2"/>
  <c r="N141" i="2" s="1"/>
  <c r="O165" i="2"/>
  <c r="N165" i="2" s="1"/>
  <c r="O319" i="2"/>
  <c r="N319" i="2" s="1"/>
  <c r="O359" i="2"/>
  <c r="N359" i="2" s="1"/>
  <c r="O603" i="2"/>
  <c r="N603" i="2" s="1"/>
  <c r="O651" i="2"/>
  <c r="N651" i="2" s="1"/>
  <c r="O707" i="2"/>
  <c r="N707" i="2" s="1"/>
  <c r="O770" i="2"/>
  <c r="N770" i="2" s="1"/>
  <c r="O817" i="2"/>
  <c r="N817" i="2" s="1"/>
  <c r="O88" i="2"/>
  <c r="N88" i="2" s="1"/>
  <c r="O158" i="2"/>
  <c r="N158" i="2" s="1"/>
  <c r="O255" i="2"/>
  <c r="N255" i="2" s="1"/>
  <c r="O328" i="2"/>
  <c r="N328" i="2" s="1"/>
  <c r="O384" i="2"/>
  <c r="N384" i="2" s="1"/>
  <c r="O628" i="2"/>
  <c r="N628" i="2" s="1"/>
  <c r="O676" i="2"/>
  <c r="N676" i="2" s="1"/>
  <c r="O771" i="2"/>
  <c r="N771" i="2" s="1"/>
  <c r="O778" i="2"/>
  <c r="N778" i="2" s="1"/>
  <c r="O15" i="2"/>
  <c r="N15" i="2" s="1"/>
  <c r="O23" i="2"/>
  <c r="N23" i="2" s="1"/>
  <c r="O31" i="2"/>
  <c r="N31" i="2" s="1"/>
  <c r="O39" i="2"/>
  <c r="N39" i="2" s="1"/>
  <c r="O99" i="2"/>
  <c r="N99" i="2" s="1"/>
  <c r="O115" i="2"/>
  <c r="N115" i="2" s="1"/>
  <c r="O123" i="2"/>
  <c r="N123" i="2" s="1"/>
  <c r="O137" i="2"/>
  <c r="N137" i="2" s="1"/>
  <c r="O145" i="2"/>
  <c r="N145" i="2" s="1"/>
  <c r="O153" i="2"/>
  <c r="N153" i="2" s="1"/>
  <c r="O161" i="2"/>
  <c r="N161" i="2" s="1"/>
  <c r="O242" i="2"/>
  <c r="N242" i="2" s="1"/>
  <c r="O307" i="2"/>
  <c r="N307" i="2" s="1"/>
  <c r="O315" i="2"/>
  <c r="N315" i="2" s="1"/>
  <c r="O323" i="2"/>
  <c r="N323" i="2" s="1"/>
  <c r="O331" i="2"/>
  <c r="N331" i="2" s="1"/>
  <c r="O339" i="2"/>
  <c r="N339" i="2" s="1"/>
  <c r="O347" i="2"/>
  <c r="N347" i="2" s="1"/>
  <c r="O355" i="2"/>
  <c r="N355" i="2" s="1"/>
  <c r="O363" i="2"/>
  <c r="N363" i="2" s="1"/>
  <c r="O371" i="2"/>
  <c r="N371" i="2" s="1"/>
  <c r="O379" i="2"/>
  <c r="N379" i="2" s="1"/>
  <c r="O387" i="2"/>
  <c r="N387" i="2" s="1"/>
  <c r="O395" i="2"/>
  <c r="N395" i="2" s="1"/>
  <c r="O575" i="2"/>
  <c r="N575" i="2" s="1"/>
  <c r="O591" i="2"/>
  <c r="N591" i="2" s="1"/>
  <c r="O607" i="2"/>
  <c r="N607" i="2" s="1"/>
  <c r="O615" i="2"/>
  <c r="N615" i="2" s="1"/>
  <c r="O623" i="2"/>
  <c r="N623" i="2" s="1"/>
  <c r="O639" i="2"/>
  <c r="N639" i="2" s="1"/>
  <c r="O647" i="2"/>
  <c r="N647" i="2" s="1"/>
  <c r="O655" i="2"/>
  <c r="N655" i="2" s="1"/>
  <c r="O663" i="2"/>
  <c r="N663" i="2" s="1"/>
  <c r="O679" i="2"/>
  <c r="N679" i="2" s="1"/>
  <c r="O687" i="2"/>
  <c r="N687" i="2" s="1"/>
  <c r="O703" i="2"/>
  <c r="N703" i="2" s="1"/>
  <c r="O711" i="2"/>
  <c r="N711" i="2" s="1"/>
  <c r="O742" i="2"/>
  <c r="N742" i="2" s="1"/>
  <c r="O758" i="2"/>
  <c r="N758" i="2" s="1"/>
  <c r="O766" i="2"/>
  <c r="N766" i="2" s="1"/>
  <c r="O789" i="2"/>
  <c r="N789" i="2" s="1"/>
  <c r="O797" i="2"/>
  <c r="N797" i="2" s="1"/>
  <c r="O805" i="2"/>
  <c r="N805" i="2" s="1"/>
  <c r="O813" i="2"/>
  <c r="N813" i="2" s="1"/>
  <c r="O821" i="2"/>
  <c r="N821" i="2" s="1"/>
  <c r="O807" i="2"/>
  <c r="N807" i="2" s="1"/>
  <c r="O95" i="2"/>
  <c r="N95" i="2" s="1"/>
  <c r="O127" i="2"/>
  <c r="N127" i="2" s="1"/>
  <c r="O133" i="2"/>
  <c r="N133" i="2" s="1"/>
  <c r="O173" i="2"/>
  <c r="N173" i="2" s="1"/>
  <c r="O246" i="2"/>
  <c r="N246" i="2" s="1"/>
  <c r="O335" i="2"/>
  <c r="N335" i="2" s="1"/>
  <c r="O399" i="2"/>
  <c r="N399" i="2" s="1"/>
  <c r="O619" i="2"/>
  <c r="N619" i="2" s="1"/>
  <c r="O675" i="2"/>
  <c r="N675" i="2" s="1"/>
  <c r="O777" i="2"/>
  <c r="N777" i="2" s="1"/>
  <c r="O36" i="2"/>
  <c r="N36" i="2" s="1"/>
  <c r="O128" i="2"/>
  <c r="N128" i="2" s="1"/>
  <c r="O166" i="2"/>
  <c r="N166" i="2" s="1"/>
  <c r="O368" i="2"/>
  <c r="N368" i="2" s="1"/>
  <c r="O612" i="2"/>
  <c r="N612" i="2" s="1"/>
  <c r="O700" i="2"/>
  <c r="N700" i="2" s="1"/>
  <c r="O763" i="2"/>
  <c r="N763" i="2" s="1"/>
  <c r="O802" i="2"/>
  <c r="N802" i="2" s="1"/>
  <c r="O16" i="2"/>
  <c r="N16" i="2" s="1"/>
  <c r="O24" i="2"/>
  <c r="N24" i="2" s="1"/>
  <c r="O32" i="2"/>
  <c r="N32" i="2" s="1"/>
  <c r="O40" i="2"/>
  <c r="N40" i="2" s="1"/>
  <c r="O92" i="2"/>
  <c r="N92" i="2" s="1"/>
  <c r="O100" i="2"/>
  <c r="N100" i="2" s="1"/>
  <c r="O108" i="2"/>
  <c r="N108" i="2" s="1"/>
  <c r="O116" i="2"/>
  <c r="N116" i="2" s="1"/>
  <c r="O124" i="2"/>
  <c r="N124" i="2" s="1"/>
  <c r="O138" i="2"/>
  <c r="N138" i="2" s="1"/>
  <c r="O146" i="2"/>
  <c r="N146" i="2" s="1"/>
  <c r="O154" i="2"/>
  <c r="N154" i="2" s="1"/>
  <c r="O162" i="2"/>
  <c r="N162" i="2" s="1"/>
  <c r="O170" i="2"/>
  <c r="N170" i="2" s="1"/>
  <c r="O243" i="2"/>
  <c r="N243" i="2" s="1"/>
  <c r="O251" i="2"/>
  <c r="N251" i="2" s="1"/>
  <c r="O308" i="2"/>
  <c r="N308" i="2" s="1"/>
  <c r="O316" i="2"/>
  <c r="N316" i="2" s="1"/>
  <c r="O324" i="2"/>
  <c r="N324" i="2" s="1"/>
  <c r="O332" i="2"/>
  <c r="N332" i="2" s="1"/>
  <c r="O340" i="2"/>
  <c r="N340" i="2" s="1"/>
  <c r="O348" i="2"/>
  <c r="N348" i="2" s="1"/>
  <c r="O356" i="2"/>
  <c r="N356" i="2" s="1"/>
  <c r="O364" i="2"/>
  <c r="N364" i="2" s="1"/>
  <c r="O372" i="2"/>
  <c r="N372" i="2" s="1"/>
  <c r="O380" i="2"/>
  <c r="N380" i="2" s="1"/>
  <c r="O388" i="2"/>
  <c r="N388" i="2" s="1"/>
  <c r="O396" i="2"/>
  <c r="N396" i="2" s="1"/>
  <c r="O568" i="2"/>
  <c r="N568" i="2" s="1"/>
  <c r="O576" i="2"/>
  <c r="N576" i="2" s="1"/>
  <c r="O592" i="2"/>
  <c r="N592" i="2" s="1"/>
  <c r="O608" i="2"/>
  <c r="N608" i="2" s="1"/>
  <c r="O616" i="2"/>
  <c r="N616" i="2" s="1"/>
  <c r="O624" i="2"/>
  <c r="N624" i="2" s="1"/>
  <c r="O640" i="2"/>
  <c r="N640" i="2" s="1"/>
  <c r="O648" i="2"/>
  <c r="N648" i="2" s="1"/>
  <c r="O656" i="2"/>
  <c r="N656" i="2" s="1"/>
  <c r="O664" i="2"/>
  <c r="N664" i="2" s="1"/>
  <c r="O672" i="2"/>
  <c r="N672" i="2" s="1"/>
  <c r="O712" i="2"/>
  <c r="N712" i="2" s="1"/>
  <c r="O767" i="2"/>
  <c r="N767" i="2" s="1"/>
  <c r="O774" i="2"/>
  <c r="N774" i="2" s="1"/>
  <c r="O782" i="2"/>
  <c r="N782" i="2" s="1"/>
  <c r="O790" i="2"/>
  <c r="N790" i="2" s="1"/>
  <c r="O798" i="2"/>
  <c r="N798" i="2" s="1"/>
  <c r="O806" i="2"/>
  <c r="N806" i="2" s="1"/>
  <c r="O814" i="2"/>
  <c r="N814" i="2" s="1"/>
  <c r="O768" i="2"/>
  <c r="N768" i="2" s="1"/>
  <c r="O783" i="2"/>
  <c r="N783" i="2" s="1"/>
  <c r="O799" i="2"/>
  <c r="N799" i="2" s="1"/>
  <c r="O815" i="2"/>
  <c r="N815" i="2" s="1"/>
  <c r="O43" i="2"/>
  <c r="N43" i="2" s="1"/>
  <c r="O87" i="2"/>
  <c r="N87" i="2" s="1"/>
  <c r="O119" i="2"/>
  <c r="N119" i="2" s="1"/>
  <c r="O157" i="2"/>
  <c r="N157" i="2" s="1"/>
  <c r="O238" i="2"/>
  <c r="N238" i="2" s="1"/>
  <c r="O311" i="2"/>
  <c r="N311" i="2" s="1"/>
  <c r="O375" i="2"/>
  <c r="N375" i="2" s="1"/>
  <c r="O595" i="2"/>
  <c r="N595" i="2" s="1"/>
  <c r="O738" i="2"/>
  <c r="N738" i="2" s="1"/>
  <c r="O809" i="2"/>
  <c r="N809" i="2" s="1"/>
  <c r="O142" i="2"/>
  <c r="N142" i="2" s="1"/>
  <c r="O231" i="2"/>
  <c r="N231" i="2" s="1"/>
  <c r="O360" i="2"/>
  <c r="N360" i="2" s="1"/>
  <c r="O604" i="2"/>
  <c r="N604" i="2" s="1"/>
  <c r="O684" i="2"/>
  <c r="N684" i="2" s="1"/>
  <c r="O739" i="2"/>
  <c r="N739" i="2" s="1"/>
  <c r="O818" i="2"/>
  <c r="N818" i="2" s="1"/>
  <c r="O17" i="2"/>
  <c r="N17" i="2" s="1"/>
  <c r="O25" i="2"/>
  <c r="N25" i="2" s="1"/>
  <c r="O33" i="2"/>
  <c r="N33" i="2" s="1"/>
  <c r="O41" i="2"/>
  <c r="N41" i="2" s="1"/>
  <c r="O93" i="2"/>
  <c r="N93" i="2" s="1"/>
  <c r="O109" i="2"/>
  <c r="N109" i="2" s="1"/>
  <c r="O117" i="2"/>
  <c r="N117" i="2" s="1"/>
  <c r="O125" i="2"/>
  <c r="N125" i="2" s="1"/>
  <c r="O139" i="2"/>
  <c r="N139" i="2" s="1"/>
  <c r="O147" i="2"/>
  <c r="N147" i="2" s="1"/>
  <c r="O155" i="2"/>
  <c r="N155" i="2" s="1"/>
  <c r="O163" i="2"/>
  <c r="N163" i="2" s="1"/>
  <c r="O171" i="2"/>
  <c r="N171" i="2" s="1"/>
  <c r="O244" i="2"/>
  <c r="N244" i="2" s="1"/>
  <c r="O252" i="2"/>
  <c r="N252" i="2" s="1"/>
  <c r="O309" i="2"/>
  <c r="N309" i="2" s="1"/>
  <c r="O317" i="2"/>
  <c r="N317" i="2" s="1"/>
  <c r="O325" i="2"/>
  <c r="N325" i="2" s="1"/>
  <c r="O341" i="2"/>
  <c r="N341" i="2" s="1"/>
  <c r="O349" i="2"/>
  <c r="N349" i="2" s="1"/>
  <c r="O357" i="2"/>
  <c r="N357" i="2" s="1"/>
  <c r="O365" i="2"/>
  <c r="N365" i="2" s="1"/>
  <c r="O373" i="2"/>
  <c r="N373" i="2" s="1"/>
  <c r="O381" i="2"/>
  <c r="N381" i="2" s="1"/>
  <c r="O397" i="2"/>
  <c r="N397" i="2" s="1"/>
  <c r="O569" i="2"/>
  <c r="N569" i="2" s="1"/>
  <c r="O585" i="2"/>
  <c r="N585" i="2" s="1"/>
  <c r="O593" i="2"/>
  <c r="N593" i="2" s="1"/>
  <c r="O601" i="2"/>
  <c r="N601" i="2" s="1"/>
  <c r="O609" i="2"/>
  <c r="N609" i="2" s="1"/>
  <c r="O617" i="2"/>
  <c r="N617" i="2" s="1"/>
  <c r="O625" i="2"/>
  <c r="N625" i="2" s="1"/>
  <c r="O633" i="2"/>
  <c r="N633" i="2" s="1"/>
  <c r="O641" i="2"/>
  <c r="N641" i="2" s="1"/>
  <c r="O649" i="2"/>
  <c r="N649" i="2" s="1"/>
  <c r="O657" i="2"/>
  <c r="N657" i="2" s="1"/>
  <c r="O665" i="2"/>
  <c r="N665" i="2" s="1"/>
  <c r="O673" i="2"/>
  <c r="N673" i="2" s="1"/>
  <c r="O681" i="2"/>
  <c r="N681" i="2" s="1"/>
  <c r="O689" i="2"/>
  <c r="N689" i="2" s="1"/>
  <c r="O697" i="2"/>
  <c r="N697" i="2" s="1"/>
  <c r="O705" i="2"/>
  <c r="N705" i="2" s="1"/>
  <c r="O713" i="2"/>
  <c r="N713" i="2" s="1"/>
  <c r="O775" i="2"/>
  <c r="N775" i="2" s="1"/>
  <c r="O791" i="2"/>
  <c r="N791" i="2" s="1"/>
  <c r="O11" i="2"/>
  <c r="N11" i="2" s="1"/>
  <c r="O19" i="2"/>
  <c r="N19" i="2" s="1"/>
  <c r="O27" i="2"/>
  <c r="N27" i="2" s="1"/>
  <c r="O35" i="2"/>
  <c r="N35" i="2" s="1"/>
  <c r="O103" i="2"/>
  <c r="N103" i="2" s="1"/>
  <c r="O149" i="2"/>
  <c r="N149" i="2" s="1"/>
  <c r="O254" i="2"/>
  <c r="N254" i="2" s="1"/>
  <c r="O367" i="2"/>
  <c r="N367" i="2" s="1"/>
  <c r="O571" i="2"/>
  <c r="N571" i="2" s="1"/>
  <c r="O635" i="2"/>
  <c r="N635" i="2" s="1"/>
  <c r="O801" i="2"/>
  <c r="N801" i="2" s="1"/>
  <c r="O20" i="2"/>
  <c r="N20" i="2" s="1"/>
  <c r="O120" i="2"/>
  <c r="N120" i="2" s="1"/>
  <c r="O134" i="2"/>
  <c r="N134" i="2" s="1"/>
  <c r="O247" i="2"/>
  <c r="N247" i="2" s="1"/>
  <c r="O312" i="2"/>
  <c r="N312" i="2" s="1"/>
  <c r="O376" i="2"/>
  <c r="N376" i="2" s="1"/>
  <c r="O620" i="2"/>
  <c r="N620" i="2" s="1"/>
  <c r="O660" i="2"/>
  <c r="N660" i="2" s="1"/>
  <c r="O747" i="2"/>
  <c r="N747" i="2" s="1"/>
  <c r="O794" i="2"/>
  <c r="N794" i="2" s="1"/>
  <c r="O10" i="2"/>
  <c r="N10" i="2" s="1"/>
  <c r="O18" i="2"/>
  <c r="N18" i="2" s="1"/>
  <c r="O26" i="2"/>
  <c r="N26" i="2" s="1"/>
  <c r="O34" i="2"/>
  <c r="N34" i="2" s="1"/>
  <c r="O42" i="2"/>
  <c r="N42" i="2" s="1"/>
  <c r="O86" i="2"/>
  <c r="N86" i="2" s="1"/>
  <c r="O94" i="2"/>
  <c r="N94" i="2" s="1"/>
  <c r="O102" i="2"/>
  <c r="N102" i="2" s="1"/>
  <c r="O110" i="2"/>
  <c r="N110" i="2" s="1"/>
  <c r="O118" i="2"/>
  <c r="N118" i="2" s="1"/>
  <c r="O126" i="2"/>
  <c r="N126" i="2" s="1"/>
  <c r="O132" i="2"/>
  <c r="N132" i="2" s="1"/>
  <c r="O156" i="2"/>
  <c r="N156" i="2" s="1"/>
  <c r="O164" i="2"/>
  <c r="N164" i="2" s="1"/>
  <c r="O172" i="2"/>
  <c r="N172" i="2" s="1"/>
  <c r="O229" i="2"/>
  <c r="N229" i="2" s="1"/>
  <c r="O237" i="2"/>
  <c r="N237" i="2" s="1"/>
  <c r="O245" i="2"/>
  <c r="N245" i="2" s="1"/>
  <c r="O310" i="2"/>
  <c r="N310" i="2" s="1"/>
  <c r="O318" i="2"/>
  <c r="N318" i="2" s="1"/>
  <c r="O326" i="2"/>
  <c r="N326" i="2" s="1"/>
  <c r="O334" i="2"/>
  <c r="N334" i="2" s="1"/>
  <c r="O342" i="2"/>
  <c r="N342" i="2" s="1"/>
  <c r="O350" i="2"/>
  <c r="N350" i="2" s="1"/>
  <c r="O374" i="2"/>
  <c r="N374" i="2" s="1"/>
  <c r="O390" i="2"/>
  <c r="N390" i="2" s="1"/>
  <c r="O398" i="2"/>
  <c r="N398" i="2" s="1"/>
  <c r="O570" i="2"/>
  <c r="N570" i="2" s="1"/>
  <c r="O578" i="2"/>
  <c r="N578" i="2" s="1"/>
  <c r="O586" i="2"/>
  <c r="N586" i="2" s="1"/>
  <c r="O602" i="2"/>
  <c r="N602" i="2" s="1"/>
  <c r="O610" i="2"/>
  <c r="N610" i="2" s="1"/>
  <c r="O618" i="2"/>
  <c r="N618" i="2" s="1"/>
  <c r="O626" i="2"/>
  <c r="N626" i="2" s="1"/>
  <c r="O642" i="2"/>
  <c r="N642" i="2" s="1"/>
  <c r="O650" i="2"/>
  <c r="N650" i="2" s="1"/>
  <c r="O658" i="2"/>
  <c r="N658" i="2" s="1"/>
  <c r="O666" i="2"/>
  <c r="N666" i="2" s="1"/>
  <c r="O674" i="2"/>
  <c r="N674" i="2" s="1"/>
  <c r="O682" i="2"/>
  <c r="N682" i="2" s="1"/>
  <c r="O698" i="2"/>
  <c r="N698" i="2" s="1"/>
  <c r="O706" i="2"/>
  <c r="N706" i="2" s="1"/>
  <c r="O714" i="2"/>
  <c r="N714" i="2" s="1"/>
  <c r="O737" i="2"/>
  <c r="N737" i="2" s="1"/>
  <c r="O769" i="2"/>
  <c r="N769" i="2" s="1"/>
  <c r="O776" i="2"/>
  <c r="N776" i="2" s="1"/>
  <c r="O784" i="2"/>
  <c r="N784" i="2" s="1"/>
  <c r="O792" i="2"/>
  <c r="N792" i="2" s="1"/>
  <c r="O808" i="2"/>
  <c r="N808" i="2" s="1"/>
  <c r="O816" i="2"/>
  <c r="N816" i="2" s="1"/>
  <c r="O327" i="2"/>
  <c r="N327" i="2" s="1"/>
  <c r="O383" i="2"/>
  <c r="N383" i="2" s="1"/>
  <c r="O587" i="2"/>
  <c r="N587" i="2" s="1"/>
  <c r="O667" i="2"/>
  <c r="N667" i="2" s="1"/>
  <c r="O715" i="2"/>
  <c r="N715" i="2" s="1"/>
  <c r="O785" i="2"/>
  <c r="N785" i="2" s="1"/>
  <c r="O12" i="2"/>
  <c r="N12" i="2" s="1"/>
  <c r="O44" i="2"/>
  <c r="N44" i="2" s="1"/>
  <c r="O96" i="2"/>
  <c r="N96" i="2" s="1"/>
  <c r="O150" i="2"/>
  <c r="N150" i="2" s="1"/>
  <c r="O352" i="2"/>
  <c r="N352" i="2" s="1"/>
  <c r="O572" i="2"/>
  <c r="N572" i="2" s="1"/>
  <c r="O636" i="2"/>
  <c r="N636" i="2" s="1"/>
  <c r="O755" i="2"/>
  <c r="N755" i="2" s="1"/>
  <c r="O810" i="2"/>
  <c r="N810" i="2" s="1"/>
  <c r="B15" i="37"/>
  <c r="B19" i="37"/>
  <c r="B30" i="37"/>
  <c r="B31" i="37"/>
  <c r="B21" i="37"/>
  <c r="B24" i="37"/>
  <c r="B32" i="37"/>
  <c r="B16" i="37"/>
  <c r="B22" i="37"/>
  <c r="B25" i="37"/>
  <c r="B29" i="37"/>
  <c r="B17" i="37"/>
  <c r="B23" i="37"/>
  <c r="B27" i="37"/>
  <c r="B28" i="37"/>
  <c r="B18" i="37"/>
  <c r="B20" i="37"/>
  <c r="K17" i="37"/>
  <c r="K23" i="37"/>
  <c r="K27" i="37"/>
  <c r="K28" i="37"/>
  <c r="K18" i="37"/>
  <c r="K20" i="37"/>
  <c r="K29" i="37"/>
  <c r="K15" i="37"/>
  <c r="K19" i="37"/>
  <c r="K30" i="37"/>
  <c r="K31" i="37"/>
  <c r="K25" i="37"/>
  <c r="K21" i="37"/>
  <c r="K24" i="37"/>
  <c r="K32" i="37"/>
  <c r="K34" i="37"/>
  <c r="K16" i="37"/>
  <c r="K22" i="37"/>
  <c r="E23" i="37"/>
  <c r="E28" i="37"/>
  <c r="E27" i="37"/>
  <c r="E21" i="37"/>
  <c r="E16" i="37"/>
  <c r="D15" i="37"/>
  <c r="D18" i="37"/>
  <c r="D19" i="37"/>
  <c r="D20" i="37"/>
  <c r="D21" i="37"/>
  <c r="D23" i="37"/>
  <c r="D25" i="37"/>
  <c r="D28" i="37"/>
  <c r="D29" i="37"/>
  <c r="D31" i="37"/>
  <c r="D17" i="37"/>
  <c r="D22" i="37"/>
  <c r="D24" i="37"/>
  <c r="D27" i="37"/>
  <c r="D30" i="37"/>
  <c r="D32" i="37"/>
  <c r="D16" i="37"/>
  <c r="E34" i="37"/>
  <c r="D34" i="37"/>
  <c r="B34" i="37"/>
  <c r="K35" i="37" l="1"/>
  <c r="E33" i="37"/>
  <c r="G26" i="37"/>
  <c r="F26" i="37"/>
  <c r="E17" i="37"/>
  <c r="G17" i="37" s="1"/>
  <c r="E18" i="37"/>
  <c r="F18" i="37" s="1"/>
  <c r="E15" i="37"/>
  <c r="E19" i="37"/>
  <c r="E29" i="37"/>
  <c r="G29" i="37" s="1"/>
  <c r="E32" i="37"/>
  <c r="E24" i="37"/>
  <c r="E31" i="37"/>
  <c r="E20" i="37"/>
  <c r="E22" i="37"/>
  <c r="E30" i="37"/>
  <c r="E25" i="37"/>
  <c r="G21" i="37"/>
  <c r="F21" i="37"/>
  <c r="G28" i="37"/>
  <c r="F28" i="37"/>
  <c r="G16" i="37"/>
  <c r="F16" i="37"/>
  <c r="G27" i="37"/>
  <c r="F27" i="37"/>
  <c r="G23" i="37"/>
  <c r="F23" i="37"/>
  <c r="G34" i="37"/>
  <c r="F34" i="37"/>
  <c r="I30" i="38"/>
  <c r="I27" i="38"/>
  <c r="J27" i="38"/>
  <c r="K27" i="38"/>
  <c r="L27" i="38"/>
  <c r="M27" i="38"/>
  <c r="N27" i="38"/>
  <c r="I28" i="38"/>
  <c r="J28" i="38"/>
  <c r="K28" i="38"/>
  <c r="L28" i="38"/>
  <c r="M28" i="38"/>
  <c r="N28" i="38"/>
  <c r="I29" i="38"/>
  <c r="J29" i="38"/>
  <c r="K29" i="38"/>
  <c r="L29" i="38"/>
  <c r="M29" i="38"/>
  <c r="N29" i="38"/>
  <c r="E35" i="37" l="1"/>
  <c r="F15" i="37"/>
  <c r="G15" i="37"/>
  <c r="F33" i="37"/>
  <c r="G33" i="37"/>
  <c r="G18" i="37"/>
  <c r="F17" i="37"/>
  <c r="G24" i="37"/>
  <c r="G19" i="37"/>
  <c r="F29" i="37"/>
  <c r="G20" i="37"/>
  <c r="G22" i="37"/>
  <c r="G31" i="37"/>
  <c r="F25" i="37"/>
  <c r="G30" i="37"/>
  <c r="G32" i="37"/>
  <c r="F24" i="37"/>
  <c r="F20" i="37"/>
  <c r="F32" i="37"/>
  <c r="F19" i="37"/>
  <c r="F31" i="37"/>
  <c r="G25" i="37"/>
  <c r="F30" i="37"/>
  <c r="F22" i="37"/>
  <c r="G35" i="37" l="1"/>
  <c r="C16" i="17"/>
  <c r="N30" i="38" l="1"/>
  <c r="M30" i="38"/>
  <c r="L30" i="38"/>
  <c r="K30" i="38"/>
  <c r="J30" i="38"/>
  <c r="J31" i="38" l="1"/>
  <c r="I31" i="38"/>
  <c r="M31" i="38"/>
  <c r="L31" i="38"/>
  <c r="I40" i="18"/>
  <c r="N40" i="18"/>
  <c r="M40" i="18"/>
  <c r="J27" i="28"/>
  <c r="J11" i="28"/>
  <c r="J12" i="28"/>
  <c r="J13" i="28"/>
  <c r="J14" i="28"/>
  <c r="J15" i="28"/>
  <c r="J16" i="28"/>
  <c r="J17" i="28"/>
  <c r="J18" i="28"/>
  <c r="J19" i="28"/>
  <c r="J20" i="28"/>
  <c r="J21" i="28"/>
  <c r="J22" i="28"/>
  <c r="J23" i="28"/>
  <c r="J24" i="28"/>
  <c r="J25" i="28"/>
  <c r="J10" i="28"/>
  <c r="N23" i="38"/>
  <c r="M23" i="38"/>
  <c r="L23" i="38"/>
  <c r="K23" i="38"/>
  <c r="J23" i="38"/>
  <c r="I23" i="38"/>
  <c r="B4" i="38"/>
  <c r="B4" i="37"/>
  <c r="N29" i="18"/>
  <c r="M29" i="18"/>
  <c r="L29" i="18"/>
  <c r="K29" i="18"/>
  <c r="J29" i="18"/>
  <c r="I29" i="18"/>
  <c r="B4" i="28"/>
  <c r="C4" i="2"/>
  <c r="B4" i="18"/>
  <c r="B4" i="17"/>
  <c r="B41" i="17"/>
  <c r="B47" i="17" s="1"/>
  <c r="B51" i="17" s="1"/>
  <c r="B52" i="17"/>
  <c r="J29" i="28" l="1"/>
  <c r="O29" i="18"/>
  <c r="B49" i="17"/>
  <c r="B50" i="17"/>
  <c r="O23" i="38"/>
  <c r="K31" i="38"/>
  <c r="J40" i="18"/>
  <c r="N31" i="38"/>
  <c r="L40" i="18"/>
  <c r="K40" i="18"/>
  <c r="E12" i="38" l="1"/>
  <c r="E14" i="38" s="1"/>
  <c r="B35" i="37"/>
  <c r="E12" i="18"/>
  <c r="E14" i="18" s="1"/>
  <c r="B53" i="17"/>
  <c r="E16" i="38" l="1"/>
  <c r="K46" i="38" s="1"/>
  <c r="K45" i="38"/>
  <c r="E17" i="18"/>
  <c r="K47" i="18" s="1"/>
  <c r="K45" i="18"/>
  <c r="E17" i="38"/>
  <c r="E16" i="18"/>
  <c r="G6" i="28" l="1"/>
  <c r="K52" i="18"/>
  <c r="E18" i="38"/>
  <c r="E20" i="38" s="1"/>
  <c r="K47" i="38"/>
  <c r="F35" i="37"/>
  <c r="E18" i="18"/>
  <c r="E20" i="18" s="1"/>
  <c r="C29" i="17" s="1"/>
  <c r="C31" i="17" s="1"/>
  <c r="C34" i="17" s="1"/>
  <c r="C21" i="17" s="1"/>
  <c r="C24" i="17" s="1"/>
  <c r="K46" i="18"/>
  <c r="E21" i="38" l="1"/>
  <c r="E22" i="38" s="1"/>
  <c r="E24" i="38" s="1"/>
  <c r="E21" i="18"/>
  <c r="K48" i="38" l="1"/>
  <c r="E25" i="38"/>
  <c r="E31" i="38" s="1"/>
  <c r="E42" i="38" s="1"/>
  <c r="K61" i="38" s="1"/>
  <c r="K49" i="38"/>
  <c r="E22" i="18"/>
  <c r="E24" i="18" s="1"/>
  <c r="K48" i="18"/>
  <c r="K63" i="38" l="1"/>
  <c r="E25" i="18"/>
  <c r="K49" i="18"/>
  <c r="E46" i="38"/>
  <c r="E31" i="18" l="1"/>
  <c r="E42" i="18" s="1"/>
  <c r="J26" i="37"/>
  <c r="J33" i="37"/>
  <c r="J34" i="37"/>
  <c r="J18" i="37"/>
  <c r="J15" i="37"/>
  <c r="J17" i="37"/>
  <c r="J23" i="37"/>
  <c r="J28" i="37"/>
  <c r="J27" i="37"/>
  <c r="J21" i="37"/>
  <c r="J16" i="37"/>
  <c r="J29" i="37"/>
  <c r="J24" i="37"/>
  <c r="J30" i="37"/>
  <c r="J31" i="37"/>
  <c r="J20" i="37"/>
  <c r="J25" i="37"/>
  <c r="J32" i="37"/>
  <c r="J22" i="37"/>
  <c r="J19" i="37"/>
  <c r="F34" i="38"/>
  <c r="F35" i="38"/>
  <c r="F36" i="38"/>
  <c r="F37" i="38"/>
  <c r="F38" i="38"/>
  <c r="F39" i="38"/>
  <c r="F40" i="38"/>
  <c r="E48" i="38"/>
  <c r="K65" i="38" s="1"/>
  <c r="F33" i="38"/>
  <c r="E52" i="38"/>
  <c r="F18" i="38"/>
  <c r="F44" i="38"/>
  <c r="F25" i="38"/>
  <c r="E50" i="38"/>
  <c r="F22" i="38"/>
  <c r="F31" i="38"/>
  <c r="F42" i="38"/>
  <c r="J35" i="37" l="1"/>
  <c r="K61" i="18"/>
  <c r="K63" i="18" s="1"/>
  <c r="K69" i="38"/>
  <c r="K67" i="38"/>
  <c r="F46" i="38"/>
  <c r="E46" i="18" l="1"/>
  <c r="I26" i="37" l="1"/>
  <c r="M26" i="37" s="1"/>
  <c r="N26" i="37" s="1"/>
  <c r="I33" i="37"/>
  <c r="M33" i="37" s="1"/>
  <c r="N33" i="37" s="1"/>
  <c r="F31" i="18"/>
  <c r="I34" i="37"/>
  <c r="M34" i="37" s="1"/>
  <c r="N34" i="37" s="1"/>
  <c r="I17" i="37"/>
  <c r="I18" i="37"/>
  <c r="I16" i="37"/>
  <c r="I21" i="37"/>
  <c r="I23" i="37"/>
  <c r="I15" i="37"/>
  <c r="I27" i="37"/>
  <c r="I28" i="37"/>
  <c r="I24" i="37"/>
  <c r="I29" i="37"/>
  <c r="I30" i="37"/>
  <c r="I25" i="37"/>
  <c r="I31" i="37"/>
  <c r="I20" i="37"/>
  <c r="I22" i="37"/>
  <c r="I32" i="37"/>
  <c r="I19" i="37"/>
  <c r="F33" i="18"/>
  <c r="F35" i="18"/>
  <c r="F36" i="18"/>
  <c r="F37" i="18"/>
  <c r="F38" i="18"/>
  <c r="F40" i="18"/>
  <c r="F34" i="18"/>
  <c r="F39" i="18"/>
  <c r="E48" i="18"/>
  <c r="K65" i="18" s="1"/>
  <c r="F25" i="18"/>
  <c r="F22" i="18"/>
  <c r="F44" i="18"/>
  <c r="F18" i="18"/>
  <c r="E52" i="18"/>
  <c r="E50" i="18"/>
  <c r="F42" i="18"/>
  <c r="I35" i="37" l="1"/>
  <c r="F12" i="31"/>
  <c r="G12" i="31" s="1"/>
  <c r="F18" i="31"/>
  <c r="G18" i="31" s="1"/>
  <c r="F21" i="31"/>
  <c r="G21" i="31" s="1"/>
  <c r="F13" i="31"/>
  <c r="G13" i="31" s="1"/>
  <c r="F19" i="31"/>
  <c r="G19" i="31" s="1"/>
  <c r="F22" i="31"/>
  <c r="G22" i="31" s="1"/>
  <c r="F11" i="31"/>
  <c r="G11" i="31" s="1"/>
  <c r="F23" i="31"/>
  <c r="G23" i="31" s="1"/>
  <c r="F14" i="31"/>
  <c r="G14" i="31" s="1"/>
  <c r="F16" i="31"/>
  <c r="G16" i="31" s="1"/>
  <c r="F15" i="31"/>
  <c r="F25" i="31"/>
  <c r="F27" i="31"/>
  <c r="G27" i="31" s="1"/>
  <c r="F17" i="31"/>
  <c r="F20" i="31"/>
  <c r="F28" i="31"/>
  <c r="G28" i="31" s="1"/>
  <c r="F26" i="31"/>
  <c r="G26" i="31" s="1"/>
  <c r="F46" i="18"/>
  <c r="K67" i="18"/>
  <c r="K69" i="18"/>
  <c r="L17" i="37" l="1"/>
  <c r="M17" i="37" s="1"/>
  <c r="N17" i="37" s="1"/>
  <c r="L15" i="37"/>
  <c r="L22" i="37"/>
  <c r="L23" i="37"/>
  <c r="M23" i="37" s="1"/>
  <c r="N23" i="37" s="1"/>
  <c r="L20" i="37"/>
  <c r="M20" i="37" s="1"/>
  <c r="N20" i="37" s="1"/>
  <c r="L31" i="37"/>
  <c r="M31" i="37" s="1"/>
  <c r="N31" i="37" s="1"/>
  <c r="L28" i="37"/>
  <c r="L30" i="37"/>
  <c r="M30" i="37" s="1"/>
  <c r="N30" i="37" s="1"/>
  <c r="L32" i="37"/>
  <c r="L25" i="37"/>
  <c r="L18" i="37"/>
  <c r="L27" i="37"/>
  <c r="L16" i="37"/>
  <c r="M16" i="37" s="1"/>
  <c r="N16" i="37" s="1"/>
  <c r="G25" i="31"/>
  <c r="G17" i="31"/>
  <c r="G15" i="31"/>
  <c r="M15" i="37" l="1"/>
  <c r="N15" i="37" s="1"/>
  <c r="M28" i="37"/>
  <c r="N28" i="37" s="1"/>
  <c r="M32" i="37"/>
  <c r="N32" i="37" s="1"/>
  <c r="L19" i="37"/>
  <c r="M25" i="37"/>
  <c r="N25" i="37" s="1"/>
  <c r="M27" i="37"/>
  <c r="N27" i="37" s="1"/>
  <c r="M22" i="37"/>
  <c r="N22" i="37" s="1"/>
  <c r="L29" i="37"/>
  <c r="M18" i="37"/>
  <c r="N18" i="37" s="1"/>
  <c r="L21" i="37"/>
  <c r="M21" i="37" s="1"/>
  <c r="N21" i="37" s="1"/>
  <c r="M19" i="37" l="1"/>
  <c r="N19" i="37" s="1"/>
  <c r="M29" i="37"/>
  <c r="N29" i="37" s="1"/>
  <c r="G20" i="31"/>
  <c r="G50" i="31" s="1"/>
  <c r="L24" i="37" l="1"/>
  <c r="L35" i="37" s="1"/>
  <c r="M24" i="37" l="1"/>
  <c r="N24" i="37" l="1"/>
  <c r="M35" i="37" l="1"/>
  <c r="N1" i="37" s="1"/>
  <c r="N35" i="37"/>
  <c r="N2" i="37" l="1"/>
  <c r="N3" i="37" s="1"/>
</calcChain>
</file>

<file path=xl/sharedStrings.xml><?xml version="1.0" encoding="utf-8"?>
<sst xmlns="http://schemas.openxmlformats.org/spreadsheetml/2006/main" count="8713" uniqueCount="632">
  <si>
    <t>Naam opdrachtgever</t>
  </si>
  <si>
    <t>Calculatie onderdeel</t>
  </si>
  <si>
    <t>Gebouw/plaats</t>
  </si>
  <si>
    <t>Referentie nummer</t>
  </si>
  <si>
    <t>Invoervelden</t>
  </si>
  <si>
    <t>Minimale taakgrootte</t>
  </si>
  <si>
    <t>EINDTOTAAL KOSTEN PER JAAR  EXCLUSIEF BTW         INSCHRIJVINGSBEDRAG</t>
  </si>
  <si>
    <t>uur per dag</t>
  </si>
  <si>
    <t>Toezicht percentage</t>
  </si>
  <si>
    <t>per prod. Uur</t>
  </si>
  <si>
    <t>MAXIMALE BOVENGRENS PLAFONDBEDRAG INSCHRIJVINGSBEDRAG</t>
  </si>
  <si>
    <t>MAXIMALE ONDERGRENS INSCHRIJVINGSBEDRAG</t>
  </si>
  <si>
    <t>Naam dienstverlener</t>
  </si>
  <si>
    <t>Prijspeil</t>
  </si>
  <si>
    <t>Versie</t>
  </si>
  <si>
    <t>Locatie</t>
  </si>
  <si>
    <t>Locatie factor</t>
  </si>
  <si>
    <t>Hoogste frequentie ma t/m vr</t>
  </si>
  <si>
    <t>Productie uren ma t/m vr</t>
  </si>
  <si>
    <t>Uren minimale taakgrootte ma t/m vrij</t>
  </si>
  <si>
    <t>Toezicht uren per jaar ma t/m vr</t>
  </si>
  <si>
    <t>Algemeen</t>
  </si>
  <si>
    <t>Totaal</t>
  </si>
  <si>
    <t xml:space="preserve">Kosten toezicht per jaar ma t/m vr </t>
  </si>
  <si>
    <t>Kosten vloeronderhoud per jaar</t>
  </si>
  <si>
    <t>Kosten Additioneel per jaar</t>
  </si>
  <si>
    <t>Totaal kosten per jaar excl. btw</t>
  </si>
  <si>
    <t>Totaal kosten per maand excl. btw</t>
  </si>
  <si>
    <t>Gewogen prestatie</t>
  </si>
  <si>
    <t>m2/uur</t>
  </si>
  <si>
    <t>Frequentie van uitvoering (per jaar):</t>
  </si>
  <si>
    <t>Ruimtecategorie</t>
  </si>
  <si>
    <t>Prestatienorm in aantal m2 per uur</t>
  </si>
  <si>
    <t>M2 Totaal</t>
  </si>
  <si>
    <t>VSR Code</t>
  </si>
  <si>
    <t>Administratieve ruimten</t>
  </si>
  <si>
    <t>B</t>
  </si>
  <si>
    <t>Sanitaire ruimten</t>
  </si>
  <si>
    <t>S</t>
  </si>
  <si>
    <t>Gang, hal</t>
  </si>
  <si>
    <t>V</t>
  </si>
  <si>
    <t>Pantry/keuken</t>
  </si>
  <si>
    <t>Restauratieve ruimten</t>
  </si>
  <si>
    <t>Vergaderruimten</t>
  </si>
  <si>
    <t>Opslagruimte</t>
  </si>
  <si>
    <t>Sportzaal</t>
  </si>
  <si>
    <t>Multifunctionele ruimten</t>
  </si>
  <si>
    <t>Entree</t>
  </si>
  <si>
    <t>Trappenhuis</t>
  </si>
  <si>
    <t>Lift</t>
  </si>
  <si>
    <t>Kolom voor matrix</t>
  </si>
  <si>
    <t>Frequentie verklaring</t>
  </si>
  <si>
    <t>Freq</t>
  </si>
  <si>
    <t>Kolom</t>
  </si>
  <si>
    <t>1 x per maand</t>
  </si>
  <si>
    <t>Gebouw</t>
  </si>
  <si>
    <t>Adres</t>
  </si>
  <si>
    <t>Verdieping</t>
  </si>
  <si>
    <t>Ruimte nummer</t>
  </si>
  <si>
    <t>Ruimteomschrijving opdrachtgever</t>
  </si>
  <si>
    <t>Ruimte categorie</t>
  </si>
  <si>
    <t>Vloer soort</t>
  </si>
  <si>
    <t xml:space="preserve">M2 vloer </t>
  </si>
  <si>
    <t>Totaal frequentie</t>
  </si>
  <si>
    <t>Freq. ma-vr</t>
  </si>
  <si>
    <t>Uren p/j ma t/m vrij</t>
  </si>
  <si>
    <t>Norm ma t/m vr</t>
  </si>
  <si>
    <t>VSR code</t>
  </si>
  <si>
    <t>Bijzonderheden / opmerkingen</t>
  </si>
  <si>
    <t>M2 per jaar</t>
  </si>
  <si>
    <t>Linoleum</t>
  </si>
  <si>
    <t>Kelder</t>
  </si>
  <si>
    <t>Beton</t>
  </si>
  <si>
    <t xml:space="preserve">Sociale verzekeringen </t>
  </si>
  <si>
    <t>Bedrijfsgemiddelde</t>
  </si>
  <si>
    <t>WIA Basispremie</t>
  </si>
  <si>
    <t>WGA</t>
  </si>
  <si>
    <t>ZW-flex</t>
  </si>
  <si>
    <t>WW premie- Algemeen Werkeloosheidsfonds (Awf)</t>
  </si>
  <si>
    <t>Transitievergoeding</t>
  </si>
  <si>
    <t>Zorgverzekeringswet (Zvw)</t>
  </si>
  <si>
    <t>OP/NP</t>
  </si>
  <si>
    <t>Kinderopvang</t>
  </si>
  <si>
    <t>RAS premie</t>
  </si>
  <si>
    <t>Totaal opslag sociale lasten</t>
  </si>
  <si>
    <t xml:space="preserve">Sociale verzekeringen - Ouderdomspensioen (OP/NP) </t>
  </si>
  <si>
    <t>werkgeversdeel</t>
  </si>
  <si>
    <t>SV uurloon inclusief toeslagen</t>
  </si>
  <si>
    <t>Franchise OP-premie per uur</t>
  </si>
  <si>
    <t>Let op -/- bedrag</t>
  </si>
  <si>
    <t>Grondslag loon voor berekening OP premie</t>
  </si>
  <si>
    <t>Premie Ouderdomspensioen (OP)</t>
  </si>
  <si>
    <t>Effectieve OP premie</t>
  </si>
  <si>
    <t>Berekening werkbare dagen</t>
  </si>
  <si>
    <t>Schoonmaak</t>
  </si>
  <si>
    <t>Aantal kalenderdagen</t>
  </si>
  <si>
    <t>Weekenddagen</t>
  </si>
  <si>
    <t>Werkdagen per jaar</t>
  </si>
  <si>
    <t>Nat. feestdagen, kort verzuim, bijz. CAO</t>
  </si>
  <si>
    <t>Vakantiedagen</t>
  </si>
  <si>
    <t>Ziektedagen</t>
  </si>
  <si>
    <t>Vorstverlet</t>
  </si>
  <si>
    <t>Werkbare dagen per jaar</t>
  </si>
  <si>
    <t>Nat. feestdagen, kort verzuim, bijz CAO</t>
  </si>
  <si>
    <t>Totaal % opslag werkbare dagen</t>
  </si>
  <si>
    <t xml:space="preserve">Het aantal werkbare dagen per jaar is een gemiddelde over 5 jaar. Er vindt geen periodieke verrekening plaats in verband met schrikkeljaren. </t>
  </si>
  <si>
    <t>Tariefopbouw schoonmaak</t>
  </si>
  <si>
    <t>Gemiddeld tarief ma t/m vr</t>
  </si>
  <si>
    <t>Medewerker</t>
  </si>
  <si>
    <t xml:space="preserve"> </t>
  </si>
  <si>
    <t>Basisuurloon</t>
  </si>
  <si>
    <t>CAO gebonden kosten</t>
  </si>
  <si>
    <t>17 jaar en jonger</t>
  </si>
  <si>
    <t>Specialistentoeslag</t>
  </si>
  <si>
    <t>18 jaar</t>
  </si>
  <si>
    <t>19 jaar</t>
  </si>
  <si>
    <t>Bruto uurloon</t>
  </si>
  <si>
    <t>Vakvolwassen 1 dienstjaar</t>
  </si>
  <si>
    <t>Vakvolwassen 2 dienstjaren</t>
  </si>
  <si>
    <t xml:space="preserve">Vakantietoeslag </t>
  </si>
  <si>
    <t>Vakvolwassen 3 dienstjaren</t>
  </si>
  <si>
    <t xml:space="preserve">Structurele eindejaarsuitkering </t>
  </si>
  <si>
    <t>Vakvolwassen 4 dienstjaren</t>
  </si>
  <si>
    <t>Bruto uurloon inclusief toeslagen</t>
  </si>
  <si>
    <t>Percentage per loongroep voor gemiddeld tarief</t>
  </si>
  <si>
    <t>SV-loon grondslag voor berekening sociale verzekeringen</t>
  </si>
  <si>
    <t>Premies Sociale Verzekeringen</t>
  </si>
  <si>
    <t>[zie premies en opslagen]</t>
  </si>
  <si>
    <t>Subtotaal loonkosten per uur inclusief sociale verzekeringen</t>
  </si>
  <si>
    <t>Opslag niet werkbare dagen</t>
  </si>
  <si>
    <t>Totaal loonkosten per uur</t>
  </si>
  <si>
    <t>Materiaal/- en middelen</t>
  </si>
  <si>
    <t>Projectgebonden!</t>
  </si>
  <si>
    <t>Werkkleding en uitrusting</t>
  </si>
  <si>
    <t>Totaal per loongroepen</t>
  </si>
  <si>
    <t>Machinekosten</t>
  </si>
  <si>
    <t>Opbouw gemiddeld tarief</t>
  </si>
  <si>
    <t>Totaal directe kosten</t>
  </si>
  <si>
    <t>Indirect toezicht</t>
  </si>
  <si>
    <t>Managementkosten</t>
  </si>
  <si>
    <t>P.Z. kosten</t>
  </si>
  <si>
    <t>Opleiding</t>
  </si>
  <si>
    <t>Administratiekosten</t>
  </si>
  <si>
    <t>Huisvestingskosten</t>
  </si>
  <si>
    <t>Reiskosten/autokosten</t>
  </si>
  <si>
    <t>Kosten verzuimbegeleiding</t>
  </si>
  <si>
    <t>Totaal indirecte kosten</t>
  </si>
  <si>
    <t>Tarief componenten samenvatting</t>
  </si>
  <si>
    <t>Risico en winst</t>
  </si>
  <si>
    <t>Totaal eindtarief normale werktijden [06.00-21.30 uur]</t>
  </si>
  <si>
    <t>Totaal eindtarief  [incl. 30% toeslag]</t>
  </si>
  <si>
    <t>Totaal eindtarief weekenden [incl. 50% toeslag]</t>
  </si>
  <si>
    <t>Totaal eindtarief feestdagen [incl. 150% toeslag]</t>
  </si>
  <si>
    <t>Tariefopbouw toezicht</t>
  </si>
  <si>
    <t>Gemiddeld tarief  ma t/m vr</t>
  </si>
  <si>
    <t>Tariefsoort</t>
  </si>
  <si>
    <t>Tarief</t>
  </si>
  <si>
    <t>Omschrijving werkzaamheden</t>
  </si>
  <si>
    <t>frequentie per jaar</t>
  </si>
  <si>
    <t>uren per m2/ beurt</t>
  </si>
  <si>
    <t>uren per jaar</t>
  </si>
  <si>
    <t>uurtarief</t>
  </si>
  <si>
    <t>kosten per jaar</t>
  </si>
  <si>
    <t>Omschrijving kostenaspect</t>
  </si>
  <si>
    <t>Opmerking:</t>
  </si>
  <si>
    <t>Alle prijzen inclusief materialen en middelen, voorrijkosten en overige bijkomende kosten.</t>
  </si>
  <si>
    <t>Mits anders aangegeven is de uitvoering op reguliere werktijden: maandag t/m vrijdag [06.00 en 21.30 uur]</t>
  </si>
  <si>
    <t>Aantal m2</t>
  </si>
  <si>
    <r>
      <t>Kosten per m</t>
    </r>
    <r>
      <rPr>
        <b/>
        <vertAlign val="superscript"/>
        <sz val="10"/>
        <color theme="0"/>
        <rFont val="Arial Black"/>
        <family val="2"/>
      </rPr>
      <t>2</t>
    </r>
  </si>
  <si>
    <t>Kosten per beurt</t>
  </si>
  <si>
    <t>Frequentie per jaar</t>
  </si>
  <si>
    <t>Totaalkosten per jaar</t>
  </si>
  <si>
    <t>Handeling</t>
  </si>
  <si>
    <t>Sprayen</t>
  </si>
  <si>
    <t>Top-coaten</t>
  </si>
  <si>
    <t>Schrobben</t>
  </si>
  <si>
    <t>Tapijtreiniging (sproei-extr.)</t>
  </si>
  <si>
    <t>Vloerafwerking</t>
  </si>
  <si>
    <t>1</t>
  </si>
  <si>
    <t>Harde vloer zonder waslaag (sanitair)</t>
  </si>
  <si>
    <t>Tapijt</t>
  </si>
  <si>
    <t>Machine</t>
  </si>
  <si>
    <t>Omschrijving</t>
  </si>
  <si>
    <t>Catalogus prijs</t>
  </si>
  <si>
    <t>Kortings%</t>
  </si>
  <si>
    <t>Netto aanschaf prijs</t>
  </si>
  <si>
    <t xml:space="preserve">Afschrijvings- termijn in jaren </t>
  </si>
  <si>
    <t>Restwaarde</t>
  </si>
  <si>
    <t>Afschrijvings- kosten per jaar</t>
  </si>
  <si>
    <t>Onderhouds- kosten per jaar</t>
  </si>
  <si>
    <t xml:space="preserve">Renteverlies per jaar </t>
  </si>
  <si>
    <t xml:space="preserve">Verzekerings- kosten per jaar </t>
  </si>
  <si>
    <t>Totaal kosten per jaar per machine</t>
  </si>
  <si>
    <t>Inzet van het aantal machines [stuks]</t>
  </si>
  <si>
    <t>Totaal kosten per jaar</t>
  </si>
  <si>
    <t>SUPPLETIEKOSTEN OVERNAME PERSONEEL</t>
  </si>
  <si>
    <t xml:space="preserve">Dit is het maximale bedrag dat door de dienstverlener aan suppletiekosten in rekening wordt gebracht. Indien hier niets wordt </t>
  </si>
  <si>
    <t>ingevuld, betekent dit dat er geen suppletiekosten door de dienstverlener in rekening worden gebracht.</t>
  </si>
  <si>
    <t>Tapijtreiniging (kristalliseren)</t>
  </si>
  <si>
    <t>Vloercategorie</t>
  </si>
  <si>
    <t>Harde vloer zonder waslaag (overig)</t>
  </si>
  <si>
    <t>Zachte vloer</t>
  </si>
  <si>
    <t>PVC</t>
  </si>
  <si>
    <t>De Dijk Oost</t>
  </si>
  <si>
    <t>De Dijk West</t>
  </si>
  <si>
    <t>Et Buut</t>
  </si>
  <si>
    <t>Et Buut Ooievaarstraat</t>
  </si>
  <si>
    <t>De Gouw</t>
  </si>
  <si>
    <t>Herman Gorter bovenbouw</t>
  </si>
  <si>
    <t>Herman Gorter onderbouw</t>
  </si>
  <si>
    <t>De Kernschool</t>
  </si>
  <si>
    <t>Kogerveld</t>
  </si>
  <si>
    <t>De Meander</t>
  </si>
  <si>
    <t>ODB - Hannie Schaft</t>
  </si>
  <si>
    <t>ODB - In 't Veld</t>
  </si>
  <si>
    <t>ODB - In 't Veld Seanparel</t>
  </si>
  <si>
    <t>De Spiegel</t>
  </si>
  <si>
    <t>De Voorzaan (Haven)</t>
  </si>
  <si>
    <t>De Voorzaan (Vissershop)</t>
  </si>
  <si>
    <t>Bestuursbureau</t>
  </si>
  <si>
    <t>0.1</t>
  </si>
  <si>
    <t>0.2</t>
  </si>
  <si>
    <t>0.3</t>
  </si>
  <si>
    <t>0.4</t>
  </si>
  <si>
    <t>0.6</t>
  </si>
  <si>
    <t>0.7</t>
  </si>
  <si>
    <t>0.8</t>
  </si>
  <si>
    <t>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</si>
  <si>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</si>
  <si>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</si>
  <si>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</si>
  <si>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</si>
  <si>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</si>
  <si>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</si>
  <si>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</si>
  <si>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</si>
  <si>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</si>
  <si>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</si>
  <si>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</si>
  <si>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</si>
  <si>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</si>
  <si>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</si>
  <si>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</si>
  <si>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</si>
  <si>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</si>
  <si>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</si>
  <si>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</si>
  <si>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</si>
  <si>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</si>
  <si>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</si>
  <si>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</si>
  <si>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</si>
  <si>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</si>
  <si>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</si>
  <si>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</si>
  <si>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</si>
  <si>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</si>
  <si>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</si>
  <si>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</si>
  <si>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</si>
  <si>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</si>
  <si>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</si>
  <si>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</si>
  <si>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</si>
  <si>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</si>
  <si>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0.5</t>
  </si>
  <si>
    <t>2.10</t>
  </si>
  <si>
    <t>2.11</t>
  </si>
  <si>
    <t>2.12</t>
  </si>
  <si>
    <t>2.13</t>
  </si>
  <si>
    <t>0.47</t>
  </si>
  <si>
    <t>0.48</t>
  </si>
  <si>
    <t>0.49</t>
  </si>
  <si>
    <t>0.50</t>
  </si>
  <si>
    <t>0.51</t>
  </si>
  <si>
    <t>0.52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</si>
  <si>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</si>
  <si>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</si>
  <si>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</si>
  <si>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</si>
  <si>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</si>
  <si>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</si>
  <si>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</si>
  <si>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</si>
  <si>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</si>
  <si>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</si>
  <si>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</si>
  <si>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</si>
  <si>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</si>
  <si>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</si>
  <si>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</si>
  <si>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</si>
  <si>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</si>
  <si>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</si>
  <si>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</si>
  <si>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</si>
  <si>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</si>
  <si>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</si>
  <si>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</si>
  <si>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</si>
  <si>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</si>
  <si>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</si>
  <si>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</si>
  <si>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1.1</t>
  </si>
  <si>
    <t>1.2</t>
  </si>
  <si>
    <t>1.3</t>
  </si>
  <si>
    <t>1.4</t>
  </si>
  <si>
    <t>1.5</t>
  </si>
  <si>
    <t>1.6</t>
  </si>
  <si>
    <t>1.7</t>
  </si>
  <si>
    <t>1.8</t>
  </si>
  <si>
    <t>1.9</t>
  </si>
  <si>
    <t>1.01</t>
  </si>
  <si>
    <t>A0.01</t>
  </si>
  <si>
    <t>A0.02</t>
  </si>
  <si>
    <t>A0.03</t>
  </si>
  <si>
    <t>A0.04</t>
  </si>
  <si>
    <t>A0.05</t>
  </si>
  <si>
    <t>A0.06</t>
  </si>
  <si>
    <t>A0.07</t>
  </si>
  <si>
    <t>A0.08</t>
  </si>
  <si>
    <t>A0.09</t>
  </si>
  <si>
    <t>A0.10</t>
  </si>
  <si>
    <t>A0.11</t>
  </si>
  <si>
    <t>A0.12</t>
  </si>
  <si>
    <t>A0.13</t>
  </si>
  <si>
    <t>A0.14</t>
  </si>
  <si>
    <t>A0.15</t>
  </si>
  <si>
    <t>A0.16</t>
  </si>
  <si>
    <t>A0.17</t>
  </si>
  <si>
    <t>A0.18</t>
  </si>
  <si>
    <t>A0.19</t>
  </si>
  <si>
    <t>A0.20</t>
  </si>
  <si>
    <t>A0.21</t>
  </si>
  <si>
    <t>A0.22</t>
  </si>
  <si>
    <t>A0.23</t>
  </si>
  <si>
    <t>A0.24</t>
  </si>
  <si>
    <t>A0.25</t>
  </si>
  <si>
    <t>A0.26</t>
  </si>
  <si>
    <t>A0.27</t>
  </si>
  <si>
    <t>A0.28</t>
  </si>
  <si>
    <t>A0.29</t>
  </si>
  <si>
    <t>A0.30</t>
  </si>
  <si>
    <t>A0.31</t>
  </si>
  <si>
    <t>A0.32</t>
  </si>
  <si>
    <t>A0.33</t>
  </si>
  <si>
    <t>A0.35</t>
  </si>
  <si>
    <t>A1.01</t>
  </si>
  <si>
    <t>A1.02</t>
  </si>
  <si>
    <t>A1.03</t>
  </si>
  <si>
    <t>A1.04</t>
  </si>
  <si>
    <t>A1.05</t>
  </si>
  <si>
    <t>A1.06</t>
  </si>
  <si>
    <t>A1.07</t>
  </si>
  <si>
    <t>A1.08</t>
  </si>
  <si>
    <t>A1.09</t>
  </si>
  <si>
    <t>A1.10</t>
  </si>
  <si>
    <t>A1.11</t>
  </si>
  <si>
    <t>A1.13</t>
  </si>
  <si>
    <t>A1.14</t>
  </si>
  <si>
    <t>A1.16</t>
  </si>
  <si>
    <t>A1.17</t>
  </si>
  <si>
    <t>A1.18</t>
  </si>
  <si>
    <t>A1.19</t>
  </si>
  <si>
    <t>A1.20</t>
  </si>
  <si>
    <t>A1.21</t>
  </si>
  <si>
    <t>A1.27</t>
  </si>
  <si>
    <t>A3.8</t>
  </si>
  <si>
    <t>A3.9</t>
  </si>
  <si>
    <t>A3.10</t>
  </si>
  <si>
    <t>A3.11</t>
  </si>
  <si>
    <t>A3.12</t>
  </si>
  <si>
    <t>A3.13</t>
  </si>
  <si>
    <t>A3.14</t>
  </si>
  <si>
    <t>A3.15</t>
  </si>
  <si>
    <t>A3.16</t>
  </si>
  <si>
    <t>A3.23</t>
  </si>
  <si>
    <t>A3.24</t>
  </si>
  <si>
    <t>A3.46</t>
  </si>
  <si>
    <t>VVE 0.1</t>
  </si>
  <si>
    <t>VVE 0.2</t>
  </si>
  <si>
    <t>VVE 0.3</t>
  </si>
  <si>
    <t>VVE 0.4</t>
  </si>
  <si>
    <t>VVE 0.5</t>
  </si>
  <si>
    <t>VVE 1.1</t>
  </si>
  <si>
    <t>9.1</t>
  </si>
  <si>
    <t>1.02</t>
  </si>
  <si>
    <t>0.13A</t>
  </si>
  <si>
    <t>0.13B</t>
  </si>
  <si>
    <t>1.30</t>
  </si>
  <si>
    <t>0.20a</t>
  </si>
  <si>
    <t>0.9a</t>
  </si>
  <si>
    <t>0.9b</t>
  </si>
  <si>
    <t>0.13a</t>
  </si>
  <si>
    <t>0.13b</t>
  </si>
  <si>
    <t>0.53</t>
  </si>
  <si>
    <t>0.01</t>
  </si>
  <si>
    <t>0.02</t>
  </si>
  <si>
    <t>0.03</t>
  </si>
  <si>
    <t>0.04</t>
  </si>
  <si>
    <t>0.05</t>
  </si>
  <si>
    <t>0.06</t>
  </si>
  <si>
    <t>0.07</t>
  </si>
  <si>
    <t>0.08</t>
  </si>
  <si>
    <t>0.09</t>
  </si>
  <si>
    <t>Gang</t>
  </si>
  <si>
    <t>Speelzaal</t>
  </si>
  <si>
    <t>Toilet</t>
  </si>
  <si>
    <t>Lokaal</t>
  </si>
  <si>
    <t>Kantoor</t>
  </si>
  <si>
    <t>Docentenruimte</t>
  </si>
  <si>
    <t>Berging</t>
  </si>
  <si>
    <t>Pantry</t>
  </si>
  <si>
    <t>Aula</t>
  </si>
  <si>
    <t>Personeelsruimte</t>
  </si>
  <si>
    <t>Werkkast</t>
  </si>
  <si>
    <t>Technische Ruimte</t>
  </si>
  <si>
    <t>Patchkast</t>
  </si>
  <si>
    <t>Containerruimte</t>
  </si>
  <si>
    <t>Heren Toilet</t>
  </si>
  <si>
    <t>Dames Toilet</t>
  </si>
  <si>
    <t>Copyruimte</t>
  </si>
  <si>
    <t>Garderobe</t>
  </si>
  <si>
    <t>Personeelstoilet</t>
  </si>
  <si>
    <t>Buitenberging</t>
  </si>
  <si>
    <t>Miva Toilet</t>
  </si>
  <si>
    <t>Werkruimte</t>
  </si>
  <si>
    <t>Multifunctionele Ruimte</t>
  </si>
  <si>
    <t>Vergaderruimte</t>
  </si>
  <si>
    <t>Serverruimte</t>
  </si>
  <si>
    <t>Galerij</t>
  </si>
  <si>
    <t>Trap</t>
  </si>
  <si>
    <t>Receptie</t>
  </si>
  <si>
    <t>Gemeenschapsruimte</t>
  </si>
  <si>
    <t>Directiekantoor</t>
  </si>
  <si>
    <t>Spreekkamer</t>
  </si>
  <si>
    <t>Keuken</t>
  </si>
  <si>
    <t>Archief</t>
  </si>
  <si>
    <t>Gem. Ruimte</t>
  </si>
  <si>
    <t>Podium/Trap</t>
  </si>
  <si>
    <t>Hal</t>
  </si>
  <si>
    <t>Slaapkamer</t>
  </si>
  <si>
    <t>Administratie</t>
  </si>
  <si>
    <t>Speelzaalberging</t>
  </si>
  <si>
    <t>Noodtrappenhuis</t>
  </si>
  <si>
    <t>Trappenhuis Kelder</t>
  </si>
  <si>
    <t>Gymzaal</t>
  </si>
  <si>
    <t>Gymzaalberging</t>
  </si>
  <si>
    <t>Computerruimte</t>
  </si>
  <si>
    <t>Berging Speelzaal</t>
  </si>
  <si>
    <t>(Speel)Gang</t>
  </si>
  <si>
    <t>Teamkamer</t>
  </si>
  <si>
    <t>Concierge</t>
  </si>
  <si>
    <t>Adjunct</t>
  </si>
  <si>
    <t>Magazijn</t>
  </si>
  <si>
    <t>Kopieerruimte</t>
  </si>
  <si>
    <t>Entree Boven</t>
  </si>
  <si>
    <t>Flexkantoor</t>
  </si>
  <si>
    <t>Kantine</t>
  </si>
  <si>
    <t>Flexplek</t>
  </si>
  <si>
    <t>Entreemat</t>
  </si>
  <si>
    <t>Tegel</t>
  </si>
  <si>
    <t>Sportvloer</t>
  </si>
  <si>
    <t>Gietvloer</t>
  </si>
  <si>
    <t>Laminaat</t>
  </si>
  <si>
    <t>linoleum</t>
  </si>
  <si>
    <t>Hout</t>
  </si>
  <si>
    <t>Gietvloer/lino</t>
  </si>
  <si>
    <t>PVC/hout</t>
  </si>
  <si>
    <t>Leslokalen</t>
  </si>
  <si>
    <t>Kleed/wasruimte</t>
  </si>
  <si>
    <t>Zaan Primair</t>
  </si>
  <si>
    <t>Divers</t>
  </si>
  <si>
    <t>0.25a</t>
  </si>
  <si>
    <t>Speelplein</t>
  </si>
  <si>
    <t>Spreekkamer/Kopieerruimte</t>
  </si>
  <si>
    <t xml:space="preserve">Lokaal </t>
  </si>
  <si>
    <t>Hogendijk 83, 1506 AE Zaandam</t>
  </si>
  <si>
    <t>Anna de Waalstraat 17, 1506 WW Zaandam</t>
  </si>
  <si>
    <t>Ooievaarstraat 45, 1506 XL Zaandam</t>
  </si>
  <si>
    <t>D. Doniastraat 18, 1501 TX Zaandam</t>
  </si>
  <si>
    <t>Burg. Smitstraat 2a, 1501 RP Zaandam</t>
  </si>
  <si>
    <t>Wibautstraat 73. 1505 CB Zaandam</t>
  </si>
  <si>
    <t>Perzikkruidweg 4, 1508 AW Zaandam</t>
  </si>
  <si>
    <t>Parkrijklaan 121b, 1567 HD Assendelft</t>
  </si>
  <si>
    <t>Boerenpad 22, 1506 HK Zaandam</t>
  </si>
  <si>
    <t>Rosmolenstraat 103, 1502 PE Zaandam</t>
  </si>
  <si>
    <t>Herderinstraat 1, 1502 ND Zaandam</t>
  </si>
  <si>
    <t>Brikstraat 6, 1503 BK Zaandam</t>
  </si>
  <si>
    <t>Baltischestraat 25, 1506 NM, Zaandam</t>
  </si>
  <si>
    <t>Lindenlaan 2, 1505 GK Zaandam</t>
  </si>
  <si>
    <t>nio</t>
  </si>
  <si>
    <t>Niet in onderhoud</t>
  </si>
  <si>
    <t>eigen dienst</t>
  </si>
  <si>
    <t>Vloeronderhoud (incl. middelen en materialen)</t>
  </si>
  <si>
    <t>Handeling (exclusief uit- en inruimen)</t>
  </si>
  <si>
    <t>1 t/m 50 m²</t>
  </si>
  <si>
    <t>51 t/m 500 m²</t>
  </si>
  <si>
    <t>&gt; 500 m²</t>
  </si>
  <si>
    <t>PU-laag aanbrengen (inclusief strippen vloeren)</t>
  </si>
  <si>
    <t>Schoonloopmat</t>
  </si>
  <si>
    <t>Sproei-extraheren ter plekke</t>
  </si>
  <si>
    <t>Sproei-extraheren</t>
  </si>
  <si>
    <t>Tegels/DHGT</t>
  </si>
  <si>
    <t>Schrobzuigen</t>
  </si>
  <si>
    <t>Extra onderhoud (incl. middelen en materialen)</t>
  </si>
  <si>
    <t>51 t/m 100 m²</t>
  </si>
  <si>
    <t>&gt; 100 m²</t>
  </si>
  <si>
    <t>&gt; 1000 m²</t>
  </si>
  <si>
    <t>Buitenterrein (o.a. fietsenstalling en pleinen rondom gebouw)</t>
  </si>
  <si>
    <t>Vegen</t>
  </si>
  <si>
    <t>Opleveringsschoonmaak glas</t>
  </si>
  <si>
    <t>Inclusief schoonmaak van omlijsting/kozijnen en verwijderen van stickers etc.</t>
  </si>
  <si>
    <t>Opleveringsschoonmaak keuken</t>
  </si>
  <si>
    <t>Inclusief verwijderen cementsluier van wanden en harde vloeren</t>
  </si>
  <si>
    <t>Opleveringsschoonmaak overige ruimten (b.v. kantoren, vergaderruimten, etc.)</t>
  </si>
  <si>
    <t>Opleveringsschoonmaak sanitair</t>
  </si>
  <si>
    <t>Opleveringsschoonmaak verkeersruimten</t>
  </si>
  <si>
    <t>Exclusief aanbrengen beschermlaag op vloerbedekking</t>
  </si>
  <si>
    <t xml:space="preserve">Reinigen vaste elementen (b.v. kastjes, aanrechtblad, wasbak, kranen, wanden en vloeren) van een pantry en binnenzijde kastjes  </t>
  </si>
  <si>
    <t>Dakbedekking (plat)</t>
  </si>
  <si>
    <t>Blad verwijderen</t>
  </si>
  <si>
    <t>Glasbewassing</t>
  </si>
  <si>
    <t>Reinigen gevelglas binnen en buitenzijde</t>
  </si>
  <si>
    <t>Reinigen separatieglas</t>
  </si>
  <si>
    <t>Gevelbeplating</t>
  </si>
  <si>
    <t>Hogedruk reinigen</t>
  </si>
  <si>
    <t>1 t/m  5 stuks</t>
  </si>
  <si>
    <t>6 t/m 15 stuks</t>
  </si>
  <si>
    <t>&gt; 15 stuks</t>
  </si>
  <si>
    <t>Luchtroosters</t>
  </si>
  <si>
    <t>Uitwendig stof- en vlekvrij maken</t>
  </si>
  <si>
    <t>Stoelen</t>
  </si>
  <si>
    <t xml:space="preserve">Stoffering reinigen d.m.v. sproei extractie </t>
  </si>
  <si>
    <t>Specifiek extra onderhoud</t>
  </si>
  <si>
    <t>Uurtarief</t>
  </si>
  <si>
    <t>Servicewerkzaamheden</t>
  </si>
  <si>
    <t>Verrichten van hand- en spandiensten zoals in- en uitruimen ruimten (exclusief overwerktoeslagen)</t>
  </si>
  <si>
    <t>Huishoudelijke werkzaamheden</t>
  </si>
  <si>
    <t>Werkzaamheden rondom de verzorging van linnen bijv. het verdelen van linnen over de afdelingen, tellen van de voorraad, transporteren van linnenkarren</t>
  </si>
  <si>
    <t>Logistieke werkzaamheden</t>
  </si>
  <si>
    <t>Verzamelen van materialen van afdelingen, intern transport, inzameling afval, kleine verhuizingen, afhalen en ophangen van gordijnen voor de was</t>
  </si>
  <si>
    <t xml:space="preserve">Hier dienen de tarieven exclusief BTW te worden ingevuld. Opdrachtgever behoudt zich het recht voor om extra werkzaamheden bij derden te beleggen. </t>
  </si>
  <si>
    <t>b.t.w.</t>
  </si>
  <si>
    <t>Totale kosten per jaar inclusief b.t.w.</t>
  </si>
  <si>
    <t>0.15a</t>
  </si>
  <si>
    <t>0.15b</t>
  </si>
  <si>
    <t>bijgebouw 1.01</t>
  </si>
  <si>
    <t>bijgebouw 1.02</t>
  </si>
  <si>
    <t>bijgebouw 1.03</t>
  </si>
  <si>
    <t>bijgebouw 1.04</t>
  </si>
  <si>
    <t>Kantoor/Opslag</t>
  </si>
  <si>
    <t>Tapijt+laminaat</t>
  </si>
  <si>
    <t>0.2a</t>
  </si>
  <si>
    <t>0.12a</t>
  </si>
  <si>
    <t>0.36A</t>
  </si>
  <si>
    <t>0.36B</t>
  </si>
  <si>
    <t>Harde vloeren zonder waslaag</t>
  </si>
  <si>
    <t>Zachte vloeren</t>
  </si>
  <si>
    <t>Totaal m2 in scope</t>
  </si>
  <si>
    <t>5 x per week (40 weken)</t>
  </si>
  <si>
    <t>4</t>
  </si>
  <si>
    <t>Collectieve ruimte</t>
  </si>
  <si>
    <t>Inloopmat</t>
  </si>
  <si>
    <t>L</t>
  </si>
  <si>
    <t>Herman Gorter bovenbouw tijdelijke locatie</t>
  </si>
  <si>
    <t>kelder</t>
  </si>
  <si>
    <t>-1.01</t>
  </si>
  <si>
    <t>-1.02</t>
  </si>
  <si>
    <t>-1.03</t>
  </si>
  <si>
    <t>Kleedkamer 1</t>
  </si>
  <si>
    <t>-1.04</t>
  </si>
  <si>
    <t>Kleedkamer 2</t>
  </si>
  <si>
    <t>-1.05</t>
  </si>
  <si>
    <t>-1.06</t>
  </si>
  <si>
    <t>Kleedkamer docent</t>
  </si>
  <si>
    <t>-1.07</t>
  </si>
  <si>
    <t>Douche + toilet</t>
  </si>
  <si>
    <t>-1.08</t>
  </si>
  <si>
    <t>-1.09</t>
  </si>
  <si>
    <t>-1.10</t>
  </si>
  <si>
    <t>-1.11</t>
  </si>
  <si>
    <t>Technische ruimte</t>
  </si>
  <si>
    <t>-1.12</t>
  </si>
  <si>
    <t>Rubber</t>
  </si>
  <si>
    <t>-1.13</t>
  </si>
  <si>
    <t>Noodtrap</t>
  </si>
  <si>
    <t>begane grond</t>
  </si>
  <si>
    <t>Entree gymzaal</t>
  </si>
  <si>
    <t>1e verdieping</t>
  </si>
  <si>
    <t>1.04a</t>
  </si>
  <si>
    <t>2e verdieping</t>
  </si>
  <si>
    <t>2.01</t>
  </si>
  <si>
    <t>2.02</t>
  </si>
  <si>
    <t>2.03</t>
  </si>
  <si>
    <t>2.04</t>
  </si>
  <si>
    <t>2.05</t>
  </si>
  <si>
    <t>2.06</t>
  </si>
  <si>
    <t>2.07</t>
  </si>
  <si>
    <t>2.08</t>
  </si>
  <si>
    <t>2.09</t>
  </si>
  <si>
    <t>Tjotterlaan 2, 1503 LB Zaandam</t>
  </si>
  <si>
    <t>Bijkeuken</t>
  </si>
  <si>
    <t>Doucheruimte</t>
  </si>
  <si>
    <t>ODB - In 't Veld De Spil</t>
  </si>
  <si>
    <t>Rosmolenstraat 103a, 1502 PE Zaandam</t>
  </si>
  <si>
    <t>1.4a</t>
  </si>
  <si>
    <t>1.4b</t>
  </si>
  <si>
    <t>9.2</t>
  </si>
  <si>
    <t>9.3</t>
  </si>
  <si>
    <t>9.4</t>
  </si>
  <si>
    <t>9.5</t>
  </si>
  <si>
    <t>Adriaan Roggestraat 14, 1507 BE Zaandam</t>
  </si>
  <si>
    <t>Noorderven 6, 1504 AL Zaandam</t>
  </si>
  <si>
    <t>IB Ruimte (Kantoor)</t>
  </si>
  <si>
    <t>Ds. M.L. Kingweg 206, 1504 DG Zaandam</t>
  </si>
  <si>
    <t>Perceel</t>
  </si>
  <si>
    <t>Zuid</t>
  </si>
  <si>
    <t>Aanbesteding SMO 14082026</t>
  </si>
  <si>
    <r>
      <t>Handeling</t>
    </r>
    <r>
      <rPr>
        <b/>
        <sz val="10"/>
        <color theme="0"/>
        <rFont val="Georgia"/>
        <family val="1"/>
      </rPr>
      <t>¹</t>
    </r>
  </si>
  <si>
    <t>¹ Zie omschrijving definities in het Programma van Eisen</t>
  </si>
  <si>
    <t>Re-coaten (zie definitie in het Programma van Eisen)</t>
  </si>
  <si>
    <t>M² prijs (incl. uit- en inruimen)</t>
  </si>
  <si>
    <t>De m² voor sprayen zijn gebaseerd op de ruimtecategorieën: aula, gang, hal en entree</t>
  </si>
  <si>
    <t>Reinigen vaste elementen (b.v. wanden, vloeren, lijnroosters, vensterbanken, binnenzijde glas, lamellen, radiatoren). Exclusief aanbrengen beschermlaag op vloerbedekking</t>
  </si>
  <si>
    <t>Maandag - Vrijdag incl. toezicht</t>
  </si>
  <si>
    <t>Zomerschoonmaak: meubilair, dieptereiniging sanitair, periodieken</t>
  </si>
  <si>
    <t>Overige cao-gerelateerde verplichtingen (zoals reiskosten)</t>
  </si>
  <si>
    <t>Overige cao-gerelateerde verplichtingen</t>
  </si>
  <si>
    <t>Kosten productie per jaar ma t/m vr incl. minimale taakgrootte</t>
  </si>
  <si>
    <t>Perceel 2 (Zuidelijk gebied)</t>
  </si>
  <si>
    <t>Uurlonen 1 januari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</si>
</sst>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
    <numFmt numFmtId="175" formatCode="0.0"/>
    <numFmt numFmtId="176" formatCode="0.000%"/>
    <numFmt numFmtId="177" formatCode="_-[$€-2]\ * #,##0.00_ ;_-[$€-2]\ * \-#,##0.00\ ;_-[$€-2]\ * &quot;-&quot;??_ ;_-@_ "/>
    <numFmt numFmtId="178" formatCode="_([$€-2]\ * #,##0.00_);_([$€-2]\ * \(#,##0.00\);_([$€-2]\ * &quot;-&quot;??_);_(@_)"/>
    <numFmt numFmtId="179" formatCode="_ [$€-413]\ * #,##0.00_ ;_ [$€-413]\ * \-#,##0.00_ ;_ [$€-413]\ * &quot;-&quot;??_ ;_ @_ "/>
    <numFmt numFmtId="180" formatCode="0.0000000"/>
    <numFmt numFmtId="181" formatCode="_-* #,##0.0_-;_-* #,##0.0\-;_-* &quot;-&quot;??_-;_-@_-"/>
    <numFmt numFmtId="182" formatCode="_-* #,##0_-;_-* #,##0\-;_-* &quot;-&quot;_-;_-@_-"/>
    <numFmt numFmtId="183" formatCode="_-[$€]\ * #,##0.00_-;_-[$€]\ * #,##0.00\-;_-[$€]\ * &quot;-&quot;??_-;_-@_-"/>
    <numFmt numFmtId="184" formatCode="_-&quot;€&quot;* #,##0.00_-;\-&quot;€&quot;* #,##0.00_-;_-&quot;€&quot;* &quot;-&quot;??_-;_-@_-"/>
    <numFmt numFmtId="185" formatCode="_-[$€-2]\ * #,##0.00_-;_-[$€-2]\ * #,##0.00\-;_-[$€-2]\ * &quot;-&quot;??_-;_-@_-"/>
    <numFmt numFmtId="186" formatCode="_-&quot;ƒ&quot;\ * #,##0.00_-;_-&quot;ƒ&quot;\ * #,##0.00\-;_-&quot;ƒ&quot;\ * &quot;-&quot;??_-;_-@_-"/>
    <numFmt numFmtId="187" formatCode="[$-413]d\ mmmm\ yyyy;@"/>
    <numFmt numFmtId="188" formatCode="&quot;Fl.&quot;#,##0.00;[Red]\-&quot;Fl.&quot;#,##0.00"/>
    <numFmt numFmtId="189" formatCode="&quot;Fl.&quot;#,##0_);[Red]\(&quot;Fl.&quot;#,##0\)"/>
    <numFmt numFmtId="190" formatCode="_-\F* #,##0.00_-;\-\F* #,##0.00_-;_-\F* &quot;-&quot;??_-;_-@_-"/>
    <numFmt numFmtId="191" formatCode="&quot;fl&quot;\ #,##0_-;[Red]&quot;fl&quot;\ #,##0\-"/>
    <numFmt numFmtId="192" formatCode="_-\€\ * #,##0.00"/>
    <numFmt numFmtId="193" formatCode="0\ &quot;m2&quot;"/>
    <numFmt numFmtId="194" formatCode="_-&quot;F&quot;\ * #,##0.00_-;_-&quot;F&quot;\ * #,##0.00\-;_-&quot;F&quot;\ * &quot;-&quot;??_-;_-@_-"/>
    <numFmt numFmtId="195" formatCode="[$-413]d\-mmm\-yy;@"/>
    <numFmt numFmtId="196" formatCode="_ [$€-2]\ * #,##0.00_ ;_ [$€-2]\ * \-#,##0.00_ ;_ [$€-2]\ * &quot;-&quot;??_ ;_ @_ "/>
  </numFmts>
  <fonts count="150">
    <font>
      <sz val="10"/>
      <name val="MS Sans Serif"/>
    </font>
    <font>
      <sz val="11"/>
      <color theme="1"/>
      <name val="Calibri"/>
      <family val="2"/>
      <scheme val="minor"/>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rgb="FFFF0000"/>
      <name val="Century Gothic"/>
      <family val="2"/>
    </font>
    <font>
      <sz val="8"/>
      <name val="MS Sans Serif"/>
    </font>
    <font>
      <i/>
      <sz val="8"/>
      <name val="Century Gothic"/>
      <family val="2"/>
    </font>
    <font>
      <b/>
      <sz val="10"/>
      <color rgb="FFFF0000"/>
      <name val="MS Sans Serif"/>
    </font>
    <font>
      <b/>
      <sz val="12"/>
      <name val="Georgia"/>
      <family val="1"/>
    </font>
    <font>
      <sz val="12"/>
      <name val="Georgia"/>
      <family val="1"/>
    </font>
    <font>
      <b/>
      <sz val="10"/>
      <color theme="1"/>
      <name val="Georgia"/>
      <family val="1"/>
    </font>
    <font>
      <sz val="10"/>
      <name val="Georgia"/>
      <family val="1"/>
    </font>
    <font>
      <b/>
      <sz val="10"/>
      <color theme="0"/>
      <name val="Georgia"/>
      <family val="1"/>
    </font>
    <font>
      <b/>
      <sz val="10"/>
      <name val="Georgia"/>
      <family val="1"/>
    </font>
    <font>
      <b/>
      <sz val="10"/>
      <color rgb="FFFF0000"/>
      <name val="Georgia"/>
      <family val="1"/>
    </font>
    <font>
      <sz val="10"/>
      <color rgb="FFFF0000"/>
      <name val="Georgia"/>
      <family val="1"/>
    </font>
    <font>
      <b/>
      <sz val="12"/>
      <color rgb="FFFF0000"/>
      <name val="Georgia"/>
      <family val="1"/>
    </font>
    <font>
      <sz val="10"/>
      <color theme="1"/>
      <name val="Georgia"/>
      <family val="1"/>
    </font>
    <font>
      <sz val="10"/>
      <color indexed="10"/>
      <name val="Georgia"/>
      <family val="1"/>
    </font>
    <font>
      <sz val="12"/>
      <color theme="1"/>
      <name val="Georgia"/>
      <family val="1"/>
    </font>
    <font>
      <sz val="10"/>
      <color indexed="18"/>
      <name val="Georgia"/>
      <family val="1"/>
    </font>
    <font>
      <sz val="10"/>
      <color indexed="8"/>
      <name val="Georgia"/>
      <family val="1"/>
    </font>
    <font>
      <b/>
      <sz val="10"/>
      <color indexed="10"/>
      <name val="Georgia"/>
      <family val="1"/>
    </font>
    <font>
      <b/>
      <sz val="12"/>
      <color indexed="18"/>
      <name val="Georgia"/>
      <family val="1"/>
    </font>
    <font>
      <sz val="10"/>
      <color theme="0"/>
      <name val="Georgia"/>
      <family val="1"/>
    </font>
    <font>
      <b/>
      <sz val="10"/>
      <color indexed="18"/>
      <name val="Georgia"/>
      <family val="1"/>
    </font>
    <font>
      <b/>
      <sz val="10"/>
      <color indexed="8"/>
      <name val="Georgia"/>
      <family val="1"/>
    </font>
    <font>
      <sz val="11"/>
      <name val="Georgia"/>
      <family val="1"/>
    </font>
    <font>
      <b/>
      <sz val="9"/>
      <color indexed="20"/>
      <name val="Georgia"/>
      <family val="1"/>
    </font>
    <font>
      <b/>
      <sz val="9"/>
      <name val="Georgia"/>
      <family val="1"/>
    </font>
    <font>
      <sz val="14"/>
      <name val="Georgia"/>
      <family val="1"/>
    </font>
    <font>
      <b/>
      <sz val="9"/>
      <color indexed="18"/>
      <name val="Georgia"/>
      <family val="1"/>
    </font>
    <font>
      <sz val="12"/>
      <color indexed="18"/>
      <name val="Georgia"/>
      <family val="1"/>
    </font>
    <font>
      <b/>
      <sz val="8"/>
      <color indexed="18"/>
      <name val="Georgia"/>
      <family val="1"/>
    </font>
    <font>
      <sz val="9"/>
      <color rgb="FFFF0000"/>
      <name val="Georgia"/>
      <family val="1"/>
    </font>
    <font>
      <sz val="9"/>
      <color indexed="10"/>
      <name val="Georgia"/>
      <family val="1"/>
    </font>
    <font>
      <sz val="9"/>
      <color indexed="8"/>
      <name val="Georgia"/>
      <family val="1"/>
    </font>
    <font>
      <sz val="9"/>
      <name val="Georgia"/>
      <family val="1"/>
    </font>
    <font>
      <b/>
      <sz val="9"/>
      <color indexed="10"/>
      <name val="Georgia"/>
      <family val="1"/>
    </font>
    <font>
      <sz val="9"/>
      <color rgb="FF0AAAFF"/>
      <name val="Georgia"/>
      <family val="1"/>
    </font>
    <font>
      <b/>
      <u/>
      <sz val="10"/>
      <name val="Georgia"/>
      <family val="1"/>
    </font>
    <font>
      <u/>
      <sz val="9"/>
      <name val="Georgia"/>
      <family val="1"/>
    </font>
    <font>
      <b/>
      <sz val="10"/>
      <color indexed="20"/>
      <name val="Georgia"/>
      <family val="1"/>
    </font>
    <font>
      <b/>
      <sz val="12"/>
      <color indexed="10"/>
      <name val="Georgia"/>
      <family val="1"/>
    </font>
    <font>
      <b/>
      <sz val="10"/>
      <color theme="1" tint="0.34998626667073579"/>
      <name val="Georgia"/>
      <family val="1"/>
    </font>
    <font>
      <sz val="10"/>
      <name val="Arial Black"/>
      <family val="2"/>
    </font>
    <font>
      <b/>
      <sz val="10"/>
      <color theme="0"/>
      <name val="Arial Black"/>
      <family val="2"/>
    </font>
    <font>
      <b/>
      <sz val="10"/>
      <color rgb="FFFF0000"/>
      <name val="Arial Black"/>
      <family val="2"/>
    </font>
    <font>
      <sz val="10"/>
      <color indexed="8"/>
      <name val="Arial Black"/>
      <family val="2"/>
    </font>
    <font>
      <b/>
      <sz val="10"/>
      <color indexed="10"/>
      <name val="Arial Black"/>
      <family val="2"/>
    </font>
    <font>
      <b/>
      <sz val="12"/>
      <color indexed="18"/>
      <name val="Arial Black"/>
      <family val="2"/>
    </font>
    <font>
      <b/>
      <sz val="14"/>
      <color theme="0"/>
      <name val="Arial Black"/>
      <family val="2"/>
    </font>
    <font>
      <b/>
      <sz val="12"/>
      <color theme="0"/>
      <name val="Arial Black"/>
      <family val="2"/>
    </font>
    <font>
      <sz val="10"/>
      <color theme="0"/>
      <name val="Arial Black"/>
      <family val="2"/>
    </font>
    <font>
      <b/>
      <sz val="9"/>
      <color theme="0"/>
      <name val="Arial Black"/>
      <family val="2"/>
    </font>
    <font>
      <b/>
      <sz val="9"/>
      <color indexed="18"/>
      <name val="Arial Black"/>
      <family val="2"/>
    </font>
    <font>
      <b/>
      <vertAlign val="superscript"/>
      <sz val="10"/>
      <color theme="0"/>
      <name val="Arial Black"/>
      <family val="2"/>
    </font>
    <font>
      <b/>
      <sz val="10"/>
      <color theme="0"/>
      <name val="Times New Roman"/>
      <family val="1"/>
    </font>
    <font>
      <b/>
      <sz val="10"/>
      <name val="Times New Roman"/>
      <family val="1"/>
    </font>
    <font>
      <b/>
      <sz val="10"/>
      <color rgb="FFFF0000"/>
      <name val="Times New Roman"/>
      <family val="1"/>
    </font>
    <font>
      <sz val="10"/>
      <color rgb="FFFF0000"/>
      <name val="Times New Roman"/>
      <family val="1"/>
    </font>
    <font>
      <b/>
      <sz val="12"/>
      <name val="Times New Roman"/>
      <family val="1"/>
    </font>
    <font>
      <sz val="12"/>
      <name val="Times New Roman"/>
      <family val="1"/>
    </font>
    <font>
      <sz val="10"/>
      <color indexed="10"/>
      <name val="Times New Roman"/>
      <family val="1"/>
    </font>
    <font>
      <sz val="10"/>
      <color theme="1"/>
      <name val="Times New Roman"/>
      <family val="1"/>
    </font>
    <font>
      <b/>
      <sz val="10"/>
      <color theme="1" tint="0.34998626667073579"/>
      <name val="Times New Roman"/>
      <family val="1"/>
    </font>
    <font>
      <b/>
      <sz val="12"/>
      <color indexed="18"/>
      <name val="Times New Roman"/>
      <family val="1"/>
    </font>
    <font>
      <sz val="10"/>
      <color indexed="8"/>
      <name val="Times New Roman"/>
      <family val="1"/>
    </font>
    <font>
      <sz val="10"/>
      <color indexed="18"/>
      <name val="Times New Roman"/>
      <family val="1"/>
    </font>
    <font>
      <sz val="9"/>
      <color indexed="23"/>
      <name val="Times New Roman"/>
      <family val="1"/>
    </font>
    <font>
      <i/>
      <sz val="10"/>
      <color indexed="10"/>
      <name val="Times New Roman"/>
      <family val="1"/>
    </font>
    <font>
      <sz val="10"/>
      <color theme="0" tint="-0.499984740745262"/>
      <name val="Times New Roman"/>
      <family val="1"/>
    </font>
    <font>
      <b/>
      <sz val="10"/>
      <color indexed="10"/>
      <name val="Times New Roman"/>
      <family val="1"/>
    </font>
    <font>
      <sz val="9"/>
      <color indexed="8"/>
      <name val="Times New Roman"/>
      <family val="1"/>
    </font>
    <font>
      <sz val="9"/>
      <name val="Times New Roman"/>
      <family val="1"/>
    </font>
    <font>
      <sz val="12"/>
      <name val="Timmes"/>
    </font>
    <font>
      <b/>
      <sz val="10"/>
      <color indexed="18"/>
      <name val="Times New Roman"/>
      <family val="1"/>
    </font>
    <font>
      <sz val="12"/>
      <name val="Tms Rmn"/>
    </font>
    <font>
      <b/>
      <sz val="14"/>
      <name val="Arial"/>
      <family val="2"/>
    </font>
    <font>
      <sz val="10"/>
      <color rgb="FFFF0000"/>
      <name val="Arial"/>
      <family val="2"/>
    </font>
    <font>
      <sz val="10"/>
      <color rgb="FF000000"/>
      <name val="Arial"/>
      <family val="2"/>
    </font>
    <font>
      <b/>
      <sz val="10"/>
      <color indexed="8"/>
      <name val="Times New Roman"/>
      <family val="1"/>
    </font>
  </fonts>
  <fills count="66">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1" tint="0.34998626667073579"/>
        <bgColor indexed="64"/>
      </patternFill>
    </fill>
    <fill>
      <patternFill patternType="solid">
        <fgColor rgb="FF0A4983"/>
        <bgColor indexed="64"/>
      </patternFill>
    </fill>
    <fill>
      <patternFill patternType="solid">
        <fgColor rgb="FFE8E2D3"/>
        <bgColor indexed="64"/>
      </patternFill>
    </fill>
    <fill>
      <patternFill patternType="solid">
        <fgColor rgb="FFE8E2D3"/>
        <bgColor indexed="24"/>
      </patternFill>
    </fill>
  </fills>
  <borders count="4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diagonal/>
    </border>
    <border>
      <left style="thin">
        <color auto="1"/>
      </left>
      <right/>
      <top/>
      <bottom/>
      <diagonal/>
    </border>
  </borders>
  <cellStyleXfs count="52892">
    <xf numFmtId="0" fontId="0" fillId="0" borderId="0"/>
    <xf numFmtId="164" fontId="5" fillId="0" borderId="0" applyFont="0" applyFill="0" applyBorder="0" applyAlignment="0" applyProtection="0"/>
    <xf numFmtId="165" fontId="5" fillId="0" borderId="0" applyFont="0" applyFill="0" applyBorder="0" applyAlignment="0" applyProtection="0"/>
    <xf numFmtId="169" fontId="5" fillId="0" borderId="0" applyFont="0" applyFill="0" applyBorder="0" applyAlignment="0" applyProtection="0"/>
    <xf numFmtId="171" fontId="5" fillId="0" borderId="0" applyFont="0" applyFill="0" applyBorder="0" applyAlignment="0" applyProtection="0"/>
    <xf numFmtId="168" fontId="7" fillId="0" borderId="0" applyFont="0" applyFill="0" applyBorder="0" applyAlignment="0" applyProtection="0"/>
    <xf numFmtId="168" fontId="5" fillId="0" borderId="0" applyFont="0" applyFill="0" applyBorder="0" applyAlignment="0" applyProtection="0"/>
    <xf numFmtId="0" fontId="12" fillId="0" borderId="0" applyNumberFormat="0" applyFill="0" applyBorder="0" applyAlignment="0" applyProtection="0">
      <alignment vertical="top"/>
      <protection locked="0"/>
    </xf>
    <xf numFmtId="167" fontId="4" fillId="0" borderId="0" applyFont="0" applyFill="0" applyBorder="0" applyAlignment="0" applyProtection="0"/>
    <xf numFmtId="0" fontId="5" fillId="0" borderId="0"/>
    <xf numFmtId="0" fontId="11" fillId="0" borderId="0"/>
    <xf numFmtId="0" fontId="7" fillId="0" borderId="0"/>
    <xf numFmtId="0" fontId="5" fillId="0" borderId="0"/>
    <xf numFmtId="0" fontId="5" fillId="0" borderId="0"/>
    <xf numFmtId="0" fontId="9" fillId="0" borderId="0"/>
    <xf numFmtId="9" fontId="4" fillId="0" borderId="0" applyFont="0" applyFill="0" applyBorder="0" applyAlignment="0" applyProtection="0"/>
    <xf numFmtId="0" fontId="5" fillId="0" borderId="0"/>
    <xf numFmtId="166" fontId="4" fillId="0" borderId="0" applyFont="0" applyFill="0" applyBorder="0" applyAlignment="0" applyProtection="0"/>
    <xf numFmtId="0" fontId="14" fillId="0" borderId="0" applyNumberFormat="0" applyFill="0" applyBorder="0" applyAlignment="0" applyProtection="0"/>
    <xf numFmtId="0" fontId="15" fillId="0" borderId="7" applyNumberFormat="0" applyFill="0" applyAlignment="0" applyProtection="0"/>
    <xf numFmtId="0" fontId="16" fillId="0" borderId="8" applyNumberFormat="0" applyFill="0" applyAlignment="0" applyProtection="0"/>
    <xf numFmtId="0" fontId="17" fillId="0" borderId="9"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10" applyNumberFormat="0" applyAlignment="0" applyProtection="0"/>
    <xf numFmtId="0" fontId="22" fillId="7" borderId="11" applyNumberFormat="0" applyAlignment="0" applyProtection="0"/>
    <xf numFmtId="0" fontId="23" fillId="7" borderId="10" applyNumberFormat="0" applyAlignment="0" applyProtection="0"/>
    <xf numFmtId="0" fontId="24" fillId="0" borderId="12" applyNumberFormat="0" applyFill="0" applyAlignment="0" applyProtection="0"/>
    <xf numFmtId="0" fontId="25" fillId="8" borderId="13"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15" applyNumberFormat="0" applyFill="0" applyAlignment="0" applyProtection="0"/>
    <xf numFmtId="0" fontId="29"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29" fillId="33" borderId="0" applyNumberFormat="0" applyBorder="0" applyAlignment="0" applyProtection="0"/>
    <xf numFmtId="0" fontId="3" fillId="0" borderId="0"/>
    <xf numFmtId="0" fontId="3" fillId="9" borderId="14" applyNumberFormat="0" applyFont="0" applyAlignment="0" applyProtection="0"/>
    <xf numFmtId="0" fontId="8" fillId="0" borderId="0"/>
    <xf numFmtId="0" fontId="30" fillId="0" borderId="0"/>
    <xf numFmtId="0" fontId="30" fillId="0" borderId="0"/>
    <xf numFmtId="0" fontId="4" fillId="0" borderId="0"/>
    <xf numFmtId="9" fontId="4" fillId="0" borderId="0" applyFont="0" applyFill="0" applyBorder="0" applyAlignment="0" applyProtection="0"/>
    <xf numFmtId="44" fontId="4" fillId="0" borderId="0" applyFont="0" applyFill="0" applyBorder="0" applyAlignment="0" applyProtection="0"/>
    <xf numFmtId="182" fontId="4"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3" fontId="31" fillId="0" borderId="0" applyFont="0" applyFill="0" applyBorder="0" applyAlignment="0" applyProtection="0"/>
    <xf numFmtId="183" fontId="31" fillId="0" borderId="0" applyFont="0" applyFill="0" applyBorder="0" applyAlignment="0" applyProtection="0"/>
    <xf numFmtId="184" fontId="8" fillId="0" borderId="0" applyFont="0" applyFill="0" applyBorder="0" applyAlignment="0" applyProtection="0"/>
    <xf numFmtId="182"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3" fontId="2" fillId="0" borderId="0" applyFont="0" applyFill="0" applyBorder="0" applyAlignment="0" applyProtection="0"/>
    <xf numFmtId="0" fontId="32" fillId="34" borderId="0"/>
    <xf numFmtId="185" fontId="4" fillId="0" borderId="0"/>
    <xf numFmtId="0" fontId="11" fillId="0" borderId="0"/>
    <xf numFmtId="0" fontId="9" fillId="0" borderId="0"/>
    <xf numFmtId="9" fontId="4" fillId="0" borderId="0" applyFont="0" applyFill="0" applyBorder="0" applyAlignment="0" applyProtection="0"/>
    <xf numFmtId="9" fontId="8" fillId="0" borderId="0" applyFont="0" applyFill="0" applyBorder="0" applyAlignment="0" applyProtection="0"/>
    <xf numFmtId="0" fontId="4" fillId="0" borderId="0"/>
    <xf numFmtId="0" fontId="4" fillId="0" borderId="0"/>
    <xf numFmtId="0" fontId="33" fillId="0" borderId="0"/>
    <xf numFmtId="0" fontId="8" fillId="0" borderId="0"/>
    <xf numFmtId="0" fontId="2" fillId="0" borderId="0"/>
    <xf numFmtId="0" fontId="4" fillId="0" borderId="0"/>
    <xf numFmtId="0" fontId="34" fillId="0" borderId="0"/>
    <xf numFmtId="0" fontId="34" fillId="0" borderId="0"/>
    <xf numFmtId="0" fontId="4" fillId="0" borderId="0"/>
    <xf numFmtId="0" fontId="4" fillId="0" borderId="0"/>
    <xf numFmtId="0" fontId="34" fillId="0" borderId="0"/>
    <xf numFmtId="0" fontId="34" fillId="0" borderId="0"/>
    <xf numFmtId="0" fontId="8" fillId="0" borderId="0"/>
    <xf numFmtId="0" fontId="4" fillId="0" borderId="0"/>
    <xf numFmtId="0" fontId="13" fillId="0" borderId="0"/>
    <xf numFmtId="0" fontId="6" fillId="0" borderId="0"/>
    <xf numFmtId="18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0" fontId="8" fillId="0" borderId="0"/>
    <xf numFmtId="166" fontId="8" fillId="0" borderId="0" applyFont="0" applyFill="0" applyBorder="0" applyAlignment="0" applyProtection="0"/>
    <xf numFmtId="167" fontId="8" fillId="0" borderId="0" applyFont="0" applyFill="0" applyBorder="0" applyAlignment="0" applyProtection="0"/>
    <xf numFmtId="0" fontId="34"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4"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6" fillId="46"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6" fillId="51" borderId="0" applyNumberFormat="0" applyBorder="0" applyAlignment="0" applyProtection="0"/>
    <xf numFmtId="0" fontId="36" fillId="52"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53" borderId="0" applyNumberFormat="0" applyBorder="0" applyAlignment="0" applyProtection="0"/>
    <xf numFmtId="0" fontId="37" fillId="39" borderId="0" applyNumberFormat="0" applyBorder="0" applyAlignment="0" applyProtection="0"/>
    <xf numFmtId="0" fontId="38" fillId="4" borderId="0" applyNumberFormat="0" applyBorder="0" applyAlignment="0" applyProtection="0"/>
    <xf numFmtId="0" fontId="39" fillId="54" borderId="16" applyNumberFormat="0" applyAlignment="0" applyProtection="0"/>
    <xf numFmtId="0" fontId="8" fillId="0" borderId="0"/>
    <xf numFmtId="0" fontId="40" fillId="55" borderId="16" applyNumberFormat="0" applyAlignment="0" applyProtection="0"/>
    <xf numFmtId="0" fontId="41" fillId="56" borderId="17" applyNumberFormat="0" applyAlignment="0" applyProtection="0"/>
    <xf numFmtId="0" fontId="41" fillId="56" borderId="17" applyNumberFormat="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38"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5" fillId="0" borderId="19" applyNumberFormat="0" applyFill="0" applyAlignment="0" applyProtection="0"/>
    <xf numFmtId="0" fontId="46" fillId="0" borderId="20" applyNumberFormat="0" applyFill="0" applyAlignment="0" applyProtection="0"/>
    <xf numFmtId="0" fontId="47" fillId="0" borderId="21" applyNumberFormat="0" applyFill="0" applyAlignment="0" applyProtection="0"/>
    <xf numFmtId="0" fontId="47" fillId="0" borderId="0" applyNumberFormat="0" applyFill="0" applyBorder="0" applyAlignment="0" applyProtection="0"/>
    <xf numFmtId="0" fontId="48" fillId="57" borderId="16" applyNumberFormat="0" applyAlignment="0" applyProtection="0"/>
    <xf numFmtId="0" fontId="35" fillId="58" borderId="1"/>
    <xf numFmtId="0" fontId="49" fillId="0" borderId="22" applyNumberFormat="0" applyFill="0" applyAlignment="0" applyProtection="0"/>
    <xf numFmtId="0" fontId="50" fillId="0" borderId="23" applyNumberFormat="0" applyFill="0" applyAlignment="0" applyProtection="0"/>
    <xf numFmtId="0" fontId="51" fillId="0" borderId="24" applyNumberFormat="0" applyFill="0" applyAlignment="0" applyProtection="0"/>
    <xf numFmtId="0" fontId="51" fillId="0" borderId="0" applyNumberFormat="0" applyFill="0" applyBorder="0" applyAlignment="0" applyProtection="0"/>
    <xf numFmtId="167" fontId="52" fillId="0" borderId="0">
      <alignment horizontal="center" vertical="center" textRotation="90" wrapText="1"/>
    </xf>
    <xf numFmtId="0" fontId="53" fillId="58" borderId="25"/>
    <xf numFmtId="0" fontId="54" fillId="0" borderId="26" applyNumberFormat="0" applyFill="0" applyAlignment="0" applyProtection="0"/>
    <xf numFmtId="188" fontId="4" fillId="0" borderId="0"/>
    <xf numFmtId="0" fontId="55" fillId="57" borderId="0" applyNumberFormat="0" applyBorder="0" applyAlignment="0" applyProtection="0"/>
    <xf numFmtId="0" fontId="55" fillId="57" borderId="0" applyNumberFormat="0" applyBorder="0" applyAlignment="0" applyProtection="0"/>
    <xf numFmtId="0" fontId="33" fillId="0" borderId="0"/>
    <xf numFmtId="0" fontId="4" fillId="59" borderId="27" applyNumberFormat="0" applyFont="0" applyAlignment="0" applyProtection="0"/>
    <xf numFmtId="0" fontId="34" fillId="59" borderId="27" applyNumberFormat="0" applyFont="0" applyAlignment="0" applyProtection="0"/>
    <xf numFmtId="0" fontId="56" fillId="37" borderId="0" applyNumberFormat="0" applyBorder="0" applyAlignment="0" applyProtection="0"/>
    <xf numFmtId="0" fontId="57" fillId="55" borderId="28" applyNumberFormat="0" applyAlignment="0" applyProtection="0"/>
    <xf numFmtId="0" fontId="53" fillId="60" borderId="29" applyNumberFormat="0" applyFont="0" applyBorder="0">
      <alignment horizontal="center"/>
    </xf>
    <xf numFmtId="0" fontId="58" fillId="0" borderId="0" applyNumberFormat="0" applyFill="0" applyBorder="0" applyAlignment="0" applyProtection="0"/>
    <xf numFmtId="0" fontId="59" fillId="0" borderId="0" applyNumberFormat="0" applyFill="0" applyBorder="0" applyAlignment="0" applyProtection="0"/>
    <xf numFmtId="0" fontId="60" fillId="0" borderId="30" applyNumberFormat="0" applyFill="0" applyAlignment="0" applyProtection="0"/>
    <xf numFmtId="0" fontId="60" fillId="0" borderId="31" applyNumberFormat="0" applyFill="0" applyAlignment="0" applyProtection="0"/>
    <xf numFmtId="0" fontId="57" fillId="54" borderId="28" applyNumberFormat="0" applyAlignment="0" applyProtection="0"/>
    <xf numFmtId="189" fontId="4" fillId="0" borderId="0"/>
    <xf numFmtId="190" fontId="8" fillId="0" borderId="0" applyFont="0" applyFill="0" applyBorder="0" applyAlignment="0" applyProtection="0"/>
    <xf numFmtId="170" fontId="4" fillId="0" borderId="0"/>
    <xf numFmtId="0" fontId="42"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38" fontId="6" fillId="0" borderId="0" applyFont="0" applyFill="0" applyBorder="0" applyAlignment="0" applyProtection="0"/>
    <xf numFmtId="191" fontId="6"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92" fontId="35" fillId="0" borderId="0"/>
    <xf numFmtId="192" fontId="35" fillId="0" borderId="0"/>
    <xf numFmtId="0" fontId="62" fillId="0" borderId="0" applyNumberFormat="0" applyFill="0" applyBorder="0" applyAlignment="0" applyProtection="0"/>
    <xf numFmtId="167" fontId="8" fillId="0" borderId="0" applyFont="0" applyFill="0" applyBorder="0" applyAlignment="0" applyProtection="0"/>
    <xf numFmtId="43" fontId="2"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53" fillId="58" borderId="25"/>
    <xf numFmtId="193" fontId="53" fillId="0" borderId="0"/>
    <xf numFmtId="9" fontId="34" fillId="0" borderId="0" applyFont="0" applyFill="0" applyBorder="0" applyAlignment="0" applyProtection="0"/>
    <xf numFmtId="0" fontId="2" fillId="0" borderId="0"/>
    <xf numFmtId="0" fontId="8" fillId="0" borderId="0"/>
    <xf numFmtId="0" fontId="4" fillId="0" borderId="0"/>
    <xf numFmtId="0" fontId="8" fillId="0" borderId="0"/>
    <xf numFmtId="0" fontId="63" fillId="0" borderId="0"/>
    <xf numFmtId="0" fontId="8" fillId="0" borderId="0"/>
    <xf numFmtId="0" fontId="4" fillId="0" borderId="0"/>
    <xf numFmtId="0" fontId="2" fillId="0" borderId="0"/>
    <xf numFmtId="0" fontId="2" fillId="0" borderId="0"/>
    <xf numFmtId="0" fontId="8" fillId="0" borderId="0"/>
    <xf numFmtId="0" fontId="4" fillId="0" borderId="0"/>
    <xf numFmtId="166" fontId="8" fillId="0" borderId="0" applyFont="0" applyFill="0" applyBorder="0" applyAlignment="0" applyProtection="0"/>
    <xf numFmtId="166" fontId="34" fillId="0" borderId="0" applyFont="0" applyFill="0" applyBorder="0" applyAlignment="0" applyProtection="0"/>
    <xf numFmtId="166" fontId="8" fillId="0" borderId="0" applyFont="0" applyFill="0" applyBorder="0" applyAlignment="0" applyProtection="0"/>
    <xf numFmtId="194" fontId="8" fillId="0" borderId="0" applyFont="0" applyFill="0" applyBorder="0" applyAlignment="0" applyProtection="0"/>
    <xf numFmtId="0" fontId="1" fillId="0" borderId="0"/>
    <xf numFmtId="0" fontId="6" fillId="0" borderId="0"/>
    <xf numFmtId="0" fontId="8" fillId="0" borderId="0" applyBorder="0" applyProtection="0"/>
    <xf numFmtId="0" fontId="145" fillId="0" borderId="0"/>
    <xf numFmtId="0" fontId="8" fillId="0" borderId="0"/>
    <xf numFmtId="44" fontId="145" fillId="0" borderId="0" applyFont="0" applyFill="0" applyBorder="0" applyAlignment="0" applyProtection="0"/>
    <xf numFmtId="0" fontId="148" fillId="0" borderId="0">
      <alignment vertical="center"/>
    </xf>
  </cellStyleXfs>
  <cellXfs count="510">
    <xf numFmtId="0" fontId="0" fillId="0" borderId="0" xfId="0"/>
    <xf numFmtId="0" fontId="65" fillId="0" borderId="0" xfId="13" applyFont="1" applyProtection="1">
      <protection hidden="1"/>
    </xf>
    <xf numFmtId="0" fontId="65" fillId="0" borderId="0" xfId="0" applyFont="1"/>
    <xf numFmtId="2" fontId="65" fillId="0" borderId="0" xfId="11" applyNumberFormat="1" applyFont="1" applyProtection="1">
      <protection hidden="1"/>
    </xf>
    <xf numFmtId="0" fontId="65" fillId="0" borderId="0" xfId="13" applyFont="1" applyAlignment="1" applyProtection="1">
      <alignment vertical="center"/>
      <protection hidden="1"/>
    </xf>
    <xf numFmtId="0" fontId="66" fillId="0" borderId="0" xfId="13" applyFont="1" applyAlignment="1" applyProtection="1">
      <alignment horizontal="right" vertical="center"/>
      <protection hidden="1"/>
    </xf>
    <xf numFmtId="175" fontId="65" fillId="0" borderId="0" xfId="13" applyNumberFormat="1" applyFont="1" applyAlignment="1" applyProtection="1">
      <alignment vertical="center"/>
      <protection hidden="1"/>
    </xf>
    <xf numFmtId="0" fontId="69" fillId="0" borderId="0" xfId="13" applyFont="1" applyAlignment="1" applyProtection="1">
      <alignment vertical="center"/>
      <protection hidden="1"/>
    </xf>
    <xf numFmtId="2" fontId="65" fillId="0" borderId="0" xfId="0" applyNumberFormat="1" applyFont="1" applyAlignment="1">
      <alignment vertical="center"/>
    </xf>
    <xf numFmtId="175" fontId="71" fillId="0" borderId="0" xfId="13" applyNumberFormat="1" applyFont="1" applyAlignment="1" applyProtection="1">
      <alignment vertical="center"/>
      <protection hidden="1"/>
    </xf>
    <xf numFmtId="176" fontId="65" fillId="0" borderId="0" xfId="13" applyNumberFormat="1" applyFont="1" applyAlignment="1" applyProtection="1">
      <alignment horizontal="right" vertical="center"/>
      <protection hidden="1"/>
    </xf>
    <xf numFmtId="0" fontId="65" fillId="0" borderId="0" xfId="13" applyFont="1" applyAlignment="1" applyProtection="1">
      <alignment horizontal="right" vertical="center"/>
      <protection hidden="1"/>
    </xf>
    <xf numFmtId="0" fontId="67" fillId="0" borderId="0" xfId="0" applyFont="1"/>
    <xf numFmtId="0" fontId="65" fillId="0" borderId="0" xfId="0" applyFont="1" applyAlignment="1">
      <alignment vertical="center"/>
    </xf>
    <xf numFmtId="2" fontId="65" fillId="0" borderId="0" xfId="13" applyNumberFormat="1" applyFont="1" applyAlignment="1" applyProtection="1">
      <alignment vertical="center"/>
      <protection hidden="1"/>
    </xf>
    <xf numFmtId="176" fontId="65" fillId="2" borderId="0" xfId="11" applyNumberFormat="1" applyFont="1" applyFill="1" applyAlignment="1" applyProtection="1">
      <alignment vertical="center"/>
      <protection hidden="1"/>
    </xf>
    <xf numFmtId="10" fontId="69" fillId="0" borderId="0" xfId="15" applyNumberFormat="1" applyFont="1" applyFill="1" applyBorder="1" applyAlignment="1" applyProtection="1">
      <alignment horizontal="right" vertical="center"/>
      <protection hidden="1"/>
    </xf>
    <xf numFmtId="10" fontId="64" fillId="0" borderId="0" xfId="15" applyNumberFormat="1" applyFont="1" applyFill="1" applyBorder="1" applyAlignment="1"/>
    <xf numFmtId="178" fontId="65" fillId="0" borderId="0" xfId="13" applyNumberFormat="1" applyFont="1" applyAlignment="1" applyProtection="1">
      <alignment vertical="center"/>
      <protection hidden="1"/>
    </xf>
    <xf numFmtId="0" fontId="65" fillId="0" borderId="0" xfId="0" applyFont="1" applyAlignment="1">
      <alignment horizontal="center" wrapText="1"/>
    </xf>
    <xf numFmtId="0" fontId="65" fillId="0" borderId="0" xfId="83" applyFont="1"/>
    <xf numFmtId="174" fontId="66" fillId="0" borderId="0" xfId="3" applyNumberFormat="1" applyFont="1" applyFill="1" applyBorder="1" applyAlignment="1" applyProtection="1">
      <alignment horizontal="center"/>
      <protection hidden="1"/>
    </xf>
    <xf numFmtId="169" fontId="66" fillId="0" borderId="0" xfId="3" applyFont="1" applyFill="1" applyBorder="1" applyAlignment="1" applyProtection="1">
      <alignment horizontal="center"/>
      <protection hidden="1"/>
    </xf>
    <xf numFmtId="0" fontId="66" fillId="0" borderId="0" xfId="13" applyFont="1" applyAlignment="1" applyProtection="1">
      <alignment horizontal="center"/>
      <protection hidden="1"/>
    </xf>
    <xf numFmtId="0" fontId="65" fillId="0" borderId="0" xfId="83" applyFont="1" applyAlignment="1">
      <alignment horizontal="center" vertical="center"/>
    </xf>
    <xf numFmtId="174" fontId="65" fillId="0" borderId="0" xfId="83" applyNumberFormat="1" applyFont="1" applyAlignment="1">
      <alignment horizontal="center" vertical="center"/>
    </xf>
    <xf numFmtId="0" fontId="65" fillId="0" borderId="0" xfId="102" applyFont="1"/>
    <xf numFmtId="0" fontId="70" fillId="0" borderId="0" xfId="102" applyFont="1"/>
    <xf numFmtId="0" fontId="72" fillId="0" borderId="0" xfId="13" applyFont="1" applyProtection="1">
      <protection hidden="1"/>
    </xf>
    <xf numFmtId="0" fontId="72" fillId="0" borderId="0" xfId="13" applyFont="1" applyAlignment="1" applyProtection="1">
      <alignment horizontal="right" vertical="center"/>
      <protection hidden="1"/>
    </xf>
    <xf numFmtId="2" fontId="72" fillId="0" borderId="0" xfId="13" applyNumberFormat="1" applyFont="1" applyAlignment="1" applyProtection="1">
      <alignment vertical="center"/>
      <protection hidden="1"/>
    </xf>
    <xf numFmtId="0" fontId="72" fillId="0" borderId="0" xfId="13" applyFont="1" applyAlignment="1" applyProtection="1">
      <alignment vertical="center"/>
      <protection hidden="1"/>
    </xf>
    <xf numFmtId="0" fontId="72" fillId="0" borderId="0" xfId="0" applyFont="1"/>
    <xf numFmtId="0" fontId="65" fillId="0" borderId="0" xfId="83" applyFont="1" applyAlignment="1">
      <alignment wrapText="1"/>
    </xf>
    <xf numFmtId="0" fontId="74" fillId="0" borderId="0" xfId="83" applyFont="1"/>
    <xf numFmtId="0" fontId="75" fillId="0" borderId="0" xfId="0" applyFont="1"/>
    <xf numFmtId="2" fontId="76" fillId="0" borderId="0" xfId="12" applyNumberFormat="1" applyFont="1"/>
    <xf numFmtId="2" fontId="77" fillId="2" borderId="0" xfId="12" applyNumberFormat="1" applyFont="1" applyFill="1"/>
    <xf numFmtId="0" fontId="79" fillId="0" borderId="0" xfId="88" applyFont="1"/>
    <xf numFmtId="167" fontId="79" fillId="0" borderId="0" xfId="8" applyFont="1"/>
    <xf numFmtId="173" fontId="81" fillId="0" borderId="0" xfId="8" applyNumberFormat="1" applyFont="1" applyAlignment="1">
      <alignment horizontal="center"/>
    </xf>
    <xf numFmtId="167" fontId="79" fillId="0" borderId="34" xfId="8" applyFont="1" applyBorder="1"/>
    <xf numFmtId="49" fontId="83" fillId="0" borderId="0" xfId="62" applyNumberFormat="1" applyFont="1"/>
    <xf numFmtId="0" fontId="83" fillId="0" borderId="0" xfId="62" applyFont="1"/>
    <xf numFmtId="10" fontId="83" fillId="0" borderId="0" xfId="62" applyNumberFormat="1" applyFont="1" applyAlignment="1">
      <alignment horizontal="left"/>
    </xf>
    <xf numFmtId="2" fontId="77" fillId="0" borderId="0" xfId="12" applyNumberFormat="1" applyFont="1"/>
    <xf numFmtId="187" fontId="84" fillId="0" borderId="0" xfId="62" applyNumberFormat="1" applyFont="1" applyAlignment="1">
      <alignment horizontal="left"/>
    </xf>
    <xf numFmtId="2" fontId="84" fillId="0" borderId="0" xfId="12" applyNumberFormat="1" applyFont="1"/>
    <xf numFmtId="0" fontId="83" fillId="0" borderId="0" xfId="88" applyFont="1"/>
    <xf numFmtId="167" fontId="83" fillId="0" borderId="0" xfId="8" applyFont="1"/>
    <xf numFmtId="2" fontId="81" fillId="0" borderId="0" xfId="88" applyNumberFormat="1" applyFont="1"/>
    <xf numFmtId="0" fontId="86" fillId="0" borderId="0" xfId="88" applyFont="1"/>
    <xf numFmtId="166" fontId="79" fillId="2" borderId="36" xfId="17" applyFont="1" applyFill="1" applyBorder="1" applyAlignment="1">
      <alignment horizontal="right"/>
    </xf>
    <xf numFmtId="166" fontId="79" fillId="2" borderId="36" xfId="17" applyFont="1" applyFill="1" applyBorder="1" applyAlignment="1">
      <alignment horizontal="center"/>
    </xf>
    <xf numFmtId="0" fontId="81" fillId="0" borderId="0" xfId="88" applyFont="1"/>
    <xf numFmtId="0" fontId="79" fillId="0" borderId="0" xfId="0" applyFont="1"/>
    <xf numFmtId="0" fontId="79" fillId="0" borderId="0" xfId="0" applyFont="1" applyAlignment="1">
      <alignment horizontal="center" vertical="center"/>
    </xf>
    <xf numFmtId="2" fontId="87" fillId="0" borderId="0" xfId="12" applyNumberFormat="1" applyFont="1"/>
    <xf numFmtId="0" fontId="79" fillId="0" borderId="0" xfId="16" applyFont="1" applyAlignment="1">
      <alignment horizontal="center"/>
    </xf>
    <xf numFmtId="2" fontId="79" fillId="0" borderId="0" xfId="8" applyNumberFormat="1" applyFont="1" applyAlignment="1">
      <alignment horizontal="left"/>
    </xf>
    <xf numFmtId="172" fontId="79" fillId="0" borderId="0" xfId="16" applyNumberFormat="1" applyFont="1" applyAlignment="1">
      <alignment horizontal="center"/>
    </xf>
    <xf numFmtId="172" fontId="88" fillId="0" borderId="0" xfId="12" applyNumberFormat="1" applyFont="1"/>
    <xf numFmtId="3" fontId="88" fillId="0" borderId="0" xfId="12" applyNumberFormat="1" applyFont="1" applyAlignment="1">
      <alignment horizontal="right"/>
    </xf>
    <xf numFmtId="3" fontId="79" fillId="0" borderId="0" xfId="8" applyNumberFormat="1" applyFont="1" applyAlignment="1">
      <alignment horizontal="right"/>
    </xf>
    <xf numFmtId="0" fontId="79" fillId="0" borderId="0" xfId="16" applyFont="1"/>
    <xf numFmtId="0" fontId="89" fillId="0" borderId="0" xfId="16" applyFont="1"/>
    <xf numFmtId="0" fontId="79" fillId="0" borderId="36" xfId="0" applyFont="1" applyBorder="1"/>
    <xf numFmtId="1" fontId="79" fillId="0" borderId="36" xfId="60" applyNumberFormat="1" applyFont="1" applyBorder="1" applyAlignment="1">
      <alignment horizontal="center"/>
    </xf>
    <xf numFmtId="1" fontId="89" fillId="0" borderId="36" xfId="60" applyNumberFormat="1" applyFont="1" applyBorder="1" applyAlignment="1">
      <alignment horizontal="center"/>
    </xf>
    <xf numFmtId="0" fontId="83" fillId="0" borderId="0" xfId="0" applyFont="1"/>
    <xf numFmtId="0" fontId="86" fillId="0" borderId="0" xfId="0" applyFont="1" applyAlignment="1">
      <alignment horizontal="center"/>
    </xf>
    <xf numFmtId="2" fontId="90" fillId="0" borderId="0" xfId="0" applyNumberFormat="1" applyFont="1"/>
    <xf numFmtId="2" fontId="81" fillId="0" borderId="0" xfId="0" applyNumberFormat="1" applyFont="1" applyAlignment="1">
      <alignment horizontal="center"/>
    </xf>
    <xf numFmtId="2" fontId="81" fillId="0" borderId="0" xfId="0" applyNumberFormat="1" applyFont="1"/>
    <xf numFmtId="0" fontId="81" fillId="0" borderId="0" xfId="0" applyFont="1"/>
    <xf numFmtId="1" fontId="81" fillId="0" borderId="0" xfId="0" applyNumberFormat="1" applyFont="1" applyAlignment="1">
      <alignment horizontal="center"/>
    </xf>
    <xf numFmtId="0" fontId="82" fillId="0" borderId="0" xfId="0" applyFont="1"/>
    <xf numFmtId="0" fontId="78" fillId="0" borderId="0" xfId="0" applyFont="1"/>
    <xf numFmtId="167" fontId="81" fillId="0" borderId="0" xfId="8" applyFont="1"/>
    <xf numFmtId="0" fontId="85" fillId="0" borderId="0" xfId="0" applyFont="1"/>
    <xf numFmtId="0" fontId="86" fillId="0" borderId="0" xfId="13" applyFont="1" applyProtection="1">
      <protection hidden="1"/>
    </xf>
    <xf numFmtId="0" fontId="79" fillId="0" borderId="0" xfId="13" applyFont="1" applyProtection="1">
      <protection hidden="1"/>
    </xf>
    <xf numFmtId="0" fontId="81" fillId="0" borderId="0" xfId="0" applyFont="1" applyAlignment="1">
      <alignment horizontal="center"/>
    </xf>
    <xf numFmtId="2" fontId="79" fillId="0" borderId="0" xfId="13" applyNumberFormat="1" applyFont="1" applyAlignment="1" applyProtection="1">
      <alignment vertical="center"/>
      <protection hidden="1"/>
    </xf>
    <xf numFmtId="2" fontId="79" fillId="0" borderId="3" xfId="11" applyNumberFormat="1" applyFont="1" applyBorder="1" applyProtection="1">
      <protection hidden="1"/>
    </xf>
    <xf numFmtId="2" fontId="79" fillId="0" borderId="0" xfId="11" applyNumberFormat="1" applyFont="1" applyProtection="1">
      <protection hidden="1"/>
    </xf>
    <xf numFmtId="0" fontId="79" fillId="0" borderId="35" xfId="0" applyFont="1" applyBorder="1"/>
    <xf numFmtId="0" fontId="79" fillId="0" borderId="34" xfId="0" applyFont="1" applyBorder="1" applyAlignment="1">
      <alignment horizontal="left"/>
    </xf>
    <xf numFmtId="0" fontId="93" fillId="0" borderId="3" xfId="13" applyFont="1" applyBorder="1" applyAlignment="1" applyProtection="1">
      <alignment horizontal="left" vertical="center"/>
      <protection hidden="1"/>
    </xf>
    <xf numFmtId="0" fontId="79" fillId="0" borderId="0" xfId="0" applyFont="1" applyAlignment="1">
      <alignment vertical="center"/>
    </xf>
    <xf numFmtId="0" fontId="93" fillId="0" borderId="0" xfId="13" applyFont="1" applyAlignment="1" applyProtection="1">
      <alignment horizontal="left" vertical="center"/>
      <protection hidden="1"/>
    </xf>
    <xf numFmtId="0" fontId="83" fillId="0" borderId="34" xfId="0" applyFont="1" applyBorder="1"/>
    <xf numFmtId="0" fontId="79" fillId="0" borderId="2" xfId="0" applyFont="1" applyBorder="1"/>
    <xf numFmtId="0" fontId="90" fillId="0" borderId="0" xfId="13" applyFont="1" applyProtection="1">
      <protection hidden="1"/>
    </xf>
    <xf numFmtId="0" fontId="95" fillId="0" borderId="0" xfId="0" applyFont="1" applyAlignment="1">
      <alignment horizontal="left" indent="3"/>
    </xf>
    <xf numFmtId="0" fontId="95" fillId="0" borderId="0" xfId="0" applyFont="1"/>
    <xf numFmtId="0" fontId="95" fillId="0" borderId="0" xfId="0" applyFont="1" applyAlignment="1">
      <alignment horizontal="left" indent="1"/>
    </xf>
    <xf numFmtId="179" fontId="95" fillId="0" borderId="0" xfId="0" applyNumberFormat="1" applyFont="1"/>
    <xf numFmtId="178" fontId="95" fillId="0" borderId="0" xfId="0" applyNumberFormat="1" applyFont="1"/>
    <xf numFmtId="0" fontId="96" fillId="0" borderId="0" xfId="13" applyFont="1" applyAlignment="1" applyProtection="1">
      <alignment horizontal="center"/>
      <protection hidden="1"/>
    </xf>
    <xf numFmtId="0" fontId="96" fillId="0" borderId="0" xfId="13" applyFont="1" applyAlignment="1" applyProtection="1">
      <alignment horizontal="right"/>
      <protection hidden="1"/>
    </xf>
    <xf numFmtId="169" fontId="96" fillId="0" borderId="0" xfId="3" applyFont="1" applyFill="1" applyBorder="1" applyAlignment="1" applyProtection="1">
      <alignment horizontal="center"/>
      <protection hidden="1"/>
    </xf>
    <xf numFmtId="174" fontId="96" fillId="0" borderId="0" xfId="3" applyNumberFormat="1" applyFont="1" applyFill="1" applyBorder="1" applyAlignment="1" applyProtection="1">
      <alignment horizontal="center"/>
      <protection hidden="1"/>
    </xf>
    <xf numFmtId="2" fontId="77" fillId="0" borderId="0" xfId="0" applyNumberFormat="1" applyFont="1"/>
    <xf numFmtId="0" fontId="97" fillId="0" borderId="0" xfId="13" applyFont="1" applyAlignment="1" applyProtection="1">
      <alignment horizontal="right"/>
      <protection hidden="1"/>
    </xf>
    <xf numFmtId="0" fontId="98" fillId="0" borderId="0" xfId="0" applyFont="1" applyAlignment="1">
      <alignment horizontal="center" vertical="center"/>
    </xf>
    <xf numFmtId="174" fontId="98" fillId="0" borderId="0" xfId="0" applyNumberFormat="1" applyFont="1" applyAlignment="1">
      <alignment horizontal="center" vertical="center"/>
    </xf>
    <xf numFmtId="1" fontId="77" fillId="0" borderId="0" xfId="0" applyNumberFormat="1" applyFont="1" applyAlignment="1">
      <alignment horizontal="left"/>
    </xf>
    <xf numFmtId="2" fontId="97" fillId="0" borderId="0" xfId="13" applyNumberFormat="1" applyFont="1" applyAlignment="1" applyProtection="1">
      <alignment horizontal="right"/>
      <protection hidden="1"/>
    </xf>
    <xf numFmtId="2" fontId="99" fillId="0" borderId="0" xfId="13" applyNumberFormat="1" applyFont="1" applyAlignment="1" applyProtection="1">
      <alignment horizontal="center"/>
      <protection hidden="1"/>
    </xf>
    <xf numFmtId="0" fontId="79" fillId="0" borderId="0" xfId="0" applyFont="1" applyAlignment="1">
      <alignment vertical="top" wrapText="1"/>
    </xf>
    <xf numFmtId="0" fontId="79" fillId="0" borderId="0" xfId="0" applyFont="1" applyAlignment="1">
      <alignment horizontal="center" wrapText="1"/>
    </xf>
    <xf numFmtId="2" fontId="91" fillId="0" borderId="0" xfId="0" applyNumberFormat="1" applyFont="1"/>
    <xf numFmtId="1" fontId="100" fillId="0" borderId="0" xfId="0" applyNumberFormat="1" applyFont="1" applyAlignment="1">
      <alignment horizontal="left"/>
    </xf>
    <xf numFmtId="2" fontId="99" fillId="0" borderId="0" xfId="13" applyNumberFormat="1" applyFont="1" applyAlignment="1" applyProtection="1">
      <alignment horizontal="right"/>
      <protection hidden="1"/>
    </xf>
    <xf numFmtId="2" fontId="88" fillId="0" borderId="0" xfId="0" applyNumberFormat="1" applyFont="1" applyAlignment="1">
      <alignment horizontal="center" vertical="center"/>
    </xf>
    <xf numFmtId="174" fontId="88" fillId="0" borderId="0" xfId="0" applyNumberFormat="1" applyFont="1" applyAlignment="1">
      <alignment horizontal="center" vertical="center"/>
    </xf>
    <xf numFmtId="2" fontId="89" fillId="0" borderId="36" xfId="3" applyNumberFormat="1" applyFont="1" applyFill="1" applyBorder="1" applyAlignment="1" applyProtection="1">
      <protection hidden="1"/>
    </xf>
    <xf numFmtId="1" fontId="81" fillId="0" borderId="36" xfId="13" applyNumberFormat="1" applyFont="1" applyBorder="1" applyAlignment="1" applyProtection="1">
      <alignment horizontal="center"/>
      <protection hidden="1"/>
    </xf>
    <xf numFmtId="0" fontId="79" fillId="0" borderId="35" xfId="13" applyFont="1" applyBorder="1" applyProtection="1">
      <protection hidden="1"/>
    </xf>
    <xf numFmtId="0" fontId="104" fillId="0" borderId="34" xfId="13" applyFont="1" applyBorder="1" applyAlignment="1" applyProtection="1">
      <alignment horizontal="right"/>
      <protection hidden="1"/>
    </xf>
    <xf numFmtId="2" fontId="97" fillId="0" borderId="0" xfId="13" applyNumberFormat="1" applyFont="1" applyAlignment="1" applyProtection="1">
      <alignment horizontal="center"/>
      <protection hidden="1"/>
    </xf>
    <xf numFmtId="2" fontId="106" fillId="0" borderId="0" xfId="13" applyNumberFormat="1" applyFont="1" applyAlignment="1" applyProtection="1">
      <alignment horizontal="center"/>
      <protection hidden="1"/>
    </xf>
    <xf numFmtId="0" fontId="86" fillId="0" borderId="0" xfId="0" applyFont="1"/>
    <xf numFmtId="2" fontId="79" fillId="0" borderId="35" xfId="13" applyNumberFormat="1" applyFont="1" applyBorder="1" applyProtection="1">
      <protection hidden="1"/>
    </xf>
    <xf numFmtId="0" fontId="81" fillId="0" borderId="36" xfId="0" applyFont="1" applyBorder="1"/>
    <xf numFmtId="0" fontId="105" fillId="0" borderId="0" xfId="0" applyFont="1"/>
    <xf numFmtId="0" fontId="108" fillId="0" borderId="35" xfId="13" applyFont="1" applyBorder="1" applyProtection="1">
      <protection hidden="1"/>
    </xf>
    <xf numFmtId="0" fontId="109" fillId="0" borderId="37" xfId="13" applyFont="1" applyBorder="1" applyProtection="1">
      <protection hidden="1"/>
    </xf>
    <xf numFmtId="0" fontId="109" fillId="0" borderId="34" xfId="13" applyFont="1" applyBorder="1" applyAlignment="1" applyProtection="1">
      <alignment horizontal="right"/>
      <protection hidden="1"/>
    </xf>
    <xf numFmtId="0" fontId="89" fillId="0" borderId="33" xfId="13" applyFont="1" applyBorder="1" applyProtection="1">
      <protection hidden="1"/>
    </xf>
    <xf numFmtId="10" fontId="103" fillId="0" borderId="2" xfId="13" applyNumberFormat="1" applyFont="1" applyBorder="1" applyAlignment="1" applyProtection="1">
      <alignment horizontal="right"/>
      <protection hidden="1"/>
    </xf>
    <xf numFmtId="174" fontId="104" fillId="0" borderId="6" xfId="15" applyNumberFormat="1" applyFont="1" applyFill="1" applyBorder="1" applyAlignment="1" applyProtection="1">
      <alignment horizontal="right"/>
      <protection hidden="1"/>
    </xf>
    <xf numFmtId="0" fontId="103" fillId="0" borderId="0" xfId="0" applyFont="1"/>
    <xf numFmtId="0" fontId="103" fillId="0" borderId="5" xfId="0" applyFont="1" applyBorder="1" applyAlignment="1">
      <alignment horizontal="right"/>
    </xf>
    <xf numFmtId="0" fontId="103" fillId="0" borderId="0" xfId="0" applyFont="1" applyAlignment="1">
      <alignment horizontal="right"/>
    </xf>
    <xf numFmtId="174" fontId="86" fillId="0" borderId="0" xfId="0" applyNumberFormat="1" applyFont="1"/>
    <xf numFmtId="0" fontId="86" fillId="0" borderId="0" xfId="0" applyFont="1" applyAlignment="1">
      <alignment horizontal="right"/>
    </xf>
    <xf numFmtId="2" fontId="76" fillId="0" borderId="0" xfId="62" applyNumberFormat="1" applyFont="1"/>
    <xf numFmtId="2" fontId="77" fillId="0" borderId="0" xfId="62" applyNumberFormat="1" applyFont="1"/>
    <xf numFmtId="0" fontId="105" fillId="0" borderId="0" xfId="10" applyFont="1"/>
    <xf numFmtId="178" fontId="105" fillId="0" borderId="0" xfId="10" applyNumberFormat="1" applyFont="1"/>
    <xf numFmtId="2" fontId="105" fillId="0" borderId="0" xfId="10" applyNumberFormat="1" applyFont="1"/>
    <xf numFmtId="2" fontId="91" fillId="0" borderId="0" xfId="10" applyNumberFormat="1" applyFont="1" applyAlignment="1">
      <alignment vertical="center"/>
    </xf>
    <xf numFmtId="2" fontId="91" fillId="0" borderId="0" xfId="10" applyNumberFormat="1" applyFont="1" applyAlignment="1">
      <alignment horizontal="right" vertical="center"/>
    </xf>
    <xf numFmtId="0" fontId="79" fillId="0" borderId="0" xfId="10" applyFont="1"/>
    <xf numFmtId="0" fontId="86" fillId="0" borderId="0" xfId="13" applyFont="1" applyAlignment="1" applyProtection="1">
      <alignment horizontal="center"/>
      <protection hidden="1"/>
    </xf>
    <xf numFmtId="173" fontId="79" fillId="0" borderId="0" xfId="8" applyNumberFormat="1" applyFont="1" applyFill="1" applyAlignment="1" applyProtection="1">
      <protection hidden="1"/>
    </xf>
    <xf numFmtId="0" fontId="79" fillId="0" borderId="0" xfId="83" applyFont="1"/>
    <xf numFmtId="174" fontId="110" fillId="0" borderId="0" xfId="3" applyNumberFormat="1" applyFont="1" applyFill="1" applyBorder="1" applyAlignment="1" applyProtection="1">
      <alignment horizontal="center"/>
      <protection hidden="1"/>
    </xf>
    <xf numFmtId="2" fontId="91" fillId="0" borderId="0" xfId="83" applyNumberFormat="1" applyFont="1"/>
    <xf numFmtId="169" fontId="110" fillId="0" borderId="0" xfId="3" applyFont="1" applyFill="1" applyBorder="1" applyAlignment="1" applyProtection="1">
      <alignment horizontal="center"/>
      <protection hidden="1"/>
    </xf>
    <xf numFmtId="173" fontId="110" fillId="0" borderId="0" xfId="8" applyNumberFormat="1" applyFont="1" applyFill="1" applyBorder="1" applyAlignment="1" applyProtection="1">
      <alignment horizontal="center"/>
      <protection hidden="1"/>
    </xf>
    <xf numFmtId="0" fontId="79" fillId="0" borderId="0" xfId="102" applyFont="1"/>
    <xf numFmtId="0" fontId="79" fillId="0" borderId="0" xfId="102" applyFont="1" applyAlignment="1">
      <alignment horizontal="center"/>
    </xf>
    <xf numFmtId="167" fontId="79" fillId="0" borderId="0" xfId="104" applyFont="1"/>
    <xf numFmtId="173" fontId="79" fillId="0" borderId="0" xfId="8" applyNumberFormat="1" applyFont="1"/>
    <xf numFmtId="0" fontId="79" fillId="0" borderId="36" xfId="83" applyFont="1" applyBorder="1"/>
    <xf numFmtId="0" fontId="79" fillId="0" borderId="0" xfId="96" applyFont="1"/>
    <xf numFmtId="2" fontId="91" fillId="0" borderId="0" xfId="62" applyNumberFormat="1" applyFont="1"/>
    <xf numFmtId="195" fontId="111" fillId="0" borderId="0" xfId="62" applyNumberFormat="1" applyFont="1" applyAlignment="1">
      <alignment horizontal="left"/>
    </xf>
    <xf numFmtId="0" fontId="81" fillId="0" borderId="35" xfId="83" applyFont="1" applyBorder="1"/>
    <xf numFmtId="0" fontId="81" fillId="0" borderId="37" xfId="83" applyFont="1" applyBorder="1"/>
    <xf numFmtId="0" fontId="80" fillId="63" borderId="36" xfId="0" applyFont="1" applyFill="1" applyBorder="1" applyAlignment="1">
      <alignment wrapText="1"/>
    </xf>
    <xf numFmtId="0" fontId="80" fillId="63" borderId="36" xfId="0" applyFont="1" applyFill="1" applyBorder="1"/>
    <xf numFmtId="2" fontId="77" fillId="64" borderId="0" xfId="12" applyNumberFormat="1" applyFont="1" applyFill="1"/>
    <xf numFmtId="2" fontId="76" fillId="64" borderId="0" xfId="12" applyNumberFormat="1" applyFont="1" applyFill="1"/>
    <xf numFmtId="3" fontId="89" fillId="64" borderId="36" xfId="61" applyNumberFormat="1" applyFont="1" applyFill="1" applyBorder="1" applyAlignment="1" applyProtection="1">
      <alignment horizontal="left" wrapText="1"/>
      <protection hidden="1"/>
    </xf>
    <xf numFmtId="3" fontId="89" fillId="64" borderId="36" xfId="61" applyNumberFormat="1" applyFont="1" applyFill="1" applyBorder="1" applyAlignment="1" applyProtection="1">
      <alignment horizontal="left" vertical="top" wrapText="1"/>
      <protection hidden="1"/>
    </xf>
    <xf numFmtId="167" fontId="114" fillId="63" borderId="32" xfId="8" applyFont="1" applyFill="1" applyBorder="1" applyAlignment="1">
      <alignment horizontal="center" vertical="top" wrapText="1"/>
    </xf>
    <xf numFmtId="0" fontId="113" fillId="0" borderId="0" xfId="0" applyFont="1" applyAlignment="1">
      <alignment horizontal="center" vertical="center"/>
    </xf>
    <xf numFmtId="0" fontId="116" fillId="0" borderId="0" xfId="16" applyFont="1"/>
    <xf numFmtId="1" fontId="81" fillId="0" borderId="36" xfId="60" applyNumberFormat="1" applyFont="1" applyBorder="1" applyAlignment="1">
      <alignment horizontal="center"/>
    </xf>
    <xf numFmtId="2" fontId="117" fillId="0" borderId="0" xfId="0" applyNumberFormat="1" applyFont="1"/>
    <xf numFmtId="2" fontId="115" fillId="63" borderId="32" xfId="0" applyNumberFormat="1" applyFont="1" applyFill="1" applyBorder="1" applyAlignment="1">
      <alignment horizontal="center" vertical="top" wrapText="1"/>
    </xf>
    <xf numFmtId="0" fontId="113" fillId="0" borderId="0" xfId="0" applyFont="1" applyAlignment="1">
      <alignment horizontal="center"/>
    </xf>
    <xf numFmtId="2" fontId="118" fillId="0" borderId="0" xfId="13" applyNumberFormat="1" applyFont="1" applyAlignment="1" applyProtection="1">
      <alignment vertical="center"/>
      <protection locked="0"/>
    </xf>
    <xf numFmtId="2" fontId="123" fillId="0" borderId="0" xfId="13" applyNumberFormat="1" applyFont="1" applyAlignment="1" applyProtection="1">
      <alignment horizontal="center" wrapText="1"/>
      <protection hidden="1"/>
    </xf>
    <xf numFmtId="0" fontId="113" fillId="0" borderId="0" xfId="0" applyFont="1" applyAlignment="1">
      <alignment horizontal="center" wrapText="1"/>
    </xf>
    <xf numFmtId="2" fontId="122" fillId="63" borderId="35" xfId="13" applyNumberFormat="1" applyFont="1" applyFill="1" applyBorder="1" applyAlignment="1" applyProtection="1">
      <alignment horizontal="left" vertical="center" wrapText="1"/>
      <protection hidden="1"/>
    </xf>
    <xf numFmtId="2" fontId="122" fillId="63" borderId="36" xfId="3" applyNumberFormat="1" applyFont="1" applyFill="1" applyBorder="1" applyAlignment="1" applyProtection="1">
      <alignment vertical="center" wrapText="1"/>
      <protection hidden="1"/>
    </xf>
    <xf numFmtId="173" fontId="114" fillId="63" borderId="35" xfId="8" applyNumberFormat="1" applyFont="1" applyFill="1" applyBorder="1" applyAlignment="1">
      <alignment vertical="top" wrapText="1"/>
    </xf>
    <xf numFmtId="173" fontId="114" fillId="63" borderId="37" xfId="8" applyNumberFormat="1" applyFont="1" applyFill="1" applyBorder="1" applyAlignment="1">
      <alignment vertical="top" wrapText="1"/>
    </xf>
    <xf numFmtId="173" fontId="114" fillId="63" borderId="34" xfId="8" applyNumberFormat="1" applyFont="1" applyFill="1" applyBorder="1" applyAlignment="1">
      <alignment vertical="top" wrapText="1"/>
    </xf>
    <xf numFmtId="173" fontId="114" fillId="63" borderId="38" xfId="8" applyNumberFormat="1" applyFont="1" applyFill="1" applyBorder="1" applyAlignment="1">
      <alignment vertical="top" wrapText="1"/>
    </xf>
    <xf numFmtId="0" fontId="114" fillId="63" borderId="35" xfId="58" applyFont="1" applyFill="1" applyBorder="1" applyAlignment="1">
      <alignment horizontal="left" vertical="top" wrapText="1"/>
    </xf>
    <xf numFmtId="0" fontId="114" fillId="63" borderId="37" xfId="58" applyFont="1" applyFill="1" applyBorder="1" applyAlignment="1">
      <alignment horizontal="left" vertical="top" wrapText="1"/>
    </xf>
    <xf numFmtId="0" fontId="114" fillId="63" borderId="34" xfId="58" applyFont="1" applyFill="1" applyBorder="1" applyAlignment="1">
      <alignment horizontal="left" vertical="top" wrapText="1"/>
    </xf>
    <xf numFmtId="2" fontId="114" fillId="63" borderId="32" xfId="0" applyNumberFormat="1" applyFont="1" applyFill="1" applyBorder="1" applyAlignment="1">
      <alignment horizontal="left" vertical="top" wrapText="1"/>
    </xf>
    <xf numFmtId="0" fontId="113" fillId="0" borderId="0" xfId="83" applyFont="1"/>
    <xf numFmtId="166" fontId="127" fillId="2" borderId="34" xfId="17" applyFont="1" applyFill="1" applyBorder="1" applyAlignment="1"/>
    <xf numFmtId="167" fontId="35" fillId="64" borderId="36" xfId="8" applyFont="1" applyFill="1" applyBorder="1" applyAlignment="1">
      <alignment horizontal="left"/>
    </xf>
    <xf numFmtId="177" fontId="128" fillId="0" borderId="2" xfId="6" applyNumberFormat="1" applyFont="1" applyFill="1" applyBorder="1" applyAlignment="1"/>
    <xf numFmtId="44" fontId="128" fillId="0" borderId="0" xfId="62" applyNumberFormat="1" applyFont="1"/>
    <xf numFmtId="9" fontId="35" fillId="64" borderId="36" xfId="15" applyFont="1" applyFill="1" applyBorder="1" applyAlignment="1">
      <alignment horizontal="center"/>
    </xf>
    <xf numFmtId="44" fontId="125" fillId="63" borderId="34" xfId="62" applyNumberFormat="1" applyFont="1" applyFill="1" applyBorder="1"/>
    <xf numFmtId="2" fontId="35" fillId="64" borderId="36" xfId="8" applyNumberFormat="1" applyFont="1" applyFill="1" applyBorder="1" applyAlignment="1">
      <alignment horizontal="center"/>
    </xf>
    <xf numFmtId="1" fontId="126" fillId="2" borderId="36" xfId="8" applyNumberFormat="1" applyFont="1" applyFill="1" applyBorder="1" applyAlignment="1">
      <alignment horizontal="center"/>
    </xf>
    <xf numFmtId="173" fontId="126" fillId="2" borderId="36" xfId="8" applyNumberFormat="1" applyFont="1" applyFill="1" applyBorder="1"/>
    <xf numFmtId="167" fontId="126" fillId="2" borderId="36" xfId="8" applyFont="1" applyFill="1" applyBorder="1"/>
    <xf numFmtId="179" fontId="35" fillId="0" borderId="36" xfId="88" applyNumberFormat="1" applyFont="1" applyBorder="1"/>
    <xf numFmtId="173" fontId="80" fillId="63" borderId="35" xfId="8" applyNumberFormat="1" applyFont="1" applyFill="1" applyBorder="1" applyAlignment="1">
      <alignment horizontal="left"/>
    </xf>
    <xf numFmtId="167" fontId="80" fillId="63" borderId="34" xfId="8" applyFont="1" applyFill="1" applyBorder="1"/>
    <xf numFmtId="49" fontId="82" fillId="0" borderId="35" xfId="62" applyNumberFormat="1" applyFont="1" applyBorder="1" applyAlignment="1">
      <alignment vertical="top"/>
    </xf>
    <xf numFmtId="0" fontId="79" fillId="0" borderId="37" xfId="62" applyFont="1" applyBorder="1"/>
    <xf numFmtId="49" fontId="81" fillId="0" borderId="37" xfId="62" applyNumberFormat="1" applyFont="1" applyBorder="1"/>
    <xf numFmtId="49" fontId="80" fillId="63" borderId="35" xfId="62" applyNumberFormat="1" applyFont="1" applyFill="1" applyBorder="1"/>
    <xf numFmtId="0" fontId="80" fillId="63" borderId="37" xfId="62" applyFont="1" applyFill="1" applyBorder="1"/>
    <xf numFmtId="173" fontId="80" fillId="63" borderId="36" xfId="8" applyNumberFormat="1" applyFont="1" applyFill="1" applyBorder="1" applyAlignment="1">
      <alignment vertical="top" wrapText="1"/>
    </xf>
    <xf numFmtId="173" fontId="80" fillId="63" borderId="36" xfId="8" applyNumberFormat="1" applyFont="1" applyFill="1" applyBorder="1" applyAlignment="1">
      <alignment horizontal="center" vertical="top" wrapText="1"/>
    </xf>
    <xf numFmtId="167" fontId="80" fillId="63" borderId="36" xfId="8" applyFont="1" applyFill="1" applyBorder="1" applyAlignment="1">
      <alignment horizontal="center" vertical="top" wrapText="1"/>
    </xf>
    <xf numFmtId="167" fontId="80" fillId="63" borderId="32" xfId="8" applyFont="1" applyFill="1" applyBorder="1" applyAlignment="1">
      <alignment horizontal="center" vertical="top" wrapText="1"/>
    </xf>
    <xf numFmtId="0" fontId="35" fillId="0" borderId="0" xfId="16" applyFont="1"/>
    <xf numFmtId="0" fontId="126" fillId="0" borderId="0" xfId="16" applyFont="1"/>
    <xf numFmtId="0" fontId="35" fillId="0" borderId="0" xfId="0" applyFont="1"/>
    <xf numFmtId="0" fontId="35" fillId="0" borderId="0" xfId="0" applyFont="1" applyAlignment="1">
      <alignment horizontal="center"/>
    </xf>
    <xf numFmtId="2" fontId="126" fillId="0" borderId="0" xfId="0" applyNumberFormat="1" applyFont="1" applyAlignment="1">
      <alignment horizontal="center"/>
    </xf>
    <xf numFmtId="2" fontId="129" fillId="0" borderId="0" xfId="0" applyNumberFormat="1" applyFont="1" applyAlignment="1">
      <alignment horizontal="center"/>
    </xf>
    <xf numFmtId="43" fontId="131" fillId="0" borderId="36" xfId="8" applyNumberFormat="1" applyFont="1" applyFill="1" applyBorder="1" applyAlignment="1">
      <alignment horizontal="center"/>
    </xf>
    <xf numFmtId="1" fontId="132" fillId="0" borderId="36" xfId="0" applyNumberFormat="1" applyFont="1" applyBorder="1" applyAlignment="1">
      <alignment horizontal="center"/>
    </xf>
    <xf numFmtId="14" fontId="130" fillId="0" borderId="0" xfId="12" applyNumberFormat="1" applyFont="1" applyAlignment="1">
      <alignment horizontal="left"/>
    </xf>
    <xf numFmtId="176" fontId="35" fillId="64" borderId="36" xfId="11" applyNumberFormat="1" applyFont="1" applyFill="1" applyBorder="1" applyAlignment="1" applyProtection="1">
      <alignment vertical="center"/>
      <protection hidden="1"/>
    </xf>
    <xf numFmtId="178" fontId="135" fillId="0" borderId="6" xfId="13" applyNumberFormat="1" applyFont="1" applyBorder="1" applyAlignment="1" applyProtection="1">
      <alignment horizontal="left" vertical="center"/>
      <protection hidden="1"/>
    </xf>
    <xf numFmtId="180" fontId="35" fillId="0" borderId="0" xfId="11" applyNumberFormat="1" applyFont="1" applyProtection="1">
      <protection hidden="1"/>
    </xf>
    <xf numFmtId="2" fontId="135" fillId="0" borderId="36" xfId="3" applyNumberFormat="1" applyFont="1" applyFill="1" applyBorder="1" applyAlignment="1" applyProtection="1">
      <protection hidden="1"/>
    </xf>
    <xf numFmtId="166" fontId="135" fillId="35" borderId="36" xfId="17" applyFont="1" applyFill="1" applyBorder="1" applyAlignment="1" applyProtection="1">
      <protection locked="0"/>
    </xf>
    <xf numFmtId="174" fontId="136" fillId="0" borderId="5" xfId="0" applyNumberFormat="1" applyFont="1" applyBorder="1" applyAlignment="1">
      <alignment horizontal="center" vertical="center"/>
    </xf>
    <xf numFmtId="166" fontId="135" fillId="65" borderId="36" xfId="17" applyFont="1" applyFill="1" applyBorder="1" applyAlignment="1" applyProtection="1">
      <protection locked="0"/>
    </xf>
    <xf numFmtId="178" fontId="126" fillId="0" borderId="36" xfId="3" applyNumberFormat="1" applyFont="1" applyFill="1" applyBorder="1" applyAlignment="1" applyProtection="1">
      <protection hidden="1"/>
    </xf>
    <xf numFmtId="169" fontId="135" fillId="0" borderId="36" xfId="3" applyFont="1" applyFill="1" applyBorder="1" applyAlignment="1" applyProtection="1">
      <protection hidden="1"/>
    </xf>
    <xf numFmtId="166" fontId="135" fillId="0" borderId="36" xfId="17" applyFont="1" applyFill="1" applyBorder="1" applyAlignment="1" applyProtection="1">
      <protection locked="0"/>
    </xf>
    <xf numFmtId="169" fontId="135" fillId="0" borderId="36" xfId="3" applyFont="1" applyFill="1" applyBorder="1" applyAlignment="1" applyProtection="1">
      <protection locked="0"/>
    </xf>
    <xf numFmtId="166" fontId="138" fillId="2" borderId="36" xfId="17" applyFont="1" applyFill="1" applyBorder="1" applyAlignment="1" applyProtection="1">
      <alignment horizontal="right"/>
      <protection locked="0"/>
    </xf>
    <xf numFmtId="174" fontId="131" fillId="0" borderId="5" xfId="0" applyNumberFormat="1" applyFont="1" applyBorder="1" applyAlignment="1">
      <alignment horizontal="center" vertical="center"/>
    </xf>
    <xf numFmtId="174" fontId="139" fillId="0" borderId="5" xfId="0" applyNumberFormat="1" applyFont="1" applyBorder="1" applyAlignment="1">
      <alignment horizontal="center" vertical="center"/>
    </xf>
    <xf numFmtId="174" fontId="35" fillId="0" borderId="5" xfId="0" applyNumberFormat="1" applyFont="1" applyBorder="1"/>
    <xf numFmtId="178" fontId="126" fillId="0" borderId="4" xfId="5" applyNumberFormat="1" applyFont="1" applyFill="1" applyBorder="1" applyAlignment="1" applyProtection="1">
      <protection hidden="1"/>
    </xf>
    <xf numFmtId="174" fontId="35" fillId="0" borderId="6" xfId="0" applyNumberFormat="1" applyFont="1" applyBorder="1" applyAlignment="1">
      <alignment horizontal="center" vertical="center"/>
    </xf>
    <xf numFmtId="174" fontId="35" fillId="0" borderId="0" xfId="0" applyNumberFormat="1" applyFont="1"/>
    <xf numFmtId="178" fontId="140" fillId="0" borderId="36" xfId="5" applyNumberFormat="1" applyFont="1" applyFill="1" applyBorder="1" applyAlignment="1" applyProtection="1">
      <protection hidden="1"/>
    </xf>
    <xf numFmtId="178" fontId="131" fillId="0" borderId="0" xfId="0" applyNumberFormat="1" applyFont="1"/>
    <xf numFmtId="0" fontId="131" fillId="0" borderId="0" xfId="0" applyFont="1"/>
    <xf numFmtId="14" fontId="130" fillId="0" borderId="0" xfId="0" applyNumberFormat="1" applyFont="1" applyAlignment="1">
      <alignment horizontal="left"/>
    </xf>
    <xf numFmtId="166" fontId="35" fillId="0" borderId="35" xfId="17" applyFont="1" applyFill="1" applyBorder="1" applyAlignment="1" applyProtection="1">
      <protection hidden="1"/>
    </xf>
    <xf numFmtId="166" fontId="126" fillId="0" borderId="36" xfId="17" applyFont="1" applyBorder="1"/>
    <xf numFmtId="1" fontId="126" fillId="0" borderId="36" xfId="13" applyNumberFormat="1" applyFont="1" applyBorder="1" applyAlignment="1" applyProtection="1">
      <alignment horizontal="center"/>
      <protection hidden="1"/>
    </xf>
    <xf numFmtId="166" fontId="35" fillId="64" borderId="36" xfId="17" applyFont="1" applyFill="1" applyBorder="1"/>
    <xf numFmtId="2" fontId="35" fillId="0" borderId="35" xfId="13" applyNumberFormat="1" applyFont="1" applyBorder="1" applyProtection="1">
      <protection hidden="1"/>
    </xf>
    <xf numFmtId="14" fontId="130" fillId="0" borderId="0" xfId="62" applyNumberFormat="1" applyFont="1" applyAlignment="1">
      <alignment horizontal="left"/>
    </xf>
    <xf numFmtId="0" fontId="35" fillId="0" borderId="0" xfId="102" applyFont="1"/>
    <xf numFmtId="14" fontId="143" fillId="0" borderId="0" xfId="62" applyNumberFormat="1" applyFont="1" applyAlignment="1">
      <alignment horizontal="left"/>
    </xf>
    <xf numFmtId="0" fontId="135" fillId="0" borderId="32" xfId="61" applyFont="1" applyBorder="1" applyAlignment="1" applyProtection="1">
      <alignment horizontal="left" textRotation="90"/>
      <protection hidden="1"/>
    </xf>
    <xf numFmtId="174" fontId="135" fillId="64" borderId="32" xfId="64" applyNumberFormat="1" applyFont="1" applyFill="1" applyBorder="1" applyAlignment="1" applyProtection="1">
      <alignment horizontal="center"/>
      <protection hidden="1"/>
    </xf>
    <xf numFmtId="0" fontId="135" fillId="0" borderId="0" xfId="61" applyFont="1" applyAlignment="1" applyProtection="1">
      <alignment horizontal="left" textRotation="90"/>
      <protection hidden="1"/>
    </xf>
    <xf numFmtId="0" fontId="35" fillId="0" borderId="0" xfId="83" applyFont="1"/>
    <xf numFmtId="0" fontId="144" fillId="0" borderId="0" xfId="61" applyFont="1" applyAlignment="1" applyProtection="1">
      <alignment horizontal="left" textRotation="90"/>
      <protection hidden="1"/>
    </xf>
    <xf numFmtId="178" fontId="135" fillId="64" borderId="36" xfId="61" applyNumberFormat="1" applyFont="1" applyFill="1" applyBorder="1" applyAlignment="1" applyProtection="1">
      <alignment horizontal="center"/>
      <protection hidden="1"/>
    </xf>
    <xf numFmtId="178" fontId="135" fillId="2" borderId="36" xfId="61" applyNumberFormat="1" applyFont="1" applyFill="1" applyBorder="1" applyAlignment="1" applyProtection="1">
      <alignment horizontal="center"/>
      <protection hidden="1"/>
    </xf>
    <xf numFmtId="178" fontId="135" fillId="0" borderId="36" xfId="61" applyNumberFormat="1" applyFont="1" applyBorder="1" applyAlignment="1" applyProtection="1">
      <alignment horizontal="center"/>
      <protection hidden="1"/>
    </xf>
    <xf numFmtId="3" fontId="135" fillId="64" borderId="36" xfId="61" applyNumberFormat="1" applyFont="1" applyFill="1" applyBorder="1" applyAlignment="1" applyProtection="1">
      <alignment horizontal="center"/>
      <protection hidden="1"/>
    </xf>
    <xf numFmtId="166" fontId="35" fillId="0" borderId="36" xfId="101" applyFont="1" applyBorder="1"/>
    <xf numFmtId="179" fontId="35" fillId="0" borderId="36" xfId="83" applyNumberFormat="1" applyFont="1" applyBorder="1"/>
    <xf numFmtId="196" fontId="35" fillId="0" borderId="36" xfId="83" applyNumberFormat="1" applyFont="1" applyBorder="1"/>
    <xf numFmtId="166" fontId="35" fillId="0" borderId="36" xfId="83" applyNumberFormat="1" applyFont="1" applyBorder="1"/>
    <xf numFmtId="0" fontId="126" fillId="0" borderId="37" xfId="83" applyFont="1" applyBorder="1"/>
    <xf numFmtId="0" fontId="126" fillId="0" borderId="34" xfId="83" applyFont="1" applyBorder="1"/>
    <xf numFmtId="166" fontId="126" fillId="0" borderId="36" xfId="83" applyNumberFormat="1" applyFont="1" applyBorder="1"/>
    <xf numFmtId="49" fontId="78" fillId="65" borderId="36" xfId="61" applyNumberFormat="1" applyFont="1" applyFill="1" applyBorder="1" applyAlignment="1" applyProtection="1">
      <alignment horizontal="left" vertical="top"/>
      <protection hidden="1"/>
    </xf>
    <xf numFmtId="2" fontId="80" fillId="63" borderId="36" xfId="88" applyNumberFormat="1" applyFont="1" applyFill="1" applyBorder="1" applyAlignment="1">
      <alignment vertical="top" wrapText="1"/>
    </xf>
    <xf numFmtId="2" fontId="79" fillId="0" borderId="36" xfId="0" applyNumberFormat="1" applyFont="1" applyBorder="1"/>
    <xf numFmtId="0" fontId="85" fillId="0" borderId="36" xfId="0" applyFont="1" applyBorder="1"/>
    <xf numFmtId="0" fontId="81" fillId="0" borderId="36" xfId="88" applyFont="1" applyBorder="1"/>
    <xf numFmtId="166" fontId="35" fillId="2" borderId="36" xfId="17" applyFont="1" applyFill="1" applyBorder="1" applyAlignment="1">
      <alignment horizontal="center"/>
    </xf>
    <xf numFmtId="1" fontId="112" fillId="0" borderId="35" xfId="0" applyNumberFormat="1" applyFont="1" applyBorder="1" applyAlignment="1">
      <alignment horizontal="left" vertical="center"/>
    </xf>
    <xf numFmtId="1" fontId="112" fillId="0" borderId="37" xfId="0" applyNumberFormat="1" applyFont="1" applyBorder="1" applyAlignment="1">
      <alignment horizontal="left" vertical="center"/>
    </xf>
    <xf numFmtId="1" fontId="133" fillId="0" borderId="37" xfId="0" applyNumberFormat="1" applyFont="1" applyBorder="1" applyAlignment="1">
      <alignment horizontal="center" vertical="center" wrapText="1"/>
    </xf>
    <xf numFmtId="1" fontId="112" fillId="0" borderId="34" xfId="0" applyNumberFormat="1" applyFont="1" applyBorder="1" applyAlignment="1">
      <alignment horizontal="center" vertical="center" wrapText="1"/>
    </xf>
    <xf numFmtId="2" fontId="114" fillId="63" borderId="36" xfId="0" applyNumberFormat="1" applyFont="1" applyFill="1" applyBorder="1" applyAlignment="1">
      <alignment horizontal="left" vertical="center" wrapText="1"/>
    </xf>
    <xf numFmtId="1" fontId="114" fillId="63" borderId="36" xfId="0" applyNumberFormat="1" applyFont="1" applyFill="1" applyBorder="1" applyAlignment="1">
      <alignment horizontal="center" vertical="center" wrapText="1"/>
    </xf>
    <xf numFmtId="0" fontId="114" fillId="63" borderId="36" xfId="0" applyFont="1" applyFill="1" applyBorder="1" applyAlignment="1">
      <alignment horizontal="left" vertical="center" wrapText="1"/>
    </xf>
    <xf numFmtId="2" fontId="114" fillId="63" borderId="36" xfId="0" applyNumberFormat="1" applyFont="1" applyFill="1" applyBorder="1" applyAlignment="1">
      <alignment horizontal="center" vertical="center" wrapText="1"/>
    </xf>
    <xf numFmtId="0" fontId="79" fillId="2" borderId="36" xfId="0" applyFont="1" applyFill="1" applyBorder="1" applyAlignment="1">
      <alignment vertical="center"/>
    </xf>
    <xf numFmtId="173" fontId="126" fillId="64" borderId="36" xfId="8" applyNumberFormat="1" applyFont="1" applyFill="1" applyBorder="1" applyAlignment="1">
      <alignment horizontal="center"/>
    </xf>
    <xf numFmtId="173" fontId="35" fillId="0" borderId="36" xfId="8" applyNumberFormat="1" applyFont="1" applyFill="1" applyBorder="1" applyAlignment="1">
      <alignment horizontal="center" vertical="center"/>
    </xf>
    <xf numFmtId="0" fontId="79" fillId="0" borderId="36" xfId="0" applyFont="1" applyBorder="1" applyAlignment="1">
      <alignment horizontal="center" vertical="center"/>
    </xf>
    <xf numFmtId="0" fontId="79" fillId="0" borderId="36" xfId="0" applyFont="1" applyBorder="1" applyAlignment="1">
      <alignment vertical="center"/>
    </xf>
    <xf numFmtId="173" fontId="126" fillId="0" borderId="36" xfId="8" applyNumberFormat="1" applyFont="1" applyFill="1" applyBorder="1" applyAlignment="1">
      <alignment horizontal="center"/>
    </xf>
    <xf numFmtId="49" fontId="35" fillId="0" borderId="36" xfId="0" applyNumberFormat="1" applyFont="1" applyBorder="1" applyAlignment="1">
      <alignment horizontal="center"/>
    </xf>
    <xf numFmtId="0" fontId="81" fillId="0" borderId="36" xfId="0" applyFont="1" applyBorder="1" applyAlignment="1">
      <alignment vertical="center"/>
    </xf>
    <xf numFmtId="0" fontId="126" fillId="0" borderId="36" xfId="0" applyFont="1" applyBorder="1"/>
    <xf numFmtId="173" fontId="126" fillId="0" borderId="36" xfId="8" applyNumberFormat="1" applyFont="1" applyFill="1" applyBorder="1" applyAlignment="1">
      <alignment horizontal="center" vertical="center"/>
    </xf>
    <xf numFmtId="0" fontId="81" fillId="0" borderId="36" xfId="0" applyFont="1" applyBorder="1" applyAlignment="1">
      <alignment horizontal="center" vertical="center"/>
    </xf>
    <xf numFmtId="1" fontId="114" fillId="63" borderId="36" xfId="0" applyNumberFormat="1" applyFont="1" applyFill="1" applyBorder="1" applyAlignment="1">
      <alignment horizontal="left"/>
    </xf>
    <xf numFmtId="1" fontId="114" fillId="63" borderId="36" xfId="0" applyNumberFormat="1" applyFont="1" applyFill="1" applyBorder="1" applyAlignment="1">
      <alignment horizontal="center"/>
    </xf>
    <xf numFmtId="0" fontId="114" fillId="63" borderId="32" xfId="0" applyFont="1" applyFill="1" applyBorder="1" applyAlignment="1">
      <alignment horizontal="left" vertical="top" wrapText="1"/>
    </xf>
    <xf numFmtId="181" fontId="114" fillId="63" borderId="32" xfId="8" applyNumberFormat="1" applyFont="1" applyFill="1" applyBorder="1" applyAlignment="1">
      <alignment horizontal="left" vertical="top" wrapText="1"/>
    </xf>
    <xf numFmtId="167" fontId="115" fillId="63" borderId="32" xfId="8" applyFont="1" applyFill="1" applyBorder="1" applyAlignment="1">
      <alignment horizontal="center" vertical="top" wrapText="1"/>
    </xf>
    <xf numFmtId="1" fontId="128" fillId="0" borderId="36" xfId="0" applyNumberFormat="1" applyFont="1" applyBorder="1" applyAlignment="1">
      <alignment horizontal="center"/>
    </xf>
    <xf numFmtId="1" fontId="131" fillId="0" borderId="36" xfId="8" applyNumberFormat="1" applyFont="1" applyFill="1" applyBorder="1" applyAlignment="1">
      <alignment horizontal="center"/>
    </xf>
    <xf numFmtId="2" fontId="86" fillId="0" borderId="36" xfId="8" applyNumberFormat="1" applyFont="1" applyFill="1" applyBorder="1" applyAlignment="1">
      <alignment horizontal="center"/>
    </xf>
    <xf numFmtId="173" fontId="131" fillId="0" borderId="36" xfId="8" applyNumberFormat="1" applyFont="1" applyFill="1" applyBorder="1" applyAlignment="1">
      <alignment horizontal="center"/>
    </xf>
    <xf numFmtId="0" fontId="79" fillId="0" borderId="34" xfId="0" applyFont="1" applyBorder="1"/>
    <xf numFmtId="2" fontId="119" fillId="63" borderId="35" xfId="13" applyNumberFormat="1" applyFont="1" applyFill="1" applyBorder="1" applyAlignment="1" applyProtection="1">
      <alignment horizontal="left" vertical="center"/>
      <protection hidden="1"/>
    </xf>
    <xf numFmtId="2" fontId="92" fillId="63" borderId="37" xfId="11" applyNumberFormat="1" applyFont="1" applyFill="1" applyBorder="1" applyProtection="1">
      <protection hidden="1"/>
    </xf>
    <xf numFmtId="2" fontId="92" fillId="63" borderId="34" xfId="11" applyNumberFormat="1" applyFont="1" applyFill="1" applyBorder="1" applyProtection="1">
      <protection hidden="1"/>
    </xf>
    <xf numFmtId="2" fontId="79" fillId="0" borderId="35" xfId="11" applyNumberFormat="1" applyFont="1" applyBorder="1" applyProtection="1">
      <protection hidden="1"/>
    </xf>
    <xf numFmtId="2" fontId="79" fillId="0" borderId="34" xfId="11" applyNumberFormat="1" applyFont="1" applyBorder="1" applyProtection="1">
      <protection hidden="1"/>
    </xf>
    <xf numFmtId="0" fontId="81" fillId="0" borderId="35" xfId="0" applyFont="1" applyBorder="1"/>
    <xf numFmtId="0" fontId="81" fillId="0" borderId="34" xfId="0" applyFont="1" applyBorder="1"/>
    <xf numFmtId="176" fontId="126" fillId="0" borderId="36" xfId="11" applyNumberFormat="1" applyFont="1" applyBorder="1" applyAlignment="1" applyProtection="1">
      <alignment vertical="center"/>
      <protection hidden="1"/>
    </xf>
    <xf numFmtId="176" fontId="35" fillId="0" borderId="36" xfId="11" applyNumberFormat="1" applyFont="1" applyBorder="1" applyAlignment="1" applyProtection="1">
      <alignment vertical="center"/>
      <protection hidden="1"/>
    </xf>
    <xf numFmtId="10" fontId="126" fillId="0" borderId="34" xfId="0" applyNumberFormat="1" applyFont="1" applyBorder="1"/>
    <xf numFmtId="2" fontId="81" fillId="0" borderId="36" xfId="11" applyNumberFormat="1" applyFont="1" applyBorder="1" applyAlignment="1" applyProtection="1">
      <alignment horizontal="center"/>
      <protection hidden="1"/>
    </xf>
    <xf numFmtId="178" fontId="135" fillId="0" borderId="36" xfId="13" applyNumberFormat="1" applyFont="1" applyBorder="1" applyAlignment="1" applyProtection="1">
      <alignment horizontal="left" vertical="center"/>
      <protection hidden="1"/>
    </xf>
    <xf numFmtId="166" fontId="135" fillId="64" borderId="36" xfId="17" applyFont="1" applyFill="1" applyBorder="1" applyAlignment="1" applyProtection="1">
      <alignment horizontal="right" vertical="center"/>
      <protection hidden="1"/>
    </xf>
    <xf numFmtId="0" fontId="79" fillId="0" borderId="35" xfId="11" applyFont="1" applyBorder="1" applyAlignment="1" applyProtection="1">
      <alignment vertical="center"/>
      <protection hidden="1"/>
    </xf>
    <xf numFmtId="10" fontId="35" fillId="64" borderId="36" xfId="11" applyNumberFormat="1" applyFont="1" applyFill="1" applyBorder="1" applyAlignment="1" applyProtection="1">
      <alignment vertical="center"/>
      <protection hidden="1"/>
    </xf>
    <xf numFmtId="0" fontId="79" fillId="0" borderId="37" xfId="0" applyFont="1" applyBorder="1"/>
    <xf numFmtId="0" fontId="81" fillId="0" borderId="35" xfId="13" applyFont="1" applyBorder="1" applyAlignment="1" applyProtection="1">
      <alignment vertical="center"/>
      <protection hidden="1"/>
    </xf>
    <xf numFmtId="0" fontId="81" fillId="0" borderId="37" xfId="0" applyFont="1" applyBorder="1"/>
    <xf numFmtId="10" fontId="126" fillId="0" borderId="36" xfId="15" applyNumberFormat="1" applyFont="1" applyFill="1" applyBorder="1" applyAlignment="1"/>
    <xf numFmtId="0" fontId="119" fillId="63" borderId="35" xfId="13" applyFont="1" applyFill="1" applyBorder="1" applyAlignment="1" applyProtection="1">
      <alignment horizontal="left" vertical="center"/>
      <protection hidden="1"/>
    </xf>
    <xf numFmtId="0" fontId="120" fillId="63" borderId="37" xfId="13" applyFont="1" applyFill="1" applyBorder="1" applyAlignment="1" applyProtection="1">
      <alignment horizontal="left" vertical="center"/>
      <protection hidden="1"/>
    </xf>
    <xf numFmtId="9" fontId="121" fillId="63" borderId="34" xfId="13" applyNumberFormat="1" applyFont="1" applyFill="1" applyBorder="1" applyAlignment="1" applyProtection="1">
      <alignment vertical="center"/>
      <protection hidden="1"/>
    </xf>
    <xf numFmtId="0" fontId="114" fillId="63" borderId="36" xfId="13" applyFont="1" applyFill="1" applyBorder="1" applyAlignment="1" applyProtection="1">
      <alignment horizontal="left" vertical="center"/>
      <protection hidden="1"/>
    </xf>
    <xf numFmtId="0" fontId="89" fillId="0" borderId="36" xfId="13" applyFont="1" applyBorder="1" applyAlignment="1" applyProtection="1">
      <alignment horizontal="left" vertical="center"/>
      <protection hidden="1"/>
    </xf>
    <xf numFmtId="2" fontId="135" fillId="2" borderId="36" xfId="13" applyNumberFormat="1" applyFont="1" applyFill="1" applyBorder="1" applyAlignment="1" applyProtection="1">
      <alignment horizontal="right" vertical="center"/>
      <protection hidden="1"/>
    </xf>
    <xf numFmtId="0" fontId="81" fillId="0" borderId="36" xfId="13" applyFont="1" applyBorder="1" applyAlignment="1" applyProtection="1">
      <alignment vertical="center"/>
      <protection hidden="1"/>
    </xf>
    <xf numFmtId="2" fontId="126" fillId="0" borderId="36" xfId="13" applyNumberFormat="1" applyFont="1" applyBorder="1" applyAlignment="1" applyProtection="1">
      <alignment vertical="center"/>
      <protection hidden="1"/>
    </xf>
    <xf numFmtId="0" fontId="93" fillId="0" borderId="36" xfId="13" applyFont="1" applyBorder="1" applyAlignment="1" applyProtection="1">
      <alignment vertical="center"/>
      <protection hidden="1"/>
    </xf>
    <xf numFmtId="0" fontId="35" fillId="0" borderId="36" xfId="0" applyFont="1" applyBorder="1" applyAlignment="1">
      <alignment vertical="center"/>
    </xf>
    <xf numFmtId="2" fontId="135" fillId="64" borderId="36" xfId="13" applyNumberFormat="1" applyFont="1" applyFill="1" applyBorder="1" applyAlignment="1" applyProtection="1">
      <alignment horizontal="right" vertical="center"/>
      <protection hidden="1"/>
    </xf>
    <xf numFmtId="0" fontId="94" fillId="0" borderId="36" xfId="13" applyFont="1" applyBorder="1" applyAlignment="1" applyProtection="1">
      <alignment vertical="center"/>
      <protection hidden="1"/>
    </xf>
    <xf numFmtId="0" fontId="79" fillId="0" borderId="36" xfId="13" applyFont="1" applyBorder="1" applyAlignment="1" applyProtection="1">
      <alignment vertical="center"/>
      <protection hidden="1"/>
    </xf>
    <xf numFmtId="10" fontId="135" fillId="0" borderId="36" xfId="15" applyNumberFormat="1" applyFont="1" applyFill="1" applyBorder="1" applyAlignment="1" applyProtection="1">
      <alignment vertical="center"/>
      <protection hidden="1"/>
    </xf>
    <xf numFmtId="10" fontId="126" fillId="0" borderId="36" xfId="15" applyNumberFormat="1" applyFont="1" applyFill="1" applyBorder="1" applyAlignment="1" applyProtection="1">
      <alignment vertical="center"/>
      <protection hidden="1"/>
    </xf>
    <xf numFmtId="2" fontId="122" fillId="63" borderId="37" xfId="13" applyNumberFormat="1" applyFont="1" applyFill="1" applyBorder="1" applyAlignment="1" applyProtection="1">
      <alignment horizontal="center" wrapText="1"/>
      <protection hidden="1"/>
    </xf>
    <xf numFmtId="2" fontId="122" fillId="63" borderId="34" xfId="13" applyNumberFormat="1" applyFont="1" applyFill="1" applyBorder="1" applyAlignment="1" applyProtection="1">
      <alignment horizontal="right" wrapText="1"/>
      <protection hidden="1"/>
    </xf>
    <xf numFmtId="2" fontId="101" fillId="0" borderId="37" xfId="3" applyNumberFormat="1" applyFont="1" applyFill="1" applyBorder="1" applyAlignment="1" applyProtection="1">
      <alignment horizontal="center" vertical="center"/>
      <protection hidden="1"/>
    </xf>
    <xf numFmtId="2" fontId="101" fillId="0" borderId="34" xfId="3" applyNumberFormat="1" applyFont="1" applyFill="1" applyBorder="1" applyAlignment="1" applyProtection="1">
      <alignment horizontal="right" vertical="center"/>
      <protection hidden="1"/>
    </xf>
    <xf numFmtId="174" fontId="136" fillId="0" borderId="38" xfId="0" applyNumberFormat="1" applyFont="1" applyBorder="1" applyAlignment="1">
      <alignment horizontal="center" vertical="center"/>
    </xf>
    <xf numFmtId="2" fontId="102" fillId="0" borderId="37" xfId="3" applyNumberFormat="1" applyFont="1" applyFill="1" applyBorder="1" applyAlignment="1" applyProtection="1">
      <alignment horizontal="left" vertical="center"/>
      <protection hidden="1"/>
    </xf>
    <xf numFmtId="2" fontId="96" fillId="0" borderId="34" xfId="3" applyNumberFormat="1" applyFont="1" applyFill="1" applyBorder="1" applyAlignment="1" applyProtection="1">
      <alignment horizontal="right" vertical="center"/>
      <protection hidden="1"/>
    </xf>
    <xf numFmtId="10" fontId="103" fillId="0" borderId="34" xfId="15" applyNumberFormat="1" applyFont="1" applyFill="1" applyBorder="1" applyAlignment="1" applyProtection="1">
      <alignment horizontal="right"/>
      <protection hidden="1"/>
    </xf>
    <xf numFmtId="0" fontId="81" fillId="0" borderId="35" xfId="13" applyFont="1" applyBorder="1" applyProtection="1">
      <protection hidden="1"/>
    </xf>
    <xf numFmtId="0" fontId="105" fillId="0" borderId="37" xfId="13" applyFont="1" applyBorder="1" applyProtection="1">
      <protection hidden="1"/>
    </xf>
    <xf numFmtId="0" fontId="105" fillId="0" borderId="34" xfId="13" applyFont="1" applyBorder="1" applyAlignment="1" applyProtection="1">
      <alignment horizontal="right"/>
      <protection hidden="1"/>
    </xf>
    <xf numFmtId="0" fontId="103" fillId="0" borderId="37" xfId="13" applyFont="1" applyBorder="1" applyAlignment="1" applyProtection="1">
      <alignment horizontal="right"/>
      <protection hidden="1"/>
    </xf>
    <xf numFmtId="0" fontId="103" fillId="0" borderId="34" xfId="13" applyFont="1" applyBorder="1" applyAlignment="1" applyProtection="1">
      <alignment horizontal="right"/>
      <protection hidden="1"/>
    </xf>
    <xf numFmtId="0" fontId="89" fillId="0" borderId="35" xfId="13" applyFont="1" applyBorder="1" applyProtection="1">
      <protection hidden="1"/>
    </xf>
    <xf numFmtId="10" fontId="141" fillId="64" borderId="36" xfId="15" applyNumberFormat="1" applyFont="1" applyFill="1" applyBorder="1" applyAlignment="1" applyProtection="1">
      <alignment horizontal="right"/>
      <protection hidden="1"/>
    </xf>
    <xf numFmtId="0" fontId="104" fillId="0" borderId="37" xfId="13" applyFont="1" applyBorder="1" applyAlignment="1" applyProtection="1">
      <alignment horizontal="center"/>
      <protection hidden="1"/>
    </xf>
    <xf numFmtId="174" fontId="137" fillId="0" borderId="36" xfId="15" applyNumberFormat="1" applyFont="1" applyFill="1" applyBorder="1" applyAlignment="1" applyProtection="1">
      <alignment horizontal="center"/>
      <protection hidden="1"/>
    </xf>
    <xf numFmtId="0" fontId="86" fillId="0" borderId="35" xfId="13" applyFont="1" applyBorder="1" applyProtection="1">
      <protection hidden="1"/>
    </xf>
    <xf numFmtId="10" fontId="103" fillId="0" borderId="37" xfId="13" applyNumberFormat="1" applyFont="1" applyBorder="1" applyAlignment="1" applyProtection="1">
      <alignment horizontal="right"/>
      <protection hidden="1"/>
    </xf>
    <xf numFmtId="174" fontId="104" fillId="0" borderId="34" xfId="15" applyNumberFormat="1" applyFont="1" applyFill="1" applyBorder="1" applyAlignment="1" applyProtection="1">
      <alignment horizontal="right"/>
      <protection hidden="1"/>
    </xf>
    <xf numFmtId="9" fontId="135" fillId="64" borderId="36" xfId="15" applyFont="1" applyFill="1" applyBorder="1" applyAlignment="1" applyProtection="1">
      <alignment horizontal="center"/>
      <protection hidden="1"/>
    </xf>
    <xf numFmtId="0" fontId="107" fillId="0" borderId="37" xfId="13" applyFont="1" applyBorder="1" applyAlignment="1" applyProtection="1">
      <alignment horizontal="center"/>
      <protection hidden="1"/>
    </xf>
    <xf numFmtId="169" fontId="104" fillId="0" borderId="37" xfId="13" applyNumberFormat="1" applyFont="1" applyBorder="1" applyAlignment="1" applyProtection="1">
      <alignment horizontal="center"/>
      <protection hidden="1"/>
    </xf>
    <xf numFmtId="165" fontId="104" fillId="0" borderId="37" xfId="13" applyNumberFormat="1" applyFont="1" applyBorder="1" applyAlignment="1" applyProtection="1">
      <alignment horizontal="center"/>
      <protection hidden="1"/>
    </xf>
    <xf numFmtId="9" fontId="126" fillId="0" borderId="36" xfId="0" applyNumberFormat="1" applyFont="1" applyBorder="1" applyAlignment="1">
      <alignment horizontal="center"/>
    </xf>
    <xf numFmtId="9" fontId="126" fillId="61" borderId="36" xfId="64" applyFont="1" applyFill="1" applyBorder="1" applyAlignment="1">
      <alignment horizontal="center"/>
    </xf>
    <xf numFmtId="0" fontId="79" fillId="64" borderId="35" xfId="13" applyFont="1" applyFill="1" applyBorder="1" applyProtection="1">
      <protection hidden="1"/>
    </xf>
    <xf numFmtId="0" fontId="104" fillId="64" borderId="37" xfId="13" applyFont="1" applyFill="1" applyBorder="1" applyAlignment="1" applyProtection="1">
      <alignment horizontal="center"/>
      <protection hidden="1"/>
    </xf>
    <xf numFmtId="0" fontId="104" fillId="64" borderId="34" xfId="13" applyFont="1" applyFill="1" applyBorder="1" applyAlignment="1" applyProtection="1">
      <alignment horizontal="right"/>
      <protection hidden="1"/>
    </xf>
    <xf numFmtId="167" fontId="104" fillId="0" borderId="34" xfId="8" applyFont="1" applyFill="1" applyBorder="1" applyAlignment="1" applyProtection="1">
      <alignment horizontal="right"/>
      <protection hidden="1"/>
    </xf>
    <xf numFmtId="10" fontId="104" fillId="0" borderId="34" xfId="15" applyNumberFormat="1" applyFont="1" applyFill="1" applyBorder="1" applyAlignment="1" applyProtection="1">
      <alignment horizontal="right"/>
      <protection hidden="1"/>
    </xf>
    <xf numFmtId="10" fontId="104" fillId="64" borderId="34" xfId="15" applyNumberFormat="1" applyFont="1" applyFill="1" applyBorder="1" applyAlignment="1" applyProtection="1">
      <alignment horizontal="right"/>
      <protection hidden="1"/>
    </xf>
    <xf numFmtId="0" fontId="104" fillId="0" borderId="37" xfId="13" applyFont="1" applyBorder="1" applyProtection="1">
      <protection hidden="1"/>
    </xf>
    <xf numFmtId="169" fontId="105" fillId="0" borderId="37" xfId="13" applyNumberFormat="1" applyFont="1" applyBorder="1" applyProtection="1">
      <protection hidden="1"/>
    </xf>
    <xf numFmtId="169" fontId="104" fillId="0" borderId="34" xfId="13" applyNumberFormat="1" applyFont="1" applyBorder="1" applyAlignment="1" applyProtection="1">
      <alignment horizontal="right"/>
      <protection hidden="1"/>
    </xf>
    <xf numFmtId="0" fontId="105" fillId="0" borderId="38" xfId="0" applyFont="1" applyBorder="1" applyAlignment="1">
      <alignment horizontal="right"/>
    </xf>
    <xf numFmtId="0" fontId="90" fillId="0" borderId="35" xfId="13" applyFont="1" applyBorder="1" applyProtection="1">
      <protection hidden="1"/>
    </xf>
    <xf numFmtId="169" fontId="103" fillId="0" borderId="37" xfId="13" applyNumberFormat="1" applyFont="1" applyBorder="1" applyProtection="1">
      <protection hidden="1"/>
    </xf>
    <xf numFmtId="169" fontId="103" fillId="0" borderId="34" xfId="13" applyNumberFormat="1" applyFont="1" applyBorder="1" applyAlignment="1" applyProtection="1">
      <alignment horizontal="right"/>
      <protection hidden="1"/>
    </xf>
    <xf numFmtId="2" fontId="120" fillId="63" borderId="35" xfId="13" applyNumberFormat="1" applyFont="1" applyFill="1" applyBorder="1" applyAlignment="1" applyProtection="1">
      <alignment horizontal="left" vertical="center" wrapText="1"/>
      <protection hidden="1"/>
    </xf>
    <xf numFmtId="174" fontId="88" fillId="0" borderId="38" xfId="0" applyNumberFormat="1" applyFont="1" applyBorder="1" applyAlignment="1">
      <alignment horizontal="center" vertical="center"/>
    </xf>
    <xf numFmtId="166" fontId="126" fillId="0" borderId="36" xfId="17" applyFont="1" applyBorder="1" applyAlignment="1">
      <alignment horizontal="center"/>
    </xf>
    <xf numFmtId="0" fontId="114" fillId="63" borderId="36" xfId="58" applyFont="1" applyFill="1" applyBorder="1" applyAlignment="1">
      <alignment horizontal="left" vertical="top" wrapText="1"/>
    </xf>
    <xf numFmtId="173" fontId="114" fillId="63" borderId="32" xfId="8" applyNumberFormat="1" applyFont="1" applyFill="1" applyBorder="1" applyAlignment="1">
      <alignment vertical="top" wrapText="1"/>
    </xf>
    <xf numFmtId="0" fontId="79" fillId="0" borderId="36" xfId="102" applyFont="1" applyBorder="1" applyAlignment="1">
      <alignment vertical="top" wrapText="1"/>
    </xf>
    <xf numFmtId="44" fontId="35" fillId="65" borderId="36" xfId="65" applyFont="1" applyFill="1" applyBorder="1" applyAlignment="1" applyProtection="1">
      <protection locked="0"/>
    </xf>
    <xf numFmtId="0" fontId="79" fillId="0" borderId="36" xfId="102" applyFont="1" applyBorder="1" applyAlignment="1">
      <alignment vertical="top"/>
    </xf>
    <xf numFmtId="2" fontId="114" fillId="63" borderId="32" xfId="83" applyNumberFormat="1" applyFont="1" applyFill="1" applyBorder="1" applyAlignment="1">
      <alignment horizontal="left" vertical="top" wrapText="1"/>
    </xf>
    <xf numFmtId="2" fontId="114" fillId="63" borderId="32" xfId="83" applyNumberFormat="1" applyFont="1" applyFill="1" applyBorder="1" applyAlignment="1">
      <alignment vertical="top" wrapText="1"/>
    </xf>
    <xf numFmtId="3" fontId="126" fillId="2" borderId="37" xfId="8" applyNumberFormat="1" applyFont="1" applyFill="1" applyBorder="1" applyAlignment="1">
      <alignment horizontal="center" vertical="top" wrapText="1"/>
    </xf>
    <xf numFmtId="2" fontId="126" fillId="2" borderId="34" xfId="83" applyNumberFormat="1" applyFont="1" applyFill="1" applyBorder="1" applyAlignment="1">
      <alignment vertical="top" wrapText="1"/>
    </xf>
    <xf numFmtId="179" fontId="126" fillId="2" borderId="35" xfId="83" applyNumberFormat="1" applyFont="1" applyFill="1" applyBorder="1" applyAlignment="1">
      <alignment vertical="top" wrapText="1"/>
    </xf>
    <xf numFmtId="2" fontId="126" fillId="2" borderId="37" xfId="83" applyNumberFormat="1" applyFont="1" applyFill="1" applyBorder="1" applyAlignment="1">
      <alignment vertical="top" wrapText="1"/>
    </xf>
    <xf numFmtId="179" fontId="126" fillId="2" borderId="34" xfId="83" applyNumberFormat="1" applyFont="1" applyFill="1" applyBorder="1" applyAlignment="1">
      <alignment vertical="top" wrapText="1"/>
    </xf>
    <xf numFmtId="3" fontId="79" fillId="0" borderId="36" xfId="8" applyNumberFormat="1" applyFont="1" applyFill="1" applyBorder="1" applyAlignment="1">
      <alignment horizontal="center" vertical="top" wrapText="1"/>
    </xf>
    <xf numFmtId="166" fontId="79" fillId="0" borderId="36" xfId="17" applyFont="1" applyBorder="1" applyAlignment="1">
      <alignment horizontal="center" vertical="top" wrapText="1"/>
    </xf>
    <xf numFmtId="44" fontId="79" fillId="0" borderId="36" xfId="65" applyFont="1" applyBorder="1" applyAlignment="1">
      <alignment vertical="top" wrapText="1"/>
    </xf>
    <xf numFmtId="49" fontId="79" fillId="0" borderId="36" xfId="102" applyNumberFormat="1" applyFont="1" applyBorder="1" applyAlignment="1">
      <alignment horizontal="center" vertical="top" wrapText="1"/>
    </xf>
    <xf numFmtId="3" fontId="35" fillId="2" borderId="36" xfId="8" applyNumberFormat="1" applyFont="1" applyFill="1" applyBorder="1" applyAlignment="1">
      <alignment horizontal="center"/>
    </xf>
    <xf numFmtId="3" fontId="126" fillId="2" borderId="36" xfId="8" applyNumberFormat="1" applyFont="1" applyFill="1" applyBorder="1" applyAlignment="1">
      <alignment horizontal="center"/>
    </xf>
    <xf numFmtId="4" fontId="35" fillId="2" borderId="36" xfId="8" applyNumberFormat="1" applyFont="1" applyFill="1" applyBorder="1" applyAlignment="1">
      <alignment horizontal="center"/>
    </xf>
    <xf numFmtId="4" fontId="126" fillId="2" borderId="36" xfId="8" applyNumberFormat="1" applyFont="1" applyFill="1" applyBorder="1" applyAlignment="1">
      <alignment horizontal="center"/>
    </xf>
    <xf numFmtId="0" fontId="8" fillId="0" borderId="0" xfId="0" applyFont="1"/>
    <xf numFmtId="9" fontId="79" fillId="0" borderId="0" xfId="0" applyNumberFormat="1" applyFont="1"/>
    <xf numFmtId="166" fontId="79" fillId="0" borderId="0" xfId="17" applyFont="1"/>
    <xf numFmtId="9" fontId="79" fillId="0" borderId="0" xfId="15" applyFont="1"/>
    <xf numFmtId="44" fontId="79" fillId="0" borderId="0" xfId="0" applyNumberFormat="1" applyFont="1"/>
    <xf numFmtId="49" fontId="78" fillId="65" borderId="36" xfId="9" applyNumberFormat="1" applyFont="1" applyFill="1" applyBorder="1" applyAlignment="1" applyProtection="1">
      <alignment horizontal="left" vertical="top"/>
      <protection hidden="1"/>
    </xf>
    <xf numFmtId="0" fontId="81" fillId="64" borderId="36" xfId="13" applyFont="1" applyFill="1" applyBorder="1" applyProtection="1">
      <protection hidden="1"/>
    </xf>
    <xf numFmtId="166" fontId="35" fillId="0" borderId="36" xfId="17" applyFont="1" applyFill="1" applyBorder="1" applyAlignment="1" applyProtection="1">
      <protection hidden="1"/>
    </xf>
    <xf numFmtId="166" fontId="135" fillId="2" borderId="36" xfId="17" applyFont="1" applyFill="1" applyBorder="1" applyAlignment="1" applyProtection="1">
      <alignment horizontal="center"/>
      <protection hidden="1"/>
    </xf>
    <xf numFmtId="9" fontId="128" fillId="64" borderId="36" xfId="15" applyFont="1" applyFill="1" applyBorder="1" applyAlignment="1" applyProtection="1">
      <alignment horizontal="center"/>
      <protection hidden="1"/>
    </xf>
    <xf numFmtId="9" fontId="132" fillId="64" borderId="36" xfId="15" applyFont="1" applyFill="1" applyBorder="1" applyAlignment="1" applyProtection="1">
      <alignment horizontal="center"/>
      <protection hidden="1"/>
    </xf>
    <xf numFmtId="173" fontId="82" fillId="0" borderId="0" xfId="8" applyNumberFormat="1" applyFont="1" applyAlignment="1">
      <alignment horizontal="left"/>
    </xf>
    <xf numFmtId="173" fontId="82" fillId="0" borderId="0" xfId="8" applyNumberFormat="1" applyFont="1" applyAlignment="1">
      <alignment horizontal="left" vertical="top"/>
    </xf>
    <xf numFmtId="179" fontId="78" fillId="65" borderId="36" xfId="17" applyNumberFormat="1" applyFont="1" applyFill="1" applyBorder="1" applyAlignment="1" applyProtection="1">
      <alignment horizontal="left" vertical="top"/>
      <protection hidden="1"/>
    </xf>
    <xf numFmtId="10" fontId="132" fillId="64" borderId="36" xfId="15" applyNumberFormat="1" applyFont="1" applyFill="1" applyBorder="1" applyAlignment="1" applyProtection="1">
      <alignment horizontal="center"/>
      <protection hidden="1"/>
    </xf>
    <xf numFmtId="0" fontId="81" fillId="2" borderId="35" xfId="83" applyFont="1" applyFill="1" applyBorder="1" applyAlignment="1">
      <alignment vertical="top" wrapText="1"/>
    </xf>
    <xf numFmtId="0" fontId="81" fillId="2" borderId="34" xfId="83" applyFont="1" applyFill="1" applyBorder="1" applyAlignment="1">
      <alignment vertical="top" wrapText="1"/>
    </xf>
    <xf numFmtId="0" fontId="81" fillId="2" borderId="37" xfId="83" applyFont="1" applyFill="1" applyBorder="1" applyAlignment="1">
      <alignment vertical="top" wrapText="1"/>
    </xf>
    <xf numFmtId="49" fontId="79" fillId="0" borderId="36" xfId="0" applyNumberFormat="1" applyFont="1" applyBorder="1"/>
    <xf numFmtId="49" fontId="79" fillId="0" borderId="0" xfId="0" applyNumberFormat="1" applyFont="1"/>
    <xf numFmtId="0" fontId="92" fillId="0" borderId="0" xfId="13" applyFont="1" applyProtection="1">
      <protection hidden="1"/>
    </xf>
    <xf numFmtId="174" fontId="79" fillId="0" borderId="0" xfId="0" applyNumberFormat="1" applyFont="1"/>
    <xf numFmtId="0" fontId="79" fillId="0" borderId="36" xfId="8" applyNumberFormat="1" applyFont="1" applyBorder="1"/>
    <xf numFmtId="0" fontId="79" fillId="0" borderId="36" xfId="88" applyFont="1" applyBorder="1"/>
    <xf numFmtId="0" fontId="79" fillId="0" borderId="0" xfId="0" quotePrefix="1" applyFont="1"/>
    <xf numFmtId="0" fontId="145" fillId="0" borderId="0" xfId="52888"/>
    <xf numFmtId="0" fontId="146" fillId="2" borderId="0" xfId="52886" applyFont="1" applyFill="1" applyAlignment="1">
      <alignment horizontal="left" vertical="top" wrapText="1"/>
    </xf>
    <xf numFmtId="0" fontId="8" fillId="2" borderId="0" xfId="52887" applyFill="1" applyAlignment="1">
      <alignment vertical="top" wrapText="1"/>
    </xf>
    <xf numFmtId="0" fontId="8" fillId="0" borderId="0" xfId="52889" applyAlignment="1">
      <alignment vertical="top" wrapText="1"/>
    </xf>
    <xf numFmtId="0" fontId="6" fillId="2" borderId="0" xfId="52886" applyFill="1" applyAlignment="1">
      <alignment vertical="top" wrapText="1"/>
    </xf>
    <xf numFmtId="166" fontId="81" fillId="0" borderId="36" xfId="88" applyNumberFormat="1" applyFont="1" applyBorder="1"/>
    <xf numFmtId="44" fontId="79" fillId="0" borderId="0" xfId="88" applyNumberFormat="1" applyFont="1"/>
    <xf numFmtId="2" fontId="126" fillId="0" borderId="0" xfId="0" applyNumberFormat="1" applyFont="1" applyAlignment="1">
      <alignment horizontal="left"/>
    </xf>
    <xf numFmtId="2" fontId="129" fillId="0" borderId="0" xfId="0" applyNumberFormat="1" applyFont="1" applyAlignment="1">
      <alignment horizontal="left"/>
    </xf>
    <xf numFmtId="2" fontId="134" fillId="0" borderId="0" xfId="12" applyNumberFormat="1" applyFont="1" applyAlignment="1">
      <alignment horizontal="left"/>
    </xf>
    <xf numFmtId="0" fontId="81" fillId="64" borderId="36" xfId="13" applyFont="1" applyFill="1" applyBorder="1" applyAlignment="1" applyProtection="1">
      <alignment vertical="top"/>
      <protection hidden="1"/>
    </xf>
    <xf numFmtId="0" fontId="79" fillId="0" borderId="0" xfId="0" applyFont="1" applyAlignment="1">
      <alignment vertical="top"/>
    </xf>
    <xf numFmtId="0" fontId="65" fillId="0" borderId="0" xfId="0" applyFont="1" applyAlignment="1">
      <alignment vertical="top"/>
    </xf>
    <xf numFmtId="0" fontId="79" fillId="0" borderId="0" xfId="13" applyFont="1" applyAlignment="1" applyProtection="1">
      <alignment vertical="top"/>
      <protection hidden="1"/>
    </xf>
    <xf numFmtId="0" fontId="79" fillId="2" borderId="35" xfId="10" applyFont="1" applyFill="1" applyBorder="1" applyAlignment="1">
      <alignment vertical="top"/>
    </xf>
    <xf numFmtId="44" fontId="79" fillId="35" borderId="37" xfId="65" applyFont="1" applyFill="1" applyBorder="1" applyAlignment="1" applyProtection="1">
      <alignment vertical="top"/>
      <protection locked="0"/>
    </xf>
    <xf numFmtId="44" fontId="79" fillId="35" borderId="34" xfId="65" applyFont="1" applyFill="1" applyBorder="1" applyAlignment="1" applyProtection="1">
      <alignment vertical="top"/>
      <protection locked="0"/>
    </xf>
    <xf numFmtId="44" fontId="35" fillId="65" borderId="34" xfId="65" applyFont="1" applyFill="1" applyBorder="1" applyAlignment="1" applyProtection="1">
      <alignment vertical="top"/>
      <protection locked="0"/>
    </xf>
    <xf numFmtId="2" fontId="76" fillId="0" borderId="0" xfId="12" applyNumberFormat="1" applyFont="1" applyAlignment="1">
      <alignment vertical="top"/>
    </xf>
    <xf numFmtId="2" fontId="77" fillId="0" borderId="0" xfId="62" applyNumberFormat="1" applyFont="1" applyAlignment="1">
      <alignment vertical="top"/>
    </xf>
    <xf numFmtId="0" fontId="68" fillId="0" borderId="0" xfId="0" applyFont="1" applyAlignment="1">
      <alignment vertical="top" wrapText="1"/>
    </xf>
    <xf numFmtId="14" fontId="130" fillId="0" borderId="0" xfId="62" applyNumberFormat="1" applyFont="1" applyAlignment="1">
      <alignment horizontal="left" vertical="top"/>
    </xf>
    <xf numFmtId="0" fontId="85" fillId="0" borderId="36" xfId="0" applyFont="1" applyBorder="1" applyAlignment="1">
      <alignment vertical="top"/>
    </xf>
    <xf numFmtId="0" fontId="79" fillId="0" borderId="36" xfId="0" applyFont="1" applyBorder="1" applyAlignment="1">
      <alignment vertical="top"/>
    </xf>
    <xf numFmtId="0" fontId="35" fillId="0" borderId="36" xfId="0" applyFont="1" applyBorder="1" applyAlignment="1">
      <alignment horizontal="center" vertical="top"/>
    </xf>
    <xf numFmtId="3" fontId="135" fillId="64" borderId="36" xfId="61" applyNumberFormat="1" applyFont="1" applyFill="1" applyBorder="1" applyAlignment="1" applyProtection="1">
      <alignment horizontal="center" vertical="top"/>
      <protection hidden="1"/>
    </xf>
    <xf numFmtId="167" fontId="35" fillId="0" borderId="36" xfId="8" applyFont="1" applyBorder="1" applyAlignment="1">
      <alignment vertical="top"/>
    </xf>
    <xf numFmtId="44" fontId="135" fillId="35" borderId="36" xfId="65" applyFont="1" applyFill="1" applyBorder="1" applyAlignment="1" applyProtection="1">
      <alignment vertical="top"/>
      <protection locked="0"/>
    </xf>
    <xf numFmtId="166" fontId="35" fillId="0" borderId="36" xfId="17" applyFont="1" applyBorder="1" applyAlignment="1">
      <alignment vertical="top"/>
    </xf>
    <xf numFmtId="0" fontId="85" fillId="0" borderId="0" xfId="0" applyFont="1" applyAlignment="1">
      <alignment vertical="top"/>
    </xf>
    <xf numFmtId="0" fontId="79" fillId="0" borderId="0" xfId="0" applyFont="1" applyAlignment="1">
      <alignment horizontal="center" vertical="top"/>
    </xf>
    <xf numFmtId="0" fontId="79" fillId="0" borderId="2" xfId="0" applyFont="1" applyBorder="1" applyAlignment="1">
      <alignment horizontal="center" vertical="top"/>
    </xf>
    <xf numFmtId="0" fontId="79" fillId="0" borderId="6" xfId="0" applyFont="1" applyBorder="1" applyAlignment="1">
      <alignment horizontal="center" vertical="top"/>
    </xf>
    <xf numFmtId="166" fontId="35" fillId="0" borderId="36" xfId="17" applyFont="1" applyFill="1" applyBorder="1" applyAlignment="1">
      <alignment vertical="top"/>
    </xf>
    <xf numFmtId="166" fontId="35" fillId="64" borderId="36" xfId="17" applyFont="1" applyFill="1" applyBorder="1" applyAlignment="1">
      <alignment vertical="top"/>
    </xf>
    <xf numFmtId="0" fontId="35" fillId="0" borderId="0" xfId="0" applyFont="1" applyAlignment="1">
      <alignment vertical="top"/>
    </xf>
    <xf numFmtId="0" fontId="81" fillId="0" borderId="35" xfId="0" applyFont="1" applyBorder="1" applyAlignment="1">
      <alignment vertical="top"/>
    </xf>
    <xf numFmtId="0" fontId="81" fillId="0" borderId="37" xfId="0" applyFont="1" applyBorder="1" applyAlignment="1">
      <alignment vertical="top"/>
    </xf>
    <xf numFmtId="167" fontId="126" fillId="0" borderId="36" xfId="8" applyFont="1" applyBorder="1" applyAlignment="1">
      <alignment vertical="top"/>
    </xf>
    <xf numFmtId="166" fontId="126" fillId="0" borderId="36" xfId="17" applyFont="1" applyBorder="1" applyAlignment="1">
      <alignment vertical="top"/>
    </xf>
    <xf numFmtId="0" fontId="70" fillId="0" borderId="0" xfId="0" applyFont="1" applyAlignment="1">
      <alignment vertical="top"/>
    </xf>
    <xf numFmtId="0" fontId="85" fillId="2" borderId="36" xfId="0" applyFont="1" applyFill="1" applyBorder="1" applyAlignment="1">
      <alignment horizontal="left" vertical="center"/>
    </xf>
    <xf numFmtId="0" fontId="79" fillId="0" borderId="36" xfId="0" applyFont="1" applyBorder="1" applyAlignment="1">
      <alignment horizontal="center"/>
    </xf>
    <xf numFmtId="3" fontId="35" fillId="0" borderId="36" xfId="8" applyNumberFormat="1" applyFont="1" applyFill="1" applyBorder="1" applyAlignment="1">
      <alignment horizontal="center"/>
    </xf>
    <xf numFmtId="1" fontId="126" fillId="0" borderId="36" xfId="8" applyNumberFormat="1" applyFont="1" applyFill="1" applyBorder="1" applyAlignment="1">
      <alignment horizontal="center"/>
    </xf>
    <xf numFmtId="4" fontId="35" fillId="0" borderId="36" xfId="8" applyNumberFormat="1" applyFont="1" applyFill="1" applyBorder="1" applyAlignment="1">
      <alignment horizontal="center"/>
    </xf>
    <xf numFmtId="173" fontId="81" fillId="0" borderId="0" xfId="8" applyNumberFormat="1" applyFont="1" applyFill="1" applyAlignment="1">
      <alignment horizontal="center"/>
    </xf>
    <xf numFmtId="166" fontId="79" fillId="0" borderId="36" xfId="17" applyFont="1" applyFill="1" applyBorder="1" applyAlignment="1">
      <alignment horizontal="right"/>
    </xf>
    <xf numFmtId="166" fontId="79" fillId="0" borderId="36" xfId="17" applyFont="1" applyFill="1" applyBorder="1" applyAlignment="1">
      <alignment horizontal="center"/>
    </xf>
    <xf numFmtId="166" fontId="35" fillId="0" borderId="36" xfId="17" applyFont="1" applyFill="1" applyBorder="1" applyAlignment="1">
      <alignment horizontal="center"/>
    </xf>
    <xf numFmtId="0" fontId="120" fillId="63" borderId="35" xfId="9" applyFont="1" applyFill="1" applyBorder="1" applyAlignment="1" applyProtection="1">
      <alignment vertical="top" wrapText="1"/>
      <protection hidden="1"/>
    </xf>
    <xf numFmtId="0" fontId="92" fillId="63" borderId="37" xfId="10" applyFont="1" applyFill="1" applyBorder="1" applyAlignment="1">
      <alignment vertical="top" wrapText="1"/>
    </xf>
    <xf numFmtId="0" fontId="145" fillId="0" borderId="0" xfId="52888" applyAlignment="1">
      <alignment vertical="top" wrapText="1"/>
    </xf>
    <xf numFmtId="0" fontId="79" fillId="0" borderId="36" xfId="10" applyFont="1" applyBorder="1" applyAlignment="1">
      <alignment vertical="top" wrapText="1"/>
    </xf>
    <xf numFmtId="178" fontId="142" fillId="64" borderId="36" xfId="10" applyNumberFormat="1" applyFont="1" applyFill="1" applyBorder="1" applyAlignment="1">
      <alignment vertical="top" wrapText="1"/>
    </xf>
    <xf numFmtId="0" fontId="92" fillId="63" borderId="34" xfId="10" applyFont="1" applyFill="1" applyBorder="1" applyAlignment="1">
      <alignment vertical="top" wrapText="1"/>
    </xf>
    <xf numFmtId="0" fontId="84" fillId="0" borderId="0" xfId="9" applyFont="1" applyAlignment="1" applyProtection="1">
      <alignment vertical="top" wrapText="1"/>
      <protection hidden="1"/>
    </xf>
    <xf numFmtId="0" fontId="105" fillId="0" borderId="0" xfId="10" applyFont="1" applyAlignment="1">
      <alignment vertical="top" wrapText="1"/>
    </xf>
    <xf numFmtId="0" fontId="79" fillId="0" borderId="0" xfId="10" applyFont="1" applyAlignment="1">
      <alignment vertical="top" wrapText="1"/>
    </xf>
    <xf numFmtId="3" fontId="149" fillId="64" borderId="36" xfId="61" applyNumberFormat="1" applyFont="1" applyFill="1" applyBorder="1" applyAlignment="1" applyProtection="1">
      <alignment horizontal="center" vertical="top"/>
      <protection hidden="1"/>
    </xf>
    <xf numFmtId="0" fontId="79" fillId="0" borderId="0" xfId="13" applyFont="1" applyAlignment="1" applyProtection="1">
      <alignment horizontal="left"/>
      <protection hidden="1"/>
    </xf>
    <xf numFmtId="1" fontId="126" fillId="0" borderId="36" xfId="8" applyNumberFormat="1" applyFont="1" applyBorder="1" applyAlignment="1">
      <alignment horizontal="center"/>
    </xf>
    <xf numFmtId="166" fontId="126" fillId="2" borderId="36" xfId="17" applyFont="1" applyFill="1" applyBorder="1" applyAlignment="1">
      <alignment horizontal="center"/>
    </xf>
    <xf numFmtId="166" fontId="126" fillId="0" borderId="36" xfId="17" applyFont="1" applyFill="1" applyBorder="1" applyAlignment="1">
      <alignment horizontal="center"/>
    </xf>
    <xf numFmtId="174" fontId="86" fillId="0" borderId="0" xfId="15" applyNumberFormat="1" applyFont="1"/>
    <xf numFmtId="2" fontId="114" fillId="63" borderId="35" xfId="0" applyNumberFormat="1" applyFont="1" applyFill="1" applyBorder="1" applyAlignment="1">
      <alignment horizontal="center" vertical="center" wrapText="1"/>
    </xf>
    <xf numFmtId="2" fontId="114" fillId="63" borderId="37" xfId="0" applyNumberFormat="1" applyFont="1" applyFill="1" applyBorder="1" applyAlignment="1">
      <alignment horizontal="center" vertical="center" wrapText="1"/>
    </xf>
    <xf numFmtId="49" fontId="114" fillId="63" borderId="35" xfId="62" applyNumberFormat="1" applyFont="1" applyFill="1" applyBorder="1" applyAlignment="1">
      <alignment horizontal="left" vertical="top" wrapText="1"/>
    </xf>
    <xf numFmtId="49" fontId="114" fillId="62" borderId="37" xfId="62" applyNumberFormat="1" applyFont="1" applyFill="1" applyBorder="1" applyAlignment="1">
      <alignment horizontal="left" vertical="top" wrapText="1"/>
    </xf>
    <xf numFmtId="49" fontId="114" fillId="62" borderId="34" xfId="62" applyNumberFormat="1" applyFont="1" applyFill="1" applyBorder="1" applyAlignment="1">
      <alignment horizontal="left" vertical="top" wrapText="1"/>
    </xf>
    <xf numFmtId="0" fontId="79" fillId="0" borderId="35" xfId="0" applyFont="1" applyBorder="1" applyAlignment="1">
      <alignment horizontal="left"/>
    </xf>
    <xf numFmtId="0" fontId="79" fillId="0" borderId="34" xfId="0" applyFont="1" applyBorder="1" applyAlignment="1">
      <alignment horizontal="left"/>
    </xf>
    <xf numFmtId="0" fontId="81" fillId="0" borderId="35" xfId="13" applyFont="1" applyBorder="1" applyAlignment="1" applyProtection="1">
      <alignment horizontal="left" vertical="center"/>
      <protection hidden="1"/>
    </xf>
    <xf numFmtId="0" fontId="81" fillId="0" borderId="34" xfId="13" applyFont="1" applyBorder="1" applyAlignment="1" applyProtection="1">
      <alignment horizontal="left" vertical="center"/>
      <protection hidden="1"/>
    </xf>
    <xf numFmtId="2" fontId="122" fillId="63" borderId="36" xfId="13" applyNumberFormat="1" applyFont="1" applyFill="1" applyBorder="1" applyAlignment="1" applyProtection="1">
      <alignment horizontal="center" vertical="center" wrapText="1"/>
      <protection hidden="1"/>
    </xf>
    <xf numFmtId="2" fontId="122" fillId="62" borderId="36" xfId="13" applyNumberFormat="1" applyFont="1" applyFill="1" applyBorder="1" applyAlignment="1" applyProtection="1">
      <alignment horizontal="center" vertical="center" wrapText="1"/>
      <protection hidden="1"/>
    </xf>
    <xf numFmtId="2" fontId="122" fillId="63" borderId="35" xfId="3" applyNumberFormat="1" applyFont="1" applyFill="1" applyBorder="1" applyAlignment="1" applyProtection="1">
      <alignment horizontal="center" vertical="center" wrapText="1"/>
      <protection hidden="1"/>
    </xf>
    <xf numFmtId="0" fontId="114" fillId="62" borderId="34" xfId="0" applyFont="1" applyFill="1" applyBorder="1" applyAlignment="1">
      <alignment horizontal="center" vertical="center" wrapText="1"/>
    </xf>
    <xf numFmtId="0" fontId="79" fillId="0" borderId="0" xfId="0" applyFont="1" applyAlignment="1">
      <alignment horizontal="left" vertical="top" wrapText="1"/>
    </xf>
    <xf numFmtId="2" fontId="122" fillId="63" borderId="35" xfId="13" applyNumberFormat="1" applyFont="1" applyFill="1" applyBorder="1" applyAlignment="1" applyProtection="1">
      <alignment horizontal="center" vertical="center" wrapText="1"/>
      <protection hidden="1"/>
    </xf>
    <xf numFmtId="2" fontId="122" fillId="62" borderId="37" xfId="13" applyNumberFormat="1" applyFont="1" applyFill="1" applyBorder="1" applyAlignment="1" applyProtection="1">
      <alignment horizontal="center" vertical="center" wrapText="1"/>
      <protection hidden="1"/>
    </xf>
    <xf numFmtId="2" fontId="122" fillId="62" borderId="34" xfId="13" applyNumberFormat="1" applyFont="1" applyFill="1" applyBorder="1" applyAlignment="1" applyProtection="1">
      <alignment horizontal="center" vertical="center" wrapText="1"/>
      <protection hidden="1"/>
    </xf>
    <xf numFmtId="2" fontId="122" fillId="63" borderId="37" xfId="13" applyNumberFormat="1" applyFont="1" applyFill="1" applyBorder="1" applyAlignment="1" applyProtection="1">
      <alignment horizontal="center" vertical="center" wrapText="1"/>
      <protection hidden="1"/>
    </xf>
    <xf numFmtId="2" fontId="122" fillId="63" borderId="34" xfId="13" applyNumberFormat="1" applyFont="1" applyFill="1" applyBorder="1" applyAlignment="1" applyProtection="1">
      <alignment horizontal="center" vertical="center" wrapText="1"/>
      <protection hidden="1"/>
    </xf>
    <xf numFmtId="0" fontId="147" fillId="2" borderId="0" xfId="52888" applyFont="1" applyFill="1" applyAlignment="1">
      <alignment horizontal="center" vertical="top" wrapText="1"/>
    </xf>
    <xf numFmtId="0" fontId="79" fillId="0" borderId="39" xfId="83" applyFont="1" applyBorder="1" applyAlignment="1">
      <alignment horizontal="left"/>
    </xf>
    <xf numFmtId="0" fontId="79" fillId="0" borderId="0" xfId="83" applyFont="1" applyAlignment="1">
      <alignment horizontal="left"/>
    </xf>
  </cellXfs>
  <cellStyles count="52892">
    <cellStyle name="20% - Accent1" xfId="35" builtinId="30" customBuiltin="1"/>
    <cellStyle name="20% - Accent1 10" xfId="198" xr:uid="{00000000-0005-0000-0000-000001000000}"/>
    <cellStyle name="20% - Accent1 10 10" xfId="199" xr:uid="{00000000-0005-0000-0000-000002000000}"/>
    <cellStyle name="20% - Accent1 10 10 2" xfId="200" xr:uid="{00000000-0005-0000-0000-000003000000}"/>
    <cellStyle name="20% - Accent1 10 11" xfId="201" xr:uid="{00000000-0005-0000-0000-000004000000}"/>
    <cellStyle name="20% - Accent1 10 11 2" xfId="202" xr:uid="{00000000-0005-0000-0000-000005000000}"/>
    <cellStyle name="20% - Accent1 10 12" xfId="203" xr:uid="{00000000-0005-0000-0000-000006000000}"/>
    <cellStyle name="20% - Accent1 10 2" xfId="204" xr:uid="{00000000-0005-0000-0000-000007000000}"/>
    <cellStyle name="20% - Accent1 10 2 10" xfId="205" xr:uid="{00000000-0005-0000-0000-000008000000}"/>
    <cellStyle name="20% - Accent1 10 2 10 2" xfId="206" xr:uid="{00000000-0005-0000-0000-000009000000}"/>
    <cellStyle name="20% - Accent1 10 2 11" xfId="207" xr:uid="{00000000-0005-0000-0000-00000A000000}"/>
    <cellStyle name="20% - Accent1 10 2 2" xfId="208" xr:uid="{00000000-0005-0000-0000-00000B000000}"/>
    <cellStyle name="20% - Accent1 10 2 2 2" xfId="209" xr:uid="{00000000-0005-0000-0000-00000C000000}"/>
    <cellStyle name="20% - Accent1 10 2 2 2 2" xfId="210" xr:uid="{00000000-0005-0000-0000-00000D000000}"/>
    <cellStyle name="20% - Accent1 10 2 2 2 2 2" xfId="211" xr:uid="{00000000-0005-0000-0000-00000E000000}"/>
    <cellStyle name="20% - Accent1 10 2 2 2 2 2 2" xfId="212" xr:uid="{00000000-0005-0000-0000-00000F000000}"/>
    <cellStyle name="20% - Accent1 10 2 2 2 2 3" xfId="213" xr:uid="{00000000-0005-0000-0000-000010000000}"/>
    <cellStyle name="20% - Accent1 10 2 2 2 3" xfId="214" xr:uid="{00000000-0005-0000-0000-000011000000}"/>
    <cellStyle name="20% - Accent1 10 2 2 2 3 2" xfId="215" xr:uid="{00000000-0005-0000-0000-000012000000}"/>
    <cellStyle name="20% - Accent1 10 2 2 2 4" xfId="216" xr:uid="{00000000-0005-0000-0000-000013000000}"/>
    <cellStyle name="20% - Accent1 10 2 2 3" xfId="217" xr:uid="{00000000-0005-0000-0000-000014000000}"/>
    <cellStyle name="20% - Accent1 10 2 2 3 2" xfId="218" xr:uid="{00000000-0005-0000-0000-000015000000}"/>
    <cellStyle name="20% - Accent1 10 2 2 3 2 2" xfId="219" xr:uid="{00000000-0005-0000-0000-000016000000}"/>
    <cellStyle name="20% - Accent1 10 2 2 3 2 2 2" xfId="220" xr:uid="{00000000-0005-0000-0000-000017000000}"/>
    <cellStyle name="20% - Accent1 10 2 2 3 2 3" xfId="221" xr:uid="{00000000-0005-0000-0000-000018000000}"/>
    <cellStyle name="20% - Accent1 10 2 2 3 3" xfId="222" xr:uid="{00000000-0005-0000-0000-000019000000}"/>
    <cellStyle name="20% - Accent1 10 2 2 3 3 2" xfId="223" xr:uid="{00000000-0005-0000-0000-00001A000000}"/>
    <cellStyle name="20% - Accent1 10 2 2 3 4" xfId="224" xr:uid="{00000000-0005-0000-0000-00001B000000}"/>
    <cellStyle name="20% - Accent1 10 2 2 4" xfId="225" xr:uid="{00000000-0005-0000-0000-00001C000000}"/>
    <cellStyle name="20% - Accent1 10 2 2 4 2" xfId="226" xr:uid="{00000000-0005-0000-0000-00001D000000}"/>
    <cellStyle name="20% - Accent1 10 2 2 4 2 2" xfId="227" xr:uid="{00000000-0005-0000-0000-00001E000000}"/>
    <cellStyle name="20% - Accent1 10 2 2 4 2 2 2" xfId="228" xr:uid="{00000000-0005-0000-0000-00001F000000}"/>
    <cellStyle name="20% - Accent1 10 2 2 4 2 3" xfId="229" xr:uid="{00000000-0005-0000-0000-000020000000}"/>
    <cellStyle name="20% - Accent1 10 2 2 4 3" xfId="230" xr:uid="{00000000-0005-0000-0000-000021000000}"/>
    <cellStyle name="20% - Accent1 10 2 2 4 3 2" xfId="231" xr:uid="{00000000-0005-0000-0000-000022000000}"/>
    <cellStyle name="20% - Accent1 10 2 2 4 4" xfId="232" xr:uid="{00000000-0005-0000-0000-000023000000}"/>
    <cellStyle name="20% - Accent1 10 2 2 5" xfId="233" xr:uid="{00000000-0005-0000-0000-000024000000}"/>
    <cellStyle name="20% - Accent1 10 2 2 5 2" xfId="234" xr:uid="{00000000-0005-0000-0000-000025000000}"/>
    <cellStyle name="20% - Accent1 10 2 2 5 2 2" xfId="235" xr:uid="{00000000-0005-0000-0000-000026000000}"/>
    <cellStyle name="20% - Accent1 10 2 2 5 3" xfId="236" xr:uid="{00000000-0005-0000-0000-000027000000}"/>
    <cellStyle name="20% - Accent1 10 2 2 6" xfId="237" xr:uid="{00000000-0005-0000-0000-000028000000}"/>
    <cellStyle name="20% - Accent1 10 2 2 6 2" xfId="238" xr:uid="{00000000-0005-0000-0000-000029000000}"/>
    <cellStyle name="20% - Accent1 10 2 2 6 2 2" xfId="239" xr:uid="{00000000-0005-0000-0000-00002A000000}"/>
    <cellStyle name="20% - Accent1 10 2 2 6 3" xfId="240" xr:uid="{00000000-0005-0000-0000-00002B000000}"/>
    <cellStyle name="20% - Accent1 10 2 2 7" xfId="241" xr:uid="{00000000-0005-0000-0000-00002C000000}"/>
    <cellStyle name="20% - Accent1 10 2 2 7 2" xfId="242" xr:uid="{00000000-0005-0000-0000-00002D000000}"/>
    <cellStyle name="20% - Accent1 10 2 2 8" xfId="243" xr:uid="{00000000-0005-0000-0000-00002E000000}"/>
    <cellStyle name="20% - Accent1 10 2 2 8 2" xfId="244" xr:uid="{00000000-0005-0000-0000-00002F000000}"/>
    <cellStyle name="20% - Accent1 10 2 2 9" xfId="245" xr:uid="{00000000-0005-0000-0000-000030000000}"/>
    <cellStyle name="20% - Accent1 10 2 3" xfId="246" xr:uid="{00000000-0005-0000-0000-000031000000}"/>
    <cellStyle name="20% - Accent1 10 2 3 2" xfId="247" xr:uid="{00000000-0005-0000-0000-000032000000}"/>
    <cellStyle name="20% - Accent1 10 2 3 2 2" xfId="248" xr:uid="{00000000-0005-0000-0000-000033000000}"/>
    <cellStyle name="20% - Accent1 10 2 3 2 2 2" xfId="249" xr:uid="{00000000-0005-0000-0000-000034000000}"/>
    <cellStyle name="20% - Accent1 10 2 3 2 2 2 2" xfId="250" xr:uid="{00000000-0005-0000-0000-000035000000}"/>
    <cellStyle name="20% - Accent1 10 2 3 2 2 3" xfId="251" xr:uid="{00000000-0005-0000-0000-000036000000}"/>
    <cellStyle name="20% - Accent1 10 2 3 2 3" xfId="252" xr:uid="{00000000-0005-0000-0000-000037000000}"/>
    <cellStyle name="20% - Accent1 10 2 3 2 3 2" xfId="253" xr:uid="{00000000-0005-0000-0000-000038000000}"/>
    <cellStyle name="20% - Accent1 10 2 3 2 4" xfId="254" xr:uid="{00000000-0005-0000-0000-000039000000}"/>
    <cellStyle name="20% - Accent1 10 2 3 3" xfId="255" xr:uid="{00000000-0005-0000-0000-00003A000000}"/>
    <cellStyle name="20% - Accent1 10 2 3 3 2" xfId="256" xr:uid="{00000000-0005-0000-0000-00003B000000}"/>
    <cellStyle name="20% - Accent1 10 2 3 3 2 2" xfId="257" xr:uid="{00000000-0005-0000-0000-00003C000000}"/>
    <cellStyle name="20% - Accent1 10 2 3 3 2 2 2" xfId="258" xr:uid="{00000000-0005-0000-0000-00003D000000}"/>
    <cellStyle name="20% - Accent1 10 2 3 3 2 3" xfId="259" xr:uid="{00000000-0005-0000-0000-00003E000000}"/>
    <cellStyle name="20% - Accent1 10 2 3 3 3" xfId="260" xr:uid="{00000000-0005-0000-0000-00003F000000}"/>
    <cellStyle name="20% - Accent1 10 2 3 3 3 2" xfId="261" xr:uid="{00000000-0005-0000-0000-000040000000}"/>
    <cellStyle name="20% - Accent1 10 2 3 3 4" xfId="262" xr:uid="{00000000-0005-0000-0000-000041000000}"/>
    <cellStyle name="20% - Accent1 10 2 3 4" xfId="263" xr:uid="{00000000-0005-0000-0000-000042000000}"/>
    <cellStyle name="20% - Accent1 10 2 3 4 2" xfId="264" xr:uid="{00000000-0005-0000-0000-000043000000}"/>
    <cellStyle name="20% - Accent1 10 2 3 4 2 2" xfId="265" xr:uid="{00000000-0005-0000-0000-000044000000}"/>
    <cellStyle name="20% - Accent1 10 2 3 4 2 2 2" xfId="266" xr:uid="{00000000-0005-0000-0000-000045000000}"/>
    <cellStyle name="20% - Accent1 10 2 3 4 2 3" xfId="267" xr:uid="{00000000-0005-0000-0000-000046000000}"/>
    <cellStyle name="20% - Accent1 10 2 3 4 3" xfId="268" xr:uid="{00000000-0005-0000-0000-000047000000}"/>
    <cellStyle name="20% - Accent1 10 2 3 4 3 2" xfId="269" xr:uid="{00000000-0005-0000-0000-000048000000}"/>
    <cellStyle name="20% - Accent1 10 2 3 4 4" xfId="270" xr:uid="{00000000-0005-0000-0000-000049000000}"/>
    <cellStyle name="20% - Accent1 10 2 3 5" xfId="271" xr:uid="{00000000-0005-0000-0000-00004A000000}"/>
    <cellStyle name="20% - Accent1 10 2 3 5 2" xfId="272" xr:uid="{00000000-0005-0000-0000-00004B000000}"/>
    <cellStyle name="20% - Accent1 10 2 3 5 2 2" xfId="273" xr:uid="{00000000-0005-0000-0000-00004C000000}"/>
    <cellStyle name="20% - Accent1 10 2 3 5 3" xfId="274" xr:uid="{00000000-0005-0000-0000-00004D000000}"/>
    <cellStyle name="20% - Accent1 10 2 3 6" xfId="275" xr:uid="{00000000-0005-0000-0000-00004E000000}"/>
    <cellStyle name="20% - Accent1 10 2 3 6 2" xfId="276" xr:uid="{00000000-0005-0000-0000-00004F000000}"/>
    <cellStyle name="20% - Accent1 10 2 3 6 2 2" xfId="277" xr:uid="{00000000-0005-0000-0000-000050000000}"/>
    <cellStyle name="20% - Accent1 10 2 3 6 3" xfId="278" xr:uid="{00000000-0005-0000-0000-000051000000}"/>
    <cellStyle name="20% - Accent1 10 2 3 7" xfId="279" xr:uid="{00000000-0005-0000-0000-000052000000}"/>
    <cellStyle name="20% - Accent1 10 2 3 7 2" xfId="280" xr:uid="{00000000-0005-0000-0000-000053000000}"/>
    <cellStyle name="20% - Accent1 10 2 3 8" xfId="281" xr:uid="{00000000-0005-0000-0000-000054000000}"/>
    <cellStyle name="20% - Accent1 10 2 3 8 2" xfId="282" xr:uid="{00000000-0005-0000-0000-000055000000}"/>
    <cellStyle name="20% - Accent1 10 2 3 9" xfId="283" xr:uid="{00000000-0005-0000-0000-000056000000}"/>
    <cellStyle name="20% - Accent1 10 2 4" xfId="284" xr:uid="{00000000-0005-0000-0000-000057000000}"/>
    <cellStyle name="20% - Accent1 10 2 4 2" xfId="285" xr:uid="{00000000-0005-0000-0000-000058000000}"/>
    <cellStyle name="20% - Accent1 10 2 4 2 2" xfId="286" xr:uid="{00000000-0005-0000-0000-000059000000}"/>
    <cellStyle name="20% - Accent1 10 2 4 2 2 2" xfId="287" xr:uid="{00000000-0005-0000-0000-00005A000000}"/>
    <cellStyle name="20% - Accent1 10 2 4 2 3" xfId="288" xr:uid="{00000000-0005-0000-0000-00005B000000}"/>
    <cellStyle name="20% - Accent1 10 2 4 3" xfId="289" xr:uid="{00000000-0005-0000-0000-00005C000000}"/>
    <cellStyle name="20% - Accent1 10 2 4 3 2" xfId="290" xr:uid="{00000000-0005-0000-0000-00005D000000}"/>
    <cellStyle name="20% - Accent1 10 2 4 4" xfId="291" xr:uid="{00000000-0005-0000-0000-00005E000000}"/>
    <cellStyle name="20% - Accent1 10 2 5" xfId="292" xr:uid="{00000000-0005-0000-0000-00005F000000}"/>
    <cellStyle name="20% - Accent1 10 2 5 2" xfId="293" xr:uid="{00000000-0005-0000-0000-000060000000}"/>
    <cellStyle name="20% - Accent1 10 2 5 2 2" xfId="294" xr:uid="{00000000-0005-0000-0000-000061000000}"/>
    <cellStyle name="20% - Accent1 10 2 5 2 2 2" xfId="295" xr:uid="{00000000-0005-0000-0000-000062000000}"/>
    <cellStyle name="20% - Accent1 10 2 5 2 3" xfId="296" xr:uid="{00000000-0005-0000-0000-000063000000}"/>
    <cellStyle name="20% - Accent1 10 2 5 3" xfId="297" xr:uid="{00000000-0005-0000-0000-000064000000}"/>
    <cellStyle name="20% - Accent1 10 2 5 3 2" xfId="298" xr:uid="{00000000-0005-0000-0000-000065000000}"/>
    <cellStyle name="20% - Accent1 10 2 5 4" xfId="299" xr:uid="{00000000-0005-0000-0000-000066000000}"/>
    <cellStyle name="20% - Accent1 10 2 6" xfId="300" xr:uid="{00000000-0005-0000-0000-000067000000}"/>
    <cellStyle name="20% - Accent1 10 2 6 2" xfId="301" xr:uid="{00000000-0005-0000-0000-000068000000}"/>
    <cellStyle name="20% - Accent1 10 2 6 2 2" xfId="302" xr:uid="{00000000-0005-0000-0000-000069000000}"/>
    <cellStyle name="20% - Accent1 10 2 6 2 2 2" xfId="303" xr:uid="{00000000-0005-0000-0000-00006A000000}"/>
    <cellStyle name="20% - Accent1 10 2 6 2 3" xfId="304" xr:uid="{00000000-0005-0000-0000-00006B000000}"/>
    <cellStyle name="20% - Accent1 10 2 6 3" xfId="305" xr:uid="{00000000-0005-0000-0000-00006C000000}"/>
    <cellStyle name="20% - Accent1 10 2 6 3 2" xfId="306" xr:uid="{00000000-0005-0000-0000-00006D000000}"/>
    <cellStyle name="20% - Accent1 10 2 6 4" xfId="307" xr:uid="{00000000-0005-0000-0000-00006E000000}"/>
    <cellStyle name="20% - Accent1 10 2 7" xfId="308" xr:uid="{00000000-0005-0000-0000-00006F000000}"/>
    <cellStyle name="20% - Accent1 10 2 7 2" xfId="309" xr:uid="{00000000-0005-0000-0000-000070000000}"/>
    <cellStyle name="20% - Accent1 10 2 7 2 2" xfId="310" xr:uid="{00000000-0005-0000-0000-000071000000}"/>
    <cellStyle name="20% - Accent1 10 2 7 3" xfId="311" xr:uid="{00000000-0005-0000-0000-000072000000}"/>
    <cellStyle name="20% - Accent1 10 2 8" xfId="312" xr:uid="{00000000-0005-0000-0000-000073000000}"/>
    <cellStyle name="20% - Accent1 10 2 8 2" xfId="313" xr:uid="{00000000-0005-0000-0000-000074000000}"/>
    <cellStyle name="20% - Accent1 10 2 8 2 2" xfId="314" xr:uid="{00000000-0005-0000-0000-000075000000}"/>
    <cellStyle name="20% - Accent1 10 2 8 3" xfId="315" xr:uid="{00000000-0005-0000-0000-000076000000}"/>
    <cellStyle name="20% - Accent1 10 2 9" xfId="316" xr:uid="{00000000-0005-0000-0000-000077000000}"/>
    <cellStyle name="20% - Accent1 10 2 9 2" xfId="317" xr:uid="{00000000-0005-0000-0000-000078000000}"/>
    <cellStyle name="20% - Accent1 10 3" xfId="318" xr:uid="{00000000-0005-0000-0000-000079000000}"/>
    <cellStyle name="20% - Accent1 10 3 2" xfId="319" xr:uid="{00000000-0005-0000-0000-00007A000000}"/>
    <cellStyle name="20% - Accent1 10 3 2 2" xfId="320" xr:uid="{00000000-0005-0000-0000-00007B000000}"/>
    <cellStyle name="20% - Accent1 10 3 2 2 2" xfId="321" xr:uid="{00000000-0005-0000-0000-00007C000000}"/>
    <cellStyle name="20% - Accent1 10 3 2 2 2 2" xfId="322" xr:uid="{00000000-0005-0000-0000-00007D000000}"/>
    <cellStyle name="20% - Accent1 10 3 2 2 3" xfId="323" xr:uid="{00000000-0005-0000-0000-00007E000000}"/>
    <cellStyle name="20% - Accent1 10 3 2 3" xfId="324" xr:uid="{00000000-0005-0000-0000-00007F000000}"/>
    <cellStyle name="20% - Accent1 10 3 2 3 2" xfId="325" xr:uid="{00000000-0005-0000-0000-000080000000}"/>
    <cellStyle name="20% - Accent1 10 3 2 4" xfId="326" xr:uid="{00000000-0005-0000-0000-000081000000}"/>
    <cellStyle name="20% - Accent1 10 3 3" xfId="327" xr:uid="{00000000-0005-0000-0000-000082000000}"/>
    <cellStyle name="20% - Accent1 10 3 3 2" xfId="328" xr:uid="{00000000-0005-0000-0000-000083000000}"/>
    <cellStyle name="20% - Accent1 10 3 3 2 2" xfId="329" xr:uid="{00000000-0005-0000-0000-000084000000}"/>
    <cellStyle name="20% - Accent1 10 3 3 2 2 2" xfId="330" xr:uid="{00000000-0005-0000-0000-000085000000}"/>
    <cellStyle name="20% - Accent1 10 3 3 2 3" xfId="331" xr:uid="{00000000-0005-0000-0000-000086000000}"/>
    <cellStyle name="20% - Accent1 10 3 3 3" xfId="332" xr:uid="{00000000-0005-0000-0000-000087000000}"/>
    <cellStyle name="20% - Accent1 10 3 3 3 2" xfId="333" xr:uid="{00000000-0005-0000-0000-000088000000}"/>
    <cellStyle name="20% - Accent1 10 3 3 4" xfId="334" xr:uid="{00000000-0005-0000-0000-000089000000}"/>
    <cellStyle name="20% - Accent1 10 3 4" xfId="335" xr:uid="{00000000-0005-0000-0000-00008A000000}"/>
    <cellStyle name="20% - Accent1 10 3 4 2" xfId="336" xr:uid="{00000000-0005-0000-0000-00008B000000}"/>
    <cellStyle name="20% - Accent1 10 3 4 2 2" xfId="337" xr:uid="{00000000-0005-0000-0000-00008C000000}"/>
    <cellStyle name="20% - Accent1 10 3 4 2 2 2" xfId="338" xr:uid="{00000000-0005-0000-0000-00008D000000}"/>
    <cellStyle name="20% - Accent1 10 3 4 2 3" xfId="339" xr:uid="{00000000-0005-0000-0000-00008E000000}"/>
    <cellStyle name="20% - Accent1 10 3 4 3" xfId="340" xr:uid="{00000000-0005-0000-0000-00008F000000}"/>
    <cellStyle name="20% - Accent1 10 3 4 3 2" xfId="341" xr:uid="{00000000-0005-0000-0000-000090000000}"/>
    <cellStyle name="20% - Accent1 10 3 4 4" xfId="342" xr:uid="{00000000-0005-0000-0000-000091000000}"/>
    <cellStyle name="20% - Accent1 10 3 5" xfId="343" xr:uid="{00000000-0005-0000-0000-000092000000}"/>
    <cellStyle name="20% - Accent1 10 3 5 2" xfId="344" xr:uid="{00000000-0005-0000-0000-000093000000}"/>
    <cellStyle name="20% - Accent1 10 3 5 2 2" xfId="345" xr:uid="{00000000-0005-0000-0000-000094000000}"/>
    <cellStyle name="20% - Accent1 10 3 5 3" xfId="346" xr:uid="{00000000-0005-0000-0000-000095000000}"/>
    <cellStyle name="20% - Accent1 10 3 6" xfId="347" xr:uid="{00000000-0005-0000-0000-000096000000}"/>
    <cellStyle name="20% - Accent1 10 3 6 2" xfId="348" xr:uid="{00000000-0005-0000-0000-000097000000}"/>
    <cellStyle name="20% - Accent1 10 3 6 2 2" xfId="349" xr:uid="{00000000-0005-0000-0000-000098000000}"/>
    <cellStyle name="20% - Accent1 10 3 6 3" xfId="350" xr:uid="{00000000-0005-0000-0000-000099000000}"/>
    <cellStyle name="20% - Accent1 10 3 7" xfId="351" xr:uid="{00000000-0005-0000-0000-00009A000000}"/>
    <cellStyle name="20% - Accent1 10 3 7 2" xfId="352" xr:uid="{00000000-0005-0000-0000-00009B000000}"/>
    <cellStyle name="20% - Accent1 10 3 8" xfId="353" xr:uid="{00000000-0005-0000-0000-00009C000000}"/>
    <cellStyle name="20% - Accent1 10 3 8 2" xfId="354" xr:uid="{00000000-0005-0000-0000-00009D000000}"/>
    <cellStyle name="20% - Accent1 10 3 9" xfId="355" xr:uid="{00000000-0005-0000-0000-00009E000000}"/>
    <cellStyle name="20% - Accent1 10 4" xfId="356" xr:uid="{00000000-0005-0000-0000-00009F000000}"/>
    <cellStyle name="20% - Accent1 10 4 2" xfId="357" xr:uid="{00000000-0005-0000-0000-0000A0000000}"/>
    <cellStyle name="20% - Accent1 10 4 2 2" xfId="358" xr:uid="{00000000-0005-0000-0000-0000A1000000}"/>
    <cellStyle name="20% - Accent1 10 4 2 2 2" xfId="359" xr:uid="{00000000-0005-0000-0000-0000A2000000}"/>
    <cellStyle name="20% - Accent1 10 4 2 2 2 2" xfId="360" xr:uid="{00000000-0005-0000-0000-0000A3000000}"/>
    <cellStyle name="20% - Accent1 10 4 2 2 3" xfId="361" xr:uid="{00000000-0005-0000-0000-0000A4000000}"/>
    <cellStyle name="20% - Accent1 10 4 2 3" xfId="362" xr:uid="{00000000-0005-0000-0000-0000A5000000}"/>
    <cellStyle name="20% - Accent1 10 4 2 3 2" xfId="363" xr:uid="{00000000-0005-0000-0000-0000A6000000}"/>
    <cellStyle name="20% - Accent1 10 4 2 4" xfId="364" xr:uid="{00000000-0005-0000-0000-0000A7000000}"/>
    <cellStyle name="20% - Accent1 10 4 3" xfId="365" xr:uid="{00000000-0005-0000-0000-0000A8000000}"/>
    <cellStyle name="20% - Accent1 10 4 3 2" xfId="366" xr:uid="{00000000-0005-0000-0000-0000A9000000}"/>
    <cellStyle name="20% - Accent1 10 4 3 2 2" xfId="367" xr:uid="{00000000-0005-0000-0000-0000AA000000}"/>
    <cellStyle name="20% - Accent1 10 4 3 2 2 2" xfId="368" xr:uid="{00000000-0005-0000-0000-0000AB000000}"/>
    <cellStyle name="20% - Accent1 10 4 3 2 3" xfId="369" xr:uid="{00000000-0005-0000-0000-0000AC000000}"/>
    <cellStyle name="20% - Accent1 10 4 3 3" xfId="370" xr:uid="{00000000-0005-0000-0000-0000AD000000}"/>
    <cellStyle name="20% - Accent1 10 4 3 3 2" xfId="371" xr:uid="{00000000-0005-0000-0000-0000AE000000}"/>
    <cellStyle name="20% - Accent1 10 4 3 4" xfId="372" xr:uid="{00000000-0005-0000-0000-0000AF000000}"/>
    <cellStyle name="20% - Accent1 10 4 4" xfId="373" xr:uid="{00000000-0005-0000-0000-0000B0000000}"/>
    <cellStyle name="20% - Accent1 10 4 4 2" xfId="374" xr:uid="{00000000-0005-0000-0000-0000B1000000}"/>
    <cellStyle name="20% - Accent1 10 4 4 2 2" xfId="375" xr:uid="{00000000-0005-0000-0000-0000B2000000}"/>
    <cellStyle name="20% - Accent1 10 4 4 2 2 2" xfId="376" xr:uid="{00000000-0005-0000-0000-0000B3000000}"/>
    <cellStyle name="20% - Accent1 10 4 4 2 3" xfId="377" xr:uid="{00000000-0005-0000-0000-0000B4000000}"/>
    <cellStyle name="20% - Accent1 10 4 4 3" xfId="378" xr:uid="{00000000-0005-0000-0000-0000B5000000}"/>
    <cellStyle name="20% - Accent1 10 4 4 3 2" xfId="379" xr:uid="{00000000-0005-0000-0000-0000B6000000}"/>
    <cellStyle name="20% - Accent1 10 4 4 4" xfId="380" xr:uid="{00000000-0005-0000-0000-0000B7000000}"/>
    <cellStyle name="20% - Accent1 10 4 5" xfId="381" xr:uid="{00000000-0005-0000-0000-0000B8000000}"/>
    <cellStyle name="20% - Accent1 10 4 5 2" xfId="382" xr:uid="{00000000-0005-0000-0000-0000B9000000}"/>
    <cellStyle name="20% - Accent1 10 4 5 2 2" xfId="383" xr:uid="{00000000-0005-0000-0000-0000BA000000}"/>
    <cellStyle name="20% - Accent1 10 4 5 3" xfId="384" xr:uid="{00000000-0005-0000-0000-0000BB000000}"/>
    <cellStyle name="20% - Accent1 10 4 6" xfId="385" xr:uid="{00000000-0005-0000-0000-0000BC000000}"/>
    <cellStyle name="20% - Accent1 10 4 6 2" xfId="386" xr:uid="{00000000-0005-0000-0000-0000BD000000}"/>
    <cellStyle name="20% - Accent1 10 4 6 2 2" xfId="387" xr:uid="{00000000-0005-0000-0000-0000BE000000}"/>
    <cellStyle name="20% - Accent1 10 4 6 3" xfId="388" xr:uid="{00000000-0005-0000-0000-0000BF000000}"/>
    <cellStyle name="20% - Accent1 10 4 7" xfId="389" xr:uid="{00000000-0005-0000-0000-0000C0000000}"/>
    <cellStyle name="20% - Accent1 10 4 7 2" xfId="390" xr:uid="{00000000-0005-0000-0000-0000C1000000}"/>
    <cellStyle name="20% - Accent1 10 4 8" xfId="391" xr:uid="{00000000-0005-0000-0000-0000C2000000}"/>
    <cellStyle name="20% - Accent1 10 4 8 2" xfId="392" xr:uid="{00000000-0005-0000-0000-0000C3000000}"/>
    <cellStyle name="20% - Accent1 10 4 9" xfId="393" xr:uid="{00000000-0005-0000-0000-0000C4000000}"/>
    <cellStyle name="20% - Accent1 10 5" xfId="394" xr:uid="{00000000-0005-0000-0000-0000C5000000}"/>
    <cellStyle name="20% - Accent1 10 5 2" xfId="395" xr:uid="{00000000-0005-0000-0000-0000C6000000}"/>
    <cellStyle name="20% - Accent1 10 5 2 2" xfId="396" xr:uid="{00000000-0005-0000-0000-0000C7000000}"/>
    <cellStyle name="20% - Accent1 10 5 2 2 2" xfId="397" xr:uid="{00000000-0005-0000-0000-0000C8000000}"/>
    <cellStyle name="20% - Accent1 10 5 2 3" xfId="398" xr:uid="{00000000-0005-0000-0000-0000C9000000}"/>
    <cellStyle name="20% - Accent1 10 5 3" xfId="399" xr:uid="{00000000-0005-0000-0000-0000CA000000}"/>
    <cellStyle name="20% - Accent1 10 5 3 2" xfId="400" xr:uid="{00000000-0005-0000-0000-0000CB000000}"/>
    <cellStyle name="20% - Accent1 10 5 4" xfId="401" xr:uid="{00000000-0005-0000-0000-0000CC000000}"/>
    <cellStyle name="20% - Accent1 10 6" xfId="402" xr:uid="{00000000-0005-0000-0000-0000CD000000}"/>
    <cellStyle name="20% - Accent1 10 6 2" xfId="403" xr:uid="{00000000-0005-0000-0000-0000CE000000}"/>
    <cellStyle name="20% - Accent1 10 6 2 2" xfId="404" xr:uid="{00000000-0005-0000-0000-0000CF000000}"/>
    <cellStyle name="20% - Accent1 10 6 2 2 2" xfId="405" xr:uid="{00000000-0005-0000-0000-0000D0000000}"/>
    <cellStyle name="20% - Accent1 10 6 2 3" xfId="406" xr:uid="{00000000-0005-0000-0000-0000D1000000}"/>
    <cellStyle name="20% - Accent1 10 6 3" xfId="407" xr:uid="{00000000-0005-0000-0000-0000D2000000}"/>
    <cellStyle name="20% - Accent1 10 6 3 2" xfId="408" xr:uid="{00000000-0005-0000-0000-0000D3000000}"/>
    <cellStyle name="20% - Accent1 10 6 4" xfId="409" xr:uid="{00000000-0005-0000-0000-0000D4000000}"/>
    <cellStyle name="20% - Accent1 10 7" xfId="410" xr:uid="{00000000-0005-0000-0000-0000D5000000}"/>
    <cellStyle name="20% - Accent1 10 7 2" xfId="411" xr:uid="{00000000-0005-0000-0000-0000D6000000}"/>
    <cellStyle name="20% - Accent1 10 7 2 2" xfId="412" xr:uid="{00000000-0005-0000-0000-0000D7000000}"/>
    <cellStyle name="20% - Accent1 10 7 2 2 2" xfId="413" xr:uid="{00000000-0005-0000-0000-0000D8000000}"/>
    <cellStyle name="20% - Accent1 10 7 2 3" xfId="414" xr:uid="{00000000-0005-0000-0000-0000D9000000}"/>
    <cellStyle name="20% - Accent1 10 7 3" xfId="415" xr:uid="{00000000-0005-0000-0000-0000DA000000}"/>
    <cellStyle name="20% - Accent1 10 7 3 2" xfId="416" xr:uid="{00000000-0005-0000-0000-0000DB000000}"/>
    <cellStyle name="20% - Accent1 10 7 4" xfId="417" xr:uid="{00000000-0005-0000-0000-0000DC000000}"/>
    <cellStyle name="20% - Accent1 10 8" xfId="418" xr:uid="{00000000-0005-0000-0000-0000DD000000}"/>
    <cellStyle name="20% - Accent1 10 8 2" xfId="419" xr:uid="{00000000-0005-0000-0000-0000DE000000}"/>
    <cellStyle name="20% - Accent1 10 8 2 2" xfId="420" xr:uid="{00000000-0005-0000-0000-0000DF000000}"/>
    <cellStyle name="20% - Accent1 10 8 3" xfId="421" xr:uid="{00000000-0005-0000-0000-0000E0000000}"/>
    <cellStyle name="20% - Accent1 10 9" xfId="422" xr:uid="{00000000-0005-0000-0000-0000E1000000}"/>
    <cellStyle name="20% - Accent1 10 9 2" xfId="423" xr:uid="{00000000-0005-0000-0000-0000E2000000}"/>
    <cellStyle name="20% - Accent1 10 9 2 2" xfId="424" xr:uid="{00000000-0005-0000-0000-0000E3000000}"/>
    <cellStyle name="20% - Accent1 10 9 3" xfId="425" xr:uid="{00000000-0005-0000-0000-0000E4000000}"/>
    <cellStyle name="20% - Accent1 11" xfId="426" xr:uid="{00000000-0005-0000-0000-0000E5000000}"/>
    <cellStyle name="20% - Accent1 11 10" xfId="427" xr:uid="{00000000-0005-0000-0000-0000E6000000}"/>
    <cellStyle name="20% - Accent1 11 10 2" xfId="428" xr:uid="{00000000-0005-0000-0000-0000E7000000}"/>
    <cellStyle name="20% - Accent1 11 11" xfId="429" xr:uid="{00000000-0005-0000-0000-0000E8000000}"/>
    <cellStyle name="20% - Accent1 11 2" xfId="430" xr:uid="{00000000-0005-0000-0000-0000E9000000}"/>
    <cellStyle name="20% - Accent1 11 2 2" xfId="431" xr:uid="{00000000-0005-0000-0000-0000EA000000}"/>
    <cellStyle name="20% - Accent1 11 2 2 2" xfId="432" xr:uid="{00000000-0005-0000-0000-0000EB000000}"/>
    <cellStyle name="20% - Accent1 11 2 2 2 2" xfId="433" xr:uid="{00000000-0005-0000-0000-0000EC000000}"/>
    <cellStyle name="20% - Accent1 11 2 2 2 2 2" xfId="434" xr:uid="{00000000-0005-0000-0000-0000ED000000}"/>
    <cellStyle name="20% - Accent1 11 2 2 2 3" xfId="435" xr:uid="{00000000-0005-0000-0000-0000EE000000}"/>
    <cellStyle name="20% - Accent1 11 2 2 3" xfId="436" xr:uid="{00000000-0005-0000-0000-0000EF000000}"/>
    <cellStyle name="20% - Accent1 11 2 2 3 2" xfId="437" xr:uid="{00000000-0005-0000-0000-0000F0000000}"/>
    <cellStyle name="20% - Accent1 11 2 2 4" xfId="438" xr:uid="{00000000-0005-0000-0000-0000F1000000}"/>
    <cellStyle name="20% - Accent1 11 2 3" xfId="439" xr:uid="{00000000-0005-0000-0000-0000F2000000}"/>
    <cellStyle name="20% - Accent1 11 2 3 2" xfId="440" xr:uid="{00000000-0005-0000-0000-0000F3000000}"/>
    <cellStyle name="20% - Accent1 11 2 3 2 2" xfId="441" xr:uid="{00000000-0005-0000-0000-0000F4000000}"/>
    <cellStyle name="20% - Accent1 11 2 3 2 2 2" xfId="442" xr:uid="{00000000-0005-0000-0000-0000F5000000}"/>
    <cellStyle name="20% - Accent1 11 2 3 2 3" xfId="443" xr:uid="{00000000-0005-0000-0000-0000F6000000}"/>
    <cellStyle name="20% - Accent1 11 2 3 3" xfId="444" xr:uid="{00000000-0005-0000-0000-0000F7000000}"/>
    <cellStyle name="20% - Accent1 11 2 3 3 2" xfId="445" xr:uid="{00000000-0005-0000-0000-0000F8000000}"/>
    <cellStyle name="20% - Accent1 11 2 3 4" xfId="446" xr:uid="{00000000-0005-0000-0000-0000F9000000}"/>
    <cellStyle name="20% - Accent1 11 2 4" xfId="447" xr:uid="{00000000-0005-0000-0000-0000FA000000}"/>
    <cellStyle name="20% - Accent1 11 2 4 2" xfId="448" xr:uid="{00000000-0005-0000-0000-0000FB000000}"/>
    <cellStyle name="20% - Accent1 11 2 4 2 2" xfId="449" xr:uid="{00000000-0005-0000-0000-0000FC000000}"/>
    <cellStyle name="20% - Accent1 11 2 4 2 2 2" xfId="450" xr:uid="{00000000-0005-0000-0000-0000FD000000}"/>
    <cellStyle name="20% - Accent1 11 2 4 2 3" xfId="451" xr:uid="{00000000-0005-0000-0000-0000FE000000}"/>
    <cellStyle name="20% - Accent1 11 2 4 3" xfId="452" xr:uid="{00000000-0005-0000-0000-0000FF000000}"/>
    <cellStyle name="20% - Accent1 11 2 4 3 2" xfId="453" xr:uid="{00000000-0005-0000-0000-000000010000}"/>
    <cellStyle name="20% - Accent1 11 2 4 4" xfId="454" xr:uid="{00000000-0005-0000-0000-000001010000}"/>
    <cellStyle name="20% - Accent1 11 2 5" xfId="455" xr:uid="{00000000-0005-0000-0000-000002010000}"/>
    <cellStyle name="20% - Accent1 11 2 5 2" xfId="456" xr:uid="{00000000-0005-0000-0000-000003010000}"/>
    <cellStyle name="20% - Accent1 11 2 5 2 2" xfId="457" xr:uid="{00000000-0005-0000-0000-000004010000}"/>
    <cellStyle name="20% - Accent1 11 2 5 3" xfId="458" xr:uid="{00000000-0005-0000-0000-000005010000}"/>
    <cellStyle name="20% - Accent1 11 2 6" xfId="459" xr:uid="{00000000-0005-0000-0000-000006010000}"/>
    <cellStyle name="20% - Accent1 11 2 6 2" xfId="460" xr:uid="{00000000-0005-0000-0000-000007010000}"/>
    <cellStyle name="20% - Accent1 11 2 6 2 2" xfId="461" xr:uid="{00000000-0005-0000-0000-000008010000}"/>
    <cellStyle name="20% - Accent1 11 2 6 3" xfId="462" xr:uid="{00000000-0005-0000-0000-000009010000}"/>
    <cellStyle name="20% - Accent1 11 2 7" xfId="463" xr:uid="{00000000-0005-0000-0000-00000A010000}"/>
    <cellStyle name="20% - Accent1 11 2 7 2" xfId="464" xr:uid="{00000000-0005-0000-0000-00000B010000}"/>
    <cellStyle name="20% - Accent1 11 2 8" xfId="465" xr:uid="{00000000-0005-0000-0000-00000C010000}"/>
    <cellStyle name="20% - Accent1 11 2 8 2" xfId="466" xr:uid="{00000000-0005-0000-0000-00000D010000}"/>
    <cellStyle name="20% - Accent1 11 2 9" xfId="467" xr:uid="{00000000-0005-0000-0000-00000E010000}"/>
    <cellStyle name="20% - Accent1 11 3" xfId="468" xr:uid="{00000000-0005-0000-0000-00000F010000}"/>
    <cellStyle name="20% - Accent1 11 3 2" xfId="469" xr:uid="{00000000-0005-0000-0000-000010010000}"/>
    <cellStyle name="20% - Accent1 11 3 2 2" xfId="470" xr:uid="{00000000-0005-0000-0000-000011010000}"/>
    <cellStyle name="20% - Accent1 11 3 2 2 2" xfId="471" xr:uid="{00000000-0005-0000-0000-000012010000}"/>
    <cellStyle name="20% - Accent1 11 3 2 2 2 2" xfId="472" xr:uid="{00000000-0005-0000-0000-000013010000}"/>
    <cellStyle name="20% - Accent1 11 3 2 2 3" xfId="473" xr:uid="{00000000-0005-0000-0000-000014010000}"/>
    <cellStyle name="20% - Accent1 11 3 2 3" xfId="474" xr:uid="{00000000-0005-0000-0000-000015010000}"/>
    <cellStyle name="20% - Accent1 11 3 2 3 2" xfId="475" xr:uid="{00000000-0005-0000-0000-000016010000}"/>
    <cellStyle name="20% - Accent1 11 3 2 4" xfId="476" xr:uid="{00000000-0005-0000-0000-000017010000}"/>
    <cellStyle name="20% - Accent1 11 3 3" xfId="477" xr:uid="{00000000-0005-0000-0000-000018010000}"/>
    <cellStyle name="20% - Accent1 11 3 3 2" xfId="478" xr:uid="{00000000-0005-0000-0000-000019010000}"/>
    <cellStyle name="20% - Accent1 11 3 3 2 2" xfId="479" xr:uid="{00000000-0005-0000-0000-00001A010000}"/>
    <cellStyle name="20% - Accent1 11 3 3 2 2 2" xfId="480" xr:uid="{00000000-0005-0000-0000-00001B010000}"/>
    <cellStyle name="20% - Accent1 11 3 3 2 3" xfId="481" xr:uid="{00000000-0005-0000-0000-00001C010000}"/>
    <cellStyle name="20% - Accent1 11 3 3 3" xfId="482" xr:uid="{00000000-0005-0000-0000-00001D010000}"/>
    <cellStyle name="20% - Accent1 11 3 3 3 2" xfId="483" xr:uid="{00000000-0005-0000-0000-00001E010000}"/>
    <cellStyle name="20% - Accent1 11 3 3 4" xfId="484" xr:uid="{00000000-0005-0000-0000-00001F010000}"/>
    <cellStyle name="20% - Accent1 11 3 4" xfId="485" xr:uid="{00000000-0005-0000-0000-000020010000}"/>
    <cellStyle name="20% - Accent1 11 3 4 2" xfId="486" xr:uid="{00000000-0005-0000-0000-000021010000}"/>
    <cellStyle name="20% - Accent1 11 3 4 2 2" xfId="487" xr:uid="{00000000-0005-0000-0000-000022010000}"/>
    <cellStyle name="20% - Accent1 11 3 4 2 2 2" xfId="488" xr:uid="{00000000-0005-0000-0000-000023010000}"/>
    <cellStyle name="20% - Accent1 11 3 4 2 3" xfId="489" xr:uid="{00000000-0005-0000-0000-000024010000}"/>
    <cellStyle name="20% - Accent1 11 3 4 3" xfId="490" xr:uid="{00000000-0005-0000-0000-000025010000}"/>
    <cellStyle name="20% - Accent1 11 3 4 3 2" xfId="491" xr:uid="{00000000-0005-0000-0000-000026010000}"/>
    <cellStyle name="20% - Accent1 11 3 4 4" xfId="492" xr:uid="{00000000-0005-0000-0000-000027010000}"/>
    <cellStyle name="20% - Accent1 11 3 5" xfId="493" xr:uid="{00000000-0005-0000-0000-000028010000}"/>
    <cellStyle name="20% - Accent1 11 3 5 2" xfId="494" xr:uid="{00000000-0005-0000-0000-000029010000}"/>
    <cellStyle name="20% - Accent1 11 3 5 2 2" xfId="495" xr:uid="{00000000-0005-0000-0000-00002A010000}"/>
    <cellStyle name="20% - Accent1 11 3 5 3" xfId="496" xr:uid="{00000000-0005-0000-0000-00002B010000}"/>
    <cellStyle name="20% - Accent1 11 3 6" xfId="497" xr:uid="{00000000-0005-0000-0000-00002C010000}"/>
    <cellStyle name="20% - Accent1 11 3 6 2" xfId="498" xr:uid="{00000000-0005-0000-0000-00002D010000}"/>
    <cellStyle name="20% - Accent1 11 3 6 2 2" xfId="499" xr:uid="{00000000-0005-0000-0000-00002E010000}"/>
    <cellStyle name="20% - Accent1 11 3 6 3" xfId="500" xr:uid="{00000000-0005-0000-0000-00002F010000}"/>
    <cellStyle name="20% - Accent1 11 3 7" xfId="501" xr:uid="{00000000-0005-0000-0000-000030010000}"/>
    <cellStyle name="20% - Accent1 11 3 7 2" xfId="502" xr:uid="{00000000-0005-0000-0000-000031010000}"/>
    <cellStyle name="20% - Accent1 11 3 8" xfId="503" xr:uid="{00000000-0005-0000-0000-000032010000}"/>
    <cellStyle name="20% - Accent1 11 3 8 2" xfId="504" xr:uid="{00000000-0005-0000-0000-000033010000}"/>
    <cellStyle name="20% - Accent1 11 3 9" xfId="505" xr:uid="{00000000-0005-0000-0000-000034010000}"/>
    <cellStyle name="20% - Accent1 11 4" xfId="506" xr:uid="{00000000-0005-0000-0000-000035010000}"/>
    <cellStyle name="20% - Accent1 11 4 2" xfId="507" xr:uid="{00000000-0005-0000-0000-000036010000}"/>
    <cellStyle name="20% - Accent1 11 4 2 2" xfId="508" xr:uid="{00000000-0005-0000-0000-000037010000}"/>
    <cellStyle name="20% - Accent1 11 4 2 2 2" xfId="509" xr:uid="{00000000-0005-0000-0000-000038010000}"/>
    <cellStyle name="20% - Accent1 11 4 2 3" xfId="510" xr:uid="{00000000-0005-0000-0000-000039010000}"/>
    <cellStyle name="20% - Accent1 11 4 3" xfId="511" xr:uid="{00000000-0005-0000-0000-00003A010000}"/>
    <cellStyle name="20% - Accent1 11 4 3 2" xfId="512" xr:uid="{00000000-0005-0000-0000-00003B010000}"/>
    <cellStyle name="20% - Accent1 11 4 4" xfId="513" xr:uid="{00000000-0005-0000-0000-00003C010000}"/>
    <cellStyle name="20% - Accent1 11 5" xfId="514" xr:uid="{00000000-0005-0000-0000-00003D010000}"/>
    <cellStyle name="20% - Accent1 11 5 2" xfId="515" xr:uid="{00000000-0005-0000-0000-00003E010000}"/>
    <cellStyle name="20% - Accent1 11 5 2 2" xfId="516" xr:uid="{00000000-0005-0000-0000-00003F010000}"/>
    <cellStyle name="20% - Accent1 11 5 2 2 2" xfId="517" xr:uid="{00000000-0005-0000-0000-000040010000}"/>
    <cellStyle name="20% - Accent1 11 5 2 3" xfId="518" xr:uid="{00000000-0005-0000-0000-000041010000}"/>
    <cellStyle name="20% - Accent1 11 5 3" xfId="519" xr:uid="{00000000-0005-0000-0000-000042010000}"/>
    <cellStyle name="20% - Accent1 11 5 3 2" xfId="520" xr:uid="{00000000-0005-0000-0000-000043010000}"/>
    <cellStyle name="20% - Accent1 11 5 4" xfId="521" xr:uid="{00000000-0005-0000-0000-000044010000}"/>
    <cellStyle name="20% - Accent1 11 6" xfId="522" xr:uid="{00000000-0005-0000-0000-000045010000}"/>
    <cellStyle name="20% - Accent1 11 6 2" xfId="523" xr:uid="{00000000-0005-0000-0000-000046010000}"/>
    <cellStyle name="20% - Accent1 11 6 2 2" xfId="524" xr:uid="{00000000-0005-0000-0000-000047010000}"/>
    <cellStyle name="20% - Accent1 11 6 2 2 2" xfId="525" xr:uid="{00000000-0005-0000-0000-000048010000}"/>
    <cellStyle name="20% - Accent1 11 6 2 3" xfId="526" xr:uid="{00000000-0005-0000-0000-000049010000}"/>
    <cellStyle name="20% - Accent1 11 6 3" xfId="527" xr:uid="{00000000-0005-0000-0000-00004A010000}"/>
    <cellStyle name="20% - Accent1 11 6 3 2" xfId="528" xr:uid="{00000000-0005-0000-0000-00004B010000}"/>
    <cellStyle name="20% - Accent1 11 6 4" xfId="529" xr:uid="{00000000-0005-0000-0000-00004C010000}"/>
    <cellStyle name="20% - Accent1 11 7" xfId="530" xr:uid="{00000000-0005-0000-0000-00004D010000}"/>
    <cellStyle name="20% - Accent1 11 7 2" xfId="531" xr:uid="{00000000-0005-0000-0000-00004E010000}"/>
    <cellStyle name="20% - Accent1 11 7 2 2" xfId="532" xr:uid="{00000000-0005-0000-0000-00004F010000}"/>
    <cellStyle name="20% - Accent1 11 7 3" xfId="533" xr:uid="{00000000-0005-0000-0000-000050010000}"/>
    <cellStyle name="20% - Accent1 11 8" xfId="534" xr:uid="{00000000-0005-0000-0000-000051010000}"/>
    <cellStyle name="20% - Accent1 11 8 2" xfId="535" xr:uid="{00000000-0005-0000-0000-000052010000}"/>
    <cellStyle name="20% - Accent1 11 8 2 2" xfId="536" xr:uid="{00000000-0005-0000-0000-000053010000}"/>
    <cellStyle name="20% - Accent1 11 8 3" xfId="537" xr:uid="{00000000-0005-0000-0000-000054010000}"/>
    <cellStyle name="20% - Accent1 11 9" xfId="538" xr:uid="{00000000-0005-0000-0000-000055010000}"/>
    <cellStyle name="20% - Accent1 11 9 2" xfId="539" xr:uid="{00000000-0005-0000-0000-000056010000}"/>
    <cellStyle name="20% - Accent1 12" xfId="540" xr:uid="{00000000-0005-0000-0000-000057010000}"/>
    <cellStyle name="20% - Accent1 12 10" xfId="541" xr:uid="{00000000-0005-0000-0000-000058010000}"/>
    <cellStyle name="20% - Accent1 12 10 2" xfId="542" xr:uid="{00000000-0005-0000-0000-000059010000}"/>
    <cellStyle name="20% - Accent1 12 11" xfId="543" xr:uid="{00000000-0005-0000-0000-00005A010000}"/>
    <cellStyle name="20% - Accent1 12 2" xfId="544" xr:uid="{00000000-0005-0000-0000-00005B010000}"/>
    <cellStyle name="20% - Accent1 12 2 2" xfId="545" xr:uid="{00000000-0005-0000-0000-00005C010000}"/>
    <cellStyle name="20% - Accent1 12 2 2 2" xfId="546" xr:uid="{00000000-0005-0000-0000-00005D010000}"/>
    <cellStyle name="20% - Accent1 12 2 2 2 2" xfId="547" xr:uid="{00000000-0005-0000-0000-00005E010000}"/>
    <cellStyle name="20% - Accent1 12 2 2 2 2 2" xfId="548" xr:uid="{00000000-0005-0000-0000-00005F010000}"/>
    <cellStyle name="20% - Accent1 12 2 2 2 3" xfId="549" xr:uid="{00000000-0005-0000-0000-000060010000}"/>
    <cellStyle name="20% - Accent1 12 2 2 3" xfId="550" xr:uid="{00000000-0005-0000-0000-000061010000}"/>
    <cellStyle name="20% - Accent1 12 2 2 3 2" xfId="551" xr:uid="{00000000-0005-0000-0000-000062010000}"/>
    <cellStyle name="20% - Accent1 12 2 2 4" xfId="552" xr:uid="{00000000-0005-0000-0000-000063010000}"/>
    <cellStyle name="20% - Accent1 12 2 3" xfId="553" xr:uid="{00000000-0005-0000-0000-000064010000}"/>
    <cellStyle name="20% - Accent1 12 2 3 2" xfId="554" xr:uid="{00000000-0005-0000-0000-000065010000}"/>
    <cellStyle name="20% - Accent1 12 2 3 2 2" xfId="555" xr:uid="{00000000-0005-0000-0000-000066010000}"/>
    <cellStyle name="20% - Accent1 12 2 3 2 2 2" xfId="556" xr:uid="{00000000-0005-0000-0000-000067010000}"/>
    <cellStyle name="20% - Accent1 12 2 3 2 3" xfId="557" xr:uid="{00000000-0005-0000-0000-000068010000}"/>
    <cellStyle name="20% - Accent1 12 2 3 3" xfId="558" xr:uid="{00000000-0005-0000-0000-000069010000}"/>
    <cellStyle name="20% - Accent1 12 2 3 3 2" xfId="559" xr:uid="{00000000-0005-0000-0000-00006A010000}"/>
    <cellStyle name="20% - Accent1 12 2 3 4" xfId="560" xr:uid="{00000000-0005-0000-0000-00006B010000}"/>
    <cellStyle name="20% - Accent1 12 2 4" xfId="561" xr:uid="{00000000-0005-0000-0000-00006C010000}"/>
    <cellStyle name="20% - Accent1 12 2 4 2" xfId="562" xr:uid="{00000000-0005-0000-0000-00006D010000}"/>
    <cellStyle name="20% - Accent1 12 2 4 2 2" xfId="563" xr:uid="{00000000-0005-0000-0000-00006E010000}"/>
    <cellStyle name="20% - Accent1 12 2 4 2 2 2" xfId="564" xr:uid="{00000000-0005-0000-0000-00006F010000}"/>
    <cellStyle name="20% - Accent1 12 2 4 2 3" xfId="565" xr:uid="{00000000-0005-0000-0000-000070010000}"/>
    <cellStyle name="20% - Accent1 12 2 4 3" xfId="566" xr:uid="{00000000-0005-0000-0000-000071010000}"/>
    <cellStyle name="20% - Accent1 12 2 4 3 2" xfId="567" xr:uid="{00000000-0005-0000-0000-000072010000}"/>
    <cellStyle name="20% - Accent1 12 2 4 4" xfId="568" xr:uid="{00000000-0005-0000-0000-000073010000}"/>
    <cellStyle name="20% - Accent1 12 2 5" xfId="569" xr:uid="{00000000-0005-0000-0000-000074010000}"/>
    <cellStyle name="20% - Accent1 12 2 5 2" xfId="570" xr:uid="{00000000-0005-0000-0000-000075010000}"/>
    <cellStyle name="20% - Accent1 12 2 5 2 2" xfId="571" xr:uid="{00000000-0005-0000-0000-000076010000}"/>
    <cellStyle name="20% - Accent1 12 2 5 3" xfId="572" xr:uid="{00000000-0005-0000-0000-000077010000}"/>
    <cellStyle name="20% - Accent1 12 2 6" xfId="573" xr:uid="{00000000-0005-0000-0000-000078010000}"/>
    <cellStyle name="20% - Accent1 12 2 6 2" xfId="574" xr:uid="{00000000-0005-0000-0000-000079010000}"/>
    <cellStyle name="20% - Accent1 12 2 6 2 2" xfId="575" xr:uid="{00000000-0005-0000-0000-00007A010000}"/>
    <cellStyle name="20% - Accent1 12 2 6 3" xfId="576" xr:uid="{00000000-0005-0000-0000-00007B010000}"/>
    <cellStyle name="20% - Accent1 12 2 7" xfId="577" xr:uid="{00000000-0005-0000-0000-00007C010000}"/>
    <cellStyle name="20% - Accent1 12 2 7 2" xfId="578" xr:uid="{00000000-0005-0000-0000-00007D010000}"/>
    <cellStyle name="20% - Accent1 12 2 8" xfId="579" xr:uid="{00000000-0005-0000-0000-00007E010000}"/>
    <cellStyle name="20% - Accent1 12 2 8 2" xfId="580" xr:uid="{00000000-0005-0000-0000-00007F010000}"/>
    <cellStyle name="20% - Accent1 12 2 9" xfId="581" xr:uid="{00000000-0005-0000-0000-000080010000}"/>
    <cellStyle name="20% - Accent1 12 3" xfId="582" xr:uid="{00000000-0005-0000-0000-000081010000}"/>
    <cellStyle name="20% - Accent1 12 3 2" xfId="583" xr:uid="{00000000-0005-0000-0000-000082010000}"/>
    <cellStyle name="20% - Accent1 12 3 2 2" xfId="584" xr:uid="{00000000-0005-0000-0000-000083010000}"/>
    <cellStyle name="20% - Accent1 12 3 2 2 2" xfId="585" xr:uid="{00000000-0005-0000-0000-000084010000}"/>
    <cellStyle name="20% - Accent1 12 3 2 2 2 2" xfId="586" xr:uid="{00000000-0005-0000-0000-000085010000}"/>
    <cellStyle name="20% - Accent1 12 3 2 2 3" xfId="587" xr:uid="{00000000-0005-0000-0000-000086010000}"/>
    <cellStyle name="20% - Accent1 12 3 2 3" xfId="588" xr:uid="{00000000-0005-0000-0000-000087010000}"/>
    <cellStyle name="20% - Accent1 12 3 2 3 2" xfId="589" xr:uid="{00000000-0005-0000-0000-000088010000}"/>
    <cellStyle name="20% - Accent1 12 3 2 4" xfId="590" xr:uid="{00000000-0005-0000-0000-000089010000}"/>
    <cellStyle name="20% - Accent1 12 3 3" xfId="591" xr:uid="{00000000-0005-0000-0000-00008A010000}"/>
    <cellStyle name="20% - Accent1 12 3 3 2" xfId="592" xr:uid="{00000000-0005-0000-0000-00008B010000}"/>
    <cellStyle name="20% - Accent1 12 3 3 2 2" xfId="593" xr:uid="{00000000-0005-0000-0000-00008C010000}"/>
    <cellStyle name="20% - Accent1 12 3 3 2 2 2" xfId="594" xr:uid="{00000000-0005-0000-0000-00008D010000}"/>
    <cellStyle name="20% - Accent1 12 3 3 2 3" xfId="595" xr:uid="{00000000-0005-0000-0000-00008E010000}"/>
    <cellStyle name="20% - Accent1 12 3 3 3" xfId="596" xr:uid="{00000000-0005-0000-0000-00008F010000}"/>
    <cellStyle name="20% - Accent1 12 3 3 3 2" xfId="597" xr:uid="{00000000-0005-0000-0000-000090010000}"/>
    <cellStyle name="20% - Accent1 12 3 3 4" xfId="598" xr:uid="{00000000-0005-0000-0000-000091010000}"/>
    <cellStyle name="20% - Accent1 12 3 4" xfId="599" xr:uid="{00000000-0005-0000-0000-000092010000}"/>
    <cellStyle name="20% - Accent1 12 3 4 2" xfId="600" xr:uid="{00000000-0005-0000-0000-000093010000}"/>
    <cellStyle name="20% - Accent1 12 3 4 2 2" xfId="601" xr:uid="{00000000-0005-0000-0000-000094010000}"/>
    <cellStyle name="20% - Accent1 12 3 4 2 2 2" xfId="602" xr:uid="{00000000-0005-0000-0000-000095010000}"/>
    <cellStyle name="20% - Accent1 12 3 4 2 3" xfId="603" xr:uid="{00000000-0005-0000-0000-000096010000}"/>
    <cellStyle name="20% - Accent1 12 3 4 3" xfId="604" xr:uid="{00000000-0005-0000-0000-000097010000}"/>
    <cellStyle name="20% - Accent1 12 3 4 3 2" xfId="605" xr:uid="{00000000-0005-0000-0000-000098010000}"/>
    <cellStyle name="20% - Accent1 12 3 4 4" xfId="606" xr:uid="{00000000-0005-0000-0000-000099010000}"/>
    <cellStyle name="20% - Accent1 12 3 5" xfId="607" xr:uid="{00000000-0005-0000-0000-00009A010000}"/>
    <cellStyle name="20% - Accent1 12 3 5 2" xfId="608" xr:uid="{00000000-0005-0000-0000-00009B010000}"/>
    <cellStyle name="20% - Accent1 12 3 5 2 2" xfId="609" xr:uid="{00000000-0005-0000-0000-00009C010000}"/>
    <cellStyle name="20% - Accent1 12 3 5 3" xfId="610" xr:uid="{00000000-0005-0000-0000-00009D010000}"/>
    <cellStyle name="20% - Accent1 12 3 6" xfId="611" xr:uid="{00000000-0005-0000-0000-00009E010000}"/>
    <cellStyle name="20% - Accent1 12 3 6 2" xfId="612" xr:uid="{00000000-0005-0000-0000-00009F010000}"/>
    <cellStyle name="20% - Accent1 12 3 6 2 2" xfId="613" xr:uid="{00000000-0005-0000-0000-0000A0010000}"/>
    <cellStyle name="20% - Accent1 12 3 6 3" xfId="614" xr:uid="{00000000-0005-0000-0000-0000A1010000}"/>
    <cellStyle name="20% - Accent1 12 3 7" xfId="615" xr:uid="{00000000-0005-0000-0000-0000A2010000}"/>
    <cellStyle name="20% - Accent1 12 3 7 2" xfId="616" xr:uid="{00000000-0005-0000-0000-0000A3010000}"/>
    <cellStyle name="20% - Accent1 12 3 8" xfId="617" xr:uid="{00000000-0005-0000-0000-0000A4010000}"/>
    <cellStyle name="20% - Accent1 12 3 8 2" xfId="618" xr:uid="{00000000-0005-0000-0000-0000A5010000}"/>
    <cellStyle name="20% - Accent1 12 3 9" xfId="619" xr:uid="{00000000-0005-0000-0000-0000A6010000}"/>
    <cellStyle name="20% - Accent1 12 4" xfId="620" xr:uid="{00000000-0005-0000-0000-0000A7010000}"/>
    <cellStyle name="20% - Accent1 12 4 2" xfId="621" xr:uid="{00000000-0005-0000-0000-0000A8010000}"/>
    <cellStyle name="20% - Accent1 12 4 2 2" xfId="622" xr:uid="{00000000-0005-0000-0000-0000A9010000}"/>
    <cellStyle name="20% - Accent1 12 4 2 2 2" xfId="623" xr:uid="{00000000-0005-0000-0000-0000AA010000}"/>
    <cellStyle name="20% - Accent1 12 4 2 3" xfId="624" xr:uid="{00000000-0005-0000-0000-0000AB010000}"/>
    <cellStyle name="20% - Accent1 12 4 3" xfId="625" xr:uid="{00000000-0005-0000-0000-0000AC010000}"/>
    <cellStyle name="20% - Accent1 12 4 3 2" xfId="626" xr:uid="{00000000-0005-0000-0000-0000AD010000}"/>
    <cellStyle name="20% - Accent1 12 4 4" xfId="627" xr:uid="{00000000-0005-0000-0000-0000AE010000}"/>
    <cellStyle name="20% - Accent1 12 5" xfId="628" xr:uid="{00000000-0005-0000-0000-0000AF010000}"/>
    <cellStyle name="20% - Accent1 12 5 2" xfId="629" xr:uid="{00000000-0005-0000-0000-0000B0010000}"/>
    <cellStyle name="20% - Accent1 12 5 2 2" xfId="630" xr:uid="{00000000-0005-0000-0000-0000B1010000}"/>
    <cellStyle name="20% - Accent1 12 5 2 2 2" xfId="631" xr:uid="{00000000-0005-0000-0000-0000B2010000}"/>
    <cellStyle name="20% - Accent1 12 5 2 3" xfId="632" xr:uid="{00000000-0005-0000-0000-0000B3010000}"/>
    <cellStyle name="20% - Accent1 12 5 3" xfId="633" xr:uid="{00000000-0005-0000-0000-0000B4010000}"/>
    <cellStyle name="20% - Accent1 12 5 3 2" xfId="634" xr:uid="{00000000-0005-0000-0000-0000B5010000}"/>
    <cellStyle name="20% - Accent1 12 5 4" xfId="635" xr:uid="{00000000-0005-0000-0000-0000B6010000}"/>
    <cellStyle name="20% - Accent1 12 6" xfId="636" xr:uid="{00000000-0005-0000-0000-0000B7010000}"/>
    <cellStyle name="20% - Accent1 12 6 2" xfId="637" xr:uid="{00000000-0005-0000-0000-0000B8010000}"/>
    <cellStyle name="20% - Accent1 12 6 2 2" xfId="638" xr:uid="{00000000-0005-0000-0000-0000B9010000}"/>
    <cellStyle name="20% - Accent1 12 6 2 2 2" xfId="639" xr:uid="{00000000-0005-0000-0000-0000BA010000}"/>
    <cellStyle name="20% - Accent1 12 6 2 3" xfId="640" xr:uid="{00000000-0005-0000-0000-0000BB010000}"/>
    <cellStyle name="20% - Accent1 12 6 3" xfId="641" xr:uid="{00000000-0005-0000-0000-0000BC010000}"/>
    <cellStyle name="20% - Accent1 12 6 3 2" xfId="642" xr:uid="{00000000-0005-0000-0000-0000BD010000}"/>
    <cellStyle name="20% - Accent1 12 6 4" xfId="643" xr:uid="{00000000-0005-0000-0000-0000BE010000}"/>
    <cellStyle name="20% - Accent1 12 7" xfId="644" xr:uid="{00000000-0005-0000-0000-0000BF010000}"/>
    <cellStyle name="20% - Accent1 12 7 2" xfId="645" xr:uid="{00000000-0005-0000-0000-0000C0010000}"/>
    <cellStyle name="20% - Accent1 12 7 2 2" xfId="646" xr:uid="{00000000-0005-0000-0000-0000C1010000}"/>
    <cellStyle name="20% - Accent1 12 7 3" xfId="647" xr:uid="{00000000-0005-0000-0000-0000C2010000}"/>
    <cellStyle name="20% - Accent1 12 8" xfId="648" xr:uid="{00000000-0005-0000-0000-0000C3010000}"/>
    <cellStyle name="20% - Accent1 12 8 2" xfId="649" xr:uid="{00000000-0005-0000-0000-0000C4010000}"/>
    <cellStyle name="20% - Accent1 12 8 2 2" xfId="650" xr:uid="{00000000-0005-0000-0000-0000C5010000}"/>
    <cellStyle name="20% - Accent1 12 8 3" xfId="651" xr:uid="{00000000-0005-0000-0000-0000C6010000}"/>
    <cellStyle name="20% - Accent1 12 9" xfId="652" xr:uid="{00000000-0005-0000-0000-0000C7010000}"/>
    <cellStyle name="20% - Accent1 12 9 2" xfId="653" xr:uid="{00000000-0005-0000-0000-0000C8010000}"/>
    <cellStyle name="20% - Accent1 13" xfId="654" xr:uid="{00000000-0005-0000-0000-0000C9010000}"/>
    <cellStyle name="20% - Accent1 13 10" xfId="655" xr:uid="{00000000-0005-0000-0000-0000CA010000}"/>
    <cellStyle name="20% - Accent1 13 10 2" xfId="656" xr:uid="{00000000-0005-0000-0000-0000CB010000}"/>
    <cellStyle name="20% - Accent1 13 11" xfId="657" xr:uid="{00000000-0005-0000-0000-0000CC010000}"/>
    <cellStyle name="20% - Accent1 13 2" xfId="658" xr:uid="{00000000-0005-0000-0000-0000CD010000}"/>
    <cellStyle name="20% - Accent1 13 2 2" xfId="659" xr:uid="{00000000-0005-0000-0000-0000CE010000}"/>
    <cellStyle name="20% - Accent1 13 2 2 2" xfId="660" xr:uid="{00000000-0005-0000-0000-0000CF010000}"/>
    <cellStyle name="20% - Accent1 13 2 2 2 2" xfId="661" xr:uid="{00000000-0005-0000-0000-0000D0010000}"/>
    <cellStyle name="20% - Accent1 13 2 2 2 2 2" xfId="662" xr:uid="{00000000-0005-0000-0000-0000D1010000}"/>
    <cellStyle name="20% - Accent1 13 2 2 2 3" xfId="663" xr:uid="{00000000-0005-0000-0000-0000D2010000}"/>
    <cellStyle name="20% - Accent1 13 2 2 3" xfId="664" xr:uid="{00000000-0005-0000-0000-0000D3010000}"/>
    <cellStyle name="20% - Accent1 13 2 2 3 2" xfId="665" xr:uid="{00000000-0005-0000-0000-0000D4010000}"/>
    <cellStyle name="20% - Accent1 13 2 2 4" xfId="666" xr:uid="{00000000-0005-0000-0000-0000D5010000}"/>
    <cellStyle name="20% - Accent1 13 2 3" xfId="667" xr:uid="{00000000-0005-0000-0000-0000D6010000}"/>
    <cellStyle name="20% - Accent1 13 2 3 2" xfId="668" xr:uid="{00000000-0005-0000-0000-0000D7010000}"/>
    <cellStyle name="20% - Accent1 13 2 3 2 2" xfId="669" xr:uid="{00000000-0005-0000-0000-0000D8010000}"/>
    <cellStyle name="20% - Accent1 13 2 3 2 2 2" xfId="670" xr:uid="{00000000-0005-0000-0000-0000D9010000}"/>
    <cellStyle name="20% - Accent1 13 2 3 2 3" xfId="671" xr:uid="{00000000-0005-0000-0000-0000DA010000}"/>
    <cellStyle name="20% - Accent1 13 2 3 3" xfId="672" xr:uid="{00000000-0005-0000-0000-0000DB010000}"/>
    <cellStyle name="20% - Accent1 13 2 3 3 2" xfId="673" xr:uid="{00000000-0005-0000-0000-0000DC010000}"/>
    <cellStyle name="20% - Accent1 13 2 3 4" xfId="674" xr:uid="{00000000-0005-0000-0000-0000DD010000}"/>
    <cellStyle name="20% - Accent1 13 2 4" xfId="675" xr:uid="{00000000-0005-0000-0000-0000DE010000}"/>
    <cellStyle name="20% - Accent1 13 2 4 2" xfId="676" xr:uid="{00000000-0005-0000-0000-0000DF010000}"/>
    <cellStyle name="20% - Accent1 13 2 4 2 2" xfId="677" xr:uid="{00000000-0005-0000-0000-0000E0010000}"/>
    <cellStyle name="20% - Accent1 13 2 4 2 2 2" xfId="678" xr:uid="{00000000-0005-0000-0000-0000E1010000}"/>
    <cellStyle name="20% - Accent1 13 2 4 2 3" xfId="679" xr:uid="{00000000-0005-0000-0000-0000E2010000}"/>
    <cellStyle name="20% - Accent1 13 2 4 3" xfId="680" xr:uid="{00000000-0005-0000-0000-0000E3010000}"/>
    <cellStyle name="20% - Accent1 13 2 4 3 2" xfId="681" xr:uid="{00000000-0005-0000-0000-0000E4010000}"/>
    <cellStyle name="20% - Accent1 13 2 4 4" xfId="682" xr:uid="{00000000-0005-0000-0000-0000E5010000}"/>
    <cellStyle name="20% - Accent1 13 2 5" xfId="683" xr:uid="{00000000-0005-0000-0000-0000E6010000}"/>
    <cellStyle name="20% - Accent1 13 2 5 2" xfId="684" xr:uid="{00000000-0005-0000-0000-0000E7010000}"/>
    <cellStyle name="20% - Accent1 13 2 5 2 2" xfId="685" xr:uid="{00000000-0005-0000-0000-0000E8010000}"/>
    <cellStyle name="20% - Accent1 13 2 5 3" xfId="686" xr:uid="{00000000-0005-0000-0000-0000E9010000}"/>
    <cellStyle name="20% - Accent1 13 2 6" xfId="687" xr:uid="{00000000-0005-0000-0000-0000EA010000}"/>
    <cellStyle name="20% - Accent1 13 2 6 2" xfId="688" xr:uid="{00000000-0005-0000-0000-0000EB010000}"/>
    <cellStyle name="20% - Accent1 13 2 6 2 2" xfId="689" xr:uid="{00000000-0005-0000-0000-0000EC010000}"/>
    <cellStyle name="20% - Accent1 13 2 6 3" xfId="690" xr:uid="{00000000-0005-0000-0000-0000ED010000}"/>
    <cellStyle name="20% - Accent1 13 2 7" xfId="691" xr:uid="{00000000-0005-0000-0000-0000EE010000}"/>
    <cellStyle name="20% - Accent1 13 2 7 2" xfId="692" xr:uid="{00000000-0005-0000-0000-0000EF010000}"/>
    <cellStyle name="20% - Accent1 13 2 8" xfId="693" xr:uid="{00000000-0005-0000-0000-0000F0010000}"/>
    <cellStyle name="20% - Accent1 13 2 8 2" xfId="694" xr:uid="{00000000-0005-0000-0000-0000F1010000}"/>
    <cellStyle name="20% - Accent1 13 2 9" xfId="695" xr:uid="{00000000-0005-0000-0000-0000F2010000}"/>
    <cellStyle name="20% - Accent1 13 3" xfId="696" xr:uid="{00000000-0005-0000-0000-0000F3010000}"/>
    <cellStyle name="20% - Accent1 13 3 2" xfId="697" xr:uid="{00000000-0005-0000-0000-0000F4010000}"/>
    <cellStyle name="20% - Accent1 13 3 2 2" xfId="698" xr:uid="{00000000-0005-0000-0000-0000F5010000}"/>
    <cellStyle name="20% - Accent1 13 3 2 2 2" xfId="699" xr:uid="{00000000-0005-0000-0000-0000F6010000}"/>
    <cellStyle name="20% - Accent1 13 3 2 2 2 2" xfId="700" xr:uid="{00000000-0005-0000-0000-0000F7010000}"/>
    <cellStyle name="20% - Accent1 13 3 2 2 3" xfId="701" xr:uid="{00000000-0005-0000-0000-0000F8010000}"/>
    <cellStyle name="20% - Accent1 13 3 2 3" xfId="702" xr:uid="{00000000-0005-0000-0000-0000F9010000}"/>
    <cellStyle name="20% - Accent1 13 3 2 3 2" xfId="703" xr:uid="{00000000-0005-0000-0000-0000FA010000}"/>
    <cellStyle name="20% - Accent1 13 3 2 4" xfId="704" xr:uid="{00000000-0005-0000-0000-0000FB010000}"/>
    <cellStyle name="20% - Accent1 13 3 3" xfId="705" xr:uid="{00000000-0005-0000-0000-0000FC010000}"/>
    <cellStyle name="20% - Accent1 13 3 3 2" xfId="706" xr:uid="{00000000-0005-0000-0000-0000FD010000}"/>
    <cellStyle name="20% - Accent1 13 3 3 2 2" xfId="707" xr:uid="{00000000-0005-0000-0000-0000FE010000}"/>
    <cellStyle name="20% - Accent1 13 3 3 2 2 2" xfId="708" xr:uid="{00000000-0005-0000-0000-0000FF010000}"/>
    <cellStyle name="20% - Accent1 13 3 3 2 3" xfId="709" xr:uid="{00000000-0005-0000-0000-000000020000}"/>
    <cellStyle name="20% - Accent1 13 3 3 3" xfId="710" xr:uid="{00000000-0005-0000-0000-000001020000}"/>
    <cellStyle name="20% - Accent1 13 3 3 3 2" xfId="711" xr:uid="{00000000-0005-0000-0000-000002020000}"/>
    <cellStyle name="20% - Accent1 13 3 3 4" xfId="712" xr:uid="{00000000-0005-0000-0000-000003020000}"/>
    <cellStyle name="20% - Accent1 13 3 4" xfId="713" xr:uid="{00000000-0005-0000-0000-000004020000}"/>
    <cellStyle name="20% - Accent1 13 3 4 2" xfId="714" xr:uid="{00000000-0005-0000-0000-000005020000}"/>
    <cellStyle name="20% - Accent1 13 3 4 2 2" xfId="715" xr:uid="{00000000-0005-0000-0000-000006020000}"/>
    <cellStyle name="20% - Accent1 13 3 4 2 2 2" xfId="716" xr:uid="{00000000-0005-0000-0000-000007020000}"/>
    <cellStyle name="20% - Accent1 13 3 4 2 3" xfId="717" xr:uid="{00000000-0005-0000-0000-000008020000}"/>
    <cellStyle name="20% - Accent1 13 3 4 3" xfId="718" xr:uid="{00000000-0005-0000-0000-000009020000}"/>
    <cellStyle name="20% - Accent1 13 3 4 3 2" xfId="719" xr:uid="{00000000-0005-0000-0000-00000A020000}"/>
    <cellStyle name="20% - Accent1 13 3 4 4" xfId="720" xr:uid="{00000000-0005-0000-0000-00000B020000}"/>
    <cellStyle name="20% - Accent1 13 3 5" xfId="721" xr:uid="{00000000-0005-0000-0000-00000C020000}"/>
    <cellStyle name="20% - Accent1 13 3 5 2" xfId="722" xr:uid="{00000000-0005-0000-0000-00000D020000}"/>
    <cellStyle name="20% - Accent1 13 3 5 2 2" xfId="723" xr:uid="{00000000-0005-0000-0000-00000E020000}"/>
    <cellStyle name="20% - Accent1 13 3 5 3" xfId="724" xr:uid="{00000000-0005-0000-0000-00000F020000}"/>
    <cellStyle name="20% - Accent1 13 3 6" xfId="725" xr:uid="{00000000-0005-0000-0000-000010020000}"/>
    <cellStyle name="20% - Accent1 13 3 6 2" xfId="726" xr:uid="{00000000-0005-0000-0000-000011020000}"/>
    <cellStyle name="20% - Accent1 13 3 6 2 2" xfId="727" xr:uid="{00000000-0005-0000-0000-000012020000}"/>
    <cellStyle name="20% - Accent1 13 3 6 3" xfId="728" xr:uid="{00000000-0005-0000-0000-000013020000}"/>
    <cellStyle name="20% - Accent1 13 3 7" xfId="729" xr:uid="{00000000-0005-0000-0000-000014020000}"/>
    <cellStyle name="20% - Accent1 13 3 7 2" xfId="730" xr:uid="{00000000-0005-0000-0000-000015020000}"/>
    <cellStyle name="20% - Accent1 13 3 8" xfId="731" xr:uid="{00000000-0005-0000-0000-000016020000}"/>
    <cellStyle name="20% - Accent1 13 3 8 2" xfId="732" xr:uid="{00000000-0005-0000-0000-000017020000}"/>
    <cellStyle name="20% - Accent1 13 3 9" xfId="733" xr:uid="{00000000-0005-0000-0000-000018020000}"/>
    <cellStyle name="20% - Accent1 13 4" xfId="734" xr:uid="{00000000-0005-0000-0000-000019020000}"/>
    <cellStyle name="20% - Accent1 13 4 2" xfId="735" xr:uid="{00000000-0005-0000-0000-00001A020000}"/>
    <cellStyle name="20% - Accent1 13 4 2 2" xfId="736" xr:uid="{00000000-0005-0000-0000-00001B020000}"/>
    <cellStyle name="20% - Accent1 13 4 2 2 2" xfId="737" xr:uid="{00000000-0005-0000-0000-00001C020000}"/>
    <cellStyle name="20% - Accent1 13 4 2 3" xfId="738" xr:uid="{00000000-0005-0000-0000-00001D020000}"/>
    <cellStyle name="20% - Accent1 13 4 3" xfId="739" xr:uid="{00000000-0005-0000-0000-00001E020000}"/>
    <cellStyle name="20% - Accent1 13 4 3 2" xfId="740" xr:uid="{00000000-0005-0000-0000-00001F020000}"/>
    <cellStyle name="20% - Accent1 13 4 4" xfId="741" xr:uid="{00000000-0005-0000-0000-000020020000}"/>
    <cellStyle name="20% - Accent1 13 5" xfId="742" xr:uid="{00000000-0005-0000-0000-000021020000}"/>
    <cellStyle name="20% - Accent1 13 5 2" xfId="743" xr:uid="{00000000-0005-0000-0000-000022020000}"/>
    <cellStyle name="20% - Accent1 13 5 2 2" xfId="744" xr:uid="{00000000-0005-0000-0000-000023020000}"/>
    <cellStyle name="20% - Accent1 13 5 2 2 2" xfId="745" xr:uid="{00000000-0005-0000-0000-000024020000}"/>
    <cellStyle name="20% - Accent1 13 5 2 3" xfId="746" xr:uid="{00000000-0005-0000-0000-000025020000}"/>
    <cellStyle name="20% - Accent1 13 5 3" xfId="747" xr:uid="{00000000-0005-0000-0000-000026020000}"/>
    <cellStyle name="20% - Accent1 13 5 3 2" xfId="748" xr:uid="{00000000-0005-0000-0000-000027020000}"/>
    <cellStyle name="20% - Accent1 13 5 4" xfId="749" xr:uid="{00000000-0005-0000-0000-000028020000}"/>
    <cellStyle name="20% - Accent1 13 6" xfId="750" xr:uid="{00000000-0005-0000-0000-000029020000}"/>
    <cellStyle name="20% - Accent1 13 6 2" xfId="751" xr:uid="{00000000-0005-0000-0000-00002A020000}"/>
    <cellStyle name="20% - Accent1 13 6 2 2" xfId="752" xr:uid="{00000000-0005-0000-0000-00002B020000}"/>
    <cellStyle name="20% - Accent1 13 6 2 2 2" xfId="753" xr:uid="{00000000-0005-0000-0000-00002C020000}"/>
    <cellStyle name="20% - Accent1 13 6 2 3" xfId="754" xr:uid="{00000000-0005-0000-0000-00002D020000}"/>
    <cellStyle name="20% - Accent1 13 6 3" xfId="755" xr:uid="{00000000-0005-0000-0000-00002E020000}"/>
    <cellStyle name="20% - Accent1 13 6 3 2" xfId="756" xr:uid="{00000000-0005-0000-0000-00002F020000}"/>
    <cellStyle name="20% - Accent1 13 6 4" xfId="757" xr:uid="{00000000-0005-0000-0000-000030020000}"/>
    <cellStyle name="20% - Accent1 13 7" xfId="758" xr:uid="{00000000-0005-0000-0000-000031020000}"/>
    <cellStyle name="20% - Accent1 13 7 2" xfId="759" xr:uid="{00000000-0005-0000-0000-000032020000}"/>
    <cellStyle name="20% - Accent1 13 7 2 2" xfId="760" xr:uid="{00000000-0005-0000-0000-000033020000}"/>
    <cellStyle name="20% - Accent1 13 7 3" xfId="761" xr:uid="{00000000-0005-0000-0000-000034020000}"/>
    <cellStyle name="20% - Accent1 13 8" xfId="762" xr:uid="{00000000-0005-0000-0000-000035020000}"/>
    <cellStyle name="20% - Accent1 13 8 2" xfId="763" xr:uid="{00000000-0005-0000-0000-000036020000}"/>
    <cellStyle name="20% - Accent1 13 8 2 2" xfId="764" xr:uid="{00000000-0005-0000-0000-000037020000}"/>
    <cellStyle name="20% - Accent1 13 8 3" xfId="765" xr:uid="{00000000-0005-0000-0000-000038020000}"/>
    <cellStyle name="20% - Accent1 13 9" xfId="766" xr:uid="{00000000-0005-0000-0000-000039020000}"/>
    <cellStyle name="20% - Accent1 13 9 2" xfId="767" xr:uid="{00000000-0005-0000-0000-00003A020000}"/>
    <cellStyle name="20% - Accent1 14" xfId="768" xr:uid="{00000000-0005-0000-0000-00003B020000}"/>
    <cellStyle name="20% - Accent1 14 2" xfId="769" xr:uid="{00000000-0005-0000-0000-00003C020000}"/>
    <cellStyle name="20% - Accent1 14 2 2" xfId="770" xr:uid="{00000000-0005-0000-0000-00003D020000}"/>
    <cellStyle name="20% - Accent1 14 2 2 2" xfId="771" xr:uid="{00000000-0005-0000-0000-00003E020000}"/>
    <cellStyle name="20% - Accent1 14 2 2 2 2" xfId="772" xr:uid="{00000000-0005-0000-0000-00003F020000}"/>
    <cellStyle name="20% - Accent1 14 2 2 3" xfId="773" xr:uid="{00000000-0005-0000-0000-000040020000}"/>
    <cellStyle name="20% - Accent1 14 2 3" xfId="774" xr:uid="{00000000-0005-0000-0000-000041020000}"/>
    <cellStyle name="20% - Accent1 14 2 3 2" xfId="775" xr:uid="{00000000-0005-0000-0000-000042020000}"/>
    <cellStyle name="20% - Accent1 14 2 4" xfId="776" xr:uid="{00000000-0005-0000-0000-000043020000}"/>
    <cellStyle name="20% - Accent1 14 3" xfId="777" xr:uid="{00000000-0005-0000-0000-000044020000}"/>
    <cellStyle name="20% - Accent1 14 3 2" xfId="778" xr:uid="{00000000-0005-0000-0000-000045020000}"/>
    <cellStyle name="20% - Accent1 14 3 2 2" xfId="779" xr:uid="{00000000-0005-0000-0000-000046020000}"/>
    <cellStyle name="20% - Accent1 14 3 2 2 2" xfId="780" xr:uid="{00000000-0005-0000-0000-000047020000}"/>
    <cellStyle name="20% - Accent1 14 3 2 3" xfId="781" xr:uid="{00000000-0005-0000-0000-000048020000}"/>
    <cellStyle name="20% - Accent1 14 3 3" xfId="782" xr:uid="{00000000-0005-0000-0000-000049020000}"/>
    <cellStyle name="20% - Accent1 14 3 3 2" xfId="783" xr:uid="{00000000-0005-0000-0000-00004A020000}"/>
    <cellStyle name="20% - Accent1 14 3 4" xfId="784" xr:uid="{00000000-0005-0000-0000-00004B020000}"/>
    <cellStyle name="20% - Accent1 14 4" xfId="785" xr:uid="{00000000-0005-0000-0000-00004C020000}"/>
    <cellStyle name="20% - Accent1 14 4 2" xfId="786" xr:uid="{00000000-0005-0000-0000-00004D020000}"/>
    <cellStyle name="20% - Accent1 14 4 2 2" xfId="787" xr:uid="{00000000-0005-0000-0000-00004E020000}"/>
    <cellStyle name="20% - Accent1 14 4 2 2 2" xfId="788" xr:uid="{00000000-0005-0000-0000-00004F020000}"/>
    <cellStyle name="20% - Accent1 14 4 2 3" xfId="789" xr:uid="{00000000-0005-0000-0000-000050020000}"/>
    <cellStyle name="20% - Accent1 14 4 3" xfId="790" xr:uid="{00000000-0005-0000-0000-000051020000}"/>
    <cellStyle name="20% - Accent1 14 4 3 2" xfId="791" xr:uid="{00000000-0005-0000-0000-000052020000}"/>
    <cellStyle name="20% - Accent1 14 4 4" xfId="792" xr:uid="{00000000-0005-0000-0000-000053020000}"/>
    <cellStyle name="20% - Accent1 14 5" xfId="793" xr:uid="{00000000-0005-0000-0000-000054020000}"/>
    <cellStyle name="20% - Accent1 14 5 2" xfId="794" xr:uid="{00000000-0005-0000-0000-000055020000}"/>
    <cellStyle name="20% - Accent1 14 5 2 2" xfId="795" xr:uid="{00000000-0005-0000-0000-000056020000}"/>
    <cellStyle name="20% - Accent1 14 5 3" xfId="796" xr:uid="{00000000-0005-0000-0000-000057020000}"/>
    <cellStyle name="20% - Accent1 14 6" xfId="797" xr:uid="{00000000-0005-0000-0000-000058020000}"/>
    <cellStyle name="20% - Accent1 14 6 2" xfId="798" xr:uid="{00000000-0005-0000-0000-000059020000}"/>
    <cellStyle name="20% - Accent1 14 6 2 2" xfId="799" xr:uid="{00000000-0005-0000-0000-00005A020000}"/>
    <cellStyle name="20% - Accent1 14 6 3" xfId="800" xr:uid="{00000000-0005-0000-0000-00005B020000}"/>
    <cellStyle name="20% - Accent1 14 7" xfId="801" xr:uid="{00000000-0005-0000-0000-00005C020000}"/>
    <cellStyle name="20% - Accent1 14 7 2" xfId="802" xr:uid="{00000000-0005-0000-0000-00005D020000}"/>
    <cellStyle name="20% - Accent1 14 8" xfId="803" xr:uid="{00000000-0005-0000-0000-00005E020000}"/>
    <cellStyle name="20% - Accent1 14 8 2" xfId="804" xr:uid="{00000000-0005-0000-0000-00005F020000}"/>
    <cellStyle name="20% - Accent1 14 9" xfId="805" xr:uid="{00000000-0005-0000-0000-000060020000}"/>
    <cellStyle name="20% - Accent1 15" xfId="806" xr:uid="{00000000-0005-0000-0000-000061020000}"/>
    <cellStyle name="20% - Accent1 15 2" xfId="807" xr:uid="{00000000-0005-0000-0000-000062020000}"/>
    <cellStyle name="20% - Accent1 15 2 2" xfId="808" xr:uid="{00000000-0005-0000-0000-000063020000}"/>
    <cellStyle name="20% - Accent1 15 2 2 2" xfId="809" xr:uid="{00000000-0005-0000-0000-000064020000}"/>
    <cellStyle name="20% - Accent1 15 2 2 2 2" xfId="810" xr:uid="{00000000-0005-0000-0000-000065020000}"/>
    <cellStyle name="20% - Accent1 15 2 2 3" xfId="811" xr:uid="{00000000-0005-0000-0000-000066020000}"/>
    <cellStyle name="20% - Accent1 15 2 3" xfId="812" xr:uid="{00000000-0005-0000-0000-000067020000}"/>
    <cellStyle name="20% - Accent1 15 2 3 2" xfId="813" xr:uid="{00000000-0005-0000-0000-000068020000}"/>
    <cellStyle name="20% - Accent1 15 2 4" xfId="814" xr:uid="{00000000-0005-0000-0000-000069020000}"/>
    <cellStyle name="20% - Accent1 15 3" xfId="815" xr:uid="{00000000-0005-0000-0000-00006A020000}"/>
    <cellStyle name="20% - Accent1 15 3 2" xfId="816" xr:uid="{00000000-0005-0000-0000-00006B020000}"/>
    <cellStyle name="20% - Accent1 15 3 2 2" xfId="817" xr:uid="{00000000-0005-0000-0000-00006C020000}"/>
    <cellStyle name="20% - Accent1 15 3 2 2 2" xfId="818" xr:uid="{00000000-0005-0000-0000-00006D020000}"/>
    <cellStyle name="20% - Accent1 15 3 2 3" xfId="819" xr:uid="{00000000-0005-0000-0000-00006E020000}"/>
    <cellStyle name="20% - Accent1 15 3 3" xfId="820" xr:uid="{00000000-0005-0000-0000-00006F020000}"/>
    <cellStyle name="20% - Accent1 15 3 3 2" xfId="821" xr:uid="{00000000-0005-0000-0000-000070020000}"/>
    <cellStyle name="20% - Accent1 15 3 4" xfId="822" xr:uid="{00000000-0005-0000-0000-000071020000}"/>
    <cellStyle name="20% - Accent1 15 4" xfId="823" xr:uid="{00000000-0005-0000-0000-000072020000}"/>
    <cellStyle name="20% - Accent1 15 4 2" xfId="824" xr:uid="{00000000-0005-0000-0000-000073020000}"/>
    <cellStyle name="20% - Accent1 15 4 2 2" xfId="825" xr:uid="{00000000-0005-0000-0000-000074020000}"/>
    <cellStyle name="20% - Accent1 15 4 2 2 2" xfId="826" xr:uid="{00000000-0005-0000-0000-000075020000}"/>
    <cellStyle name="20% - Accent1 15 4 2 3" xfId="827" xr:uid="{00000000-0005-0000-0000-000076020000}"/>
    <cellStyle name="20% - Accent1 15 4 3" xfId="828" xr:uid="{00000000-0005-0000-0000-000077020000}"/>
    <cellStyle name="20% - Accent1 15 4 3 2" xfId="829" xr:uid="{00000000-0005-0000-0000-000078020000}"/>
    <cellStyle name="20% - Accent1 15 4 4" xfId="830" xr:uid="{00000000-0005-0000-0000-000079020000}"/>
    <cellStyle name="20% - Accent1 15 5" xfId="831" xr:uid="{00000000-0005-0000-0000-00007A020000}"/>
    <cellStyle name="20% - Accent1 15 5 2" xfId="832" xr:uid="{00000000-0005-0000-0000-00007B020000}"/>
    <cellStyle name="20% - Accent1 15 5 2 2" xfId="833" xr:uid="{00000000-0005-0000-0000-00007C020000}"/>
    <cellStyle name="20% - Accent1 15 5 3" xfId="834" xr:uid="{00000000-0005-0000-0000-00007D020000}"/>
    <cellStyle name="20% - Accent1 15 6" xfId="835" xr:uid="{00000000-0005-0000-0000-00007E020000}"/>
    <cellStyle name="20% - Accent1 15 6 2" xfId="836" xr:uid="{00000000-0005-0000-0000-00007F020000}"/>
    <cellStyle name="20% - Accent1 15 6 2 2" xfId="837" xr:uid="{00000000-0005-0000-0000-000080020000}"/>
    <cellStyle name="20% - Accent1 15 6 3" xfId="838" xr:uid="{00000000-0005-0000-0000-000081020000}"/>
    <cellStyle name="20% - Accent1 15 7" xfId="839" xr:uid="{00000000-0005-0000-0000-000082020000}"/>
    <cellStyle name="20% - Accent1 15 7 2" xfId="840" xr:uid="{00000000-0005-0000-0000-000083020000}"/>
    <cellStyle name="20% - Accent1 15 8" xfId="841" xr:uid="{00000000-0005-0000-0000-000084020000}"/>
    <cellStyle name="20% - Accent1 15 8 2" xfId="842" xr:uid="{00000000-0005-0000-0000-000085020000}"/>
    <cellStyle name="20% - Accent1 15 9" xfId="843" xr:uid="{00000000-0005-0000-0000-000086020000}"/>
    <cellStyle name="20% - Accent1 16" xfId="844" xr:uid="{00000000-0005-0000-0000-000087020000}"/>
    <cellStyle name="20% - Accent1 16 2" xfId="845" xr:uid="{00000000-0005-0000-0000-000088020000}"/>
    <cellStyle name="20% - Accent1 16 2 2" xfId="846" xr:uid="{00000000-0005-0000-0000-000089020000}"/>
    <cellStyle name="20% - Accent1 16 2 2 2" xfId="847" xr:uid="{00000000-0005-0000-0000-00008A020000}"/>
    <cellStyle name="20% - Accent1 16 2 3" xfId="848" xr:uid="{00000000-0005-0000-0000-00008B020000}"/>
    <cellStyle name="20% - Accent1 16 3" xfId="849" xr:uid="{00000000-0005-0000-0000-00008C020000}"/>
    <cellStyle name="20% - Accent1 16 3 2" xfId="850" xr:uid="{00000000-0005-0000-0000-00008D020000}"/>
    <cellStyle name="20% - Accent1 16 4" xfId="851" xr:uid="{00000000-0005-0000-0000-00008E020000}"/>
    <cellStyle name="20% - Accent1 17" xfId="852" xr:uid="{00000000-0005-0000-0000-00008F020000}"/>
    <cellStyle name="20% - Accent1 17 2" xfId="853" xr:uid="{00000000-0005-0000-0000-000090020000}"/>
    <cellStyle name="20% - Accent1 17 2 2" xfId="854" xr:uid="{00000000-0005-0000-0000-000091020000}"/>
    <cellStyle name="20% - Accent1 17 2 2 2" xfId="855" xr:uid="{00000000-0005-0000-0000-000092020000}"/>
    <cellStyle name="20% - Accent1 17 2 3" xfId="856" xr:uid="{00000000-0005-0000-0000-000093020000}"/>
    <cellStyle name="20% - Accent1 17 3" xfId="857" xr:uid="{00000000-0005-0000-0000-000094020000}"/>
    <cellStyle name="20% - Accent1 17 3 2" xfId="858" xr:uid="{00000000-0005-0000-0000-000095020000}"/>
    <cellStyle name="20% - Accent1 17 4" xfId="859" xr:uid="{00000000-0005-0000-0000-000096020000}"/>
    <cellStyle name="20% - Accent1 18" xfId="860" xr:uid="{00000000-0005-0000-0000-000097020000}"/>
    <cellStyle name="20% - Accent1 18 2" xfId="861" xr:uid="{00000000-0005-0000-0000-000098020000}"/>
    <cellStyle name="20% - Accent1 18 2 2" xfId="862" xr:uid="{00000000-0005-0000-0000-000099020000}"/>
    <cellStyle name="20% - Accent1 18 2 2 2" xfId="863" xr:uid="{00000000-0005-0000-0000-00009A020000}"/>
    <cellStyle name="20% - Accent1 18 2 3" xfId="864" xr:uid="{00000000-0005-0000-0000-00009B020000}"/>
    <cellStyle name="20% - Accent1 18 3" xfId="865" xr:uid="{00000000-0005-0000-0000-00009C020000}"/>
    <cellStyle name="20% - Accent1 18 3 2" xfId="866" xr:uid="{00000000-0005-0000-0000-00009D020000}"/>
    <cellStyle name="20% - Accent1 18 4" xfId="867" xr:uid="{00000000-0005-0000-0000-00009E020000}"/>
    <cellStyle name="20% - Accent1 19" xfId="868" xr:uid="{00000000-0005-0000-0000-00009F020000}"/>
    <cellStyle name="20% - Accent1 19 2" xfId="869" xr:uid="{00000000-0005-0000-0000-0000A0020000}"/>
    <cellStyle name="20% - Accent1 19 2 2" xfId="870" xr:uid="{00000000-0005-0000-0000-0000A1020000}"/>
    <cellStyle name="20% - Accent1 19 3" xfId="871" xr:uid="{00000000-0005-0000-0000-0000A2020000}"/>
    <cellStyle name="20% - Accent1 2" xfId="105" xr:uid="{00000000-0005-0000-0000-0000A3020000}"/>
    <cellStyle name="20% - Accent1 2 10" xfId="872" xr:uid="{00000000-0005-0000-0000-0000A4020000}"/>
    <cellStyle name="20% - Accent1 2 10 10" xfId="873" xr:uid="{00000000-0005-0000-0000-0000A5020000}"/>
    <cellStyle name="20% - Accent1 2 10 10 2" xfId="874" xr:uid="{00000000-0005-0000-0000-0000A6020000}"/>
    <cellStyle name="20% - Accent1 2 10 11" xfId="875" xr:uid="{00000000-0005-0000-0000-0000A7020000}"/>
    <cellStyle name="20% - Accent1 2 10 2" xfId="876" xr:uid="{00000000-0005-0000-0000-0000A8020000}"/>
    <cellStyle name="20% - Accent1 2 10 2 2" xfId="877" xr:uid="{00000000-0005-0000-0000-0000A9020000}"/>
    <cellStyle name="20% - Accent1 2 10 2 2 2" xfId="878" xr:uid="{00000000-0005-0000-0000-0000AA020000}"/>
    <cellStyle name="20% - Accent1 2 10 2 2 2 2" xfId="879" xr:uid="{00000000-0005-0000-0000-0000AB020000}"/>
    <cellStyle name="20% - Accent1 2 10 2 2 2 2 2" xfId="880" xr:uid="{00000000-0005-0000-0000-0000AC020000}"/>
    <cellStyle name="20% - Accent1 2 10 2 2 2 3" xfId="881" xr:uid="{00000000-0005-0000-0000-0000AD020000}"/>
    <cellStyle name="20% - Accent1 2 10 2 2 3" xfId="882" xr:uid="{00000000-0005-0000-0000-0000AE020000}"/>
    <cellStyle name="20% - Accent1 2 10 2 2 3 2" xfId="883" xr:uid="{00000000-0005-0000-0000-0000AF020000}"/>
    <cellStyle name="20% - Accent1 2 10 2 2 4" xfId="884" xr:uid="{00000000-0005-0000-0000-0000B0020000}"/>
    <cellStyle name="20% - Accent1 2 10 2 3" xfId="885" xr:uid="{00000000-0005-0000-0000-0000B1020000}"/>
    <cellStyle name="20% - Accent1 2 10 2 3 2" xfId="886" xr:uid="{00000000-0005-0000-0000-0000B2020000}"/>
    <cellStyle name="20% - Accent1 2 10 2 3 2 2" xfId="887" xr:uid="{00000000-0005-0000-0000-0000B3020000}"/>
    <cellStyle name="20% - Accent1 2 10 2 3 2 2 2" xfId="888" xr:uid="{00000000-0005-0000-0000-0000B4020000}"/>
    <cellStyle name="20% - Accent1 2 10 2 3 2 3" xfId="889" xr:uid="{00000000-0005-0000-0000-0000B5020000}"/>
    <cellStyle name="20% - Accent1 2 10 2 3 3" xfId="890" xr:uid="{00000000-0005-0000-0000-0000B6020000}"/>
    <cellStyle name="20% - Accent1 2 10 2 3 3 2" xfId="891" xr:uid="{00000000-0005-0000-0000-0000B7020000}"/>
    <cellStyle name="20% - Accent1 2 10 2 3 4" xfId="892" xr:uid="{00000000-0005-0000-0000-0000B8020000}"/>
    <cellStyle name="20% - Accent1 2 10 2 4" xfId="893" xr:uid="{00000000-0005-0000-0000-0000B9020000}"/>
    <cellStyle name="20% - Accent1 2 10 2 4 2" xfId="894" xr:uid="{00000000-0005-0000-0000-0000BA020000}"/>
    <cellStyle name="20% - Accent1 2 10 2 4 2 2" xfId="895" xr:uid="{00000000-0005-0000-0000-0000BB020000}"/>
    <cellStyle name="20% - Accent1 2 10 2 4 2 2 2" xfId="896" xr:uid="{00000000-0005-0000-0000-0000BC020000}"/>
    <cellStyle name="20% - Accent1 2 10 2 4 2 3" xfId="897" xr:uid="{00000000-0005-0000-0000-0000BD020000}"/>
    <cellStyle name="20% - Accent1 2 10 2 4 3" xfId="898" xr:uid="{00000000-0005-0000-0000-0000BE020000}"/>
    <cellStyle name="20% - Accent1 2 10 2 4 3 2" xfId="899" xr:uid="{00000000-0005-0000-0000-0000BF020000}"/>
    <cellStyle name="20% - Accent1 2 10 2 4 4" xfId="900" xr:uid="{00000000-0005-0000-0000-0000C0020000}"/>
    <cellStyle name="20% - Accent1 2 10 2 5" xfId="901" xr:uid="{00000000-0005-0000-0000-0000C1020000}"/>
    <cellStyle name="20% - Accent1 2 10 2 5 2" xfId="902" xr:uid="{00000000-0005-0000-0000-0000C2020000}"/>
    <cellStyle name="20% - Accent1 2 10 2 5 2 2" xfId="903" xr:uid="{00000000-0005-0000-0000-0000C3020000}"/>
    <cellStyle name="20% - Accent1 2 10 2 5 3" xfId="904" xr:uid="{00000000-0005-0000-0000-0000C4020000}"/>
    <cellStyle name="20% - Accent1 2 10 2 6" xfId="106" xr:uid="{00000000-0005-0000-0000-0000C5020000}"/>
    <cellStyle name="20% - Accent1 2 10 2 6 2" xfId="107" xr:uid="{00000000-0005-0000-0000-0000C6020000}"/>
    <cellStyle name="20% - Accent1 2 10 2 6 2 2" xfId="905" xr:uid="{00000000-0005-0000-0000-0000C7020000}"/>
    <cellStyle name="20% - Accent1 2 10 2 6 3" xfId="108" xr:uid="{00000000-0005-0000-0000-0000C8020000}"/>
    <cellStyle name="20% - Accent1 2 10 2 6 4" xfId="906" xr:uid="{00000000-0005-0000-0000-0000C9020000}"/>
    <cellStyle name="20% - Accent1 2 10 2 7" xfId="109" xr:uid="{00000000-0005-0000-0000-0000CA020000}"/>
    <cellStyle name="20% - Accent1 2 10 2 7 2" xfId="110" xr:uid="{00000000-0005-0000-0000-0000CB020000}"/>
    <cellStyle name="20% - Accent1 2 10 2 7 3" xfId="111" xr:uid="{00000000-0005-0000-0000-0000CC020000}"/>
    <cellStyle name="20% - Accent1 2 10 2 8" xfId="907" xr:uid="{00000000-0005-0000-0000-0000CD020000}"/>
    <cellStyle name="20% - Accent1 2 10 2 8 2" xfId="908" xr:uid="{00000000-0005-0000-0000-0000CE020000}"/>
    <cellStyle name="20% - Accent1 2 10 2 9" xfId="909" xr:uid="{00000000-0005-0000-0000-0000CF020000}"/>
    <cellStyle name="20% - Accent1 2 10 3" xfId="910" xr:uid="{00000000-0005-0000-0000-0000D0020000}"/>
    <cellStyle name="20% - Accent1 2 10 3 2" xfId="911" xr:uid="{00000000-0005-0000-0000-0000D1020000}"/>
    <cellStyle name="20% - Accent1 2 10 3 2 2" xfId="912" xr:uid="{00000000-0005-0000-0000-0000D2020000}"/>
    <cellStyle name="20% - Accent1 2 10 3 2 2 2" xfId="913" xr:uid="{00000000-0005-0000-0000-0000D3020000}"/>
    <cellStyle name="20% - Accent1 2 10 3 2 2 2 2" xfId="914" xr:uid="{00000000-0005-0000-0000-0000D4020000}"/>
    <cellStyle name="20% - Accent1 2 10 3 2 2 3" xfId="915" xr:uid="{00000000-0005-0000-0000-0000D5020000}"/>
    <cellStyle name="20% - Accent1 2 10 3 2 3" xfId="916" xr:uid="{00000000-0005-0000-0000-0000D6020000}"/>
    <cellStyle name="20% - Accent1 2 10 3 2 3 2" xfId="917" xr:uid="{00000000-0005-0000-0000-0000D7020000}"/>
    <cellStyle name="20% - Accent1 2 10 3 2 4" xfId="918" xr:uid="{00000000-0005-0000-0000-0000D8020000}"/>
    <cellStyle name="20% - Accent1 2 10 3 3" xfId="919" xr:uid="{00000000-0005-0000-0000-0000D9020000}"/>
    <cellStyle name="20% - Accent1 2 10 3 3 2" xfId="920" xr:uid="{00000000-0005-0000-0000-0000DA020000}"/>
    <cellStyle name="20% - Accent1 2 10 3 3 2 2" xfId="921" xr:uid="{00000000-0005-0000-0000-0000DB020000}"/>
    <cellStyle name="20% - Accent1 2 10 3 3 2 2 2" xfId="922" xr:uid="{00000000-0005-0000-0000-0000DC020000}"/>
    <cellStyle name="20% - Accent1 2 10 3 3 2 3" xfId="923" xr:uid="{00000000-0005-0000-0000-0000DD020000}"/>
    <cellStyle name="20% - Accent1 2 10 3 3 3" xfId="924" xr:uid="{00000000-0005-0000-0000-0000DE020000}"/>
    <cellStyle name="20% - Accent1 2 10 3 3 3 2" xfId="925" xr:uid="{00000000-0005-0000-0000-0000DF020000}"/>
    <cellStyle name="20% - Accent1 2 10 3 3 4" xfId="926" xr:uid="{00000000-0005-0000-0000-0000E0020000}"/>
    <cellStyle name="20% - Accent1 2 10 3 4" xfId="927" xr:uid="{00000000-0005-0000-0000-0000E1020000}"/>
    <cellStyle name="20% - Accent1 2 10 3 4 2" xfId="928" xr:uid="{00000000-0005-0000-0000-0000E2020000}"/>
    <cellStyle name="20% - Accent1 2 10 3 4 2 2" xfId="929" xr:uid="{00000000-0005-0000-0000-0000E3020000}"/>
    <cellStyle name="20% - Accent1 2 10 3 4 2 2 2" xfId="930" xr:uid="{00000000-0005-0000-0000-0000E4020000}"/>
    <cellStyle name="20% - Accent1 2 10 3 4 2 3" xfId="931" xr:uid="{00000000-0005-0000-0000-0000E5020000}"/>
    <cellStyle name="20% - Accent1 2 10 3 4 3" xfId="932" xr:uid="{00000000-0005-0000-0000-0000E6020000}"/>
    <cellStyle name="20% - Accent1 2 10 3 4 3 2" xfId="933" xr:uid="{00000000-0005-0000-0000-0000E7020000}"/>
    <cellStyle name="20% - Accent1 2 10 3 4 4" xfId="934" xr:uid="{00000000-0005-0000-0000-0000E8020000}"/>
    <cellStyle name="20% - Accent1 2 10 3 5" xfId="935" xr:uid="{00000000-0005-0000-0000-0000E9020000}"/>
    <cellStyle name="20% - Accent1 2 10 3 5 2" xfId="936" xr:uid="{00000000-0005-0000-0000-0000EA020000}"/>
    <cellStyle name="20% - Accent1 2 10 3 5 2 2" xfId="937" xr:uid="{00000000-0005-0000-0000-0000EB020000}"/>
    <cellStyle name="20% - Accent1 2 10 3 5 3" xfId="938" xr:uid="{00000000-0005-0000-0000-0000EC020000}"/>
    <cellStyle name="20% - Accent1 2 10 3 6" xfId="939" xr:uid="{00000000-0005-0000-0000-0000ED020000}"/>
    <cellStyle name="20% - Accent1 2 10 3 6 2" xfId="940" xr:uid="{00000000-0005-0000-0000-0000EE020000}"/>
    <cellStyle name="20% - Accent1 2 10 3 6 2 2" xfId="941" xr:uid="{00000000-0005-0000-0000-0000EF020000}"/>
    <cellStyle name="20% - Accent1 2 10 3 6 3" xfId="942" xr:uid="{00000000-0005-0000-0000-0000F0020000}"/>
    <cellStyle name="20% - Accent1 2 10 3 7" xfId="943" xr:uid="{00000000-0005-0000-0000-0000F1020000}"/>
    <cellStyle name="20% - Accent1 2 10 3 7 2" xfId="944" xr:uid="{00000000-0005-0000-0000-0000F2020000}"/>
    <cellStyle name="20% - Accent1 2 10 3 8" xfId="945" xr:uid="{00000000-0005-0000-0000-0000F3020000}"/>
    <cellStyle name="20% - Accent1 2 10 3 8 2" xfId="946" xr:uid="{00000000-0005-0000-0000-0000F4020000}"/>
    <cellStyle name="20% - Accent1 2 10 3 9" xfId="947" xr:uid="{00000000-0005-0000-0000-0000F5020000}"/>
    <cellStyle name="20% - Accent1 2 10 4" xfId="948" xr:uid="{00000000-0005-0000-0000-0000F6020000}"/>
    <cellStyle name="20% - Accent1 2 10 4 2" xfId="949" xr:uid="{00000000-0005-0000-0000-0000F7020000}"/>
    <cellStyle name="20% - Accent1 2 10 4 2 2" xfId="950" xr:uid="{00000000-0005-0000-0000-0000F8020000}"/>
    <cellStyle name="20% - Accent1 2 10 4 2 2 2" xfId="951" xr:uid="{00000000-0005-0000-0000-0000F9020000}"/>
    <cellStyle name="20% - Accent1 2 10 4 2 3" xfId="952" xr:uid="{00000000-0005-0000-0000-0000FA020000}"/>
    <cellStyle name="20% - Accent1 2 10 4 3" xfId="953" xr:uid="{00000000-0005-0000-0000-0000FB020000}"/>
    <cellStyle name="20% - Accent1 2 10 4 3 2" xfId="954" xr:uid="{00000000-0005-0000-0000-0000FC020000}"/>
    <cellStyle name="20% - Accent1 2 10 4 4" xfId="955" xr:uid="{00000000-0005-0000-0000-0000FD020000}"/>
    <cellStyle name="20% - Accent1 2 10 5" xfId="956" xr:uid="{00000000-0005-0000-0000-0000FE020000}"/>
    <cellStyle name="20% - Accent1 2 10 5 2" xfId="957" xr:uid="{00000000-0005-0000-0000-0000FF020000}"/>
    <cellStyle name="20% - Accent1 2 10 5 2 2" xfId="958" xr:uid="{00000000-0005-0000-0000-000000030000}"/>
    <cellStyle name="20% - Accent1 2 10 5 2 2 2" xfId="959" xr:uid="{00000000-0005-0000-0000-000001030000}"/>
    <cellStyle name="20% - Accent1 2 10 5 2 3" xfId="960" xr:uid="{00000000-0005-0000-0000-000002030000}"/>
    <cellStyle name="20% - Accent1 2 10 5 3" xfId="961" xr:uid="{00000000-0005-0000-0000-000003030000}"/>
    <cellStyle name="20% - Accent1 2 10 5 3 2" xfId="962" xr:uid="{00000000-0005-0000-0000-000004030000}"/>
    <cellStyle name="20% - Accent1 2 10 5 4" xfId="963" xr:uid="{00000000-0005-0000-0000-000005030000}"/>
    <cellStyle name="20% - Accent1 2 10 6" xfId="964" xr:uid="{00000000-0005-0000-0000-000006030000}"/>
    <cellStyle name="20% - Accent1 2 10 6 2" xfId="965" xr:uid="{00000000-0005-0000-0000-000007030000}"/>
    <cellStyle name="20% - Accent1 2 10 6 2 2" xfId="966" xr:uid="{00000000-0005-0000-0000-000008030000}"/>
    <cellStyle name="20% - Accent1 2 10 6 2 2 2" xfId="967" xr:uid="{00000000-0005-0000-0000-000009030000}"/>
    <cellStyle name="20% - Accent1 2 10 6 2 3" xfId="968" xr:uid="{00000000-0005-0000-0000-00000A030000}"/>
    <cellStyle name="20% - Accent1 2 10 6 3" xfId="969" xr:uid="{00000000-0005-0000-0000-00000B030000}"/>
    <cellStyle name="20% - Accent1 2 10 6 3 2" xfId="970" xr:uid="{00000000-0005-0000-0000-00000C030000}"/>
    <cellStyle name="20% - Accent1 2 10 6 4" xfId="971" xr:uid="{00000000-0005-0000-0000-00000D030000}"/>
    <cellStyle name="20% - Accent1 2 10 7" xfId="972" xr:uid="{00000000-0005-0000-0000-00000E030000}"/>
    <cellStyle name="20% - Accent1 2 10 7 2" xfId="973" xr:uid="{00000000-0005-0000-0000-00000F030000}"/>
    <cellStyle name="20% - Accent1 2 10 7 2 2" xfId="974" xr:uid="{00000000-0005-0000-0000-000010030000}"/>
    <cellStyle name="20% - Accent1 2 10 7 3" xfId="975" xr:uid="{00000000-0005-0000-0000-000011030000}"/>
    <cellStyle name="20% - Accent1 2 10 8" xfId="976" xr:uid="{00000000-0005-0000-0000-000012030000}"/>
    <cellStyle name="20% - Accent1 2 10 8 2" xfId="977" xr:uid="{00000000-0005-0000-0000-000013030000}"/>
    <cellStyle name="20% - Accent1 2 10 8 2 2" xfId="978" xr:uid="{00000000-0005-0000-0000-000014030000}"/>
    <cellStyle name="20% - Accent1 2 10 8 3" xfId="979" xr:uid="{00000000-0005-0000-0000-000015030000}"/>
    <cellStyle name="20% - Accent1 2 10 9" xfId="980" xr:uid="{00000000-0005-0000-0000-000016030000}"/>
    <cellStyle name="20% - Accent1 2 10 9 2" xfId="981" xr:uid="{00000000-0005-0000-0000-000017030000}"/>
    <cellStyle name="20% - Accent1 2 11" xfId="982" xr:uid="{00000000-0005-0000-0000-000018030000}"/>
    <cellStyle name="20% - Accent1 2 11 10" xfId="983" xr:uid="{00000000-0005-0000-0000-000019030000}"/>
    <cellStyle name="20% - Accent1 2 11 10 2" xfId="984" xr:uid="{00000000-0005-0000-0000-00001A030000}"/>
    <cellStyle name="20% - Accent1 2 11 11" xfId="985" xr:uid="{00000000-0005-0000-0000-00001B030000}"/>
    <cellStyle name="20% - Accent1 2 11 2" xfId="986" xr:uid="{00000000-0005-0000-0000-00001C030000}"/>
    <cellStyle name="20% - Accent1 2 11 2 2" xfId="987" xr:uid="{00000000-0005-0000-0000-00001D030000}"/>
    <cellStyle name="20% - Accent1 2 11 2 2 2" xfId="988" xr:uid="{00000000-0005-0000-0000-00001E030000}"/>
    <cellStyle name="20% - Accent1 2 11 2 2 2 2" xfId="989" xr:uid="{00000000-0005-0000-0000-00001F030000}"/>
    <cellStyle name="20% - Accent1 2 11 2 2 2 2 2" xfId="990" xr:uid="{00000000-0005-0000-0000-000020030000}"/>
    <cellStyle name="20% - Accent1 2 11 2 2 2 3" xfId="991" xr:uid="{00000000-0005-0000-0000-000021030000}"/>
    <cellStyle name="20% - Accent1 2 11 2 2 3" xfId="992" xr:uid="{00000000-0005-0000-0000-000022030000}"/>
    <cellStyle name="20% - Accent1 2 11 2 2 3 2" xfId="993" xr:uid="{00000000-0005-0000-0000-000023030000}"/>
    <cellStyle name="20% - Accent1 2 11 2 2 4" xfId="994" xr:uid="{00000000-0005-0000-0000-000024030000}"/>
    <cellStyle name="20% - Accent1 2 11 2 3" xfId="995" xr:uid="{00000000-0005-0000-0000-000025030000}"/>
    <cellStyle name="20% - Accent1 2 11 2 3 2" xfId="996" xr:uid="{00000000-0005-0000-0000-000026030000}"/>
    <cellStyle name="20% - Accent1 2 11 2 3 2 2" xfId="997" xr:uid="{00000000-0005-0000-0000-000027030000}"/>
    <cellStyle name="20% - Accent1 2 11 2 3 2 2 2" xfId="998" xr:uid="{00000000-0005-0000-0000-000028030000}"/>
    <cellStyle name="20% - Accent1 2 11 2 3 2 3" xfId="999" xr:uid="{00000000-0005-0000-0000-000029030000}"/>
    <cellStyle name="20% - Accent1 2 11 2 3 3" xfId="1000" xr:uid="{00000000-0005-0000-0000-00002A030000}"/>
    <cellStyle name="20% - Accent1 2 11 2 3 3 2" xfId="1001" xr:uid="{00000000-0005-0000-0000-00002B030000}"/>
    <cellStyle name="20% - Accent1 2 11 2 3 4" xfId="1002" xr:uid="{00000000-0005-0000-0000-00002C030000}"/>
    <cellStyle name="20% - Accent1 2 11 2 4" xfId="1003" xr:uid="{00000000-0005-0000-0000-00002D030000}"/>
    <cellStyle name="20% - Accent1 2 11 2 4 2" xfId="1004" xr:uid="{00000000-0005-0000-0000-00002E030000}"/>
    <cellStyle name="20% - Accent1 2 11 2 4 2 2" xfId="1005" xr:uid="{00000000-0005-0000-0000-00002F030000}"/>
    <cellStyle name="20% - Accent1 2 11 2 4 2 2 2" xfId="1006" xr:uid="{00000000-0005-0000-0000-000030030000}"/>
    <cellStyle name="20% - Accent1 2 11 2 4 2 3" xfId="1007" xr:uid="{00000000-0005-0000-0000-000031030000}"/>
    <cellStyle name="20% - Accent1 2 11 2 4 3" xfId="1008" xr:uid="{00000000-0005-0000-0000-000032030000}"/>
    <cellStyle name="20% - Accent1 2 11 2 4 3 2" xfId="1009" xr:uid="{00000000-0005-0000-0000-000033030000}"/>
    <cellStyle name="20% - Accent1 2 11 2 4 4" xfId="1010" xr:uid="{00000000-0005-0000-0000-000034030000}"/>
    <cellStyle name="20% - Accent1 2 11 2 5" xfId="1011" xr:uid="{00000000-0005-0000-0000-000035030000}"/>
    <cellStyle name="20% - Accent1 2 11 2 5 2" xfId="1012" xr:uid="{00000000-0005-0000-0000-000036030000}"/>
    <cellStyle name="20% - Accent1 2 11 2 5 2 2" xfId="1013" xr:uid="{00000000-0005-0000-0000-000037030000}"/>
    <cellStyle name="20% - Accent1 2 11 2 5 3" xfId="1014" xr:uid="{00000000-0005-0000-0000-000038030000}"/>
    <cellStyle name="20% - Accent1 2 11 2 6" xfId="1015" xr:uid="{00000000-0005-0000-0000-000039030000}"/>
    <cellStyle name="20% - Accent1 2 11 2 6 2" xfId="1016" xr:uid="{00000000-0005-0000-0000-00003A030000}"/>
    <cellStyle name="20% - Accent1 2 11 2 6 2 2" xfId="1017" xr:uid="{00000000-0005-0000-0000-00003B030000}"/>
    <cellStyle name="20% - Accent1 2 11 2 6 3" xfId="1018" xr:uid="{00000000-0005-0000-0000-00003C030000}"/>
    <cellStyle name="20% - Accent1 2 11 2 7" xfId="1019" xr:uid="{00000000-0005-0000-0000-00003D030000}"/>
    <cellStyle name="20% - Accent1 2 11 2 7 2" xfId="1020" xr:uid="{00000000-0005-0000-0000-00003E030000}"/>
    <cellStyle name="20% - Accent1 2 11 2 8" xfId="1021" xr:uid="{00000000-0005-0000-0000-00003F030000}"/>
    <cellStyle name="20% - Accent1 2 11 2 8 2" xfId="1022" xr:uid="{00000000-0005-0000-0000-000040030000}"/>
    <cellStyle name="20% - Accent1 2 11 2 9" xfId="1023" xr:uid="{00000000-0005-0000-0000-000041030000}"/>
    <cellStyle name="20% - Accent1 2 11 3" xfId="1024" xr:uid="{00000000-0005-0000-0000-000042030000}"/>
    <cellStyle name="20% - Accent1 2 11 3 2" xfId="1025" xr:uid="{00000000-0005-0000-0000-000043030000}"/>
    <cellStyle name="20% - Accent1 2 11 3 2 2" xfId="1026" xr:uid="{00000000-0005-0000-0000-000044030000}"/>
    <cellStyle name="20% - Accent1 2 11 3 2 2 2" xfId="1027" xr:uid="{00000000-0005-0000-0000-000045030000}"/>
    <cellStyle name="20% - Accent1 2 11 3 2 2 2 2" xfId="1028" xr:uid="{00000000-0005-0000-0000-000046030000}"/>
    <cellStyle name="20% - Accent1 2 11 3 2 2 3" xfId="1029" xr:uid="{00000000-0005-0000-0000-000047030000}"/>
    <cellStyle name="20% - Accent1 2 11 3 2 3" xfId="1030" xr:uid="{00000000-0005-0000-0000-000048030000}"/>
    <cellStyle name="20% - Accent1 2 11 3 2 3 2" xfId="1031" xr:uid="{00000000-0005-0000-0000-000049030000}"/>
    <cellStyle name="20% - Accent1 2 11 3 2 4" xfId="1032" xr:uid="{00000000-0005-0000-0000-00004A030000}"/>
    <cellStyle name="20% - Accent1 2 11 3 3" xfId="1033" xr:uid="{00000000-0005-0000-0000-00004B030000}"/>
    <cellStyle name="20% - Accent1 2 11 3 3 2" xfId="1034" xr:uid="{00000000-0005-0000-0000-00004C030000}"/>
    <cellStyle name="20% - Accent1 2 11 3 3 2 2" xfId="1035" xr:uid="{00000000-0005-0000-0000-00004D030000}"/>
    <cellStyle name="20% - Accent1 2 11 3 3 2 2 2" xfId="1036" xr:uid="{00000000-0005-0000-0000-00004E030000}"/>
    <cellStyle name="20% - Accent1 2 11 3 3 2 3" xfId="1037" xr:uid="{00000000-0005-0000-0000-00004F030000}"/>
    <cellStyle name="20% - Accent1 2 11 3 3 3" xfId="1038" xr:uid="{00000000-0005-0000-0000-000050030000}"/>
    <cellStyle name="20% - Accent1 2 11 3 3 3 2" xfId="1039" xr:uid="{00000000-0005-0000-0000-000051030000}"/>
    <cellStyle name="20% - Accent1 2 11 3 3 4" xfId="1040" xr:uid="{00000000-0005-0000-0000-000052030000}"/>
    <cellStyle name="20% - Accent1 2 11 3 4" xfId="1041" xr:uid="{00000000-0005-0000-0000-000053030000}"/>
    <cellStyle name="20% - Accent1 2 11 3 4 2" xfId="1042" xr:uid="{00000000-0005-0000-0000-000054030000}"/>
    <cellStyle name="20% - Accent1 2 11 3 4 2 2" xfId="1043" xr:uid="{00000000-0005-0000-0000-000055030000}"/>
    <cellStyle name="20% - Accent1 2 11 3 4 2 2 2" xfId="1044" xr:uid="{00000000-0005-0000-0000-000056030000}"/>
    <cellStyle name="20% - Accent1 2 11 3 4 2 3" xfId="1045" xr:uid="{00000000-0005-0000-0000-000057030000}"/>
    <cellStyle name="20% - Accent1 2 11 3 4 3" xfId="1046" xr:uid="{00000000-0005-0000-0000-000058030000}"/>
    <cellStyle name="20% - Accent1 2 11 3 4 3 2" xfId="1047" xr:uid="{00000000-0005-0000-0000-000059030000}"/>
    <cellStyle name="20% - Accent1 2 11 3 4 4" xfId="1048" xr:uid="{00000000-0005-0000-0000-00005A030000}"/>
    <cellStyle name="20% - Accent1 2 11 3 5" xfId="1049" xr:uid="{00000000-0005-0000-0000-00005B030000}"/>
    <cellStyle name="20% - Accent1 2 11 3 5 2" xfId="1050" xr:uid="{00000000-0005-0000-0000-00005C030000}"/>
    <cellStyle name="20% - Accent1 2 11 3 5 2 2" xfId="1051" xr:uid="{00000000-0005-0000-0000-00005D030000}"/>
    <cellStyle name="20% - Accent1 2 11 3 5 3" xfId="1052" xr:uid="{00000000-0005-0000-0000-00005E030000}"/>
    <cellStyle name="20% - Accent1 2 11 3 6" xfId="1053" xr:uid="{00000000-0005-0000-0000-00005F030000}"/>
    <cellStyle name="20% - Accent1 2 11 3 6 2" xfId="1054" xr:uid="{00000000-0005-0000-0000-000060030000}"/>
    <cellStyle name="20% - Accent1 2 11 3 6 2 2" xfId="1055" xr:uid="{00000000-0005-0000-0000-000061030000}"/>
    <cellStyle name="20% - Accent1 2 11 3 6 3" xfId="1056" xr:uid="{00000000-0005-0000-0000-000062030000}"/>
    <cellStyle name="20% - Accent1 2 11 3 7" xfId="1057" xr:uid="{00000000-0005-0000-0000-000063030000}"/>
    <cellStyle name="20% - Accent1 2 11 3 7 2" xfId="1058" xr:uid="{00000000-0005-0000-0000-000064030000}"/>
    <cellStyle name="20% - Accent1 2 11 3 8" xfId="1059" xr:uid="{00000000-0005-0000-0000-000065030000}"/>
    <cellStyle name="20% - Accent1 2 11 3 8 2" xfId="1060" xr:uid="{00000000-0005-0000-0000-000066030000}"/>
    <cellStyle name="20% - Accent1 2 11 3 9" xfId="1061" xr:uid="{00000000-0005-0000-0000-000067030000}"/>
    <cellStyle name="20% - Accent1 2 11 4" xfId="1062" xr:uid="{00000000-0005-0000-0000-000068030000}"/>
    <cellStyle name="20% - Accent1 2 11 4 2" xfId="1063" xr:uid="{00000000-0005-0000-0000-000069030000}"/>
    <cellStyle name="20% - Accent1 2 11 4 2 2" xfId="1064" xr:uid="{00000000-0005-0000-0000-00006A030000}"/>
    <cellStyle name="20% - Accent1 2 11 4 2 2 2" xfId="1065" xr:uid="{00000000-0005-0000-0000-00006B030000}"/>
    <cellStyle name="20% - Accent1 2 11 4 2 3" xfId="1066" xr:uid="{00000000-0005-0000-0000-00006C030000}"/>
    <cellStyle name="20% - Accent1 2 11 4 3" xfId="1067" xr:uid="{00000000-0005-0000-0000-00006D030000}"/>
    <cellStyle name="20% - Accent1 2 11 4 3 2" xfId="1068" xr:uid="{00000000-0005-0000-0000-00006E030000}"/>
    <cellStyle name="20% - Accent1 2 11 4 4" xfId="1069" xr:uid="{00000000-0005-0000-0000-00006F030000}"/>
    <cellStyle name="20% - Accent1 2 11 5" xfId="1070" xr:uid="{00000000-0005-0000-0000-000070030000}"/>
    <cellStyle name="20% - Accent1 2 11 5 2" xfId="1071" xr:uid="{00000000-0005-0000-0000-000071030000}"/>
    <cellStyle name="20% - Accent1 2 11 5 2 2" xfId="1072" xr:uid="{00000000-0005-0000-0000-000072030000}"/>
    <cellStyle name="20% - Accent1 2 11 5 2 2 2" xfId="1073" xr:uid="{00000000-0005-0000-0000-000073030000}"/>
    <cellStyle name="20% - Accent1 2 11 5 2 3" xfId="1074" xr:uid="{00000000-0005-0000-0000-000074030000}"/>
    <cellStyle name="20% - Accent1 2 11 5 3" xfId="1075" xr:uid="{00000000-0005-0000-0000-000075030000}"/>
    <cellStyle name="20% - Accent1 2 11 5 3 2" xfId="1076" xr:uid="{00000000-0005-0000-0000-000076030000}"/>
    <cellStyle name="20% - Accent1 2 11 5 4" xfId="1077" xr:uid="{00000000-0005-0000-0000-000077030000}"/>
    <cellStyle name="20% - Accent1 2 11 6" xfId="1078" xr:uid="{00000000-0005-0000-0000-000078030000}"/>
    <cellStyle name="20% - Accent1 2 11 6 2" xfId="1079" xr:uid="{00000000-0005-0000-0000-000079030000}"/>
    <cellStyle name="20% - Accent1 2 11 6 2 2" xfId="1080" xr:uid="{00000000-0005-0000-0000-00007A030000}"/>
    <cellStyle name="20% - Accent1 2 11 6 2 2 2" xfId="1081" xr:uid="{00000000-0005-0000-0000-00007B030000}"/>
    <cellStyle name="20% - Accent1 2 11 6 2 3" xfId="1082" xr:uid="{00000000-0005-0000-0000-00007C030000}"/>
    <cellStyle name="20% - Accent1 2 11 6 3" xfId="1083" xr:uid="{00000000-0005-0000-0000-00007D030000}"/>
    <cellStyle name="20% - Accent1 2 11 6 3 2" xfId="1084" xr:uid="{00000000-0005-0000-0000-00007E030000}"/>
    <cellStyle name="20% - Accent1 2 11 6 4" xfId="1085" xr:uid="{00000000-0005-0000-0000-00007F030000}"/>
    <cellStyle name="20% - Accent1 2 11 7" xfId="1086" xr:uid="{00000000-0005-0000-0000-000080030000}"/>
    <cellStyle name="20% - Accent1 2 11 7 2" xfId="1087" xr:uid="{00000000-0005-0000-0000-000081030000}"/>
    <cellStyle name="20% - Accent1 2 11 7 2 2" xfId="1088" xr:uid="{00000000-0005-0000-0000-000082030000}"/>
    <cellStyle name="20% - Accent1 2 11 7 3" xfId="1089" xr:uid="{00000000-0005-0000-0000-000083030000}"/>
    <cellStyle name="20% - Accent1 2 11 8" xfId="1090" xr:uid="{00000000-0005-0000-0000-000084030000}"/>
    <cellStyle name="20% - Accent1 2 11 8 2" xfId="1091" xr:uid="{00000000-0005-0000-0000-000085030000}"/>
    <cellStyle name="20% - Accent1 2 11 8 2 2" xfId="1092" xr:uid="{00000000-0005-0000-0000-000086030000}"/>
    <cellStyle name="20% - Accent1 2 11 8 3" xfId="1093" xr:uid="{00000000-0005-0000-0000-000087030000}"/>
    <cellStyle name="20% - Accent1 2 11 9" xfId="1094" xr:uid="{00000000-0005-0000-0000-000088030000}"/>
    <cellStyle name="20% - Accent1 2 11 9 2" xfId="1095" xr:uid="{00000000-0005-0000-0000-000089030000}"/>
    <cellStyle name="20% - Accent1 2 12" xfId="1096" xr:uid="{00000000-0005-0000-0000-00008A030000}"/>
    <cellStyle name="20% - Accent1 2 12 2" xfId="1097" xr:uid="{00000000-0005-0000-0000-00008B030000}"/>
    <cellStyle name="20% - Accent1 2 12 2 2" xfId="1098" xr:uid="{00000000-0005-0000-0000-00008C030000}"/>
    <cellStyle name="20% - Accent1 2 12 2 2 2" xfId="1099" xr:uid="{00000000-0005-0000-0000-00008D030000}"/>
    <cellStyle name="20% - Accent1 2 12 2 2 2 2" xfId="1100" xr:uid="{00000000-0005-0000-0000-00008E030000}"/>
    <cellStyle name="20% - Accent1 2 12 2 2 3" xfId="1101" xr:uid="{00000000-0005-0000-0000-00008F030000}"/>
    <cellStyle name="20% - Accent1 2 12 2 3" xfId="1102" xr:uid="{00000000-0005-0000-0000-000090030000}"/>
    <cellStyle name="20% - Accent1 2 12 2 3 2" xfId="1103" xr:uid="{00000000-0005-0000-0000-000091030000}"/>
    <cellStyle name="20% - Accent1 2 12 2 4" xfId="1104" xr:uid="{00000000-0005-0000-0000-000092030000}"/>
    <cellStyle name="20% - Accent1 2 12 3" xfId="1105" xr:uid="{00000000-0005-0000-0000-000093030000}"/>
    <cellStyle name="20% - Accent1 2 12 3 2" xfId="1106" xr:uid="{00000000-0005-0000-0000-000094030000}"/>
    <cellStyle name="20% - Accent1 2 12 3 2 2" xfId="1107" xr:uid="{00000000-0005-0000-0000-000095030000}"/>
    <cellStyle name="20% - Accent1 2 12 3 2 2 2" xfId="1108" xr:uid="{00000000-0005-0000-0000-000096030000}"/>
    <cellStyle name="20% - Accent1 2 12 3 2 3" xfId="1109" xr:uid="{00000000-0005-0000-0000-000097030000}"/>
    <cellStyle name="20% - Accent1 2 12 3 3" xfId="1110" xr:uid="{00000000-0005-0000-0000-000098030000}"/>
    <cellStyle name="20% - Accent1 2 12 3 3 2" xfId="1111" xr:uid="{00000000-0005-0000-0000-000099030000}"/>
    <cellStyle name="20% - Accent1 2 12 3 4" xfId="1112" xr:uid="{00000000-0005-0000-0000-00009A030000}"/>
    <cellStyle name="20% - Accent1 2 12 4" xfId="1113" xr:uid="{00000000-0005-0000-0000-00009B030000}"/>
    <cellStyle name="20% - Accent1 2 12 4 2" xfId="1114" xr:uid="{00000000-0005-0000-0000-00009C030000}"/>
    <cellStyle name="20% - Accent1 2 12 4 2 2" xfId="1115" xr:uid="{00000000-0005-0000-0000-00009D030000}"/>
    <cellStyle name="20% - Accent1 2 12 4 2 2 2" xfId="1116" xr:uid="{00000000-0005-0000-0000-00009E030000}"/>
    <cellStyle name="20% - Accent1 2 12 4 2 3" xfId="1117" xr:uid="{00000000-0005-0000-0000-00009F030000}"/>
    <cellStyle name="20% - Accent1 2 12 4 3" xfId="1118" xr:uid="{00000000-0005-0000-0000-0000A0030000}"/>
    <cellStyle name="20% - Accent1 2 12 4 3 2" xfId="1119" xr:uid="{00000000-0005-0000-0000-0000A1030000}"/>
    <cellStyle name="20% - Accent1 2 12 4 4" xfId="1120" xr:uid="{00000000-0005-0000-0000-0000A2030000}"/>
    <cellStyle name="20% - Accent1 2 12 5" xfId="1121" xr:uid="{00000000-0005-0000-0000-0000A3030000}"/>
    <cellStyle name="20% - Accent1 2 12 5 2" xfId="1122" xr:uid="{00000000-0005-0000-0000-0000A4030000}"/>
    <cellStyle name="20% - Accent1 2 12 5 2 2" xfId="1123" xr:uid="{00000000-0005-0000-0000-0000A5030000}"/>
    <cellStyle name="20% - Accent1 2 12 5 3" xfId="1124" xr:uid="{00000000-0005-0000-0000-0000A6030000}"/>
    <cellStyle name="20% - Accent1 2 12 6" xfId="1125" xr:uid="{00000000-0005-0000-0000-0000A7030000}"/>
    <cellStyle name="20% - Accent1 2 12 6 2" xfId="1126" xr:uid="{00000000-0005-0000-0000-0000A8030000}"/>
    <cellStyle name="20% - Accent1 2 12 6 2 2" xfId="1127" xr:uid="{00000000-0005-0000-0000-0000A9030000}"/>
    <cellStyle name="20% - Accent1 2 12 6 3" xfId="1128" xr:uid="{00000000-0005-0000-0000-0000AA030000}"/>
    <cellStyle name="20% - Accent1 2 12 7" xfId="1129" xr:uid="{00000000-0005-0000-0000-0000AB030000}"/>
    <cellStyle name="20% - Accent1 2 12 7 2" xfId="1130" xr:uid="{00000000-0005-0000-0000-0000AC030000}"/>
    <cellStyle name="20% - Accent1 2 12 8" xfId="1131" xr:uid="{00000000-0005-0000-0000-0000AD030000}"/>
    <cellStyle name="20% - Accent1 2 12 8 2" xfId="1132" xr:uid="{00000000-0005-0000-0000-0000AE030000}"/>
    <cellStyle name="20% - Accent1 2 12 9" xfId="1133" xr:uid="{00000000-0005-0000-0000-0000AF030000}"/>
    <cellStyle name="20% - Accent1 2 13" xfId="1134" xr:uid="{00000000-0005-0000-0000-0000B0030000}"/>
    <cellStyle name="20% - Accent1 2 13 2" xfId="1135" xr:uid="{00000000-0005-0000-0000-0000B1030000}"/>
    <cellStyle name="20% - Accent1 2 13 2 2" xfId="1136" xr:uid="{00000000-0005-0000-0000-0000B2030000}"/>
    <cellStyle name="20% - Accent1 2 13 2 2 2" xfId="1137" xr:uid="{00000000-0005-0000-0000-0000B3030000}"/>
    <cellStyle name="20% - Accent1 2 13 2 2 2 2" xfId="1138" xr:uid="{00000000-0005-0000-0000-0000B4030000}"/>
    <cellStyle name="20% - Accent1 2 13 2 2 3" xfId="1139" xr:uid="{00000000-0005-0000-0000-0000B5030000}"/>
    <cellStyle name="20% - Accent1 2 13 2 3" xfId="1140" xr:uid="{00000000-0005-0000-0000-0000B6030000}"/>
    <cellStyle name="20% - Accent1 2 13 2 3 2" xfId="1141" xr:uid="{00000000-0005-0000-0000-0000B7030000}"/>
    <cellStyle name="20% - Accent1 2 13 2 4" xfId="1142" xr:uid="{00000000-0005-0000-0000-0000B8030000}"/>
    <cellStyle name="20% - Accent1 2 13 3" xfId="1143" xr:uid="{00000000-0005-0000-0000-0000B9030000}"/>
    <cellStyle name="20% - Accent1 2 13 3 2" xfId="1144" xr:uid="{00000000-0005-0000-0000-0000BA030000}"/>
    <cellStyle name="20% - Accent1 2 13 3 2 2" xfId="1145" xr:uid="{00000000-0005-0000-0000-0000BB030000}"/>
    <cellStyle name="20% - Accent1 2 13 3 2 2 2" xfId="1146" xr:uid="{00000000-0005-0000-0000-0000BC030000}"/>
    <cellStyle name="20% - Accent1 2 13 3 2 3" xfId="1147" xr:uid="{00000000-0005-0000-0000-0000BD030000}"/>
    <cellStyle name="20% - Accent1 2 13 3 3" xfId="1148" xr:uid="{00000000-0005-0000-0000-0000BE030000}"/>
    <cellStyle name="20% - Accent1 2 13 3 3 2" xfId="1149" xr:uid="{00000000-0005-0000-0000-0000BF030000}"/>
    <cellStyle name="20% - Accent1 2 13 3 4" xfId="1150" xr:uid="{00000000-0005-0000-0000-0000C0030000}"/>
    <cellStyle name="20% - Accent1 2 13 4" xfId="1151" xr:uid="{00000000-0005-0000-0000-0000C1030000}"/>
    <cellStyle name="20% - Accent1 2 13 4 2" xfId="1152" xr:uid="{00000000-0005-0000-0000-0000C2030000}"/>
    <cellStyle name="20% - Accent1 2 13 4 2 2" xfId="1153" xr:uid="{00000000-0005-0000-0000-0000C3030000}"/>
    <cellStyle name="20% - Accent1 2 13 4 2 2 2" xfId="1154" xr:uid="{00000000-0005-0000-0000-0000C4030000}"/>
    <cellStyle name="20% - Accent1 2 13 4 2 3" xfId="1155" xr:uid="{00000000-0005-0000-0000-0000C5030000}"/>
    <cellStyle name="20% - Accent1 2 13 4 3" xfId="1156" xr:uid="{00000000-0005-0000-0000-0000C6030000}"/>
    <cellStyle name="20% - Accent1 2 13 4 3 2" xfId="1157" xr:uid="{00000000-0005-0000-0000-0000C7030000}"/>
    <cellStyle name="20% - Accent1 2 13 4 4" xfId="1158" xr:uid="{00000000-0005-0000-0000-0000C8030000}"/>
    <cellStyle name="20% - Accent1 2 13 5" xfId="1159" xr:uid="{00000000-0005-0000-0000-0000C9030000}"/>
    <cellStyle name="20% - Accent1 2 13 5 2" xfId="1160" xr:uid="{00000000-0005-0000-0000-0000CA030000}"/>
    <cellStyle name="20% - Accent1 2 13 5 2 2" xfId="1161" xr:uid="{00000000-0005-0000-0000-0000CB030000}"/>
    <cellStyle name="20% - Accent1 2 13 5 3" xfId="1162" xr:uid="{00000000-0005-0000-0000-0000CC030000}"/>
    <cellStyle name="20% - Accent1 2 13 6" xfId="1163" xr:uid="{00000000-0005-0000-0000-0000CD030000}"/>
    <cellStyle name="20% - Accent1 2 13 6 2" xfId="1164" xr:uid="{00000000-0005-0000-0000-0000CE030000}"/>
    <cellStyle name="20% - Accent1 2 13 6 2 2" xfId="1165" xr:uid="{00000000-0005-0000-0000-0000CF030000}"/>
    <cellStyle name="20% - Accent1 2 13 6 3" xfId="1166" xr:uid="{00000000-0005-0000-0000-0000D0030000}"/>
    <cellStyle name="20% - Accent1 2 13 7" xfId="1167" xr:uid="{00000000-0005-0000-0000-0000D1030000}"/>
    <cellStyle name="20% - Accent1 2 13 7 2" xfId="1168" xr:uid="{00000000-0005-0000-0000-0000D2030000}"/>
    <cellStyle name="20% - Accent1 2 13 8" xfId="1169" xr:uid="{00000000-0005-0000-0000-0000D3030000}"/>
    <cellStyle name="20% - Accent1 2 13 8 2" xfId="1170" xr:uid="{00000000-0005-0000-0000-0000D4030000}"/>
    <cellStyle name="20% - Accent1 2 13 9" xfId="1171" xr:uid="{00000000-0005-0000-0000-0000D5030000}"/>
    <cellStyle name="20% - Accent1 2 14" xfId="1172" xr:uid="{00000000-0005-0000-0000-0000D6030000}"/>
    <cellStyle name="20% - Accent1 2 14 2" xfId="1173" xr:uid="{00000000-0005-0000-0000-0000D7030000}"/>
    <cellStyle name="20% - Accent1 2 14 2 2" xfId="1174" xr:uid="{00000000-0005-0000-0000-0000D8030000}"/>
    <cellStyle name="20% - Accent1 2 14 2 2 2" xfId="1175" xr:uid="{00000000-0005-0000-0000-0000D9030000}"/>
    <cellStyle name="20% - Accent1 2 14 2 3" xfId="1176" xr:uid="{00000000-0005-0000-0000-0000DA030000}"/>
    <cellStyle name="20% - Accent1 2 14 3" xfId="1177" xr:uid="{00000000-0005-0000-0000-0000DB030000}"/>
    <cellStyle name="20% - Accent1 2 14 3 2" xfId="1178" xr:uid="{00000000-0005-0000-0000-0000DC030000}"/>
    <cellStyle name="20% - Accent1 2 14 4" xfId="1179" xr:uid="{00000000-0005-0000-0000-0000DD030000}"/>
    <cellStyle name="20% - Accent1 2 15" xfId="1180" xr:uid="{00000000-0005-0000-0000-0000DE030000}"/>
    <cellStyle name="20% - Accent1 2 15 2" xfId="1181" xr:uid="{00000000-0005-0000-0000-0000DF030000}"/>
    <cellStyle name="20% - Accent1 2 15 2 2" xfId="1182" xr:uid="{00000000-0005-0000-0000-0000E0030000}"/>
    <cellStyle name="20% - Accent1 2 15 2 2 2" xfId="1183" xr:uid="{00000000-0005-0000-0000-0000E1030000}"/>
    <cellStyle name="20% - Accent1 2 15 2 3" xfId="1184" xr:uid="{00000000-0005-0000-0000-0000E2030000}"/>
    <cellStyle name="20% - Accent1 2 15 3" xfId="1185" xr:uid="{00000000-0005-0000-0000-0000E3030000}"/>
    <cellStyle name="20% - Accent1 2 15 3 2" xfId="1186" xr:uid="{00000000-0005-0000-0000-0000E4030000}"/>
    <cellStyle name="20% - Accent1 2 15 4" xfId="1187" xr:uid="{00000000-0005-0000-0000-0000E5030000}"/>
    <cellStyle name="20% - Accent1 2 16" xfId="1188" xr:uid="{00000000-0005-0000-0000-0000E6030000}"/>
    <cellStyle name="20% - Accent1 2 16 2" xfId="1189" xr:uid="{00000000-0005-0000-0000-0000E7030000}"/>
    <cellStyle name="20% - Accent1 2 16 2 2" xfId="1190" xr:uid="{00000000-0005-0000-0000-0000E8030000}"/>
    <cellStyle name="20% - Accent1 2 16 2 2 2" xfId="1191" xr:uid="{00000000-0005-0000-0000-0000E9030000}"/>
    <cellStyle name="20% - Accent1 2 16 2 3" xfId="1192" xr:uid="{00000000-0005-0000-0000-0000EA030000}"/>
    <cellStyle name="20% - Accent1 2 16 3" xfId="1193" xr:uid="{00000000-0005-0000-0000-0000EB030000}"/>
    <cellStyle name="20% - Accent1 2 16 3 2" xfId="1194" xr:uid="{00000000-0005-0000-0000-0000EC030000}"/>
    <cellStyle name="20% - Accent1 2 16 4" xfId="1195" xr:uid="{00000000-0005-0000-0000-0000ED030000}"/>
    <cellStyle name="20% - Accent1 2 17" xfId="1196" xr:uid="{00000000-0005-0000-0000-0000EE030000}"/>
    <cellStyle name="20% - Accent1 2 17 2" xfId="1197" xr:uid="{00000000-0005-0000-0000-0000EF030000}"/>
    <cellStyle name="20% - Accent1 2 17 2 2" xfId="1198" xr:uid="{00000000-0005-0000-0000-0000F0030000}"/>
    <cellStyle name="20% - Accent1 2 17 3" xfId="1199" xr:uid="{00000000-0005-0000-0000-0000F1030000}"/>
    <cellStyle name="20% - Accent1 2 18" xfId="112" xr:uid="{00000000-0005-0000-0000-0000F2030000}"/>
    <cellStyle name="20% - Accent1 2 18 2" xfId="113" xr:uid="{00000000-0005-0000-0000-0000F3030000}"/>
    <cellStyle name="20% - Accent1 2 18 2 2" xfId="1200" xr:uid="{00000000-0005-0000-0000-0000F4030000}"/>
    <cellStyle name="20% - Accent1 2 18 3" xfId="114" xr:uid="{00000000-0005-0000-0000-0000F5030000}"/>
    <cellStyle name="20% - Accent1 2 18 4" xfId="1201" xr:uid="{00000000-0005-0000-0000-0000F6030000}"/>
    <cellStyle name="20% - Accent1 2 19" xfId="1202" xr:uid="{00000000-0005-0000-0000-0000F7030000}"/>
    <cellStyle name="20% - Accent1 2 19 2" xfId="1203" xr:uid="{00000000-0005-0000-0000-0000F8030000}"/>
    <cellStyle name="20% - Accent1 2 2" xfId="1204" xr:uid="{00000000-0005-0000-0000-0000F9030000}"/>
    <cellStyle name="20% - Accent1 2 2 10" xfId="1205" xr:uid="{00000000-0005-0000-0000-0000FA030000}"/>
    <cellStyle name="20% - Accent1 2 2 10 10" xfId="1206" xr:uid="{00000000-0005-0000-0000-0000FB030000}"/>
    <cellStyle name="20% - Accent1 2 2 10 10 2" xfId="1207" xr:uid="{00000000-0005-0000-0000-0000FC030000}"/>
    <cellStyle name="20% - Accent1 2 2 10 11" xfId="1208" xr:uid="{00000000-0005-0000-0000-0000FD030000}"/>
    <cellStyle name="20% - Accent1 2 2 10 2" xfId="1209" xr:uid="{00000000-0005-0000-0000-0000FE030000}"/>
    <cellStyle name="20% - Accent1 2 2 10 2 2" xfId="1210" xr:uid="{00000000-0005-0000-0000-0000FF030000}"/>
    <cellStyle name="20% - Accent1 2 2 10 2 2 2" xfId="1211" xr:uid="{00000000-0005-0000-0000-000000040000}"/>
    <cellStyle name="20% - Accent1 2 2 10 2 2 2 2" xfId="1212" xr:uid="{00000000-0005-0000-0000-000001040000}"/>
    <cellStyle name="20% - Accent1 2 2 10 2 2 2 2 2" xfId="1213" xr:uid="{00000000-0005-0000-0000-000002040000}"/>
    <cellStyle name="20% - Accent1 2 2 10 2 2 2 3" xfId="1214" xr:uid="{00000000-0005-0000-0000-000003040000}"/>
    <cellStyle name="20% - Accent1 2 2 10 2 2 3" xfId="1215" xr:uid="{00000000-0005-0000-0000-000004040000}"/>
    <cellStyle name="20% - Accent1 2 2 10 2 2 3 2" xfId="1216" xr:uid="{00000000-0005-0000-0000-000005040000}"/>
    <cellStyle name="20% - Accent1 2 2 10 2 2 4" xfId="1217" xr:uid="{00000000-0005-0000-0000-000006040000}"/>
    <cellStyle name="20% - Accent1 2 2 10 2 3" xfId="1218" xr:uid="{00000000-0005-0000-0000-000007040000}"/>
    <cellStyle name="20% - Accent1 2 2 10 2 3 2" xfId="1219" xr:uid="{00000000-0005-0000-0000-000008040000}"/>
    <cellStyle name="20% - Accent1 2 2 10 2 3 2 2" xfId="1220" xr:uid="{00000000-0005-0000-0000-000009040000}"/>
    <cellStyle name="20% - Accent1 2 2 10 2 3 2 2 2" xfId="1221" xr:uid="{00000000-0005-0000-0000-00000A040000}"/>
    <cellStyle name="20% - Accent1 2 2 10 2 3 2 3" xfId="1222" xr:uid="{00000000-0005-0000-0000-00000B040000}"/>
    <cellStyle name="20% - Accent1 2 2 10 2 3 3" xfId="1223" xr:uid="{00000000-0005-0000-0000-00000C040000}"/>
    <cellStyle name="20% - Accent1 2 2 10 2 3 3 2" xfId="1224" xr:uid="{00000000-0005-0000-0000-00000D040000}"/>
    <cellStyle name="20% - Accent1 2 2 10 2 3 4" xfId="1225" xr:uid="{00000000-0005-0000-0000-00000E040000}"/>
    <cellStyle name="20% - Accent1 2 2 10 2 4" xfId="1226" xr:uid="{00000000-0005-0000-0000-00000F040000}"/>
    <cellStyle name="20% - Accent1 2 2 10 2 4 2" xfId="1227" xr:uid="{00000000-0005-0000-0000-000010040000}"/>
    <cellStyle name="20% - Accent1 2 2 10 2 4 2 2" xfId="1228" xr:uid="{00000000-0005-0000-0000-000011040000}"/>
    <cellStyle name="20% - Accent1 2 2 10 2 4 2 2 2" xfId="1229" xr:uid="{00000000-0005-0000-0000-000012040000}"/>
    <cellStyle name="20% - Accent1 2 2 10 2 4 2 3" xfId="1230" xr:uid="{00000000-0005-0000-0000-000013040000}"/>
    <cellStyle name="20% - Accent1 2 2 10 2 4 3" xfId="1231" xr:uid="{00000000-0005-0000-0000-000014040000}"/>
    <cellStyle name="20% - Accent1 2 2 10 2 4 3 2" xfId="1232" xr:uid="{00000000-0005-0000-0000-000015040000}"/>
    <cellStyle name="20% - Accent1 2 2 10 2 4 4" xfId="1233" xr:uid="{00000000-0005-0000-0000-000016040000}"/>
    <cellStyle name="20% - Accent1 2 2 10 2 5" xfId="1234" xr:uid="{00000000-0005-0000-0000-000017040000}"/>
    <cellStyle name="20% - Accent1 2 2 10 2 5 2" xfId="1235" xr:uid="{00000000-0005-0000-0000-000018040000}"/>
    <cellStyle name="20% - Accent1 2 2 10 2 5 2 2" xfId="1236" xr:uid="{00000000-0005-0000-0000-000019040000}"/>
    <cellStyle name="20% - Accent1 2 2 10 2 5 3" xfId="1237" xr:uid="{00000000-0005-0000-0000-00001A040000}"/>
    <cellStyle name="20% - Accent1 2 2 10 2 6" xfId="1238" xr:uid="{00000000-0005-0000-0000-00001B040000}"/>
    <cellStyle name="20% - Accent1 2 2 10 2 6 2" xfId="1239" xr:uid="{00000000-0005-0000-0000-00001C040000}"/>
    <cellStyle name="20% - Accent1 2 2 10 2 6 2 2" xfId="1240" xr:uid="{00000000-0005-0000-0000-00001D040000}"/>
    <cellStyle name="20% - Accent1 2 2 10 2 6 3" xfId="1241" xr:uid="{00000000-0005-0000-0000-00001E040000}"/>
    <cellStyle name="20% - Accent1 2 2 10 2 7" xfId="1242" xr:uid="{00000000-0005-0000-0000-00001F040000}"/>
    <cellStyle name="20% - Accent1 2 2 10 2 7 2" xfId="1243" xr:uid="{00000000-0005-0000-0000-000020040000}"/>
    <cellStyle name="20% - Accent1 2 2 10 2 8" xfId="1244" xr:uid="{00000000-0005-0000-0000-000021040000}"/>
    <cellStyle name="20% - Accent1 2 2 10 2 8 2" xfId="1245" xr:uid="{00000000-0005-0000-0000-000022040000}"/>
    <cellStyle name="20% - Accent1 2 2 10 2 9" xfId="1246" xr:uid="{00000000-0005-0000-0000-000023040000}"/>
    <cellStyle name="20% - Accent1 2 2 10 3" xfId="1247" xr:uid="{00000000-0005-0000-0000-000024040000}"/>
    <cellStyle name="20% - Accent1 2 2 10 3 2" xfId="1248" xr:uid="{00000000-0005-0000-0000-000025040000}"/>
    <cellStyle name="20% - Accent1 2 2 10 3 2 2" xfId="1249" xr:uid="{00000000-0005-0000-0000-000026040000}"/>
    <cellStyle name="20% - Accent1 2 2 10 3 2 2 2" xfId="1250" xr:uid="{00000000-0005-0000-0000-000027040000}"/>
    <cellStyle name="20% - Accent1 2 2 10 3 2 2 2 2" xfId="1251" xr:uid="{00000000-0005-0000-0000-000028040000}"/>
    <cellStyle name="20% - Accent1 2 2 10 3 2 2 3" xfId="1252" xr:uid="{00000000-0005-0000-0000-000029040000}"/>
    <cellStyle name="20% - Accent1 2 2 10 3 2 3" xfId="1253" xr:uid="{00000000-0005-0000-0000-00002A040000}"/>
    <cellStyle name="20% - Accent1 2 2 10 3 2 3 2" xfId="1254" xr:uid="{00000000-0005-0000-0000-00002B040000}"/>
    <cellStyle name="20% - Accent1 2 2 10 3 2 4" xfId="1255" xr:uid="{00000000-0005-0000-0000-00002C040000}"/>
    <cellStyle name="20% - Accent1 2 2 10 3 3" xfId="1256" xr:uid="{00000000-0005-0000-0000-00002D040000}"/>
    <cellStyle name="20% - Accent1 2 2 10 3 3 2" xfId="1257" xr:uid="{00000000-0005-0000-0000-00002E040000}"/>
    <cellStyle name="20% - Accent1 2 2 10 3 3 2 2" xfId="1258" xr:uid="{00000000-0005-0000-0000-00002F040000}"/>
    <cellStyle name="20% - Accent1 2 2 10 3 3 2 2 2" xfId="1259" xr:uid="{00000000-0005-0000-0000-000030040000}"/>
    <cellStyle name="20% - Accent1 2 2 10 3 3 2 3" xfId="1260" xr:uid="{00000000-0005-0000-0000-000031040000}"/>
    <cellStyle name="20% - Accent1 2 2 10 3 3 3" xfId="1261" xr:uid="{00000000-0005-0000-0000-000032040000}"/>
    <cellStyle name="20% - Accent1 2 2 10 3 3 3 2" xfId="1262" xr:uid="{00000000-0005-0000-0000-000033040000}"/>
    <cellStyle name="20% - Accent1 2 2 10 3 3 4" xfId="1263" xr:uid="{00000000-0005-0000-0000-000034040000}"/>
    <cellStyle name="20% - Accent1 2 2 10 3 4" xfId="1264" xr:uid="{00000000-0005-0000-0000-000035040000}"/>
    <cellStyle name="20% - Accent1 2 2 10 3 4 2" xfId="1265" xr:uid="{00000000-0005-0000-0000-000036040000}"/>
    <cellStyle name="20% - Accent1 2 2 10 3 4 2 2" xfId="1266" xr:uid="{00000000-0005-0000-0000-000037040000}"/>
    <cellStyle name="20% - Accent1 2 2 10 3 4 2 2 2" xfId="1267" xr:uid="{00000000-0005-0000-0000-000038040000}"/>
    <cellStyle name="20% - Accent1 2 2 10 3 4 2 3" xfId="1268" xr:uid="{00000000-0005-0000-0000-000039040000}"/>
    <cellStyle name="20% - Accent1 2 2 10 3 4 3" xfId="1269" xr:uid="{00000000-0005-0000-0000-00003A040000}"/>
    <cellStyle name="20% - Accent1 2 2 10 3 4 3 2" xfId="1270" xr:uid="{00000000-0005-0000-0000-00003B040000}"/>
    <cellStyle name="20% - Accent1 2 2 10 3 4 4" xfId="1271" xr:uid="{00000000-0005-0000-0000-00003C040000}"/>
    <cellStyle name="20% - Accent1 2 2 10 3 5" xfId="1272" xr:uid="{00000000-0005-0000-0000-00003D040000}"/>
    <cellStyle name="20% - Accent1 2 2 10 3 5 2" xfId="1273" xr:uid="{00000000-0005-0000-0000-00003E040000}"/>
    <cellStyle name="20% - Accent1 2 2 10 3 5 2 2" xfId="1274" xr:uid="{00000000-0005-0000-0000-00003F040000}"/>
    <cellStyle name="20% - Accent1 2 2 10 3 5 3" xfId="1275" xr:uid="{00000000-0005-0000-0000-000040040000}"/>
    <cellStyle name="20% - Accent1 2 2 10 3 6" xfId="1276" xr:uid="{00000000-0005-0000-0000-000041040000}"/>
    <cellStyle name="20% - Accent1 2 2 10 3 6 2" xfId="1277" xr:uid="{00000000-0005-0000-0000-000042040000}"/>
    <cellStyle name="20% - Accent1 2 2 10 3 6 2 2" xfId="1278" xr:uid="{00000000-0005-0000-0000-000043040000}"/>
    <cellStyle name="20% - Accent1 2 2 10 3 6 3" xfId="1279" xr:uid="{00000000-0005-0000-0000-000044040000}"/>
    <cellStyle name="20% - Accent1 2 2 10 3 7" xfId="1280" xr:uid="{00000000-0005-0000-0000-000045040000}"/>
    <cellStyle name="20% - Accent1 2 2 10 3 7 2" xfId="1281" xr:uid="{00000000-0005-0000-0000-000046040000}"/>
    <cellStyle name="20% - Accent1 2 2 10 3 8" xfId="1282" xr:uid="{00000000-0005-0000-0000-000047040000}"/>
    <cellStyle name="20% - Accent1 2 2 10 3 8 2" xfId="1283" xr:uid="{00000000-0005-0000-0000-000048040000}"/>
    <cellStyle name="20% - Accent1 2 2 10 3 9" xfId="1284" xr:uid="{00000000-0005-0000-0000-000049040000}"/>
    <cellStyle name="20% - Accent1 2 2 10 4" xfId="1285" xr:uid="{00000000-0005-0000-0000-00004A040000}"/>
    <cellStyle name="20% - Accent1 2 2 10 4 2" xfId="1286" xr:uid="{00000000-0005-0000-0000-00004B040000}"/>
    <cellStyle name="20% - Accent1 2 2 10 4 2 2" xfId="1287" xr:uid="{00000000-0005-0000-0000-00004C040000}"/>
    <cellStyle name="20% - Accent1 2 2 10 4 2 2 2" xfId="1288" xr:uid="{00000000-0005-0000-0000-00004D040000}"/>
    <cellStyle name="20% - Accent1 2 2 10 4 2 3" xfId="1289" xr:uid="{00000000-0005-0000-0000-00004E040000}"/>
    <cellStyle name="20% - Accent1 2 2 10 4 3" xfId="1290" xr:uid="{00000000-0005-0000-0000-00004F040000}"/>
    <cellStyle name="20% - Accent1 2 2 10 4 3 2" xfId="1291" xr:uid="{00000000-0005-0000-0000-000050040000}"/>
    <cellStyle name="20% - Accent1 2 2 10 4 4" xfId="1292" xr:uid="{00000000-0005-0000-0000-000051040000}"/>
    <cellStyle name="20% - Accent1 2 2 10 5" xfId="1293" xr:uid="{00000000-0005-0000-0000-000052040000}"/>
    <cellStyle name="20% - Accent1 2 2 10 5 2" xfId="1294" xr:uid="{00000000-0005-0000-0000-000053040000}"/>
    <cellStyle name="20% - Accent1 2 2 10 5 2 2" xfId="1295" xr:uid="{00000000-0005-0000-0000-000054040000}"/>
    <cellStyle name="20% - Accent1 2 2 10 5 2 2 2" xfId="1296" xr:uid="{00000000-0005-0000-0000-000055040000}"/>
    <cellStyle name="20% - Accent1 2 2 10 5 2 3" xfId="1297" xr:uid="{00000000-0005-0000-0000-000056040000}"/>
    <cellStyle name="20% - Accent1 2 2 10 5 3" xfId="1298" xr:uid="{00000000-0005-0000-0000-000057040000}"/>
    <cellStyle name="20% - Accent1 2 2 10 5 3 2" xfId="1299" xr:uid="{00000000-0005-0000-0000-000058040000}"/>
    <cellStyle name="20% - Accent1 2 2 10 5 4" xfId="1300" xr:uid="{00000000-0005-0000-0000-000059040000}"/>
    <cellStyle name="20% - Accent1 2 2 10 6" xfId="1301" xr:uid="{00000000-0005-0000-0000-00005A040000}"/>
    <cellStyle name="20% - Accent1 2 2 10 6 2" xfId="1302" xr:uid="{00000000-0005-0000-0000-00005B040000}"/>
    <cellStyle name="20% - Accent1 2 2 10 6 2 2" xfId="1303" xr:uid="{00000000-0005-0000-0000-00005C040000}"/>
    <cellStyle name="20% - Accent1 2 2 10 6 2 2 2" xfId="1304" xr:uid="{00000000-0005-0000-0000-00005D040000}"/>
    <cellStyle name="20% - Accent1 2 2 10 6 2 3" xfId="1305" xr:uid="{00000000-0005-0000-0000-00005E040000}"/>
    <cellStyle name="20% - Accent1 2 2 10 6 3" xfId="1306" xr:uid="{00000000-0005-0000-0000-00005F040000}"/>
    <cellStyle name="20% - Accent1 2 2 10 6 3 2" xfId="1307" xr:uid="{00000000-0005-0000-0000-000060040000}"/>
    <cellStyle name="20% - Accent1 2 2 10 6 4" xfId="1308" xr:uid="{00000000-0005-0000-0000-000061040000}"/>
    <cellStyle name="20% - Accent1 2 2 10 7" xfId="1309" xr:uid="{00000000-0005-0000-0000-000062040000}"/>
    <cellStyle name="20% - Accent1 2 2 10 7 2" xfId="1310" xr:uid="{00000000-0005-0000-0000-000063040000}"/>
    <cellStyle name="20% - Accent1 2 2 10 7 2 2" xfId="1311" xr:uid="{00000000-0005-0000-0000-000064040000}"/>
    <cellStyle name="20% - Accent1 2 2 10 7 3" xfId="1312" xr:uid="{00000000-0005-0000-0000-000065040000}"/>
    <cellStyle name="20% - Accent1 2 2 10 8" xfId="1313" xr:uid="{00000000-0005-0000-0000-000066040000}"/>
    <cellStyle name="20% - Accent1 2 2 10 8 2" xfId="1314" xr:uid="{00000000-0005-0000-0000-000067040000}"/>
    <cellStyle name="20% - Accent1 2 2 10 8 2 2" xfId="1315" xr:uid="{00000000-0005-0000-0000-000068040000}"/>
    <cellStyle name="20% - Accent1 2 2 10 8 3" xfId="1316" xr:uid="{00000000-0005-0000-0000-000069040000}"/>
    <cellStyle name="20% - Accent1 2 2 10 9" xfId="1317" xr:uid="{00000000-0005-0000-0000-00006A040000}"/>
    <cellStyle name="20% - Accent1 2 2 10 9 2" xfId="1318" xr:uid="{00000000-0005-0000-0000-00006B040000}"/>
    <cellStyle name="20% - Accent1 2 2 11" xfId="1319" xr:uid="{00000000-0005-0000-0000-00006C040000}"/>
    <cellStyle name="20% - Accent1 2 2 11 2" xfId="1320" xr:uid="{00000000-0005-0000-0000-00006D040000}"/>
    <cellStyle name="20% - Accent1 2 2 11 2 2" xfId="1321" xr:uid="{00000000-0005-0000-0000-00006E040000}"/>
    <cellStyle name="20% - Accent1 2 2 11 2 2 2" xfId="1322" xr:uid="{00000000-0005-0000-0000-00006F040000}"/>
    <cellStyle name="20% - Accent1 2 2 11 2 2 2 2" xfId="1323" xr:uid="{00000000-0005-0000-0000-000070040000}"/>
    <cellStyle name="20% - Accent1 2 2 11 2 2 3" xfId="1324" xr:uid="{00000000-0005-0000-0000-000071040000}"/>
    <cellStyle name="20% - Accent1 2 2 11 2 3" xfId="1325" xr:uid="{00000000-0005-0000-0000-000072040000}"/>
    <cellStyle name="20% - Accent1 2 2 11 2 3 2" xfId="1326" xr:uid="{00000000-0005-0000-0000-000073040000}"/>
    <cellStyle name="20% - Accent1 2 2 11 2 4" xfId="1327" xr:uid="{00000000-0005-0000-0000-000074040000}"/>
    <cellStyle name="20% - Accent1 2 2 11 3" xfId="1328" xr:uid="{00000000-0005-0000-0000-000075040000}"/>
    <cellStyle name="20% - Accent1 2 2 11 3 2" xfId="1329" xr:uid="{00000000-0005-0000-0000-000076040000}"/>
    <cellStyle name="20% - Accent1 2 2 11 3 2 2" xfId="1330" xr:uid="{00000000-0005-0000-0000-000077040000}"/>
    <cellStyle name="20% - Accent1 2 2 11 3 2 2 2" xfId="1331" xr:uid="{00000000-0005-0000-0000-000078040000}"/>
    <cellStyle name="20% - Accent1 2 2 11 3 2 3" xfId="1332" xr:uid="{00000000-0005-0000-0000-000079040000}"/>
    <cellStyle name="20% - Accent1 2 2 11 3 3" xfId="1333" xr:uid="{00000000-0005-0000-0000-00007A040000}"/>
    <cellStyle name="20% - Accent1 2 2 11 3 3 2" xfId="1334" xr:uid="{00000000-0005-0000-0000-00007B040000}"/>
    <cellStyle name="20% - Accent1 2 2 11 3 4" xfId="1335" xr:uid="{00000000-0005-0000-0000-00007C040000}"/>
    <cellStyle name="20% - Accent1 2 2 11 4" xfId="1336" xr:uid="{00000000-0005-0000-0000-00007D040000}"/>
    <cellStyle name="20% - Accent1 2 2 11 4 2" xfId="1337" xr:uid="{00000000-0005-0000-0000-00007E040000}"/>
    <cellStyle name="20% - Accent1 2 2 11 4 2 2" xfId="1338" xr:uid="{00000000-0005-0000-0000-00007F040000}"/>
    <cellStyle name="20% - Accent1 2 2 11 4 2 2 2" xfId="1339" xr:uid="{00000000-0005-0000-0000-000080040000}"/>
    <cellStyle name="20% - Accent1 2 2 11 4 2 3" xfId="1340" xr:uid="{00000000-0005-0000-0000-000081040000}"/>
    <cellStyle name="20% - Accent1 2 2 11 4 3" xfId="1341" xr:uid="{00000000-0005-0000-0000-000082040000}"/>
    <cellStyle name="20% - Accent1 2 2 11 4 3 2" xfId="1342" xr:uid="{00000000-0005-0000-0000-000083040000}"/>
    <cellStyle name="20% - Accent1 2 2 11 4 4" xfId="1343" xr:uid="{00000000-0005-0000-0000-000084040000}"/>
    <cellStyle name="20% - Accent1 2 2 11 5" xfId="1344" xr:uid="{00000000-0005-0000-0000-000085040000}"/>
    <cellStyle name="20% - Accent1 2 2 11 5 2" xfId="1345" xr:uid="{00000000-0005-0000-0000-000086040000}"/>
    <cellStyle name="20% - Accent1 2 2 11 5 2 2" xfId="1346" xr:uid="{00000000-0005-0000-0000-000087040000}"/>
    <cellStyle name="20% - Accent1 2 2 11 5 3" xfId="1347" xr:uid="{00000000-0005-0000-0000-000088040000}"/>
    <cellStyle name="20% - Accent1 2 2 11 6" xfId="1348" xr:uid="{00000000-0005-0000-0000-000089040000}"/>
    <cellStyle name="20% - Accent1 2 2 11 6 2" xfId="1349" xr:uid="{00000000-0005-0000-0000-00008A040000}"/>
    <cellStyle name="20% - Accent1 2 2 11 6 2 2" xfId="1350" xr:uid="{00000000-0005-0000-0000-00008B040000}"/>
    <cellStyle name="20% - Accent1 2 2 11 6 3" xfId="1351" xr:uid="{00000000-0005-0000-0000-00008C040000}"/>
    <cellStyle name="20% - Accent1 2 2 11 7" xfId="1352" xr:uid="{00000000-0005-0000-0000-00008D040000}"/>
    <cellStyle name="20% - Accent1 2 2 11 7 2" xfId="1353" xr:uid="{00000000-0005-0000-0000-00008E040000}"/>
    <cellStyle name="20% - Accent1 2 2 11 8" xfId="1354" xr:uid="{00000000-0005-0000-0000-00008F040000}"/>
    <cellStyle name="20% - Accent1 2 2 11 8 2" xfId="1355" xr:uid="{00000000-0005-0000-0000-000090040000}"/>
    <cellStyle name="20% - Accent1 2 2 11 9" xfId="1356" xr:uid="{00000000-0005-0000-0000-000091040000}"/>
    <cellStyle name="20% - Accent1 2 2 12" xfId="1357" xr:uid="{00000000-0005-0000-0000-000092040000}"/>
    <cellStyle name="20% - Accent1 2 2 12 2" xfId="1358" xr:uid="{00000000-0005-0000-0000-000093040000}"/>
    <cellStyle name="20% - Accent1 2 2 12 2 2" xfId="1359" xr:uid="{00000000-0005-0000-0000-000094040000}"/>
    <cellStyle name="20% - Accent1 2 2 12 2 2 2" xfId="1360" xr:uid="{00000000-0005-0000-0000-000095040000}"/>
    <cellStyle name="20% - Accent1 2 2 12 2 2 2 2" xfId="1361" xr:uid="{00000000-0005-0000-0000-000096040000}"/>
    <cellStyle name="20% - Accent1 2 2 12 2 2 3" xfId="1362" xr:uid="{00000000-0005-0000-0000-000097040000}"/>
    <cellStyle name="20% - Accent1 2 2 12 2 3" xfId="1363" xr:uid="{00000000-0005-0000-0000-000098040000}"/>
    <cellStyle name="20% - Accent1 2 2 12 2 3 2" xfId="1364" xr:uid="{00000000-0005-0000-0000-000099040000}"/>
    <cellStyle name="20% - Accent1 2 2 12 2 4" xfId="1365" xr:uid="{00000000-0005-0000-0000-00009A040000}"/>
    <cellStyle name="20% - Accent1 2 2 12 3" xfId="1366" xr:uid="{00000000-0005-0000-0000-00009B040000}"/>
    <cellStyle name="20% - Accent1 2 2 12 3 2" xfId="1367" xr:uid="{00000000-0005-0000-0000-00009C040000}"/>
    <cellStyle name="20% - Accent1 2 2 12 3 2 2" xfId="1368" xr:uid="{00000000-0005-0000-0000-00009D040000}"/>
    <cellStyle name="20% - Accent1 2 2 12 3 2 2 2" xfId="1369" xr:uid="{00000000-0005-0000-0000-00009E040000}"/>
    <cellStyle name="20% - Accent1 2 2 12 3 2 3" xfId="1370" xr:uid="{00000000-0005-0000-0000-00009F040000}"/>
    <cellStyle name="20% - Accent1 2 2 12 3 3" xfId="1371" xr:uid="{00000000-0005-0000-0000-0000A0040000}"/>
    <cellStyle name="20% - Accent1 2 2 12 3 3 2" xfId="1372" xr:uid="{00000000-0005-0000-0000-0000A1040000}"/>
    <cellStyle name="20% - Accent1 2 2 12 3 4" xfId="1373" xr:uid="{00000000-0005-0000-0000-0000A2040000}"/>
    <cellStyle name="20% - Accent1 2 2 12 4" xfId="1374" xr:uid="{00000000-0005-0000-0000-0000A3040000}"/>
    <cellStyle name="20% - Accent1 2 2 12 4 2" xfId="1375" xr:uid="{00000000-0005-0000-0000-0000A4040000}"/>
    <cellStyle name="20% - Accent1 2 2 12 4 2 2" xfId="1376" xr:uid="{00000000-0005-0000-0000-0000A5040000}"/>
    <cellStyle name="20% - Accent1 2 2 12 4 2 2 2" xfId="1377" xr:uid="{00000000-0005-0000-0000-0000A6040000}"/>
    <cellStyle name="20% - Accent1 2 2 12 4 2 3" xfId="1378" xr:uid="{00000000-0005-0000-0000-0000A7040000}"/>
    <cellStyle name="20% - Accent1 2 2 12 4 3" xfId="1379" xr:uid="{00000000-0005-0000-0000-0000A8040000}"/>
    <cellStyle name="20% - Accent1 2 2 12 4 3 2" xfId="1380" xr:uid="{00000000-0005-0000-0000-0000A9040000}"/>
    <cellStyle name="20% - Accent1 2 2 12 4 4" xfId="1381" xr:uid="{00000000-0005-0000-0000-0000AA040000}"/>
    <cellStyle name="20% - Accent1 2 2 12 5" xfId="1382" xr:uid="{00000000-0005-0000-0000-0000AB040000}"/>
    <cellStyle name="20% - Accent1 2 2 12 5 2" xfId="1383" xr:uid="{00000000-0005-0000-0000-0000AC040000}"/>
    <cellStyle name="20% - Accent1 2 2 12 5 2 2" xfId="1384" xr:uid="{00000000-0005-0000-0000-0000AD040000}"/>
    <cellStyle name="20% - Accent1 2 2 12 5 3" xfId="1385" xr:uid="{00000000-0005-0000-0000-0000AE040000}"/>
    <cellStyle name="20% - Accent1 2 2 12 6" xfId="1386" xr:uid="{00000000-0005-0000-0000-0000AF040000}"/>
    <cellStyle name="20% - Accent1 2 2 12 6 2" xfId="1387" xr:uid="{00000000-0005-0000-0000-0000B0040000}"/>
    <cellStyle name="20% - Accent1 2 2 12 6 2 2" xfId="1388" xr:uid="{00000000-0005-0000-0000-0000B1040000}"/>
    <cellStyle name="20% - Accent1 2 2 12 6 3" xfId="1389" xr:uid="{00000000-0005-0000-0000-0000B2040000}"/>
    <cellStyle name="20% - Accent1 2 2 12 7" xfId="1390" xr:uid="{00000000-0005-0000-0000-0000B3040000}"/>
    <cellStyle name="20% - Accent1 2 2 12 7 2" xfId="1391" xr:uid="{00000000-0005-0000-0000-0000B4040000}"/>
    <cellStyle name="20% - Accent1 2 2 12 8" xfId="1392" xr:uid="{00000000-0005-0000-0000-0000B5040000}"/>
    <cellStyle name="20% - Accent1 2 2 12 8 2" xfId="1393" xr:uid="{00000000-0005-0000-0000-0000B6040000}"/>
    <cellStyle name="20% - Accent1 2 2 12 9" xfId="1394" xr:uid="{00000000-0005-0000-0000-0000B7040000}"/>
    <cellStyle name="20% - Accent1 2 2 13" xfId="1395" xr:uid="{00000000-0005-0000-0000-0000B8040000}"/>
    <cellStyle name="20% - Accent1 2 2 13 2" xfId="1396" xr:uid="{00000000-0005-0000-0000-0000B9040000}"/>
    <cellStyle name="20% - Accent1 2 2 13 2 2" xfId="1397" xr:uid="{00000000-0005-0000-0000-0000BA040000}"/>
    <cellStyle name="20% - Accent1 2 2 13 2 2 2" xfId="1398" xr:uid="{00000000-0005-0000-0000-0000BB040000}"/>
    <cellStyle name="20% - Accent1 2 2 13 2 3" xfId="1399" xr:uid="{00000000-0005-0000-0000-0000BC040000}"/>
    <cellStyle name="20% - Accent1 2 2 13 3" xfId="1400" xr:uid="{00000000-0005-0000-0000-0000BD040000}"/>
    <cellStyle name="20% - Accent1 2 2 13 3 2" xfId="1401" xr:uid="{00000000-0005-0000-0000-0000BE040000}"/>
    <cellStyle name="20% - Accent1 2 2 13 4" xfId="1402" xr:uid="{00000000-0005-0000-0000-0000BF040000}"/>
    <cellStyle name="20% - Accent1 2 2 14" xfId="1403" xr:uid="{00000000-0005-0000-0000-0000C0040000}"/>
    <cellStyle name="20% - Accent1 2 2 14 2" xfId="1404" xr:uid="{00000000-0005-0000-0000-0000C1040000}"/>
    <cellStyle name="20% - Accent1 2 2 14 2 2" xfId="1405" xr:uid="{00000000-0005-0000-0000-0000C2040000}"/>
    <cellStyle name="20% - Accent1 2 2 14 2 2 2" xfId="1406" xr:uid="{00000000-0005-0000-0000-0000C3040000}"/>
    <cellStyle name="20% - Accent1 2 2 14 2 3" xfId="1407" xr:uid="{00000000-0005-0000-0000-0000C4040000}"/>
    <cellStyle name="20% - Accent1 2 2 14 3" xfId="1408" xr:uid="{00000000-0005-0000-0000-0000C5040000}"/>
    <cellStyle name="20% - Accent1 2 2 14 3 2" xfId="1409" xr:uid="{00000000-0005-0000-0000-0000C6040000}"/>
    <cellStyle name="20% - Accent1 2 2 14 4" xfId="1410" xr:uid="{00000000-0005-0000-0000-0000C7040000}"/>
    <cellStyle name="20% - Accent1 2 2 15" xfId="1411" xr:uid="{00000000-0005-0000-0000-0000C8040000}"/>
    <cellStyle name="20% - Accent1 2 2 15 2" xfId="1412" xr:uid="{00000000-0005-0000-0000-0000C9040000}"/>
    <cellStyle name="20% - Accent1 2 2 15 2 2" xfId="1413" xr:uid="{00000000-0005-0000-0000-0000CA040000}"/>
    <cellStyle name="20% - Accent1 2 2 15 2 2 2" xfId="1414" xr:uid="{00000000-0005-0000-0000-0000CB040000}"/>
    <cellStyle name="20% - Accent1 2 2 15 2 3" xfId="1415" xr:uid="{00000000-0005-0000-0000-0000CC040000}"/>
    <cellStyle name="20% - Accent1 2 2 15 3" xfId="1416" xr:uid="{00000000-0005-0000-0000-0000CD040000}"/>
    <cellStyle name="20% - Accent1 2 2 15 3 2" xfId="1417" xr:uid="{00000000-0005-0000-0000-0000CE040000}"/>
    <cellStyle name="20% - Accent1 2 2 15 4" xfId="1418" xr:uid="{00000000-0005-0000-0000-0000CF040000}"/>
    <cellStyle name="20% - Accent1 2 2 16" xfId="1419" xr:uid="{00000000-0005-0000-0000-0000D0040000}"/>
    <cellStyle name="20% - Accent1 2 2 16 2" xfId="1420" xr:uid="{00000000-0005-0000-0000-0000D1040000}"/>
    <cellStyle name="20% - Accent1 2 2 16 2 2" xfId="1421" xr:uid="{00000000-0005-0000-0000-0000D2040000}"/>
    <cellStyle name="20% - Accent1 2 2 16 3" xfId="1422" xr:uid="{00000000-0005-0000-0000-0000D3040000}"/>
    <cellStyle name="20% - Accent1 2 2 17" xfId="1423" xr:uid="{00000000-0005-0000-0000-0000D4040000}"/>
    <cellStyle name="20% - Accent1 2 2 17 2" xfId="1424" xr:uid="{00000000-0005-0000-0000-0000D5040000}"/>
    <cellStyle name="20% - Accent1 2 2 17 2 2" xfId="1425" xr:uid="{00000000-0005-0000-0000-0000D6040000}"/>
    <cellStyle name="20% - Accent1 2 2 17 3" xfId="1426" xr:uid="{00000000-0005-0000-0000-0000D7040000}"/>
    <cellStyle name="20% - Accent1 2 2 18" xfId="1427" xr:uid="{00000000-0005-0000-0000-0000D8040000}"/>
    <cellStyle name="20% - Accent1 2 2 18 2" xfId="1428" xr:uid="{00000000-0005-0000-0000-0000D9040000}"/>
    <cellStyle name="20% - Accent1 2 2 19" xfId="1429" xr:uid="{00000000-0005-0000-0000-0000DA040000}"/>
    <cellStyle name="20% - Accent1 2 2 19 2" xfId="1430" xr:uid="{00000000-0005-0000-0000-0000DB040000}"/>
    <cellStyle name="20% - Accent1 2 2 2" xfId="1431" xr:uid="{00000000-0005-0000-0000-0000DC040000}"/>
    <cellStyle name="20% - Accent1 2 2 2 10" xfId="1432" xr:uid="{00000000-0005-0000-0000-0000DD040000}"/>
    <cellStyle name="20% - Accent1 2 2 2 10 2" xfId="1433" xr:uid="{00000000-0005-0000-0000-0000DE040000}"/>
    <cellStyle name="20% - Accent1 2 2 2 10 2 2" xfId="1434" xr:uid="{00000000-0005-0000-0000-0000DF040000}"/>
    <cellStyle name="20% - Accent1 2 2 2 10 2 2 2" xfId="1435" xr:uid="{00000000-0005-0000-0000-0000E0040000}"/>
    <cellStyle name="20% - Accent1 2 2 2 10 2 3" xfId="1436" xr:uid="{00000000-0005-0000-0000-0000E1040000}"/>
    <cellStyle name="20% - Accent1 2 2 2 10 3" xfId="1437" xr:uid="{00000000-0005-0000-0000-0000E2040000}"/>
    <cellStyle name="20% - Accent1 2 2 2 10 3 2" xfId="1438" xr:uid="{00000000-0005-0000-0000-0000E3040000}"/>
    <cellStyle name="20% - Accent1 2 2 2 10 4" xfId="1439" xr:uid="{00000000-0005-0000-0000-0000E4040000}"/>
    <cellStyle name="20% - Accent1 2 2 2 11" xfId="1440" xr:uid="{00000000-0005-0000-0000-0000E5040000}"/>
    <cellStyle name="20% - Accent1 2 2 2 11 2" xfId="1441" xr:uid="{00000000-0005-0000-0000-0000E6040000}"/>
    <cellStyle name="20% - Accent1 2 2 2 11 2 2" xfId="1442" xr:uid="{00000000-0005-0000-0000-0000E7040000}"/>
    <cellStyle name="20% - Accent1 2 2 2 11 2 2 2" xfId="1443" xr:uid="{00000000-0005-0000-0000-0000E8040000}"/>
    <cellStyle name="20% - Accent1 2 2 2 11 2 3" xfId="1444" xr:uid="{00000000-0005-0000-0000-0000E9040000}"/>
    <cellStyle name="20% - Accent1 2 2 2 11 3" xfId="1445" xr:uid="{00000000-0005-0000-0000-0000EA040000}"/>
    <cellStyle name="20% - Accent1 2 2 2 11 3 2" xfId="1446" xr:uid="{00000000-0005-0000-0000-0000EB040000}"/>
    <cellStyle name="20% - Accent1 2 2 2 11 4" xfId="1447" xr:uid="{00000000-0005-0000-0000-0000EC040000}"/>
    <cellStyle name="20% - Accent1 2 2 2 12" xfId="1448" xr:uid="{00000000-0005-0000-0000-0000ED040000}"/>
    <cellStyle name="20% - Accent1 2 2 2 12 2" xfId="1449" xr:uid="{00000000-0005-0000-0000-0000EE040000}"/>
    <cellStyle name="20% - Accent1 2 2 2 12 2 2" xfId="1450" xr:uid="{00000000-0005-0000-0000-0000EF040000}"/>
    <cellStyle name="20% - Accent1 2 2 2 12 3" xfId="1451" xr:uid="{00000000-0005-0000-0000-0000F0040000}"/>
    <cellStyle name="20% - Accent1 2 2 2 13" xfId="1452" xr:uid="{00000000-0005-0000-0000-0000F1040000}"/>
    <cellStyle name="20% - Accent1 2 2 2 13 2" xfId="1453" xr:uid="{00000000-0005-0000-0000-0000F2040000}"/>
    <cellStyle name="20% - Accent1 2 2 2 13 2 2" xfId="1454" xr:uid="{00000000-0005-0000-0000-0000F3040000}"/>
    <cellStyle name="20% - Accent1 2 2 2 13 3" xfId="1455" xr:uid="{00000000-0005-0000-0000-0000F4040000}"/>
    <cellStyle name="20% - Accent1 2 2 2 14" xfId="1456" xr:uid="{00000000-0005-0000-0000-0000F5040000}"/>
    <cellStyle name="20% - Accent1 2 2 2 14 2" xfId="1457" xr:uid="{00000000-0005-0000-0000-0000F6040000}"/>
    <cellStyle name="20% - Accent1 2 2 2 15" xfId="1458" xr:uid="{00000000-0005-0000-0000-0000F7040000}"/>
    <cellStyle name="20% - Accent1 2 2 2 15 2" xfId="1459" xr:uid="{00000000-0005-0000-0000-0000F8040000}"/>
    <cellStyle name="20% - Accent1 2 2 2 16" xfId="1460" xr:uid="{00000000-0005-0000-0000-0000F9040000}"/>
    <cellStyle name="20% - Accent1 2 2 2 2" xfId="1461" xr:uid="{00000000-0005-0000-0000-0000FA040000}"/>
    <cellStyle name="20% - Accent1 2 2 2 2 10" xfId="1462" xr:uid="{00000000-0005-0000-0000-0000FB040000}"/>
    <cellStyle name="20% - Accent1 2 2 2 2 10 2" xfId="1463" xr:uid="{00000000-0005-0000-0000-0000FC040000}"/>
    <cellStyle name="20% - Accent1 2 2 2 2 10 2 2" xfId="1464" xr:uid="{00000000-0005-0000-0000-0000FD040000}"/>
    <cellStyle name="20% - Accent1 2 2 2 2 10 2 2 2" xfId="1465" xr:uid="{00000000-0005-0000-0000-0000FE040000}"/>
    <cellStyle name="20% - Accent1 2 2 2 2 10 2 3" xfId="1466" xr:uid="{00000000-0005-0000-0000-0000FF040000}"/>
    <cellStyle name="20% - Accent1 2 2 2 2 10 3" xfId="1467" xr:uid="{00000000-0005-0000-0000-000000050000}"/>
    <cellStyle name="20% - Accent1 2 2 2 2 10 3 2" xfId="1468" xr:uid="{00000000-0005-0000-0000-000001050000}"/>
    <cellStyle name="20% - Accent1 2 2 2 2 10 4" xfId="1469" xr:uid="{00000000-0005-0000-0000-000002050000}"/>
    <cellStyle name="20% - Accent1 2 2 2 2 11" xfId="1470" xr:uid="{00000000-0005-0000-0000-000003050000}"/>
    <cellStyle name="20% - Accent1 2 2 2 2 11 2" xfId="1471" xr:uid="{00000000-0005-0000-0000-000004050000}"/>
    <cellStyle name="20% - Accent1 2 2 2 2 11 2 2" xfId="1472" xr:uid="{00000000-0005-0000-0000-000005050000}"/>
    <cellStyle name="20% - Accent1 2 2 2 2 11 3" xfId="1473" xr:uid="{00000000-0005-0000-0000-000006050000}"/>
    <cellStyle name="20% - Accent1 2 2 2 2 12" xfId="1474" xr:uid="{00000000-0005-0000-0000-000007050000}"/>
    <cellStyle name="20% - Accent1 2 2 2 2 12 2" xfId="1475" xr:uid="{00000000-0005-0000-0000-000008050000}"/>
    <cellStyle name="20% - Accent1 2 2 2 2 12 2 2" xfId="1476" xr:uid="{00000000-0005-0000-0000-000009050000}"/>
    <cellStyle name="20% - Accent1 2 2 2 2 12 3" xfId="1477" xr:uid="{00000000-0005-0000-0000-00000A050000}"/>
    <cellStyle name="20% - Accent1 2 2 2 2 13" xfId="1478" xr:uid="{00000000-0005-0000-0000-00000B050000}"/>
    <cellStyle name="20% - Accent1 2 2 2 2 13 2" xfId="1479" xr:uid="{00000000-0005-0000-0000-00000C050000}"/>
    <cellStyle name="20% - Accent1 2 2 2 2 14" xfId="1480" xr:uid="{00000000-0005-0000-0000-00000D050000}"/>
    <cellStyle name="20% - Accent1 2 2 2 2 14 2" xfId="1481" xr:uid="{00000000-0005-0000-0000-00000E050000}"/>
    <cellStyle name="20% - Accent1 2 2 2 2 15" xfId="1482" xr:uid="{00000000-0005-0000-0000-00000F050000}"/>
    <cellStyle name="20% - Accent1 2 2 2 2 2" xfId="1483" xr:uid="{00000000-0005-0000-0000-000010050000}"/>
    <cellStyle name="20% - Accent1 2 2 2 2 2 10" xfId="1484" xr:uid="{00000000-0005-0000-0000-000011050000}"/>
    <cellStyle name="20% - Accent1 2 2 2 2 2 10 2" xfId="1485" xr:uid="{00000000-0005-0000-0000-000012050000}"/>
    <cellStyle name="20% - Accent1 2 2 2 2 2 10 2 2" xfId="1486" xr:uid="{00000000-0005-0000-0000-000013050000}"/>
    <cellStyle name="20% - Accent1 2 2 2 2 2 10 3" xfId="1487" xr:uid="{00000000-0005-0000-0000-000014050000}"/>
    <cellStyle name="20% - Accent1 2 2 2 2 2 11" xfId="1488" xr:uid="{00000000-0005-0000-0000-000015050000}"/>
    <cellStyle name="20% - Accent1 2 2 2 2 2 11 2" xfId="1489" xr:uid="{00000000-0005-0000-0000-000016050000}"/>
    <cellStyle name="20% - Accent1 2 2 2 2 2 11 2 2" xfId="1490" xr:uid="{00000000-0005-0000-0000-000017050000}"/>
    <cellStyle name="20% - Accent1 2 2 2 2 2 11 3" xfId="1491" xr:uid="{00000000-0005-0000-0000-000018050000}"/>
    <cellStyle name="20% - Accent1 2 2 2 2 2 12" xfId="1492" xr:uid="{00000000-0005-0000-0000-000019050000}"/>
    <cellStyle name="20% - Accent1 2 2 2 2 2 12 2" xfId="1493" xr:uid="{00000000-0005-0000-0000-00001A050000}"/>
    <cellStyle name="20% - Accent1 2 2 2 2 2 13" xfId="1494" xr:uid="{00000000-0005-0000-0000-00001B050000}"/>
    <cellStyle name="20% - Accent1 2 2 2 2 2 13 2" xfId="1495" xr:uid="{00000000-0005-0000-0000-00001C050000}"/>
    <cellStyle name="20% - Accent1 2 2 2 2 2 14" xfId="1496" xr:uid="{00000000-0005-0000-0000-00001D050000}"/>
    <cellStyle name="20% - Accent1 2 2 2 2 2 2" xfId="1497" xr:uid="{00000000-0005-0000-0000-00001E050000}"/>
    <cellStyle name="20% - Accent1 2 2 2 2 2 2 10" xfId="1498" xr:uid="{00000000-0005-0000-0000-00001F050000}"/>
    <cellStyle name="20% - Accent1 2 2 2 2 2 2 10 2" xfId="1499" xr:uid="{00000000-0005-0000-0000-000020050000}"/>
    <cellStyle name="20% - Accent1 2 2 2 2 2 2 11" xfId="1500" xr:uid="{00000000-0005-0000-0000-000021050000}"/>
    <cellStyle name="20% - Accent1 2 2 2 2 2 2 2" xfId="1501" xr:uid="{00000000-0005-0000-0000-000022050000}"/>
    <cellStyle name="20% - Accent1 2 2 2 2 2 2 2 2" xfId="1502" xr:uid="{00000000-0005-0000-0000-000023050000}"/>
    <cellStyle name="20% - Accent1 2 2 2 2 2 2 2 2 2" xfId="1503" xr:uid="{00000000-0005-0000-0000-000024050000}"/>
    <cellStyle name="20% - Accent1 2 2 2 2 2 2 2 2 2 2" xfId="1504" xr:uid="{00000000-0005-0000-0000-000025050000}"/>
    <cellStyle name="20% - Accent1 2 2 2 2 2 2 2 2 2 2 2" xfId="1505" xr:uid="{00000000-0005-0000-0000-000026050000}"/>
    <cellStyle name="20% - Accent1 2 2 2 2 2 2 2 2 2 3" xfId="1506" xr:uid="{00000000-0005-0000-0000-000027050000}"/>
    <cellStyle name="20% - Accent1 2 2 2 2 2 2 2 2 3" xfId="1507" xr:uid="{00000000-0005-0000-0000-000028050000}"/>
    <cellStyle name="20% - Accent1 2 2 2 2 2 2 2 2 3 2" xfId="1508" xr:uid="{00000000-0005-0000-0000-000029050000}"/>
    <cellStyle name="20% - Accent1 2 2 2 2 2 2 2 2 4" xfId="1509" xr:uid="{00000000-0005-0000-0000-00002A050000}"/>
    <cellStyle name="20% - Accent1 2 2 2 2 2 2 2 3" xfId="1510" xr:uid="{00000000-0005-0000-0000-00002B050000}"/>
    <cellStyle name="20% - Accent1 2 2 2 2 2 2 2 3 2" xfId="1511" xr:uid="{00000000-0005-0000-0000-00002C050000}"/>
    <cellStyle name="20% - Accent1 2 2 2 2 2 2 2 3 2 2" xfId="1512" xr:uid="{00000000-0005-0000-0000-00002D050000}"/>
    <cellStyle name="20% - Accent1 2 2 2 2 2 2 2 3 2 2 2" xfId="1513" xr:uid="{00000000-0005-0000-0000-00002E050000}"/>
    <cellStyle name="20% - Accent1 2 2 2 2 2 2 2 3 2 3" xfId="1514" xr:uid="{00000000-0005-0000-0000-00002F050000}"/>
    <cellStyle name="20% - Accent1 2 2 2 2 2 2 2 3 3" xfId="1515" xr:uid="{00000000-0005-0000-0000-000030050000}"/>
    <cellStyle name="20% - Accent1 2 2 2 2 2 2 2 3 3 2" xfId="1516" xr:uid="{00000000-0005-0000-0000-000031050000}"/>
    <cellStyle name="20% - Accent1 2 2 2 2 2 2 2 3 4" xfId="1517" xr:uid="{00000000-0005-0000-0000-000032050000}"/>
    <cellStyle name="20% - Accent1 2 2 2 2 2 2 2 4" xfId="1518" xr:uid="{00000000-0005-0000-0000-000033050000}"/>
    <cellStyle name="20% - Accent1 2 2 2 2 2 2 2 4 2" xfId="1519" xr:uid="{00000000-0005-0000-0000-000034050000}"/>
    <cellStyle name="20% - Accent1 2 2 2 2 2 2 2 4 2 2" xfId="1520" xr:uid="{00000000-0005-0000-0000-000035050000}"/>
    <cellStyle name="20% - Accent1 2 2 2 2 2 2 2 4 2 2 2" xfId="1521" xr:uid="{00000000-0005-0000-0000-000036050000}"/>
    <cellStyle name="20% - Accent1 2 2 2 2 2 2 2 4 2 3" xfId="1522" xr:uid="{00000000-0005-0000-0000-000037050000}"/>
    <cellStyle name="20% - Accent1 2 2 2 2 2 2 2 4 3" xfId="1523" xr:uid="{00000000-0005-0000-0000-000038050000}"/>
    <cellStyle name="20% - Accent1 2 2 2 2 2 2 2 4 3 2" xfId="1524" xr:uid="{00000000-0005-0000-0000-000039050000}"/>
    <cellStyle name="20% - Accent1 2 2 2 2 2 2 2 4 4" xfId="1525" xr:uid="{00000000-0005-0000-0000-00003A050000}"/>
    <cellStyle name="20% - Accent1 2 2 2 2 2 2 2 5" xfId="1526" xr:uid="{00000000-0005-0000-0000-00003B050000}"/>
    <cellStyle name="20% - Accent1 2 2 2 2 2 2 2 5 2" xfId="1527" xr:uid="{00000000-0005-0000-0000-00003C050000}"/>
    <cellStyle name="20% - Accent1 2 2 2 2 2 2 2 5 2 2" xfId="1528" xr:uid="{00000000-0005-0000-0000-00003D050000}"/>
    <cellStyle name="20% - Accent1 2 2 2 2 2 2 2 5 3" xfId="1529" xr:uid="{00000000-0005-0000-0000-00003E050000}"/>
    <cellStyle name="20% - Accent1 2 2 2 2 2 2 2 6" xfId="1530" xr:uid="{00000000-0005-0000-0000-00003F050000}"/>
    <cellStyle name="20% - Accent1 2 2 2 2 2 2 2 6 2" xfId="1531" xr:uid="{00000000-0005-0000-0000-000040050000}"/>
    <cellStyle name="20% - Accent1 2 2 2 2 2 2 2 6 2 2" xfId="1532" xr:uid="{00000000-0005-0000-0000-000041050000}"/>
    <cellStyle name="20% - Accent1 2 2 2 2 2 2 2 6 3" xfId="1533" xr:uid="{00000000-0005-0000-0000-000042050000}"/>
    <cellStyle name="20% - Accent1 2 2 2 2 2 2 2 7" xfId="1534" xr:uid="{00000000-0005-0000-0000-000043050000}"/>
    <cellStyle name="20% - Accent1 2 2 2 2 2 2 2 7 2" xfId="1535" xr:uid="{00000000-0005-0000-0000-000044050000}"/>
    <cellStyle name="20% - Accent1 2 2 2 2 2 2 2 8" xfId="1536" xr:uid="{00000000-0005-0000-0000-000045050000}"/>
    <cellStyle name="20% - Accent1 2 2 2 2 2 2 2 8 2" xfId="1537" xr:uid="{00000000-0005-0000-0000-000046050000}"/>
    <cellStyle name="20% - Accent1 2 2 2 2 2 2 2 9" xfId="1538" xr:uid="{00000000-0005-0000-0000-000047050000}"/>
    <cellStyle name="20% - Accent1 2 2 2 2 2 2 3" xfId="1539" xr:uid="{00000000-0005-0000-0000-000048050000}"/>
    <cellStyle name="20% - Accent1 2 2 2 2 2 2 3 2" xfId="1540" xr:uid="{00000000-0005-0000-0000-000049050000}"/>
    <cellStyle name="20% - Accent1 2 2 2 2 2 2 3 2 2" xfId="1541" xr:uid="{00000000-0005-0000-0000-00004A050000}"/>
    <cellStyle name="20% - Accent1 2 2 2 2 2 2 3 2 2 2" xfId="1542" xr:uid="{00000000-0005-0000-0000-00004B050000}"/>
    <cellStyle name="20% - Accent1 2 2 2 2 2 2 3 2 2 2 2" xfId="1543" xr:uid="{00000000-0005-0000-0000-00004C050000}"/>
    <cellStyle name="20% - Accent1 2 2 2 2 2 2 3 2 2 3" xfId="1544" xr:uid="{00000000-0005-0000-0000-00004D050000}"/>
    <cellStyle name="20% - Accent1 2 2 2 2 2 2 3 2 3" xfId="1545" xr:uid="{00000000-0005-0000-0000-00004E050000}"/>
    <cellStyle name="20% - Accent1 2 2 2 2 2 2 3 2 3 2" xfId="1546" xr:uid="{00000000-0005-0000-0000-00004F050000}"/>
    <cellStyle name="20% - Accent1 2 2 2 2 2 2 3 2 4" xfId="1547" xr:uid="{00000000-0005-0000-0000-000050050000}"/>
    <cellStyle name="20% - Accent1 2 2 2 2 2 2 3 3" xfId="1548" xr:uid="{00000000-0005-0000-0000-000051050000}"/>
    <cellStyle name="20% - Accent1 2 2 2 2 2 2 3 3 2" xfId="1549" xr:uid="{00000000-0005-0000-0000-000052050000}"/>
    <cellStyle name="20% - Accent1 2 2 2 2 2 2 3 3 2 2" xfId="1550" xr:uid="{00000000-0005-0000-0000-000053050000}"/>
    <cellStyle name="20% - Accent1 2 2 2 2 2 2 3 3 2 2 2" xfId="1551" xr:uid="{00000000-0005-0000-0000-000054050000}"/>
    <cellStyle name="20% - Accent1 2 2 2 2 2 2 3 3 2 3" xfId="1552" xr:uid="{00000000-0005-0000-0000-000055050000}"/>
    <cellStyle name="20% - Accent1 2 2 2 2 2 2 3 3 3" xfId="1553" xr:uid="{00000000-0005-0000-0000-000056050000}"/>
    <cellStyle name="20% - Accent1 2 2 2 2 2 2 3 3 3 2" xfId="1554" xr:uid="{00000000-0005-0000-0000-000057050000}"/>
    <cellStyle name="20% - Accent1 2 2 2 2 2 2 3 3 4" xfId="1555" xr:uid="{00000000-0005-0000-0000-000058050000}"/>
    <cellStyle name="20% - Accent1 2 2 2 2 2 2 3 4" xfId="1556" xr:uid="{00000000-0005-0000-0000-000059050000}"/>
    <cellStyle name="20% - Accent1 2 2 2 2 2 2 3 4 2" xfId="1557" xr:uid="{00000000-0005-0000-0000-00005A050000}"/>
    <cellStyle name="20% - Accent1 2 2 2 2 2 2 3 4 2 2" xfId="1558" xr:uid="{00000000-0005-0000-0000-00005B050000}"/>
    <cellStyle name="20% - Accent1 2 2 2 2 2 2 3 4 2 2 2" xfId="1559" xr:uid="{00000000-0005-0000-0000-00005C050000}"/>
    <cellStyle name="20% - Accent1 2 2 2 2 2 2 3 4 2 3" xfId="1560" xr:uid="{00000000-0005-0000-0000-00005D050000}"/>
    <cellStyle name="20% - Accent1 2 2 2 2 2 2 3 4 3" xfId="1561" xr:uid="{00000000-0005-0000-0000-00005E050000}"/>
    <cellStyle name="20% - Accent1 2 2 2 2 2 2 3 4 3 2" xfId="1562" xr:uid="{00000000-0005-0000-0000-00005F050000}"/>
    <cellStyle name="20% - Accent1 2 2 2 2 2 2 3 4 4" xfId="1563" xr:uid="{00000000-0005-0000-0000-000060050000}"/>
    <cellStyle name="20% - Accent1 2 2 2 2 2 2 3 5" xfId="1564" xr:uid="{00000000-0005-0000-0000-000061050000}"/>
    <cellStyle name="20% - Accent1 2 2 2 2 2 2 3 5 2" xfId="1565" xr:uid="{00000000-0005-0000-0000-000062050000}"/>
    <cellStyle name="20% - Accent1 2 2 2 2 2 2 3 5 2 2" xfId="1566" xr:uid="{00000000-0005-0000-0000-000063050000}"/>
    <cellStyle name="20% - Accent1 2 2 2 2 2 2 3 5 3" xfId="1567" xr:uid="{00000000-0005-0000-0000-000064050000}"/>
    <cellStyle name="20% - Accent1 2 2 2 2 2 2 3 6" xfId="1568" xr:uid="{00000000-0005-0000-0000-000065050000}"/>
    <cellStyle name="20% - Accent1 2 2 2 2 2 2 3 6 2" xfId="1569" xr:uid="{00000000-0005-0000-0000-000066050000}"/>
    <cellStyle name="20% - Accent1 2 2 2 2 2 2 3 6 2 2" xfId="1570" xr:uid="{00000000-0005-0000-0000-000067050000}"/>
    <cellStyle name="20% - Accent1 2 2 2 2 2 2 3 6 3" xfId="1571" xr:uid="{00000000-0005-0000-0000-000068050000}"/>
    <cellStyle name="20% - Accent1 2 2 2 2 2 2 3 7" xfId="1572" xr:uid="{00000000-0005-0000-0000-000069050000}"/>
    <cellStyle name="20% - Accent1 2 2 2 2 2 2 3 7 2" xfId="1573" xr:uid="{00000000-0005-0000-0000-00006A050000}"/>
    <cellStyle name="20% - Accent1 2 2 2 2 2 2 3 8" xfId="1574" xr:uid="{00000000-0005-0000-0000-00006B050000}"/>
    <cellStyle name="20% - Accent1 2 2 2 2 2 2 3 8 2" xfId="1575" xr:uid="{00000000-0005-0000-0000-00006C050000}"/>
    <cellStyle name="20% - Accent1 2 2 2 2 2 2 3 9" xfId="1576" xr:uid="{00000000-0005-0000-0000-00006D050000}"/>
    <cellStyle name="20% - Accent1 2 2 2 2 2 2 4" xfId="1577" xr:uid="{00000000-0005-0000-0000-00006E050000}"/>
    <cellStyle name="20% - Accent1 2 2 2 2 2 2 4 2" xfId="1578" xr:uid="{00000000-0005-0000-0000-00006F050000}"/>
    <cellStyle name="20% - Accent1 2 2 2 2 2 2 4 2 2" xfId="1579" xr:uid="{00000000-0005-0000-0000-000070050000}"/>
    <cellStyle name="20% - Accent1 2 2 2 2 2 2 4 2 2 2" xfId="1580" xr:uid="{00000000-0005-0000-0000-000071050000}"/>
    <cellStyle name="20% - Accent1 2 2 2 2 2 2 4 2 3" xfId="1581" xr:uid="{00000000-0005-0000-0000-000072050000}"/>
    <cellStyle name="20% - Accent1 2 2 2 2 2 2 4 3" xfId="1582" xr:uid="{00000000-0005-0000-0000-000073050000}"/>
    <cellStyle name="20% - Accent1 2 2 2 2 2 2 4 3 2" xfId="1583" xr:uid="{00000000-0005-0000-0000-000074050000}"/>
    <cellStyle name="20% - Accent1 2 2 2 2 2 2 4 4" xfId="1584" xr:uid="{00000000-0005-0000-0000-000075050000}"/>
    <cellStyle name="20% - Accent1 2 2 2 2 2 2 5" xfId="1585" xr:uid="{00000000-0005-0000-0000-000076050000}"/>
    <cellStyle name="20% - Accent1 2 2 2 2 2 2 5 2" xfId="1586" xr:uid="{00000000-0005-0000-0000-000077050000}"/>
    <cellStyle name="20% - Accent1 2 2 2 2 2 2 5 2 2" xfId="1587" xr:uid="{00000000-0005-0000-0000-000078050000}"/>
    <cellStyle name="20% - Accent1 2 2 2 2 2 2 5 2 2 2" xfId="1588" xr:uid="{00000000-0005-0000-0000-000079050000}"/>
    <cellStyle name="20% - Accent1 2 2 2 2 2 2 5 2 3" xfId="1589" xr:uid="{00000000-0005-0000-0000-00007A050000}"/>
    <cellStyle name="20% - Accent1 2 2 2 2 2 2 5 3" xfId="1590" xr:uid="{00000000-0005-0000-0000-00007B050000}"/>
    <cellStyle name="20% - Accent1 2 2 2 2 2 2 5 3 2" xfId="1591" xr:uid="{00000000-0005-0000-0000-00007C050000}"/>
    <cellStyle name="20% - Accent1 2 2 2 2 2 2 5 4" xfId="1592" xr:uid="{00000000-0005-0000-0000-00007D050000}"/>
    <cellStyle name="20% - Accent1 2 2 2 2 2 2 6" xfId="1593" xr:uid="{00000000-0005-0000-0000-00007E050000}"/>
    <cellStyle name="20% - Accent1 2 2 2 2 2 2 6 2" xfId="1594" xr:uid="{00000000-0005-0000-0000-00007F050000}"/>
    <cellStyle name="20% - Accent1 2 2 2 2 2 2 6 2 2" xfId="1595" xr:uid="{00000000-0005-0000-0000-000080050000}"/>
    <cellStyle name="20% - Accent1 2 2 2 2 2 2 6 2 2 2" xfId="1596" xr:uid="{00000000-0005-0000-0000-000081050000}"/>
    <cellStyle name="20% - Accent1 2 2 2 2 2 2 6 2 3" xfId="1597" xr:uid="{00000000-0005-0000-0000-000082050000}"/>
    <cellStyle name="20% - Accent1 2 2 2 2 2 2 6 3" xfId="1598" xr:uid="{00000000-0005-0000-0000-000083050000}"/>
    <cellStyle name="20% - Accent1 2 2 2 2 2 2 6 3 2" xfId="1599" xr:uid="{00000000-0005-0000-0000-000084050000}"/>
    <cellStyle name="20% - Accent1 2 2 2 2 2 2 6 4" xfId="1600" xr:uid="{00000000-0005-0000-0000-000085050000}"/>
    <cellStyle name="20% - Accent1 2 2 2 2 2 2 7" xfId="1601" xr:uid="{00000000-0005-0000-0000-000086050000}"/>
    <cellStyle name="20% - Accent1 2 2 2 2 2 2 7 2" xfId="1602" xr:uid="{00000000-0005-0000-0000-000087050000}"/>
    <cellStyle name="20% - Accent1 2 2 2 2 2 2 7 2 2" xfId="1603" xr:uid="{00000000-0005-0000-0000-000088050000}"/>
    <cellStyle name="20% - Accent1 2 2 2 2 2 2 7 3" xfId="1604" xr:uid="{00000000-0005-0000-0000-000089050000}"/>
    <cellStyle name="20% - Accent1 2 2 2 2 2 2 8" xfId="1605" xr:uid="{00000000-0005-0000-0000-00008A050000}"/>
    <cellStyle name="20% - Accent1 2 2 2 2 2 2 8 2" xfId="1606" xr:uid="{00000000-0005-0000-0000-00008B050000}"/>
    <cellStyle name="20% - Accent1 2 2 2 2 2 2 8 2 2" xfId="1607" xr:uid="{00000000-0005-0000-0000-00008C050000}"/>
    <cellStyle name="20% - Accent1 2 2 2 2 2 2 8 3" xfId="1608" xr:uid="{00000000-0005-0000-0000-00008D050000}"/>
    <cellStyle name="20% - Accent1 2 2 2 2 2 2 9" xfId="1609" xr:uid="{00000000-0005-0000-0000-00008E050000}"/>
    <cellStyle name="20% - Accent1 2 2 2 2 2 2 9 2" xfId="1610" xr:uid="{00000000-0005-0000-0000-00008F050000}"/>
    <cellStyle name="20% - Accent1 2 2 2 2 2 3" xfId="1611" xr:uid="{00000000-0005-0000-0000-000090050000}"/>
    <cellStyle name="20% - Accent1 2 2 2 2 2 3 10" xfId="1612" xr:uid="{00000000-0005-0000-0000-000091050000}"/>
    <cellStyle name="20% - Accent1 2 2 2 2 2 3 10 2" xfId="1613" xr:uid="{00000000-0005-0000-0000-000092050000}"/>
    <cellStyle name="20% - Accent1 2 2 2 2 2 3 11" xfId="1614" xr:uid="{00000000-0005-0000-0000-000093050000}"/>
    <cellStyle name="20% - Accent1 2 2 2 2 2 3 2" xfId="1615" xr:uid="{00000000-0005-0000-0000-000094050000}"/>
    <cellStyle name="20% - Accent1 2 2 2 2 2 3 2 2" xfId="1616" xr:uid="{00000000-0005-0000-0000-000095050000}"/>
    <cellStyle name="20% - Accent1 2 2 2 2 2 3 2 2 2" xfId="1617" xr:uid="{00000000-0005-0000-0000-000096050000}"/>
    <cellStyle name="20% - Accent1 2 2 2 2 2 3 2 2 2 2" xfId="1618" xr:uid="{00000000-0005-0000-0000-000097050000}"/>
    <cellStyle name="20% - Accent1 2 2 2 2 2 3 2 2 2 2 2" xfId="1619" xr:uid="{00000000-0005-0000-0000-000098050000}"/>
    <cellStyle name="20% - Accent1 2 2 2 2 2 3 2 2 2 3" xfId="1620" xr:uid="{00000000-0005-0000-0000-000099050000}"/>
    <cellStyle name="20% - Accent1 2 2 2 2 2 3 2 2 3" xfId="1621" xr:uid="{00000000-0005-0000-0000-00009A050000}"/>
    <cellStyle name="20% - Accent1 2 2 2 2 2 3 2 2 3 2" xfId="1622" xr:uid="{00000000-0005-0000-0000-00009B050000}"/>
    <cellStyle name="20% - Accent1 2 2 2 2 2 3 2 2 4" xfId="1623" xr:uid="{00000000-0005-0000-0000-00009C050000}"/>
    <cellStyle name="20% - Accent1 2 2 2 2 2 3 2 3" xfId="1624" xr:uid="{00000000-0005-0000-0000-00009D050000}"/>
    <cellStyle name="20% - Accent1 2 2 2 2 2 3 2 3 2" xfId="1625" xr:uid="{00000000-0005-0000-0000-00009E050000}"/>
    <cellStyle name="20% - Accent1 2 2 2 2 2 3 2 3 2 2" xfId="1626" xr:uid="{00000000-0005-0000-0000-00009F050000}"/>
    <cellStyle name="20% - Accent1 2 2 2 2 2 3 2 3 2 2 2" xfId="1627" xr:uid="{00000000-0005-0000-0000-0000A0050000}"/>
    <cellStyle name="20% - Accent1 2 2 2 2 2 3 2 3 2 3" xfId="1628" xr:uid="{00000000-0005-0000-0000-0000A1050000}"/>
    <cellStyle name="20% - Accent1 2 2 2 2 2 3 2 3 3" xfId="1629" xr:uid="{00000000-0005-0000-0000-0000A2050000}"/>
    <cellStyle name="20% - Accent1 2 2 2 2 2 3 2 3 3 2" xfId="1630" xr:uid="{00000000-0005-0000-0000-0000A3050000}"/>
    <cellStyle name="20% - Accent1 2 2 2 2 2 3 2 3 4" xfId="1631" xr:uid="{00000000-0005-0000-0000-0000A4050000}"/>
    <cellStyle name="20% - Accent1 2 2 2 2 2 3 2 4" xfId="1632" xr:uid="{00000000-0005-0000-0000-0000A5050000}"/>
    <cellStyle name="20% - Accent1 2 2 2 2 2 3 2 4 2" xfId="1633" xr:uid="{00000000-0005-0000-0000-0000A6050000}"/>
    <cellStyle name="20% - Accent1 2 2 2 2 2 3 2 4 2 2" xfId="1634" xr:uid="{00000000-0005-0000-0000-0000A7050000}"/>
    <cellStyle name="20% - Accent1 2 2 2 2 2 3 2 4 2 2 2" xfId="1635" xr:uid="{00000000-0005-0000-0000-0000A8050000}"/>
    <cellStyle name="20% - Accent1 2 2 2 2 2 3 2 4 2 3" xfId="1636" xr:uid="{00000000-0005-0000-0000-0000A9050000}"/>
    <cellStyle name="20% - Accent1 2 2 2 2 2 3 2 4 3" xfId="1637" xr:uid="{00000000-0005-0000-0000-0000AA050000}"/>
    <cellStyle name="20% - Accent1 2 2 2 2 2 3 2 4 3 2" xfId="1638" xr:uid="{00000000-0005-0000-0000-0000AB050000}"/>
    <cellStyle name="20% - Accent1 2 2 2 2 2 3 2 4 4" xfId="1639" xr:uid="{00000000-0005-0000-0000-0000AC050000}"/>
    <cellStyle name="20% - Accent1 2 2 2 2 2 3 2 5" xfId="1640" xr:uid="{00000000-0005-0000-0000-0000AD050000}"/>
    <cellStyle name="20% - Accent1 2 2 2 2 2 3 2 5 2" xfId="1641" xr:uid="{00000000-0005-0000-0000-0000AE050000}"/>
    <cellStyle name="20% - Accent1 2 2 2 2 2 3 2 5 2 2" xfId="1642" xr:uid="{00000000-0005-0000-0000-0000AF050000}"/>
    <cellStyle name="20% - Accent1 2 2 2 2 2 3 2 5 3" xfId="1643" xr:uid="{00000000-0005-0000-0000-0000B0050000}"/>
    <cellStyle name="20% - Accent1 2 2 2 2 2 3 2 6" xfId="1644" xr:uid="{00000000-0005-0000-0000-0000B1050000}"/>
    <cellStyle name="20% - Accent1 2 2 2 2 2 3 2 6 2" xfId="1645" xr:uid="{00000000-0005-0000-0000-0000B2050000}"/>
    <cellStyle name="20% - Accent1 2 2 2 2 2 3 2 6 2 2" xfId="1646" xr:uid="{00000000-0005-0000-0000-0000B3050000}"/>
    <cellStyle name="20% - Accent1 2 2 2 2 2 3 2 6 3" xfId="1647" xr:uid="{00000000-0005-0000-0000-0000B4050000}"/>
    <cellStyle name="20% - Accent1 2 2 2 2 2 3 2 7" xfId="1648" xr:uid="{00000000-0005-0000-0000-0000B5050000}"/>
    <cellStyle name="20% - Accent1 2 2 2 2 2 3 2 7 2" xfId="1649" xr:uid="{00000000-0005-0000-0000-0000B6050000}"/>
    <cellStyle name="20% - Accent1 2 2 2 2 2 3 2 8" xfId="1650" xr:uid="{00000000-0005-0000-0000-0000B7050000}"/>
    <cellStyle name="20% - Accent1 2 2 2 2 2 3 2 8 2" xfId="1651" xr:uid="{00000000-0005-0000-0000-0000B8050000}"/>
    <cellStyle name="20% - Accent1 2 2 2 2 2 3 2 9" xfId="1652" xr:uid="{00000000-0005-0000-0000-0000B9050000}"/>
    <cellStyle name="20% - Accent1 2 2 2 2 2 3 3" xfId="1653" xr:uid="{00000000-0005-0000-0000-0000BA050000}"/>
    <cellStyle name="20% - Accent1 2 2 2 2 2 3 3 2" xfId="1654" xr:uid="{00000000-0005-0000-0000-0000BB050000}"/>
    <cellStyle name="20% - Accent1 2 2 2 2 2 3 3 2 2" xfId="1655" xr:uid="{00000000-0005-0000-0000-0000BC050000}"/>
    <cellStyle name="20% - Accent1 2 2 2 2 2 3 3 2 2 2" xfId="1656" xr:uid="{00000000-0005-0000-0000-0000BD050000}"/>
    <cellStyle name="20% - Accent1 2 2 2 2 2 3 3 2 2 2 2" xfId="1657" xr:uid="{00000000-0005-0000-0000-0000BE050000}"/>
    <cellStyle name="20% - Accent1 2 2 2 2 2 3 3 2 2 3" xfId="1658" xr:uid="{00000000-0005-0000-0000-0000BF050000}"/>
    <cellStyle name="20% - Accent1 2 2 2 2 2 3 3 2 3" xfId="1659" xr:uid="{00000000-0005-0000-0000-0000C0050000}"/>
    <cellStyle name="20% - Accent1 2 2 2 2 2 3 3 2 3 2" xfId="1660" xr:uid="{00000000-0005-0000-0000-0000C1050000}"/>
    <cellStyle name="20% - Accent1 2 2 2 2 2 3 3 2 4" xfId="1661" xr:uid="{00000000-0005-0000-0000-0000C2050000}"/>
    <cellStyle name="20% - Accent1 2 2 2 2 2 3 3 3" xfId="1662" xr:uid="{00000000-0005-0000-0000-0000C3050000}"/>
    <cellStyle name="20% - Accent1 2 2 2 2 2 3 3 3 2" xfId="1663" xr:uid="{00000000-0005-0000-0000-0000C4050000}"/>
    <cellStyle name="20% - Accent1 2 2 2 2 2 3 3 3 2 2" xfId="1664" xr:uid="{00000000-0005-0000-0000-0000C5050000}"/>
    <cellStyle name="20% - Accent1 2 2 2 2 2 3 3 3 2 2 2" xfId="1665" xr:uid="{00000000-0005-0000-0000-0000C6050000}"/>
    <cellStyle name="20% - Accent1 2 2 2 2 2 3 3 3 2 3" xfId="1666" xr:uid="{00000000-0005-0000-0000-0000C7050000}"/>
    <cellStyle name="20% - Accent1 2 2 2 2 2 3 3 3 3" xfId="1667" xr:uid="{00000000-0005-0000-0000-0000C8050000}"/>
    <cellStyle name="20% - Accent1 2 2 2 2 2 3 3 3 3 2" xfId="1668" xr:uid="{00000000-0005-0000-0000-0000C9050000}"/>
    <cellStyle name="20% - Accent1 2 2 2 2 2 3 3 3 4" xfId="1669" xr:uid="{00000000-0005-0000-0000-0000CA050000}"/>
    <cellStyle name="20% - Accent1 2 2 2 2 2 3 3 4" xfId="1670" xr:uid="{00000000-0005-0000-0000-0000CB050000}"/>
    <cellStyle name="20% - Accent1 2 2 2 2 2 3 3 4 2" xfId="1671" xr:uid="{00000000-0005-0000-0000-0000CC050000}"/>
    <cellStyle name="20% - Accent1 2 2 2 2 2 3 3 4 2 2" xfId="1672" xr:uid="{00000000-0005-0000-0000-0000CD050000}"/>
    <cellStyle name="20% - Accent1 2 2 2 2 2 3 3 4 2 2 2" xfId="1673" xr:uid="{00000000-0005-0000-0000-0000CE050000}"/>
    <cellStyle name="20% - Accent1 2 2 2 2 2 3 3 4 2 3" xfId="1674" xr:uid="{00000000-0005-0000-0000-0000CF050000}"/>
    <cellStyle name="20% - Accent1 2 2 2 2 2 3 3 4 3" xfId="1675" xr:uid="{00000000-0005-0000-0000-0000D0050000}"/>
    <cellStyle name="20% - Accent1 2 2 2 2 2 3 3 4 3 2" xfId="1676" xr:uid="{00000000-0005-0000-0000-0000D1050000}"/>
    <cellStyle name="20% - Accent1 2 2 2 2 2 3 3 4 4" xfId="1677" xr:uid="{00000000-0005-0000-0000-0000D2050000}"/>
    <cellStyle name="20% - Accent1 2 2 2 2 2 3 3 5" xfId="1678" xr:uid="{00000000-0005-0000-0000-0000D3050000}"/>
    <cellStyle name="20% - Accent1 2 2 2 2 2 3 3 5 2" xfId="1679" xr:uid="{00000000-0005-0000-0000-0000D4050000}"/>
    <cellStyle name="20% - Accent1 2 2 2 2 2 3 3 5 2 2" xfId="1680" xr:uid="{00000000-0005-0000-0000-0000D5050000}"/>
    <cellStyle name="20% - Accent1 2 2 2 2 2 3 3 5 3" xfId="1681" xr:uid="{00000000-0005-0000-0000-0000D6050000}"/>
    <cellStyle name="20% - Accent1 2 2 2 2 2 3 3 6" xfId="1682" xr:uid="{00000000-0005-0000-0000-0000D7050000}"/>
    <cellStyle name="20% - Accent1 2 2 2 2 2 3 3 6 2" xfId="1683" xr:uid="{00000000-0005-0000-0000-0000D8050000}"/>
    <cellStyle name="20% - Accent1 2 2 2 2 2 3 3 6 2 2" xfId="1684" xr:uid="{00000000-0005-0000-0000-0000D9050000}"/>
    <cellStyle name="20% - Accent1 2 2 2 2 2 3 3 6 3" xfId="1685" xr:uid="{00000000-0005-0000-0000-0000DA050000}"/>
    <cellStyle name="20% - Accent1 2 2 2 2 2 3 3 7" xfId="1686" xr:uid="{00000000-0005-0000-0000-0000DB050000}"/>
    <cellStyle name="20% - Accent1 2 2 2 2 2 3 3 7 2" xfId="1687" xr:uid="{00000000-0005-0000-0000-0000DC050000}"/>
    <cellStyle name="20% - Accent1 2 2 2 2 2 3 3 8" xfId="1688" xr:uid="{00000000-0005-0000-0000-0000DD050000}"/>
    <cellStyle name="20% - Accent1 2 2 2 2 2 3 3 8 2" xfId="1689" xr:uid="{00000000-0005-0000-0000-0000DE050000}"/>
    <cellStyle name="20% - Accent1 2 2 2 2 2 3 3 9" xfId="1690" xr:uid="{00000000-0005-0000-0000-0000DF050000}"/>
    <cellStyle name="20% - Accent1 2 2 2 2 2 3 4" xfId="1691" xr:uid="{00000000-0005-0000-0000-0000E0050000}"/>
    <cellStyle name="20% - Accent1 2 2 2 2 2 3 4 2" xfId="1692" xr:uid="{00000000-0005-0000-0000-0000E1050000}"/>
    <cellStyle name="20% - Accent1 2 2 2 2 2 3 4 2 2" xfId="1693" xr:uid="{00000000-0005-0000-0000-0000E2050000}"/>
    <cellStyle name="20% - Accent1 2 2 2 2 2 3 4 2 2 2" xfId="1694" xr:uid="{00000000-0005-0000-0000-0000E3050000}"/>
    <cellStyle name="20% - Accent1 2 2 2 2 2 3 4 2 3" xfId="1695" xr:uid="{00000000-0005-0000-0000-0000E4050000}"/>
    <cellStyle name="20% - Accent1 2 2 2 2 2 3 4 3" xfId="1696" xr:uid="{00000000-0005-0000-0000-0000E5050000}"/>
    <cellStyle name="20% - Accent1 2 2 2 2 2 3 4 3 2" xfId="1697" xr:uid="{00000000-0005-0000-0000-0000E6050000}"/>
    <cellStyle name="20% - Accent1 2 2 2 2 2 3 4 4" xfId="1698" xr:uid="{00000000-0005-0000-0000-0000E7050000}"/>
    <cellStyle name="20% - Accent1 2 2 2 2 2 3 5" xfId="1699" xr:uid="{00000000-0005-0000-0000-0000E8050000}"/>
    <cellStyle name="20% - Accent1 2 2 2 2 2 3 5 2" xfId="1700" xr:uid="{00000000-0005-0000-0000-0000E9050000}"/>
    <cellStyle name="20% - Accent1 2 2 2 2 2 3 5 2 2" xfId="1701" xr:uid="{00000000-0005-0000-0000-0000EA050000}"/>
    <cellStyle name="20% - Accent1 2 2 2 2 2 3 5 2 2 2" xfId="1702" xr:uid="{00000000-0005-0000-0000-0000EB050000}"/>
    <cellStyle name="20% - Accent1 2 2 2 2 2 3 5 2 3" xfId="1703" xr:uid="{00000000-0005-0000-0000-0000EC050000}"/>
    <cellStyle name="20% - Accent1 2 2 2 2 2 3 5 3" xfId="1704" xr:uid="{00000000-0005-0000-0000-0000ED050000}"/>
    <cellStyle name="20% - Accent1 2 2 2 2 2 3 5 3 2" xfId="1705" xr:uid="{00000000-0005-0000-0000-0000EE050000}"/>
    <cellStyle name="20% - Accent1 2 2 2 2 2 3 5 4" xfId="1706" xr:uid="{00000000-0005-0000-0000-0000EF050000}"/>
    <cellStyle name="20% - Accent1 2 2 2 2 2 3 6" xfId="1707" xr:uid="{00000000-0005-0000-0000-0000F0050000}"/>
    <cellStyle name="20% - Accent1 2 2 2 2 2 3 6 2" xfId="1708" xr:uid="{00000000-0005-0000-0000-0000F1050000}"/>
    <cellStyle name="20% - Accent1 2 2 2 2 2 3 6 2 2" xfId="1709" xr:uid="{00000000-0005-0000-0000-0000F2050000}"/>
    <cellStyle name="20% - Accent1 2 2 2 2 2 3 6 2 2 2" xfId="1710" xr:uid="{00000000-0005-0000-0000-0000F3050000}"/>
    <cellStyle name="20% - Accent1 2 2 2 2 2 3 6 2 3" xfId="1711" xr:uid="{00000000-0005-0000-0000-0000F4050000}"/>
    <cellStyle name="20% - Accent1 2 2 2 2 2 3 6 3" xfId="1712" xr:uid="{00000000-0005-0000-0000-0000F5050000}"/>
    <cellStyle name="20% - Accent1 2 2 2 2 2 3 6 3 2" xfId="1713" xr:uid="{00000000-0005-0000-0000-0000F6050000}"/>
    <cellStyle name="20% - Accent1 2 2 2 2 2 3 6 4" xfId="1714" xr:uid="{00000000-0005-0000-0000-0000F7050000}"/>
    <cellStyle name="20% - Accent1 2 2 2 2 2 3 7" xfId="1715" xr:uid="{00000000-0005-0000-0000-0000F8050000}"/>
    <cellStyle name="20% - Accent1 2 2 2 2 2 3 7 2" xfId="1716" xr:uid="{00000000-0005-0000-0000-0000F9050000}"/>
    <cellStyle name="20% - Accent1 2 2 2 2 2 3 7 2 2" xfId="1717" xr:uid="{00000000-0005-0000-0000-0000FA050000}"/>
    <cellStyle name="20% - Accent1 2 2 2 2 2 3 7 3" xfId="1718" xr:uid="{00000000-0005-0000-0000-0000FB050000}"/>
    <cellStyle name="20% - Accent1 2 2 2 2 2 3 8" xfId="1719" xr:uid="{00000000-0005-0000-0000-0000FC050000}"/>
    <cellStyle name="20% - Accent1 2 2 2 2 2 3 8 2" xfId="1720" xr:uid="{00000000-0005-0000-0000-0000FD050000}"/>
    <cellStyle name="20% - Accent1 2 2 2 2 2 3 8 2 2" xfId="1721" xr:uid="{00000000-0005-0000-0000-0000FE050000}"/>
    <cellStyle name="20% - Accent1 2 2 2 2 2 3 8 3" xfId="1722" xr:uid="{00000000-0005-0000-0000-0000FF050000}"/>
    <cellStyle name="20% - Accent1 2 2 2 2 2 3 9" xfId="1723" xr:uid="{00000000-0005-0000-0000-000000060000}"/>
    <cellStyle name="20% - Accent1 2 2 2 2 2 3 9 2" xfId="1724" xr:uid="{00000000-0005-0000-0000-000001060000}"/>
    <cellStyle name="20% - Accent1 2 2 2 2 2 4" xfId="1725" xr:uid="{00000000-0005-0000-0000-000002060000}"/>
    <cellStyle name="20% - Accent1 2 2 2 2 2 4 10" xfId="1726" xr:uid="{00000000-0005-0000-0000-000003060000}"/>
    <cellStyle name="20% - Accent1 2 2 2 2 2 4 10 2" xfId="1727" xr:uid="{00000000-0005-0000-0000-000004060000}"/>
    <cellStyle name="20% - Accent1 2 2 2 2 2 4 11" xfId="1728" xr:uid="{00000000-0005-0000-0000-000005060000}"/>
    <cellStyle name="20% - Accent1 2 2 2 2 2 4 2" xfId="1729" xr:uid="{00000000-0005-0000-0000-000006060000}"/>
    <cellStyle name="20% - Accent1 2 2 2 2 2 4 2 2" xfId="1730" xr:uid="{00000000-0005-0000-0000-000007060000}"/>
    <cellStyle name="20% - Accent1 2 2 2 2 2 4 2 2 2" xfId="1731" xr:uid="{00000000-0005-0000-0000-000008060000}"/>
    <cellStyle name="20% - Accent1 2 2 2 2 2 4 2 2 2 2" xfId="1732" xr:uid="{00000000-0005-0000-0000-000009060000}"/>
    <cellStyle name="20% - Accent1 2 2 2 2 2 4 2 2 2 2 2" xfId="1733" xr:uid="{00000000-0005-0000-0000-00000A060000}"/>
    <cellStyle name="20% - Accent1 2 2 2 2 2 4 2 2 2 3" xfId="1734" xr:uid="{00000000-0005-0000-0000-00000B060000}"/>
    <cellStyle name="20% - Accent1 2 2 2 2 2 4 2 2 3" xfId="1735" xr:uid="{00000000-0005-0000-0000-00000C060000}"/>
    <cellStyle name="20% - Accent1 2 2 2 2 2 4 2 2 3 2" xfId="1736" xr:uid="{00000000-0005-0000-0000-00000D060000}"/>
    <cellStyle name="20% - Accent1 2 2 2 2 2 4 2 2 4" xfId="1737" xr:uid="{00000000-0005-0000-0000-00000E060000}"/>
    <cellStyle name="20% - Accent1 2 2 2 2 2 4 2 3" xfId="1738" xr:uid="{00000000-0005-0000-0000-00000F060000}"/>
    <cellStyle name="20% - Accent1 2 2 2 2 2 4 2 3 2" xfId="1739" xr:uid="{00000000-0005-0000-0000-000010060000}"/>
    <cellStyle name="20% - Accent1 2 2 2 2 2 4 2 3 2 2" xfId="1740" xr:uid="{00000000-0005-0000-0000-000011060000}"/>
    <cellStyle name="20% - Accent1 2 2 2 2 2 4 2 3 2 2 2" xfId="1741" xr:uid="{00000000-0005-0000-0000-000012060000}"/>
    <cellStyle name="20% - Accent1 2 2 2 2 2 4 2 3 2 3" xfId="1742" xr:uid="{00000000-0005-0000-0000-000013060000}"/>
    <cellStyle name="20% - Accent1 2 2 2 2 2 4 2 3 3" xfId="1743" xr:uid="{00000000-0005-0000-0000-000014060000}"/>
    <cellStyle name="20% - Accent1 2 2 2 2 2 4 2 3 3 2" xfId="1744" xr:uid="{00000000-0005-0000-0000-000015060000}"/>
    <cellStyle name="20% - Accent1 2 2 2 2 2 4 2 3 4" xfId="1745" xr:uid="{00000000-0005-0000-0000-000016060000}"/>
    <cellStyle name="20% - Accent1 2 2 2 2 2 4 2 4" xfId="1746" xr:uid="{00000000-0005-0000-0000-000017060000}"/>
    <cellStyle name="20% - Accent1 2 2 2 2 2 4 2 4 2" xfId="1747" xr:uid="{00000000-0005-0000-0000-000018060000}"/>
    <cellStyle name="20% - Accent1 2 2 2 2 2 4 2 4 2 2" xfId="1748" xr:uid="{00000000-0005-0000-0000-000019060000}"/>
    <cellStyle name="20% - Accent1 2 2 2 2 2 4 2 4 2 2 2" xfId="1749" xr:uid="{00000000-0005-0000-0000-00001A060000}"/>
    <cellStyle name="20% - Accent1 2 2 2 2 2 4 2 4 2 3" xfId="1750" xr:uid="{00000000-0005-0000-0000-00001B060000}"/>
    <cellStyle name="20% - Accent1 2 2 2 2 2 4 2 4 3" xfId="1751" xr:uid="{00000000-0005-0000-0000-00001C060000}"/>
    <cellStyle name="20% - Accent1 2 2 2 2 2 4 2 4 3 2" xfId="1752" xr:uid="{00000000-0005-0000-0000-00001D060000}"/>
    <cellStyle name="20% - Accent1 2 2 2 2 2 4 2 4 4" xfId="1753" xr:uid="{00000000-0005-0000-0000-00001E060000}"/>
    <cellStyle name="20% - Accent1 2 2 2 2 2 4 2 5" xfId="1754" xr:uid="{00000000-0005-0000-0000-00001F060000}"/>
    <cellStyle name="20% - Accent1 2 2 2 2 2 4 2 5 2" xfId="1755" xr:uid="{00000000-0005-0000-0000-000020060000}"/>
    <cellStyle name="20% - Accent1 2 2 2 2 2 4 2 5 2 2" xfId="1756" xr:uid="{00000000-0005-0000-0000-000021060000}"/>
    <cellStyle name="20% - Accent1 2 2 2 2 2 4 2 5 3" xfId="1757" xr:uid="{00000000-0005-0000-0000-000022060000}"/>
    <cellStyle name="20% - Accent1 2 2 2 2 2 4 2 6" xfId="1758" xr:uid="{00000000-0005-0000-0000-000023060000}"/>
    <cellStyle name="20% - Accent1 2 2 2 2 2 4 2 6 2" xfId="1759" xr:uid="{00000000-0005-0000-0000-000024060000}"/>
    <cellStyle name="20% - Accent1 2 2 2 2 2 4 2 6 2 2" xfId="1760" xr:uid="{00000000-0005-0000-0000-000025060000}"/>
    <cellStyle name="20% - Accent1 2 2 2 2 2 4 2 6 3" xfId="1761" xr:uid="{00000000-0005-0000-0000-000026060000}"/>
    <cellStyle name="20% - Accent1 2 2 2 2 2 4 2 7" xfId="1762" xr:uid="{00000000-0005-0000-0000-000027060000}"/>
    <cellStyle name="20% - Accent1 2 2 2 2 2 4 2 7 2" xfId="1763" xr:uid="{00000000-0005-0000-0000-000028060000}"/>
    <cellStyle name="20% - Accent1 2 2 2 2 2 4 2 8" xfId="1764" xr:uid="{00000000-0005-0000-0000-000029060000}"/>
    <cellStyle name="20% - Accent1 2 2 2 2 2 4 2 8 2" xfId="1765" xr:uid="{00000000-0005-0000-0000-00002A060000}"/>
    <cellStyle name="20% - Accent1 2 2 2 2 2 4 2 9" xfId="1766" xr:uid="{00000000-0005-0000-0000-00002B060000}"/>
    <cellStyle name="20% - Accent1 2 2 2 2 2 4 3" xfId="1767" xr:uid="{00000000-0005-0000-0000-00002C060000}"/>
    <cellStyle name="20% - Accent1 2 2 2 2 2 4 3 2" xfId="1768" xr:uid="{00000000-0005-0000-0000-00002D060000}"/>
    <cellStyle name="20% - Accent1 2 2 2 2 2 4 3 2 2" xfId="1769" xr:uid="{00000000-0005-0000-0000-00002E060000}"/>
    <cellStyle name="20% - Accent1 2 2 2 2 2 4 3 2 2 2" xfId="1770" xr:uid="{00000000-0005-0000-0000-00002F060000}"/>
    <cellStyle name="20% - Accent1 2 2 2 2 2 4 3 2 2 2 2" xfId="1771" xr:uid="{00000000-0005-0000-0000-000030060000}"/>
    <cellStyle name="20% - Accent1 2 2 2 2 2 4 3 2 2 3" xfId="1772" xr:uid="{00000000-0005-0000-0000-000031060000}"/>
    <cellStyle name="20% - Accent1 2 2 2 2 2 4 3 2 3" xfId="1773" xr:uid="{00000000-0005-0000-0000-000032060000}"/>
    <cellStyle name="20% - Accent1 2 2 2 2 2 4 3 2 3 2" xfId="1774" xr:uid="{00000000-0005-0000-0000-000033060000}"/>
    <cellStyle name="20% - Accent1 2 2 2 2 2 4 3 2 4" xfId="1775" xr:uid="{00000000-0005-0000-0000-000034060000}"/>
    <cellStyle name="20% - Accent1 2 2 2 2 2 4 3 3" xfId="1776" xr:uid="{00000000-0005-0000-0000-000035060000}"/>
    <cellStyle name="20% - Accent1 2 2 2 2 2 4 3 3 2" xfId="1777" xr:uid="{00000000-0005-0000-0000-000036060000}"/>
    <cellStyle name="20% - Accent1 2 2 2 2 2 4 3 3 2 2" xfId="1778" xr:uid="{00000000-0005-0000-0000-000037060000}"/>
    <cellStyle name="20% - Accent1 2 2 2 2 2 4 3 3 2 2 2" xfId="1779" xr:uid="{00000000-0005-0000-0000-000038060000}"/>
    <cellStyle name="20% - Accent1 2 2 2 2 2 4 3 3 2 3" xfId="1780" xr:uid="{00000000-0005-0000-0000-000039060000}"/>
    <cellStyle name="20% - Accent1 2 2 2 2 2 4 3 3 3" xfId="1781" xr:uid="{00000000-0005-0000-0000-00003A060000}"/>
    <cellStyle name="20% - Accent1 2 2 2 2 2 4 3 3 3 2" xfId="1782" xr:uid="{00000000-0005-0000-0000-00003B060000}"/>
    <cellStyle name="20% - Accent1 2 2 2 2 2 4 3 3 4" xfId="1783" xr:uid="{00000000-0005-0000-0000-00003C060000}"/>
    <cellStyle name="20% - Accent1 2 2 2 2 2 4 3 4" xfId="1784" xr:uid="{00000000-0005-0000-0000-00003D060000}"/>
    <cellStyle name="20% - Accent1 2 2 2 2 2 4 3 4 2" xfId="1785" xr:uid="{00000000-0005-0000-0000-00003E060000}"/>
    <cellStyle name="20% - Accent1 2 2 2 2 2 4 3 4 2 2" xfId="1786" xr:uid="{00000000-0005-0000-0000-00003F060000}"/>
    <cellStyle name="20% - Accent1 2 2 2 2 2 4 3 4 2 2 2" xfId="1787" xr:uid="{00000000-0005-0000-0000-000040060000}"/>
    <cellStyle name="20% - Accent1 2 2 2 2 2 4 3 4 2 3" xfId="1788" xr:uid="{00000000-0005-0000-0000-000041060000}"/>
    <cellStyle name="20% - Accent1 2 2 2 2 2 4 3 4 3" xfId="1789" xr:uid="{00000000-0005-0000-0000-000042060000}"/>
    <cellStyle name="20% - Accent1 2 2 2 2 2 4 3 4 3 2" xfId="1790" xr:uid="{00000000-0005-0000-0000-000043060000}"/>
    <cellStyle name="20% - Accent1 2 2 2 2 2 4 3 4 4" xfId="1791" xr:uid="{00000000-0005-0000-0000-000044060000}"/>
    <cellStyle name="20% - Accent1 2 2 2 2 2 4 3 5" xfId="1792" xr:uid="{00000000-0005-0000-0000-000045060000}"/>
    <cellStyle name="20% - Accent1 2 2 2 2 2 4 3 5 2" xfId="1793" xr:uid="{00000000-0005-0000-0000-000046060000}"/>
    <cellStyle name="20% - Accent1 2 2 2 2 2 4 3 5 2 2" xfId="1794" xr:uid="{00000000-0005-0000-0000-000047060000}"/>
    <cellStyle name="20% - Accent1 2 2 2 2 2 4 3 5 3" xfId="1795" xr:uid="{00000000-0005-0000-0000-000048060000}"/>
    <cellStyle name="20% - Accent1 2 2 2 2 2 4 3 6" xfId="1796" xr:uid="{00000000-0005-0000-0000-000049060000}"/>
    <cellStyle name="20% - Accent1 2 2 2 2 2 4 3 6 2" xfId="1797" xr:uid="{00000000-0005-0000-0000-00004A060000}"/>
    <cellStyle name="20% - Accent1 2 2 2 2 2 4 3 6 2 2" xfId="1798" xr:uid="{00000000-0005-0000-0000-00004B060000}"/>
    <cellStyle name="20% - Accent1 2 2 2 2 2 4 3 6 3" xfId="1799" xr:uid="{00000000-0005-0000-0000-00004C060000}"/>
    <cellStyle name="20% - Accent1 2 2 2 2 2 4 3 7" xfId="1800" xr:uid="{00000000-0005-0000-0000-00004D060000}"/>
    <cellStyle name="20% - Accent1 2 2 2 2 2 4 3 7 2" xfId="1801" xr:uid="{00000000-0005-0000-0000-00004E060000}"/>
    <cellStyle name="20% - Accent1 2 2 2 2 2 4 3 8" xfId="1802" xr:uid="{00000000-0005-0000-0000-00004F060000}"/>
    <cellStyle name="20% - Accent1 2 2 2 2 2 4 3 8 2" xfId="1803" xr:uid="{00000000-0005-0000-0000-000050060000}"/>
    <cellStyle name="20% - Accent1 2 2 2 2 2 4 3 9" xfId="1804" xr:uid="{00000000-0005-0000-0000-000051060000}"/>
    <cellStyle name="20% - Accent1 2 2 2 2 2 4 4" xfId="1805" xr:uid="{00000000-0005-0000-0000-000052060000}"/>
    <cellStyle name="20% - Accent1 2 2 2 2 2 4 4 2" xfId="1806" xr:uid="{00000000-0005-0000-0000-000053060000}"/>
    <cellStyle name="20% - Accent1 2 2 2 2 2 4 4 2 2" xfId="1807" xr:uid="{00000000-0005-0000-0000-000054060000}"/>
    <cellStyle name="20% - Accent1 2 2 2 2 2 4 4 2 2 2" xfId="1808" xr:uid="{00000000-0005-0000-0000-000055060000}"/>
    <cellStyle name="20% - Accent1 2 2 2 2 2 4 4 2 3" xfId="1809" xr:uid="{00000000-0005-0000-0000-000056060000}"/>
    <cellStyle name="20% - Accent1 2 2 2 2 2 4 4 3" xfId="1810" xr:uid="{00000000-0005-0000-0000-000057060000}"/>
    <cellStyle name="20% - Accent1 2 2 2 2 2 4 4 3 2" xfId="1811" xr:uid="{00000000-0005-0000-0000-000058060000}"/>
    <cellStyle name="20% - Accent1 2 2 2 2 2 4 4 4" xfId="1812" xr:uid="{00000000-0005-0000-0000-000059060000}"/>
    <cellStyle name="20% - Accent1 2 2 2 2 2 4 5" xfId="1813" xr:uid="{00000000-0005-0000-0000-00005A060000}"/>
    <cellStyle name="20% - Accent1 2 2 2 2 2 4 5 2" xfId="1814" xr:uid="{00000000-0005-0000-0000-00005B060000}"/>
    <cellStyle name="20% - Accent1 2 2 2 2 2 4 5 2 2" xfId="1815" xr:uid="{00000000-0005-0000-0000-00005C060000}"/>
    <cellStyle name="20% - Accent1 2 2 2 2 2 4 5 2 2 2" xfId="1816" xr:uid="{00000000-0005-0000-0000-00005D060000}"/>
    <cellStyle name="20% - Accent1 2 2 2 2 2 4 5 2 3" xfId="1817" xr:uid="{00000000-0005-0000-0000-00005E060000}"/>
    <cellStyle name="20% - Accent1 2 2 2 2 2 4 5 3" xfId="1818" xr:uid="{00000000-0005-0000-0000-00005F060000}"/>
    <cellStyle name="20% - Accent1 2 2 2 2 2 4 5 3 2" xfId="1819" xr:uid="{00000000-0005-0000-0000-000060060000}"/>
    <cellStyle name="20% - Accent1 2 2 2 2 2 4 5 4" xfId="1820" xr:uid="{00000000-0005-0000-0000-000061060000}"/>
    <cellStyle name="20% - Accent1 2 2 2 2 2 4 6" xfId="1821" xr:uid="{00000000-0005-0000-0000-000062060000}"/>
    <cellStyle name="20% - Accent1 2 2 2 2 2 4 6 2" xfId="1822" xr:uid="{00000000-0005-0000-0000-000063060000}"/>
    <cellStyle name="20% - Accent1 2 2 2 2 2 4 6 2 2" xfId="1823" xr:uid="{00000000-0005-0000-0000-000064060000}"/>
    <cellStyle name="20% - Accent1 2 2 2 2 2 4 6 2 2 2" xfId="1824" xr:uid="{00000000-0005-0000-0000-000065060000}"/>
    <cellStyle name="20% - Accent1 2 2 2 2 2 4 6 2 3" xfId="1825" xr:uid="{00000000-0005-0000-0000-000066060000}"/>
    <cellStyle name="20% - Accent1 2 2 2 2 2 4 6 3" xfId="1826" xr:uid="{00000000-0005-0000-0000-000067060000}"/>
    <cellStyle name="20% - Accent1 2 2 2 2 2 4 6 3 2" xfId="1827" xr:uid="{00000000-0005-0000-0000-000068060000}"/>
    <cellStyle name="20% - Accent1 2 2 2 2 2 4 6 4" xfId="1828" xr:uid="{00000000-0005-0000-0000-000069060000}"/>
    <cellStyle name="20% - Accent1 2 2 2 2 2 4 7" xfId="1829" xr:uid="{00000000-0005-0000-0000-00006A060000}"/>
    <cellStyle name="20% - Accent1 2 2 2 2 2 4 7 2" xfId="1830" xr:uid="{00000000-0005-0000-0000-00006B060000}"/>
    <cellStyle name="20% - Accent1 2 2 2 2 2 4 7 2 2" xfId="1831" xr:uid="{00000000-0005-0000-0000-00006C060000}"/>
    <cellStyle name="20% - Accent1 2 2 2 2 2 4 7 3" xfId="1832" xr:uid="{00000000-0005-0000-0000-00006D060000}"/>
    <cellStyle name="20% - Accent1 2 2 2 2 2 4 8" xfId="1833" xr:uid="{00000000-0005-0000-0000-00006E060000}"/>
    <cellStyle name="20% - Accent1 2 2 2 2 2 4 8 2" xfId="1834" xr:uid="{00000000-0005-0000-0000-00006F060000}"/>
    <cellStyle name="20% - Accent1 2 2 2 2 2 4 8 2 2" xfId="1835" xr:uid="{00000000-0005-0000-0000-000070060000}"/>
    <cellStyle name="20% - Accent1 2 2 2 2 2 4 8 3" xfId="1836" xr:uid="{00000000-0005-0000-0000-000071060000}"/>
    <cellStyle name="20% - Accent1 2 2 2 2 2 4 9" xfId="1837" xr:uid="{00000000-0005-0000-0000-000072060000}"/>
    <cellStyle name="20% - Accent1 2 2 2 2 2 4 9 2" xfId="1838" xr:uid="{00000000-0005-0000-0000-000073060000}"/>
    <cellStyle name="20% - Accent1 2 2 2 2 2 5" xfId="1839" xr:uid="{00000000-0005-0000-0000-000074060000}"/>
    <cellStyle name="20% - Accent1 2 2 2 2 2 5 2" xfId="1840" xr:uid="{00000000-0005-0000-0000-000075060000}"/>
    <cellStyle name="20% - Accent1 2 2 2 2 2 5 2 2" xfId="1841" xr:uid="{00000000-0005-0000-0000-000076060000}"/>
    <cellStyle name="20% - Accent1 2 2 2 2 2 5 2 2 2" xfId="1842" xr:uid="{00000000-0005-0000-0000-000077060000}"/>
    <cellStyle name="20% - Accent1 2 2 2 2 2 5 2 2 2 2" xfId="1843" xr:uid="{00000000-0005-0000-0000-000078060000}"/>
    <cellStyle name="20% - Accent1 2 2 2 2 2 5 2 2 3" xfId="1844" xr:uid="{00000000-0005-0000-0000-000079060000}"/>
    <cellStyle name="20% - Accent1 2 2 2 2 2 5 2 3" xfId="1845" xr:uid="{00000000-0005-0000-0000-00007A060000}"/>
    <cellStyle name="20% - Accent1 2 2 2 2 2 5 2 3 2" xfId="1846" xr:uid="{00000000-0005-0000-0000-00007B060000}"/>
    <cellStyle name="20% - Accent1 2 2 2 2 2 5 2 4" xfId="1847" xr:uid="{00000000-0005-0000-0000-00007C060000}"/>
    <cellStyle name="20% - Accent1 2 2 2 2 2 5 3" xfId="1848" xr:uid="{00000000-0005-0000-0000-00007D060000}"/>
    <cellStyle name="20% - Accent1 2 2 2 2 2 5 3 2" xfId="1849" xr:uid="{00000000-0005-0000-0000-00007E060000}"/>
    <cellStyle name="20% - Accent1 2 2 2 2 2 5 3 2 2" xfId="1850" xr:uid="{00000000-0005-0000-0000-00007F060000}"/>
    <cellStyle name="20% - Accent1 2 2 2 2 2 5 3 2 2 2" xfId="1851" xr:uid="{00000000-0005-0000-0000-000080060000}"/>
    <cellStyle name="20% - Accent1 2 2 2 2 2 5 3 2 3" xfId="1852" xr:uid="{00000000-0005-0000-0000-000081060000}"/>
    <cellStyle name="20% - Accent1 2 2 2 2 2 5 3 3" xfId="1853" xr:uid="{00000000-0005-0000-0000-000082060000}"/>
    <cellStyle name="20% - Accent1 2 2 2 2 2 5 3 3 2" xfId="1854" xr:uid="{00000000-0005-0000-0000-000083060000}"/>
    <cellStyle name="20% - Accent1 2 2 2 2 2 5 3 4" xfId="1855" xr:uid="{00000000-0005-0000-0000-000084060000}"/>
    <cellStyle name="20% - Accent1 2 2 2 2 2 5 4" xfId="1856" xr:uid="{00000000-0005-0000-0000-000085060000}"/>
    <cellStyle name="20% - Accent1 2 2 2 2 2 5 4 2" xfId="1857" xr:uid="{00000000-0005-0000-0000-000086060000}"/>
    <cellStyle name="20% - Accent1 2 2 2 2 2 5 4 2 2" xfId="1858" xr:uid="{00000000-0005-0000-0000-000087060000}"/>
    <cellStyle name="20% - Accent1 2 2 2 2 2 5 4 2 2 2" xfId="1859" xr:uid="{00000000-0005-0000-0000-000088060000}"/>
    <cellStyle name="20% - Accent1 2 2 2 2 2 5 4 2 3" xfId="1860" xr:uid="{00000000-0005-0000-0000-000089060000}"/>
    <cellStyle name="20% - Accent1 2 2 2 2 2 5 4 3" xfId="1861" xr:uid="{00000000-0005-0000-0000-00008A060000}"/>
    <cellStyle name="20% - Accent1 2 2 2 2 2 5 4 3 2" xfId="1862" xr:uid="{00000000-0005-0000-0000-00008B060000}"/>
    <cellStyle name="20% - Accent1 2 2 2 2 2 5 4 4" xfId="1863" xr:uid="{00000000-0005-0000-0000-00008C060000}"/>
    <cellStyle name="20% - Accent1 2 2 2 2 2 5 5" xfId="1864" xr:uid="{00000000-0005-0000-0000-00008D060000}"/>
    <cellStyle name="20% - Accent1 2 2 2 2 2 5 5 2" xfId="1865" xr:uid="{00000000-0005-0000-0000-00008E060000}"/>
    <cellStyle name="20% - Accent1 2 2 2 2 2 5 5 2 2" xfId="1866" xr:uid="{00000000-0005-0000-0000-00008F060000}"/>
    <cellStyle name="20% - Accent1 2 2 2 2 2 5 5 3" xfId="1867" xr:uid="{00000000-0005-0000-0000-000090060000}"/>
    <cellStyle name="20% - Accent1 2 2 2 2 2 5 6" xfId="1868" xr:uid="{00000000-0005-0000-0000-000091060000}"/>
    <cellStyle name="20% - Accent1 2 2 2 2 2 5 6 2" xfId="1869" xr:uid="{00000000-0005-0000-0000-000092060000}"/>
    <cellStyle name="20% - Accent1 2 2 2 2 2 5 6 2 2" xfId="1870" xr:uid="{00000000-0005-0000-0000-000093060000}"/>
    <cellStyle name="20% - Accent1 2 2 2 2 2 5 6 3" xfId="1871" xr:uid="{00000000-0005-0000-0000-000094060000}"/>
    <cellStyle name="20% - Accent1 2 2 2 2 2 5 7" xfId="1872" xr:uid="{00000000-0005-0000-0000-000095060000}"/>
    <cellStyle name="20% - Accent1 2 2 2 2 2 5 7 2" xfId="1873" xr:uid="{00000000-0005-0000-0000-000096060000}"/>
    <cellStyle name="20% - Accent1 2 2 2 2 2 5 8" xfId="1874" xr:uid="{00000000-0005-0000-0000-000097060000}"/>
    <cellStyle name="20% - Accent1 2 2 2 2 2 5 8 2" xfId="1875" xr:uid="{00000000-0005-0000-0000-000098060000}"/>
    <cellStyle name="20% - Accent1 2 2 2 2 2 5 9" xfId="1876" xr:uid="{00000000-0005-0000-0000-000099060000}"/>
    <cellStyle name="20% - Accent1 2 2 2 2 2 6" xfId="1877" xr:uid="{00000000-0005-0000-0000-00009A060000}"/>
    <cellStyle name="20% - Accent1 2 2 2 2 2 6 2" xfId="1878" xr:uid="{00000000-0005-0000-0000-00009B060000}"/>
    <cellStyle name="20% - Accent1 2 2 2 2 2 6 2 2" xfId="1879" xr:uid="{00000000-0005-0000-0000-00009C060000}"/>
    <cellStyle name="20% - Accent1 2 2 2 2 2 6 2 2 2" xfId="1880" xr:uid="{00000000-0005-0000-0000-00009D060000}"/>
    <cellStyle name="20% - Accent1 2 2 2 2 2 6 2 2 2 2" xfId="1881" xr:uid="{00000000-0005-0000-0000-00009E060000}"/>
    <cellStyle name="20% - Accent1 2 2 2 2 2 6 2 2 3" xfId="1882" xr:uid="{00000000-0005-0000-0000-00009F060000}"/>
    <cellStyle name="20% - Accent1 2 2 2 2 2 6 2 3" xfId="1883" xr:uid="{00000000-0005-0000-0000-0000A0060000}"/>
    <cellStyle name="20% - Accent1 2 2 2 2 2 6 2 3 2" xfId="1884" xr:uid="{00000000-0005-0000-0000-0000A1060000}"/>
    <cellStyle name="20% - Accent1 2 2 2 2 2 6 2 4" xfId="1885" xr:uid="{00000000-0005-0000-0000-0000A2060000}"/>
    <cellStyle name="20% - Accent1 2 2 2 2 2 6 3" xfId="1886" xr:uid="{00000000-0005-0000-0000-0000A3060000}"/>
    <cellStyle name="20% - Accent1 2 2 2 2 2 6 3 2" xfId="1887" xr:uid="{00000000-0005-0000-0000-0000A4060000}"/>
    <cellStyle name="20% - Accent1 2 2 2 2 2 6 3 2 2" xfId="1888" xr:uid="{00000000-0005-0000-0000-0000A5060000}"/>
    <cellStyle name="20% - Accent1 2 2 2 2 2 6 3 2 2 2" xfId="1889" xr:uid="{00000000-0005-0000-0000-0000A6060000}"/>
    <cellStyle name="20% - Accent1 2 2 2 2 2 6 3 2 3" xfId="1890" xr:uid="{00000000-0005-0000-0000-0000A7060000}"/>
    <cellStyle name="20% - Accent1 2 2 2 2 2 6 3 3" xfId="1891" xr:uid="{00000000-0005-0000-0000-0000A8060000}"/>
    <cellStyle name="20% - Accent1 2 2 2 2 2 6 3 3 2" xfId="1892" xr:uid="{00000000-0005-0000-0000-0000A9060000}"/>
    <cellStyle name="20% - Accent1 2 2 2 2 2 6 3 4" xfId="1893" xr:uid="{00000000-0005-0000-0000-0000AA060000}"/>
    <cellStyle name="20% - Accent1 2 2 2 2 2 6 4" xfId="1894" xr:uid="{00000000-0005-0000-0000-0000AB060000}"/>
    <cellStyle name="20% - Accent1 2 2 2 2 2 6 4 2" xfId="1895" xr:uid="{00000000-0005-0000-0000-0000AC060000}"/>
    <cellStyle name="20% - Accent1 2 2 2 2 2 6 4 2 2" xfId="1896" xr:uid="{00000000-0005-0000-0000-0000AD060000}"/>
    <cellStyle name="20% - Accent1 2 2 2 2 2 6 4 2 2 2" xfId="1897" xr:uid="{00000000-0005-0000-0000-0000AE060000}"/>
    <cellStyle name="20% - Accent1 2 2 2 2 2 6 4 2 3" xfId="1898" xr:uid="{00000000-0005-0000-0000-0000AF060000}"/>
    <cellStyle name="20% - Accent1 2 2 2 2 2 6 4 3" xfId="1899" xr:uid="{00000000-0005-0000-0000-0000B0060000}"/>
    <cellStyle name="20% - Accent1 2 2 2 2 2 6 4 3 2" xfId="1900" xr:uid="{00000000-0005-0000-0000-0000B1060000}"/>
    <cellStyle name="20% - Accent1 2 2 2 2 2 6 4 4" xfId="1901" xr:uid="{00000000-0005-0000-0000-0000B2060000}"/>
    <cellStyle name="20% - Accent1 2 2 2 2 2 6 5" xfId="1902" xr:uid="{00000000-0005-0000-0000-0000B3060000}"/>
    <cellStyle name="20% - Accent1 2 2 2 2 2 6 5 2" xfId="1903" xr:uid="{00000000-0005-0000-0000-0000B4060000}"/>
    <cellStyle name="20% - Accent1 2 2 2 2 2 6 5 2 2" xfId="1904" xr:uid="{00000000-0005-0000-0000-0000B5060000}"/>
    <cellStyle name="20% - Accent1 2 2 2 2 2 6 5 3" xfId="1905" xr:uid="{00000000-0005-0000-0000-0000B6060000}"/>
    <cellStyle name="20% - Accent1 2 2 2 2 2 6 6" xfId="1906" xr:uid="{00000000-0005-0000-0000-0000B7060000}"/>
    <cellStyle name="20% - Accent1 2 2 2 2 2 6 6 2" xfId="1907" xr:uid="{00000000-0005-0000-0000-0000B8060000}"/>
    <cellStyle name="20% - Accent1 2 2 2 2 2 6 6 2 2" xfId="1908" xr:uid="{00000000-0005-0000-0000-0000B9060000}"/>
    <cellStyle name="20% - Accent1 2 2 2 2 2 6 6 3" xfId="1909" xr:uid="{00000000-0005-0000-0000-0000BA060000}"/>
    <cellStyle name="20% - Accent1 2 2 2 2 2 6 7" xfId="1910" xr:uid="{00000000-0005-0000-0000-0000BB060000}"/>
    <cellStyle name="20% - Accent1 2 2 2 2 2 6 7 2" xfId="1911" xr:uid="{00000000-0005-0000-0000-0000BC060000}"/>
    <cellStyle name="20% - Accent1 2 2 2 2 2 6 8" xfId="1912" xr:uid="{00000000-0005-0000-0000-0000BD060000}"/>
    <cellStyle name="20% - Accent1 2 2 2 2 2 6 8 2" xfId="1913" xr:uid="{00000000-0005-0000-0000-0000BE060000}"/>
    <cellStyle name="20% - Accent1 2 2 2 2 2 6 9" xfId="1914" xr:uid="{00000000-0005-0000-0000-0000BF060000}"/>
    <cellStyle name="20% - Accent1 2 2 2 2 2 7" xfId="1915" xr:uid="{00000000-0005-0000-0000-0000C0060000}"/>
    <cellStyle name="20% - Accent1 2 2 2 2 2 7 2" xfId="1916" xr:uid="{00000000-0005-0000-0000-0000C1060000}"/>
    <cellStyle name="20% - Accent1 2 2 2 2 2 7 2 2" xfId="1917" xr:uid="{00000000-0005-0000-0000-0000C2060000}"/>
    <cellStyle name="20% - Accent1 2 2 2 2 2 7 2 2 2" xfId="1918" xr:uid="{00000000-0005-0000-0000-0000C3060000}"/>
    <cellStyle name="20% - Accent1 2 2 2 2 2 7 2 3" xfId="1919" xr:uid="{00000000-0005-0000-0000-0000C4060000}"/>
    <cellStyle name="20% - Accent1 2 2 2 2 2 7 3" xfId="1920" xr:uid="{00000000-0005-0000-0000-0000C5060000}"/>
    <cellStyle name="20% - Accent1 2 2 2 2 2 7 3 2" xfId="1921" xr:uid="{00000000-0005-0000-0000-0000C6060000}"/>
    <cellStyle name="20% - Accent1 2 2 2 2 2 7 4" xfId="1922" xr:uid="{00000000-0005-0000-0000-0000C7060000}"/>
    <cellStyle name="20% - Accent1 2 2 2 2 2 8" xfId="1923" xr:uid="{00000000-0005-0000-0000-0000C8060000}"/>
    <cellStyle name="20% - Accent1 2 2 2 2 2 8 2" xfId="1924" xr:uid="{00000000-0005-0000-0000-0000C9060000}"/>
    <cellStyle name="20% - Accent1 2 2 2 2 2 8 2 2" xfId="1925" xr:uid="{00000000-0005-0000-0000-0000CA060000}"/>
    <cellStyle name="20% - Accent1 2 2 2 2 2 8 2 2 2" xfId="1926" xr:uid="{00000000-0005-0000-0000-0000CB060000}"/>
    <cellStyle name="20% - Accent1 2 2 2 2 2 8 2 3" xfId="1927" xr:uid="{00000000-0005-0000-0000-0000CC060000}"/>
    <cellStyle name="20% - Accent1 2 2 2 2 2 8 3" xfId="1928" xr:uid="{00000000-0005-0000-0000-0000CD060000}"/>
    <cellStyle name="20% - Accent1 2 2 2 2 2 8 3 2" xfId="1929" xr:uid="{00000000-0005-0000-0000-0000CE060000}"/>
    <cellStyle name="20% - Accent1 2 2 2 2 2 8 4" xfId="1930" xr:uid="{00000000-0005-0000-0000-0000CF060000}"/>
    <cellStyle name="20% - Accent1 2 2 2 2 2 9" xfId="1931" xr:uid="{00000000-0005-0000-0000-0000D0060000}"/>
    <cellStyle name="20% - Accent1 2 2 2 2 2 9 2" xfId="1932" xr:uid="{00000000-0005-0000-0000-0000D1060000}"/>
    <cellStyle name="20% - Accent1 2 2 2 2 2 9 2 2" xfId="1933" xr:uid="{00000000-0005-0000-0000-0000D2060000}"/>
    <cellStyle name="20% - Accent1 2 2 2 2 2 9 2 2 2" xfId="1934" xr:uid="{00000000-0005-0000-0000-0000D3060000}"/>
    <cellStyle name="20% - Accent1 2 2 2 2 2 9 2 3" xfId="1935" xr:uid="{00000000-0005-0000-0000-0000D4060000}"/>
    <cellStyle name="20% - Accent1 2 2 2 2 2 9 3" xfId="1936" xr:uid="{00000000-0005-0000-0000-0000D5060000}"/>
    <cellStyle name="20% - Accent1 2 2 2 2 2 9 3 2" xfId="1937" xr:uid="{00000000-0005-0000-0000-0000D6060000}"/>
    <cellStyle name="20% - Accent1 2 2 2 2 2 9 4" xfId="1938" xr:uid="{00000000-0005-0000-0000-0000D7060000}"/>
    <cellStyle name="20% - Accent1 2 2 2 2 3" xfId="1939" xr:uid="{00000000-0005-0000-0000-0000D8060000}"/>
    <cellStyle name="20% - Accent1 2 2 2 2 3 10" xfId="1940" xr:uid="{00000000-0005-0000-0000-0000D9060000}"/>
    <cellStyle name="20% - Accent1 2 2 2 2 3 10 2" xfId="1941" xr:uid="{00000000-0005-0000-0000-0000DA060000}"/>
    <cellStyle name="20% - Accent1 2 2 2 2 3 11" xfId="1942" xr:uid="{00000000-0005-0000-0000-0000DB060000}"/>
    <cellStyle name="20% - Accent1 2 2 2 2 3 2" xfId="1943" xr:uid="{00000000-0005-0000-0000-0000DC060000}"/>
    <cellStyle name="20% - Accent1 2 2 2 2 3 2 2" xfId="1944" xr:uid="{00000000-0005-0000-0000-0000DD060000}"/>
    <cellStyle name="20% - Accent1 2 2 2 2 3 2 2 2" xfId="1945" xr:uid="{00000000-0005-0000-0000-0000DE060000}"/>
    <cellStyle name="20% - Accent1 2 2 2 2 3 2 2 2 2" xfId="1946" xr:uid="{00000000-0005-0000-0000-0000DF060000}"/>
    <cellStyle name="20% - Accent1 2 2 2 2 3 2 2 2 2 2" xfId="1947" xr:uid="{00000000-0005-0000-0000-0000E0060000}"/>
    <cellStyle name="20% - Accent1 2 2 2 2 3 2 2 2 3" xfId="1948" xr:uid="{00000000-0005-0000-0000-0000E1060000}"/>
    <cellStyle name="20% - Accent1 2 2 2 2 3 2 2 3" xfId="1949" xr:uid="{00000000-0005-0000-0000-0000E2060000}"/>
    <cellStyle name="20% - Accent1 2 2 2 2 3 2 2 3 2" xfId="1950" xr:uid="{00000000-0005-0000-0000-0000E3060000}"/>
    <cellStyle name="20% - Accent1 2 2 2 2 3 2 2 4" xfId="1951" xr:uid="{00000000-0005-0000-0000-0000E4060000}"/>
    <cellStyle name="20% - Accent1 2 2 2 2 3 2 3" xfId="1952" xr:uid="{00000000-0005-0000-0000-0000E5060000}"/>
    <cellStyle name="20% - Accent1 2 2 2 2 3 2 3 2" xfId="1953" xr:uid="{00000000-0005-0000-0000-0000E6060000}"/>
    <cellStyle name="20% - Accent1 2 2 2 2 3 2 3 2 2" xfId="1954" xr:uid="{00000000-0005-0000-0000-0000E7060000}"/>
    <cellStyle name="20% - Accent1 2 2 2 2 3 2 3 2 2 2" xfId="1955" xr:uid="{00000000-0005-0000-0000-0000E8060000}"/>
    <cellStyle name="20% - Accent1 2 2 2 2 3 2 3 2 3" xfId="1956" xr:uid="{00000000-0005-0000-0000-0000E9060000}"/>
    <cellStyle name="20% - Accent1 2 2 2 2 3 2 3 3" xfId="1957" xr:uid="{00000000-0005-0000-0000-0000EA060000}"/>
    <cellStyle name="20% - Accent1 2 2 2 2 3 2 3 3 2" xfId="1958" xr:uid="{00000000-0005-0000-0000-0000EB060000}"/>
    <cellStyle name="20% - Accent1 2 2 2 2 3 2 3 4" xfId="1959" xr:uid="{00000000-0005-0000-0000-0000EC060000}"/>
    <cellStyle name="20% - Accent1 2 2 2 2 3 2 4" xfId="1960" xr:uid="{00000000-0005-0000-0000-0000ED060000}"/>
    <cellStyle name="20% - Accent1 2 2 2 2 3 2 4 2" xfId="1961" xr:uid="{00000000-0005-0000-0000-0000EE060000}"/>
    <cellStyle name="20% - Accent1 2 2 2 2 3 2 4 2 2" xfId="1962" xr:uid="{00000000-0005-0000-0000-0000EF060000}"/>
    <cellStyle name="20% - Accent1 2 2 2 2 3 2 4 2 2 2" xfId="1963" xr:uid="{00000000-0005-0000-0000-0000F0060000}"/>
    <cellStyle name="20% - Accent1 2 2 2 2 3 2 4 2 3" xfId="1964" xr:uid="{00000000-0005-0000-0000-0000F1060000}"/>
    <cellStyle name="20% - Accent1 2 2 2 2 3 2 4 3" xfId="1965" xr:uid="{00000000-0005-0000-0000-0000F2060000}"/>
    <cellStyle name="20% - Accent1 2 2 2 2 3 2 4 3 2" xfId="1966" xr:uid="{00000000-0005-0000-0000-0000F3060000}"/>
    <cellStyle name="20% - Accent1 2 2 2 2 3 2 4 4" xfId="1967" xr:uid="{00000000-0005-0000-0000-0000F4060000}"/>
    <cellStyle name="20% - Accent1 2 2 2 2 3 2 5" xfId="1968" xr:uid="{00000000-0005-0000-0000-0000F5060000}"/>
    <cellStyle name="20% - Accent1 2 2 2 2 3 2 5 2" xfId="1969" xr:uid="{00000000-0005-0000-0000-0000F6060000}"/>
    <cellStyle name="20% - Accent1 2 2 2 2 3 2 5 2 2" xfId="1970" xr:uid="{00000000-0005-0000-0000-0000F7060000}"/>
    <cellStyle name="20% - Accent1 2 2 2 2 3 2 5 3" xfId="1971" xr:uid="{00000000-0005-0000-0000-0000F8060000}"/>
    <cellStyle name="20% - Accent1 2 2 2 2 3 2 6" xfId="1972" xr:uid="{00000000-0005-0000-0000-0000F9060000}"/>
    <cellStyle name="20% - Accent1 2 2 2 2 3 2 6 2" xfId="1973" xr:uid="{00000000-0005-0000-0000-0000FA060000}"/>
    <cellStyle name="20% - Accent1 2 2 2 2 3 2 6 2 2" xfId="1974" xr:uid="{00000000-0005-0000-0000-0000FB060000}"/>
    <cellStyle name="20% - Accent1 2 2 2 2 3 2 6 3" xfId="1975" xr:uid="{00000000-0005-0000-0000-0000FC060000}"/>
    <cellStyle name="20% - Accent1 2 2 2 2 3 2 7" xfId="1976" xr:uid="{00000000-0005-0000-0000-0000FD060000}"/>
    <cellStyle name="20% - Accent1 2 2 2 2 3 2 7 2" xfId="1977" xr:uid="{00000000-0005-0000-0000-0000FE060000}"/>
    <cellStyle name="20% - Accent1 2 2 2 2 3 2 8" xfId="1978" xr:uid="{00000000-0005-0000-0000-0000FF060000}"/>
    <cellStyle name="20% - Accent1 2 2 2 2 3 2 8 2" xfId="1979" xr:uid="{00000000-0005-0000-0000-000000070000}"/>
    <cellStyle name="20% - Accent1 2 2 2 2 3 2 9" xfId="1980" xr:uid="{00000000-0005-0000-0000-000001070000}"/>
    <cellStyle name="20% - Accent1 2 2 2 2 3 3" xfId="1981" xr:uid="{00000000-0005-0000-0000-000002070000}"/>
    <cellStyle name="20% - Accent1 2 2 2 2 3 3 2" xfId="1982" xr:uid="{00000000-0005-0000-0000-000003070000}"/>
    <cellStyle name="20% - Accent1 2 2 2 2 3 3 2 2" xfId="1983" xr:uid="{00000000-0005-0000-0000-000004070000}"/>
    <cellStyle name="20% - Accent1 2 2 2 2 3 3 2 2 2" xfId="1984" xr:uid="{00000000-0005-0000-0000-000005070000}"/>
    <cellStyle name="20% - Accent1 2 2 2 2 3 3 2 2 2 2" xfId="1985" xr:uid="{00000000-0005-0000-0000-000006070000}"/>
    <cellStyle name="20% - Accent1 2 2 2 2 3 3 2 2 3" xfId="1986" xr:uid="{00000000-0005-0000-0000-000007070000}"/>
    <cellStyle name="20% - Accent1 2 2 2 2 3 3 2 3" xfId="1987" xr:uid="{00000000-0005-0000-0000-000008070000}"/>
    <cellStyle name="20% - Accent1 2 2 2 2 3 3 2 3 2" xfId="1988" xr:uid="{00000000-0005-0000-0000-000009070000}"/>
    <cellStyle name="20% - Accent1 2 2 2 2 3 3 2 4" xfId="1989" xr:uid="{00000000-0005-0000-0000-00000A070000}"/>
    <cellStyle name="20% - Accent1 2 2 2 2 3 3 3" xfId="1990" xr:uid="{00000000-0005-0000-0000-00000B070000}"/>
    <cellStyle name="20% - Accent1 2 2 2 2 3 3 3 2" xfId="1991" xr:uid="{00000000-0005-0000-0000-00000C070000}"/>
    <cellStyle name="20% - Accent1 2 2 2 2 3 3 3 2 2" xfId="1992" xr:uid="{00000000-0005-0000-0000-00000D070000}"/>
    <cellStyle name="20% - Accent1 2 2 2 2 3 3 3 2 2 2" xfId="1993" xr:uid="{00000000-0005-0000-0000-00000E070000}"/>
    <cellStyle name="20% - Accent1 2 2 2 2 3 3 3 2 3" xfId="1994" xr:uid="{00000000-0005-0000-0000-00000F070000}"/>
    <cellStyle name="20% - Accent1 2 2 2 2 3 3 3 3" xfId="1995" xr:uid="{00000000-0005-0000-0000-000010070000}"/>
    <cellStyle name="20% - Accent1 2 2 2 2 3 3 3 3 2" xfId="1996" xr:uid="{00000000-0005-0000-0000-000011070000}"/>
    <cellStyle name="20% - Accent1 2 2 2 2 3 3 3 4" xfId="1997" xr:uid="{00000000-0005-0000-0000-000012070000}"/>
    <cellStyle name="20% - Accent1 2 2 2 2 3 3 4" xfId="1998" xr:uid="{00000000-0005-0000-0000-000013070000}"/>
    <cellStyle name="20% - Accent1 2 2 2 2 3 3 4 2" xfId="1999" xr:uid="{00000000-0005-0000-0000-000014070000}"/>
    <cellStyle name="20% - Accent1 2 2 2 2 3 3 4 2 2" xfId="2000" xr:uid="{00000000-0005-0000-0000-000015070000}"/>
    <cellStyle name="20% - Accent1 2 2 2 2 3 3 4 2 2 2" xfId="2001" xr:uid="{00000000-0005-0000-0000-000016070000}"/>
    <cellStyle name="20% - Accent1 2 2 2 2 3 3 4 2 3" xfId="2002" xr:uid="{00000000-0005-0000-0000-000017070000}"/>
    <cellStyle name="20% - Accent1 2 2 2 2 3 3 4 3" xfId="2003" xr:uid="{00000000-0005-0000-0000-000018070000}"/>
    <cellStyle name="20% - Accent1 2 2 2 2 3 3 4 3 2" xfId="2004" xr:uid="{00000000-0005-0000-0000-000019070000}"/>
    <cellStyle name="20% - Accent1 2 2 2 2 3 3 4 4" xfId="2005" xr:uid="{00000000-0005-0000-0000-00001A070000}"/>
    <cellStyle name="20% - Accent1 2 2 2 2 3 3 5" xfId="2006" xr:uid="{00000000-0005-0000-0000-00001B070000}"/>
    <cellStyle name="20% - Accent1 2 2 2 2 3 3 5 2" xfId="2007" xr:uid="{00000000-0005-0000-0000-00001C070000}"/>
    <cellStyle name="20% - Accent1 2 2 2 2 3 3 5 2 2" xfId="2008" xr:uid="{00000000-0005-0000-0000-00001D070000}"/>
    <cellStyle name="20% - Accent1 2 2 2 2 3 3 5 3" xfId="2009" xr:uid="{00000000-0005-0000-0000-00001E070000}"/>
    <cellStyle name="20% - Accent1 2 2 2 2 3 3 6" xfId="2010" xr:uid="{00000000-0005-0000-0000-00001F070000}"/>
    <cellStyle name="20% - Accent1 2 2 2 2 3 3 6 2" xfId="2011" xr:uid="{00000000-0005-0000-0000-000020070000}"/>
    <cellStyle name="20% - Accent1 2 2 2 2 3 3 6 2 2" xfId="2012" xr:uid="{00000000-0005-0000-0000-000021070000}"/>
    <cellStyle name="20% - Accent1 2 2 2 2 3 3 6 3" xfId="2013" xr:uid="{00000000-0005-0000-0000-000022070000}"/>
    <cellStyle name="20% - Accent1 2 2 2 2 3 3 7" xfId="2014" xr:uid="{00000000-0005-0000-0000-000023070000}"/>
    <cellStyle name="20% - Accent1 2 2 2 2 3 3 7 2" xfId="2015" xr:uid="{00000000-0005-0000-0000-000024070000}"/>
    <cellStyle name="20% - Accent1 2 2 2 2 3 3 8" xfId="2016" xr:uid="{00000000-0005-0000-0000-000025070000}"/>
    <cellStyle name="20% - Accent1 2 2 2 2 3 3 8 2" xfId="2017" xr:uid="{00000000-0005-0000-0000-000026070000}"/>
    <cellStyle name="20% - Accent1 2 2 2 2 3 3 9" xfId="2018" xr:uid="{00000000-0005-0000-0000-000027070000}"/>
    <cellStyle name="20% - Accent1 2 2 2 2 3 4" xfId="2019" xr:uid="{00000000-0005-0000-0000-000028070000}"/>
    <cellStyle name="20% - Accent1 2 2 2 2 3 4 2" xfId="2020" xr:uid="{00000000-0005-0000-0000-000029070000}"/>
    <cellStyle name="20% - Accent1 2 2 2 2 3 4 2 2" xfId="2021" xr:uid="{00000000-0005-0000-0000-00002A070000}"/>
    <cellStyle name="20% - Accent1 2 2 2 2 3 4 2 2 2" xfId="2022" xr:uid="{00000000-0005-0000-0000-00002B070000}"/>
    <cellStyle name="20% - Accent1 2 2 2 2 3 4 2 3" xfId="2023" xr:uid="{00000000-0005-0000-0000-00002C070000}"/>
    <cellStyle name="20% - Accent1 2 2 2 2 3 4 3" xfId="2024" xr:uid="{00000000-0005-0000-0000-00002D070000}"/>
    <cellStyle name="20% - Accent1 2 2 2 2 3 4 3 2" xfId="2025" xr:uid="{00000000-0005-0000-0000-00002E070000}"/>
    <cellStyle name="20% - Accent1 2 2 2 2 3 4 4" xfId="2026" xr:uid="{00000000-0005-0000-0000-00002F070000}"/>
    <cellStyle name="20% - Accent1 2 2 2 2 3 5" xfId="2027" xr:uid="{00000000-0005-0000-0000-000030070000}"/>
    <cellStyle name="20% - Accent1 2 2 2 2 3 5 2" xfId="2028" xr:uid="{00000000-0005-0000-0000-000031070000}"/>
    <cellStyle name="20% - Accent1 2 2 2 2 3 5 2 2" xfId="2029" xr:uid="{00000000-0005-0000-0000-000032070000}"/>
    <cellStyle name="20% - Accent1 2 2 2 2 3 5 2 2 2" xfId="2030" xr:uid="{00000000-0005-0000-0000-000033070000}"/>
    <cellStyle name="20% - Accent1 2 2 2 2 3 5 2 3" xfId="2031" xr:uid="{00000000-0005-0000-0000-000034070000}"/>
    <cellStyle name="20% - Accent1 2 2 2 2 3 5 3" xfId="2032" xr:uid="{00000000-0005-0000-0000-000035070000}"/>
    <cellStyle name="20% - Accent1 2 2 2 2 3 5 3 2" xfId="2033" xr:uid="{00000000-0005-0000-0000-000036070000}"/>
    <cellStyle name="20% - Accent1 2 2 2 2 3 5 4" xfId="2034" xr:uid="{00000000-0005-0000-0000-000037070000}"/>
    <cellStyle name="20% - Accent1 2 2 2 2 3 6" xfId="2035" xr:uid="{00000000-0005-0000-0000-000038070000}"/>
    <cellStyle name="20% - Accent1 2 2 2 2 3 6 2" xfId="2036" xr:uid="{00000000-0005-0000-0000-000039070000}"/>
    <cellStyle name="20% - Accent1 2 2 2 2 3 6 2 2" xfId="2037" xr:uid="{00000000-0005-0000-0000-00003A070000}"/>
    <cellStyle name="20% - Accent1 2 2 2 2 3 6 2 2 2" xfId="2038" xr:uid="{00000000-0005-0000-0000-00003B070000}"/>
    <cellStyle name="20% - Accent1 2 2 2 2 3 6 2 3" xfId="2039" xr:uid="{00000000-0005-0000-0000-00003C070000}"/>
    <cellStyle name="20% - Accent1 2 2 2 2 3 6 3" xfId="2040" xr:uid="{00000000-0005-0000-0000-00003D070000}"/>
    <cellStyle name="20% - Accent1 2 2 2 2 3 6 3 2" xfId="2041" xr:uid="{00000000-0005-0000-0000-00003E070000}"/>
    <cellStyle name="20% - Accent1 2 2 2 2 3 6 4" xfId="2042" xr:uid="{00000000-0005-0000-0000-00003F070000}"/>
    <cellStyle name="20% - Accent1 2 2 2 2 3 7" xfId="2043" xr:uid="{00000000-0005-0000-0000-000040070000}"/>
    <cellStyle name="20% - Accent1 2 2 2 2 3 7 2" xfId="2044" xr:uid="{00000000-0005-0000-0000-000041070000}"/>
    <cellStyle name="20% - Accent1 2 2 2 2 3 7 2 2" xfId="2045" xr:uid="{00000000-0005-0000-0000-000042070000}"/>
    <cellStyle name="20% - Accent1 2 2 2 2 3 7 3" xfId="2046" xr:uid="{00000000-0005-0000-0000-000043070000}"/>
    <cellStyle name="20% - Accent1 2 2 2 2 3 8" xfId="2047" xr:uid="{00000000-0005-0000-0000-000044070000}"/>
    <cellStyle name="20% - Accent1 2 2 2 2 3 8 2" xfId="2048" xr:uid="{00000000-0005-0000-0000-000045070000}"/>
    <cellStyle name="20% - Accent1 2 2 2 2 3 8 2 2" xfId="2049" xr:uid="{00000000-0005-0000-0000-000046070000}"/>
    <cellStyle name="20% - Accent1 2 2 2 2 3 8 3" xfId="2050" xr:uid="{00000000-0005-0000-0000-000047070000}"/>
    <cellStyle name="20% - Accent1 2 2 2 2 3 9" xfId="2051" xr:uid="{00000000-0005-0000-0000-000048070000}"/>
    <cellStyle name="20% - Accent1 2 2 2 2 3 9 2" xfId="2052" xr:uid="{00000000-0005-0000-0000-000049070000}"/>
    <cellStyle name="20% - Accent1 2 2 2 2 4" xfId="2053" xr:uid="{00000000-0005-0000-0000-00004A070000}"/>
    <cellStyle name="20% - Accent1 2 2 2 2 4 10" xfId="2054" xr:uid="{00000000-0005-0000-0000-00004B070000}"/>
    <cellStyle name="20% - Accent1 2 2 2 2 4 10 2" xfId="2055" xr:uid="{00000000-0005-0000-0000-00004C070000}"/>
    <cellStyle name="20% - Accent1 2 2 2 2 4 11" xfId="2056" xr:uid="{00000000-0005-0000-0000-00004D070000}"/>
    <cellStyle name="20% - Accent1 2 2 2 2 4 2" xfId="2057" xr:uid="{00000000-0005-0000-0000-00004E070000}"/>
    <cellStyle name="20% - Accent1 2 2 2 2 4 2 2" xfId="2058" xr:uid="{00000000-0005-0000-0000-00004F070000}"/>
    <cellStyle name="20% - Accent1 2 2 2 2 4 2 2 2" xfId="2059" xr:uid="{00000000-0005-0000-0000-000050070000}"/>
    <cellStyle name="20% - Accent1 2 2 2 2 4 2 2 2 2" xfId="2060" xr:uid="{00000000-0005-0000-0000-000051070000}"/>
    <cellStyle name="20% - Accent1 2 2 2 2 4 2 2 2 2 2" xfId="2061" xr:uid="{00000000-0005-0000-0000-000052070000}"/>
    <cellStyle name="20% - Accent1 2 2 2 2 4 2 2 2 3" xfId="2062" xr:uid="{00000000-0005-0000-0000-000053070000}"/>
    <cellStyle name="20% - Accent1 2 2 2 2 4 2 2 3" xfId="2063" xr:uid="{00000000-0005-0000-0000-000054070000}"/>
    <cellStyle name="20% - Accent1 2 2 2 2 4 2 2 3 2" xfId="2064" xr:uid="{00000000-0005-0000-0000-000055070000}"/>
    <cellStyle name="20% - Accent1 2 2 2 2 4 2 2 4" xfId="2065" xr:uid="{00000000-0005-0000-0000-000056070000}"/>
    <cellStyle name="20% - Accent1 2 2 2 2 4 2 3" xfId="2066" xr:uid="{00000000-0005-0000-0000-000057070000}"/>
    <cellStyle name="20% - Accent1 2 2 2 2 4 2 3 2" xfId="2067" xr:uid="{00000000-0005-0000-0000-000058070000}"/>
    <cellStyle name="20% - Accent1 2 2 2 2 4 2 3 2 2" xfId="2068" xr:uid="{00000000-0005-0000-0000-000059070000}"/>
    <cellStyle name="20% - Accent1 2 2 2 2 4 2 3 2 2 2" xfId="2069" xr:uid="{00000000-0005-0000-0000-00005A070000}"/>
    <cellStyle name="20% - Accent1 2 2 2 2 4 2 3 2 3" xfId="2070" xr:uid="{00000000-0005-0000-0000-00005B070000}"/>
    <cellStyle name="20% - Accent1 2 2 2 2 4 2 3 3" xfId="2071" xr:uid="{00000000-0005-0000-0000-00005C070000}"/>
    <cellStyle name="20% - Accent1 2 2 2 2 4 2 3 3 2" xfId="2072" xr:uid="{00000000-0005-0000-0000-00005D070000}"/>
    <cellStyle name="20% - Accent1 2 2 2 2 4 2 3 4" xfId="2073" xr:uid="{00000000-0005-0000-0000-00005E070000}"/>
    <cellStyle name="20% - Accent1 2 2 2 2 4 2 4" xfId="2074" xr:uid="{00000000-0005-0000-0000-00005F070000}"/>
    <cellStyle name="20% - Accent1 2 2 2 2 4 2 4 2" xfId="2075" xr:uid="{00000000-0005-0000-0000-000060070000}"/>
    <cellStyle name="20% - Accent1 2 2 2 2 4 2 4 2 2" xfId="2076" xr:uid="{00000000-0005-0000-0000-000061070000}"/>
    <cellStyle name="20% - Accent1 2 2 2 2 4 2 4 2 2 2" xfId="2077" xr:uid="{00000000-0005-0000-0000-000062070000}"/>
    <cellStyle name="20% - Accent1 2 2 2 2 4 2 4 2 3" xfId="2078" xr:uid="{00000000-0005-0000-0000-000063070000}"/>
    <cellStyle name="20% - Accent1 2 2 2 2 4 2 4 3" xfId="2079" xr:uid="{00000000-0005-0000-0000-000064070000}"/>
    <cellStyle name="20% - Accent1 2 2 2 2 4 2 4 3 2" xfId="2080" xr:uid="{00000000-0005-0000-0000-000065070000}"/>
    <cellStyle name="20% - Accent1 2 2 2 2 4 2 4 4" xfId="2081" xr:uid="{00000000-0005-0000-0000-000066070000}"/>
    <cellStyle name="20% - Accent1 2 2 2 2 4 2 5" xfId="2082" xr:uid="{00000000-0005-0000-0000-000067070000}"/>
    <cellStyle name="20% - Accent1 2 2 2 2 4 2 5 2" xfId="2083" xr:uid="{00000000-0005-0000-0000-000068070000}"/>
    <cellStyle name="20% - Accent1 2 2 2 2 4 2 5 2 2" xfId="2084" xr:uid="{00000000-0005-0000-0000-000069070000}"/>
    <cellStyle name="20% - Accent1 2 2 2 2 4 2 5 3" xfId="2085" xr:uid="{00000000-0005-0000-0000-00006A070000}"/>
    <cellStyle name="20% - Accent1 2 2 2 2 4 2 6" xfId="2086" xr:uid="{00000000-0005-0000-0000-00006B070000}"/>
    <cellStyle name="20% - Accent1 2 2 2 2 4 2 6 2" xfId="2087" xr:uid="{00000000-0005-0000-0000-00006C070000}"/>
    <cellStyle name="20% - Accent1 2 2 2 2 4 2 6 2 2" xfId="2088" xr:uid="{00000000-0005-0000-0000-00006D070000}"/>
    <cellStyle name="20% - Accent1 2 2 2 2 4 2 6 3" xfId="2089" xr:uid="{00000000-0005-0000-0000-00006E070000}"/>
    <cellStyle name="20% - Accent1 2 2 2 2 4 2 7" xfId="2090" xr:uid="{00000000-0005-0000-0000-00006F070000}"/>
    <cellStyle name="20% - Accent1 2 2 2 2 4 2 7 2" xfId="2091" xr:uid="{00000000-0005-0000-0000-000070070000}"/>
    <cellStyle name="20% - Accent1 2 2 2 2 4 2 8" xfId="2092" xr:uid="{00000000-0005-0000-0000-000071070000}"/>
    <cellStyle name="20% - Accent1 2 2 2 2 4 2 8 2" xfId="2093" xr:uid="{00000000-0005-0000-0000-000072070000}"/>
    <cellStyle name="20% - Accent1 2 2 2 2 4 2 9" xfId="2094" xr:uid="{00000000-0005-0000-0000-000073070000}"/>
    <cellStyle name="20% - Accent1 2 2 2 2 4 3" xfId="2095" xr:uid="{00000000-0005-0000-0000-000074070000}"/>
    <cellStyle name="20% - Accent1 2 2 2 2 4 3 2" xfId="2096" xr:uid="{00000000-0005-0000-0000-000075070000}"/>
    <cellStyle name="20% - Accent1 2 2 2 2 4 3 2 2" xfId="2097" xr:uid="{00000000-0005-0000-0000-000076070000}"/>
    <cellStyle name="20% - Accent1 2 2 2 2 4 3 2 2 2" xfId="2098" xr:uid="{00000000-0005-0000-0000-000077070000}"/>
    <cellStyle name="20% - Accent1 2 2 2 2 4 3 2 2 2 2" xfId="2099" xr:uid="{00000000-0005-0000-0000-000078070000}"/>
    <cellStyle name="20% - Accent1 2 2 2 2 4 3 2 2 3" xfId="2100" xr:uid="{00000000-0005-0000-0000-000079070000}"/>
    <cellStyle name="20% - Accent1 2 2 2 2 4 3 2 3" xfId="2101" xr:uid="{00000000-0005-0000-0000-00007A070000}"/>
    <cellStyle name="20% - Accent1 2 2 2 2 4 3 2 3 2" xfId="2102" xr:uid="{00000000-0005-0000-0000-00007B070000}"/>
    <cellStyle name="20% - Accent1 2 2 2 2 4 3 2 4" xfId="2103" xr:uid="{00000000-0005-0000-0000-00007C070000}"/>
    <cellStyle name="20% - Accent1 2 2 2 2 4 3 3" xfId="2104" xr:uid="{00000000-0005-0000-0000-00007D070000}"/>
    <cellStyle name="20% - Accent1 2 2 2 2 4 3 3 2" xfId="2105" xr:uid="{00000000-0005-0000-0000-00007E070000}"/>
    <cellStyle name="20% - Accent1 2 2 2 2 4 3 3 2 2" xfId="2106" xr:uid="{00000000-0005-0000-0000-00007F070000}"/>
    <cellStyle name="20% - Accent1 2 2 2 2 4 3 3 2 2 2" xfId="2107" xr:uid="{00000000-0005-0000-0000-000080070000}"/>
    <cellStyle name="20% - Accent1 2 2 2 2 4 3 3 2 3" xfId="2108" xr:uid="{00000000-0005-0000-0000-000081070000}"/>
    <cellStyle name="20% - Accent1 2 2 2 2 4 3 3 3" xfId="2109" xr:uid="{00000000-0005-0000-0000-000082070000}"/>
    <cellStyle name="20% - Accent1 2 2 2 2 4 3 3 3 2" xfId="2110" xr:uid="{00000000-0005-0000-0000-000083070000}"/>
    <cellStyle name="20% - Accent1 2 2 2 2 4 3 3 4" xfId="2111" xr:uid="{00000000-0005-0000-0000-000084070000}"/>
    <cellStyle name="20% - Accent1 2 2 2 2 4 3 4" xfId="2112" xr:uid="{00000000-0005-0000-0000-000085070000}"/>
    <cellStyle name="20% - Accent1 2 2 2 2 4 3 4 2" xfId="2113" xr:uid="{00000000-0005-0000-0000-000086070000}"/>
    <cellStyle name="20% - Accent1 2 2 2 2 4 3 4 2 2" xfId="2114" xr:uid="{00000000-0005-0000-0000-000087070000}"/>
    <cellStyle name="20% - Accent1 2 2 2 2 4 3 4 2 2 2" xfId="2115" xr:uid="{00000000-0005-0000-0000-000088070000}"/>
    <cellStyle name="20% - Accent1 2 2 2 2 4 3 4 2 3" xfId="2116" xr:uid="{00000000-0005-0000-0000-000089070000}"/>
    <cellStyle name="20% - Accent1 2 2 2 2 4 3 4 3" xfId="2117" xr:uid="{00000000-0005-0000-0000-00008A070000}"/>
    <cellStyle name="20% - Accent1 2 2 2 2 4 3 4 3 2" xfId="2118" xr:uid="{00000000-0005-0000-0000-00008B070000}"/>
    <cellStyle name="20% - Accent1 2 2 2 2 4 3 4 4" xfId="2119" xr:uid="{00000000-0005-0000-0000-00008C070000}"/>
    <cellStyle name="20% - Accent1 2 2 2 2 4 3 5" xfId="2120" xr:uid="{00000000-0005-0000-0000-00008D070000}"/>
    <cellStyle name="20% - Accent1 2 2 2 2 4 3 5 2" xfId="2121" xr:uid="{00000000-0005-0000-0000-00008E070000}"/>
    <cellStyle name="20% - Accent1 2 2 2 2 4 3 5 2 2" xfId="2122" xr:uid="{00000000-0005-0000-0000-00008F070000}"/>
    <cellStyle name="20% - Accent1 2 2 2 2 4 3 5 3" xfId="2123" xr:uid="{00000000-0005-0000-0000-000090070000}"/>
    <cellStyle name="20% - Accent1 2 2 2 2 4 3 6" xfId="2124" xr:uid="{00000000-0005-0000-0000-000091070000}"/>
    <cellStyle name="20% - Accent1 2 2 2 2 4 3 6 2" xfId="2125" xr:uid="{00000000-0005-0000-0000-000092070000}"/>
    <cellStyle name="20% - Accent1 2 2 2 2 4 3 6 2 2" xfId="2126" xr:uid="{00000000-0005-0000-0000-000093070000}"/>
    <cellStyle name="20% - Accent1 2 2 2 2 4 3 6 3" xfId="2127" xr:uid="{00000000-0005-0000-0000-000094070000}"/>
    <cellStyle name="20% - Accent1 2 2 2 2 4 3 7" xfId="2128" xr:uid="{00000000-0005-0000-0000-000095070000}"/>
    <cellStyle name="20% - Accent1 2 2 2 2 4 3 7 2" xfId="2129" xr:uid="{00000000-0005-0000-0000-000096070000}"/>
    <cellStyle name="20% - Accent1 2 2 2 2 4 3 8" xfId="2130" xr:uid="{00000000-0005-0000-0000-000097070000}"/>
    <cellStyle name="20% - Accent1 2 2 2 2 4 3 8 2" xfId="2131" xr:uid="{00000000-0005-0000-0000-000098070000}"/>
    <cellStyle name="20% - Accent1 2 2 2 2 4 3 9" xfId="2132" xr:uid="{00000000-0005-0000-0000-000099070000}"/>
    <cellStyle name="20% - Accent1 2 2 2 2 4 4" xfId="2133" xr:uid="{00000000-0005-0000-0000-00009A070000}"/>
    <cellStyle name="20% - Accent1 2 2 2 2 4 4 2" xfId="2134" xr:uid="{00000000-0005-0000-0000-00009B070000}"/>
    <cellStyle name="20% - Accent1 2 2 2 2 4 4 2 2" xfId="2135" xr:uid="{00000000-0005-0000-0000-00009C070000}"/>
    <cellStyle name="20% - Accent1 2 2 2 2 4 4 2 2 2" xfId="2136" xr:uid="{00000000-0005-0000-0000-00009D070000}"/>
    <cellStyle name="20% - Accent1 2 2 2 2 4 4 2 3" xfId="2137" xr:uid="{00000000-0005-0000-0000-00009E070000}"/>
    <cellStyle name="20% - Accent1 2 2 2 2 4 4 3" xfId="2138" xr:uid="{00000000-0005-0000-0000-00009F070000}"/>
    <cellStyle name="20% - Accent1 2 2 2 2 4 4 3 2" xfId="2139" xr:uid="{00000000-0005-0000-0000-0000A0070000}"/>
    <cellStyle name="20% - Accent1 2 2 2 2 4 4 4" xfId="2140" xr:uid="{00000000-0005-0000-0000-0000A1070000}"/>
    <cellStyle name="20% - Accent1 2 2 2 2 4 5" xfId="2141" xr:uid="{00000000-0005-0000-0000-0000A2070000}"/>
    <cellStyle name="20% - Accent1 2 2 2 2 4 5 2" xfId="2142" xr:uid="{00000000-0005-0000-0000-0000A3070000}"/>
    <cellStyle name="20% - Accent1 2 2 2 2 4 5 2 2" xfId="2143" xr:uid="{00000000-0005-0000-0000-0000A4070000}"/>
    <cellStyle name="20% - Accent1 2 2 2 2 4 5 2 2 2" xfId="2144" xr:uid="{00000000-0005-0000-0000-0000A5070000}"/>
    <cellStyle name="20% - Accent1 2 2 2 2 4 5 2 3" xfId="2145" xr:uid="{00000000-0005-0000-0000-0000A6070000}"/>
    <cellStyle name="20% - Accent1 2 2 2 2 4 5 3" xfId="2146" xr:uid="{00000000-0005-0000-0000-0000A7070000}"/>
    <cellStyle name="20% - Accent1 2 2 2 2 4 5 3 2" xfId="2147" xr:uid="{00000000-0005-0000-0000-0000A8070000}"/>
    <cellStyle name="20% - Accent1 2 2 2 2 4 5 4" xfId="2148" xr:uid="{00000000-0005-0000-0000-0000A9070000}"/>
    <cellStyle name="20% - Accent1 2 2 2 2 4 6" xfId="2149" xr:uid="{00000000-0005-0000-0000-0000AA070000}"/>
    <cellStyle name="20% - Accent1 2 2 2 2 4 6 2" xfId="2150" xr:uid="{00000000-0005-0000-0000-0000AB070000}"/>
    <cellStyle name="20% - Accent1 2 2 2 2 4 6 2 2" xfId="2151" xr:uid="{00000000-0005-0000-0000-0000AC070000}"/>
    <cellStyle name="20% - Accent1 2 2 2 2 4 6 2 2 2" xfId="2152" xr:uid="{00000000-0005-0000-0000-0000AD070000}"/>
    <cellStyle name="20% - Accent1 2 2 2 2 4 6 2 3" xfId="2153" xr:uid="{00000000-0005-0000-0000-0000AE070000}"/>
    <cellStyle name="20% - Accent1 2 2 2 2 4 6 3" xfId="2154" xr:uid="{00000000-0005-0000-0000-0000AF070000}"/>
    <cellStyle name="20% - Accent1 2 2 2 2 4 6 3 2" xfId="2155" xr:uid="{00000000-0005-0000-0000-0000B0070000}"/>
    <cellStyle name="20% - Accent1 2 2 2 2 4 6 4" xfId="2156" xr:uid="{00000000-0005-0000-0000-0000B1070000}"/>
    <cellStyle name="20% - Accent1 2 2 2 2 4 7" xfId="2157" xr:uid="{00000000-0005-0000-0000-0000B2070000}"/>
    <cellStyle name="20% - Accent1 2 2 2 2 4 7 2" xfId="2158" xr:uid="{00000000-0005-0000-0000-0000B3070000}"/>
    <cellStyle name="20% - Accent1 2 2 2 2 4 7 2 2" xfId="2159" xr:uid="{00000000-0005-0000-0000-0000B4070000}"/>
    <cellStyle name="20% - Accent1 2 2 2 2 4 7 3" xfId="2160" xr:uid="{00000000-0005-0000-0000-0000B5070000}"/>
    <cellStyle name="20% - Accent1 2 2 2 2 4 8" xfId="2161" xr:uid="{00000000-0005-0000-0000-0000B6070000}"/>
    <cellStyle name="20% - Accent1 2 2 2 2 4 8 2" xfId="2162" xr:uid="{00000000-0005-0000-0000-0000B7070000}"/>
    <cellStyle name="20% - Accent1 2 2 2 2 4 8 2 2" xfId="2163" xr:uid="{00000000-0005-0000-0000-0000B8070000}"/>
    <cellStyle name="20% - Accent1 2 2 2 2 4 8 3" xfId="2164" xr:uid="{00000000-0005-0000-0000-0000B9070000}"/>
    <cellStyle name="20% - Accent1 2 2 2 2 4 9" xfId="2165" xr:uid="{00000000-0005-0000-0000-0000BA070000}"/>
    <cellStyle name="20% - Accent1 2 2 2 2 4 9 2" xfId="2166" xr:uid="{00000000-0005-0000-0000-0000BB070000}"/>
    <cellStyle name="20% - Accent1 2 2 2 2 5" xfId="2167" xr:uid="{00000000-0005-0000-0000-0000BC070000}"/>
    <cellStyle name="20% - Accent1 2 2 2 2 5 10" xfId="2168" xr:uid="{00000000-0005-0000-0000-0000BD070000}"/>
    <cellStyle name="20% - Accent1 2 2 2 2 5 10 2" xfId="2169" xr:uid="{00000000-0005-0000-0000-0000BE070000}"/>
    <cellStyle name="20% - Accent1 2 2 2 2 5 11" xfId="2170" xr:uid="{00000000-0005-0000-0000-0000BF070000}"/>
    <cellStyle name="20% - Accent1 2 2 2 2 5 2" xfId="2171" xr:uid="{00000000-0005-0000-0000-0000C0070000}"/>
    <cellStyle name="20% - Accent1 2 2 2 2 5 2 2" xfId="2172" xr:uid="{00000000-0005-0000-0000-0000C1070000}"/>
    <cellStyle name="20% - Accent1 2 2 2 2 5 2 2 2" xfId="2173" xr:uid="{00000000-0005-0000-0000-0000C2070000}"/>
    <cellStyle name="20% - Accent1 2 2 2 2 5 2 2 2 2" xfId="2174" xr:uid="{00000000-0005-0000-0000-0000C3070000}"/>
    <cellStyle name="20% - Accent1 2 2 2 2 5 2 2 2 2 2" xfId="2175" xr:uid="{00000000-0005-0000-0000-0000C4070000}"/>
    <cellStyle name="20% - Accent1 2 2 2 2 5 2 2 2 3" xfId="2176" xr:uid="{00000000-0005-0000-0000-0000C5070000}"/>
    <cellStyle name="20% - Accent1 2 2 2 2 5 2 2 3" xfId="2177" xr:uid="{00000000-0005-0000-0000-0000C6070000}"/>
    <cellStyle name="20% - Accent1 2 2 2 2 5 2 2 3 2" xfId="2178" xr:uid="{00000000-0005-0000-0000-0000C7070000}"/>
    <cellStyle name="20% - Accent1 2 2 2 2 5 2 2 4" xfId="2179" xr:uid="{00000000-0005-0000-0000-0000C8070000}"/>
    <cellStyle name="20% - Accent1 2 2 2 2 5 2 3" xfId="2180" xr:uid="{00000000-0005-0000-0000-0000C9070000}"/>
    <cellStyle name="20% - Accent1 2 2 2 2 5 2 3 2" xfId="2181" xr:uid="{00000000-0005-0000-0000-0000CA070000}"/>
    <cellStyle name="20% - Accent1 2 2 2 2 5 2 3 2 2" xfId="2182" xr:uid="{00000000-0005-0000-0000-0000CB070000}"/>
    <cellStyle name="20% - Accent1 2 2 2 2 5 2 3 2 2 2" xfId="2183" xr:uid="{00000000-0005-0000-0000-0000CC070000}"/>
    <cellStyle name="20% - Accent1 2 2 2 2 5 2 3 2 3" xfId="2184" xr:uid="{00000000-0005-0000-0000-0000CD070000}"/>
    <cellStyle name="20% - Accent1 2 2 2 2 5 2 3 3" xfId="2185" xr:uid="{00000000-0005-0000-0000-0000CE070000}"/>
    <cellStyle name="20% - Accent1 2 2 2 2 5 2 3 3 2" xfId="2186" xr:uid="{00000000-0005-0000-0000-0000CF070000}"/>
    <cellStyle name="20% - Accent1 2 2 2 2 5 2 3 4" xfId="2187" xr:uid="{00000000-0005-0000-0000-0000D0070000}"/>
    <cellStyle name="20% - Accent1 2 2 2 2 5 2 4" xfId="2188" xr:uid="{00000000-0005-0000-0000-0000D1070000}"/>
    <cellStyle name="20% - Accent1 2 2 2 2 5 2 4 2" xfId="2189" xr:uid="{00000000-0005-0000-0000-0000D2070000}"/>
    <cellStyle name="20% - Accent1 2 2 2 2 5 2 4 2 2" xfId="2190" xr:uid="{00000000-0005-0000-0000-0000D3070000}"/>
    <cellStyle name="20% - Accent1 2 2 2 2 5 2 4 2 2 2" xfId="2191" xr:uid="{00000000-0005-0000-0000-0000D4070000}"/>
    <cellStyle name="20% - Accent1 2 2 2 2 5 2 4 2 3" xfId="2192" xr:uid="{00000000-0005-0000-0000-0000D5070000}"/>
    <cellStyle name="20% - Accent1 2 2 2 2 5 2 4 3" xfId="2193" xr:uid="{00000000-0005-0000-0000-0000D6070000}"/>
    <cellStyle name="20% - Accent1 2 2 2 2 5 2 4 3 2" xfId="2194" xr:uid="{00000000-0005-0000-0000-0000D7070000}"/>
    <cellStyle name="20% - Accent1 2 2 2 2 5 2 4 4" xfId="2195" xr:uid="{00000000-0005-0000-0000-0000D8070000}"/>
    <cellStyle name="20% - Accent1 2 2 2 2 5 2 5" xfId="2196" xr:uid="{00000000-0005-0000-0000-0000D9070000}"/>
    <cellStyle name="20% - Accent1 2 2 2 2 5 2 5 2" xfId="2197" xr:uid="{00000000-0005-0000-0000-0000DA070000}"/>
    <cellStyle name="20% - Accent1 2 2 2 2 5 2 5 2 2" xfId="2198" xr:uid="{00000000-0005-0000-0000-0000DB070000}"/>
    <cellStyle name="20% - Accent1 2 2 2 2 5 2 5 3" xfId="2199" xr:uid="{00000000-0005-0000-0000-0000DC070000}"/>
    <cellStyle name="20% - Accent1 2 2 2 2 5 2 6" xfId="2200" xr:uid="{00000000-0005-0000-0000-0000DD070000}"/>
    <cellStyle name="20% - Accent1 2 2 2 2 5 2 6 2" xfId="2201" xr:uid="{00000000-0005-0000-0000-0000DE070000}"/>
    <cellStyle name="20% - Accent1 2 2 2 2 5 2 6 2 2" xfId="2202" xr:uid="{00000000-0005-0000-0000-0000DF070000}"/>
    <cellStyle name="20% - Accent1 2 2 2 2 5 2 6 3" xfId="2203" xr:uid="{00000000-0005-0000-0000-0000E0070000}"/>
    <cellStyle name="20% - Accent1 2 2 2 2 5 2 7" xfId="2204" xr:uid="{00000000-0005-0000-0000-0000E1070000}"/>
    <cellStyle name="20% - Accent1 2 2 2 2 5 2 7 2" xfId="2205" xr:uid="{00000000-0005-0000-0000-0000E2070000}"/>
    <cellStyle name="20% - Accent1 2 2 2 2 5 2 8" xfId="2206" xr:uid="{00000000-0005-0000-0000-0000E3070000}"/>
    <cellStyle name="20% - Accent1 2 2 2 2 5 2 8 2" xfId="2207" xr:uid="{00000000-0005-0000-0000-0000E4070000}"/>
    <cellStyle name="20% - Accent1 2 2 2 2 5 2 9" xfId="2208" xr:uid="{00000000-0005-0000-0000-0000E5070000}"/>
    <cellStyle name="20% - Accent1 2 2 2 2 5 3" xfId="2209" xr:uid="{00000000-0005-0000-0000-0000E6070000}"/>
    <cellStyle name="20% - Accent1 2 2 2 2 5 3 2" xfId="2210" xr:uid="{00000000-0005-0000-0000-0000E7070000}"/>
    <cellStyle name="20% - Accent1 2 2 2 2 5 3 2 2" xfId="2211" xr:uid="{00000000-0005-0000-0000-0000E8070000}"/>
    <cellStyle name="20% - Accent1 2 2 2 2 5 3 2 2 2" xfId="2212" xr:uid="{00000000-0005-0000-0000-0000E9070000}"/>
    <cellStyle name="20% - Accent1 2 2 2 2 5 3 2 2 2 2" xfId="2213" xr:uid="{00000000-0005-0000-0000-0000EA070000}"/>
    <cellStyle name="20% - Accent1 2 2 2 2 5 3 2 2 3" xfId="2214" xr:uid="{00000000-0005-0000-0000-0000EB070000}"/>
    <cellStyle name="20% - Accent1 2 2 2 2 5 3 2 3" xfId="2215" xr:uid="{00000000-0005-0000-0000-0000EC070000}"/>
    <cellStyle name="20% - Accent1 2 2 2 2 5 3 2 3 2" xfId="2216" xr:uid="{00000000-0005-0000-0000-0000ED070000}"/>
    <cellStyle name="20% - Accent1 2 2 2 2 5 3 2 4" xfId="2217" xr:uid="{00000000-0005-0000-0000-0000EE070000}"/>
    <cellStyle name="20% - Accent1 2 2 2 2 5 3 3" xfId="2218" xr:uid="{00000000-0005-0000-0000-0000EF070000}"/>
    <cellStyle name="20% - Accent1 2 2 2 2 5 3 3 2" xfId="2219" xr:uid="{00000000-0005-0000-0000-0000F0070000}"/>
    <cellStyle name="20% - Accent1 2 2 2 2 5 3 3 2 2" xfId="2220" xr:uid="{00000000-0005-0000-0000-0000F1070000}"/>
    <cellStyle name="20% - Accent1 2 2 2 2 5 3 3 2 2 2" xfId="2221" xr:uid="{00000000-0005-0000-0000-0000F2070000}"/>
    <cellStyle name="20% - Accent1 2 2 2 2 5 3 3 2 3" xfId="2222" xr:uid="{00000000-0005-0000-0000-0000F3070000}"/>
    <cellStyle name="20% - Accent1 2 2 2 2 5 3 3 3" xfId="2223" xr:uid="{00000000-0005-0000-0000-0000F4070000}"/>
    <cellStyle name="20% - Accent1 2 2 2 2 5 3 3 3 2" xfId="2224" xr:uid="{00000000-0005-0000-0000-0000F5070000}"/>
    <cellStyle name="20% - Accent1 2 2 2 2 5 3 3 4" xfId="2225" xr:uid="{00000000-0005-0000-0000-0000F6070000}"/>
    <cellStyle name="20% - Accent1 2 2 2 2 5 3 4" xfId="2226" xr:uid="{00000000-0005-0000-0000-0000F7070000}"/>
    <cellStyle name="20% - Accent1 2 2 2 2 5 3 4 2" xfId="2227" xr:uid="{00000000-0005-0000-0000-0000F8070000}"/>
    <cellStyle name="20% - Accent1 2 2 2 2 5 3 4 2 2" xfId="2228" xr:uid="{00000000-0005-0000-0000-0000F9070000}"/>
    <cellStyle name="20% - Accent1 2 2 2 2 5 3 4 2 2 2" xfId="2229" xr:uid="{00000000-0005-0000-0000-0000FA070000}"/>
    <cellStyle name="20% - Accent1 2 2 2 2 5 3 4 2 3" xfId="2230" xr:uid="{00000000-0005-0000-0000-0000FB070000}"/>
    <cellStyle name="20% - Accent1 2 2 2 2 5 3 4 3" xfId="2231" xr:uid="{00000000-0005-0000-0000-0000FC070000}"/>
    <cellStyle name="20% - Accent1 2 2 2 2 5 3 4 3 2" xfId="2232" xr:uid="{00000000-0005-0000-0000-0000FD070000}"/>
    <cellStyle name="20% - Accent1 2 2 2 2 5 3 4 4" xfId="2233" xr:uid="{00000000-0005-0000-0000-0000FE070000}"/>
    <cellStyle name="20% - Accent1 2 2 2 2 5 3 5" xfId="2234" xr:uid="{00000000-0005-0000-0000-0000FF070000}"/>
    <cellStyle name="20% - Accent1 2 2 2 2 5 3 5 2" xfId="2235" xr:uid="{00000000-0005-0000-0000-000000080000}"/>
    <cellStyle name="20% - Accent1 2 2 2 2 5 3 5 2 2" xfId="2236" xr:uid="{00000000-0005-0000-0000-000001080000}"/>
    <cellStyle name="20% - Accent1 2 2 2 2 5 3 5 3" xfId="2237" xr:uid="{00000000-0005-0000-0000-000002080000}"/>
    <cellStyle name="20% - Accent1 2 2 2 2 5 3 6" xfId="2238" xr:uid="{00000000-0005-0000-0000-000003080000}"/>
    <cellStyle name="20% - Accent1 2 2 2 2 5 3 6 2" xfId="2239" xr:uid="{00000000-0005-0000-0000-000004080000}"/>
    <cellStyle name="20% - Accent1 2 2 2 2 5 3 6 2 2" xfId="2240" xr:uid="{00000000-0005-0000-0000-000005080000}"/>
    <cellStyle name="20% - Accent1 2 2 2 2 5 3 6 3" xfId="2241" xr:uid="{00000000-0005-0000-0000-000006080000}"/>
    <cellStyle name="20% - Accent1 2 2 2 2 5 3 7" xfId="2242" xr:uid="{00000000-0005-0000-0000-000007080000}"/>
    <cellStyle name="20% - Accent1 2 2 2 2 5 3 7 2" xfId="2243" xr:uid="{00000000-0005-0000-0000-000008080000}"/>
    <cellStyle name="20% - Accent1 2 2 2 2 5 3 8" xfId="2244" xr:uid="{00000000-0005-0000-0000-000009080000}"/>
    <cellStyle name="20% - Accent1 2 2 2 2 5 3 8 2" xfId="2245" xr:uid="{00000000-0005-0000-0000-00000A080000}"/>
    <cellStyle name="20% - Accent1 2 2 2 2 5 3 9" xfId="2246" xr:uid="{00000000-0005-0000-0000-00000B080000}"/>
    <cellStyle name="20% - Accent1 2 2 2 2 5 4" xfId="2247" xr:uid="{00000000-0005-0000-0000-00000C080000}"/>
    <cellStyle name="20% - Accent1 2 2 2 2 5 4 2" xfId="2248" xr:uid="{00000000-0005-0000-0000-00000D080000}"/>
    <cellStyle name="20% - Accent1 2 2 2 2 5 4 2 2" xfId="2249" xr:uid="{00000000-0005-0000-0000-00000E080000}"/>
    <cellStyle name="20% - Accent1 2 2 2 2 5 4 2 2 2" xfId="2250" xr:uid="{00000000-0005-0000-0000-00000F080000}"/>
    <cellStyle name="20% - Accent1 2 2 2 2 5 4 2 3" xfId="2251" xr:uid="{00000000-0005-0000-0000-000010080000}"/>
    <cellStyle name="20% - Accent1 2 2 2 2 5 4 3" xfId="2252" xr:uid="{00000000-0005-0000-0000-000011080000}"/>
    <cellStyle name="20% - Accent1 2 2 2 2 5 4 3 2" xfId="2253" xr:uid="{00000000-0005-0000-0000-000012080000}"/>
    <cellStyle name="20% - Accent1 2 2 2 2 5 4 4" xfId="2254" xr:uid="{00000000-0005-0000-0000-000013080000}"/>
    <cellStyle name="20% - Accent1 2 2 2 2 5 5" xfId="2255" xr:uid="{00000000-0005-0000-0000-000014080000}"/>
    <cellStyle name="20% - Accent1 2 2 2 2 5 5 2" xfId="2256" xr:uid="{00000000-0005-0000-0000-000015080000}"/>
    <cellStyle name="20% - Accent1 2 2 2 2 5 5 2 2" xfId="2257" xr:uid="{00000000-0005-0000-0000-000016080000}"/>
    <cellStyle name="20% - Accent1 2 2 2 2 5 5 2 2 2" xfId="2258" xr:uid="{00000000-0005-0000-0000-000017080000}"/>
    <cellStyle name="20% - Accent1 2 2 2 2 5 5 2 3" xfId="2259" xr:uid="{00000000-0005-0000-0000-000018080000}"/>
    <cellStyle name="20% - Accent1 2 2 2 2 5 5 3" xfId="2260" xr:uid="{00000000-0005-0000-0000-000019080000}"/>
    <cellStyle name="20% - Accent1 2 2 2 2 5 5 3 2" xfId="2261" xr:uid="{00000000-0005-0000-0000-00001A080000}"/>
    <cellStyle name="20% - Accent1 2 2 2 2 5 5 4" xfId="2262" xr:uid="{00000000-0005-0000-0000-00001B080000}"/>
    <cellStyle name="20% - Accent1 2 2 2 2 5 6" xfId="2263" xr:uid="{00000000-0005-0000-0000-00001C080000}"/>
    <cellStyle name="20% - Accent1 2 2 2 2 5 6 2" xfId="2264" xr:uid="{00000000-0005-0000-0000-00001D080000}"/>
    <cellStyle name="20% - Accent1 2 2 2 2 5 6 2 2" xfId="2265" xr:uid="{00000000-0005-0000-0000-00001E080000}"/>
    <cellStyle name="20% - Accent1 2 2 2 2 5 6 2 2 2" xfId="2266" xr:uid="{00000000-0005-0000-0000-00001F080000}"/>
    <cellStyle name="20% - Accent1 2 2 2 2 5 6 2 3" xfId="2267" xr:uid="{00000000-0005-0000-0000-000020080000}"/>
    <cellStyle name="20% - Accent1 2 2 2 2 5 6 3" xfId="2268" xr:uid="{00000000-0005-0000-0000-000021080000}"/>
    <cellStyle name="20% - Accent1 2 2 2 2 5 6 3 2" xfId="2269" xr:uid="{00000000-0005-0000-0000-000022080000}"/>
    <cellStyle name="20% - Accent1 2 2 2 2 5 6 4" xfId="2270" xr:uid="{00000000-0005-0000-0000-000023080000}"/>
    <cellStyle name="20% - Accent1 2 2 2 2 5 7" xfId="2271" xr:uid="{00000000-0005-0000-0000-000024080000}"/>
    <cellStyle name="20% - Accent1 2 2 2 2 5 7 2" xfId="2272" xr:uid="{00000000-0005-0000-0000-000025080000}"/>
    <cellStyle name="20% - Accent1 2 2 2 2 5 7 2 2" xfId="2273" xr:uid="{00000000-0005-0000-0000-000026080000}"/>
    <cellStyle name="20% - Accent1 2 2 2 2 5 7 3" xfId="2274" xr:uid="{00000000-0005-0000-0000-000027080000}"/>
    <cellStyle name="20% - Accent1 2 2 2 2 5 8" xfId="2275" xr:uid="{00000000-0005-0000-0000-000028080000}"/>
    <cellStyle name="20% - Accent1 2 2 2 2 5 8 2" xfId="2276" xr:uid="{00000000-0005-0000-0000-000029080000}"/>
    <cellStyle name="20% - Accent1 2 2 2 2 5 8 2 2" xfId="2277" xr:uid="{00000000-0005-0000-0000-00002A080000}"/>
    <cellStyle name="20% - Accent1 2 2 2 2 5 8 3" xfId="2278" xr:uid="{00000000-0005-0000-0000-00002B080000}"/>
    <cellStyle name="20% - Accent1 2 2 2 2 5 9" xfId="2279" xr:uid="{00000000-0005-0000-0000-00002C080000}"/>
    <cellStyle name="20% - Accent1 2 2 2 2 5 9 2" xfId="2280" xr:uid="{00000000-0005-0000-0000-00002D080000}"/>
    <cellStyle name="20% - Accent1 2 2 2 2 6" xfId="2281" xr:uid="{00000000-0005-0000-0000-00002E080000}"/>
    <cellStyle name="20% - Accent1 2 2 2 2 6 2" xfId="2282" xr:uid="{00000000-0005-0000-0000-00002F080000}"/>
    <cellStyle name="20% - Accent1 2 2 2 2 6 2 2" xfId="2283" xr:uid="{00000000-0005-0000-0000-000030080000}"/>
    <cellStyle name="20% - Accent1 2 2 2 2 6 2 2 2" xfId="2284" xr:uid="{00000000-0005-0000-0000-000031080000}"/>
    <cellStyle name="20% - Accent1 2 2 2 2 6 2 2 2 2" xfId="2285" xr:uid="{00000000-0005-0000-0000-000032080000}"/>
    <cellStyle name="20% - Accent1 2 2 2 2 6 2 2 3" xfId="2286" xr:uid="{00000000-0005-0000-0000-000033080000}"/>
    <cellStyle name="20% - Accent1 2 2 2 2 6 2 3" xfId="2287" xr:uid="{00000000-0005-0000-0000-000034080000}"/>
    <cellStyle name="20% - Accent1 2 2 2 2 6 2 3 2" xfId="2288" xr:uid="{00000000-0005-0000-0000-000035080000}"/>
    <cellStyle name="20% - Accent1 2 2 2 2 6 2 4" xfId="2289" xr:uid="{00000000-0005-0000-0000-000036080000}"/>
    <cellStyle name="20% - Accent1 2 2 2 2 6 3" xfId="2290" xr:uid="{00000000-0005-0000-0000-000037080000}"/>
    <cellStyle name="20% - Accent1 2 2 2 2 6 3 2" xfId="2291" xr:uid="{00000000-0005-0000-0000-000038080000}"/>
    <cellStyle name="20% - Accent1 2 2 2 2 6 3 2 2" xfId="2292" xr:uid="{00000000-0005-0000-0000-000039080000}"/>
    <cellStyle name="20% - Accent1 2 2 2 2 6 3 2 2 2" xfId="2293" xr:uid="{00000000-0005-0000-0000-00003A080000}"/>
    <cellStyle name="20% - Accent1 2 2 2 2 6 3 2 3" xfId="2294" xr:uid="{00000000-0005-0000-0000-00003B080000}"/>
    <cellStyle name="20% - Accent1 2 2 2 2 6 3 3" xfId="2295" xr:uid="{00000000-0005-0000-0000-00003C080000}"/>
    <cellStyle name="20% - Accent1 2 2 2 2 6 3 3 2" xfId="2296" xr:uid="{00000000-0005-0000-0000-00003D080000}"/>
    <cellStyle name="20% - Accent1 2 2 2 2 6 3 4" xfId="2297" xr:uid="{00000000-0005-0000-0000-00003E080000}"/>
    <cellStyle name="20% - Accent1 2 2 2 2 6 4" xfId="2298" xr:uid="{00000000-0005-0000-0000-00003F080000}"/>
    <cellStyle name="20% - Accent1 2 2 2 2 6 4 2" xfId="2299" xr:uid="{00000000-0005-0000-0000-000040080000}"/>
    <cellStyle name="20% - Accent1 2 2 2 2 6 4 2 2" xfId="2300" xr:uid="{00000000-0005-0000-0000-000041080000}"/>
    <cellStyle name="20% - Accent1 2 2 2 2 6 4 2 2 2" xfId="2301" xr:uid="{00000000-0005-0000-0000-000042080000}"/>
    <cellStyle name="20% - Accent1 2 2 2 2 6 4 2 3" xfId="2302" xr:uid="{00000000-0005-0000-0000-000043080000}"/>
    <cellStyle name="20% - Accent1 2 2 2 2 6 4 3" xfId="2303" xr:uid="{00000000-0005-0000-0000-000044080000}"/>
    <cellStyle name="20% - Accent1 2 2 2 2 6 4 3 2" xfId="2304" xr:uid="{00000000-0005-0000-0000-000045080000}"/>
    <cellStyle name="20% - Accent1 2 2 2 2 6 4 4" xfId="2305" xr:uid="{00000000-0005-0000-0000-000046080000}"/>
    <cellStyle name="20% - Accent1 2 2 2 2 6 5" xfId="2306" xr:uid="{00000000-0005-0000-0000-000047080000}"/>
    <cellStyle name="20% - Accent1 2 2 2 2 6 5 2" xfId="2307" xr:uid="{00000000-0005-0000-0000-000048080000}"/>
    <cellStyle name="20% - Accent1 2 2 2 2 6 5 2 2" xfId="2308" xr:uid="{00000000-0005-0000-0000-000049080000}"/>
    <cellStyle name="20% - Accent1 2 2 2 2 6 5 3" xfId="2309" xr:uid="{00000000-0005-0000-0000-00004A080000}"/>
    <cellStyle name="20% - Accent1 2 2 2 2 6 6" xfId="2310" xr:uid="{00000000-0005-0000-0000-00004B080000}"/>
    <cellStyle name="20% - Accent1 2 2 2 2 6 6 2" xfId="2311" xr:uid="{00000000-0005-0000-0000-00004C080000}"/>
    <cellStyle name="20% - Accent1 2 2 2 2 6 6 2 2" xfId="2312" xr:uid="{00000000-0005-0000-0000-00004D080000}"/>
    <cellStyle name="20% - Accent1 2 2 2 2 6 6 3" xfId="2313" xr:uid="{00000000-0005-0000-0000-00004E080000}"/>
    <cellStyle name="20% - Accent1 2 2 2 2 6 7" xfId="2314" xr:uid="{00000000-0005-0000-0000-00004F080000}"/>
    <cellStyle name="20% - Accent1 2 2 2 2 6 7 2" xfId="2315" xr:uid="{00000000-0005-0000-0000-000050080000}"/>
    <cellStyle name="20% - Accent1 2 2 2 2 6 8" xfId="2316" xr:uid="{00000000-0005-0000-0000-000051080000}"/>
    <cellStyle name="20% - Accent1 2 2 2 2 6 8 2" xfId="2317" xr:uid="{00000000-0005-0000-0000-000052080000}"/>
    <cellStyle name="20% - Accent1 2 2 2 2 6 9" xfId="2318" xr:uid="{00000000-0005-0000-0000-000053080000}"/>
    <cellStyle name="20% - Accent1 2 2 2 2 7" xfId="2319" xr:uid="{00000000-0005-0000-0000-000054080000}"/>
    <cellStyle name="20% - Accent1 2 2 2 2 7 2" xfId="2320" xr:uid="{00000000-0005-0000-0000-000055080000}"/>
    <cellStyle name="20% - Accent1 2 2 2 2 7 2 2" xfId="2321" xr:uid="{00000000-0005-0000-0000-000056080000}"/>
    <cellStyle name="20% - Accent1 2 2 2 2 7 2 2 2" xfId="2322" xr:uid="{00000000-0005-0000-0000-000057080000}"/>
    <cellStyle name="20% - Accent1 2 2 2 2 7 2 2 2 2" xfId="2323" xr:uid="{00000000-0005-0000-0000-000058080000}"/>
    <cellStyle name="20% - Accent1 2 2 2 2 7 2 2 3" xfId="2324" xr:uid="{00000000-0005-0000-0000-000059080000}"/>
    <cellStyle name="20% - Accent1 2 2 2 2 7 2 3" xfId="2325" xr:uid="{00000000-0005-0000-0000-00005A080000}"/>
    <cellStyle name="20% - Accent1 2 2 2 2 7 2 3 2" xfId="2326" xr:uid="{00000000-0005-0000-0000-00005B080000}"/>
    <cellStyle name="20% - Accent1 2 2 2 2 7 2 4" xfId="2327" xr:uid="{00000000-0005-0000-0000-00005C080000}"/>
    <cellStyle name="20% - Accent1 2 2 2 2 7 3" xfId="2328" xr:uid="{00000000-0005-0000-0000-00005D080000}"/>
    <cellStyle name="20% - Accent1 2 2 2 2 7 3 2" xfId="2329" xr:uid="{00000000-0005-0000-0000-00005E080000}"/>
    <cellStyle name="20% - Accent1 2 2 2 2 7 3 2 2" xfId="2330" xr:uid="{00000000-0005-0000-0000-00005F080000}"/>
    <cellStyle name="20% - Accent1 2 2 2 2 7 3 2 2 2" xfId="2331" xr:uid="{00000000-0005-0000-0000-000060080000}"/>
    <cellStyle name="20% - Accent1 2 2 2 2 7 3 2 3" xfId="2332" xr:uid="{00000000-0005-0000-0000-000061080000}"/>
    <cellStyle name="20% - Accent1 2 2 2 2 7 3 3" xfId="2333" xr:uid="{00000000-0005-0000-0000-000062080000}"/>
    <cellStyle name="20% - Accent1 2 2 2 2 7 3 3 2" xfId="2334" xr:uid="{00000000-0005-0000-0000-000063080000}"/>
    <cellStyle name="20% - Accent1 2 2 2 2 7 3 4" xfId="2335" xr:uid="{00000000-0005-0000-0000-000064080000}"/>
    <cellStyle name="20% - Accent1 2 2 2 2 7 4" xfId="2336" xr:uid="{00000000-0005-0000-0000-000065080000}"/>
    <cellStyle name="20% - Accent1 2 2 2 2 7 4 2" xfId="2337" xr:uid="{00000000-0005-0000-0000-000066080000}"/>
    <cellStyle name="20% - Accent1 2 2 2 2 7 4 2 2" xfId="2338" xr:uid="{00000000-0005-0000-0000-000067080000}"/>
    <cellStyle name="20% - Accent1 2 2 2 2 7 4 2 2 2" xfId="2339" xr:uid="{00000000-0005-0000-0000-000068080000}"/>
    <cellStyle name="20% - Accent1 2 2 2 2 7 4 2 3" xfId="2340" xr:uid="{00000000-0005-0000-0000-000069080000}"/>
    <cellStyle name="20% - Accent1 2 2 2 2 7 4 3" xfId="2341" xr:uid="{00000000-0005-0000-0000-00006A080000}"/>
    <cellStyle name="20% - Accent1 2 2 2 2 7 4 3 2" xfId="2342" xr:uid="{00000000-0005-0000-0000-00006B080000}"/>
    <cellStyle name="20% - Accent1 2 2 2 2 7 4 4" xfId="2343" xr:uid="{00000000-0005-0000-0000-00006C080000}"/>
    <cellStyle name="20% - Accent1 2 2 2 2 7 5" xfId="2344" xr:uid="{00000000-0005-0000-0000-00006D080000}"/>
    <cellStyle name="20% - Accent1 2 2 2 2 7 5 2" xfId="2345" xr:uid="{00000000-0005-0000-0000-00006E080000}"/>
    <cellStyle name="20% - Accent1 2 2 2 2 7 5 2 2" xfId="2346" xr:uid="{00000000-0005-0000-0000-00006F080000}"/>
    <cellStyle name="20% - Accent1 2 2 2 2 7 5 3" xfId="2347" xr:uid="{00000000-0005-0000-0000-000070080000}"/>
    <cellStyle name="20% - Accent1 2 2 2 2 7 6" xfId="2348" xr:uid="{00000000-0005-0000-0000-000071080000}"/>
    <cellStyle name="20% - Accent1 2 2 2 2 7 6 2" xfId="2349" xr:uid="{00000000-0005-0000-0000-000072080000}"/>
    <cellStyle name="20% - Accent1 2 2 2 2 7 6 2 2" xfId="2350" xr:uid="{00000000-0005-0000-0000-000073080000}"/>
    <cellStyle name="20% - Accent1 2 2 2 2 7 6 3" xfId="2351" xr:uid="{00000000-0005-0000-0000-000074080000}"/>
    <cellStyle name="20% - Accent1 2 2 2 2 7 7" xfId="2352" xr:uid="{00000000-0005-0000-0000-000075080000}"/>
    <cellStyle name="20% - Accent1 2 2 2 2 7 7 2" xfId="2353" xr:uid="{00000000-0005-0000-0000-000076080000}"/>
    <cellStyle name="20% - Accent1 2 2 2 2 7 8" xfId="2354" xr:uid="{00000000-0005-0000-0000-000077080000}"/>
    <cellStyle name="20% - Accent1 2 2 2 2 7 8 2" xfId="2355" xr:uid="{00000000-0005-0000-0000-000078080000}"/>
    <cellStyle name="20% - Accent1 2 2 2 2 7 9" xfId="2356" xr:uid="{00000000-0005-0000-0000-000079080000}"/>
    <cellStyle name="20% - Accent1 2 2 2 2 8" xfId="2357" xr:uid="{00000000-0005-0000-0000-00007A080000}"/>
    <cellStyle name="20% - Accent1 2 2 2 2 8 2" xfId="2358" xr:uid="{00000000-0005-0000-0000-00007B080000}"/>
    <cellStyle name="20% - Accent1 2 2 2 2 8 2 2" xfId="2359" xr:uid="{00000000-0005-0000-0000-00007C080000}"/>
    <cellStyle name="20% - Accent1 2 2 2 2 8 2 2 2" xfId="2360" xr:uid="{00000000-0005-0000-0000-00007D080000}"/>
    <cellStyle name="20% - Accent1 2 2 2 2 8 2 3" xfId="2361" xr:uid="{00000000-0005-0000-0000-00007E080000}"/>
    <cellStyle name="20% - Accent1 2 2 2 2 8 3" xfId="2362" xr:uid="{00000000-0005-0000-0000-00007F080000}"/>
    <cellStyle name="20% - Accent1 2 2 2 2 8 3 2" xfId="2363" xr:uid="{00000000-0005-0000-0000-000080080000}"/>
    <cellStyle name="20% - Accent1 2 2 2 2 8 4" xfId="2364" xr:uid="{00000000-0005-0000-0000-000081080000}"/>
    <cellStyle name="20% - Accent1 2 2 2 2 9" xfId="2365" xr:uid="{00000000-0005-0000-0000-000082080000}"/>
    <cellStyle name="20% - Accent1 2 2 2 2 9 2" xfId="2366" xr:uid="{00000000-0005-0000-0000-000083080000}"/>
    <cellStyle name="20% - Accent1 2 2 2 2 9 2 2" xfId="2367" xr:uid="{00000000-0005-0000-0000-000084080000}"/>
    <cellStyle name="20% - Accent1 2 2 2 2 9 2 2 2" xfId="2368" xr:uid="{00000000-0005-0000-0000-000085080000}"/>
    <cellStyle name="20% - Accent1 2 2 2 2 9 2 3" xfId="2369" xr:uid="{00000000-0005-0000-0000-000086080000}"/>
    <cellStyle name="20% - Accent1 2 2 2 2 9 3" xfId="2370" xr:uid="{00000000-0005-0000-0000-000087080000}"/>
    <cellStyle name="20% - Accent1 2 2 2 2 9 3 2" xfId="2371" xr:uid="{00000000-0005-0000-0000-000088080000}"/>
    <cellStyle name="20% - Accent1 2 2 2 2 9 4" xfId="2372" xr:uid="{00000000-0005-0000-0000-000089080000}"/>
    <cellStyle name="20% - Accent1 2 2 2 3" xfId="2373" xr:uid="{00000000-0005-0000-0000-00008A080000}"/>
    <cellStyle name="20% - Accent1 2 2 2 3 10" xfId="2374" xr:uid="{00000000-0005-0000-0000-00008B080000}"/>
    <cellStyle name="20% - Accent1 2 2 2 3 10 2" xfId="2375" xr:uid="{00000000-0005-0000-0000-00008C080000}"/>
    <cellStyle name="20% - Accent1 2 2 2 3 10 2 2" xfId="2376" xr:uid="{00000000-0005-0000-0000-00008D080000}"/>
    <cellStyle name="20% - Accent1 2 2 2 3 10 3" xfId="2377" xr:uid="{00000000-0005-0000-0000-00008E080000}"/>
    <cellStyle name="20% - Accent1 2 2 2 3 11" xfId="2378" xr:uid="{00000000-0005-0000-0000-00008F080000}"/>
    <cellStyle name="20% - Accent1 2 2 2 3 11 2" xfId="2379" xr:uid="{00000000-0005-0000-0000-000090080000}"/>
    <cellStyle name="20% - Accent1 2 2 2 3 11 2 2" xfId="2380" xr:uid="{00000000-0005-0000-0000-000091080000}"/>
    <cellStyle name="20% - Accent1 2 2 2 3 11 3" xfId="2381" xr:uid="{00000000-0005-0000-0000-000092080000}"/>
    <cellStyle name="20% - Accent1 2 2 2 3 12" xfId="2382" xr:uid="{00000000-0005-0000-0000-000093080000}"/>
    <cellStyle name="20% - Accent1 2 2 2 3 12 2" xfId="2383" xr:uid="{00000000-0005-0000-0000-000094080000}"/>
    <cellStyle name="20% - Accent1 2 2 2 3 13" xfId="2384" xr:uid="{00000000-0005-0000-0000-000095080000}"/>
    <cellStyle name="20% - Accent1 2 2 2 3 13 2" xfId="2385" xr:uid="{00000000-0005-0000-0000-000096080000}"/>
    <cellStyle name="20% - Accent1 2 2 2 3 14" xfId="2386" xr:uid="{00000000-0005-0000-0000-000097080000}"/>
    <cellStyle name="20% - Accent1 2 2 2 3 2" xfId="2387" xr:uid="{00000000-0005-0000-0000-000098080000}"/>
    <cellStyle name="20% - Accent1 2 2 2 3 2 10" xfId="2388" xr:uid="{00000000-0005-0000-0000-000099080000}"/>
    <cellStyle name="20% - Accent1 2 2 2 3 2 10 2" xfId="2389" xr:uid="{00000000-0005-0000-0000-00009A080000}"/>
    <cellStyle name="20% - Accent1 2 2 2 3 2 11" xfId="2390" xr:uid="{00000000-0005-0000-0000-00009B080000}"/>
    <cellStyle name="20% - Accent1 2 2 2 3 2 2" xfId="2391" xr:uid="{00000000-0005-0000-0000-00009C080000}"/>
    <cellStyle name="20% - Accent1 2 2 2 3 2 2 2" xfId="2392" xr:uid="{00000000-0005-0000-0000-00009D080000}"/>
    <cellStyle name="20% - Accent1 2 2 2 3 2 2 2 2" xfId="2393" xr:uid="{00000000-0005-0000-0000-00009E080000}"/>
    <cellStyle name="20% - Accent1 2 2 2 3 2 2 2 2 2" xfId="2394" xr:uid="{00000000-0005-0000-0000-00009F080000}"/>
    <cellStyle name="20% - Accent1 2 2 2 3 2 2 2 2 2 2" xfId="2395" xr:uid="{00000000-0005-0000-0000-0000A0080000}"/>
    <cellStyle name="20% - Accent1 2 2 2 3 2 2 2 2 3" xfId="2396" xr:uid="{00000000-0005-0000-0000-0000A1080000}"/>
    <cellStyle name="20% - Accent1 2 2 2 3 2 2 2 3" xfId="2397" xr:uid="{00000000-0005-0000-0000-0000A2080000}"/>
    <cellStyle name="20% - Accent1 2 2 2 3 2 2 2 3 2" xfId="2398" xr:uid="{00000000-0005-0000-0000-0000A3080000}"/>
    <cellStyle name="20% - Accent1 2 2 2 3 2 2 2 4" xfId="2399" xr:uid="{00000000-0005-0000-0000-0000A4080000}"/>
    <cellStyle name="20% - Accent1 2 2 2 3 2 2 3" xfId="2400" xr:uid="{00000000-0005-0000-0000-0000A5080000}"/>
    <cellStyle name="20% - Accent1 2 2 2 3 2 2 3 2" xfId="2401" xr:uid="{00000000-0005-0000-0000-0000A6080000}"/>
    <cellStyle name="20% - Accent1 2 2 2 3 2 2 3 2 2" xfId="2402" xr:uid="{00000000-0005-0000-0000-0000A7080000}"/>
    <cellStyle name="20% - Accent1 2 2 2 3 2 2 3 2 2 2" xfId="2403" xr:uid="{00000000-0005-0000-0000-0000A8080000}"/>
    <cellStyle name="20% - Accent1 2 2 2 3 2 2 3 2 3" xfId="2404" xr:uid="{00000000-0005-0000-0000-0000A9080000}"/>
    <cellStyle name="20% - Accent1 2 2 2 3 2 2 3 3" xfId="2405" xr:uid="{00000000-0005-0000-0000-0000AA080000}"/>
    <cellStyle name="20% - Accent1 2 2 2 3 2 2 3 3 2" xfId="2406" xr:uid="{00000000-0005-0000-0000-0000AB080000}"/>
    <cellStyle name="20% - Accent1 2 2 2 3 2 2 3 4" xfId="2407" xr:uid="{00000000-0005-0000-0000-0000AC080000}"/>
    <cellStyle name="20% - Accent1 2 2 2 3 2 2 4" xfId="2408" xr:uid="{00000000-0005-0000-0000-0000AD080000}"/>
    <cellStyle name="20% - Accent1 2 2 2 3 2 2 4 2" xfId="2409" xr:uid="{00000000-0005-0000-0000-0000AE080000}"/>
    <cellStyle name="20% - Accent1 2 2 2 3 2 2 4 2 2" xfId="2410" xr:uid="{00000000-0005-0000-0000-0000AF080000}"/>
    <cellStyle name="20% - Accent1 2 2 2 3 2 2 4 2 2 2" xfId="2411" xr:uid="{00000000-0005-0000-0000-0000B0080000}"/>
    <cellStyle name="20% - Accent1 2 2 2 3 2 2 4 2 3" xfId="2412" xr:uid="{00000000-0005-0000-0000-0000B1080000}"/>
    <cellStyle name="20% - Accent1 2 2 2 3 2 2 4 3" xfId="2413" xr:uid="{00000000-0005-0000-0000-0000B2080000}"/>
    <cellStyle name="20% - Accent1 2 2 2 3 2 2 4 3 2" xfId="2414" xr:uid="{00000000-0005-0000-0000-0000B3080000}"/>
    <cellStyle name="20% - Accent1 2 2 2 3 2 2 4 4" xfId="2415" xr:uid="{00000000-0005-0000-0000-0000B4080000}"/>
    <cellStyle name="20% - Accent1 2 2 2 3 2 2 5" xfId="2416" xr:uid="{00000000-0005-0000-0000-0000B5080000}"/>
    <cellStyle name="20% - Accent1 2 2 2 3 2 2 5 2" xfId="2417" xr:uid="{00000000-0005-0000-0000-0000B6080000}"/>
    <cellStyle name="20% - Accent1 2 2 2 3 2 2 5 2 2" xfId="2418" xr:uid="{00000000-0005-0000-0000-0000B7080000}"/>
    <cellStyle name="20% - Accent1 2 2 2 3 2 2 5 3" xfId="2419" xr:uid="{00000000-0005-0000-0000-0000B8080000}"/>
    <cellStyle name="20% - Accent1 2 2 2 3 2 2 6" xfId="2420" xr:uid="{00000000-0005-0000-0000-0000B9080000}"/>
    <cellStyle name="20% - Accent1 2 2 2 3 2 2 6 2" xfId="2421" xr:uid="{00000000-0005-0000-0000-0000BA080000}"/>
    <cellStyle name="20% - Accent1 2 2 2 3 2 2 6 2 2" xfId="2422" xr:uid="{00000000-0005-0000-0000-0000BB080000}"/>
    <cellStyle name="20% - Accent1 2 2 2 3 2 2 6 3" xfId="2423" xr:uid="{00000000-0005-0000-0000-0000BC080000}"/>
    <cellStyle name="20% - Accent1 2 2 2 3 2 2 7" xfId="2424" xr:uid="{00000000-0005-0000-0000-0000BD080000}"/>
    <cellStyle name="20% - Accent1 2 2 2 3 2 2 7 2" xfId="2425" xr:uid="{00000000-0005-0000-0000-0000BE080000}"/>
    <cellStyle name="20% - Accent1 2 2 2 3 2 2 8" xfId="2426" xr:uid="{00000000-0005-0000-0000-0000BF080000}"/>
    <cellStyle name="20% - Accent1 2 2 2 3 2 2 8 2" xfId="2427" xr:uid="{00000000-0005-0000-0000-0000C0080000}"/>
    <cellStyle name="20% - Accent1 2 2 2 3 2 2 9" xfId="2428" xr:uid="{00000000-0005-0000-0000-0000C1080000}"/>
    <cellStyle name="20% - Accent1 2 2 2 3 2 3" xfId="2429" xr:uid="{00000000-0005-0000-0000-0000C2080000}"/>
    <cellStyle name="20% - Accent1 2 2 2 3 2 3 2" xfId="2430" xr:uid="{00000000-0005-0000-0000-0000C3080000}"/>
    <cellStyle name="20% - Accent1 2 2 2 3 2 3 2 2" xfId="2431" xr:uid="{00000000-0005-0000-0000-0000C4080000}"/>
    <cellStyle name="20% - Accent1 2 2 2 3 2 3 2 2 2" xfId="2432" xr:uid="{00000000-0005-0000-0000-0000C5080000}"/>
    <cellStyle name="20% - Accent1 2 2 2 3 2 3 2 2 2 2" xfId="2433" xr:uid="{00000000-0005-0000-0000-0000C6080000}"/>
    <cellStyle name="20% - Accent1 2 2 2 3 2 3 2 2 3" xfId="2434" xr:uid="{00000000-0005-0000-0000-0000C7080000}"/>
    <cellStyle name="20% - Accent1 2 2 2 3 2 3 2 3" xfId="2435" xr:uid="{00000000-0005-0000-0000-0000C8080000}"/>
    <cellStyle name="20% - Accent1 2 2 2 3 2 3 2 3 2" xfId="2436" xr:uid="{00000000-0005-0000-0000-0000C9080000}"/>
    <cellStyle name="20% - Accent1 2 2 2 3 2 3 2 4" xfId="2437" xr:uid="{00000000-0005-0000-0000-0000CA080000}"/>
    <cellStyle name="20% - Accent1 2 2 2 3 2 3 3" xfId="2438" xr:uid="{00000000-0005-0000-0000-0000CB080000}"/>
    <cellStyle name="20% - Accent1 2 2 2 3 2 3 3 2" xfId="2439" xr:uid="{00000000-0005-0000-0000-0000CC080000}"/>
    <cellStyle name="20% - Accent1 2 2 2 3 2 3 3 2 2" xfId="2440" xr:uid="{00000000-0005-0000-0000-0000CD080000}"/>
    <cellStyle name="20% - Accent1 2 2 2 3 2 3 3 2 2 2" xfId="2441" xr:uid="{00000000-0005-0000-0000-0000CE080000}"/>
    <cellStyle name="20% - Accent1 2 2 2 3 2 3 3 2 3" xfId="2442" xr:uid="{00000000-0005-0000-0000-0000CF080000}"/>
    <cellStyle name="20% - Accent1 2 2 2 3 2 3 3 3" xfId="2443" xr:uid="{00000000-0005-0000-0000-0000D0080000}"/>
    <cellStyle name="20% - Accent1 2 2 2 3 2 3 3 3 2" xfId="2444" xr:uid="{00000000-0005-0000-0000-0000D1080000}"/>
    <cellStyle name="20% - Accent1 2 2 2 3 2 3 3 4" xfId="2445" xr:uid="{00000000-0005-0000-0000-0000D2080000}"/>
    <cellStyle name="20% - Accent1 2 2 2 3 2 3 4" xfId="2446" xr:uid="{00000000-0005-0000-0000-0000D3080000}"/>
    <cellStyle name="20% - Accent1 2 2 2 3 2 3 4 2" xfId="2447" xr:uid="{00000000-0005-0000-0000-0000D4080000}"/>
    <cellStyle name="20% - Accent1 2 2 2 3 2 3 4 2 2" xfId="2448" xr:uid="{00000000-0005-0000-0000-0000D5080000}"/>
    <cellStyle name="20% - Accent1 2 2 2 3 2 3 4 2 2 2" xfId="2449" xr:uid="{00000000-0005-0000-0000-0000D6080000}"/>
    <cellStyle name="20% - Accent1 2 2 2 3 2 3 4 2 3" xfId="2450" xr:uid="{00000000-0005-0000-0000-0000D7080000}"/>
    <cellStyle name="20% - Accent1 2 2 2 3 2 3 4 3" xfId="2451" xr:uid="{00000000-0005-0000-0000-0000D8080000}"/>
    <cellStyle name="20% - Accent1 2 2 2 3 2 3 4 3 2" xfId="2452" xr:uid="{00000000-0005-0000-0000-0000D9080000}"/>
    <cellStyle name="20% - Accent1 2 2 2 3 2 3 4 4" xfId="2453" xr:uid="{00000000-0005-0000-0000-0000DA080000}"/>
    <cellStyle name="20% - Accent1 2 2 2 3 2 3 5" xfId="2454" xr:uid="{00000000-0005-0000-0000-0000DB080000}"/>
    <cellStyle name="20% - Accent1 2 2 2 3 2 3 5 2" xfId="2455" xr:uid="{00000000-0005-0000-0000-0000DC080000}"/>
    <cellStyle name="20% - Accent1 2 2 2 3 2 3 5 2 2" xfId="2456" xr:uid="{00000000-0005-0000-0000-0000DD080000}"/>
    <cellStyle name="20% - Accent1 2 2 2 3 2 3 5 3" xfId="2457" xr:uid="{00000000-0005-0000-0000-0000DE080000}"/>
    <cellStyle name="20% - Accent1 2 2 2 3 2 3 6" xfId="2458" xr:uid="{00000000-0005-0000-0000-0000DF080000}"/>
    <cellStyle name="20% - Accent1 2 2 2 3 2 3 6 2" xfId="2459" xr:uid="{00000000-0005-0000-0000-0000E0080000}"/>
    <cellStyle name="20% - Accent1 2 2 2 3 2 3 6 2 2" xfId="2460" xr:uid="{00000000-0005-0000-0000-0000E1080000}"/>
    <cellStyle name="20% - Accent1 2 2 2 3 2 3 6 3" xfId="2461" xr:uid="{00000000-0005-0000-0000-0000E2080000}"/>
    <cellStyle name="20% - Accent1 2 2 2 3 2 3 7" xfId="2462" xr:uid="{00000000-0005-0000-0000-0000E3080000}"/>
    <cellStyle name="20% - Accent1 2 2 2 3 2 3 7 2" xfId="2463" xr:uid="{00000000-0005-0000-0000-0000E4080000}"/>
    <cellStyle name="20% - Accent1 2 2 2 3 2 3 8" xfId="2464" xr:uid="{00000000-0005-0000-0000-0000E5080000}"/>
    <cellStyle name="20% - Accent1 2 2 2 3 2 3 8 2" xfId="2465" xr:uid="{00000000-0005-0000-0000-0000E6080000}"/>
    <cellStyle name="20% - Accent1 2 2 2 3 2 3 9" xfId="2466" xr:uid="{00000000-0005-0000-0000-0000E7080000}"/>
    <cellStyle name="20% - Accent1 2 2 2 3 2 4" xfId="2467" xr:uid="{00000000-0005-0000-0000-0000E8080000}"/>
    <cellStyle name="20% - Accent1 2 2 2 3 2 4 2" xfId="2468" xr:uid="{00000000-0005-0000-0000-0000E9080000}"/>
    <cellStyle name="20% - Accent1 2 2 2 3 2 4 2 2" xfId="2469" xr:uid="{00000000-0005-0000-0000-0000EA080000}"/>
    <cellStyle name="20% - Accent1 2 2 2 3 2 4 2 2 2" xfId="2470" xr:uid="{00000000-0005-0000-0000-0000EB080000}"/>
    <cellStyle name="20% - Accent1 2 2 2 3 2 4 2 3" xfId="2471" xr:uid="{00000000-0005-0000-0000-0000EC080000}"/>
    <cellStyle name="20% - Accent1 2 2 2 3 2 4 3" xfId="2472" xr:uid="{00000000-0005-0000-0000-0000ED080000}"/>
    <cellStyle name="20% - Accent1 2 2 2 3 2 4 3 2" xfId="2473" xr:uid="{00000000-0005-0000-0000-0000EE080000}"/>
    <cellStyle name="20% - Accent1 2 2 2 3 2 4 4" xfId="2474" xr:uid="{00000000-0005-0000-0000-0000EF080000}"/>
    <cellStyle name="20% - Accent1 2 2 2 3 2 5" xfId="2475" xr:uid="{00000000-0005-0000-0000-0000F0080000}"/>
    <cellStyle name="20% - Accent1 2 2 2 3 2 5 2" xfId="2476" xr:uid="{00000000-0005-0000-0000-0000F1080000}"/>
    <cellStyle name="20% - Accent1 2 2 2 3 2 5 2 2" xfId="2477" xr:uid="{00000000-0005-0000-0000-0000F2080000}"/>
    <cellStyle name="20% - Accent1 2 2 2 3 2 5 2 2 2" xfId="2478" xr:uid="{00000000-0005-0000-0000-0000F3080000}"/>
    <cellStyle name="20% - Accent1 2 2 2 3 2 5 2 3" xfId="2479" xr:uid="{00000000-0005-0000-0000-0000F4080000}"/>
    <cellStyle name="20% - Accent1 2 2 2 3 2 5 3" xfId="2480" xr:uid="{00000000-0005-0000-0000-0000F5080000}"/>
    <cellStyle name="20% - Accent1 2 2 2 3 2 5 3 2" xfId="2481" xr:uid="{00000000-0005-0000-0000-0000F6080000}"/>
    <cellStyle name="20% - Accent1 2 2 2 3 2 5 4" xfId="2482" xr:uid="{00000000-0005-0000-0000-0000F7080000}"/>
    <cellStyle name="20% - Accent1 2 2 2 3 2 6" xfId="2483" xr:uid="{00000000-0005-0000-0000-0000F8080000}"/>
    <cellStyle name="20% - Accent1 2 2 2 3 2 6 2" xfId="2484" xr:uid="{00000000-0005-0000-0000-0000F9080000}"/>
    <cellStyle name="20% - Accent1 2 2 2 3 2 6 2 2" xfId="2485" xr:uid="{00000000-0005-0000-0000-0000FA080000}"/>
    <cellStyle name="20% - Accent1 2 2 2 3 2 6 2 2 2" xfId="2486" xr:uid="{00000000-0005-0000-0000-0000FB080000}"/>
    <cellStyle name="20% - Accent1 2 2 2 3 2 6 2 3" xfId="2487" xr:uid="{00000000-0005-0000-0000-0000FC080000}"/>
    <cellStyle name="20% - Accent1 2 2 2 3 2 6 3" xfId="2488" xr:uid="{00000000-0005-0000-0000-0000FD080000}"/>
    <cellStyle name="20% - Accent1 2 2 2 3 2 6 3 2" xfId="2489" xr:uid="{00000000-0005-0000-0000-0000FE080000}"/>
    <cellStyle name="20% - Accent1 2 2 2 3 2 6 4" xfId="2490" xr:uid="{00000000-0005-0000-0000-0000FF080000}"/>
    <cellStyle name="20% - Accent1 2 2 2 3 2 7" xfId="2491" xr:uid="{00000000-0005-0000-0000-000000090000}"/>
    <cellStyle name="20% - Accent1 2 2 2 3 2 7 2" xfId="2492" xr:uid="{00000000-0005-0000-0000-000001090000}"/>
    <cellStyle name="20% - Accent1 2 2 2 3 2 7 2 2" xfId="2493" xr:uid="{00000000-0005-0000-0000-000002090000}"/>
    <cellStyle name="20% - Accent1 2 2 2 3 2 7 3" xfId="2494" xr:uid="{00000000-0005-0000-0000-000003090000}"/>
    <cellStyle name="20% - Accent1 2 2 2 3 2 8" xfId="2495" xr:uid="{00000000-0005-0000-0000-000004090000}"/>
    <cellStyle name="20% - Accent1 2 2 2 3 2 8 2" xfId="2496" xr:uid="{00000000-0005-0000-0000-000005090000}"/>
    <cellStyle name="20% - Accent1 2 2 2 3 2 8 2 2" xfId="2497" xr:uid="{00000000-0005-0000-0000-000006090000}"/>
    <cellStyle name="20% - Accent1 2 2 2 3 2 8 3" xfId="2498" xr:uid="{00000000-0005-0000-0000-000007090000}"/>
    <cellStyle name="20% - Accent1 2 2 2 3 2 9" xfId="2499" xr:uid="{00000000-0005-0000-0000-000008090000}"/>
    <cellStyle name="20% - Accent1 2 2 2 3 2 9 2" xfId="2500" xr:uid="{00000000-0005-0000-0000-000009090000}"/>
    <cellStyle name="20% - Accent1 2 2 2 3 3" xfId="2501" xr:uid="{00000000-0005-0000-0000-00000A090000}"/>
    <cellStyle name="20% - Accent1 2 2 2 3 3 10" xfId="2502" xr:uid="{00000000-0005-0000-0000-00000B090000}"/>
    <cellStyle name="20% - Accent1 2 2 2 3 3 10 2" xfId="2503" xr:uid="{00000000-0005-0000-0000-00000C090000}"/>
    <cellStyle name="20% - Accent1 2 2 2 3 3 11" xfId="2504" xr:uid="{00000000-0005-0000-0000-00000D090000}"/>
    <cellStyle name="20% - Accent1 2 2 2 3 3 2" xfId="2505" xr:uid="{00000000-0005-0000-0000-00000E090000}"/>
    <cellStyle name="20% - Accent1 2 2 2 3 3 2 2" xfId="2506" xr:uid="{00000000-0005-0000-0000-00000F090000}"/>
    <cellStyle name="20% - Accent1 2 2 2 3 3 2 2 2" xfId="2507" xr:uid="{00000000-0005-0000-0000-000010090000}"/>
    <cellStyle name="20% - Accent1 2 2 2 3 3 2 2 2 2" xfId="2508" xr:uid="{00000000-0005-0000-0000-000011090000}"/>
    <cellStyle name="20% - Accent1 2 2 2 3 3 2 2 2 2 2" xfId="2509" xr:uid="{00000000-0005-0000-0000-000012090000}"/>
    <cellStyle name="20% - Accent1 2 2 2 3 3 2 2 2 3" xfId="2510" xr:uid="{00000000-0005-0000-0000-000013090000}"/>
    <cellStyle name="20% - Accent1 2 2 2 3 3 2 2 3" xfId="2511" xr:uid="{00000000-0005-0000-0000-000014090000}"/>
    <cellStyle name="20% - Accent1 2 2 2 3 3 2 2 3 2" xfId="2512" xr:uid="{00000000-0005-0000-0000-000015090000}"/>
    <cellStyle name="20% - Accent1 2 2 2 3 3 2 2 4" xfId="2513" xr:uid="{00000000-0005-0000-0000-000016090000}"/>
    <cellStyle name="20% - Accent1 2 2 2 3 3 2 3" xfId="2514" xr:uid="{00000000-0005-0000-0000-000017090000}"/>
    <cellStyle name="20% - Accent1 2 2 2 3 3 2 3 2" xfId="2515" xr:uid="{00000000-0005-0000-0000-000018090000}"/>
    <cellStyle name="20% - Accent1 2 2 2 3 3 2 3 2 2" xfId="2516" xr:uid="{00000000-0005-0000-0000-000019090000}"/>
    <cellStyle name="20% - Accent1 2 2 2 3 3 2 3 2 2 2" xfId="2517" xr:uid="{00000000-0005-0000-0000-00001A090000}"/>
    <cellStyle name="20% - Accent1 2 2 2 3 3 2 3 2 3" xfId="2518" xr:uid="{00000000-0005-0000-0000-00001B090000}"/>
    <cellStyle name="20% - Accent1 2 2 2 3 3 2 3 3" xfId="2519" xr:uid="{00000000-0005-0000-0000-00001C090000}"/>
    <cellStyle name="20% - Accent1 2 2 2 3 3 2 3 3 2" xfId="2520" xr:uid="{00000000-0005-0000-0000-00001D090000}"/>
    <cellStyle name="20% - Accent1 2 2 2 3 3 2 3 4" xfId="2521" xr:uid="{00000000-0005-0000-0000-00001E090000}"/>
    <cellStyle name="20% - Accent1 2 2 2 3 3 2 4" xfId="2522" xr:uid="{00000000-0005-0000-0000-00001F090000}"/>
    <cellStyle name="20% - Accent1 2 2 2 3 3 2 4 2" xfId="2523" xr:uid="{00000000-0005-0000-0000-000020090000}"/>
    <cellStyle name="20% - Accent1 2 2 2 3 3 2 4 2 2" xfId="2524" xr:uid="{00000000-0005-0000-0000-000021090000}"/>
    <cellStyle name="20% - Accent1 2 2 2 3 3 2 4 2 2 2" xfId="2525" xr:uid="{00000000-0005-0000-0000-000022090000}"/>
    <cellStyle name="20% - Accent1 2 2 2 3 3 2 4 2 3" xfId="2526" xr:uid="{00000000-0005-0000-0000-000023090000}"/>
    <cellStyle name="20% - Accent1 2 2 2 3 3 2 4 3" xfId="2527" xr:uid="{00000000-0005-0000-0000-000024090000}"/>
    <cellStyle name="20% - Accent1 2 2 2 3 3 2 4 3 2" xfId="2528" xr:uid="{00000000-0005-0000-0000-000025090000}"/>
    <cellStyle name="20% - Accent1 2 2 2 3 3 2 4 4" xfId="2529" xr:uid="{00000000-0005-0000-0000-000026090000}"/>
    <cellStyle name="20% - Accent1 2 2 2 3 3 2 5" xfId="2530" xr:uid="{00000000-0005-0000-0000-000027090000}"/>
    <cellStyle name="20% - Accent1 2 2 2 3 3 2 5 2" xfId="2531" xr:uid="{00000000-0005-0000-0000-000028090000}"/>
    <cellStyle name="20% - Accent1 2 2 2 3 3 2 5 2 2" xfId="2532" xr:uid="{00000000-0005-0000-0000-000029090000}"/>
    <cellStyle name="20% - Accent1 2 2 2 3 3 2 5 3" xfId="2533" xr:uid="{00000000-0005-0000-0000-00002A090000}"/>
    <cellStyle name="20% - Accent1 2 2 2 3 3 2 6" xfId="2534" xr:uid="{00000000-0005-0000-0000-00002B090000}"/>
    <cellStyle name="20% - Accent1 2 2 2 3 3 2 6 2" xfId="2535" xr:uid="{00000000-0005-0000-0000-00002C090000}"/>
    <cellStyle name="20% - Accent1 2 2 2 3 3 2 6 2 2" xfId="2536" xr:uid="{00000000-0005-0000-0000-00002D090000}"/>
    <cellStyle name="20% - Accent1 2 2 2 3 3 2 6 3" xfId="2537" xr:uid="{00000000-0005-0000-0000-00002E090000}"/>
    <cellStyle name="20% - Accent1 2 2 2 3 3 2 7" xfId="2538" xr:uid="{00000000-0005-0000-0000-00002F090000}"/>
    <cellStyle name="20% - Accent1 2 2 2 3 3 2 7 2" xfId="2539" xr:uid="{00000000-0005-0000-0000-000030090000}"/>
    <cellStyle name="20% - Accent1 2 2 2 3 3 2 8" xfId="2540" xr:uid="{00000000-0005-0000-0000-000031090000}"/>
    <cellStyle name="20% - Accent1 2 2 2 3 3 2 8 2" xfId="2541" xr:uid="{00000000-0005-0000-0000-000032090000}"/>
    <cellStyle name="20% - Accent1 2 2 2 3 3 2 9" xfId="2542" xr:uid="{00000000-0005-0000-0000-000033090000}"/>
    <cellStyle name="20% - Accent1 2 2 2 3 3 3" xfId="2543" xr:uid="{00000000-0005-0000-0000-000034090000}"/>
    <cellStyle name="20% - Accent1 2 2 2 3 3 3 2" xfId="2544" xr:uid="{00000000-0005-0000-0000-000035090000}"/>
    <cellStyle name="20% - Accent1 2 2 2 3 3 3 2 2" xfId="2545" xr:uid="{00000000-0005-0000-0000-000036090000}"/>
    <cellStyle name="20% - Accent1 2 2 2 3 3 3 2 2 2" xfId="2546" xr:uid="{00000000-0005-0000-0000-000037090000}"/>
    <cellStyle name="20% - Accent1 2 2 2 3 3 3 2 2 2 2" xfId="2547" xr:uid="{00000000-0005-0000-0000-000038090000}"/>
    <cellStyle name="20% - Accent1 2 2 2 3 3 3 2 2 3" xfId="2548" xr:uid="{00000000-0005-0000-0000-000039090000}"/>
    <cellStyle name="20% - Accent1 2 2 2 3 3 3 2 3" xfId="2549" xr:uid="{00000000-0005-0000-0000-00003A090000}"/>
    <cellStyle name="20% - Accent1 2 2 2 3 3 3 2 3 2" xfId="2550" xr:uid="{00000000-0005-0000-0000-00003B090000}"/>
    <cellStyle name="20% - Accent1 2 2 2 3 3 3 2 4" xfId="2551" xr:uid="{00000000-0005-0000-0000-00003C090000}"/>
    <cellStyle name="20% - Accent1 2 2 2 3 3 3 3" xfId="2552" xr:uid="{00000000-0005-0000-0000-00003D090000}"/>
    <cellStyle name="20% - Accent1 2 2 2 3 3 3 3 2" xfId="2553" xr:uid="{00000000-0005-0000-0000-00003E090000}"/>
    <cellStyle name="20% - Accent1 2 2 2 3 3 3 3 2 2" xfId="2554" xr:uid="{00000000-0005-0000-0000-00003F090000}"/>
    <cellStyle name="20% - Accent1 2 2 2 3 3 3 3 2 2 2" xfId="2555" xr:uid="{00000000-0005-0000-0000-000040090000}"/>
    <cellStyle name="20% - Accent1 2 2 2 3 3 3 3 2 3" xfId="2556" xr:uid="{00000000-0005-0000-0000-000041090000}"/>
    <cellStyle name="20% - Accent1 2 2 2 3 3 3 3 3" xfId="2557" xr:uid="{00000000-0005-0000-0000-000042090000}"/>
    <cellStyle name="20% - Accent1 2 2 2 3 3 3 3 3 2" xfId="2558" xr:uid="{00000000-0005-0000-0000-000043090000}"/>
    <cellStyle name="20% - Accent1 2 2 2 3 3 3 3 4" xfId="2559" xr:uid="{00000000-0005-0000-0000-000044090000}"/>
    <cellStyle name="20% - Accent1 2 2 2 3 3 3 4" xfId="2560" xr:uid="{00000000-0005-0000-0000-000045090000}"/>
    <cellStyle name="20% - Accent1 2 2 2 3 3 3 4 2" xfId="2561" xr:uid="{00000000-0005-0000-0000-000046090000}"/>
    <cellStyle name="20% - Accent1 2 2 2 3 3 3 4 2 2" xfId="2562" xr:uid="{00000000-0005-0000-0000-000047090000}"/>
    <cellStyle name="20% - Accent1 2 2 2 3 3 3 4 2 2 2" xfId="2563" xr:uid="{00000000-0005-0000-0000-000048090000}"/>
    <cellStyle name="20% - Accent1 2 2 2 3 3 3 4 2 3" xfId="2564" xr:uid="{00000000-0005-0000-0000-000049090000}"/>
    <cellStyle name="20% - Accent1 2 2 2 3 3 3 4 3" xfId="2565" xr:uid="{00000000-0005-0000-0000-00004A090000}"/>
    <cellStyle name="20% - Accent1 2 2 2 3 3 3 4 3 2" xfId="2566" xr:uid="{00000000-0005-0000-0000-00004B090000}"/>
    <cellStyle name="20% - Accent1 2 2 2 3 3 3 4 4" xfId="2567" xr:uid="{00000000-0005-0000-0000-00004C090000}"/>
    <cellStyle name="20% - Accent1 2 2 2 3 3 3 5" xfId="2568" xr:uid="{00000000-0005-0000-0000-00004D090000}"/>
    <cellStyle name="20% - Accent1 2 2 2 3 3 3 5 2" xfId="2569" xr:uid="{00000000-0005-0000-0000-00004E090000}"/>
    <cellStyle name="20% - Accent1 2 2 2 3 3 3 5 2 2" xfId="2570" xr:uid="{00000000-0005-0000-0000-00004F090000}"/>
    <cellStyle name="20% - Accent1 2 2 2 3 3 3 5 3" xfId="2571" xr:uid="{00000000-0005-0000-0000-000050090000}"/>
    <cellStyle name="20% - Accent1 2 2 2 3 3 3 6" xfId="2572" xr:uid="{00000000-0005-0000-0000-000051090000}"/>
    <cellStyle name="20% - Accent1 2 2 2 3 3 3 6 2" xfId="2573" xr:uid="{00000000-0005-0000-0000-000052090000}"/>
    <cellStyle name="20% - Accent1 2 2 2 3 3 3 6 2 2" xfId="2574" xr:uid="{00000000-0005-0000-0000-000053090000}"/>
    <cellStyle name="20% - Accent1 2 2 2 3 3 3 6 3" xfId="2575" xr:uid="{00000000-0005-0000-0000-000054090000}"/>
    <cellStyle name="20% - Accent1 2 2 2 3 3 3 7" xfId="2576" xr:uid="{00000000-0005-0000-0000-000055090000}"/>
    <cellStyle name="20% - Accent1 2 2 2 3 3 3 7 2" xfId="2577" xr:uid="{00000000-0005-0000-0000-000056090000}"/>
    <cellStyle name="20% - Accent1 2 2 2 3 3 3 8" xfId="2578" xr:uid="{00000000-0005-0000-0000-000057090000}"/>
    <cellStyle name="20% - Accent1 2 2 2 3 3 3 8 2" xfId="2579" xr:uid="{00000000-0005-0000-0000-000058090000}"/>
    <cellStyle name="20% - Accent1 2 2 2 3 3 3 9" xfId="2580" xr:uid="{00000000-0005-0000-0000-000059090000}"/>
    <cellStyle name="20% - Accent1 2 2 2 3 3 4" xfId="2581" xr:uid="{00000000-0005-0000-0000-00005A090000}"/>
    <cellStyle name="20% - Accent1 2 2 2 3 3 4 2" xfId="2582" xr:uid="{00000000-0005-0000-0000-00005B090000}"/>
    <cellStyle name="20% - Accent1 2 2 2 3 3 4 2 2" xfId="2583" xr:uid="{00000000-0005-0000-0000-00005C090000}"/>
    <cellStyle name="20% - Accent1 2 2 2 3 3 4 2 2 2" xfId="2584" xr:uid="{00000000-0005-0000-0000-00005D090000}"/>
    <cellStyle name="20% - Accent1 2 2 2 3 3 4 2 3" xfId="2585" xr:uid="{00000000-0005-0000-0000-00005E090000}"/>
    <cellStyle name="20% - Accent1 2 2 2 3 3 4 3" xfId="2586" xr:uid="{00000000-0005-0000-0000-00005F090000}"/>
    <cellStyle name="20% - Accent1 2 2 2 3 3 4 3 2" xfId="2587" xr:uid="{00000000-0005-0000-0000-000060090000}"/>
    <cellStyle name="20% - Accent1 2 2 2 3 3 4 4" xfId="2588" xr:uid="{00000000-0005-0000-0000-000061090000}"/>
    <cellStyle name="20% - Accent1 2 2 2 3 3 5" xfId="2589" xr:uid="{00000000-0005-0000-0000-000062090000}"/>
    <cellStyle name="20% - Accent1 2 2 2 3 3 5 2" xfId="2590" xr:uid="{00000000-0005-0000-0000-000063090000}"/>
    <cellStyle name="20% - Accent1 2 2 2 3 3 5 2 2" xfId="2591" xr:uid="{00000000-0005-0000-0000-000064090000}"/>
    <cellStyle name="20% - Accent1 2 2 2 3 3 5 2 2 2" xfId="2592" xr:uid="{00000000-0005-0000-0000-000065090000}"/>
    <cellStyle name="20% - Accent1 2 2 2 3 3 5 2 3" xfId="2593" xr:uid="{00000000-0005-0000-0000-000066090000}"/>
    <cellStyle name="20% - Accent1 2 2 2 3 3 5 3" xfId="2594" xr:uid="{00000000-0005-0000-0000-000067090000}"/>
    <cellStyle name="20% - Accent1 2 2 2 3 3 5 3 2" xfId="2595" xr:uid="{00000000-0005-0000-0000-000068090000}"/>
    <cellStyle name="20% - Accent1 2 2 2 3 3 5 4" xfId="2596" xr:uid="{00000000-0005-0000-0000-000069090000}"/>
    <cellStyle name="20% - Accent1 2 2 2 3 3 6" xfId="2597" xr:uid="{00000000-0005-0000-0000-00006A090000}"/>
    <cellStyle name="20% - Accent1 2 2 2 3 3 6 2" xfId="2598" xr:uid="{00000000-0005-0000-0000-00006B090000}"/>
    <cellStyle name="20% - Accent1 2 2 2 3 3 6 2 2" xfId="2599" xr:uid="{00000000-0005-0000-0000-00006C090000}"/>
    <cellStyle name="20% - Accent1 2 2 2 3 3 6 2 2 2" xfId="2600" xr:uid="{00000000-0005-0000-0000-00006D090000}"/>
    <cellStyle name="20% - Accent1 2 2 2 3 3 6 2 3" xfId="2601" xr:uid="{00000000-0005-0000-0000-00006E090000}"/>
    <cellStyle name="20% - Accent1 2 2 2 3 3 6 3" xfId="2602" xr:uid="{00000000-0005-0000-0000-00006F090000}"/>
    <cellStyle name="20% - Accent1 2 2 2 3 3 6 3 2" xfId="2603" xr:uid="{00000000-0005-0000-0000-000070090000}"/>
    <cellStyle name="20% - Accent1 2 2 2 3 3 6 4" xfId="2604" xr:uid="{00000000-0005-0000-0000-000071090000}"/>
    <cellStyle name="20% - Accent1 2 2 2 3 3 7" xfId="2605" xr:uid="{00000000-0005-0000-0000-000072090000}"/>
    <cellStyle name="20% - Accent1 2 2 2 3 3 7 2" xfId="2606" xr:uid="{00000000-0005-0000-0000-000073090000}"/>
    <cellStyle name="20% - Accent1 2 2 2 3 3 7 2 2" xfId="2607" xr:uid="{00000000-0005-0000-0000-000074090000}"/>
    <cellStyle name="20% - Accent1 2 2 2 3 3 7 3" xfId="2608" xr:uid="{00000000-0005-0000-0000-000075090000}"/>
    <cellStyle name="20% - Accent1 2 2 2 3 3 8" xfId="2609" xr:uid="{00000000-0005-0000-0000-000076090000}"/>
    <cellStyle name="20% - Accent1 2 2 2 3 3 8 2" xfId="2610" xr:uid="{00000000-0005-0000-0000-000077090000}"/>
    <cellStyle name="20% - Accent1 2 2 2 3 3 8 2 2" xfId="2611" xr:uid="{00000000-0005-0000-0000-000078090000}"/>
    <cellStyle name="20% - Accent1 2 2 2 3 3 8 3" xfId="2612" xr:uid="{00000000-0005-0000-0000-000079090000}"/>
    <cellStyle name="20% - Accent1 2 2 2 3 3 9" xfId="2613" xr:uid="{00000000-0005-0000-0000-00007A090000}"/>
    <cellStyle name="20% - Accent1 2 2 2 3 3 9 2" xfId="2614" xr:uid="{00000000-0005-0000-0000-00007B090000}"/>
    <cellStyle name="20% - Accent1 2 2 2 3 4" xfId="2615" xr:uid="{00000000-0005-0000-0000-00007C090000}"/>
    <cellStyle name="20% - Accent1 2 2 2 3 4 10" xfId="2616" xr:uid="{00000000-0005-0000-0000-00007D090000}"/>
    <cellStyle name="20% - Accent1 2 2 2 3 4 10 2" xfId="2617" xr:uid="{00000000-0005-0000-0000-00007E090000}"/>
    <cellStyle name="20% - Accent1 2 2 2 3 4 11" xfId="2618" xr:uid="{00000000-0005-0000-0000-00007F090000}"/>
    <cellStyle name="20% - Accent1 2 2 2 3 4 2" xfId="2619" xr:uid="{00000000-0005-0000-0000-000080090000}"/>
    <cellStyle name="20% - Accent1 2 2 2 3 4 2 2" xfId="2620" xr:uid="{00000000-0005-0000-0000-000081090000}"/>
    <cellStyle name="20% - Accent1 2 2 2 3 4 2 2 2" xfId="2621" xr:uid="{00000000-0005-0000-0000-000082090000}"/>
    <cellStyle name="20% - Accent1 2 2 2 3 4 2 2 2 2" xfId="2622" xr:uid="{00000000-0005-0000-0000-000083090000}"/>
    <cellStyle name="20% - Accent1 2 2 2 3 4 2 2 2 2 2" xfId="2623" xr:uid="{00000000-0005-0000-0000-000084090000}"/>
    <cellStyle name="20% - Accent1 2 2 2 3 4 2 2 2 3" xfId="2624" xr:uid="{00000000-0005-0000-0000-000085090000}"/>
    <cellStyle name="20% - Accent1 2 2 2 3 4 2 2 3" xfId="2625" xr:uid="{00000000-0005-0000-0000-000086090000}"/>
    <cellStyle name="20% - Accent1 2 2 2 3 4 2 2 3 2" xfId="2626" xr:uid="{00000000-0005-0000-0000-000087090000}"/>
    <cellStyle name="20% - Accent1 2 2 2 3 4 2 2 4" xfId="2627" xr:uid="{00000000-0005-0000-0000-000088090000}"/>
    <cellStyle name="20% - Accent1 2 2 2 3 4 2 3" xfId="2628" xr:uid="{00000000-0005-0000-0000-000089090000}"/>
    <cellStyle name="20% - Accent1 2 2 2 3 4 2 3 2" xfId="2629" xr:uid="{00000000-0005-0000-0000-00008A090000}"/>
    <cellStyle name="20% - Accent1 2 2 2 3 4 2 3 2 2" xfId="2630" xr:uid="{00000000-0005-0000-0000-00008B090000}"/>
    <cellStyle name="20% - Accent1 2 2 2 3 4 2 3 2 2 2" xfId="2631" xr:uid="{00000000-0005-0000-0000-00008C090000}"/>
    <cellStyle name="20% - Accent1 2 2 2 3 4 2 3 2 3" xfId="2632" xr:uid="{00000000-0005-0000-0000-00008D090000}"/>
    <cellStyle name="20% - Accent1 2 2 2 3 4 2 3 3" xfId="2633" xr:uid="{00000000-0005-0000-0000-00008E090000}"/>
    <cellStyle name="20% - Accent1 2 2 2 3 4 2 3 3 2" xfId="2634" xr:uid="{00000000-0005-0000-0000-00008F090000}"/>
    <cellStyle name="20% - Accent1 2 2 2 3 4 2 3 4" xfId="2635" xr:uid="{00000000-0005-0000-0000-000090090000}"/>
    <cellStyle name="20% - Accent1 2 2 2 3 4 2 4" xfId="2636" xr:uid="{00000000-0005-0000-0000-000091090000}"/>
    <cellStyle name="20% - Accent1 2 2 2 3 4 2 4 2" xfId="2637" xr:uid="{00000000-0005-0000-0000-000092090000}"/>
    <cellStyle name="20% - Accent1 2 2 2 3 4 2 4 2 2" xfId="2638" xr:uid="{00000000-0005-0000-0000-000093090000}"/>
    <cellStyle name="20% - Accent1 2 2 2 3 4 2 4 2 2 2" xfId="2639" xr:uid="{00000000-0005-0000-0000-000094090000}"/>
    <cellStyle name="20% - Accent1 2 2 2 3 4 2 4 2 3" xfId="2640" xr:uid="{00000000-0005-0000-0000-000095090000}"/>
    <cellStyle name="20% - Accent1 2 2 2 3 4 2 4 3" xfId="2641" xr:uid="{00000000-0005-0000-0000-000096090000}"/>
    <cellStyle name="20% - Accent1 2 2 2 3 4 2 4 3 2" xfId="2642" xr:uid="{00000000-0005-0000-0000-000097090000}"/>
    <cellStyle name="20% - Accent1 2 2 2 3 4 2 4 4" xfId="2643" xr:uid="{00000000-0005-0000-0000-000098090000}"/>
    <cellStyle name="20% - Accent1 2 2 2 3 4 2 5" xfId="2644" xr:uid="{00000000-0005-0000-0000-000099090000}"/>
    <cellStyle name="20% - Accent1 2 2 2 3 4 2 5 2" xfId="2645" xr:uid="{00000000-0005-0000-0000-00009A090000}"/>
    <cellStyle name="20% - Accent1 2 2 2 3 4 2 5 2 2" xfId="2646" xr:uid="{00000000-0005-0000-0000-00009B090000}"/>
    <cellStyle name="20% - Accent1 2 2 2 3 4 2 5 3" xfId="2647" xr:uid="{00000000-0005-0000-0000-00009C090000}"/>
    <cellStyle name="20% - Accent1 2 2 2 3 4 2 6" xfId="2648" xr:uid="{00000000-0005-0000-0000-00009D090000}"/>
    <cellStyle name="20% - Accent1 2 2 2 3 4 2 6 2" xfId="2649" xr:uid="{00000000-0005-0000-0000-00009E090000}"/>
    <cellStyle name="20% - Accent1 2 2 2 3 4 2 6 2 2" xfId="2650" xr:uid="{00000000-0005-0000-0000-00009F090000}"/>
    <cellStyle name="20% - Accent1 2 2 2 3 4 2 6 3" xfId="2651" xr:uid="{00000000-0005-0000-0000-0000A0090000}"/>
    <cellStyle name="20% - Accent1 2 2 2 3 4 2 7" xfId="2652" xr:uid="{00000000-0005-0000-0000-0000A1090000}"/>
    <cellStyle name="20% - Accent1 2 2 2 3 4 2 7 2" xfId="2653" xr:uid="{00000000-0005-0000-0000-0000A2090000}"/>
    <cellStyle name="20% - Accent1 2 2 2 3 4 2 8" xfId="2654" xr:uid="{00000000-0005-0000-0000-0000A3090000}"/>
    <cellStyle name="20% - Accent1 2 2 2 3 4 2 8 2" xfId="2655" xr:uid="{00000000-0005-0000-0000-0000A4090000}"/>
    <cellStyle name="20% - Accent1 2 2 2 3 4 2 9" xfId="2656" xr:uid="{00000000-0005-0000-0000-0000A5090000}"/>
    <cellStyle name="20% - Accent1 2 2 2 3 4 3" xfId="2657" xr:uid="{00000000-0005-0000-0000-0000A6090000}"/>
    <cellStyle name="20% - Accent1 2 2 2 3 4 3 2" xfId="2658" xr:uid="{00000000-0005-0000-0000-0000A7090000}"/>
    <cellStyle name="20% - Accent1 2 2 2 3 4 3 2 2" xfId="2659" xr:uid="{00000000-0005-0000-0000-0000A8090000}"/>
    <cellStyle name="20% - Accent1 2 2 2 3 4 3 2 2 2" xfId="2660" xr:uid="{00000000-0005-0000-0000-0000A9090000}"/>
    <cellStyle name="20% - Accent1 2 2 2 3 4 3 2 2 2 2" xfId="2661" xr:uid="{00000000-0005-0000-0000-0000AA090000}"/>
    <cellStyle name="20% - Accent1 2 2 2 3 4 3 2 2 3" xfId="2662" xr:uid="{00000000-0005-0000-0000-0000AB090000}"/>
    <cellStyle name="20% - Accent1 2 2 2 3 4 3 2 3" xfId="2663" xr:uid="{00000000-0005-0000-0000-0000AC090000}"/>
    <cellStyle name="20% - Accent1 2 2 2 3 4 3 2 3 2" xfId="2664" xr:uid="{00000000-0005-0000-0000-0000AD090000}"/>
    <cellStyle name="20% - Accent1 2 2 2 3 4 3 2 4" xfId="2665" xr:uid="{00000000-0005-0000-0000-0000AE090000}"/>
    <cellStyle name="20% - Accent1 2 2 2 3 4 3 3" xfId="2666" xr:uid="{00000000-0005-0000-0000-0000AF090000}"/>
    <cellStyle name="20% - Accent1 2 2 2 3 4 3 3 2" xfId="2667" xr:uid="{00000000-0005-0000-0000-0000B0090000}"/>
    <cellStyle name="20% - Accent1 2 2 2 3 4 3 3 2 2" xfId="2668" xr:uid="{00000000-0005-0000-0000-0000B1090000}"/>
    <cellStyle name="20% - Accent1 2 2 2 3 4 3 3 2 2 2" xfId="2669" xr:uid="{00000000-0005-0000-0000-0000B2090000}"/>
    <cellStyle name="20% - Accent1 2 2 2 3 4 3 3 2 3" xfId="2670" xr:uid="{00000000-0005-0000-0000-0000B3090000}"/>
    <cellStyle name="20% - Accent1 2 2 2 3 4 3 3 3" xfId="2671" xr:uid="{00000000-0005-0000-0000-0000B4090000}"/>
    <cellStyle name="20% - Accent1 2 2 2 3 4 3 3 3 2" xfId="2672" xr:uid="{00000000-0005-0000-0000-0000B5090000}"/>
    <cellStyle name="20% - Accent1 2 2 2 3 4 3 3 4" xfId="2673" xr:uid="{00000000-0005-0000-0000-0000B6090000}"/>
    <cellStyle name="20% - Accent1 2 2 2 3 4 3 4" xfId="2674" xr:uid="{00000000-0005-0000-0000-0000B7090000}"/>
    <cellStyle name="20% - Accent1 2 2 2 3 4 3 4 2" xfId="2675" xr:uid="{00000000-0005-0000-0000-0000B8090000}"/>
    <cellStyle name="20% - Accent1 2 2 2 3 4 3 4 2 2" xfId="2676" xr:uid="{00000000-0005-0000-0000-0000B9090000}"/>
    <cellStyle name="20% - Accent1 2 2 2 3 4 3 4 2 2 2" xfId="2677" xr:uid="{00000000-0005-0000-0000-0000BA090000}"/>
    <cellStyle name="20% - Accent1 2 2 2 3 4 3 4 2 3" xfId="2678" xr:uid="{00000000-0005-0000-0000-0000BB090000}"/>
    <cellStyle name="20% - Accent1 2 2 2 3 4 3 4 3" xfId="2679" xr:uid="{00000000-0005-0000-0000-0000BC090000}"/>
    <cellStyle name="20% - Accent1 2 2 2 3 4 3 4 3 2" xfId="2680" xr:uid="{00000000-0005-0000-0000-0000BD090000}"/>
    <cellStyle name="20% - Accent1 2 2 2 3 4 3 4 4" xfId="2681" xr:uid="{00000000-0005-0000-0000-0000BE090000}"/>
    <cellStyle name="20% - Accent1 2 2 2 3 4 3 5" xfId="2682" xr:uid="{00000000-0005-0000-0000-0000BF090000}"/>
    <cellStyle name="20% - Accent1 2 2 2 3 4 3 5 2" xfId="2683" xr:uid="{00000000-0005-0000-0000-0000C0090000}"/>
    <cellStyle name="20% - Accent1 2 2 2 3 4 3 5 2 2" xfId="2684" xr:uid="{00000000-0005-0000-0000-0000C1090000}"/>
    <cellStyle name="20% - Accent1 2 2 2 3 4 3 5 3" xfId="2685" xr:uid="{00000000-0005-0000-0000-0000C2090000}"/>
    <cellStyle name="20% - Accent1 2 2 2 3 4 3 6" xfId="2686" xr:uid="{00000000-0005-0000-0000-0000C3090000}"/>
    <cellStyle name="20% - Accent1 2 2 2 3 4 3 6 2" xfId="2687" xr:uid="{00000000-0005-0000-0000-0000C4090000}"/>
    <cellStyle name="20% - Accent1 2 2 2 3 4 3 6 2 2" xfId="2688" xr:uid="{00000000-0005-0000-0000-0000C5090000}"/>
    <cellStyle name="20% - Accent1 2 2 2 3 4 3 6 3" xfId="2689" xr:uid="{00000000-0005-0000-0000-0000C6090000}"/>
    <cellStyle name="20% - Accent1 2 2 2 3 4 3 7" xfId="2690" xr:uid="{00000000-0005-0000-0000-0000C7090000}"/>
    <cellStyle name="20% - Accent1 2 2 2 3 4 3 7 2" xfId="2691" xr:uid="{00000000-0005-0000-0000-0000C8090000}"/>
    <cellStyle name="20% - Accent1 2 2 2 3 4 3 8" xfId="2692" xr:uid="{00000000-0005-0000-0000-0000C9090000}"/>
    <cellStyle name="20% - Accent1 2 2 2 3 4 3 8 2" xfId="2693" xr:uid="{00000000-0005-0000-0000-0000CA090000}"/>
    <cellStyle name="20% - Accent1 2 2 2 3 4 3 9" xfId="2694" xr:uid="{00000000-0005-0000-0000-0000CB090000}"/>
    <cellStyle name="20% - Accent1 2 2 2 3 4 4" xfId="2695" xr:uid="{00000000-0005-0000-0000-0000CC090000}"/>
    <cellStyle name="20% - Accent1 2 2 2 3 4 4 2" xfId="2696" xr:uid="{00000000-0005-0000-0000-0000CD090000}"/>
    <cellStyle name="20% - Accent1 2 2 2 3 4 4 2 2" xfId="2697" xr:uid="{00000000-0005-0000-0000-0000CE090000}"/>
    <cellStyle name="20% - Accent1 2 2 2 3 4 4 2 2 2" xfId="2698" xr:uid="{00000000-0005-0000-0000-0000CF090000}"/>
    <cellStyle name="20% - Accent1 2 2 2 3 4 4 2 3" xfId="2699" xr:uid="{00000000-0005-0000-0000-0000D0090000}"/>
    <cellStyle name="20% - Accent1 2 2 2 3 4 4 3" xfId="2700" xr:uid="{00000000-0005-0000-0000-0000D1090000}"/>
    <cellStyle name="20% - Accent1 2 2 2 3 4 4 3 2" xfId="2701" xr:uid="{00000000-0005-0000-0000-0000D2090000}"/>
    <cellStyle name="20% - Accent1 2 2 2 3 4 4 4" xfId="2702" xr:uid="{00000000-0005-0000-0000-0000D3090000}"/>
    <cellStyle name="20% - Accent1 2 2 2 3 4 5" xfId="2703" xr:uid="{00000000-0005-0000-0000-0000D4090000}"/>
    <cellStyle name="20% - Accent1 2 2 2 3 4 5 2" xfId="2704" xr:uid="{00000000-0005-0000-0000-0000D5090000}"/>
    <cellStyle name="20% - Accent1 2 2 2 3 4 5 2 2" xfId="2705" xr:uid="{00000000-0005-0000-0000-0000D6090000}"/>
    <cellStyle name="20% - Accent1 2 2 2 3 4 5 2 2 2" xfId="2706" xr:uid="{00000000-0005-0000-0000-0000D7090000}"/>
    <cellStyle name="20% - Accent1 2 2 2 3 4 5 2 3" xfId="2707" xr:uid="{00000000-0005-0000-0000-0000D8090000}"/>
    <cellStyle name="20% - Accent1 2 2 2 3 4 5 3" xfId="2708" xr:uid="{00000000-0005-0000-0000-0000D9090000}"/>
    <cellStyle name="20% - Accent1 2 2 2 3 4 5 3 2" xfId="2709" xr:uid="{00000000-0005-0000-0000-0000DA090000}"/>
    <cellStyle name="20% - Accent1 2 2 2 3 4 5 4" xfId="2710" xr:uid="{00000000-0005-0000-0000-0000DB090000}"/>
    <cellStyle name="20% - Accent1 2 2 2 3 4 6" xfId="2711" xr:uid="{00000000-0005-0000-0000-0000DC090000}"/>
    <cellStyle name="20% - Accent1 2 2 2 3 4 6 2" xfId="2712" xr:uid="{00000000-0005-0000-0000-0000DD090000}"/>
    <cellStyle name="20% - Accent1 2 2 2 3 4 6 2 2" xfId="2713" xr:uid="{00000000-0005-0000-0000-0000DE090000}"/>
    <cellStyle name="20% - Accent1 2 2 2 3 4 6 2 2 2" xfId="2714" xr:uid="{00000000-0005-0000-0000-0000DF090000}"/>
    <cellStyle name="20% - Accent1 2 2 2 3 4 6 2 3" xfId="2715" xr:uid="{00000000-0005-0000-0000-0000E0090000}"/>
    <cellStyle name="20% - Accent1 2 2 2 3 4 6 3" xfId="2716" xr:uid="{00000000-0005-0000-0000-0000E1090000}"/>
    <cellStyle name="20% - Accent1 2 2 2 3 4 6 3 2" xfId="2717" xr:uid="{00000000-0005-0000-0000-0000E2090000}"/>
    <cellStyle name="20% - Accent1 2 2 2 3 4 6 4" xfId="2718" xr:uid="{00000000-0005-0000-0000-0000E3090000}"/>
    <cellStyle name="20% - Accent1 2 2 2 3 4 7" xfId="2719" xr:uid="{00000000-0005-0000-0000-0000E4090000}"/>
    <cellStyle name="20% - Accent1 2 2 2 3 4 7 2" xfId="2720" xr:uid="{00000000-0005-0000-0000-0000E5090000}"/>
    <cellStyle name="20% - Accent1 2 2 2 3 4 7 2 2" xfId="2721" xr:uid="{00000000-0005-0000-0000-0000E6090000}"/>
    <cellStyle name="20% - Accent1 2 2 2 3 4 7 3" xfId="2722" xr:uid="{00000000-0005-0000-0000-0000E7090000}"/>
    <cellStyle name="20% - Accent1 2 2 2 3 4 8" xfId="2723" xr:uid="{00000000-0005-0000-0000-0000E8090000}"/>
    <cellStyle name="20% - Accent1 2 2 2 3 4 8 2" xfId="2724" xr:uid="{00000000-0005-0000-0000-0000E9090000}"/>
    <cellStyle name="20% - Accent1 2 2 2 3 4 8 2 2" xfId="2725" xr:uid="{00000000-0005-0000-0000-0000EA090000}"/>
    <cellStyle name="20% - Accent1 2 2 2 3 4 8 3" xfId="2726" xr:uid="{00000000-0005-0000-0000-0000EB090000}"/>
    <cellStyle name="20% - Accent1 2 2 2 3 4 9" xfId="2727" xr:uid="{00000000-0005-0000-0000-0000EC090000}"/>
    <cellStyle name="20% - Accent1 2 2 2 3 4 9 2" xfId="2728" xr:uid="{00000000-0005-0000-0000-0000ED090000}"/>
    <cellStyle name="20% - Accent1 2 2 2 3 5" xfId="2729" xr:uid="{00000000-0005-0000-0000-0000EE090000}"/>
    <cellStyle name="20% - Accent1 2 2 2 3 5 2" xfId="2730" xr:uid="{00000000-0005-0000-0000-0000EF090000}"/>
    <cellStyle name="20% - Accent1 2 2 2 3 5 2 2" xfId="2731" xr:uid="{00000000-0005-0000-0000-0000F0090000}"/>
    <cellStyle name="20% - Accent1 2 2 2 3 5 2 2 2" xfId="2732" xr:uid="{00000000-0005-0000-0000-0000F1090000}"/>
    <cellStyle name="20% - Accent1 2 2 2 3 5 2 2 2 2" xfId="2733" xr:uid="{00000000-0005-0000-0000-0000F2090000}"/>
    <cellStyle name="20% - Accent1 2 2 2 3 5 2 2 3" xfId="2734" xr:uid="{00000000-0005-0000-0000-0000F3090000}"/>
    <cellStyle name="20% - Accent1 2 2 2 3 5 2 3" xfId="2735" xr:uid="{00000000-0005-0000-0000-0000F4090000}"/>
    <cellStyle name="20% - Accent1 2 2 2 3 5 2 3 2" xfId="2736" xr:uid="{00000000-0005-0000-0000-0000F5090000}"/>
    <cellStyle name="20% - Accent1 2 2 2 3 5 2 4" xfId="2737" xr:uid="{00000000-0005-0000-0000-0000F6090000}"/>
    <cellStyle name="20% - Accent1 2 2 2 3 5 3" xfId="2738" xr:uid="{00000000-0005-0000-0000-0000F7090000}"/>
    <cellStyle name="20% - Accent1 2 2 2 3 5 3 2" xfId="2739" xr:uid="{00000000-0005-0000-0000-0000F8090000}"/>
    <cellStyle name="20% - Accent1 2 2 2 3 5 3 2 2" xfId="2740" xr:uid="{00000000-0005-0000-0000-0000F9090000}"/>
    <cellStyle name="20% - Accent1 2 2 2 3 5 3 2 2 2" xfId="2741" xr:uid="{00000000-0005-0000-0000-0000FA090000}"/>
    <cellStyle name="20% - Accent1 2 2 2 3 5 3 2 3" xfId="2742" xr:uid="{00000000-0005-0000-0000-0000FB090000}"/>
    <cellStyle name="20% - Accent1 2 2 2 3 5 3 3" xfId="2743" xr:uid="{00000000-0005-0000-0000-0000FC090000}"/>
    <cellStyle name="20% - Accent1 2 2 2 3 5 3 3 2" xfId="2744" xr:uid="{00000000-0005-0000-0000-0000FD090000}"/>
    <cellStyle name="20% - Accent1 2 2 2 3 5 3 4" xfId="2745" xr:uid="{00000000-0005-0000-0000-0000FE090000}"/>
    <cellStyle name="20% - Accent1 2 2 2 3 5 4" xfId="2746" xr:uid="{00000000-0005-0000-0000-0000FF090000}"/>
    <cellStyle name="20% - Accent1 2 2 2 3 5 4 2" xfId="2747" xr:uid="{00000000-0005-0000-0000-0000000A0000}"/>
    <cellStyle name="20% - Accent1 2 2 2 3 5 4 2 2" xfId="2748" xr:uid="{00000000-0005-0000-0000-0000010A0000}"/>
    <cellStyle name="20% - Accent1 2 2 2 3 5 4 2 2 2" xfId="2749" xr:uid="{00000000-0005-0000-0000-0000020A0000}"/>
    <cellStyle name="20% - Accent1 2 2 2 3 5 4 2 3" xfId="2750" xr:uid="{00000000-0005-0000-0000-0000030A0000}"/>
    <cellStyle name="20% - Accent1 2 2 2 3 5 4 3" xfId="2751" xr:uid="{00000000-0005-0000-0000-0000040A0000}"/>
    <cellStyle name="20% - Accent1 2 2 2 3 5 4 3 2" xfId="2752" xr:uid="{00000000-0005-0000-0000-0000050A0000}"/>
    <cellStyle name="20% - Accent1 2 2 2 3 5 4 4" xfId="2753" xr:uid="{00000000-0005-0000-0000-0000060A0000}"/>
    <cellStyle name="20% - Accent1 2 2 2 3 5 5" xfId="2754" xr:uid="{00000000-0005-0000-0000-0000070A0000}"/>
    <cellStyle name="20% - Accent1 2 2 2 3 5 5 2" xfId="2755" xr:uid="{00000000-0005-0000-0000-0000080A0000}"/>
    <cellStyle name="20% - Accent1 2 2 2 3 5 5 2 2" xfId="2756" xr:uid="{00000000-0005-0000-0000-0000090A0000}"/>
    <cellStyle name="20% - Accent1 2 2 2 3 5 5 3" xfId="2757" xr:uid="{00000000-0005-0000-0000-00000A0A0000}"/>
    <cellStyle name="20% - Accent1 2 2 2 3 5 6" xfId="2758" xr:uid="{00000000-0005-0000-0000-00000B0A0000}"/>
    <cellStyle name="20% - Accent1 2 2 2 3 5 6 2" xfId="2759" xr:uid="{00000000-0005-0000-0000-00000C0A0000}"/>
    <cellStyle name="20% - Accent1 2 2 2 3 5 6 2 2" xfId="2760" xr:uid="{00000000-0005-0000-0000-00000D0A0000}"/>
    <cellStyle name="20% - Accent1 2 2 2 3 5 6 3" xfId="2761" xr:uid="{00000000-0005-0000-0000-00000E0A0000}"/>
    <cellStyle name="20% - Accent1 2 2 2 3 5 7" xfId="2762" xr:uid="{00000000-0005-0000-0000-00000F0A0000}"/>
    <cellStyle name="20% - Accent1 2 2 2 3 5 7 2" xfId="2763" xr:uid="{00000000-0005-0000-0000-0000100A0000}"/>
    <cellStyle name="20% - Accent1 2 2 2 3 5 8" xfId="2764" xr:uid="{00000000-0005-0000-0000-0000110A0000}"/>
    <cellStyle name="20% - Accent1 2 2 2 3 5 8 2" xfId="2765" xr:uid="{00000000-0005-0000-0000-0000120A0000}"/>
    <cellStyle name="20% - Accent1 2 2 2 3 5 9" xfId="2766" xr:uid="{00000000-0005-0000-0000-0000130A0000}"/>
    <cellStyle name="20% - Accent1 2 2 2 3 6" xfId="2767" xr:uid="{00000000-0005-0000-0000-0000140A0000}"/>
    <cellStyle name="20% - Accent1 2 2 2 3 6 2" xfId="2768" xr:uid="{00000000-0005-0000-0000-0000150A0000}"/>
    <cellStyle name="20% - Accent1 2 2 2 3 6 2 2" xfId="2769" xr:uid="{00000000-0005-0000-0000-0000160A0000}"/>
    <cellStyle name="20% - Accent1 2 2 2 3 6 2 2 2" xfId="2770" xr:uid="{00000000-0005-0000-0000-0000170A0000}"/>
    <cellStyle name="20% - Accent1 2 2 2 3 6 2 2 2 2" xfId="2771" xr:uid="{00000000-0005-0000-0000-0000180A0000}"/>
    <cellStyle name="20% - Accent1 2 2 2 3 6 2 2 3" xfId="2772" xr:uid="{00000000-0005-0000-0000-0000190A0000}"/>
    <cellStyle name="20% - Accent1 2 2 2 3 6 2 3" xfId="2773" xr:uid="{00000000-0005-0000-0000-00001A0A0000}"/>
    <cellStyle name="20% - Accent1 2 2 2 3 6 2 3 2" xfId="2774" xr:uid="{00000000-0005-0000-0000-00001B0A0000}"/>
    <cellStyle name="20% - Accent1 2 2 2 3 6 2 4" xfId="2775" xr:uid="{00000000-0005-0000-0000-00001C0A0000}"/>
    <cellStyle name="20% - Accent1 2 2 2 3 6 3" xfId="2776" xr:uid="{00000000-0005-0000-0000-00001D0A0000}"/>
    <cellStyle name="20% - Accent1 2 2 2 3 6 3 2" xfId="2777" xr:uid="{00000000-0005-0000-0000-00001E0A0000}"/>
    <cellStyle name="20% - Accent1 2 2 2 3 6 3 2 2" xfId="2778" xr:uid="{00000000-0005-0000-0000-00001F0A0000}"/>
    <cellStyle name="20% - Accent1 2 2 2 3 6 3 2 2 2" xfId="2779" xr:uid="{00000000-0005-0000-0000-0000200A0000}"/>
    <cellStyle name="20% - Accent1 2 2 2 3 6 3 2 3" xfId="2780" xr:uid="{00000000-0005-0000-0000-0000210A0000}"/>
    <cellStyle name="20% - Accent1 2 2 2 3 6 3 3" xfId="2781" xr:uid="{00000000-0005-0000-0000-0000220A0000}"/>
    <cellStyle name="20% - Accent1 2 2 2 3 6 3 3 2" xfId="2782" xr:uid="{00000000-0005-0000-0000-0000230A0000}"/>
    <cellStyle name="20% - Accent1 2 2 2 3 6 3 4" xfId="2783" xr:uid="{00000000-0005-0000-0000-0000240A0000}"/>
    <cellStyle name="20% - Accent1 2 2 2 3 6 4" xfId="2784" xr:uid="{00000000-0005-0000-0000-0000250A0000}"/>
    <cellStyle name="20% - Accent1 2 2 2 3 6 4 2" xfId="2785" xr:uid="{00000000-0005-0000-0000-0000260A0000}"/>
    <cellStyle name="20% - Accent1 2 2 2 3 6 4 2 2" xfId="2786" xr:uid="{00000000-0005-0000-0000-0000270A0000}"/>
    <cellStyle name="20% - Accent1 2 2 2 3 6 4 2 2 2" xfId="2787" xr:uid="{00000000-0005-0000-0000-0000280A0000}"/>
    <cellStyle name="20% - Accent1 2 2 2 3 6 4 2 3" xfId="2788" xr:uid="{00000000-0005-0000-0000-0000290A0000}"/>
    <cellStyle name="20% - Accent1 2 2 2 3 6 4 3" xfId="2789" xr:uid="{00000000-0005-0000-0000-00002A0A0000}"/>
    <cellStyle name="20% - Accent1 2 2 2 3 6 4 3 2" xfId="2790" xr:uid="{00000000-0005-0000-0000-00002B0A0000}"/>
    <cellStyle name="20% - Accent1 2 2 2 3 6 4 4" xfId="2791" xr:uid="{00000000-0005-0000-0000-00002C0A0000}"/>
    <cellStyle name="20% - Accent1 2 2 2 3 6 5" xfId="2792" xr:uid="{00000000-0005-0000-0000-00002D0A0000}"/>
    <cellStyle name="20% - Accent1 2 2 2 3 6 5 2" xfId="2793" xr:uid="{00000000-0005-0000-0000-00002E0A0000}"/>
    <cellStyle name="20% - Accent1 2 2 2 3 6 5 2 2" xfId="2794" xr:uid="{00000000-0005-0000-0000-00002F0A0000}"/>
    <cellStyle name="20% - Accent1 2 2 2 3 6 5 3" xfId="2795" xr:uid="{00000000-0005-0000-0000-0000300A0000}"/>
    <cellStyle name="20% - Accent1 2 2 2 3 6 6" xfId="2796" xr:uid="{00000000-0005-0000-0000-0000310A0000}"/>
    <cellStyle name="20% - Accent1 2 2 2 3 6 6 2" xfId="2797" xr:uid="{00000000-0005-0000-0000-0000320A0000}"/>
    <cellStyle name="20% - Accent1 2 2 2 3 6 6 2 2" xfId="2798" xr:uid="{00000000-0005-0000-0000-0000330A0000}"/>
    <cellStyle name="20% - Accent1 2 2 2 3 6 6 3" xfId="2799" xr:uid="{00000000-0005-0000-0000-0000340A0000}"/>
    <cellStyle name="20% - Accent1 2 2 2 3 6 7" xfId="2800" xr:uid="{00000000-0005-0000-0000-0000350A0000}"/>
    <cellStyle name="20% - Accent1 2 2 2 3 6 7 2" xfId="2801" xr:uid="{00000000-0005-0000-0000-0000360A0000}"/>
    <cellStyle name="20% - Accent1 2 2 2 3 6 8" xfId="2802" xr:uid="{00000000-0005-0000-0000-0000370A0000}"/>
    <cellStyle name="20% - Accent1 2 2 2 3 6 8 2" xfId="2803" xr:uid="{00000000-0005-0000-0000-0000380A0000}"/>
    <cellStyle name="20% - Accent1 2 2 2 3 6 9" xfId="2804" xr:uid="{00000000-0005-0000-0000-0000390A0000}"/>
    <cellStyle name="20% - Accent1 2 2 2 3 7" xfId="2805" xr:uid="{00000000-0005-0000-0000-00003A0A0000}"/>
    <cellStyle name="20% - Accent1 2 2 2 3 7 2" xfId="2806" xr:uid="{00000000-0005-0000-0000-00003B0A0000}"/>
    <cellStyle name="20% - Accent1 2 2 2 3 7 2 2" xfId="2807" xr:uid="{00000000-0005-0000-0000-00003C0A0000}"/>
    <cellStyle name="20% - Accent1 2 2 2 3 7 2 2 2" xfId="2808" xr:uid="{00000000-0005-0000-0000-00003D0A0000}"/>
    <cellStyle name="20% - Accent1 2 2 2 3 7 2 3" xfId="2809" xr:uid="{00000000-0005-0000-0000-00003E0A0000}"/>
    <cellStyle name="20% - Accent1 2 2 2 3 7 3" xfId="2810" xr:uid="{00000000-0005-0000-0000-00003F0A0000}"/>
    <cellStyle name="20% - Accent1 2 2 2 3 7 3 2" xfId="2811" xr:uid="{00000000-0005-0000-0000-0000400A0000}"/>
    <cellStyle name="20% - Accent1 2 2 2 3 7 4" xfId="2812" xr:uid="{00000000-0005-0000-0000-0000410A0000}"/>
    <cellStyle name="20% - Accent1 2 2 2 3 8" xfId="2813" xr:uid="{00000000-0005-0000-0000-0000420A0000}"/>
    <cellStyle name="20% - Accent1 2 2 2 3 8 2" xfId="2814" xr:uid="{00000000-0005-0000-0000-0000430A0000}"/>
    <cellStyle name="20% - Accent1 2 2 2 3 8 2 2" xfId="2815" xr:uid="{00000000-0005-0000-0000-0000440A0000}"/>
    <cellStyle name="20% - Accent1 2 2 2 3 8 2 2 2" xfId="2816" xr:uid="{00000000-0005-0000-0000-0000450A0000}"/>
    <cellStyle name="20% - Accent1 2 2 2 3 8 2 3" xfId="2817" xr:uid="{00000000-0005-0000-0000-0000460A0000}"/>
    <cellStyle name="20% - Accent1 2 2 2 3 8 3" xfId="2818" xr:uid="{00000000-0005-0000-0000-0000470A0000}"/>
    <cellStyle name="20% - Accent1 2 2 2 3 8 3 2" xfId="2819" xr:uid="{00000000-0005-0000-0000-0000480A0000}"/>
    <cellStyle name="20% - Accent1 2 2 2 3 8 4" xfId="2820" xr:uid="{00000000-0005-0000-0000-0000490A0000}"/>
    <cellStyle name="20% - Accent1 2 2 2 3 9" xfId="2821" xr:uid="{00000000-0005-0000-0000-00004A0A0000}"/>
    <cellStyle name="20% - Accent1 2 2 2 3 9 2" xfId="2822" xr:uid="{00000000-0005-0000-0000-00004B0A0000}"/>
    <cellStyle name="20% - Accent1 2 2 2 3 9 2 2" xfId="2823" xr:uid="{00000000-0005-0000-0000-00004C0A0000}"/>
    <cellStyle name="20% - Accent1 2 2 2 3 9 2 2 2" xfId="2824" xr:uid="{00000000-0005-0000-0000-00004D0A0000}"/>
    <cellStyle name="20% - Accent1 2 2 2 3 9 2 3" xfId="2825" xr:uid="{00000000-0005-0000-0000-00004E0A0000}"/>
    <cellStyle name="20% - Accent1 2 2 2 3 9 3" xfId="2826" xr:uid="{00000000-0005-0000-0000-00004F0A0000}"/>
    <cellStyle name="20% - Accent1 2 2 2 3 9 3 2" xfId="2827" xr:uid="{00000000-0005-0000-0000-0000500A0000}"/>
    <cellStyle name="20% - Accent1 2 2 2 3 9 4" xfId="2828" xr:uid="{00000000-0005-0000-0000-0000510A0000}"/>
    <cellStyle name="20% - Accent1 2 2 2 4" xfId="2829" xr:uid="{00000000-0005-0000-0000-0000520A0000}"/>
    <cellStyle name="20% - Accent1 2 2 2 4 10" xfId="2830" xr:uid="{00000000-0005-0000-0000-0000530A0000}"/>
    <cellStyle name="20% - Accent1 2 2 2 4 10 2" xfId="2831" xr:uid="{00000000-0005-0000-0000-0000540A0000}"/>
    <cellStyle name="20% - Accent1 2 2 2 4 11" xfId="2832" xr:uid="{00000000-0005-0000-0000-0000550A0000}"/>
    <cellStyle name="20% - Accent1 2 2 2 4 2" xfId="2833" xr:uid="{00000000-0005-0000-0000-0000560A0000}"/>
    <cellStyle name="20% - Accent1 2 2 2 4 2 2" xfId="2834" xr:uid="{00000000-0005-0000-0000-0000570A0000}"/>
    <cellStyle name="20% - Accent1 2 2 2 4 2 2 2" xfId="2835" xr:uid="{00000000-0005-0000-0000-0000580A0000}"/>
    <cellStyle name="20% - Accent1 2 2 2 4 2 2 2 2" xfId="2836" xr:uid="{00000000-0005-0000-0000-0000590A0000}"/>
    <cellStyle name="20% - Accent1 2 2 2 4 2 2 2 2 2" xfId="2837" xr:uid="{00000000-0005-0000-0000-00005A0A0000}"/>
    <cellStyle name="20% - Accent1 2 2 2 4 2 2 2 3" xfId="2838" xr:uid="{00000000-0005-0000-0000-00005B0A0000}"/>
    <cellStyle name="20% - Accent1 2 2 2 4 2 2 3" xfId="2839" xr:uid="{00000000-0005-0000-0000-00005C0A0000}"/>
    <cellStyle name="20% - Accent1 2 2 2 4 2 2 3 2" xfId="2840" xr:uid="{00000000-0005-0000-0000-00005D0A0000}"/>
    <cellStyle name="20% - Accent1 2 2 2 4 2 2 4" xfId="2841" xr:uid="{00000000-0005-0000-0000-00005E0A0000}"/>
    <cellStyle name="20% - Accent1 2 2 2 4 2 3" xfId="2842" xr:uid="{00000000-0005-0000-0000-00005F0A0000}"/>
    <cellStyle name="20% - Accent1 2 2 2 4 2 3 2" xfId="2843" xr:uid="{00000000-0005-0000-0000-0000600A0000}"/>
    <cellStyle name="20% - Accent1 2 2 2 4 2 3 2 2" xfId="2844" xr:uid="{00000000-0005-0000-0000-0000610A0000}"/>
    <cellStyle name="20% - Accent1 2 2 2 4 2 3 2 2 2" xfId="2845" xr:uid="{00000000-0005-0000-0000-0000620A0000}"/>
    <cellStyle name="20% - Accent1 2 2 2 4 2 3 2 3" xfId="2846" xr:uid="{00000000-0005-0000-0000-0000630A0000}"/>
    <cellStyle name="20% - Accent1 2 2 2 4 2 3 3" xfId="2847" xr:uid="{00000000-0005-0000-0000-0000640A0000}"/>
    <cellStyle name="20% - Accent1 2 2 2 4 2 3 3 2" xfId="2848" xr:uid="{00000000-0005-0000-0000-0000650A0000}"/>
    <cellStyle name="20% - Accent1 2 2 2 4 2 3 4" xfId="2849" xr:uid="{00000000-0005-0000-0000-0000660A0000}"/>
    <cellStyle name="20% - Accent1 2 2 2 4 2 4" xfId="2850" xr:uid="{00000000-0005-0000-0000-0000670A0000}"/>
    <cellStyle name="20% - Accent1 2 2 2 4 2 4 2" xfId="2851" xr:uid="{00000000-0005-0000-0000-0000680A0000}"/>
    <cellStyle name="20% - Accent1 2 2 2 4 2 4 2 2" xfId="2852" xr:uid="{00000000-0005-0000-0000-0000690A0000}"/>
    <cellStyle name="20% - Accent1 2 2 2 4 2 4 2 2 2" xfId="2853" xr:uid="{00000000-0005-0000-0000-00006A0A0000}"/>
    <cellStyle name="20% - Accent1 2 2 2 4 2 4 2 3" xfId="2854" xr:uid="{00000000-0005-0000-0000-00006B0A0000}"/>
    <cellStyle name="20% - Accent1 2 2 2 4 2 4 3" xfId="2855" xr:uid="{00000000-0005-0000-0000-00006C0A0000}"/>
    <cellStyle name="20% - Accent1 2 2 2 4 2 4 3 2" xfId="2856" xr:uid="{00000000-0005-0000-0000-00006D0A0000}"/>
    <cellStyle name="20% - Accent1 2 2 2 4 2 4 4" xfId="2857" xr:uid="{00000000-0005-0000-0000-00006E0A0000}"/>
    <cellStyle name="20% - Accent1 2 2 2 4 2 5" xfId="2858" xr:uid="{00000000-0005-0000-0000-00006F0A0000}"/>
    <cellStyle name="20% - Accent1 2 2 2 4 2 5 2" xfId="2859" xr:uid="{00000000-0005-0000-0000-0000700A0000}"/>
    <cellStyle name="20% - Accent1 2 2 2 4 2 5 2 2" xfId="2860" xr:uid="{00000000-0005-0000-0000-0000710A0000}"/>
    <cellStyle name="20% - Accent1 2 2 2 4 2 5 3" xfId="2861" xr:uid="{00000000-0005-0000-0000-0000720A0000}"/>
    <cellStyle name="20% - Accent1 2 2 2 4 2 6" xfId="2862" xr:uid="{00000000-0005-0000-0000-0000730A0000}"/>
    <cellStyle name="20% - Accent1 2 2 2 4 2 6 2" xfId="2863" xr:uid="{00000000-0005-0000-0000-0000740A0000}"/>
    <cellStyle name="20% - Accent1 2 2 2 4 2 6 2 2" xfId="2864" xr:uid="{00000000-0005-0000-0000-0000750A0000}"/>
    <cellStyle name="20% - Accent1 2 2 2 4 2 6 3" xfId="2865" xr:uid="{00000000-0005-0000-0000-0000760A0000}"/>
    <cellStyle name="20% - Accent1 2 2 2 4 2 7" xfId="2866" xr:uid="{00000000-0005-0000-0000-0000770A0000}"/>
    <cellStyle name="20% - Accent1 2 2 2 4 2 7 2" xfId="2867" xr:uid="{00000000-0005-0000-0000-0000780A0000}"/>
    <cellStyle name="20% - Accent1 2 2 2 4 2 8" xfId="2868" xr:uid="{00000000-0005-0000-0000-0000790A0000}"/>
    <cellStyle name="20% - Accent1 2 2 2 4 2 8 2" xfId="2869" xr:uid="{00000000-0005-0000-0000-00007A0A0000}"/>
    <cellStyle name="20% - Accent1 2 2 2 4 2 9" xfId="2870" xr:uid="{00000000-0005-0000-0000-00007B0A0000}"/>
    <cellStyle name="20% - Accent1 2 2 2 4 3" xfId="2871" xr:uid="{00000000-0005-0000-0000-00007C0A0000}"/>
    <cellStyle name="20% - Accent1 2 2 2 4 3 2" xfId="2872" xr:uid="{00000000-0005-0000-0000-00007D0A0000}"/>
    <cellStyle name="20% - Accent1 2 2 2 4 3 2 2" xfId="2873" xr:uid="{00000000-0005-0000-0000-00007E0A0000}"/>
    <cellStyle name="20% - Accent1 2 2 2 4 3 2 2 2" xfId="2874" xr:uid="{00000000-0005-0000-0000-00007F0A0000}"/>
    <cellStyle name="20% - Accent1 2 2 2 4 3 2 2 2 2" xfId="2875" xr:uid="{00000000-0005-0000-0000-0000800A0000}"/>
    <cellStyle name="20% - Accent1 2 2 2 4 3 2 2 3" xfId="2876" xr:uid="{00000000-0005-0000-0000-0000810A0000}"/>
    <cellStyle name="20% - Accent1 2 2 2 4 3 2 3" xfId="2877" xr:uid="{00000000-0005-0000-0000-0000820A0000}"/>
    <cellStyle name="20% - Accent1 2 2 2 4 3 2 3 2" xfId="2878" xr:uid="{00000000-0005-0000-0000-0000830A0000}"/>
    <cellStyle name="20% - Accent1 2 2 2 4 3 2 4" xfId="2879" xr:uid="{00000000-0005-0000-0000-0000840A0000}"/>
    <cellStyle name="20% - Accent1 2 2 2 4 3 3" xfId="2880" xr:uid="{00000000-0005-0000-0000-0000850A0000}"/>
    <cellStyle name="20% - Accent1 2 2 2 4 3 3 2" xfId="2881" xr:uid="{00000000-0005-0000-0000-0000860A0000}"/>
    <cellStyle name="20% - Accent1 2 2 2 4 3 3 2 2" xfId="2882" xr:uid="{00000000-0005-0000-0000-0000870A0000}"/>
    <cellStyle name="20% - Accent1 2 2 2 4 3 3 2 2 2" xfId="2883" xr:uid="{00000000-0005-0000-0000-0000880A0000}"/>
    <cellStyle name="20% - Accent1 2 2 2 4 3 3 2 3" xfId="2884" xr:uid="{00000000-0005-0000-0000-0000890A0000}"/>
    <cellStyle name="20% - Accent1 2 2 2 4 3 3 3" xfId="2885" xr:uid="{00000000-0005-0000-0000-00008A0A0000}"/>
    <cellStyle name="20% - Accent1 2 2 2 4 3 3 3 2" xfId="2886" xr:uid="{00000000-0005-0000-0000-00008B0A0000}"/>
    <cellStyle name="20% - Accent1 2 2 2 4 3 3 4" xfId="2887" xr:uid="{00000000-0005-0000-0000-00008C0A0000}"/>
    <cellStyle name="20% - Accent1 2 2 2 4 3 4" xfId="2888" xr:uid="{00000000-0005-0000-0000-00008D0A0000}"/>
    <cellStyle name="20% - Accent1 2 2 2 4 3 4 2" xfId="2889" xr:uid="{00000000-0005-0000-0000-00008E0A0000}"/>
    <cellStyle name="20% - Accent1 2 2 2 4 3 4 2 2" xfId="2890" xr:uid="{00000000-0005-0000-0000-00008F0A0000}"/>
    <cellStyle name="20% - Accent1 2 2 2 4 3 4 2 2 2" xfId="2891" xr:uid="{00000000-0005-0000-0000-0000900A0000}"/>
    <cellStyle name="20% - Accent1 2 2 2 4 3 4 2 3" xfId="2892" xr:uid="{00000000-0005-0000-0000-0000910A0000}"/>
    <cellStyle name="20% - Accent1 2 2 2 4 3 4 3" xfId="2893" xr:uid="{00000000-0005-0000-0000-0000920A0000}"/>
    <cellStyle name="20% - Accent1 2 2 2 4 3 4 3 2" xfId="2894" xr:uid="{00000000-0005-0000-0000-0000930A0000}"/>
    <cellStyle name="20% - Accent1 2 2 2 4 3 4 4" xfId="2895" xr:uid="{00000000-0005-0000-0000-0000940A0000}"/>
    <cellStyle name="20% - Accent1 2 2 2 4 3 5" xfId="2896" xr:uid="{00000000-0005-0000-0000-0000950A0000}"/>
    <cellStyle name="20% - Accent1 2 2 2 4 3 5 2" xfId="2897" xr:uid="{00000000-0005-0000-0000-0000960A0000}"/>
    <cellStyle name="20% - Accent1 2 2 2 4 3 5 2 2" xfId="2898" xr:uid="{00000000-0005-0000-0000-0000970A0000}"/>
    <cellStyle name="20% - Accent1 2 2 2 4 3 5 3" xfId="2899" xr:uid="{00000000-0005-0000-0000-0000980A0000}"/>
    <cellStyle name="20% - Accent1 2 2 2 4 3 6" xfId="2900" xr:uid="{00000000-0005-0000-0000-0000990A0000}"/>
    <cellStyle name="20% - Accent1 2 2 2 4 3 6 2" xfId="2901" xr:uid="{00000000-0005-0000-0000-00009A0A0000}"/>
    <cellStyle name="20% - Accent1 2 2 2 4 3 6 2 2" xfId="2902" xr:uid="{00000000-0005-0000-0000-00009B0A0000}"/>
    <cellStyle name="20% - Accent1 2 2 2 4 3 6 3" xfId="2903" xr:uid="{00000000-0005-0000-0000-00009C0A0000}"/>
    <cellStyle name="20% - Accent1 2 2 2 4 3 7" xfId="2904" xr:uid="{00000000-0005-0000-0000-00009D0A0000}"/>
    <cellStyle name="20% - Accent1 2 2 2 4 3 7 2" xfId="2905" xr:uid="{00000000-0005-0000-0000-00009E0A0000}"/>
    <cellStyle name="20% - Accent1 2 2 2 4 3 8" xfId="2906" xr:uid="{00000000-0005-0000-0000-00009F0A0000}"/>
    <cellStyle name="20% - Accent1 2 2 2 4 3 8 2" xfId="2907" xr:uid="{00000000-0005-0000-0000-0000A00A0000}"/>
    <cellStyle name="20% - Accent1 2 2 2 4 3 9" xfId="2908" xr:uid="{00000000-0005-0000-0000-0000A10A0000}"/>
    <cellStyle name="20% - Accent1 2 2 2 4 4" xfId="2909" xr:uid="{00000000-0005-0000-0000-0000A20A0000}"/>
    <cellStyle name="20% - Accent1 2 2 2 4 4 2" xfId="2910" xr:uid="{00000000-0005-0000-0000-0000A30A0000}"/>
    <cellStyle name="20% - Accent1 2 2 2 4 4 2 2" xfId="2911" xr:uid="{00000000-0005-0000-0000-0000A40A0000}"/>
    <cellStyle name="20% - Accent1 2 2 2 4 4 2 2 2" xfId="2912" xr:uid="{00000000-0005-0000-0000-0000A50A0000}"/>
    <cellStyle name="20% - Accent1 2 2 2 4 4 2 3" xfId="2913" xr:uid="{00000000-0005-0000-0000-0000A60A0000}"/>
    <cellStyle name="20% - Accent1 2 2 2 4 4 3" xfId="2914" xr:uid="{00000000-0005-0000-0000-0000A70A0000}"/>
    <cellStyle name="20% - Accent1 2 2 2 4 4 3 2" xfId="2915" xr:uid="{00000000-0005-0000-0000-0000A80A0000}"/>
    <cellStyle name="20% - Accent1 2 2 2 4 4 4" xfId="2916" xr:uid="{00000000-0005-0000-0000-0000A90A0000}"/>
    <cellStyle name="20% - Accent1 2 2 2 4 5" xfId="2917" xr:uid="{00000000-0005-0000-0000-0000AA0A0000}"/>
    <cellStyle name="20% - Accent1 2 2 2 4 5 2" xfId="2918" xr:uid="{00000000-0005-0000-0000-0000AB0A0000}"/>
    <cellStyle name="20% - Accent1 2 2 2 4 5 2 2" xfId="2919" xr:uid="{00000000-0005-0000-0000-0000AC0A0000}"/>
    <cellStyle name="20% - Accent1 2 2 2 4 5 2 2 2" xfId="2920" xr:uid="{00000000-0005-0000-0000-0000AD0A0000}"/>
    <cellStyle name="20% - Accent1 2 2 2 4 5 2 3" xfId="2921" xr:uid="{00000000-0005-0000-0000-0000AE0A0000}"/>
    <cellStyle name="20% - Accent1 2 2 2 4 5 3" xfId="2922" xr:uid="{00000000-0005-0000-0000-0000AF0A0000}"/>
    <cellStyle name="20% - Accent1 2 2 2 4 5 3 2" xfId="2923" xr:uid="{00000000-0005-0000-0000-0000B00A0000}"/>
    <cellStyle name="20% - Accent1 2 2 2 4 5 4" xfId="2924" xr:uid="{00000000-0005-0000-0000-0000B10A0000}"/>
    <cellStyle name="20% - Accent1 2 2 2 4 6" xfId="2925" xr:uid="{00000000-0005-0000-0000-0000B20A0000}"/>
    <cellStyle name="20% - Accent1 2 2 2 4 6 2" xfId="2926" xr:uid="{00000000-0005-0000-0000-0000B30A0000}"/>
    <cellStyle name="20% - Accent1 2 2 2 4 6 2 2" xfId="2927" xr:uid="{00000000-0005-0000-0000-0000B40A0000}"/>
    <cellStyle name="20% - Accent1 2 2 2 4 6 2 2 2" xfId="2928" xr:uid="{00000000-0005-0000-0000-0000B50A0000}"/>
    <cellStyle name="20% - Accent1 2 2 2 4 6 2 3" xfId="2929" xr:uid="{00000000-0005-0000-0000-0000B60A0000}"/>
    <cellStyle name="20% - Accent1 2 2 2 4 6 3" xfId="2930" xr:uid="{00000000-0005-0000-0000-0000B70A0000}"/>
    <cellStyle name="20% - Accent1 2 2 2 4 6 3 2" xfId="2931" xr:uid="{00000000-0005-0000-0000-0000B80A0000}"/>
    <cellStyle name="20% - Accent1 2 2 2 4 6 4" xfId="2932" xr:uid="{00000000-0005-0000-0000-0000B90A0000}"/>
    <cellStyle name="20% - Accent1 2 2 2 4 7" xfId="2933" xr:uid="{00000000-0005-0000-0000-0000BA0A0000}"/>
    <cellStyle name="20% - Accent1 2 2 2 4 7 2" xfId="2934" xr:uid="{00000000-0005-0000-0000-0000BB0A0000}"/>
    <cellStyle name="20% - Accent1 2 2 2 4 7 2 2" xfId="2935" xr:uid="{00000000-0005-0000-0000-0000BC0A0000}"/>
    <cellStyle name="20% - Accent1 2 2 2 4 7 3" xfId="2936" xr:uid="{00000000-0005-0000-0000-0000BD0A0000}"/>
    <cellStyle name="20% - Accent1 2 2 2 4 8" xfId="2937" xr:uid="{00000000-0005-0000-0000-0000BE0A0000}"/>
    <cellStyle name="20% - Accent1 2 2 2 4 8 2" xfId="2938" xr:uid="{00000000-0005-0000-0000-0000BF0A0000}"/>
    <cellStyle name="20% - Accent1 2 2 2 4 8 2 2" xfId="2939" xr:uid="{00000000-0005-0000-0000-0000C00A0000}"/>
    <cellStyle name="20% - Accent1 2 2 2 4 8 3" xfId="2940" xr:uid="{00000000-0005-0000-0000-0000C10A0000}"/>
    <cellStyle name="20% - Accent1 2 2 2 4 9" xfId="2941" xr:uid="{00000000-0005-0000-0000-0000C20A0000}"/>
    <cellStyle name="20% - Accent1 2 2 2 4 9 2" xfId="2942" xr:uid="{00000000-0005-0000-0000-0000C30A0000}"/>
    <cellStyle name="20% - Accent1 2 2 2 5" xfId="2943" xr:uid="{00000000-0005-0000-0000-0000C40A0000}"/>
    <cellStyle name="20% - Accent1 2 2 2 5 10" xfId="2944" xr:uid="{00000000-0005-0000-0000-0000C50A0000}"/>
    <cellStyle name="20% - Accent1 2 2 2 5 10 2" xfId="2945" xr:uid="{00000000-0005-0000-0000-0000C60A0000}"/>
    <cellStyle name="20% - Accent1 2 2 2 5 11" xfId="2946" xr:uid="{00000000-0005-0000-0000-0000C70A0000}"/>
    <cellStyle name="20% - Accent1 2 2 2 5 2" xfId="2947" xr:uid="{00000000-0005-0000-0000-0000C80A0000}"/>
    <cellStyle name="20% - Accent1 2 2 2 5 2 2" xfId="2948" xr:uid="{00000000-0005-0000-0000-0000C90A0000}"/>
    <cellStyle name="20% - Accent1 2 2 2 5 2 2 2" xfId="2949" xr:uid="{00000000-0005-0000-0000-0000CA0A0000}"/>
    <cellStyle name="20% - Accent1 2 2 2 5 2 2 2 2" xfId="2950" xr:uid="{00000000-0005-0000-0000-0000CB0A0000}"/>
    <cellStyle name="20% - Accent1 2 2 2 5 2 2 2 2 2" xfId="2951" xr:uid="{00000000-0005-0000-0000-0000CC0A0000}"/>
    <cellStyle name="20% - Accent1 2 2 2 5 2 2 2 3" xfId="2952" xr:uid="{00000000-0005-0000-0000-0000CD0A0000}"/>
    <cellStyle name="20% - Accent1 2 2 2 5 2 2 3" xfId="2953" xr:uid="{00000000-0005-0000-0000-0000CE0A0000}"/>
    <cellStyle name="20% - Accent1 2 2 2 5 2 2 3 2" xfId="2954" xr:uid="{00000000-0005-0000-0000-0000CF0A0000}"/>
    <cellStyle name="20% - Accent1 2 2 2 5 2 2 4" xfId="2955" xr:uid="{00000000-0005-0000-0000-0000D00A0000}"/>
    <cellStyle name="20% - Accent1 2 2 2 5 2 3" xfId="2956" xr:uid="{00000000-0005-0000-0000-0000D10A0000}"/>
    <cellStyle name="20% - Accent1 2 2 2 5 2 3 2" xfId="2957" xr:uid="{00000000-0005-0000-0000-0000D20A0000}"/>
    <cellStyle name="20% - Accent1 2 2 2 5 2 3 2 2" xfId="2958" xr:uid="{00000000-0005-0000-0000-0000D30A0000}"/>
    <cellStyle name="20% - Accent1 2 2 2 5 2 3 2 2 2" xfId="2959" xr:uid="{00000000-0005-0000-0000-0000D40A0000}"/>
    <cellStyle name="20% - Accent1 2 2 2 5 2 3 2 3" xfId="2960" xr:uid="{00000000-0005-0000-0000-0000D50A0000}"/>
    <cellStyle name="20% - Accent1 2 2 2 5 2 3 3" xfId="2961" xr:uid="{00000000-0005-0000-0000-0000D60A0000}"/>
    <cellStyle name="20% - Accent1 2 2 2 5 2 3 3 2" xfId="2962" xr:uid="{00000000-0005-0000-0000-0000D70A0000}"/>
    <cellStyle name="20% - Accent1 2 2 2 5 2 3 4" xfId="2963" xr:uid="{00000000-0005-0000-0000-0000D80A0000}"/>
    <cellStyle name="20% - Accent1 2 2 2 5 2 4" xfId="2964" xr:uid="{00000000-0005-0000-0000-0000D90A0000}"/>
    <cellStyle name="20% - Accent1 2 2 2 5 2 4 2" xfId="2965" xr:uid="{00000000-0005-0000-0000-0000DA0A0000}"/>
    <cellStyle name="20% - Accent1 2 2 2 5 2 4 2 2" xfId="2966" xr:uid="{00000000-0005-0000-0000-0000DB0A0000}"/>
    <cellStyle name="20% - Accent1 2 2 2 5 2 4 2 2 2" xfId="2967" xr:uid="{00000000-0005-0000-0000-0000DC0A0000}"/>
    <cellStyle name="20% - Accent1 2 2 2 5 2 4 2 3" xfId="2968" xr:uid="{00000000-0005-0000-0000-0000DD0A0000}"/>
    <cellStyle name="20% - Accent1 2 2 2 5 2 4 3" xfId="2969" xr:uid="{00000000-0005-0000-0000-0000DE0A0000}"/>
    <cellStyle name="20% - Accent1 2 2 2 5 2 4 3 2" xfId="2970" xr:uid="{00000000-0005-0000-0000-0000DF0A0000}"/>
    <cellStyle name="20% - Accent1 2 2 2 5 2 4 4" xfId="2971" xr:uid="{00000000-0005-0000-0000-0000E00A0000}"/>
    <cellStyle name="20% - Accent1 2 2 2 5 2 5" xfId="2972" xr:uid="{00000000-0005-0000-0000-0000E10A0000}"/>
    <cellStyle name="20% - Accent1 2 2 2 5 2 5 2" xfId="2973" xr:uid="{00000000-0005-0000-0000-0000E20A0000}"/>
    <cellStyle name="20% - Accent1 2 2 2 5 2 5 2 2" xfId="2974" xr:uid="{00000000-0005-0000-0000-0000E30A0000}"/>
    <cellStyle name="20% - Accent1 2 2 2 5 2 5 3" xfId="2975" xr:uid="{00000000-0005-0000-0000-0000E40A0000}"/>
    <cellStyle name="20% - Accent1 2 2 2 5 2 6" xfId="2976" xr:uid="{00000000-0005-0000-0000-0000E50A0000}"/>
    <cellStyle name="20% - Accent1 2 2 2 5 2 6 2" xfId="2977" xr:uid="{00000000-0005-0000-0000-0000E60A0000}"/>
    <cellStyle name="20% - Accent1 2 2 2 5 2 6 2 2" xfId="2978" xr:uid="{00000000-0005-0000-0000-0000E70A0000}"/>
    <cellStyle name="20% - Accent1 2 2 2 5 2 6 3" xfId="2979" xr:uid="{00000000-0005-0000-0000-0000E80A0000}"/>
    <cellStyle name="20% - Accent1 2 2 2 5 2 7" xfId="2980" xr:uid="{00000000-0005-0000-0000-0000E90A0000}"/>
    <cellStyle name="20% - Accent1 2 2 2 5 2 7 2" xfId="2981" xr:uid="{00000000-0005-0000-0000-0000EA0A0000}"/>
    <cellStyle name="20% - Accent1 2 2 2 5 2 8" xfId="2982" xr:uid="{00000000-0005-0000-0000-0000EB0A0000}"/>
    <cellStyle name="20% - Accent1 2 2 2 5 2 8 2" xfId="2983" xr:uid="{00000000-0005-0000-0000-0000EC0A0000}"/>
    <cellStyle name="20% - Accent1 2 2 2 5 2 9" xfId="2984" xr:uid="{00000000-0005-0000-0000-0000ED0A0000}"/>
    <cellStyle name="20% - Accent1 2 2 2 5 3" xfId="2985" xr:uid="{00000000-0005-0000-0000-0000EE0A0000}"/>
    <cellStyle name="20% - Accent1 2 2 2 5 3 2" xfId="2986" xr:uid="{00000000-0005-0000-0000-0000EF0A0000}"/>
    <cellStyle name="20% - Accent1 2 2 2 5 3 2 2" xfId="2987" xr:uid="{00000000-0005-0000-0000-0000F00A0000}"/>
    <cellStyle name="20% - Accent1 2 2 2 5 3 2 2 2" xfId="2988" xr:uid="{00000000-0005-0000-0000-0000F10A0000}"/>
    <cellStyle name="20% - Accent1 2 2 2 5 3 2 2 2 2" xfId="2989" xr:uid="{00000000-0005-0000-0000-0000F20A0000}"/>
    <cellStyle name="20% - Accent1 2 2 2 5 3 2 2 3" xfId="2990" xr:uid="{00000000-0005-0000-0000-0000F30A0000}"/>
    <cellStyle name="20% - Accent1 2 2 2 5 3 2 3" xfId="2991" xr:uid="{00000000-0005-0000-0000-0000F40A0000}"/>
    <cellStyle name="20% - Accent1 2 2 2 5 3 2 3 2" xfId="2992" xr:uid="{00000000-0005-0000-0000-0000F50A0000}"/>
    <cellStyle name="20% - Accent1 2 2 2 5 3 2 4" xfId="2993" xr:uid="{00000000-0005-0000-0000-0000F60A0000}"/>
    <cellStyle name="20% - Accent1 2 2 2 5 3 3" xfId="2994" xr:uid="{00000000-0005-0000-0000-0000F70A0000}"/>
    <cellStyle name="20% - Accent1 2 2 2 5 3 3 2" xfId="2995" xr:uid="{00000000-0005-0000-0000-0000F80A0000}"/>
    <cellStyle name="20% - Accent1 2 2 2 5 3 3 2 2" xfId="2996" xr:uid="{00000000-0005-0000-0000-0000F90A0000}"/>
    <cellStyle name="20% - Accent1 2 2 2 5 3 3 2 2 2" xfId="2997" xr:uid="{00000000-0005-0000-0000-0000FA0A0000}"/>
    <cellStyle name="20% - Accent1 2 2 2 5 3 3 2 3" xfId="2998" xr:uid="{00000000-0005-0000-0000-0000FB0A0000}"/>
    <cellStyle name="20% - Accent1 2 2 2 5 3 3 3" xfId="2999" xr:uid="{00000000-0005-0000-0000-0000FC0A0000}"/>
    <cellStyle name="20% - Accent1 2 2 2 5 3 3 3 2" xfId="3000" xr:uid="{00000000-0005-0000-0000-0000FD0A0000}"/>
    <cellStyle name="20% - Accent1 2 2 2 5 3 3 4" xfId="3001" xr:uid="{00000000-0005-0000-0000-0000FE0A0000}"/>
    <cellStyle name="20% - Accent1 2 2 2 5 3 4" xfId="3002" xr:uid="{00000000-0005-0000-0000-0000FF0A0000}"/>
    <cellStyle name="20% - Accent1 2 2 2 5 3 4 2" xfId="3003" xr:uid="{00000000-0005-0000-0000-0000000B0000}"/>
    <cellStyle name="20% - Accent1 2 2 2 5 3 4 2 2" xfId="3004" xr:uid="{00000000-0005-0000-0000-0000010B0000}"/>
    <cellStyle name="20% - Accent1 2 2 2 5 3 4 2 2 2" xfId="3005" xr:uid="{00000000-0005-0000-0000-0000020B0000}"/>
    <cellStyle name="20% - Accent1 2 2 2 5 3 4 2 3" xfId="3006" xr:uid="{00000000-0005-0000-0000-0000030B0000}"/>
    <cellStyle name="20% - Accent1 2 2 2 5 3 4 3" xfId="3007" xr:uid="{00000000-0005-0000-0000-0000040B0000}"/>
    <cellStyle name="20% - Accent1 2 2 2 5 3 4 3 2" xfId="3008" xr:uid="{00000000-0005-0000-0000-0000050B0000}"/>
    <cellStyle name="20% - Accent1 2 2 2 5 3 4 4" xfId="3009" xr:uid="{00000000-0005-0000-0000-0000060B0000}"/>
    <cellStyle name="20% - Accent1 2 2 2 5 3 5" xfId="3010" xr:uid="{00000000-0005-0000-0000-0000070B0000}"/>
    <cellStyle name="20% - Accent1 2 2 2 5 3 5 2" xfId="3011" xr:uid="{00000000-0005-0000-0000-0000080B0000}"/>
    <cellStyle name="20% - Accent1 2 2 2 5 3 5 2 2" xfId="3012" xr:uid="{00000000-0005-0000-0000-0000090B0000}"/>
    <cellStyle name="20% - Accent1 2 2 2 5 3 5 3" xfId="3013" xr:uid="{00000000-0005-0000-0000-00000A0B0000}"/>
    <cellStyle name="20% - Accent1 2 2 2 5 3 6" xfId="3014" xr:uid="{00000000-0005-0000-0000-00000B0B0000}"/>
    <cellStyle name="20% - Accent1 2 2 2 5 3 6 2" xfId="3015" xr:uid="{00000000-0005-0000-0000-00000C0B0000}"/>
    <cellStyle name="20% - Accent1 2 2 2 5 3 6 2 2" xfId="3016" xr:uid="{00000000-0005-0000-0000-00000D0B0000}"/>
    <cellStyle name="20% - Accent1 2 2 2 5 3 6 3" xfId="3017" xr:uid="{00000000-0005-0000-0000-00000E0B0000}"/>
    <cellStyle name="20% - Accent1 2 2 2 5 3 7" xfId="3018" xr:uid="{00000000-0005-0000-0000-00000F0B0000}"/>
    <cellStyle name="20% - Accent1 2 2 2 5 3 7 2" xfId="3019" xr:uid="{00000000-0005-0000-0000-0000100B0000}"/>
    <cellStyle name="20% - Accent1 2 2 2 5 3 8" xfId="3020" xr:uid="{00000000-0005-0000-0000-0000110B0000}"/>
    <cellStyle name="20% - Accent1 2 2 2 5 3 8 2" xfId="3021" xr:uid="{00000000-0005-0000-0000-0000120B0000}"/>
    <cellStyle name="20% - Accent1 2 2 2 5 3 9" xfId="3022" xr:uid="{00000000-0005-0000-0000-0000130B0000}"/>
    <cellStyle name="20% - Accent1 2 2 2 5 4" xfId="3023" xr:uid="{00000000-0005-0000-0000-0000140B0000}"/>
    <cellStyle name="20% - Accent1 2 2 2 5 4 2" xfId="3024" xr:uid="{00000000-0005-0000-0000-0000150B0000}"/>
    <cellStyle name="20% - Accent1 2 2 2 5 4 2 2" xfId="3025" xr:uid="{00000000-0005-0000-0000-0000160B0000}"/>
    <cellStyle name="20% - Accent1 2 2 2 5 4 2 2 2" xfId="3026" xr:uid="{00000000-0005-0000-0000-0000170B0000}"/>
    <cellStyle name="20% - Accent1 2 2 2 5 4 2 3" xfId="3027" xr:uid="{00000000-0005-0000-0000-0000180B0000}"/>
    <cellStyle name="20% - Accent1 2 2 2 5 4 3" xfId="3028" xr:uid="{00000000-0005-0000-0000-0000190B0000}"/>
    <cellStyle name="20% - Accent1 2 2 2 5 4 3 2" xfId="3029" xr:uid="{00000000-0005-0000-0000-00001A0B0000}"/>
    <cellStyle name="20% - Accent1 2 2 2 5 4 4" xfId="3030" xr:uid="{00000000-0005-0000-0000-00001B0B0000}"/>
    <cellStyle name="20% - Accent1 2 2 2 5 5" xfId="3031" xr:uid="{00000000-0005-0000-0000-00001C0B0000}"/>
    <cellStyle name="20% - Accent1 2 2 2 5 5 2" xfId="3032" xr:uid="{00000000-0005-0000-0000-00001D0B0000}"/>
    <cellStyle name="20% - Accent1 2 2 2 5 5 2 2" xfId="3033" xr:uid="{00000000-0005-0000-0000-00001E0B0000}"/>
    <cellStyle name="20% - Accent1 2 2 2 5 5 2 2 2" xfId="3034" xr:uid="{00000000-0005-0000-0000-00001F0B0000}"/>
    <cellStyle name="20% - Accent1 2 2 2 5 5 2 3" xfId="3035" xr:uid="{00000000-0005-0000-0000-0000200B0000}"/>
    <cellStyle name="20% - Accent1 2 2 2 5 5 3" xfId="3036" xr:uid="{00000000-0005-0000-0000-0000210B0000}"/>
    <cellStyle name="20% - Accent1 2 2 2 5 5 3 2" xfId="3037" xr:uid="{00000000-0005-0000-0000-0000220B0000}"/>
    <cellStyle name="20% - Accent1 2 2 2 5 5 4" xfId="3038" xr:uid="{00000000-0005-0000-0000-0000230B0000}"/>
    <cellStyle name="20% - Accent1 2 2 2 5 6" xfId="3039" xr:uid="{00000000-0005-0000-0000-0000240B0000}"/>
    <cellStyle name="20% - Accent1 2 2 2 5 6 2" xfId="3040" xr:uid="{00000000-0005-0000-0000-0000250B0000}"/>
    <cellStyle name="20% - Accent1 2 2 2 5 6 2 2" xfId="3041" xr:uid="{00000000-0005-0000-0000-0000260B0000}"/>
    <cellStyle name="20% - Accent1 2 2 2 5 6 2 2 2" xfId="3042" xr:uid="{00000000-0005-0000-0000-0000270B0000}"/>
    <cellStyle name="20% - Accent1 2 2 2 5 6 2 3" xfId="3043" xr:uid="{00000000-0005-0000-0000-0000280B0000}"/>
    <cellStyle name="20% - Accent1 2 2 2 5 6 3" xfId="3044" xr:uid="{00000000-0005-0000-0000-0000290B0000}"/>
    <cellStyle name="20% - Accent1 2 2 2 5 6 3 2" xfId="3045" xr:uid="{00000000-0005-0000-0000-00002A0B0000}"/>
    <cellStyle name="20% - Accent1 2 2 2 5 6 4" xfId="3046" xr:uid="{00000000-0005-0000-0000-00002B0B0000}"/>
    <cellStyle name="20% - Accent1 2 2 2 5 7" xfId="3047" xr:uid="{00000000-0005-0000-0000-00002C0B0000}"/>
    <cellStyle name="20% - Accent1 2 2 2 5 7 2" xfId="3048" xr:uid="{00000000-0005-0000-0000-00002D0B0000}"/>
    <cellStyle name="20% - Accent1 2 2 2 5 7 2 2" xfId="3049" xr:uid="{00000000-0005-0000-0000-00002E0B0000}"/>
    <cellStyle name="20% - Accent1 2 2 2 5 7 3" xfId="3050" xr:uid="{00000000-0005-0000-0000-00002F0B0000}"/>
    <cellStyle name="20% - Accent1 2 2 2 5 8" xfId="3051" xr:uid="{00000000-0005-0000-0000-0000300B0000}"/>
    <cellStyle name="20% - Accent1 2 2 2 5 8 2" xfId="3052" xr:uid="{00000000-0005-0000-0000-0000310B0000}"/>
    <cellStyle name="20% - Accent1 2 2 2 5 8 2 2" xfId="3053" xr:uid="{00000000-0005-0000-0000-0000320B0000}"/>
    <cellStyle name="20% - Accent1 2 2 2 5 8 3" xfId="3054" xr:uid="{00000000-0005-0000-0000-0000330B0000}"/>
    <cellStyle name="20% - Accent1 2 2 2 5 9" xfId="3055" xr:uid="{00000000-0005-0000-0000-0000340B0000}"/>
    <cellStyle name="20% - Accent1 2 2 2 5 9 2" xfId="3056" xr:uid="{00000000-0005-0000-0000-0000350B0000}"/>
    <cellStyle name="20% - Accent1 2 2 2 6" xfId="3057" xr:uid="{00000000-0005-0000-0000-0000360B0000}"/>
    <cellStyle name="20% - Accent1 2 2 2 6 10" xfId="3058" xr:uid="{00000000-0005-0000-0000-0000370B0000}"/>
    <cellStyle name="20% - Accent1 2 2 2 6 10 2" xfId="3059" xr:uid="{00000000-0005-0000-0000-0000380B0000}"/>
    <cellStyle name="20% - Accent1 2 2 2 6 11" xfId="3060" xr:uid="{00000000-0005-0000-0000-0000390B0000}"/>
    <cellStyle name="20% - Accent1 2 2 2 6 2" xfId="3061" xr:uid="{00000000-0005-0000-0000-00003A0B0000}"/>
    <cellStyle name="20% - Accent1 2 2 2 6 2 2" xfId="3062" xr:uid="{00000000-0005-0000-0000-00003B0B0000}"/>
    <cellStyle name="20% - Accent1 2 2 2 6 2 2 2" xfId="3063" xr:uid="{00000000-0005-0000-0000-00003C0B0000}"/>
    <cellStyle name="20% - Accent1 2 2 2 6 2 2 2 2" xfId="3064" xr:uid="{00000000-0005-0000-0000-00003D0B0000}"/>
    <cellStyle name="20% - Accent1 2 2 2 6 2 2 2 2 2" xfId="3065" xr:uid="{00000000-0005-0000-0000-00003E0B0000}"/>
    <cellStyle name="20% - Accent1 2 2 2 6 2 2 2 3" xfId="3066" xr:uid="{00000000-0005-0000-0000-00003F0B0000}"/>
    <cellStyle name="20% - Accent1 2 2 2 6 2 2 3" xfId="3067" xr:uid="{00000000-0005-0000-0000-0000400B0000}"/>
    <cellStyle name="20% - Accent1 2 2 2 6 2 2 3 2" xfId="3068" xr:uid="{00000000-0005-0000-0000-0000410B0000}"/>
    <cellStyle name="20% - Accent1 2 2 2 6 2 2 4" xfId="3069" xr:uid="{00000000-0005-0000-0000-0000420B0000}"/>
    <cellStyle name="20% - Accent1 2 2 2 6 2 3" xfId="3070" xr:uid="{00000000-0005-0000-0000-0000430B0000}"/>
    <cellStyle name="20% - Accent1 2 2 2 6 2 3 2" xfId="3071" xr:uid="{00000000-0005-0000-0000-0000440B0000}"/>
    <cellStyle name="20% - Accent1 2 2 2 6 2 3 2 2" xfId="3072" xr:uid="{00000000-0005-0000-0000-0000450B0000}"/>
    <cellStyle name="20% - Accent1 2 2 2 6 2 3 2 2 2" xfId="3073" xr:uid="{00000000-0005-0000-0000-0000460B0000}"/>
    <cellStyle name="20% - Accent1 2 2 2 6 2 3 2 3" xfId="3074" xr:uid="{00000000-0005-0000-0000-0000470B0000}"/>
    <cellStyle name="20% - Accent1 2 2 2 6 2 3 3" xfId="3075" xr:uid="{00000000-0005-0000-0000-0000480B0000}"/>
    <cellStyle name="20% - Accent1 2 2 2 6 2 3 3 2" xfId="3076" xr:uid="{00000000-0005-0000-0000-0000490B0000}"/>
    <cellStyle name="20% - Accent1 2 2 2 6 2 3 4" xfId="3077" xr:uid="{00000000-0005-0000-0000-00004A0B0000}"/>
    <cellStyle name="20% - Accent1 2 2 2 6 2 4" xfId="3078" xr:uid="{00000000-0005-0000-0000-00004B0B0000}"/>
    <cellStyle name="20% - Accent1 2 2 2 6 2 4 2" xfId="3079" xr:uid="{00000000-0005-0000-0000-00004C0B0000}"/>
    <cellStyle name="20% - Accent1 2 2 2 6 2 4 2 2" xfId="3080" xr:uid="{00000000-0005-0000-0000-00004D0B0000}"/>
    <cellStyle name="20% - Accent1 2 2 2 6 2 4 2 2 2" xfId="3081" xr:uid="{00000000-0005-0000-0000-00004E0B0000}"/>
    <cellStyle name="20% - Accent1 2 2 2 6 2 4 2 3" xfId="3082" xr:uid="{00000000-0005-0000-0000-00004F0B0000}"/>
    <cellStyle name="20% - Accent1 2 2 2 6 2 4 3" xfId="3083" xr:uid="{00000000-0005-0000-0000-0000500B0000}"/>
    <cellStyle name="20% - Accent1 2 2 2 6 2 4 3 2" xfId="3084" xr:uid="{00000000-0005-0000-0000-0000510B0000}"/>
    <cellStyle name="20% - Accent1 2 2 2 6 2 4 4" xfId="3085" xr:uid="{00000000-0005-0000-0000-0000520B0000}"/>
    <cellStyle name="20% - Accent1 2 2 2 6 2 5" xfId="3086" xr:uid="{00000000-0005-0000-0000-0000530B0000}"/>
    <cellStyle name="20% - Accent1 2 2 2 6 2 5 2" xfId="3087" xr:uid="{00000000-0005-0000-0000-0000540B0000}"/>
    <cellStyle name="20% - Accent1 2 2 2 6 2 5 2 2" xfId="3088" xr:uid="{00000000-0005-0000-0000-0000550B0000}"/>
    <cellStyle name="20% - Accent1 2 2 2 6 2 5 3" xfId="3089" xr:uid="{00000000-0005-0000-0000-0000560B0000}"/>
    <cellStyle name="20% - Accent1 2 2 2 6 2 6" xfId="3090" xr:uid="{00000000-0005-0000-0000-0000570B0000}"/>
    <cellStyle name="20% - Accent1 2 2 2 6 2 6 2" xfId="3091" xr:uid="{00000000-0005-0000-0000-0000580B0000}"/>
    <cellStyle name="20% - Accent1 2 2 2 6 2 6 2 2" xfId="3092" xr:uid="{00000000-0005-0000-0000-0000590B0000}"/>
    <cellStyle name="20% - Accent1 2 2 2 6 2 6 3" xfId="3093" xr:uid="{00000000-0005-0000-0000-00005A0B0000}"/>
    <cellStyle name="20% - Accent1 2 2 2 6 2 7" xfId="3094" xr:uid="{00000000-0005-0000-0000-00005B0B0000}"/>
    <cellStyle name="20% - Accent1 2 2 2 6 2 7 2" xfId="3095" xr:uid="{00000000-0005-0000-0000-00005C0B0000}"/>
    <cellStyle name="20% - Accent1 2 2 2 6 2 8" xfId="3096" xr:uid="{00000000-0005-0000-0000-00005D0B0000}"/>
    <cellStyle name="20% - Accent1 2 2 2 6 2 8 2" xfId="3097" xr:uid="{00000000-0005-0000-0000-00005E0B0000}"/>
    <cellStyle name="20% - Accent1 2 2 2 6 2 9" xfId="3098" xr:uid="{00000000-0005-0000-0000-00005F0B0000}"/>
    <cellStyle name="20% - Accent1 2 2 2 6 3" xfId="3099" xr:uid="{00000000-0005-0000-0000-0000600B0000}"/>
    <cellStyle name="20% - Accent1 2 2 2 6 3 2" xfId="3100" xr:uid="{00000000-0005-0000-0000-0000610B0000}"/>
    <cellStyle name="20% - Accent1 2 2 2 6 3 2 2" xfId="3101" xr:uid="{00000000-0005-0000-0000-0000620B0000}"/>
    <cellStyle name="20% - Accent1 2 2 2 6 3 2 2 2" xfId="3102" xr:uid="{00000000-0005-0000-0000-0000630B0000}"/>
    <cellStyle name="20% - Accent1 2 2 2 6 3 2 2 2 2" xfId="3103" xr:uid="{00000000-0005-0000-0000-0000640B0000}"/>
    <cellStyle name="20% - Accent1 2 2 2 6 3 2 2 3" xfId="3104" xr:uid="{00000000-0005-0000-0000-0000650B0000}"/>
    <cellStyle name="20% - Accent1 2 2 2 6 3 2 3" xfId="3105" xr:uid="{00000000-0005-0000-0000-0000660B0000}"/>
    <cellStyle name="20% - Accent1 2 2 2 6 3 2 3 2" xfId="3106" xr:uid="{00000000-0005-0000-0000-0000670B0000}"/>
    <cellStyle name="20% - Accent1 2 2 2 6 3 2 4" xfId="3107" xr:uid="{00000000-0005-0000-0000-0000680B0000}"/>
    <cellStyle name="20% - Accent1 2 2 2 6 3 3" xfId="3108" xr:uid="{00000000-0005-0000-0000-0000690B0000}"/>
    <cellStyle name="20% - Accent1 2 2 2 6 3 3 2" xfId="3109" xr:uid="{00000000-0005-0000-0000-00006A0B0000}"/>
    <cellStyle name="20% - Accent1 2 2 2 6 3 3 2 2" xfId="3110" xr:uid="{00000000-0005-0000-0000-00006B0B0000}"/>
    <cellStyle name="20% - Accent1 2 2 2 6 3 3 2 2 2" xfId="3111" xr:uid="{00000000-0005-0000-0000-00006C0B0000}"/>
    <cellStyle name="20% - Accent1 2 2 2 6 3 3 2 3" xfId="3112" xr:uid="{00000000-0005-0000-0000-00006D0B0000}"/>
    <cellStyle name="20% - Accent1 2 2 2 6 3 3 3" xfId="3113" xr:uid="{00000000-0005-0000-0000-00006E0B0000}"/>
    <cellStyle name="20% - Accent1 2 2 2 6 3 3 3 2" xfId="3114" xr:uid="{00000000-0005-0000-0000-00006F0B0000}"/>
    <cellStyle name="20% - Accent1 2 2 2 6 3 3 4" xfId="3115" xr:uid="{00000000-0005-0000-0000-0000700B0000}"/>
    <cellStyle name="20% - Accent1 2 2 2 6 3 4" xfId="3116" xr:uid="{00000000-0005-0000-0000-0000710B0000}"/>
    <cellStyle name="20% - Accent1 2 2 2 6 3 4 2" xfId="3117" xr:uid="{00000000-0005-0000-0000-0000720B0000}"/>
    <cellStyle name="20% - Accent1 2 2 2 6 3 4 2 2" xfId="3118" xr:uid="{00000000-0005-0000-0000-0000730B0000}"/>
    <cellStyle name="20% - Accent1 2 2 2 6 3 4 2 2 2" xfId="3119" xr:uid="{00000000-0005-0000-0000-0000740B0000}"/>
    <cellStyle name="20% - Accent1 2 2 2 6 3 4 2 3" xfId="3120" xr:uid="{00000000-0005-0000-0000-0000750B0000}"/>
    <cellStyle name="20% - Accent1 2 2 2 6 3 4 3" xfId="3121" xr:uid="{00000000-0005-0000-0000-0000760B0000}"/>
    <cellStyle name="20% - Accent1 2 2 2 6 3 4 3 2" xfId="3122" xr:uid="{00000000-0005-0000-0000-0000770B0000}"/>
    <cellStyle name="20% - Accent1 2 2 2 6 3 4 4" xfId="3123" xr:uid="{00000000-0005-0000-0000-0000780B0000}"/>
    <cellStyle name="20% - Accent1 2 2 2 6 3 5" xfId="3124" xr:uid="{00000000-0005-0000-0000-0000790B0000}"/>
    <cellStyle name="20% - Accent1 2 2 2 6 3 5 2" xfId="3125" xr:uid="{00000000-0005-0000-0000-00007A0B0000}"/>
    <cellStyle name="20% - Accent1 2 2 2 6 3 5 2 2" xfId="3126" xr:uid="{00000000-0005-0000-0000-00007B0B0000}"/>
    <cellStyle name="20% - Accent1 2 2 2 6 3 5 3" xfId="3127" xr:uid="{00000000-0005-0000-0000-00007C0B0000}"/>
    <cellStyle name="20% - Accent1 2 2 2 6 3 6" xfId="3128" xr:uid="{00000000-0005-0000-0000-00007D0B0000}"/>
    <cellStyle name="20% - Accent1 2 2 2 6 3 6 2" xfId="3129" xr:uid="{00000000-0005-0000-0000-00007E0B0000}"/>
    <cellStyle name="20% - Accent1 2 2 2 6 3 6 2 2" xfId="3130" xr:uid="{00000000-0005-0000-0000-00007F0B0000}"/>
    <cellStyle name="20% - Accent1 2 2 2 6 3 6 3" xfId="3131" xr:uid="{00000000-0005-0000-0000-0000800B0000}"/>
    <cellStyle name="20% - Accent1 2 2 2 6 3 7" xfId="3132" xr:uid="{00000000-0005-0000-0000-0000810B0000}"/>
    <cellStyle name="20% - Accent1 2 2 2 6 3 7 2" xfId="3133" xr:uid="{00000000-0005-0000-0000-0000820B0000}"/>
    <cellStyle name="20% - Accent1 2 2 2 6 3 8" xfId="3134" xr:uid="{00000000-0005-0000-0000-0000830B0000}"/>
    <cellStyle name="20% - Accent1 2 2 2 6 3 8 2" xfId="3135" xr:uid="{00000000-0005-0000-0000-0000840B0000}"/>
    <cellStyle name="20% - Accent1 2 2 2 6 3 9" xfId="3136" xr:uid="{00000000-0005-0000-0000-0000850B0000}"/>
    <cellStyle name="20% - Accent1 2 2 2 6 4" xfId="3137" xr:uid="{00000000-0005-0000-0000-0000860B0000}"/>
    <cellStyle name="20% - Accent1 2 2 2 6 4 2" xfId="3138" xr:uid="{00000000-0005-0000-0000-0000870B0000}"/>
    <cellStyle name="20% - Accent1 2 2 2 6 4 2 2" xfId="3139" xr:uid="{00000000-0005-0000-0000-0000880B0000}"/>
    <cellStyle name="20% - Accent1 2 2 2 6 4 2 2 2" xfId="3140" xr:uid="{00000000-0005-0000-0000-0000890B0000}"/>
    <cellStyle name="20% - Accent1 2 2 2 6 4 2 3" xfId="3141" xr:uid="{00000000-0005-0000-0000-00008A0B0000}"/>
    <cellStyle name="20% - Accent1 2 2 2 6 4 3" xfId="3142" xr:uid="{00000000-0005-0000-0000-00008B0B0000}"/>
    <cellStyle name="20% - Accent1 2 2 2 6 4 3 2" xfId="3143" xr:uid="{00000000-0005-0000-0000-00008C0B0000}"/>
    <cellStyle name="20% - Accent1 2 2 2 6 4 4" xfId="3144" xr:uid="{00000000-0005-0000-0000-00008D0B0000}"/>
    <cellStyle name="20% - Accent1 2 2 2 6 5" xfId="3145" xr:uid="{00000000-0005-0000-0000-00008E0B0000}"/>
    <cellStyle name="20% - Accent1 2 2 2 6 5 2" xfId="3146" xr:uid="{00000000-0005-0000-0000-00008F0B0000}"/>
    <cellStyle name="20% - Accent1 2 2 2 6 5 2 2" xfId="3147" xr:uid="{00000000-0005-0000-0000-0000900B0000}"/>
    <cellStyle name="20% - Accent1 2 2 2 6 5 2 2 2" xfId="3148" xr:uid="{00000000-0005-0000-0000-0000910B0000}"/>
    <cellStyle name="20% - Accent1 2 2 2 6 5 2 3" xfId="3149" xr:uid="{00000000-0005-0000-0000-0000920B0000}"/>
    <cellStyle name="20% - Accent1 2 2 2 6 5 3" xfId="3150" xr:uid="{00000000-0005-0000-0000-0000930B0000}"/>
    <cellStyle name="20% - Accent1 2 2 2 6 5 3 2" xfId="3151" xr:uid="{00000000-0005-0000-0000-0000940B0000}"/>
    <cellStyle name="20% - Accent1 2 2 2 6 5 4" xfId="3152" xr:uid="{00000000-0005-0000-0000-0000950B0000}"/>
    <cellStyle name="20% - Accent1 2 2 2 6 6" xfId="3153" xr:uid="{00000000-0005-0000-0000-0000960B0000}"/>
    <cellStyle name="20% - Accent1 2 2 2 6 6 2" xfId="3154" xr:uid="{00000000-0005-0000-0000-0000970B0000}"/>
    <cellStyle name="20% - Accent1 2 2 2 6 6 2 2" xfId="3155" xr:uid="{00000000-0005-0000-0000-0000980B0000}"/>
    <cellStyle name="20% - Accent1 2 2 2 6 6 2 2 2" xfId="3156" xr:uid="{00000000-0005-0000-0000-0000990B0000}"/>
    <cellStyle name="20% - Accent1 2 2 2 6 6 2 3" xfId="3157" xr:uid="{00000000-0005-0000-0000-00009A0B0000}"/>
    <cellStyle name="20% - Accent1 2 2 2 6 6 3" xfId="3158" xr:uid="{00000000-0005-0000-0000-00009B0B0000}"/>
    <cellStyle name="20% - Accent1 2 2 2 6 6 3 2" xfId="3159" xr:uid="{00000000-0005-0000-0000-00009C0B0000}"/>
    <cellStyle name="20% - Accent1 2 2 2 6 6 4" xfId="3160" xr:uid="{00000000-0005-0000-0000-00009D0B0000}"/>
    <cellStyle name="20% - Accent1 2 2 2 6 7" xfId="3161" xr:uid="{00000000-0005-0000-0000-00009E0B0000}"/>
    <cellStyle name="20% - Accent1 2 2 2 6 7 2" xfId="3162" xr:uid="{00000000-0005-0000-0000-00009F0B0000}"/>
    <cellStyle name="20% - Accent1 2 2 2 6 7 2 2" xfId="3163" xr:uid="{00000000-0005-0000-0000-0000A00B0000}"/>
    <cellStyle name="20% - Accent1 2 2 2 6 7 3" xfId="3164" xr:uid="{00000000-0005-0000-0000-0000A10B0000}"/>
    <cellStyle name="20% - Accent1 2 2 2 6 8" xfId="3165" xr:uid="{00000000-0005-0000-0000-0000A20B0000}"/>
    <cellStyle name="20% - Accent1 2 2 2 6 8 2" xfId="3166" xr:uid="{00000000-0005-0000-0000-0000A30B0000}"/>
    <cellStyle name="20% - Accent1 2 2 2 6 8 2 2" xfId="3167" xr:uid="{00000000-0005-0000-0000-0000A40B0000}"/>
    <cellStyle name="20% - Accent1 2 2 2 6 8 3" xfId="3168" xr:uid="{00000000-0005-0000-0000-0000A50B0000}"/>
    <cellStyle name="20% - Accent1 2 2 2 6 9" xfId="3169" xr:uid="{00000000-0005-0000-0000-0000A60B0000}"/>
    <cellStyle name="20% - Accent1 2 2 2 6 9 2" xfId="3170" xr:uid="{00000000-0005-0000-0000-0000A70B0000}"/>
    <cellStyle name="20% - Accent1 2 2 2 7" xfId="3171" xr:uid="{00000000-0005-0000-0000-0000A80B0000}"/>
    <cellStyle name="20% - Accent1 2 2 2 7 2" xfId="3172" xr:uid="{00000000-0005-0000-0000-0000A90B0000}"/>
    <cellStyle name="20% - Accent1 2 2 2 7 2 2" xfId="3173" xr:uid="{00000000-0005-0000-0000-0000AA0B0000}"/>
    <cellStyle name="20% - Accent1 2 2 2 7 2 2 2" xfId="3174" xr:uid="{00000000-0005-0000-0000-0000AB0B0000}"/>
    <cellStyle name="20% - Accent1 2 2 2 7 2 2 2 2" xfId="3175" xr:uid="{00000000-0005-0000-0000-0000AC0B0000}"/>
    <cellStyle name="20% - Accent1 2 2 2 7 2 2 3" xfId="3176" xr:uid="{00000000-0005-0000-0000-0000AD0B0000}"/>
    <cellStyle name="20% - Accent1 2 2 2 7 2 3" xfId="3177" xr:uid="{00000000-0005-0000-0000-0000AE0B0000}"/>
    <cellStyle name="20% - Accent1 2 2 2 7 2 3 2" xfId="3178" xr:uid="{00000000-0005-0000-0000-0000AF0B0000}"/>
    <cellStyle name="20% - Accent1 2 2 2 7 2 4" xfId="3179" xr:uid="{00000000-0005-0000-0000-0000B00B0000}"/>
    <cellStyle name="20% - Accent1 2 2 2 7 3" xfId="3180" xr:uid="{00000000-0005-0000-0000-0000B10B0000}"/>
    <cellStyle name="20% - Accent1 2 2 2 7 3 2" xfId="3181" xr:uid="{00000000-0005-0000-0000-0000B20B0000}"/>
    <cellStyle name="20% - Accent1 2 2 2 7 3 2 2" xfId="3182" xr:uid="{00000000-0005-0000-0000-0000B30B0000}"/>
    <cellStyle name="20% - Accent1 2 2 2 7 3 2 2 2" xfId="3183" xr:uid="{00000000-0005-0000-0000-0000B40B0000}"/>
    <cellStyle name="20% - Accent1 2 2 2 7 3 2 3" xfId="3184" xr:uid="{00000000-0005-0000-0000-0000B50B0000}"/>
    <cellStyle name="20% - Accent1 2 2 2 7 3 3" xfId="3185" xr:uid="{00000000-0005-0000-0000-0000B60B0000}"/>
    <cellStyle name="20% - Accent1 2 2 2 7 3 3 2" xfId="3186" xr:uid="{00000000-0005-0000-0000-0000B70B0000}"/>
    <cellStyle name="20% - Accent1 2 2 2 7 3 4" xfId="3187" xr:uid="{00000000-0005-0000-0000-0000B80B0000}"/>
    <cellStyle name="20% - Accent1 2 2 2 7 4" xfId="3188" xr:uid="{00000000-0005-0000-0000-0000B90B0000}"/>
    <cellStyle name="20% - Accent1 2 2 2 7 4 2" xfId="3189" xr:uid="{00000000-0005-0000-0000-0000BA0B0000}"/>
    <cellStyle name="20% - Accent1 2 2 2 7 4 2 2" xfId="3190" xr:uid="{00000000-0005-0000-0000-0000BB0B0000}"/>
    <cellStyle name="20% - Accent1 2 2 2 7 4 2 2 2" xfId="3191" xr:uid="{00000000-0005-0000-0000-0000BC0B0000}"/>
    <cellStyle name="20% - Accent1 2 2 2 7 4 2 3" xfId="3192" xr:uid="{00000000-0005-0000-0000-0000BD0B0000}"/>
    <cellStyle name="20% - Accent1 2 2 2 7 4 3" xfId="3193" xr:uid="{00000000-0005-0000-0000-0000BE0B0000}"/>
    <cellStyle name="20% - Accent1 2 2 2 7 4 3 2" xfId="3194" xr:uid="{00000000-0005-0000-0000-0000BF0B0000}"/>
    <cellStyle name="20% - Accent1 2 2 2 7 4 4" xfId="3195" xr:uid="{00000000-0005-0000-0000-0000C00B0000}"/>
    <cellStyle name="20% - Accent1 2 2 2 7 5" xfId="3196" xr:uid="{00000000-0005-0000-0000-0000C10B0000}"/>
    <cellStyle name="20% - Accent1 2 2 2 7 5 2" xfId="3197" xr:uid="{00000000-0005-0000-0000-0000C20B0000}"/>
    <cellStyle name="20% - Accent1 2 2 2 7 5 2 2" xfId="3198" xr:uid="{00000000-0005-0000-0000-0000C30B0000}"/>
    <cellStyle name="20% - Accent1 2 2 2 7 5 3" xfId="3199" xr:uid="{00000000-0005-0000-0000-0000C40B0000}"/>
    <cellStyle name="20% - Accent1 2 2 2 7 6" xfId="3200" xr:uid="{00000000-0005-0000-0000-0000C50B0000}"/>
    <cellStyle name="20% - Accent1 2 2 2 7 6 2" xfId="3201" xr:uid="{00000000-0005-0000-0000-0000C60B0000}"/>
    <cellStyle name="20% - Accent1 2 2 2 7 6 2 2" xfId="3202" xr:uid="{00000000-0005-0000-0000-0000C70B0000}"/>
    <cellStyle name="20% - Accent1 2 2 2 7 6 3" xfId="3203" xr:uid="{00000000-0005-0000-0000-0000C80B0000}"/>
    <cellStyle name="20% - Accent1 2 2 2 7 7" xfId="3204" xr:uid="{00000000-0005-0000-0000-0000C90B0000}"/>
    <cellStyle name="20% - Accent1 2 2 2 7 7 2" xfId="3205" xr:uid="{00000000-0005-0000-0000-0000CA0B0000}"/>
    <cellStyle name="20% - Accent1 2 2 2 7 8" xfId="3206" xr:uid="{00000000-0005-0000-0000-0000CB0B0000}"/>
    <cellStyle name="20% - Accent1 2 2 2 7 8 2" xfId="3207" xr:uid="{00000000-0005-0000-0000-0000CC0B0000}"/>
    <cellStyle name="20% - Accent1 2 2 2 7 9" xfId="3208" xr:uid="{00000000-0005-0000-0000-0000CD0B0000}"/>
    <cellStyle name="20% - Accent1 2 2 2 8" xfId="3209" xr:uid="{00000000-0005-0000-0000-0000CE0B0000}"/>
    <cellStyle name="20% - Accent1 2 2 2 8 2" xfId="3210" xr:uid="{00000000-0005-0000-0000-0000CF0B0000}"/>
    <cellStyle name="20% - Accent1 2 2 2 8 2 2" xfId="3211" xr:uid="{00000000-0005-0000-0000-0000D00B0000}"/>
    <cellStyle name="20% - Accent1 2 2 2 8 2 2 2" xfId="3212" xr:uid="{00000000-0005-0000-0000-0000D10B0000}"/>
    <cellStyle name="20% - Accent1 2 2 2 8 2 2 2 2" xfId="3213" xr:uid="{00000000-0005-0000-0000-0000D20B0000}"/>
    <cellStyle name="20% - Accent1 2 2 2 8 2 2 3" xfId="3214" xr:uid="{00000000-0005-0000-0000-0000D30B0000}"/>
    <cellStyle name="20% - Accent1 2 2 2 8 2 3" xfId="3215" xr:uid="{00000000-0005-0000-0000-0000D40B0000}"/>
    <cellStyle name="20% - Accent1 2 2 2 8 2 3 2" xfId="3216" xr:uid="{00000000-0005-0000-0000-0000D50B0000}"/>
    <cellStyle name="20% - Accent1 2 2 2 8 2 4" xfId="3217" xr:uid="{00000000-0005-0000-0000-0000D60B0000}"/>
    <cellStyle name="20% - Accent1 2 2 2 8 3" xfId="3218" xr:uid="{00000000-0005-0000-0000-0000D70B0000}"/>
    <cellStyle name="20% - Accent1 2 2 2 8 3 2" xfId="3219" xr:uid="{00000000-0005-0000-0000-0000D80B0000}"/>
    <cellStyle name="20% - Accent1 2 2 2 8 3 2 2" xfId="3220" xr:uid="{00000000-0005-0000-0000-0000D90B0000}"/>
    <cellStyle name="20% - Accent1 2 2 2 8 3 2 2 2" xfId="3221" xr:uid="{00000000-0005-0000-0000-0000DA0B0000}"/>
    <cellStyle name="20% - Accent1 2 2 2 8 3 2 3" xfId="3222" xr:uid="{00000000-0005-0000-0000-0000DB0B0000}"/>
    <cellStyle name="20% - Accent1 2 2 2 8 3 3" xfId="3223" xr:uid="{00000000-0005-0000-0000-0000DC0B0000}"/>
    <cellStyle name="20% - Accent1 2 2 2 8 3 3 2" xfId="3224" xr:uid="{00000000-0005-0000-0000-0000DD0B0000}"/>
    <cellStyle name="20% - Accent1 2 2 2 8 3 4" xfId="3225" xr:uid="{00000000-0005-0000-0000-0000DE0B0000}"/>
    <cellStyle name="20% - Accent1 2 2 2 8 4" xfId="3226" xr:uid="{00000000-0005-0000-0000-0000DF0B0000}"/>
    <cellStyle name="20% - Accent1 2 2 2 8 4 2" xfId="3227" xr:uid="{00000000-0005-0000-0000-0000E00B0000}"/>
    <cellStyle name="20% - Accent1 2 2 2 8 4 2 2" xfId="3228" xr:uid="{00000000-0005-0000-0000-0000E10B0000}"/>
    <cellStyle name="20% - Accent1 2 2 2 8 4 2 2 2" xfId="3229" xr:uid="{00000000-0005-0000-0000-0000E20B0000}"/>
    <cellStyle name="20% - Accent1 2 2 2 8 4 2 3" xfId="3230" xr:uid="{00000000-0005-0000-0000-0000E30B0000}"/>
    <cellStyle name="20% - Accent1 2 2 2 8 4 3" xfId="3231" xr:uid="{00000000-0005-0000-0000-0000E40B0000}"/>
    <cellStyle name="20% - Accent1 2 2 2 8 4 3 2" xfId="3232" xr:uid="{00000000-0005-0000-0000-0000E50B0000}"/>
    <cellStyle name="20% - Accent1 2 2 2 8 4 4" xfId="3233" xr:uid="{00000000-0005-0000-0000-0000E60B0000}"/>
    <cellStyle name="20% - Accent1 2 2 2 8 5" xfId="3234" xr:uid="{00000000-0005-0000-0000-0000E70B0000}"/>
    <cellStyle name="20% - Accent1 2 2 2 8 5 2" xfId="3235" xr:uid="{00000000-0005-0000-0000-0000E80B0000}"/>
    <cellStyle name="20% - Accent1 2 2 2 8 5 2 2" xfId="3236" xr:uid="{00000000-0005-0000-0000-0000E90B0000}"/>
    <cellStyle name="20% - Accent1 2 2 2 8 5 3" xfId="3237" xr:uid="{00000000-0005-0000-0000-0000EA0B0000}"/>
    <cellStyle name="20% - Accent1 2 2 2 8 6" xfId="3238" xr:uid="{00000000-0005-0000-0000-0000EB0B0000}"/>
    <cellStyle name="20% - Accent1 2 2 2 8 6 2" xfId="3239" xr:uid="{00000000-0005-0000-0000-0000EC0B0000}"/>
    <cellStyle name="20% - Accent1 2 2 2 8 6 2 2" xfId="3240" xr:uid="{00000000-0005-0000-0000-0000ED0B0000}"/>
    <cellStyle name="20% - Accent1 2 2 2 8 6 3" xfId="3241" xr:uid="{00000000-0005-0000-0000-0000EE0B0000}"/>
    <cellStyle name="20% - Accent1 2 2 2 8 7" xfId="3242" xr:uid="{00000000-0005-0000-0000-0000EF0B0000}"/>
    <cellStyle name="20% - Accent1 2 2 2 8 7 2" xfId="3243" xr:uid="{00000000-0005-0000-0000-0000F00B0000}"/>
    <cellStyle name="20% - Accent1 2 2 2 8 8" xfId="3244" xr:uid="{00000000-0005-0000-0000-0000F10B0000}"/>
    <cellStyle name="20% - Accent1 2 2 2 8 8 2" xfId="3245" xr:uid="{00000000-0005-0000-0000-0000F20B0000}"/>
    <cellStyle name="20% - Accent1 2 2 2 8 9" xfId="3246" xr:uid="{00000000-0005-0000-0000-0000F30B0000}"/>
    <cellStyle name="20% - Accent1 2 2 2 9" xfId="3247" xr:uid="{00000000-0005-0000-0000-0000F40B0000}"/>
    <cellStyle name="20% - Accent1 2 2 2 9 2" xfId="3248" xr:uid="{00000000-0005-0000-0000-0000F50B0000}"/>
    <cellStyle name="20% - Accent1 2 2 2 9 2 2" xfId="3249" xr:uid="{00000000-0005-0000-0000-0000F60B0000}"/>
    <cellStyle name="20% - Accent1 2 2 2 9 2 2 2" xfId="3250" xr:uid="{00000000-0005-0000-0000-0000F70B0000}"/>
    <cellStyle name="20% - Accent1 2 2 2 9 2 3" xfId="3251" xr:uid="{00000000-0005-0000-0000-0000F80B0000}"/>
    <cellStyle name="20% - Accent1 2 2 2 9 3" xfId="3252" xr:uid="{00000000-0005-0000-0000-0000F90B0000}"/>
    <cellStyle name="20% - Accent1 2 2 2 9 3 2" xfId="3253" xr:uid="{00000000-0005-0000-0000-0000FA0B0000}"/>
    <cellStyle name="20% - Accent1 2 2 2 9 4" xfId="3254" xr:uid="{00000000-0005-0000-0000-0000FB0B0000}"/>
    <cellStyle name="20% - Accent1 2 2 20" xfId="3255" xr:uid="{00000000-0005-0000-0000-0000FC0B0000}"/>
    <cellStyle name="20% - Accent1 2 2 3" xfId="3256" xr:uid="{00000000-0005-0000-0000-0000FD0B0000}"/>
    <cellStyle name="20% - Accent1 2 2 3 10" xfId="3257" xr:uid="{00000000-0005-0000-0000-0000FE0B0000}"/>
    <cellStyle name="20% - Accent1 2 2 3 10 2" xfId="3258" xr:uid="{00000000-0005-0000-0000-0000FF0B0000}"/>
    <cellStyle name="20% - Accent1 2 2 3 10 2 2" xfId="3259" xr:uid="{00000000-0005-0000-0000-0000000C0000}"/>
    <cellStyle name="20% - Accent1 2 2 3 10 2 2 2" xfId="3260" xr:uid="{00000000-0005-0000-0000-0000010C0000}"/>
    <cellStyle name="20% - Accent1 2 2 3 10 2 3" xfId="3261" xr:uid="{00000000-0005-0000-0000-0000020C0000}"/>
    <cellStyle name="20% - Accent1 2 2 3 10 3" xfId="3262" xr:uid="{00000000-0005-0000-0000-0000030C0000}"/>
    <cellStyle name="20% - Accent1 2 2 3 10 3 2" xfId="3263" xr:uid="{00000000-0005-0000-0000-0000040C0000}"/>
    <cellStyle name="20% - Accent1 2 2 3 10 4" xfId="3264" xr:uid="{00000000-0005-0000-0000-0000050C0000}"/>
    <cellStyle name="20% - Accent1 2 2 3 11" xfId="3265" xr:uid="{00000000-0005-0000-0000-0000060C0000}"/>
    <cellStyle name="20% - Accent1 2 2 3 11 2" xfId="3266" xr:uid="{00000000-0005-0000-0000-0000070C0000}"/>
    <cellStyle name="20% - Accent1 2 2 3 11 2 2" xfId="3267" xr:uid="{00000000-0005-0000-0000-0000080C0000}"/>
    <cellStyle name="20% - Accent1 2 2 3 11 2 2 2" xfId="3268" xr:uid="{00000000-0005-0000-0000-0000090C0000}"/>
    <cellStyle name="20% - Accent1 2 2 3 11 2 3" xfId="3269" xr:uid="{00000000-0005-0000-0000-00000A0C0000}"/>
    <cellStyle name="20% - Accent1 2 2 3 11 3" xfId="3270" xr:uid="{00000000-0005-0000-0000-00000B0C0000}"/>
    <cellStyle name="20% - Accent1 2 2 3 11 3 2" xfId="3271" xr:uid="{00000000-0005-0000-0000-00000C0C0000}"/>
    <cellStyle name="20% - Accent1 2 2 3 11 4" xfId="3272" xr:uid="{00000000-0005-0000-0000-00000D0C0000}"/>
    <cellStyle name="20% - Accent1 2 2 3 12" xfId="3273" xr:uid="{00000000-0005-0000-0000-00000E0C0000}"/>
    <cellStyle name="20% - Accent1 2 2 3 12 2" xfId="3274" xr:uid="{00000000-0005-0000-0000-00000F0C0000}"/>
    <cellStyle name="20% - Accent1 2 2 3 12 2 2" xfId="3275" xr:uid="{00000000-0005-0000-0000-0000100C0000}"/>
    <cellStyle name="20% - Accent1 2 2 3 12 3" xfId="3276" xr:uid="{00000000-0005-0000-0000-0000110C0000}"/>
    <cellStyle name="20% - Accent1 2 2 3 13" xfId="3277" xr:uid="{00000000-0005-0000-0000-0000120C0000}"/>
    <cellStyle name="20% - Accent1 2 2 3 13 2" xfId="3278" xr:uid="{00000000-0005-0000-0000-0000130C0000}"/>
    <cellStyle name="20% - Accent1 2 2 3 13 2 2" xfId="3279" xr:uid="{00000000-0005-0000-0000-0000140C0000}"/>
    <cellStyle name="20% - Accent1 2 2 3 13 3" xfId="3280" xr:uid="{00000000-0005-0000-0000-0000150C0000}"/>
    <cellStyle name="20% - Accent1 2 2 3 14" xfId="3281" xr:uid="{00000000-0005-0000-0000-0000160C0000}"/>
    <cellStyle name="20% - Accent1 2 2 3 14 2" xfId="3282" xr:uid="{00000000-0005-0000-0000-0000170C0000}"/>
    <cellStyle name="20% - Accent1 2 2 3 15" xfId="3283" xr:uid="{00000000-0005-0000-0000-0000180C0000}"/>
    <cellStyle name="20% - Accent1 2 2 3 15 2" xfId="3284" xr:uid="{00000000-0005-0000-0000-0000190C0000}"/>
    <cellStyle name="20% - Accent1 2 2 3 16" xfId="3285" xr:uid="{00000000-0005-0000-0000-00001A0C0000}"/>
    <cellStyle name="20% - Accent1 2 2 3 2" xfId="3286" xr:uid="{00000000-0005-0000-0000-00001B0C0000}"/>
    <cellStyle name="20% - Accent1 2 2 3 2 10" xfId="3287" xr:uid="{00000000-0005-0000-0000-00001C0C0000}"/>
    <cellStyle name="20% - Accent1 2 2 3 2 10 2" xfId="3288" xr:uid="{00000000-0005-0000-0000-00001D0C0000}"/>
    <cellStyle name="20% - Accent1 2 2 3 2 10 2 2" xfId="3289" xr:uid="{00000000-0005-0000-0000-00001E0C0000}"/>
    <cellStyle name="20% - Accent1 2 2 3 2 10 2 2 2" xfId="3290" xr:uid="{00000000-0005-0000-0000-00001F0C0000}"/>
    <cellStyle name="20% - Accent1 2 2 3 2 10 2 3" xfId="3291" xr:uid="{00000000-0005-0000-0000-0000200C0000}"/>
    <cellStyle name="20% - Accent1 2 2 3 2 10 3" xfId="3292" xr:uid="{00000000-0005-0000-0000-0000210C0000}"/>
    <cellStyle name="20% - Accent1 2 2 3 2 10 3 2" xfId="3293" xr:uid="{00000000-0005-0000-0000-0000220C0000}"/>
    <cellStyle name="20% - Accent1 2 2 3 2 10 4" xfId="3294" xr:uid="{00000000-0005-0000-0000-0000230C0000}"/>
    <cellStyle name="20% - Accent1 2 2 3 2 11" xfId="3295" xr:uid="{00000000-0005-0000-0000-0000240C0000}"/>
    <cellStyle name="20% - Accent1 2 2 3 2 11 2" xfId="3296" xr:uid="{00000000-0005-0000-0000-0000250C0000}"/>
    <cellStyle name="20% - Accent1 2 2 3 2 11 2 2" xfId="3297" xr:uid="{00000000-0005-0000-0000-0000260C0000}"/>
    <cellStyle name="20% - Accent1 2 2 3 2 11 3" xfId="3298" xr:uid="{00000000-0005-0000-0000-0000270C0000}"/>
    <cellStyle name="20% - Accent1 2 2 3 2 12" xfId="3299" xr:uid="{00000000-0005-0000-0000-0000280C0000}"/>
    <cellStyle name="20% - Accent1 2 2 3 2 12 2" xfId="3300" xr:uid="{00000000-0005-0000-0000-0000290C0000}"/>
    <cellStyle name="20% - Accent1 2 2 3 2 12 2 2" xfId="3301" xr:uid="{00000000-0005-0000-0000-00002A0C0000}"/>
    <cellStyle name="20% - Accent1 2 2 3 2 12 3" xfId="3302" xr:uid="{00000000-0005-0000-0000-00002B0C0000}"/>
    <cellStyle name="20% - Accent1 2 2 3 2 13" xfId="3303" xr:uid="{00000000-0005-0000-0000-00002C0C0000}"/>
    <cellStyle name="20% - Accent1 2 2 3 2 13 2" xfId="3304" xr:uid="{00000000-0005-0000-0000-00002D0C0000}"/>
    <cellStyle name="20% - Accent1 2 2 3 2 14" xfId="3305" xr:uid="{00000000-0005-0000-0000-00002E0C0000}"/>
    <cellStyle name="20% - Accent1 2 2 3 2 14 2" xfId="3306" xr:uid="{00000000-0005-0000-0000-00002F0C0000}"/>
    <cellStyle name="20% - Accent1 2 2 3 2 15" xfId="3307" xr:uid="{00000000-0005-0000-0000-0000300C0000}"/>
    <cellStyle name="20% - Accent1 2 2 3 2 2" xfId="3308" xr:uid="{00000000-0005-0000-0000-0000310C0000}"/>
    <cellStyle name="20% - Accent1 2 2 3 2 2 10" xfId="3309" xr:uid="{00000000-0005-0000-0000-0000320C0000}"/>
    <cellStyle name="20% - Accent1 2 2 3 2 2 10 2" xfId="3310" xr:uid="{00000000-0005-0000-0000-0000330C0000}"/>
    <cellStyle name="20% - Accent1 2 2 3 2 2 10 2 2" xfId="3311" xr:uid="{00000000-0005-0000-0000-0000340C0000}"/>
    <cellStyle name="20% - Accent1 2 2 3 2 2 10 3" xfId="3312" xr:uid="{00000000-0005-0000-0000-0000350C0000}"/>
    <cellStyle name="20% - Accent1 2 2 3 2 2 11" xfId="3313" xr:uid="{00000000-0005-0000-0000-0000360C0000}"/>
    <cellStyle name="20% - Accent1 2 2 3 2 2 11 2" xfId="3314" xr:uid="{00000000-0005-0000-0000-0000370C0000}"/>
    <cellStyle name="20% - Accent1 2 2 3 2 2 11 2 2" xfId="3315" xr:uid="{00000000-0005-0000-0000-0000380C0000}"/>
    <cellStyle name="20% - Accent1 2 2 3 2 2 11 3" xfId="3316" xr:uid="{00000000-0005-0000-0000-0000390C0000}"/>
    <cellStyle name="20% - Accent1 2 2 3 2 2 12" xfId="3317" xr:uid="{00000000-0005-0000-0000-00003A0C0000}"/>
    <cellStyle name="20% - Accent1 2 2 3 2 2 12 2" xfId="3318" xr:uid="{00000000-0005-0000-0000-00003B0C0000}"/>
    <cellStyle name="20% - Accent1 2 2 3 2 2 13" xfId="3319" xr:uid="{00000000-0005-0000-0000-00003C0C0000}"/>
    <cellStyle name="20% - Accent1 2 2 3 2 2 13 2" xfId="3320" xr:uid="{00000000-0005-0000-0000-00003D0C0000}"/>
    <cellStyle name="20% - Accent1 2 2 3 2 2 14" xfId="3321" xr:uid="{00000000-0005-0000-0000-00003E0C0000}"/>
    <cellStyle name="20% - Accent1 2 2 3 2 2 2" xfId="3322" xr:uid="{00000000-0005-0000-0000-00003F0C0000}"/>
    <cellStyle name="20% - Accent1 2 2 3 2 2 2 10" xfId="3323" xr:uid="{00000000-0005-0000-0000-0000400C0000}"/>
    <cellStyle name="20% - Accent1 2 2 3 2 2 2 10 2" xfId="3324" xr:uid="{00000000-0005-0000-0000-0000410C0000}"/>
    <cellStyle name="20% - Accent1 2 2 3 2 2 2 11" xfId="3325" xr:uid="{00000000-0005-0000-0000-0000420C0000}"/>
    <cellStyle name="20% - Accent1 2 2 3 2 2 2 2" xfId="3326" xr:uid="{00000000-0005-0000-0000-0000430C0000}"/>
    <cellStyle name="20% - Accent1 2 2 3 2 2 2 2 2" xfId="3327" xr:uid="{00000000-0005-0000-0000-0000440C0000}"/>
    <cellStyle name="20% - Accent1 2 2 3 2 2 2 2 2 2" xfId="3328" xr:uid="{00000000-0005-0000-0000-0000450C0000}"/>
    <cellStyle name="20% - Accent1 2 2 3 2 2 2 2 2 2 2" xfId="3329" xr:uid="{00000000-0005-0000-0000-0000460C0000}"/>
    <cellStyle name="20% - Accent1 2 2 3 2 2 2 2 2 2 2 2" xfId="3330" xr:uid="{00000000-0005-0000-0000-0000470C0000}"/>
    <cellStyle name="20% - Accent1 2 2 3 2 2 2 2 2 2 3" xfId="3331" xr:uid="{00000000-0005-0000-0000-0000480C0000}"/>
    <cellStyle name="20% - Accent1 2 2 3 2 2 2 2 2 3" xfId="3332" xr:uid="{00000000-0005-0000-0000-0000490C0000}"/>
    <cellStyle name="20% - Accent1 2 2 3 2 2 2 2 2 3 2" xfId="3333" xr:uid="{00000000-0005-0000-0000-00004A0C0000}"/>
    <cellStyle name="20% - Accent1 2 2 3 2 2 2 2 2 4" xfId="3334" xr:uid="{00000000-0005-0000-0000-00004B0C0000}"/>
    <cellStyle name="20% - Accent1 2 2 3 2 2 2 2 3" xfId="3335" xr:uid="{00000000-0005-0000-0000-00004C0C0000}"/>
    <cellStyle name="20% - Accent1 2 2 3 2 2 2 2 3 2" xfId="3336" xr:uid="{00000000-0005-0000-0000-00004D0C0000}"/>
    <cellStyle name="20% - Accent1 2 2 3 2 2 2 2 3 2 2" xfId="3337" xr:uid="{00000000-0005-0000-0000-00004E0C0000}"/>
    <cellStyle name="20% - Accent1 2 2 3 2 2 2 2 3 2 2 2" xfId="3338" xr:uid="{00000000-0005-0000-0000-00004F0C0000}"/>
    <cellStyle name="20% - Accent1 2 2 3 2 2 2 2 3 2 3" xfId="3339" xr:uid="{00000000-0005-0000-0000-0000500C0000}"/>
    <cellStyle name="20% - Accent1 2 2 3 2 2 2 2 3 3" xfId="3340" xr:uid="{00000000-0005-0000-0000-0000510C0000}"/>
    <cellStyle name="20% - Accent1 2 2 3 2 2 2 2 3 3 2" xfId="3341" xr:uid="{00000000-0005-0000-0000-0000520C0000}"/>
    <cellStyle name="20% - Accent1 2 2 3 2 2 2 2 3 4" xfId="3342" xr:uid="{00000000-0005-0000-0000-0000530C0000}"/>
    <cellStyle name="20% - Accent1 2 2 3 2 2 2 2 4" xfId="3343" xr:uid="{00000000-0005-0000-0000-0000540C0000}"/>
    <cellStyle name="20% - Accent1 2 2 3 2 2 2 2 4 2" xfId="3344" xr:uid="{00000000-0005-0000-0000-0000550C0000}"/>
    <cellStyle name="20% - Accent1 2 2 3 2 2 2 2 4 2 2" xfId="3345" xr:uid="{00000000-0005-0000-0000-0000560C0000}"/>
    <cellStyle name="20% - Accent1 2 2 3 2 2 2 2 4 2 2 2" xfId="3346" xr:uid="{00000000-0005-0000-0000-0000570C0000}"/>
    <cellStyle name="20% - Accent1 2 2 3 2 2 2 2 4 2 3" xfId="3347" xr:uid="{00000000-0005-0000-0000-0000580C0000}"/>
    <cellStyle name="20% - Accent1 2 2 3 2 2 2 2 4 3" xfId="3348" xr:uid="{00000000-0005-0000-0000-0000590C0000}"/>
    <cellStyle name="20% - Accent1 2 2 3 2 2 2 2 4 3 2" xfId="3349" xr:uid="{00000000-0005-0000-0000-00005A0C0000}"/>
    <cellStyle name="20% - Accent1 2 2 3 2 2 2 2 4 4" xfId="3350" xr:uid="{00000000-0005-0000-0000-00005B0C0000}"/>
    <cellStyle name="20% - Accent1 2 2 3 2 2 2 2 5" xfId="3351" xr:uid="{00000000-0005-0000-0000-00005C0C0000}"/>
    <cellStyle name="20% - Accent1 2 2 3 2 2 2 2 5 2" xfId="3352" xr:uid="{00000000-0005-0000-0000-00005D0C0000}"/>
    <cellStyle name="20% - Accent1 2 2 3 2 2 2 2 5 2 2" xfId="3353" xr:uid="{00000000-0005-0000-0000-00005E0C0000}"/>
    <cellStyle name="20% - Accent1 2 2 3 2 2 2 2 5 3" xfId="3354" xr:uid="{00000000-0005-0000-0000-00005F0C0000}"/>
    <cellStyle name="20% - Accent1 2 2 3 2 2 2 2 6" xfId="3355" xr:uid="{00000000-0005-0000-0000-0000600C0000}"/>
    <cellStyle name="20% - Accent1 2 2 3 2 2 2 2 6 2" xfId="3356" xr:uid="{00000000-0005-0000-0000-0000610C0000}"/>
    <cellStyle name="20% - Accent1 2 2 3 2 2 2 2 6 2 2" xfId="3357" xr:uid="{00000000-0005-0000-0000-0000620C0000}"/>
    <cellStyle name="20% - Accent1 2 2 3 2 2 2 2 6 3" xfId="3358" xr:uid="{00000000-0005-0000-0000-0000630C0000}"/>
    <cellStyle name="20% - Accent1 2 2 3 2 2 2 2 7" xfId="3359" xr:uid="{00000000-0005-0000-0000-0000640C0000}"/>
    <cellStyle name="20% - Accent1 2 2 3 2 2 2 2 7 2" xfId="3360" xr:uid="{00000000-0005-0000-0000-0000650C0000}"/>
    <cellStyle name="20% - Accent1 2 2 3 2 2 2 2 8" xfId="3361" xr:uid="{00000000-0005-0000-0000-0000660C0000}"/>
    <cellStyle name="20% - Accent1 2 2 3 2 2 2 2 8 2" xfId="3362" xr:uid="{00000000-0005-0000-0000-0000670C0000}"/>
    <cellStyle name="20% - Accent1 2 2 3 2 2 2 2 9" xfId="3363" xr:uid="{00000000-0005-0000-0000-0000680C0000}"/>
    <cellStyle name="20% - Accent1 2 2 3 2 2 2 3" xfId="3364" xr:uid="{00000000-0005-0000-0000-0000690C0000}"/>
    <cellStyle name="20% - Accent1 2 2 3 2 2 2 3 2" xfId="3365" xr:uid="{00000000-0005-0000-0000-00006A0C0000}"/>
    <cellStyle name="20% - Accent1 2 2 3 2 2 2 3 2 2" xfId="3366" xr:uid="{00000000-0005-0000-0000-00006B0C0000}"/>
    <cellStyle name="20% - Accent1 2 2 3 2 2 2 3 2 2 2" xfId="3367" xr:uid="{00000000-0005-0000-0000-00006C0C0000}"/>
    <cellStyle name="20% - Accent1 2 2 3 2 2 2 3 2 2 2 2" xfId="3368" xr:uid="{00000000-0005-0000-0000-00006D0C0000}"/>
    <cellStyle name="20% - Accent1 2 2 3 2 2 2 3 2 2 3" xfId="3369" xr:uid="{00000000-0005-0000-0000-00006E0C0000}"/>
    <cellStyle name="20% - Accent1 2 2 3 2 2 2 3 2 3" xfId="3370" xr:uid="{00000000-0005-0000-0000-00006F0C0000}"/>
    <cellStyle name="20% - Accent1 2 2 3 2 2 2 3 2 3 2" xfId="3371" xr:uid="{00000000-0005-0000-0000-0000700C0000}"/>
    <cellStyle name="20% - Accent1 2 2 3 2 2 2 3 2 4" xfId="3372" xr:uid="{00000000-0005-0000-0000-0000710C0000}"/>
    <cellStyle name="20% - Accent1 2 2 3 2 2 2 3 3" xfId="3373" xr:uid="{00000000-0005-0000-0000-0000720C0000}"/>
    <cellStyle name="20% - Accent1 2 2 3 2 2 2 3 3 2" xfId="3374" xr:uid="{00000000-0005-0000-0000-0000730C0000}"/>
    <cellStyle name="20% - Accent1 2 2 3 2 2 2 3 3 2 2" xfId="3375" xr:uid="{00000000-0005-0000-0000-0000740C0000}"/>
    <cellStyle name="20% - Accent1 2 2 3 2 2 2 3 3 2 2 2" xfId="3376" xr:uid="{00000000-0005-0000-0000-0000750C0000}"/>
    <cellStyle name="20% - Accent1 2 2 3 2 2 2 3 3 2 3" xfId="3377" xr:uid="{00000000-0005-0000-0000-0000760C0000}"/>
    <cellStyle name="20% - Accent1 2 2 3 2 2 2 3 3 3" xfId="3378" xr:uid="{00000000-0005-0000-0000-0000770C0000}"/>
    <cellStyle name="20% - Accent1 2 2 3 2 2 2 3 3 3 2" xfId="3379" xr:uid="{00000000-0005-0000-0000-0000780C0000}"/>
    <cellStyle name="20% - Accent1 2 2 3 2 2 2 3 3 4" xfId="3380" xr:uid="{00000000-0005-0000-0000-0000790C0000}"/>
    <cellStyle name="20% - Accent1 2 2 3 2 2 2 3 4" xfId="3381" xr:uid="{00000000-0005-0000-0000-00007A0C0000}"/>
    <cellStyle name="20% - Accent1 2 2 3 2 2 2 3 4 2" xfId="3382" xr:uid="{00000000-0005-0000-0000-00007B0C0000}"/>
    <cellStyle name="20% - Accent1 2 2 3 2 2 2 3 4 2 2" xfId="3383" xr:uid="{00000000-0005-0000-0000-00007C0C0000}"/>
    <cellStyle name="20% - Accent1 2 2 3 2 2 2 3 4 2 2 2" xfId="3384" xr:uid="{00000000-0005-0000-0000-00007D0C0000}"/>
    <cellStyle name="20% - Accent1 2 2 3 2 2 2 3 4 2 3" xfId="3385" xr:uid="{00000000-0005-0000-0000-00007E0C0000}"/>
    <cellStyle name="20% - Accent1 2 2 3 2 2 2 3 4 3" xfId="3386" xr:uid="{00000000-0005-0000-0000-00007F0C0000}"/>
    <cellStyle name="20% - Accent1 2 2 3 2 2 2 3 4 3 2" xfId="3387" xr:uid="{00000000-0005-0000-0000-0000800C0000}"/>
    <cellStyle name="20% - Accent1 2 2 3 2 2 2 3 4 4" xfId="3388" xr:uid="{00000000-0005-0000-0000-0000810C0000}"/>
    <cellStyle name="20% - Accent1 2 2 3 2 2 2 3 5" xfId="3389" xr:uid="{00000000-0005-0000-0000-0000820C0000}"/>
    <cellStyle name="20% - Accent1 2 2 3 2 2 2 3 5 2" xfId="3390" xr:uid="{00000000-0005-0000-0000-0000830C0000}"/>
    <cellStyle name="20% - Accent1 2 2 3 2 2 2 3 5 2 2" xfId="3391" xr:uid="{00000000-0005-0000-0000-0000840C0000}"/>
    <cellStyle name="20% - Accent1 2 2 3 2 2 2 3 5 3" xfId="3392" xr:uid="{00000000-0005-0000-0000-0000850C0000}"/>
    <cellStyle name="20% - Accent1 2 2 3 2 2 2 3 6" xfId="3393" xr:uid="{00000000-0005-0000-0000-0000860C0000}"/>
    <cellStyle name="20% - Accent1 2 2 3 2 2 2 3 6 2" xfId="3394" xr:uid="{00000000-0005-0000-0000-0000870C0000}"/>
    <cellStyle name="20% - Accent1 2 2 3 2 2 2 3 6 2 2" xfId="3395" xr:uid="{00000000-0005-0000-0000-0000880C0000}"/>
    <cellStyle name="20% - Accent1 2 2 3 2 2 2 3 6 3" xfId="3396" xr:uid="{00000000-0005-0000-0000-0000890C0000}"/>
    <cellStyle name="20% - Accent1 2 2 3 2 2 2 3 7" xfId="3397" xr:uid="{00000000-0005-0000-0000-00008A0C0000}"/>
    <cellStyle name="20% - Accent1 2 2 3 2 2 2 3 7 2" xfId="3398" xr:uid="{00000000-0005-0000-0000-00008B0C0000}"/>
    <cellStyle name="20% - Accent1 2 2 3 2 2 2 3 8" xfId="3399" xr:uid="{00000000-0005-0000-0000-00008C0C0000}"/>
    <cellStyle name="20% - Accent1 2 2 3 2 2 2 3 8 2" xfId="3400" xr:uid="{00000000-0005-0000-0000-00008D0C0000}"/>
    <cellStyle name="20% - Accent1 2 2 3 2 2 2 3 9" xfId="3401" xr:uid="{00000000-0005-0000-0000-00008E0C0000}"/>
    <cellStyle name="20% - Accent1 2 2 3 2 2 2 4" xfId="3402" xr:uid="{00000000-0005-0000-0000-00008F0C0000}"/>
    <cellStyle name="20% - Accent1 2 2 3 2 2 2 4 2" xfId="3403" xr:uid="{00000000-0005-0000-0000-0000900C0000}"/>
    <cellStyle name="20% - Accent1 2 2 3 2 2 2 4 2 2" xfId="3404" xr:uid="{00000000-0005-0000-0000-0000910C0000}"/>
    <cellStyle name="20% - Accent1 2 2 3 2 2 2 4 2 2 2" xfId="3405" xr:uid="{00000000-0005-0000-0000-0000920C0000}"/>
    <cellStyle name="20% - Accent1 2 2 3 2 2 2 4 2 3" xfId="3406" xr:uid="{00000000-0005-0000-0000-0000930C0000}"/>
    <cellStyle name="20% - Accent1 2 2 3 2 2 2 4 3" xfId="3407" xr:uid="{00000000-0005-0000-0000-0000940C0000}"/>
    <cellStyle name="20% - Accent1 2 2 3 2 2 2 4 3 2" xfId="3408" xr:uid="{00000000-0005-0000-0000-0000950C0000}"/>
    <cellStyle name="20% - Accent1 2 2 3 2 2 2 4 4" xfId="3409" xr:uid="{00000000-0005-0000-0000-0000960C0000}"/>
    <cellStyle name="20% - Accent1 2 2 3 2 2 2 5" xfId="3410" xr:uid="{00000000-0005-0000-0000-0000970C0000}"/>
    <cellStyle name="20% - Accent1 2 2 3 2 2 2 5 2" xfId="3411" xr:uid="{00000000-0005-0000-0000-0000980C0000}"/>
    <cellStyle name="20% - Accent1 2 2 3 2 2 2 5 2 2" xfId="3412" xr:uid="{00000000-0005-0000-0000-0000990C0000}"/>
    <cellStyle name="20% - Accent1 2 2 3 2 2 2 5 2 2 2" xfId="3413" xr:uid="{00000000-0005-0000-0000-00009A0C0000}"/>
    <cellStyle name="20% - Accent1 2 2 3 2 2 2 5 2 3" xfId="3414" xr:uid="{00000000-0005-0000-0000-00009B0C0000}"/>
    <cellStyle name="20% - Accent1 2 2 3 2 2 2 5 3" xfId="3415" xr:uid="{00000000-0005-0000-0000-00009C0C0000}"/>
    <cellStyle name="20% - Accent1 2 2 3 2 2 2 5 3 2" xfId="3416" xr:uid="{00000000-0005-0000-0000-00009D0C0000}"/>
    <cellStyle name="20% - Accent1 2 2 3 2 2 2 5 4" xfId="3417" xr:uid="{00000000-0005-0000-0000-00009E0C0000}"/>
    <cellStyle name="20% - Accent1 2 2 3 2 2 2 6" xfId="3418" xr:uid="{00000000-0005-0000-0000-00009F0C0000}"/>
    <cellStyle name="20% - Accent1 2 2 3 2 2 2 6 2" xfId="3419" xr:uid="{00000000-0005-0000-0000-0000A00C0000}"/>
    <cellStyle name="20% - Accent1 2 2 3 2 2 2 6 2 2" xfId="3420" xr:uid="{00000000-0005-0000-0000-0000A10C0000}"/>
    <cellStyle name="20% - Accent1 2 2 3 2 2 2 6 2 2 2" xfId="3421" xr:uid="{00000000-0005-0000-0000-0000A20C0000}"/>
    <cellStyle name="20% - Accent1 2 2 3 2 2 2 6 2 3" xfId="3422" xr:uid="{00000000-0005-0000-0000-0000A30C0000}"/>
    <cellStyle name="20% - Accent1 2 2 3 2 2 2 6 3" xfId="3423" xr:uid="{00000000-0005-0000-0000-0000A40C0000}"/>
    <cellStyle name="20% - Accent1 2 2 3 2 2 2 6 3 2" xfId="3424" xr:uid="{00000000-0005-0000-0000-0000A50C0000}"/>
    <cellStyle name="20% - Accent1 2 2 3 2 2 2 6 4" xfId="3425" xr:uid="{00000000-0005-0000-0000-0000A60C0000}"/>
    <cellStyle name="20% - Accent1 2 2 3 2 2 2 7" xfId="3426" xr:uid="{00000000-0005-0000-0000-0000A70C0000}"/>
    <cellStyle name="20% - Accent1 2 2 3 2 2 2 7 2" xfId="3427" xr:uid="{00000000-0005-0000-0000-0000A80C0000}"/>
    <cellStyle name="20% - Accent1 2 2 3 2 2 2 7 2 2" xfId="3428" xr:uid="{00000000-0005-0000-0000-0000A90C0000}"/>
    <cellStyle name="20% - Accent1 2 2 3 2 2 2 7 3" xfId="3429" xr:uid="{00000000-0005-0000-0000-0000AA0C0000}"/>
    <cellStyle name="20% - Accent1 2 2 3 2 2 2 8" xfId="3430" xr:uid="{00000000-0005-0000-0000-0000AB0C0000}"/>
    <cellStyle name="20% - Accent1 2 2 3 2 2 2 8 2" xfId="3431" xr:uid="{00000000-0005-0000-0000-0000AC0C0000}"/>
    <cellStyle name="20% - Accent1 2 2 3 2 2 2 8 2 2" xfId="3432" xr:uid="{00000000-0005-0000-0000-0000AD0C0000}"/>
    <cellStyle name="20% - Accent1 2 2 3 2 2 2 8 3" xfId="3433" xr:uid="{00000000-0005-0000-0000-0000AE0C0000}"/>
    <cellStyle name="20% - Accent1 2 2 3 2 2 2 9" xfId="3434" xr:uid="{00000000-0005-0000-0000-0000AF0C0000}"/>
    <cellStyle name="20% - Accent1 2 2 3 2 2 2 9 2" xfId="3435" xr:uid="{00000000-0005-0000-0000-0000B00C0000}"/>
    <cellStyle name="20% - Accent1 2 2 3 2 2 3" xfId="3436" xr:uid="{00000000-0005-0000-0000-0000B10C0000}"/>
    <cellStyle name="20% - Accent1 2 2 3 2 2 3 10" xfId="3437" xr:uid="{00000000-0005-0000-0000-0000B20C0000}"/>
    <cellStyle name="20% - Accent1 2 2 3 2 2 3 10 2" xfId="3438" xr:uid="{00000000-0005-0000-0000-0000B30C0000}"/>
    <cellStyle name="20% - Accent1 2 2 3 2 2 3 11" xfId="3439" xr:uid="{00000000-0005-0000-0000-0000B40C0000}"/>
    <cellStyle name="20% - Accent1 2 2 3 2 2 3 2" xfId="3440" xr:uid="{00000000-0005-0000-0000-0000B50C0000}"/>
    <cellStyle name="20% - Accent1 2 2 3 2 2 3 2 2" xfId="3441" xr:uid="{00000000-0005-0000-0000-0000B60C0000}"/>
    <cellStyle name="20% - Accent1 2 2 3 2 2 3 2 2 2" xfId="3442" xr:uid="{00000000-0005-0000-0000-0000B70C0000}"/>
    <cellStyle name="20% - Accent1 2 2 3 2 2 3 2 2 2 2" xfId="3443" xr:uid="{00000000-0005-0000-0000-0000B80C0000}"/>
    <cellStyle name="20% - Accent1 2 2 3 2 2 3 2 2 2 2 2" xfId="3444" xr:uid="{00000000-0005-0000-0000-0000B90C0000}"/>
    <cellStyle name="20% - Accent1 2 2 3 2 2 3 2 2 2 3" xfId="3445" xr:uid="{00000000-0005-0000-0000-0000BA0C0000}"/>
    <cellStyle name="20% - Accent1 2 2 3 2 2 3 2 2 3" xfId="3446" xr:uid="{00000000-0005-0000-0000-0000BB0C0000}"/>
    <cellStyle name="20% - Accent1 2 2 3 2 2 3 2 2 3 2" xfId="3447" xr:uid="{00000000-0005-0000-0000-0000BC0C0000}"/>
    <cellStyle name="20% - Accent1 2 2 3 2 2 3 2 2 4" xfId="3448" xr:uid="{00000000-0005-0000-0000-0000BD0C0000}"/>
    <cellStyle name="20% - Accent1 2 2 3 2 2 3 2 3" xfId="3449" xr:uid="{00000000-0005-0000-0000-0000BE0C0000}"/>
    <cellStyle name="20% - Accent1 2 2 3 2 2 3 2 3 2" xfId="3450" xr:uid="{00000000-0005-0000-0000-0000BF0C0000}"/>
    <cellStyle name="20% - Accent1 2 2 3 2 2 3 2 3 2 2" xfId="3451" xr:uid="{00000000-0005-0000-0000-0000C00C0000}"/>
    <cellStyle name="20% - Accent1 2 2 3 2 2 3 2 3 2 2 2" xfId="3452" xr:uid="{00000000-0005-0000-0000-0000C10C0000}"/>
    <cellStyle name="20% - Accent1 2 2 3 2 2 3 2 3 2 3" xfId="3453" xr:uid="{00000000-0005-0000-0000-0000C20C0000}"/>
    <cellStyle name="20% - Accent1 2 2 3 2 2 3 2 3 3" xfId="3454" xr:uid="{00000000-0005-0000-0000-0000C30C0000}"/>
    <cellStyle name="20% - Accent1 2 2 3 2 2 3 2 3 3 2" xfId="3455" xr:uid="{00000000-0005-0000-0000-0000C40C0000}"/>
    <cellStyle name="20% - Accent1 2 2 3 2 2 3 2 3 4" xfId="3456" xr:uid="{00000000-0005-0000-0000-0000C50C0000}"/>
    <cellStyle name="20% - Accent1 2 2 3 2 2 3 2 4" xfId="3457" xr:uid="{00000000-0005-0000-0000-0000C60C0000}"/>
    <cellStyle name="20% - Accent1 2 2 3 2 2 3 2 4 2" xfId="3458" xr:uid="{00000000-0005-0000-0000-0000C70C0000}"/>
    <cellStyle name="20% - Accent1 2 2 3 2 2 3 2 4 2 2" xfId="3459" xr:uid="{00000000-0005-0000-0000-0000C80C0000}"/>
    <cellStyle name="20% - Accent1 2 2 3 2 2 3 2 4 2 2 2" xfId="3460" xr:uid="{00000000-0005-0000-0000-0000C90C0000}"/>
    <cellStyle name="20% - Accent1 2 2 3 2 2 3 2 4 2 3" xfId="3461" xr:uid="{00000000-0005-0000-0000-0000CA0C0000}"/>
    <cellStyle name="20% - Accent1 2 2 3 2 2 3 2 4 3" xfId="3462" xr:uid="{00000000-0005-0000-0000-0000CB0C0000}"/>
    <cellStyle name="20% - Accent1 2 2 3 2 2 3 2 4 3 2" xfId="3463" xr:uid="{00000000-0005-0000-0000-0000CC0C0000}"/>
    <cellStyle name="20% - Accent1 2 2 3 2 2 3 2 4 4" xfId="3464" xr:uid="{00000000-0005-0000-0000-0000CD0C0000}"/>
    <cellStyle name="20% - Accent1 2 2 3 2 2 3 2 5" xfId="3465" xr:uid="{00000000-0005-0000-0000-0000CE0C0000}"/>
    <cellStyle name="20% - Accent1 2 2 3 2 2 3 2 5 2" xfId="3466" xr:uid="{00000000-0005-0000-0000-0000CF0C0000}"/>
    <cellStyle name="20% - Accent1 2 2 3 2 2 3 2 5 2 2" xfId="3467" xr:uid="{00000000-0005-0000-0000-0000D00C0000}"/>
    <cellStyle name="20% - Accent1 2 2 3 2 2 3 2 5 3" xfId="3468" xr:uid="{00000000-0005-0000-0000-0000D10C0000}"/>
    <cellStyle name="20% - Accent1 2 2 3 2 2 3 2 6" xfId="3469" xr:uid="{00000000-0005-0000-0000-0000D20C0000}"/>
    <cellStyle name="20% - Accent1 2 2 3 2 2 3 2 6 2" xfId="3470" xr:uid="{00000000-0005-0000-0000-0000D30C0000}"/>
    <cellStyle name="20% - Accent1 2 2 3 2 2 3 2 6 2 2" xfId="3471" xr:uid="{00000000-0005-0000-0000-0000D40C0000}"/>
    <cellStyle name="20% - Accent1 2 2 3 2 2 3 2 6 3" xfId="3472" xr:uid="{00000000-0005-0000-0000-0000D50C0000}"/>
    <cellStyle name="20% - Accent1 2 2 3 2 2 3 2 7" xfId="3473" xr:uid="{00000000-0005-0000-0000-0000D60C0000}"/>
    <cellStyle name="20% - Accent1 2 2 3 2 2 3 2 7 2" xfId="3474" xr:uid="{00000000-0005-0000-0000-0000D70C0000}"/>
    <cellStyle name="20% - Accent1 2 2 3 2 2 3 2 8" xfId="3475" xr:uid="{00000000-0005-0000-0000-0000D80C0000}"/>
    <cellStyle name="20% - Accent1 2 2 3 2 2 3 2 8 2" xfId="3476" xr:uid="{00000000-0005-0000-0000-0000D90C0000}"/>
    <cellStyle name="20% - Accent1 2 2 3 2 2 3 2 9" xfId="3477" xr:uid="{00000000-0005-0000-0000-0000DA0C0000}"/>
    <cellStyle name="20% - Accent1 2 2 3 2 2 3 3" xfId="3478" xr:uid="{00000000-0005-0000-0000-0000DB0C0000}"/>
    <cellStyle name="20% - Accent1 2 2 3 2 2 3 3 2" xfId="3479" xr:uid="{00000000-0005-0000-0000-0000DC0C0000}"/>
    <cellStyle name="20% - Accent1 2 2 3 2 2 3 3 2 2" xfId="3480" xr:uid="{00000000-0005-0000-0000-0000DD0C0000}"/>
    <cellStyle name="20% - Accent1 2 2 3 2 2 3 3 2 2 2" xfId="3481" xr:uid="{00000000-0005-0000-0000-0000DE0C0000}"/>
    <cellStyle name="20% - Accent1 2 2 3 2 2 3 3 2 2 2 2" xfId="3482" xr:uid="{00000000-0005-0000-0000-0000DF0C0000}"/>
    <cellStyle name="20% - Accent1 2 2 3 2 2 3 3 2 2 3" xfId="3483" xr:uid="{00000000-0005-0000-0000-0000E00C0000}"/>
    <cellStyle name="20% - Accent1 2 2 3 2 2 3 3 2 3" xfId="3484" xr:uid="{00000000-0005-0000-0000-0000E10C0000}"/>
    <cellStyle name="20% - Accent1 2 2 3 2 2 3 3 2 3 2" xfId="3485" xr:uid="{00000000-0005-0000-0000-0000E20C0000}"/>
    <cellStyle name="20% - Accent1 2 2 3 2 2 3 3 2 4" xfId="3486" xr:uid="{00000000-0005-0000-0000-0000E30C0000}"/>
    <cellStyle name="20% - Accent1 2 2 3 2 2 3 3 3" xfId="3487" xr:uid="{00000000-0005-0000-0000-0000E40C0000}"/>
    <cellStyle name="20% - Accent1 2 2 3 2 2 3 3 3 2" xfId="3488" xr:uid="{00000000-0005-0000-0000-0000E50C0000}"/>
    <cellStyle name="20% - Accent1 2 2 3 2 2 3 3 3 2 2" xfId="3489" xr:uid="{00000000-0005-0000-0000-0000E60C0000}"/>
    <cellStyle name="20% - Accent1 2 2 3 2 2 3 3 3 2 2 2" xfId="3490" xr:uid="{00000000-0005-0000-0000-0000E70C0000}"/>
    <cellStyle name="20% - Accent1 2 2 3 2 2 3 3 3 2 3" xfId="3491" xr:uid="{00000000-0005-0000-0000-0000E80C0000}"/>
    <cellStyle name="20% - Accent1 2 2 3 2 2 3 3 3 3" xfId="3492" xr:uid="{00000000-0005-0000-0000-0000E90C0000}"/>
    <cellStyle name="20% - Accent1 2 2 3 2 2 3 3 3 3 2" xfId="3493" xr:uid="{00000000-0005-0000-0000-0000EA0C0000}"/>
    <cellStyle name="20% - Accent1 2 2 3 2 2 3 3 3 4" xfId="3494" xr:uid="{00000000-0005-0000-0000-0000EB0C0000}"/>
    <cellStyle name="20% - Accent1 2 2 3 2 2 3 3 4" xfId="3495" xr:uid="{00000000-0005-0000-0000-0000EC0C0000}"/>
    <cellStyle name="20% - Accent1 2 2 3 2 2 3 3 4 2" xfId="3496" xr:uid="{00000000-0005-0000-0000-0000ED0C0000}"/>
    <cellStyle name="20% - Accent1 2 2 3 2 2 3 3 4 2 2" xfId="3497" xr:uid="{00000000-0005-0000-0000-0000EE0C0000}"/>
    <cellStyle name="20% - Accent1 2 2 3 2 2 3 3 4 2 2 2" xfId="3498" xr:uid="{00000000-0005-0000-0000-0000EF0C0000}"/>
    <cellStyle name="20% - Accent1 2 2 3 2 2 3 3 4 2 3" xfId="3499" xr:uid="{00000000-0005-0000-0000-0000F00C0000}"/>
    <cellStyle name="20% - Accent1 2 2 3 2 2 3 3 4 3" xfId="3500" xr:uid="{00000000-0005-0000-0000-0000F10C0000}"/>
    <cellStyle name="20% - Accent1 2 2 3 2 2 3 3 4 3 2" xfId="3501" xr:uid="{00000000-0005-0000-0000-0000F20C0000}"/>
    <cellStyle name="20% - Accent1 2 2 3 2 2 3 3 4 4" xfId="3502" xr:uid="{00000000-0005-0000-0000-0000F30C0000}"/>
    <cellStyle name="20% - Accent1 2 2 3 2 2 3 3 5" xfId="3503" xr:uid="{00000000-0005-0000-0000-0000F40C0000}"/>
    <cellStyle name="20% - Accent1 2 2 3 2 2 3 3 5 2" xfId="3504" xr:uid="{00000000-0005-0000-0000-0000F50C0000}"/>
    <cellStyle name="20% - Accent1 2 2 3 2 2 3 3 5 2 2" xfId="3505" xr:uid="{00000000-0005-0000-0000-0000F60C0000}"/>
    <cellStyle name="20% - Accent1 2 2 3 2 2 3 3 5 3" xfId="3506" xr:uid="{00000000-0005-0000-0000-0000F70C0000}"/>
    <cellStyle name="20% - Accent1 2 2 3 2 2 3 3 6" xfId="3507" xr:uid="{00000000-0005-0000-0000-0000F80C0000}"/>
    <cellStyle name="20% - Accent1 2 2 3 2 2 3 3 6 2" xfId="3508" xr:uid="{00000000-0005-0000-0000-0000F90C0000}"/>
    <cellStyle name="20% - Accent1 2 2 3 2 2 3 3 6 2 2" xfId="3509" xr:uid="{00000000-0005-0000-0000-0000FA0C0000}"/>
    <cellStyle name="20% - Accent1 2 2 3 2 2 3 3 6 3" xfId="3510" xr:uid="{00000000-0005-0000-0000-0000FB0C0000}"/>
    <cellStyle name="20% - Accent1 2 2 3 2 2 3 3 7" xfId="3511" xr:uid="{00000000-0005-0000-0000-0000FC0C0000}"/>
    <cellStyle name="20% - Accent1 2 2 3 2 2 3 3 7 2" xfId="3512" xr:uid="{00000000-0005-0000-0000-0000FD0C0000}"/>
    <cellStyle name="20% - Accent1 2 2 3 2 2 3 3 8" xfId="3513" xr:uid="{00000000-0005-0000-0000-0000FE0C0000}"/>
    <cellStyle name="20% - Accent1 2 2 3 2 2 3 3 8 2" xfId="3514" xr:uid="{00000000-0005-0000-0000-0000FF0C0000}"/>
    <cellStyle name="20% - Accent1 2 2 3 2 2 3 3 9" xfId="3515" xr:uid="{00000000-0005-0000-0000-0000000D0000}"/>
    <cellStyle name="20% - Accent1 2 2 3 2 2 3 4" xfId="3516" xr:uid="{00000000-0005-0000-0000-0000010D0000}"/>
    <cellStyle name="20% - Accent1 2 2 3 2 2 3 4 2" xfId="3517" xr:uid="{00000000-0005-0000-0000-0000020D0000}"/>
    <cellStyle name="20% - Accent1 2 2 3 2 2 3 4 2 2" xfId="3518" xr:uid="{00000000-0005-0000-0000-0000030D0000}"/>
    <cellStyle name="20% - Accent1 2 2 3 2 2 3 4 2 2 2" xfId="3519" xr:uid="{00000000-0005-0000-0000-0000040D0000}"/>
    <cellStyle name="20% - Accent1 2 2 3 2 2 3 4 2 3" xfId="3520" xr:uid="{00000000-0005-0000-0000-0000050D0000}"/>
    <cellStyle name="20% - Accent1 2 2 3 2 2 3 4 3" xfId="3521" xr:uid="{00000000-0005-0000-0000-0000060D0000}"/>
    <cellStyle name="20% - Accent1 2 2 3 2 2 3 4 3 2" xfId="3522" xr:uid="{00000000-0005-0000-0000-0000070D0000}"/>
    <cellStyle name="20% - Accent1 2 2 3 2 2 3 4 4" xfId="3523" xr:uid="{00000000-0005-0000-0000-0000080D0000}"/>
    <cellStyle name="20% - Accent1 2 2 3 2 2 3 5" xfId="3524" xr:uid="{00000000-0005-0000-0000-0000090D0000}"/>
    <cellStyle name="20% - Accent1 2 2 3 2 2 3 5 2" xfId="3525" xr:uid="{00000000-0005-0000-0000-00000A0D0000}"/>
    <cellStyle name="20% - Accent1 2 2 3 2 2 3 5 2 2" xfId="3526" xr:uid="{00000000-0005-0000-0000-00000B0D0000}"/>
    <cellStyle name="20% - Accent1 2 2 3 2 2 3 5 2 2 2" xfId="3527" xr:uid="{00000000-0005-0000-0000-00000C0D0000}"/>
    <cellStyle name="20% - Accent1 2 2 3 2 2 3 5 2 3" xfId="3528" xr:uid="{00000000-0005-0000-0000-00000D0D0000}"/>
    <cellStyle name="20% - Accent1 2 2 3 2 2 3 5 3" xfId="3529" xr:uid="{00000000-0005-0000-0000-00000E0D0000}"/>
    <cellStyle name="20% - Accent1 2 2 3 2 2 3 5 3 2" xfId="3530" xr:uid="{00000000-0005-0000-0000-00000F0D0000}"/>
    <cellStyle name="20% - Accent1 2 2 3 2 2 3 5 4" xfId="3531" xr:uid="{00000000-0005-0000-0000-0000100D0000}"/>
    <cellStyle name="20% - Accent1 2 2 3 2 2 3 6" xfId="3532" xr:uid="{00000000-0005-0000-0000-0000110D0000}"/>
    <cellStyle name="20% - Accent1 2 2 3 2 2 3 6 2" xfId="3533" xr:uid="{00000000-0005-0000-0000-0000120D0000}"/>
    <cellStyle name="20% - Accent1 2 2 3 2 2 3 6 2 2" xfId="3534" xr:uid="{00000000-0005-0000-0000-0000130D0000}"/>
    <cellStyle name="20% - Accent1 2 2 3 2 2 3 6 2 2 2" xfId="3535" xr:uid="{00000000-0005-0000-0000-0000140D0000}"/>
    <cellStyle name="20% - Accent1 2 2 3 2 2 3 6 2 3" xfId="3536" xr:uid="{00000000-0005-0000-0000-0000150D0000}"/>
    <cellStyle name="20% - Accent1 2 2 3 2 2 3 6 3" xfId="3537" xr:uid="{00000000-0005-0000-0000-0000160D0000}"/>
    <cellStyle name="20% - Accent1 2 2 3 2 2 3 6 3 2" xfId="3538" xr:uid="{00000000-0005-0000-0000-0000170D0000}"/>
    <cellStyle name="20% - Accent1 2 2 3 2 2 3 6 4" xfId="3539" xr:uid="{00000000-0005-0000-0000-0000180D0000}"/>
    <cellStyle name="20% - Accent1 2 2 3 2 2 3 7" xfId="3540" xr:uid="{00000000-0005-0000-0000-0000190D0000}"/>
    <cellStyle name="20% - Accent1 2 2 3 2 2 3 7 2" xfId="3541" xr:uid="{00000000-0005-0000-0000-00001A0D0000}"/>
    <cellStyle name="20% - Accent1 2 2 3 2 2 3 7 2 2" xfId="3542" xr:uid="{00000000-0005-0000-0000-00001B0D0000}"/>
    <cellStyle name="20% - Accent1 2 2 3 2 2 3 7 3" xfId="3543" xr:uid="{00000000-0005-0000-0000-00001C0D0000}"/>
    <cellStyle name="20% - Accent1 2 2 3 2 2 3 8" xfId="3544" xr:uid="{00000000-0005-0000-0000-00001D0D0000}"/>
    <cellStyle name="20% - Accent1 2 2 3 2 2 3 8 2" xfId="3545" xr:uid="{00000000-0005-0000-0000-00001E0D0000}"/>
    <cellStyle name="20% - Accent1 2 2 3 2 2 3 8 2 2" xfId="3546" xr:uid="{00000000-0005-0000-0000-00001F0D0000}"/>
    <cellStyle name="20% - Accent1 2 2 3 2 2 3 8 3" xfId="3547" xr:uid="{00000000-0005-0000-0000-0000200D0000}"/>
    <cellStyle name="20% - Accent1 2 2 3 2 2 3 9" xfId="3548" xr:uid="{00000000-0005-0000-0000-0000210D0000}"/>
    <cellStyle name="20% - Accent1 2 2 3 2 2 3 9 2" xfId="3549" xr:uid="{00000000-0005-0000-0000-0000220D0000}"/>
    <cellStyle name="20% - Accent1 2 2 3 2 2 4" xfId="3550" xr:uid="{00000000-0005-0000-0000-0000230D0000}"/>
    <cellStyle name="20% - Accent1 2 2 3 2 2 4 10" xfId="3551" xr:uid="{00000000-0005-0000-0000-0000240D0000}"/>
    <cellStyle name="20% - Accent1 2 2 3 2 2 4 10 2" xfId="3552" xr:uid="{00000000-0005-0000-0000-0000250D0000}"/>
    <cellStyle name="20% - Accent1 2 2 3 2 2 4 11" xfId="3553" xr:uid="{00000000-0005-0000-0000-0000260D0000}"/>
    <cellStyle name="20% - Accent1 2 2 3 2 2 4 2" xfId="3554" xr:uid="{00000000-0005-0000-0000-0000270D0000}"/>
    <cellStyle name="20% - Accent1 2 2 3 2 2 4 2 2" xfId="3555" xr:uid="{00000000-0005-0000-0000-0000280D0000}"/>
    <cellStyle name="20% - Accent1 2 2 3 2 2 4 2 2 2" xfId="3556" xr:uid="{00000000-0005-0000-0000-0000290D0000}"/>
    <cellStyle name="20% - Accent1 2 2 3 2 2 4 2 2 2 2" xfId="3557" xr:uid="{00000000-0005-0000-0000-00002A0D0000}"/>
    <cellStyle name="20% - Accent1 2 2 3 2 2 4 2 2 2 2 2" xfId="3558" xr:uid="{00000000-0005-0000-0000-00002B0D0000}"/>
    <cellStyle name="20% - Accent1 2 2 3 2 2 4 2 2 2 3" xfId="3559" xr:uid="{00000000-0005-0000-0000-00002C0D0000}"/>
    <cellStyle name="20% - Accent1 2 2 3 2 2 4 2 2 3" xfId="3560" xr:uid="{00000000-0005-0000-0000-00002D0D0000}"/>
    <cellStyle name="20% - Accent1 2 2 3 2 2 4 2 2 3 2" xfId="3561" xr:uid="{00000000-0005-0000-0000-00002E0D0000}"/>
    <cellStyle name="20% - Accent1 2 2 3 2 2 4 2 2 4" xfId="3562" xr:uid="{00000000-0005-0000-0000-00002F0D0000}"/>
    <cellStyle name="20% - Accent1 2 2 3 2 2 4 2 3" xfId="3563" xr:uid="{00000000-0005-0000-0000-0000300D0000}"/>
    <cellStyle name="20% - Accent1 2 2 3 2 2 4 2 3 2" xfId="3564" xr:uid="{00000000-0005-0000-0000-0000310D0000}"/>
    <cellStyle name="20% - Accent1 2 2 3 2 2 4 2 3 2 2" xfId="3565" xr:uid="{00000000-0005-0000-0000-0000320D0000}"/>
    <cellStyle name="20% - Accent1 2 2 3 2 2 4 2 3 2 2 2" xfId="3566" xr:uid="{00000000-0005-0000-0000-0000330D0000}"/>
    <cellStyle name="20% - Accent1 2 2 3 2 2 4 2 3 2 3" xfId="3567" xr:uid="{00000000-0005-0000-0000-0000340D0000}"/>
    <cellStyle name="20% - Accent1 2 2 3 2 2 4 2 3 3" xfId="3568" xr:uid="{00000000-0005-0000-0000-0000350D0000}"/>
    <cellStyle name="20% - Accent1 2 2 3 2 2 4 2 3 3 2" xfId="3569" xr:uid="{00000000-0005-0000-0000-0000360D0000}"/>
    <cellStyle name="20% - Accent1 2 2 3 2 2 4 2 3 4" xfId="3570" xr:uid="{00000000-0005-0000-0000-0000370D0000}"/>
    <cellStyle name="20% - Accent1 2 2 3 2 2 4 2 4" xfId="3571" xr:uid="{00000000-0005-0000-0000-0000380D0000}"/>
    <cellStyle name="20% - Accent1 2 2 3 2 2 4 2 4 2" xfId="3572" xr:uid="{00000000-0005-0000-0000-0000390D0000}"/>
    <cellStyle name="20% - Accent1 2 2 3 2 2 4 2 4 2 2" xfId="3573" xr:uid="{00000000-0005-0000-0000-00003A0D0000}"/>
    <cellStyle name="20% - Accent1 2 2 3 2 2 4 2 4 2 2 2" xfId="3574" xr:uid="{00000000-0005-0000-0000-00003B0D0000}"/>
    <cellStyle name="20% - Accent1 2 2 3 2 2 4 2 4 2 3" xfId="3575" xr:uid="{00000000-0005-0000-0000-00003C0D0000}"/>
    <cellStyle name="20% - Accent1 2 2 3 2 2 4 2 4 3" xfId="3576" xr:uid="{00000000-0005-0000-0000-00003D0D0000}"/>
    <cellStyle name="20% - Accent1 2 2 3 2 2 4 2 4 3 2" xfId="3577" xr:uid="{00000000-0005-0000-0000-00003E0D0000}"/>
    <cellStyle name="20% - Accent1 2 2 3 2 2 4 2 4 4" xfId="3578" xr:uid="{00000000-0005-0000-0000-00003F0D0000}"/>
    <cellStyle name="20% - Accent1 2 2 3 2 2 4 2 5" xfId="3579" xr:uid="{00000000-0005-0000-0000-0000400D0000}"/>
    <cellStyle name="20% - Accent1 2 2 3 2 2 4 2 5 2" xfId="3580" xr:uid="{00000000-0005-0000-0000-0000410D0000}"/>
    <cellStyle name="20% - Accent1 2 2 3 2 2 4 2 5 2 2" xfId="3581" xr:uid="{00000000-0005-0000-0000-0000420D0000}"/>
    <cellStyle name="20% - Accent1 2 2 3 2 2 4 2 5 3" xfId="3582" xr:uid="{00000000-0005-0000-0000-0000430D0000}"/>
    <cellStyle name="20% - Accent1 2 2 3 2 2 4 2 6" xfId="3583" xr:uid="{00000000-0005-0000-0000-0000440D0000}"/>
    <cellStyle name="20% - Accent1 2 2 3 2 2 4 2 6 2" xfId="3584" xr:uid="{00000000-0005-0000-0000-0000450D0000}"/>
    <cellStyle name="20% - Accent1 2 2 3 2 2 4 2 6 2 2" xfId="3585" xr:uid="{00000000-0005-0000-0000-0000460D0000}"/>
    <cellStyle name="20% - Accent1 2 2 3 2 2 4 2 6 3" xfId="3586" xr:uid="{00000000-0005-0000-0000-0000470D0000}"/>
    <cellStyle name="20% - Accent1 2 2 3 2 2 4 2 7" xfId="3587" xr:uid="{00000000-0005-0000-0000-0000480D0000}"/>
    <cellStyle name="20% - Accent1 2 2 3 2 2 4 2 7 2" xfId="3588" xr:uid="{00000000-0005-0000-0000-0000490D0000}"/>
    <cellStyle name="20% - Accent1 2 2 3 2 2 4 2 8" xfId="3589" xr:uid="{00000000-0005-0000-0000-00004A0D0000}"/>
    <cellStyle name="20% - Accent1 2 2 3 2 2 4 2 8 2" xfId="3590" xr:uid="{00000000-0005-0000-0000-00004B0D0000}"/>
    <cellStyle name="20% - Accent1 2 2 3 2 2 4 2 9" xfId="3591" xr:uid="{00000000-0005-0000-0000-00004C0D0000}"/>
    <cellStyle name="20% - Accent1 2 2 3 2 2 4 3" xfId="3592" xr:uid="{00000000-0005-0000-0000-00004D0D0000}"/>
    <cellStyle name="20% - Accent1 2 2 3 2 2 4 3 2" xfId="3593" xr:uid="{00000000-0005-0000-0000-00004E0D0000}"/>
    <cellStyle name="20% - Accent1 2 2 3 2 2 4 3 2 2" xfId="3594" xr:uid="{00000000-0005-0000-0000-00004F0D0000}"/>
    <cellStyle name="20% - Accent1 2 2 3 2 2 4 3 2 2 2" xfId="3595" xr:uid="{00000000-0005-0000-0000-0000500D0000}"/>
    <cellStyle name="20% - Accent1 2 2 3 2 2 4 3 2 2 2 2" xfId="3596" xr:uid="{00000000-0005-0000-0000-0000510D0000}"/>
    <cellStyle name="20% - Accent1 2 2 3 2 2 4 3 2 2 3" xfId="3597" xr:uid="{00000000-0005-0000-0000-0000520D0000}"/>
    <cellStyle name="20% - Accent1 2 2 3 2 2 4 3 2 3" xfId="3598" xr:uid="{00000000-0005-0000-0000-0000530D0000}"/>
    <cellStyle name="20% - Accent1 2 2 3 2 2 4 3 2 3 2" xfId="3599" xr:uid="{00000000-0005-0000-0000-0000540D0000}"/>
    <cellStyle name="20% - Accent1 2 2 3 2 2 4 3 2 4" xfId="3600" xr:uid="{00000000-0005-0000-0000-0000550D0000}"/>
    <cellStyle name="20% - Accent1 2 2 3 2 2 4 3 3" xfId="3601" xr:uid="{00000000-0005-0000-0000-0000560D0000}"/>
    <cellStyle name="20% - Accent1 2 2 3 2 2 4 3 3 2" xfId="3602" xr:uid="{00000000-0005-0000-0000-0000570D0000}"/>
    <cellStyle name="20% - Accent1 2 2 3 2 2 4 3 3 2 2" xfId="3603" xr:uid="{00000000-0005-0000-0000-0000580D0000}"/>
    <cellStyle name="20% - Accent1 2 2 3 2 2 4 3 3 2 2 2" xfId="3604" xr:uid="{00000000-0005-0000-0000-0000590D0000}"/>
    <cellStyle name="20% - Accent1 2 2 3 2 2 4 3 3 2 3" xfId="3605" xr:uid="{00000000-0005-0000-0000-00005A0D0000}"/>
    <cellStyle name="20% - Accent1 2 2 3 2 2 4 3 3 3" xfId="3606" xr:uid="{00000000-0005-0000-0000-00005B0D0000}"/>
    <cellStyle name="20% - Accent1 2 2 3 2 2 4 3 3 3 2" xfId="3607" xr:uid="{00000000-0005-0000-0000-00005C0D0000}"/>
    <cellStyle name="20% - Accent1 2 2 3 2 2 4 3 3 4" xfId="3608" xr:uid="{00000000-0005-0000-0000-00005D0D0000}"/>
    <cellStyle name="20% - Accent1 2 2 3 2 2 4 3 4" xfId="3609" xr:uid="{00000000-0005-0000-0000-00005E0D0000}"/>
    <cellStyle name="20% - Accent1 2 2 3 2 2 4 3 4 2" xfId="3610" xr:uid="{00000000-0005-0000-0000-00005F0D0000}"/>
    <cellStyle name="20% - Accent1 2 2 3 2 2 4 3 4 2 2" xfId="3611" xr:uid="{00000000-0005-0000-0000-0000600D0000}"/>
    <cellStyle name="20% - Accent1 2 2 3 2 2 4 3 4 2 2 2" xfId="3612" xr:uid="{00000000-0005-0000-0000-0000610D0000}"/>
    <cellStyle name="20% - Accent1 2 2 3 2 2 4 3 4 2 3" xfId="3613" xr:uid="{00000000-0005-0000-0000-0000620D0000}"/>
    <cellStyle name="20% - Accent1 2 2 3 2 2 4 3 4 3" xfId="3614" xr:uid="{00000000-0005-0000-0000-0000630D0000}"/>
    <cellStyle name="20% - Accent1 2 2 3 2 2 4 3 4 3 2" xfId="3615" xr:uid="{00000000-0005-0000-0000-0000640D0000}"/>
    <cellStyle name="20% - Accent1 2 2 3 2 2 4 3 4 4" xfId="3616" xr:uid="{00000000-0005-0000-0000-0000650D0000}"/>
    <cellStyle name="20% - Accent1 2 2 3 2 2 4 3 5" xfId="3617" xr:uid="{00000000-0005-0000-0000-0000660D0000}"/>
    <cellStyle name="20% - Accent1 2 2 3 2 2 4 3 5 2" xfId="3618" xr:uid="{00000000-0005-0000-0000-0000670D0000}"/>
    <cellStyle name="20% - Accent1 2 2 3 2 2 4 3 5 2 2" xfId="3619" xr:uid="{00000000-0005-0000-0000-0000680D0000}"/>
    <cellStyle name="20% - Accent1 2 2 3 2 2 4 3 5 3" xfId="3620" xr:uid="{00000000-0005-0000-0000-0000690D0000}"/>
    <cellStyle name="20% - Accent1 2 2 3 2 2 4 3 6" xfId="3621" xr:uid="{00000000-0005-0000-0000-00006A0D0000}"/>
    <cellStyle name="20% - Accent1 2 2 3 2 2 4 3 6 2" xfId="3622" xr:uid="{00000000-0005-0000-0000-00006B0D0000}"/>
    <cellStyle name="20% - Accent1 2 2 3 2 2 4 3 6 2 2" xfId="3623" xr:uid="{00000000-0005-0000-0000-00006C0D0000}"/>
    <cellStyle name="20% - Accent1 2 2 3 2 2 4 3 6 3" xfId="3624" xr:uid="{00000000-0005-0000-0000-00006D0D0000}"/>
    <cellStyle name="20% - Accent1 2 2 3 2 2 4 3 7" xfId="3625" xr:uid="{00000000-0005-0000-0000-00006E0D0000}"/>
    <cellStyle name="20% - Accent1 2 2 3 2 2 4 3 7 2" xfId="3626" xr:uid="{00000000-0005-0000-0000-00006F0D0000}"/>
    <cellStyle name="20% - Accent1 2 2 3 2 2 4 3 8" xfId="3627" xr:uid="{00000000-0005-0000-0000-0000700D0000}"/>
    <cellStyle name="20% - Accent1 2 2 3 2 2 4 3 8 2" xfId="3628" xr:uid="{00000000-0005-0000-0000-0000710D0000}"/>
    <cellStyle name="20% - Accent1 2 2 3 2 2 4 3 9" xfId="3629" xr:uid="{00000000-0005-0000-0000-0000720D0000}"/>
    <cellStyle name="20% - Accent1 2 2 3 2 2 4 4" xfId="3630" xr:uid="{00000000-0005-0000-0000-0000730D0000}"/>
    <cellStyle name="20% - Accent1 2 2 3 2 2 4 4 2" xfId="3631" xr:uid="{00000000-0005-0000-0000-0000740D0000}"/>
    <cellStyle name="20% - Accent1 2 2 3 2 2 4 4 2 2" xfId="3632" xr:uid="{00000000-0005-0000-0000-0000750D0000}"/>
    <cellStyle name="20% - Accent1 2 2 3 2 2 4 4 2 2 2" xfId="3633" xr:uid="{00000000-0005-0000-0000-0000760D0000}"/>
    <cellStyle name="20% - Accent1 2 2 3 2 2 4 4 2 3" xfId="3634" xr:uid="{00000000-0005-0000-0000-0000770D0000}"/>
    <cellStyle name="20% - Accent1 2 2 3 2 2 4 4 3" xfId="3635" xr:uid="{00000000-0005-0000-0000-0000780D0000}"/>
    <cellStyle name="20% - Accent1 2 2 3 2 2 4 4 3 2" xfId="3636" xr:uid="{00000000-0005-0000-0000-0000790D0000}"/>
    <cellStyle name="20% - Accent1 2 2 3 2 2 4 4 4" xfId="3637" xr:uid="{00000000-0005-0000-0000-00007A0D0000}"/>
    <cellStyle name="20% - Accent1 2 2 3 2 2 4 5" xfId="3638" xr:uid="{00000000-0005-0000-0000-00007B0D0000}"/>
    <cellStyle name="20% - Accent1 2 2 3 2 2 4 5 2" xfId="3639" xr:uid="{00000000-0005-0000-0000-00007C0D0000}"/>
    <cellStyle name="20% - Accent1 2 2 3 2 2 4 5 2 2" xfId="3640" xr:uid="{00000000-0005-0000-0000-00007D0D0000}"/>
    <cellStyle name="20% - Accent1 2 2 3 2 2 4 5 2 2 2" xfId="3641" xr:uid="{00000000-0005-0000-0000-00007E0D0000}"/>
    <cellStyle name="20% - Accent1 2 2 3 2 2 4 5 2 3" xfId="3642" xr:uid="{00000000-0005-0000-0000-00007F0D0000}"/>
    <cellStyle name="20% - Accent1 2 2 3 2 2 4 5 3" xfId="3643" xr:uid="{00000000-0005-0000-0000-0000800D0000}"/>
    <cellStyle name="20% - Accent1 2 2 3 2 2 4 5 3 2" xfId="3644" xr:uid="{00000000-0005-0000-0000-0000810D0000}"/>
    <cellStyle name="20% - Accent1 2 2 3 2 2 4 5 4" xfId="3645" xr:uid="{00000000-0005-0000-0000-0000820D0000}"/>
    <cellStyle name="20% - Accent1 2 2 3 2 2 4 6" xfId="3646" xr:uid="{00000000-0005-0000-0000-0000830D0000}"/>
    <cellStyle name="20% - Accent1 2 2 3 2 2 4 6 2" xfId="3647" xr:uid="{00000000-0005-0000-0000-0000840D0000}"/>
    <cellStyle name="20% - Accent1 2 2 3 2 2 4 6 2 2" xfId="3648" xr:uid="{00000000-0005-0000-0000-0000850D0000}"/>
    <cellStyle name="20% - Accent1 2 2 3 2 2 4 6 2 2 2" xfId="3649" xr:uid="{00000000-0005-0000-0000-0000860D0000}"/>
    <cellStyle name="20% - Accent1 2 2 3 2 2 4 6 2 3" xfId="3650" xr:uid="{00000000-0005-0000-0000-0000870D0000}"/>
    <cellStyle name="20% - Accent1 2 2 3 2 2 4 6 3" xfId="3651" xr:uid="{00000000-0005-0000-0000-0000880D0000}"/>
    <cellStyle name="20% - Accent1 2 2 3 2 2 4 6 3 2" xfId="3652" xr:uid="{00000000-0005-0000-0000-0000890D0000}"/>
    <cellStyle name="20% - Accent1 2 2 3 2 2 4 6 4" xfId="3653" xr:uid="{00000000-0005-0000-0000-00008A0D0000}"/>
    <cellStyle name="20% - Accent1 2 2 3 2 2 4 7" xfId="3654" xr:uid="{00000000-0005-0000-0000-00008B0D0000}"/>
    <cellStyle name="20% - Accent1 2 2 3 2 2 4 7 2" xfId="3655" xr:uid="{00000000-0005-0000-0000-00008C0D0000}"/>
    <cellStyle name="20% - Accent1 2 2 3 2 2 4 7 2 2" xfId="3656" xr:uid="{00000000-0005-0000-0000-00008D0D0000}"/>
    <cellStyle name="20% - Accent1 2 2 3 2 2 4 7 3" xfId="3657" xr:uid="{00000000-0005-0000-0000-00008E0D0000}"/>
    <cellStyle name="20% - Accent1 2 2 3 2 2 4 8" xfId="3658" xr:uid="{00000000-0005-0000-0000-00008F0D0000}"/>
    <cellStyle name="20% - Accent1 2 2 3 2 2 4 8 2" xfId="3659" xr:uid="{00000000-0005-0000-0000-0000900D0000}"/>
    <cellStyle name="20% - Accent1 2 2 3 2 2 4 8 2 2" xfId="3660" xr:uid="{00000000-0005-0000-0000-0000910D0000}"/>
    <cellStyle name="20% - Accent1 2 2 3 2 2 4 8 3" xfId="3661" xr:uid="{00000000-0005-0000-0000-0000920D0000}"/>
    <cellStyle name="20% - Accent1 2 2 3 2 2 4 9" xfId="3662" xr:uid="{00000000-0005-0000-0000-0000930D0000}"/>
    <cellStyle name="20% - Accent1 2 2 3 2 2 4 9 2" xfId="3663" xr:uid="{00000000-0005-0000-0000-0000940D0000}"/>
    <cellStyle name="20% - Accent1 2 2 3 2 2 5" xfId="3664" xr:uid="{00000000-0005-0000-0000-0000950D0000}"/>
    <cellStyle name="20% - Accent1 2 2 3 2 2 5 2" xfId="3665" xr:uid="{00000000-0005-0000-0000-0000960D0000}"/>
    <cellStyle name="20% - Accent1 2 2 3 2 2 5 2 2" xfId="3666" xr:uid="{00000000-0005-0000-0000-0000970D0000}"/>
    <cellStyle name="20% - Accent1 2 2 3 2 2 5 2 2 2" xfId="3667" xr:uid="{00000000-0005-0000-0000-0000980D0000}"/>
    <cellStyle name="20% - Accent1 2 2 3 2 2 5 2 2 2 2" xfId="3668" xr:uid="{00000000-0005-0000-0000-0000990D0000}"/>
    <cellStyle name="20% - Accent1 2 2 3 2 2 5 2 2 3" xfId="3669" xr:uid="{00000000-0005-0000-0000-00009A0D0000}"/>
    <cellStyle name="20% - Accent1 2 2 3 2 2 5 2 3" xfId="3670" xr:uid="{00000000-0005-0000-0000-00009B0D0000}"/>
    <cellStyle name="20% - Accent1 2 2 3 2 2 5 2 3 2" xfId="3671" xr:uid="{00000000-0005-0000-0000-00009C0D0000}"/>
    <cellStyle name="20% - Accent1 2 2 3 2 2 5 2 4" xfId="3672" xr:uid="{00000000-0005-0000-0000-00009D0D0000}"/>
    <cellStyle name="20% - Accent1 2 2 3 2 2 5 3" xfId="3673" xr:uid="{00000000-0005-0000-0000-00009E0D0000}"/>
    <cellStyle name="20% - Accent1 2 2 3 2 2 5 3 2" xfId="3674" xr:uid="{00000000-0005-0000-0000-00009F0D0000}"/>
    <cellStyle name="20% - Accent1 2 2 3 2 2 5 3 2 2" xfId="3675" xr:uid="{00000000-0005-0000-0000-0000A00D0000}"/>
    <cellStyle name="20% - Accent1 2 2 3 2 2 5 3 2 2 2" xfId="3676" xr:uid="{00000000-0005-0000-0000-0000A10D0000}"/>
    <cellStyle name="20% - Accent1 2 2 3 2 2 5 3 2 3" xfId="3677" xr:uid="{00000000-0005-0000-0000-0000A20D0000}"/>
    <cellStyle name="20% - Accent1 2 2 3 2 2 5 3 3" xfId="3678" xr:uid="{00000000-0005-0000-0000-0000A30D0000}"/>
    <cellStyle name="20% - Accent1 2 2 3 2 2 5 3 3 2" xfId="3679" xr:uid="{00000000-0005-0000-0000-0000A40D0000}"/>
    <cellStyle name="20% - Accent1 2 2 3 2 2 5 3 4" xfId="3680" xr:uid="{00000000-0005-0000-0000-0000A50D0000}"/>
    <cellStyle name="20% - Accent1 2 2 3 2 2 5 4" xfId="3681" xr:uid="{00000000-0005-0000-0000-0000A60D0000}"/>
    <cellStyle name="20% - Accent1 2 2 3 2 2 5 4 2" xfId="3682" xr:uid="{00000000-0005-0000-0000-0000A70D0000}"/>
    <cellStyle name="20% - Accent1 2 2 3 2 2 5 4 2 2" xfId="3683" xr:uid="{00000000-0005-0000-0000-0000A80D0000}"/>
    <cellStyle name="20% - Accent1 2 2 3 2 2 5 4 2 2 2" xfId="3684" xr:uid="{00000000-0005-0000-0000-0000A90D0000}"/>
    <cellStyle name="20% - Accent1 2 2 3 2 2 5 4 2 3" xfId="3685" xr:uid="{00000000-0005-0000-0000-0000AA0D0000}"/>
    <cellStyle name="20% - Accent1 2 2 3 2 2 5 4 3" xfId="3686" xr:uid="{00000000-0005-0000-0000-0000AB0D0000}"/>
    <cellStyle name="20% - Accent1 2 2 3 2 2 5 4 3 2" xfId="3687" xr:uid="{00000000-0005-0000-0000-0000AC0D0000}"/>
    <cellStyle name="20% - Accent1 2 2 3 2 2 5 4 4" xfId="3688" xr:uid="{00000000-0005-0000-0000-0000AD0D0000}"/>
    <cellStyle name="20% - Accent1 2 2 3 2 2 5 5" xfId="3689" xr:uid="{00000000-0005-0000-0000-0000AE0D0000}"/>
    <cellStyle name="20% - Accent1 2 2 3 2 2 5 5 2" xfId="3690" xr:uid="{00000000-0005-0000-0000-0000AF0D0000}"/>
    <cellStyle name="20% - Accent1 2 2 3 2 2 5 5 2 2" xfId="3691" xr:uid="{00000000-0005-0000-0000-0000B00D0000}"/>
    <cellStyle name="20% - Accent1 2 2 3 2 2 5 5 3" xfId="3692" xr:uid="{00000000-0005-0000-0000-0000B10D0000}"/>
    <cellStyle name="20% - Accent1 2 2 3 2 2 5 6" xfId="3693" xr:uid="{00000000-0005-0000-0000-0000B20D0000}"/>
    <cellStyle name="20% - Accent1 2 2 3 2 2 5 6 2" xfId="3694" xr:uid="{00000000-0005-0000-0000-0000B30D0000}"/>
    <cellStyle name="20% - Accent1 2 2 3 2 2 5 6 2 2" xfId="3695" xr:uid="{00000000-0005-0000-0000-0000B40D0000}"/>
    <cellStyle name="20% - Accent1 2 2 3 2 2 5 6 3" xfId="3696" xr:uid="{00000000-0005-0000-0000-0000B50D0000}"/>
    <cellStyle name="20% - Accent1 2 2 3 2 2 5 7" xfId="3697" xr:uid="{00000000-0005-0000-0000-0000B60D0000}"/>
    <cellStyle name="20% - Accent1 2 2 3 2 2 5 7 2" xfId="3698" xr:uid="{00000000-0005-0000-0000-0000B70D0000}"/>
    <cellStyle name="20% - Accent1 2 2 3 2 2 5 8" xfId="3699" xr:uid="{00000000-0005-0000-0000-0000B80D0000}"/>
    <cellStyle name="20% - Accent1 2 2 3 2 2 5 8 2" xfId="3700" xr:uid="{00000000-0005-0000-0000-0000B90D0000}"/>
    <cellStyle name="20% - Accent1 2 2 3 2 2 5 9" xfId="3701" xr:uid="{00000000-0005-0000-0000-0000BA0D0000}"/>
    <cellStyle name="20% - Accent1 2 2 3 2 2 6" xfId="3702" xr:uid="{00000000-0005-0000-0000-0000BB0D0000}"/>
    <cellStyle name="20% - Accent1 2 2 3 2 2 6 2" xfId="3703" xr:uid="{00000000-0005-0000-0000-0000BC0D0000}"/>
    <cellStyle name="20% - Accent1 2 2 3 2 2 6 2 2" xfId="3704" xr:uid="{00000000-0005-0000-0000-0000BD0D0000}"/>
    <cellStyle name="20% - Accent1 2 2 3 2 2 6 2 2 2" xfId="3705" xr:uid="{00000000-0005-0000-0000-0000BE0D0000}"/>
    <cellStyle name="20% - Accent1 2 2 3 2 2 6 2 2 2 2" xfId="3706" xr:uid="{00000000-0005-0000-0000-0000BF0D0000}"/>
    <cellStyle name="20% - Accent1 2 2 3 2 2 6 2 2 3" xfId="3707" xr:uid="{00000000-0005-0000-0000-0000C00D0000}"/>
    <cellStyle name="20% - Accent1 2 2 3 2 2 6 2 3" xfId="3708" xr:uid="{00000000-0005-0000-0000-0000C10D0000}"/>
    <cellStyle name="20% - Accent1 2 2 3 2 2 6 2 3 2" xfId="3709" xr:uid="{00000000-0005-0000-0000-0000C20D0000}"/>
    <cellStyle name="20% - Accent1 2 2 3 2 2 6 2 4" xfId="3710" xr:uid="{00000000-0005-0000-0000-0000C30D0000}"/>
    <cellStyle name="20% - Accent1 2 2 3 2 2 6 3" xfId="3711" xr:uid="{00000000-0005-0000-0000-0000C40D0000}"/>
    <cellStyle name="20% - Accent1 2 2 3 2 2 6 3 2" xfId="3712" xr:uid="{00000000-0005-0000-0000-0000C50D0000}"/>
    <cellStyle name="20% - Accent1 2 2 3 2 2 6 3 2 2" xfId="3713" xr:uid="{00000000-0005-0000-0000-0000C60D0000}"/>
    <cellStyle name="20% - Accent1 2 2 3 2 2 6 3 2 2 2" xfId="3714" xr:uid="{00000000-0005-0000-0000-0000C70D0000}"/>
    <cellStyle name="20% - Accent1 2 2 3 2 2 6 3 2 3" xfId="3715" xr:uid="{00000000-0005-0000-0000-0000C80D0000}"/>
    <cellStyle name="20% - Accent1 2 2 3 2 2 6 3 3" xfId="3716" xr:uid="{00000000-0005-0000-0000-0000C90D0000}"/>
    <cellStyle name="20% - Accent1 2 2 3 2 2 6 3 3 2" xfId="3717" xr:uid="{00000000-0005-0000-0000-0000CA0D0000}"/>
    <cellStyle name="20% - Accent1 2 2 3 2 2 6 3 4" xfId="3718" xr:uid="{00000000-0005-0000-0000-0000CB0D0000}"/>
    <cellStyle name="20% - Accent1 2 2 3 2 2 6 4" xfId="3719" xr:uid="{00000000-0005-0000-0000-0000CC0D0000}"/>
    <cellStyle name="20% - Accent1 2 2 3 2 2 6 4 2" xfId="3720" xr:uid="{00000000-0005-0000-0000-0000CD0D0000}"/>
    <cellStyle name="20% - Accent1 2 2 3 2 2 6 4 2 2" xfId="3721" xr:uid="{00000000-0005-0000-0000-0000CE0D0000}"/>
    <cellStyle name="20% - Accent1 2 2 3 2 2 6 4 2 2 2" xfId="3722" xr:uid="{00000000-0005-0000-0000-0000CF0D0000}"/>
    <cellStyle name="20% - Accent1 2 2 3 2 2 6 4 2 3" xfId="3723" xr:uid="{00000000-0005-0000-0000-0000D00D0000}"/>
    <cellStyle name="20% - Accent1 2 2 3 2 2 6 4 3" xfId="3724" xr:uid="{00000000-0005-0000-0000-0000D10D0000}"/>
    <cellStyle name="20% - Accent1 2 2 3 2 2 6 4 3 2" xfId="3725" xr:uid="{00000000-0005-0000-0000-0000D20D0000}"/>
    <cellStyle name="20% - Accent1 2 2 3 2 2 6 4 4" xfId="3726" xr:uid="{00000000-0005-0000-0000-0000D30D0000}"/>
    <cellStyle name="20% - Accent1 2 2 3 2 2 6 5" xfId="3727" xr:uid="{00000000-0005-0000-0000-0000D40D0000}"/>
    <cellStyle name="20% - Accent1 2 2 3 2 2 6 5 2" xfId="3728" xr:uid="{00000000-0005-0000-0000-0000D50D0000}"/>
    <cellStyle name="20% - Accent1 2 2 3 2 2 6 5 2 2" xfId="3729" xr:uid="{00000000-0005-0000-0000-0000D60D0000}"/>
    <cellStyle name="20% - Accent1 2 2 3 2 2 6 5 3" xfId="3730" xr:uid="{00000000-0005-0000-0000-0000D70D0000}"/>
    <cellStyle name="20% - Accent1 2 2 3 2 2 6 6" xfId="3731" xr:uid="{00000000-0005-0000-0000-0000D80D0000}"/>
    <cellStyle name="20% - Accent1 2 2 3 2 2 6 6 2" xfId="3732" xr:uid="{00000000-0005-0000-0000-0000D90D0000}"/>
    <cellStyle name="20% - Accent1 2 2 3 2 2 6 6 2 2" xfId="3733" xr:uid="{00000000-0005-0000-0000-0000DA0D0000}"/>
    <cellStyle name="20% - Accent1 2 2 3 2 2 6 6 3" xfId="3734" xr:uid="{00000000-0005-0000-0000-0000DB0D0000}"/>
    <cellStyle name="20% - Accent1 2 2 3 2 2 6 7" xfId="3735" xr:uid="{00000000-0005-0000-0000-0000DC0D0000}"/>
    <cellStyle name="20% - Accent1 2 2 3 2 2 6 7 2" xfId="3736" xr:uid="{00000000-0005-0000-0000-0000DD0D0000}"/>
    <cellStyle name="20% - Accent1 2 2 3 2 2 6 8" xfId="3737" xr:uid="{00000000-0005-0000-0000-0000DE0D0000}"/>
    <cellStyle name="20% - Accent1 2 2 3 2 2 6 8 2" xfId="3738" xr:uid="{00000000-0005-0000-0000-0000DF0D0000}"/>
    <cellStyle name="20% - Accent1 2 2 3 2 2 6 9" xfId="3739" xr:uid="{00000000-0005-0000-0000-0000E00D0000}"/>
    <cellStyle name="20% - Accent1 2 2 3 2 2 7" xfId="3740" xr:uid="{00000000-0005-0000-0000-0000E10D0000}"/>
    <cellStyle name="20% - Accent1 2 2 3 2 2 7 2" xfId="3741" xr:uid="{00000000-0005-0000-0000-0000E20D0000}"/>
    <cellStyle name="20% - Accent1 2 2 3 2 2 7 2 2" xfId="3742" xr:uid="{00000000-0005-0000-0000-0000E30D0000}"/>
    <cellStyle name="20% - Accent1 2 2 3 2 2 7 2 2 2" xfId="3743" xr:uid="{00000000-0005-0000-0000-0000E40D0000}"/>
    <cellStyle name="20% - Accent1 2 2 3 2 2 7 2 3" xfId="3744" xr:uid="{00000000-0005-0000-0000-0000E50D0000}"/>
    <cellStyle name="20% - Accent1 2 2 3 2 2 7 3" xfId="3745" xr:uid="{00000000-0005-0000-0000-0000E60D0000}"/>
    <cellStyle name="20% - Accent1 2 2 3 2 2 7 3 2" xfId="3746" xr:uid="{00000000-0005-0000-0000-0000E70D0000}"/>
    <cellStyle name="20% - Accent1 2 2 3 2 2 7 4" xfId="3747" xr:uid="{00000000-0005-0000-0000-0000E80D0000}"/>
    <cellStyle name="20% - Accent1 2 2 3 2 2 8" xfId="3748" xr:uid="{00000000-0005-0000-0000-0000E90D0000}"/>
    <cellStyle name="20% - Accent1 2 2 3 2 2 8 2" xfId="3749" xr:uid="{00000000-0005-0000-0000-0000EA0D0000}"/>
    <cellStyle name="20% - Accent1 2 2 3 2 2 8 2 2" xfId="3750" xr:uid="{00000000-0005-0000-0000-0000EB0D0000}"/>
    <cellStyle name="20% - Accent1 2 2 3 2 2 8 2 2 2" xfId="3751" xr:uid="{00000000-0005-0000-0000-0000EC0D0000}"/>
    <cellStyle name="20% - Accent1 2 2 3 2 2 8 2 3" xfId="3752" xr:uid="{00000000-0005-0000-0000-0000ED0D0000}"/>
    <cellStyle name="20% - Accent1 2 2 3 2 2 8 3" xfId="3753" xr:uid="{00000000-0005-0000-0000-0000EE0D0000}"/>
    <cellStyle name="20% - Accent1 2 2 3 2 2 8 3 2" xfId="3754" xr:uid="{00000000-0005-0000-0000-0000EF0D0000}"/>
    <cellStyle name="20% - Accent1 2 2 3 2 2 8 4" xfId="3755" xr:uid="{00000000-0005-0000-0000-0000F00D0000}"/>
    <cellStyle name="20% - Accent1 2 2 3 2 2 9" xfId="3756" xr:uid="{00000000-0005-0000-0000-0000F10D0000}"/>
    <cellStyle name="20% - Accent1 2 2 3 2 2 9 2" xfId="3757" xr:uid="{00000000-0005-0000-0000-0000F20D0000}"/>
    <cellStyle name="20% - Accent1 2 2 3 2 2 9 2 2" xfId="3758" xr:uid="{00000000-0005-0000-0000-0000F30D0000}"/>
    <cellStyle name="20% - Accent1 2 2 3 2 2 9 2 2 2" xfId="3759" xr:uid="{00000000-0005-0000-0000-0000F40D0000}"/>
    <cellStyle name="20% - Accent1 2 2 3 2 2 9 2 3" xfId="3760" xr:uid="{00000000-0005-0000-0000-0000F50D0000}"/>
    <cellStyle name="20% - Accent1 2 2 3 2 2 9 3" xfId="3761" xr:uid="{00000000-0005-0000-0000-0000F60D0000}"/>
    <cellStyle name="20% - Accent1 2 2 3 2 2 9 3 2" xfId="3762" xr:uid="{00000000-0005-0000-0000-0000F70D0000}"/>
    <cellStyle name="20% - Accent1 2 2 3 2 2 9 4" xfId="3763" xr:uid="{00000000-0005-0000-0000-0000F80D0000}"/>
    <cellStyle name="20% - Accent1 2 2 3 2 3" xfId="3764" xr:uid="{00000000-0005-0000-0000-0000F90D0000}"/>
    <cellStyle name="20% - Accent1 2 2 3 2 3 10" xfId="3765" xr:uid="{00000000-0005-0000-0000-0000FA0D0000}"/>
    <cellStyle name="20% - Accent1 2 2 3 2 3 10 2" xfId="3766" xr:uid="{00000000-0005-0000-0000-0000FB0D0000}"/>
    <cellStyle name="20% - Accent1 2 2 3 2 3 11" xfId="3767" xr:uid="{00000000-0005-0000-0000-0000FC0D0000}"/>
    <cellStyle name="20% - Accent1 2 2 3 2 3 2" xfId="3768" xr:uid="{00000000-0005-0000-0000-0000FD0D0000}"/>
    <cellStyle name="20% - Accent1 2 2 3 2 3 2 2" xfId="3769" xr:uid="{00000000-0005-0000-0000-0000FE0D0000}"/>
    <cellStyle name="20% - Accent1 2 2 3 2 3 2 2 2" xfId="3770" xr:uid="{00000000-0005-0000-0000-0000FF0D0000}"/>
    <cellStyle name="20% - Accent1 2 2 3 2 3 2 2 2 2" xfId="3771" xr:uid="{00000000-0005-0000-0000-0000000E0000}"/>
    <cellStyle name="20% - Accent1 2 2 3 2 3 2 2 2 2 2" xfId="3772" xr:uid="{00000000-0005-0000-0000-0000010E0000}"/>
    <cellStyle name="20% - Accent1 2 2 3 2 3 2 2 2 3" xfId="3773" xr:uid="{00000000-0005-0000-0000-0000020E0000}"/>
    <cellStyle name="20% - Accent1 2 2 3 2 3 2 2 3" xfId="3774" xr:uid="{00000000-0005-0000-0000-0000030E0000}"/>
    <cellStyle name="20% - Accent1 2 2 3 2 3 2 2 3 2" xfId="3775" xr:uid="{00000000-0005-0000-0000-0000040E0000}"/>
    <cellStyle name="20% - Accent1 2 2 3 2 3 2 2 4" xfId="3776" xr:uid="{00000000-0005-0000-0000-0000050E0000}"/>
    <cellStyle name="20% - Accent1 2 2 3 2 3 2 3" xfId="3777" xr:uid="{00000000-0005-0000-0000-0000060E0000}"/>
    <cellStyle name="20% - Accent1 2 2 3 2 3 2 3 2" xfId="3778" xr:uid="{00000000-0005-0000-0000-0000070E0000}"/>
    <cellStyle name="20% - Accent1 2 2 3 2 3 2 3 2 2" xfId="3779" xr:uid="{00000000-0005-0000-0000-0000080E0000}"/>
    <cellStyle name="20% - Accent1 2 2 3 2 3 2 3 2 2 2" xfId="3780" xr:uid="{00000000-0005-0000-0000-0000090E0000}"/>
    <cellStyle name="20% - Accent1 2 2 3 2 3 2 3 2 3" xfId="3781" xr:uid="{00000000-0005-0000-0000-00000A0E0000}"/>
    <cellStyle name="20% - Accent1 2 2 3 2 3 2 3 3" xfId="3782" xr:uid="{00000000-0005-0000-0000-00000B0E0000}"/>
    <cellStyle name="20% - Accent1 2 2 3 2 3 2 3 3 2" xfId="3783" xr:uid="{00000000-0005-0000-0000-00000C0E0000}"/>
    <cellStyle name="20% - Accent1 2 2 3 2 3 2 3 4" xfId="3784" xr:uid="{00000000-0005-0000-0000-00000D0E0000}"/>
    <cellStyle name="20% - Accent1 2 2 3 2 3 2 4" xfId="3785" xr:uid="{00000000-0005-0000-0000-00000E0E0000}"/>
    <cellStyle name="20% - Accent1 2 2 3 2 3 2 4 2" xfId="3786" xr:uid="{00000000-0005-0000-0000-00000F0E0000}"/>
    <cellStyle name="20% - Accent1 2 2 3 2 3 2 4 2 2" xfId="3787" xr:uid="{00000000-0005-0000-0000-0000100E0000}"/>
    <cellStyle name="20% - Accent1 2 2 3 2 3 2 4 2 2 2" xfId="3788" xr:uid="{00000000-0005-0000-0000-0000110E0000}"/>
    <cellStyle name="20% - Accent1 2 2 3 2 3 2 4 2 3" xfId="3789" xr:uid="{00000000-0005-0000-0000-0000120E0000}"/>
    <cellStyle name="20% - Accent1 2 2 3 2 3 2 4 3" xfId="3790" xr:uid="{00000000-0005-0000-0000-0000130E0000}"/>
    <cellStyle name="20% - Accent1 2 2 3 2 3 2 4 3 2" xfId="3791" xr:uid="{00000000-0005-0000-0000-0000140E0000}"/>
    <cellStyle name="20% - Accent1 2 2 3 2 3 2 4 4" xfId="3792" xr:uid="{00000000-0005-0000-0000-0000150E0000}"/>
    <cellStyle name="20% - Accent1 2 2 3 2 3 2 5" xfId="3793" xr:uid="{00000000-0005-0000-0000-0000160E0000}"/>
    <cellStyle name="20% - Accent1 2 2 3 2 3 2 5 2" xfId="3794" xr:uid="{00000000-0005-0000-0000-0000170E0000}"/>
    <cellStyle name="20% - Accent1 2 2 3 2 3 2 5 2 2" xfId="3795" xr:uid="{00000000-0005-0000-0000-0000180E0000}"/>
    <cellStyle name="20% - Accent1 2 2 3 2 3 2 5 3" xfId="3796" xr:uid="{00000000-0005-0000-0000-0000190E0000}"/>
    <cellStyle name="20% - Accent1 2 2 3 2 3 2 6" xfId="3797" xr:uid="{00000000-0005-0000-0000-00001A0E0000}"/>
    <cellStyle name="20% - Accent1 2 2 3 2 3 2 6 2" xfId="3798" xr:uid="{00000000-0005-0000-0000-00001B0E0000}"/>
    <cellStyle name="20% - Accent1 2 2 3 2 3 2 6 2 2" xfId="3799" xr:uid="{00000000-0005-0000-0000-00001C0E0000}"/>
    <cellStyle name="20% - Accent1 2 2 3 2 3 2 6 3" xfId="3800" xr:uid="{00000000-0005-0000-0000-00001D0E0000}"/>
    <cellStyle name="20% - Accent1 2 2 3 2 3 2 7" xfId="3801" xr:uid="{00000000-0005-0000-0000-00001E0E0000}"/>
    <cellStyle name="20% - Accent1 2 2 3 2 3 2 7 2" xfId="3802" xr:uid="{00000000-0005-0000-0000-00001F0E0000}"/>
    <cellStyle name="20% - Accent1 2 2 3 2 3 2 8" xfId="3803" xr:uid="{00000000-0005-0000-0000-0000200E0000}"/>
    <cellStyle name="20% - Accent1 2 2 3 2 3 2 8 2" xfId="3804" xr:uid="{00000000-0005-0000-0000-0000210E0000}"/>
    <cellStyle name="20% - Accent1 2 2 3 2 3 2 9" xfId="3805" xr:uid="{00000000-0005-0000-0000-0000220E0000}"/>
    <cellStyle name="20% - Accent1 2 2 3 2 3 3" xfId="3806" xr:uid="{00000000-0005-0000-0000-0000230E0000}"/>
    <cellStyle name="20% - Accent1 2 2 3 2 3 3 2" xfId="3807" xr:uid="{00000000-0005-0000-0000-0000240E0000}"/>
    <cellStyle name="20% - Accent1 2 2 3 2 3 3 2 2" xfId="3808" xr:uid="{00000000-0005-0000-0000-0000250E0000}"/>
    <cellStyle name="20% - Accent1 2 2 3 2 3 3 2 2 2" xfId="3809" xr:uid="{00000000-0005-0000-0000-0000260E0000}"/>
    <cellStyle name="20% - Accent1 2 2 3 2 3 3 2 2 2 2" xfId="3810" xr:uid="{00000000-0005-0000-0000-0000270E0000}"/>
    <cellStyle name="20% - Accent1 2 2 3 2 3 3 2 2 3" xfId="3811" xr:uid="{00000000-0005-0000-0000-0000280E0000}"/>
    <cellStyle name="20% - Accent1 2 2 3 2 3 3 2 3" xfId="3812" xr:uid="{00000000-0005-0000-0000-0000290E0000}"/>
    <cellStyle name="20% - Accent1 2 2 3 2 3 3 2 3 2" xfId="3813" xr:uid="{00000000-0005-0000-0000-00002A0E0000}"/>
    <cellStyle name="20% - Accent1 2 2 3 2 3 3 2 4" xfId="3814" xr:uid="{00000000-0005-0000-0000-00002B0E0000}"/>
    <cellStyle name="20% - Accent1 2 2 3 2 3 3 3" xfId="3815" xr:uid="{00000000-0005-0000-0000-00002C0E0000}"/>
    <cellStyle name="20% - Accent1 2 2 3 2 3 3 3 2" xfId="3816" xr:uid="{00000000-0005-0000-0000-00002D0E0000}"/>
    <cellStyle name="20% - Accent1 2 2 3 2 3 3 3 2 2" xfId="3817" xr:uid="{00000000-0005-0000-0000-00002E0E0000}"/>
    <cellStyle name="20% - Accent1 2 2 3 2 3 3 3 2 2 2" xfId="3818" xr:uid="{00000000-0005-0000-0000-00002F0E0000}"/>
    <cellStyle name="20% - Accent1 2 2 3 2 3 3 3 2 3" xfId="3819" xr:uid="{00000000-0005-0000-0000-0000300E0000}"/>
    <cellStyle name="20% - Accent1 2 2 3 2 3 3 3 3" xfId="3820" xr:uid="{00000000-0005-0000-0000-0000310E0000}"/>
    <cellStyle name="20% - Accent1 2 2 3 2 3 3 3 3 2" xfId="3821" xr:uid="{00000000-0005-0000-0000-0000320E0000}"/>
    <cellStyle name="20% - Accent1 2 2 3 2 3 3 3 4" xfId="3822" xr:uid="{00000000-0005-0000-0000-0000330E0000}"/>
    <cellStyle name="20% - Accent1 2 2 3 2 3 3 4" xfId="3823" xr:uid="{00000000-0005-0000-0000-0000340E0000}"/>
    <cellStyle name="20% - Accent1 2 2 3 2 3 3 4 2" xfId="3824" xr:uid="{00000000-0005-0000-0000-0000350E0000}"/>
    <cellStyle name="20% - Accent1 2 2 3 2 3 3 4 2 2" xfId="3825" xr:uid="{00000000-0005-0000-0000-0000360E0000}"/>
    <cellStyle name="20% - Accent1 2 2 3 2 3 3 4 2 2 2" xfId="3826" xr:uid="{00000000-0005-0000-0000-0000370E0000}"/>
    <cellStyle name="20% - Accent1 2 2 3 2 3 3 4 2 3" xfId="3827" xr:uid="{00000000-0005-0000-0000-0000380E0000}"/>
    <cellStyle name="20% - Accent1 2 2 3 2 3 3 4 3" xfId="3828" xr:uid="{00000000-0005-0000-0000-0000390E0000}"/>
    <cellStyle name="20% - Accent1 2 2 3 2 3 3 4 3 2" xfId="3829" xr:uid="{00000000-0005-0000-0000-00003A0E0000}"/>
    <cellStyle name="20% - Accent1 2 2 3 2 3 3 4 4" xfId="3830" xr:uid="{00000000-0005-0000-0000-00003B0E0000}"/>
    <cellStyle name="20% - Accent1 2 2 3 2 3 3 5" xfId="3831" xr:uid="{00000000-0005-0000-0000-00003C0E0000}"/>
    <cellStyle name="20% - Accent1 2 2 3 2 3 3 5 2" xfId="3832" xr:uid="{00000000-0005-0000-0000-00003D0E0000}"/>
    <cellStyle name="20% - Accent1 2 2 3 2 3 3 5 2 2" xfId="3833" xr:uid="{00000000-0005-0000-0000-00003E0E0000}"/>
    <cellStyle name="20% - Accent1 2 2 3 2 3 3 5 3" xfId="3834" xr:uid="{00000000-0005-0000-0000-00003F0E0000}"/>
    <cellStyle name="20% - Accent1 2 2 3 2 3 3 6" xfId="3835" xr:uid="{00000000-0005-0000-0000-0000400E0000}"/>
    <cellStyle name="20% - Accent1 2 2 3 2 3 3 6 2" xfId="3836" xr:uid="{00000000-0005-0000-0000-0000410E0000}"/>
    <cellStyle name="20% - Accent1 2 2 3 2 3 3 6 2 2" xfId="3837" xr:uid="{00000000-0005-0000-0000-0000420E0000}"/>
    <cellStyle name="20% - Accent1 2 2 3 2 3 3 6 3" xfId="3838" xr:uid="{00000000-0005-0000-0000-0000430E0000}"/>
    <cellStyle name="20% - Accent1 2 2 3 2 3 3 7" xfId="3839" xr:uid="{00000000-0005-0000-0000-0000440E0000}"/>
    <cellStyle name="20% - Accent1 2 2 3 2 3 3 7 2" xfId="3840" xr:uid="{00000000-0005-0000-0000-0000450E0000}"/>
    <cellStyle name="20% - Accent1 2 2 3 2 3 3 8" xfId="3841" xr:uid="{00000000-0005-0000-0000-0000460E0000}"/>
    <cellStyle name="20% - Accent1 2 2 3 2 3 3 8 2" xfId="3842" xr:uid="{00000000-0005-0000-0000-0000470E0000}"/>
    <cellStyle name="20% - Accent1 2 2 3 2 3 3 9" xfId="3843" xr:uid="{00000000-0005-0000-0000-0000480E0000}"/>
    <cellStyle name="20% - Accent1 2 2 3 2 3 4" xfId="3844" xr:uid="{00000000-0005-0000-0000-0000490E0000}"/>
    <cellStyle name="20% - Accent1 2 2 3 2 3 4 2" xfId="3845" xr:uid="{00000000-0005-0000-0000-00004A0E0000}"/>
    <cellStyle name="20% - Accent1 2 2 3 2 3 4 2 2" xfId="3846" xr:uid="{00000000-0005-0000-0000-00004B0E0000}"/>
    <cellStyle name="20% - Accent1 2 2 3 2 3 4 2 2 2" xfId="3847" xr:uid="{00000000-0005-0000-0000-00004C0E0000}"/>
    <cellStyle name="20% - Accent1 2 2 3 2 3 4 2 3" xfId="3848" xr:uid="{00000000-0005-0000-0000-00004D0E0000}"/>
    <cellStyle name="20% - Accent1 2 2 3 2 3 4 3" xfId="3849" xr:uid="{00000000-0005-0000-0000-00004E0E0000}"/>
    <cellStyle name="20% - Accent1 2 2 3 2 3 4 3 2" xfId="3850" xr:uid="{00000000-0005-0000-0000-00004F0E0000}"/>
    <cellStyle name="20% - Accent1 2 2 3 2 3 4 4" xfId="3851" xr:uid="{00000000-0005-0000-0000-0000500E0000}"/>
    <cellStyle name="20% - Accent1 2 2 3 2 3 5" xfId="3852" xr:uid="{00000000-0005-0000-0000-0000510E0000}"/>
    <cellStyle name="20% - Accent1 2 2 3 2 3 5 2" xfId="3853" xr:uid="{00000000-0005-0000-0000-0000520E0000}"/>
    <cellStyle name="20% - Accent1 2 2 3 2 3 5 2 2" xfId="3854" xr:uid="{00000000-0005-0000-0000-0000530E0000}"/>
    <cellStyle name="20% - Accent1 2 2 3 2 3 5 2 2 2" xfId="3855" xr:uid="{00000000-0005-0000-0000-0000540E0000}"/>
    <cellStyle name="20% - Accent1 2 2 3 2 3 5 2 3" xfId="3856" xr:uid="{00000000-0005-0000-0000-0000550E0000}"/>
    <cellStyle name="20% - Accent1 2 2 3 2 3 5 3" xfId="3857" xr:uid="{00000000-0005-0000-0000-0000560E0000}"/>
    <cellStyle name="20% - Accent1 2 2 3 2 3 5 3 2" xfId="3858" xr:uid="{00000000-0005-0000-0000-0000570E0000}"/>
    <cellStyle name="20% - Accent1 2 2 3 2 3 5 4" xfId="3859" xr:uid="{00000000-0005-0000-0000-0000580E0000}"/>
    <cellStyle name="20% - Accent1 2 2 3 2 3 6" xfId="3860" xr:uid="{00000000-0005-0000-0000-0000590E0000}"/>
    <cellStyle name="20% - Accent1 2 2 3 2 3 6 2" xfId="3861" xr:uid="{00000000-0005-0000-0000-00005A0E0000}"/>
    <cellStyle name="20% - Accent1 2 2 3 2 3 6 2 2" xfId="3862" xr:uid="{00000000-0005-0000-0000-00005B0E0000}"/>
    <cellStyle name="20% - Accent1 2 2 3 2 3 6 2 2 2" xfId="3863" xr:uid="{00000000-0005-0000-0000-00005C0E0000}"/>
    <cellStyle name="20% - Accent1 2 2 3 2 3 6 2 3" xfId="3864" xr:uid="{00000000-0005-0000-0000-00005D0E0000}"/>
    <cellStyle name="20% - Accent1 2 2 3 2 3 6 3" xfId="3865" xr:uid="{00000000-0005-0000-0000-00005E0E0000}"/>
    <cellStyle name="20% - Accent1 2 2 3 2 3 6 3 2" xfId="3866" xr:uid="{00000000-0005-0000-0000-00005F0E0000}"/>
    <cellStyle name="20% - Accent1 2 2 3 2 3 6 4" xfId="3867" xr:uid="{00000000-0005-0000-0000-0000600E0000}"/>
    <cellStyle name="20% - Accent1 2 2 3 2 3 7" xfId="3868" xr:uid="{00000000-0005-0000-0000-0000610E0000}"/>
    <cellStyle name="20% - Accent1 2 2 3 2 3 7 2" xfId="3869" xr:uid="{00000000-0005-0000-0000-0000620E0000}"/>
    <cellStyle name="20% - Accent1 2 2 3 2 3 7 2 2" xfId="3870" xr:uid="{00000000-0005-0000-0000-0000630E0000}"/>
    <cellStyle name="20% - Accent1 2 2 3 2 3 7 3" xfId="3871" xr:uid="{00000000-0005-0000-0000-0000640E0000}"/>
    <cellStyle name="20% - Accent1 2 2 3 2 3 8" xfId="3872" xr:uid="{00000000-0005-0000-0000-0000650E0000}"/>
    <cellStyle name="20% - Accent1 2 2 3 2 3 8 2" xfId="3873" xr:uid="{00000000-0005-0000-0000-0000660E0000}"/>
    <cellStyle name="20% - Accent1 2 2 3 2 3 8 2 2" xfId="3874" xr:uid="{00000000-0005-0000-0000-0000670E0000}"/>
    <cellStyle name="20% - Accent1 2 2 3 2 3 8 3" xfId="3875" xr:uid="{00000000-0005-0000-0000-0000680E0000}"/>
    <cellStyle name="20% - Accent1 2 2 3 2 3 9" xfId="3876" xr:uid="{00000000-0005-0000-0000-0000690E0000}"/>
    <cellStyle name="20% - Accent1 2 2 3 2 3 9 2" xfId="3877" xr:uid="{00000000-0005-0000-0000-00006A0E0000}"/>
    <cellStyle name="20% - Accent1 2 2 3 2 4" xfId="3878" xr:uid="{00000000-0005-0000-0000-00006B0E0000}"/>
    <cellStyle name="20% - Accent1 2 2 3 2 4 10" xfId="3879" xr:uid="{00000000-0005-0000-0000-00006C0E0000}"/>
    <cellStyle name="20% - Accent1 2 2 3 2 4 10 2" xfId="3880" xr:uid="{00000000-0005-0000-0000-00006D0E0000}"/>
    <cellStyle name="20% - Accent1 2 2 3 2 4 11" xfId="3881" xr:uid="{00000000-0005-0000-0000-00006E0E0000}"/>
    <cellStyle name="20% - Accent1 2 2 3 2 4 2" xfId="3882" xr:uid="{00000000-0005-0000-0000-00006F0E0000}"/>
    <cellStyle name="20% - Accent1 2 2 3 2 4 2 2" xfId="3883" xr:uid="{00000000-0005-0000-0000-0000700E0000}"/>
    <cellStyle name="20% - Accent1 2 2 3 2 4 2 2 2" xfId="3884" xr:uid="{00000000-0005-0000-0000-0000710E0000}"/>
    <cellStyle name="20% - Accent1 2 2 3 2 4 2 2 2 2" xfId="3885" xr:uid="{00000000-0005-0000-0000-0000720E0000}"/>
    <cellStyle name="20% - Accent1 2 2 3 2 4 2 2 2 2 2" xfId="3886" xr:uid="{00000000-0005-0000-0000-0000730E0000}"/>
    <cellStyle name="20% - Accent1 2 2 3 2 4 2 2 2 3" xfId="3887" xr:uid="{00000000-0005-0000-0000-0000740E0000}"/>
    <cellStyle name="20% - Accent1 2 2 3 2 4 2 2 3" xfId="3888" xr:uid="{00000000-0005-0000-0000-0000750E0000}"/>
    <cellStyle name="20% - Accent1 2 2 3 2 4 2 2 3 2" xfId="3889" xr:uid="{00000000-0005-0000-0000-0000760E0000}"/>
    <cellStyle name="20% - Accent1 2 2 3 2 4 2 2 4" xfId="3890" xr:uid="{00000000-0005-0000-0000-0000770E0000}"/>
    <cellStyle name="20% - Accent1 2 2 3 2 4 2 3" xfId="3891" xr:uid="{00000000-0005-0000-0000-0000780E0000}"/>
    <cellStyle name="20% - Accent1 2 2 3 2 4 2 3 2" xfId="3892" xr:uid="{00000000-0005-0000-0000-0000790E0000}"/>
    <cellStyle name="20% - Accent1 2 2 3 2 4 2 3 2 2" xfId="3893" xr:uid="{00000000-0005-0000-0000-00007A0E0000}"/>
    <cellStyle name="20% - Accent1 2 2 3 2 4 2 3 2 2 2" xfId="3894" xr:uid="{00000000-0005-0000-0000-00007B0E0000}"/>
    <cellStyle name="20% - Accent1 2 2 3 2 4 2 3 2 3" xfId="3895" xr:uid="{00000000-0005-0000-0000-00007C0E0000}"/>
    <cellStyle name="20% - Accent1 2 2 3 2 4 2 3 3" xfId="3896" xr:uid="{00000000-0005-0000-0000-00007D0E0000}"/>
    <cellStyle name="20% - Accent1 2 2 3 2 4 2 3 3 2" xfId="3897" xr:uid="{00000000-0005-0000-0000-00007E0E0000}"/>
    <cellStyle name="20% - Accent1 2 2 3 2 4 2 3 4" xfId="3898" xr:uid="{00000000-0005-0000-0000-00007F0E0000}"/>
    <cellStyle name="20% - Accent1 2 2 3 2 4 2 4" xfId="3899" xr:uid="{00000000-0005-0000-0000-0000800E0000}"/>
    <cellStyle name="20% - Accent1 2 2 3 2 4 2 4 2" xfId="3900" xr:uid="{00000000-0005-0000-0000-0000810E0000}"/>
    <cellStyle name="20% - Accent1 2 2 3 2 4 2 4 2 2" xfId="3901" xr:uid="{00000000-0005-0000-0000-0000820E0000}"/>
    <cellStyle name="20% - Accent1 2 2 3 2 4 2 4 2 2 2" xfId="3902" xr:uid="{00000000-0005-0000-0000-0000830E0000}"/>
    <cellStyle name="20% - Accent1 2 2 3 2 4 2 4 2 3" xfId="3903" xr:uid="{00000000-0005-0000-0000-0000840E0000}"/>
    <cellStyle name="20% - Accent1 2 2 3 2 4 2 4 3" xfId="3904" xr:uid="{00000000-0005-0000-0000-0000850E0000}"/>
    <cellStyle name="20% - Accent1 2 2 3 2 4 2 4 3 2" xfId="3905" xr:uid="{00000000-0005-0000-0000-0000860E0000}"/>
    <cellStyle name="20% - Accent1 2 2 3 2 4 2 4 4" xfId="3906" xr:uid="{00000000-0005-0000-0000-0000870E0000}"/>
    <cellStyle name="20% - Accent1 2 2 3 2 4 2 5" xfId="3907" xr:uid="{00000000-0005-0000-0000-0000880E0000}"/>
    <cellStyle name="20% - Accent1 2 2 3 2 4 2 5 2" xfId="3908" xr:uid="{00000000-0005-0000-0000-0000890E0000}"/>
    <cellStyle name="20% - Accent1 2 2 3 2 4 2 5 2 2" xfId="3909" xr:uid="{00000000-0005-0000-0000-00008A0E0000}"/>
    <cellStyle name="20% - Accent1 2 2 3 2 4 2 5 3" xfId="3910" xr:uid="{00000000-0005-0000-0000-00008B0E0000}"/>
    <cellStyle name="20% - Accent1 2 2 3 2 4 2 6" xfId="3911" xr:uid="{00000000-0005-0000-0000-00008C0E0000}"/>
    <cellStyle name="20% - Accent1 2 2 3 2 4 2 6 2" xfId="3912" xr:uid="{00000000-0005-0000-0000-00008D0E0000}"/>
    <cellStyle name="20% - Accent1 2 2 3 2 4 2 6 2 2" xfId="3913" xr:uid="{00000000-0005-0000-0000-00008E0E0000}"/>
    <cellStyle name="20% - Accent1 2 2 3 2 4 2 6 3" xfId="3914" xr:uid="{00000000-0005-0000-0000-00008F0E0000}"/>
    <cellStyle name="20% - Accent1 2 2 3 2 4 2 7" xfId="3915" xr:uid="{00000000-0005-0000-0000-0000900E0000}"/>
    <cellStyle name="20% - Accent1 2 2 3 2 4 2 7 2" xfId="3916" xr:uid="{00000000-0005-0000-0000-0000910E0000}"/>
    <cellStyle name="20% - Accent1 2 2 3 2 4 2 8" xfId="3917" xr:uid="{00000000-0005-0000-0000-0000920E0000}"/>
    <cellStyle name="20% - Accent1 2 2 3 2 4 2 8 2" xfId="3918" xr:uid="{00000000-0005-0000-0000-0000930E0000}"/>
    <cellStyle name="20% - Accent1 2 2 3 2 4 2 9" xfId="3919" xr:uid="{00000000-0005-0000-0000-0000940E0000}"/>
    <cellStyle name="20% - Accent1 2 2 3 2 4 3" xfId="3920" xr:uid="{00000000-0005-0000-0000-0000950E0000}"/>
    <cellStyle name="20% - Accent1 2 2 3 2 4 3 2" xfId="3921" xr:uid="{00000000-0005-0000-0000-0000960E0000}"/>
    <cellStyle name="20% - Accent1 2 2 3 2 4 3 2 2" xfId="3922" xr:uid="{00000000-0005-0000-0000-0000970E0000}"/>
    <cellStyle name="20% - Accent1 2 2 3 2 4 3 2 2 2" xfId="3923" xr:uid="{00000000-0005-0000-0000-0000980E0000}"/>
    <cellStyle name="20% - Accent1 2 2 3 2 4 3 2 2 2 2" xfId="3924" xr:uid="{00000000-0005-0000-0000-0000990E0000}"/>
    <cellStyle name="20% - Accent1 2 2 3 2 4 3 2 2 3" xfId="3925" xr:uid="{00000000-0005-0000-0000-00009A0E0000}"/>
    <cellStyle name="20% - Accent1 2 2 3 2 4 3 2 3" xfId="3926" xr:uid="{00000000-0005-0000-0000-00009B0E0000}"/>
    <cellStyle name="20% - Accent1 2 2 3 2 4 3 2 3 2" xfId="3927" xr:uid="{00000000-0005-0000-0000-00009C0E0000}"/>
    <cellStyle name="20% - Accent1 2 2 3 2 4 3 2 4" xfId="3928" xr:uid="{00000000-0005-0000-0000-00009D0E0000}"/>
    <cellStyle name="20% - Accent1 2 2 3 2 4 3 3" xfId="3929" xr:uid="{00000000-0005-0000-0000-00009E0E0000}"/>
    <cellStyle name="20% - Accent1 2 2 3 2 4 3 3 2" xfId="3930" xr:uid="{00000000-0005-0000-0000-00009F0E0000}"/>
    <cellStyle name="20% - Accent1 2 2 3 2 4 3 3 2 2" xfId="3931" xr:uid="{00000000-0005-0000-0000-0000A00E0000}"/>
    <cellStyle name="20% - Accent1 2 2 3 2 4 3 3 2 2 2" xfId="3932" xr:uid="{00000000-0005-0000-0000-0000A10E0000}"/>
    <cellStyle name="20% - Accent1 2 2 3 2 4 3 3 2 3" xfId="3933" xr:uid="{00000000-0005-0000-0000-0000A20E0000}"/>
    <cellStyle name="20% - Accent1 2 2 3 2 4 3 3 3" xfId="3934" xr:uid="{00000000-0005-0000-0000-0000A30E0000}"/>
    <cellStyle name="20% - Accent1 2 2 3 2 4 3 3 3 2" xfId="3935" xr:uid="{00000000-0005-0000-0000-0000A40E0000}"/>
    <cellStyle name="20% - Accent1 2 2 3 2 4 3 3 4" xfId="3936" xr:uid="{00000000-0005-0000-0000-0000A50E0000}"/>
    <cellStyle name="20% - Accent1 2 2 3 2 4 3 4" xfId="3937" xr:uid="{00000000-0005-0000-0000-0000A60E0000}"/>
    <cellStyle name="20% - Accent1 2 2 3 2 4 3 4 2" xfId="3938" xr:uid="{00000000-0005-0000-0000-0000A70E0000}"/>
    <cellStyle name="20% - Accent1 2 2 3 2 4 3 4 2 2" xfId="3939" xr:uid="{00000000-0005-0000-0000-0000A80E0000}"/>
    <cellStyle name="20% - Accent1 2 2 3 2 4 3 4 2 2 2" xfId="3940" xr:uid="{00000000-0005-0000-0000-0000A90E0000}"/>
    <cellStyle name="20% - Accent1 2 2 3 2 4 3 4 2 3" xfId="3941" xr:uid="{00000000-0005-0000-0000-0000AA0E0000}"/>
    <cellStyle name="20% - Accent1 2 2 3 2 4 3 4 3" xfId="3942" xr:uid="{00000000-0005-0000-0000-0000AB0E0000}"/>
    <cellStyle name="20% - Accent1 2 2 3 2 4 3 4 3 2" xfId="3943" xr:uid="{00000000-0005-0000-0000-0000AC0E0000}"/>
    <cellStyle name="20% - Accent1 2 2 3 2 4 3 4 4" xfId="3944" xr:uid="{00000000-0005-0000-0000-0000AD0E0000}"/>
    <cellStyle name="20% - Accent1 2 2 3 2 4 3 5" xfId="3945" xr:uid="{00000000-0005-0000-0000-0000AE0E0000}"/>
    <cellStyle name="20% - Accent1 2 2 3 2 4 3 5 2" xfId="3946" xr:uid="{00000000-0005-0000-0000-0000AF0E0000}"/>
    <cellStyle name="20% - Accent1 2 2 3 2 4 3 5 2 2" xfId="3947" xr:uid="{00000000-0005-0000-0000-0000B00E0000}"/>
    <cellStyle name="20% - Accent1 2 2 3 2 4 3 5 3" xfId="3948" xr:uid="{00000000-0005-0000-0000-0000B10E0000}"/>
    <cellStyle name="20% - Accent1 2 2 3 2 4 3 6" xfId="3949" xr:uid="{00000000-0005-0000-0000-0000B20E0000}"/>
    <cellStyle name="20% - Accent1 2 2 3 2 4 3 6 2" xfId="3950" xr:uid="{00000000-0005-0000-0000-0000B30E0000}"/>
    <cellStyle name="20% - Accent1 2 2 3 2 4 3 6 2 2" xfId="3951" xr:uid="{00000000-0005-0000-0000-0000B40E0000}"/>
    <cellStyle name="20% - Accent1 2 2 3 2 4 3 6 3" xfId="3952" xr:uid="{00000000-0005-0000-0000-0000B50E0000}"/>
    <cellStyle name="20% - Accent1 2 2 3 2 4 3 7" xfId="3953" xr:uid="{00000000-0005-0000-0000-0000B60E0000}"/>
    <cellStyle name="20% - Accent1 2 2 3 2 4 3 7 2" xfId="3954" xr:uid="{00000000-0005-0000-0000-0000B70E0000}"/>
    <cellStyle name="20% - Accent1 2 2 3 2 4 3 8" xfId="3955" xr:uid="{00000000-0005-0000-0000-0000B80E0000}"/>
    <cellStyle name="20% - Accent1 2 2 3 2 4 3 8 2" xfId="3956" xr:uid="{00000000-0005-0000-0000-0000B90E0000}"/>
    <cellStyle name="20% - Accent1 2 2 3 2 4 3 9" xfId="3957" xr:uid="{00000000-0005-0000-0000-0000BA0E0000}"/>
    <cellStyle name="20% - Accent1 2 2 3 2 4 4" xfId="3958" xr:uid="{00000000-0005-0000-0000-0000BB0E0000}"/>
    <cellStyle name="20% - Accent1 2 2 3 2 4 4 2" xfId="3959" xr:uid="{00000000-0005-0000-0000-0000BC0E0000}"/>
    <cellStyle name="20% - Accent1 2 2 3 2 4 4 2 2" xfId="3960" xr:uid="{00000000-0005-0000-0000-0000BD0E0000}"/>
    <cellStyle name="20% - Accent1 2 2 3 2 4 4 2 2 2" xfId="3961" xr:uid="{00000000-0005-0000-0000-0000BE0E0000}"/>
    <cellStyle name="20% - Accent1 2 2 3 2 4 4 2 3" xfId="3962" xr:uid="{00000000-0005-0000-0000-0000BF0E0000}"/>
    <cellStyle name="20% - Accent1 2 2 3 2 4 4 3" xfId="3963" xr:uid="{00000000-0005-0000-0000-0000C00E0000}"/>
    <cellStyle name="20% - Accent1 2 2 3 2 4 4 3 2" xfId="3964" xr:uid="{00000000-0005-0000-0000-0000C10E0000}"/>
    <cellStyle name="20% - Accent1 2 2 3 2 4 4 4" xfId="3965" xr:uid="{00000000-0005-0000-0000-0000C20E0000}"/>
    <cellStyle name="20% - Accent1 2 2 3 2 4 5" xfId="3966" xr:uid="{00000000-0005-0000-0000-0000C30E0000}"/>
    <cellStyle name="20% - Accent1 2 2 3 2 4 5 2" xfId="3967" xr:uid="{00000000-0005-0000-0000-0000C40E0000}"/>
    <cellStyle name="20% - Accent1 2 2 3 2 4 5 2 2" xfId="3968" xr:uid="{00000000-0005-0000-0000-0000C50E0000}"/>
    <cellStyle name="20% - Accent1 2 2 3 2 4 5 2 2 2" xfId="3969" xr:uid="{00000000-0005-0000-0000-0000C60E0000}"/>
    <cellStyle name="20% - Accent1 2 2 3 2 4 5 2 3" xfId="3970" xr:uid="{00000000-0005-0000-0000-0000C70E0000}"/>
    <cellStyle name="20% - Accent1 2 2 3 2 4 5 3" xfId="3971" xr:uid="{00000000-0005-0000-0000-0000C80E0000}"/>
    <cellStyle name="20% - Accent1 2 2 3 2 4 5 3 2" xfId="3972" xr:uid="{00000000-0005-0000-0000-0000C90E0000}"/>
    <cellStyle name="20% - Accent1 2 2 3 2 4 5 4" xfId="3973" xr:uid="{00000000-0005-0000-0000-0000CA0E0000}"/>
    <cellStyle name="20% - Accent1 2 2 3 2 4 6" xfId="3974" xr:uid="{00000000-0005-0000-0000-0000CB0E0000}"/>
    <cellStyle name="20% - Accent1 2 2 3 2 4 6 2" xfId="3975" xr:uid="{00000000-0005-0000-0000-0000CC0E0000}"/>
    <cellStyle name="20% - Accent1 2 2 3 2 4 6 2 2" xfId="3976" xr:uid="{00000000-0005-0000-0000-0000CD0E0000}"/>
    <cellStyle name="20% - Accent1 2 2 3 2 4 6 2 2 2" xfId="3977" xr:uid="{00000000-0005-0000-0000-0000CE0E0000}"/>
    <cellStyle name="20% - Accent1 2 2 3 2 4 6 2 3" xfId="3978" xr:uid="{00000000-0005-0000-0000-0000CF0E0000}"/>
    <cellStyle name="20% - Accent1 2 2 3 2 4 6 3" xfId="3979" xr:uid="{00000000-0005-0000-0000-0000D00E0000}"/>
    <cellStyle name="20% - Accent1 2 2 3 2 4 6 3 2" xfId="3980" xr:uid="{00000000-0005-0000-0000-0000D10E0000}"/>
    <cellStyle name="20% - Accent1 2 2 3 2 4 6 4" xfId="3981" xr:uid="{00000000-0005-0000-0000-0000D20E0000}"/>
    <cellStyle name="20% - Accent1 2 2 3 2 4 7" xfId="3982" xr:uid="{00000000-0005-0000-0000-0000D30E0000}"/>
    <cellStyle name="20% - Accent1 2 2 3 2 4 7 2" xfId="3983" xr:uid="{00000000-0005-0000-0000-0000D40E0000}"/>
    <cellStyle name="20% - Accent1 2 2 3 2 4 7 2 2" xfId="3984" xr:uid="{00000000-0005-0000-0000-0000D50E0000}"/>
    <cellStyle name="20% - Accent1 2 2 3 2 4 7 3" xfId="3985" xr:uid="{00000000-0005-0000-0000-0000D60E0000}"/>
    <cellStyle name="20% - Accent1 2 2 3 2 4 8" xfId="3986" xr:uid="{00000000-0005-0000-0000-0000D70E0000}"/>
    <cellStyle name="20% - Accent1 2 2 3 2 4 8 2" xfId="3987" xr:uid="{00000000-0005-0000-0000-0000D80E0000}"/>
    <cellStyle name="20% - Accent1 2 2 3 2 4 8 2 2" xfId="3988" xr:uid="{00000000-0005-0000-0000-0000D90E0000}"/>
    <cellStyle name="20% - Accent1 2 2 3 2 4 8 3" xfId="3989" xr:uid="{00000000-0005-0000-0000-0000DA0E0000}"/>
    <cellStyle name="20% - Accent1 2 2 3 2 4 9" xfId="3990" xr:uid="{00000000-0005-0000-0000-0000DB0E0000}"/>
    <cellStyle name="20% - Accent1 2 2 3 2 4 9 2" xfId="3991" xr:uid="{00000000-0005-0000-0000-0000DC0E0000}"/>
    <cellStyle name="20% - Accent1 2 2 3 2 5" xfId="3992" xr:uid="{00000000-0005-0000-0000-0000DD0E0000}"/>
    <cellStyle name="20% - Accent1 2 2 3 2 5 10" xfId="3993" xr:uid="{00000000-0005-0000-0000-0000DE0E0000}"/>
    <cellStyle name="20% - Accent1 2 2 3 2 5 10 2" xfId="3994" xr:uid="{00000000-0005-0000-0000-0000DF0E0000}"/>
    <cellStyle name="20% - Accent1 2 2 3 2 5 11" xfId="3995" xr:uid="{00000000-0005-0000-0000-0000E00E0000}"/>
    <cellStyle name="20% - Accent1 2 2 3 2 5 2" xfId="3996" xr:uid="{00000000-0005-0000-0000-0000E10E0000}"/>
    <cellStyle name="20% - Accent1 2 2 3 2 5 2 2" xfId="3997" xr:uid="{00000000-0005-0000-0000-0000E20E0000}"/>
    <cellStyle name="20% - Accent1 2 2 3 2 5 2 2 2" xfId="3998" xr:uid="{00000000-0005-0000-0000-0000E30E0000}"/>
    <cellStyle name="20% - Accent1 2 2 3 2 5 2 2 2 2" xfId="3999" xr:uid="{00000000-0005-0000-0000-0000E40E0000}"/>
    <cellStyle name="20% - Accent1 2 2 3 2 5 2 2 2 2 2" xfId="4000" xr:uid="{00000000-0005-0000-0000-0000E50E0000}"/>
    <cellStyle name="20% - Accent1 2 2 3 2 5 2 2 2 3" xfId="4001" xr:uid="{00000000-0005-0000-0000-0000E60E0000}"/>
    <cellStyle name="20% - Accent1 2 2 3 2 5 2 2 3" xfId="4002" xr:uid="{00000000-0005-0000-0000-0000E70E0000}"/>
    <cellStyle name="20% - Accent1 2 2 3 2 5 2 2 3 2" xfId="4003" xr:uid="{00000000-0005-0000-0000-0000E80E0000}"/>
    <cellStyle name="20% - Accent1 2 2 3 2 5 2 2 4" xfId="4004" xr:uid="{00000000-0005-0000-0000-0000E90E0000}"/>
    <cellStyle name="20% - Accent1 2 2 3 2 5 2 3" xfId="4005" xr:uid="{00000000-0005-0000-0000-0000EA0E0000}"/>
    <cellStyle name="20% - Accent1 2 2 3 2 5 2 3 2" xfId="4006" xr:uid="{00000000-0005-0000-0000-0000EB0E0000}"/>
    <cellStyle name="20% - Accent1 2 2 3 2 5 2 3 2 2" xfId="4007" xr:uid="{00000000-0005-0000-0000-0000EC0E0000}"/>
    <cellStyle name="20% - Accent1 2 2 3 2 5 2 3 2 2 2" xfId="4008" xr:uid="{00000000-0005-0000-0000-0000ED0E0000}"/>
    <cellStyle name="20% - Accent1 2 2 3 2 5 2 3 2 3" xfId="4009" xr:uid="{00000000-0005-0000-0000-0000EE0E0000}"/>
    <cellStyle name="20% - Accent1 2 2 3 2 5 2 3 3" xfId="4010" xr:uid="{00000000-0005-0000-0000-0000EF0E0000}"/>
    <cellStyle name="20% - Accent1 2 2 3 2 5 2 3 3 2" xfId="4011" xr:uid="{00000000-0005-0000-0000-0000F00E0000}"/>
    <cellStyle name="20% - Accent1 2 2 3 2 5 2 3 4" xfId="4012" xr:uid="{00000000-0005-0000-0000-0000F10E0000}"/>
    <cellStyle name="20% - Accent1 2 2 3 2 5 2 4" xfId="4013" xr:uid="{00000000-0005-0000-0000-0000F20E0000}"/>
    <cellStyle name="20% - Accent1 2 2 3 2 5 2 4 2" xfId="4014" xr:uid="{00000000-0005-0000-0000-0000F30E0000}"/>
    <cellStyle name="20% - Accent1 2 2 3 2 5 2 4 2 2" xfId="4015" xr:uid="{00000000-0005-0000-0000-0000F40E0000}"/>
    <cellStyle name="20% - Accent1 2 2 3 2 5 2 4 2 2 2" xfId="4016" xr:uid="{00000000-0005-0000-0000-0000F50E0000}"/>
    <cellStyle name="20% - Accent1 2 2 3 2 5 2 4 2 3" xfId="4017" xr:uid="{00000000-0005-0000-0000-0000F60E0000}"/>
    <cellStyle name="20% - Accent1 2 2 3 2 5 2 4 3" xfId="4018" xr:uid="{00000000-0005-0000-0000-0000F70E0000}"/>
    <cellStyle name="20% - Accent1 2 2 3 2 5 2 4 3 2" xfId="4019" xr:uid="{00000000-0005-0000-0000-0000F80E0000}"/>
    <cellStyle name="20% - Accent1 2 2 3 2 5 2 4 4" xfId="4020" xr:uid="{00000000-0005-0000-0000-0000F90E0000}"/>
    <cellStyle name="20% - Accent1 2 2 3 2 5 2 5" xfId="4021" xr:uid="{00000000-0005-0000-0000-0000FA0E0000}"/>
    <cellStyle name="20% - Accent1 2 2 3 2 5 2 5 2" xfId="4022" xr:uid="{00000000-0005-0000-0000-0000FB0E0000}"/>
    <cellStyle name="20% - Accent1 2 2 3 2 5 2 5 2 2" xfId="4023" xr:uid="{00000000-0005-0000-0000-0000FC0E0000}"/>
    <cellStyle name="20% - Accent1 2 2 3 2 5 2 5 3" xfId="4024" xr:uid="{00000000-0005-0000-0000-0000FD0E0000}"/>
    <cellStyle name="20% - Accent1 2 2 3 2 5 2 6" xfId="4025" xr:uid="{00000000-0005-0000-0000-0000FE0E0000}"/>
    <cellStyle name="20% - Accent1 2 2 3 2 5 2 6 2" xfId="4026" xr:uid="{00000000-0005-0000-0000-0000FF0E0000}"/>
    <cellStyle name="20% - Accent1 2 2 3 2 5 2 6 2 2" xfId="4027" xr:uid="{00000000-0005-0000-0000-0000000F0000}"/>
    <cellStyle name="20% - Accent1 2 2 3 2 5 2 6 3" xfId="4028" xr:uid="{00000000-0005-0000-0000-0000010F0000}"/>
    <cellStyle name="20% - Accent1 2 2 3 2 5 2 7" xfId="4029" xr:uid="{00000000-0005-0000-0000-0000020F0000}"/>
    <cellStyle name="20% - Accent1 2 2 3 2 5 2 7 2" xfId="4030" xr:uid="{00000000-0005-0000-0000-0000030F0000}"/>
    <cellStyle name="20% - Accent1 2 2 3 2 5 2 8" xfId="4031" xr:uid="{00000000-0005-0000-0000-0000040F0000}"/>
    <cellStyle name="20% - Accent1 2 2 3 2 5 2 8 2" xfId="4032" xr:uid="{00000000-0005-0000-0000-0000050F0000}"/>
    <cellStyle name="20% - Accent1 2 2 3 2 5 2 9" xfId="4033" xr:uid="{00000000-0005-0000-0000-0000060F0000}"/>
    <cellStyle name="20% - Accent1 2 2 3 2 5 3" xfId="4034" xr:uid="{00000000-0005-0000-0000-0000070F0000}"/>
    <cellStyle name="20% - Accent1 2 2 3 2 5 3 2" xfId="4035" xr:uid="{00000000-0005-0000-0000-0000080F0000}"/>
    <cellStyle name="20% - Accent1 2 2 3 2 5 3 2 2" xfId="4036" xr:uid="{00000000-0005-0000-0000-0000090F0000}"/>
    <cellStyle name="20% - Accent1 2 2 3 2 5 3 2 2 2" xfId="4037" xr:uid="{00000000-0005-0000-0000-00000A0F0000}"/>
    <cellStyle name="20% - Accent1 2 2 3 2 5 3 2 2 2 2" xfId="4038" xr:uid="{00000000-0005-0000-0000-00000B0F0000}"/>
    <cellStyle name="20% - Accent1 2 2 3 2 5 3 2 2 3" xfId="4039" xr:uid="{00000000-0005-0000-0000-00000C0F0000}"/>
    <cellStyle name="20% - Accent1 2 2 3 2 5 3 2 3" xfId="4040" xr:uid="{00000000-0005-0000-0000-00000D0F0000}"/>
    <cellStyle name="20% - Accent1 2 2 3 2 5 3 2 3 2" xfId="4041" xr:uid="{00000000-0005-0000-0000-00000E0F0000}"/>
    <cellStyle name="20% - Accent1 2 2 3 2 5 3 2 4" xfId="4042" xr:uid="{00000000-0005-0000-0000-00000F0F0000}"/>
    <cellStyle name="20% - Accent1 2 2 3 2 5 3 3" xfId="4043" xr:uid="{00000000-0005-0000-0000-0000100F0000}"/>
    <cellStyle name="20% - Accent1 2 2 3 2 5 3 3 2" xfId="4044" xr:uid="{00000000-0005-0000-0000-0000110F0000}"/>
    <cellStyle name="20% - Accent1 2 2 3 2 5 3 3 2 2" xfId="4045" xr:uid="{00000000-0005-0000-0000-0000120F0000}"/>
    <cellStyle name="20% - Accent1 2 2 3 2 5 3 3 2 2 2" xfId="4046" xr:uid="{00000000-0005-0000-0000-0000130F0000}"/>
    <cellStyle name="20% - Accent1 2 2 3 2 5 3 3 2 3" xfId="4047" xr:uid="{00000000-0005-0000-0000-0000140F0000}"/>
    <cellStyle name="20% - Accent1 2 2 3 2 5 3 3 3" xfId="4048" xr:uid="{00000000-0005-0000-0000-0000150F0000}"/>
    <cellStyle name="20% - Accent1 2 2 3 2 5 3 3 3 2" xfId="4049" xr:uid="{00000000-0005-0000-0000-0000160F0000}"/>
    <cellStyle name="20% - Accent1 2 2 3 2 5 3 3 4" xfId="4050" xr:uid="{00000000-0005-0000-0000-0000170F0000}"/>
    <cellStyle name="20% - Accent1 2 2 3 2 5 3 4" xfId="4051" xr:uid="{00000000-0005-0000-0000-0000180F0000}"/>
    <cellStyle name="20% - Accent1 2 2 3 2 5 3 4 2" xfId="4052" xr:uid="{00000000-0005-0000-0000-0000190F0000}"/>
    <cellStyle name="20% - Accent1 2 2 3 2 5 3 4 2 2" xfId="4053" xr:uid="{00000000-0005-0000-0000-00001A0F0000}"/>
    <cellStyle name="20% - Accent1 2 2 3 2 5 3 4 2 2 2" xfId="4054" xr:uid="{00000000-0005-0000-0000-00001B0F0000}"/>
    <cellStyle name="20% - Accent1 2 2 3 2 5 3 4 2 3" xfId="4055" xr:uid="{00000000-0005-0000-0000-00001C0F0000}"/>
    <cellStyle name="20% - Accent1 2 2 3 2 5 3 4 3" xfId="4056" xr:uid="{00000000-0005-0000-0000-00001D0F0000}"/>
    <cellStyle name="20% - Accent1 2 2 3 2 5 3 4 3 2" xfId="4057" xr:uid="{00000000-0005-0000-0000-00001E0F0000}"/>
    <cellStyle name="20% - Accent1 2 2 3 2 5 3 4 4" xfId="4058" xr:uid="{00000000-0005-0000-0000-00001F0F0000}"/>
    <cellStyle name="20% - Accent1 2 2 3 2 5 3 5" xfId="4059" xr:uid="{00000000-0005-0000-0000-0000200F0000}"/>
    <cellStyle name="20% - Accent1 2 2 3 2 5 3 5 2" xfId="4060" xr:uid="{00000000-0005-0000-0000-0000210F0000}"/>
    <cellStyle name="20% - Accent1 2 2 3 2 5 3 5 2 2" xfId="4061" xr:uid="{00000000-0005-0000-0000-0000220F0000}"/>
    <cellStyle name="20% - Accent1 2 2 3 2 5 3 5 3" xfId="4062" xr:uid="{00000000-0005-0000-0000-0000230F0000}"/>
    <cellStyle name="20% - Accent1 2 2 3 2 5 3 6" xfId="4063" xr:uid="{00000000-0005-0000-0000-0000240F0000}"/>
    <cellStyle name="20% - Accent1 2 2 3 2 5 3 6 2" xfId="4064" xr:uid="{00000000-0005-0000-0000-0000250F0000}"/>
    <cellStyle name="20% - Accent1 2 2 3 2 5 3 6 2 2" xfId="4065" xr:uid="{00000000-0005-0000-0000-0000260F0000}"/>
    <cellStyle name="20% - Accent1 2 2 3 2 5 3 6 3" xfId="4066" xr:uid="{00000000-0005-0000-0000-0000270F0000}"/>
    <cellStyle name="20% - Accent1 2 2 3 2 5 3 7" xfId="4067" xr:uid="{00000000-0005-0000-0000-0000280F0000}"/>
    <cellStyle name="20% - Accent1 2 2 3 2 5 3 7 2" xfId="4068" xr:uid="{00000000-0005-0000-0000-0000290F0000}"/>
    <cellStyle name="20% - Accent1 2 2 3 2 5 3 8" xfId="4069" xr:uid="{00000000-0005-0000-0000-00002A0F0000}"/>
    <cellStyle name="20% - Accent1 2 2 3 2 5 3 8 2" xfId="4070" xr:uid="{00000000-0005-0000-0000-00002B0F0000}"/>
    <cellStyle name="20% - Accent1 2 2 3 2 5 3 9" xfId="4071" xr:uid="{00000000-0005-0000-0000-00002C0F0000}"/>
    <cellStyle name="20% - Accent1 2 2 3 2 5 4" xfId="4072" xr:uid="{00000000-0005-0000-0000-00002D0F0000}"/>
    <cellStyle name="20% - Accent1 2 2 3 2 5 4 2" xfId="4073" xr:uid="{00000000-0005-0000-0000-00002E0F0000}"/>
    <cellStyle name="20% - Accent1 2 2 3 2 5 4 2 2" xfId="4074" xr:uid="{00000000-0005-0000-0000-00002F0F0000}"/>
    <cellStyle name="20% - Accent1 2 2 3 2 5 4 2 2 2" xfId="4075" xr:uid="{00000000-0005-0000-0000-0000300F0000}"/>
    <cellStyle name="20% - Accent1 2 2 3 2 5 4 2 3" xfId="4076" xr:uid="{00000000-0005-0000-0000-0000310F0000}"/>
    <cellStyle name="20% - Accent1 2 2 3 2 5 4 3" xfId="4077" xr:uid="{00000000-0005-0000-0000-0000320F0000}"/>
    <cellStyle name="20% - Accent1 2 2 3 2 5 4 3 2" xfId="4078" xr:uid="{00000000-0005-0000-0000-0000330F0000}"/>
    <cellStyle name="20% - Accent1 2 2 3 2 5 4 4" xfId="4079" xr:uid="{00000000-0005-0000-0000-0000340F0000}"/>
    <cellStyle name="20% - Accent1 2 2 3 2 5 5" xfId="4080" xr:uid="{00000000-0005-0000-0000-0000350F0000}"/>
    <cellStyle name="20% - Accent1 2 2 3 2 5 5 2" xfId="4081" xr:uid="{00000000-0005-0000-0000-0000360F0000}"/>
    <cellStyle name="20% - Accent1 2 2 3 2 5 5 2 2" xfId="4082" xr:uid="{00000000-0005-0000-0000-0000370F0000}"/>
    <cellStyle name="20% - Accent1 2 2 3 2 5 5 2 2 2" xfId="4083" xr:uid="{00000000-0005-0000-0000-0000380F0000}"/>
    <cellStyle name="20% - Accent1 2 2 3 2 5 5 2 3" xfId="4084" xr:uid="{00000000-0005-0000-0000-0000390F0000}"/>
    <cellStyle name="20% - Accent1 2 2 3 2 5 5 3" xfId="4085" xr:uid="{00000000-0005-0000-0000-00003A0F0000}"/>
    <cellStyle name="20% - Accent1 2 2 3 2 5 5 3 2" xfId="4086" xr:uid="{00000000-0005-0000-0000-00003B0F0000}"/>
    <cellStyle name="20% - Accent1 2 2 3 2 5 5 4" xfId="4087" xr:uid="{00000000-0005-0000-0000-00003C0F0000}"/>
    <cellStyle name="20% - Accent1 2 2 3 2 5 6" xfId="4088" xr:uid="{00000000-0005-0000-0000-00003D0F0000}"/>
    <cellStyle name="20% - Accent1 2 2 3 2 5 6 2" xfId="4089" xr:uid="{00000000-0005-0000-0000-00003E0F0000}"/>
    <cellStyle name="20% - Accent1 2 2 3 2 5 6 2 2" xfId="4090" xr:uid="{00000000-0005-0000-0000-00003F0F0000}"/>
    <cellStyle name="20% - Accent1 2 2 3 2 5 6 2 2 2" xfId="4091" xr:uid="{00000000-0005-0000-0000-0000400F0000}"/>
    <cellStyle name="20% - Accent1 2 2 3 2 5 6 2 3" xfId="4092" xr:uid="{00000000-0005-0000-0000-0000410F0000}"/>
    <cellStyle name="20% - Accent1 2 2 3 2 5 6 3" xfId="4093" xr:uid="{00000000-0005-0000-0000-0000420F0000}"/>
    <cellStyle name="20% - Accent1 2 2 3 2 5 6 3 2" xfId="4094" xr:uid="{00000000-0005-0000-0000-0000430F0000}"/>
    <cellStyle name="20% - Accent1 2 2 3 2 5 6 4" xfId="4095" xr:uid="{00000000-0005-0000-0000-0000440F0000}"/>
    <cellStyle name="20% - Accent1 2 2 3 2 5 7" xfId="4096" xr:uid="{00000000-0005-0000-0000-0000450F0000}"/>
    <cellStyle name="20% - Accent1 2 2 3 2 5 7 2" xfId="4097" xr:uid="{00000000-0005-0000-0000-0000460F0000}"/>
    <cellStyle name="20% - Accent1 2 2 3 2 5 7 2 2" xfId="4098" xr:uid="{00000000-0005-0000-0000-0000470F0000}"/>
    <cellStyle name="20% - Accent1 2 2 3 2 5 7 3" xfId="4099" xr:uid="{00000000-0005-0000-0000-0000480F0000}"/>
    <cellStyle name="20% - Accent1 2 2 3 2 5 8" xfId="4100" xr:uid="{00000000-0005-0000-0000-0000490F0000}"/>
    <cellStyle name="20% - Accent1 2 2 3 2 5 8 2" xfId="4101" xr:uid="{00000000-0005-0000-0000-00004A0F0000}"/>
    <cellStyle name="20% - Accent1 2 2 3 2 5 8 2 2" xfId="4102" xr:uid="{00000000-0005-0000-0000-00004B0F0000}"/>
    <cellStyle name="20% - Accent1 2 2 3 2 5 8 3" xfId="4103" xr:uid="{00000000-0005-0000-0000-00004C0F0000}"/>
    <cellStyle name="20% - Accent1 2 2 3 2 5 9" xfId="4104" xr:uid="{00000000-0005-0000-0000-00004D0F0000}"/>
    <cellStyle name="20% - Accent1 2 2 3 2 5 9 2" xfId="4105" xr:uid="{00000000-0005-0000-0000-00004E0F0000}"/>
    <cellStyle name="20% - Accent1 2 2 3 2 6" xfId="4106" xr:uid="{00000000-0005-0000-0000-00004F0F0000}"/>
    <cellStyle name="20% - Accent1 2 2 3 2 6 2" xfId="4107" xr:uid="{00000000-0005-0000-0000-0000500F0000}"/>
    <cellStyle name="20% - Accent1 2 2 3 2 6 2 2" xfId="4108" xr:uid="{00000000-0005-0000-0000-0000510F0000}"/>
    <cellStyle name="20% - Accent1 2 2 3 2 6 2 2 2" xfId="4109" xr:uid="{00000000-0005-0000-0000-0000520F0000}"/>
    <cellStyle name="20% - Accent1 2 2 3 2 6 2 2 2 2" xfId="4110" xr:uid="{00000000-0005-0000-0000-0000530F0000}"/>
    <cellStyle name="20% - Accent1 2 2 3 2 6 2 2 3" xfId="4111" xr:uid="{00000000-0005-0000-0000-0000540F0000}"/>
    <cellStyle name="20% - Accent1 2 2 3 2 6 2 3" xfId="4112" xr:uid="{00000000-0005-0000-0000-0000550F0000}"/>
    <cellStyle name="20% - Accent1 2 2 3 2 6 2 3 2" xfId="4113" xr:uid="{00000000-0005-0000-0000-0000560F0000}"/>
    <cellStyle name="20% - Accent1 2 2 3 2 6 2 4" xfId="4114" xr:uid="{00000000-0005-0000-0000-0000570F0000}"/>
    <cellStyle name="20% - Accent1 2 2 3 2 6 3" xfId="4115" xr:uid="{00000000-0005-0000-0000-0000580F0000}"/>
    <cellStyle name="20% - Accent1 2 2 3 2 6 3 2" xfId="4116" xr:uid="{00000000-0005-0000-0000-0000590F0000}"/>
    <cellStyle name="20% - Accent1 2 2 3 2 6 3 2 2" xfId="4117" xr:uid="{00000000-0005-0000-0000-00005A0F0000}"/>
    <cellStyle name="20% - Accent1 2 2 3 2 6 3 2 2 2" xfId="4118" xr:uid="{00000000-0005-0000-0000-00005B0F0000}"/>
    <cellStyle name="20% - Accent1 2 2 3 2 6 3 2 3" xfId="4119" xr:uid="{00000000-0005-0000-0000-00005C0F0000}"/>
    <cellStyle name="20% - Accent1 2 2 3 2 6 3 3" xfId="4120" xr:uid="{00000000-0005-0000-0000-00005D0F0000}"/>
    <cellStyle name="20% - Accent1 2 2 3 2 6 3 3 2" xfId="4121" xr:uid="{00000000-0005-0000-0000-00005E0F0000}"/>
    <cellStyle name="20% - Accent1 2 2 3 2 6 3 4" xfId="4122" xr:uid="{00000000-0005-0000-0000-00005F0F0000}"/>
    <cellStyle name="20% - Accent1 2 2 3 2 6 4" xfId="4123" xr:uid="{00000000-0005-0000-0000-0000600F0000}"/>
    <cellStyle name="20% - Accent1 2 2 3 2 6 4 2" xfId="4124" xr:uid="{00000000-0005-0000-0000-0000610F0000}"/>
    <cellStyle name="20% - Accent1 2 2 3 2 6 4 2 2" xfId="4125" xr:uid="{00000000-0005-0000-0000-0000620F0000}"/>
    <cellStyle name="20% - Accent1 2 2 3 2 6 4 2 2 2" xfId="4126" xr:uid="{00000000-0005-0000-0000-0000630F0000}"/>
    <cellStyle name="20% - Accent1 2 2 3 2 6 4 2 3" xfId="4127" xr:uid="{00000000-0005-0000-0000-0000640F0000}"/>
    <cellStyle name="20% - Accent1 2 2 3 2 6 4 3" xfId="4128" xr:uid="{00000000-0005-0000-0000-0000650F0000}"/>
    <cellStyle name="20% - Accent1 2 2 3 2 6 4 3 2" xfId="4129" xr:uid="{00000000-0005-0000-0000-0000660F0000}"/>
    <cellStyle name="20% - Accent1 2 2 3 2 6 4 4" xfId="4130" xr:uid="{00000000-0005-0000-0000-0000670F0000}"/>
    <cellStyle name="20% - Accent1 2 2 3 2 6 5" xfId="4131" xr:uid="{00000000-0005-0000-0000-0000680F0000}"/>
    <cellStyle name="20% - Accent1 2 2 3 2 6 5 2" xfId="4132" xr:uid="{00000000-0005-0000-0000-0000690F0000}"/>
    <cellStyle name="20% - Accent1 2 2 3 2 6 5 2 2" xfId="4133" xr:uid="{00000000-0005-0000-0000-00006A0F0000}"/>
    <cellStyle name="20% - Accent1 2 2 3 2 6 5 3" xfId="4134" xr:uid="{00000000-0005-0000-0000-00006B0F0000}"/>
    <cellStyle name="20% - Accent1 2 2 3 2 6 6" xfId="4135" xr:uid="{00000000-0005-0000-0000-00006C0F0000}"/>
    <cellStyle name="20% - Accent1 2 2 3 2 6 6 2" xfId="4136" xr:uid="{00000000-0005-0000-0000-00006D0F0000}"/>
    <cellStyle name="20% - Accent1 2 2 3 2 6 6 2 2" xfId="4137" xr:uid="{00000000-0005-0000-0000-00006E0F0000}"/>
    <cellStyle name="20% - Accent1 2 2 3 2 6 6 3" xfId="4138" xr:uid="{00000000-0005-0000-0000-00006F0F0000}"/>
    <cellStyle name="20% - Accent1 2 2 3 2 6 7" xfId="4139" xr:uid="{00000000-0005-0000-0000-0000700F0000}"/>
    <cellStyle name="20% - Accent1 2 2 3 2 6 7 2" xfId="4140" xr:uid="{00000000-0005-0000-0000-0000710F0000}"/>
    <cellStyle name="20% - Accent1 2 2 3 2 6 8" xfId="4141" xr:uid="{00000000-0005-0000-0000-0000720F0000}"/>
    <cellStyle name="20% - Accent1 2 2 3 2 6 8 2" xfId="4142" xr:uid="{00000000-0005-0000-0000-0000730F0000}"/>
    <cellStyle name="20% - Accent1 2 2 3 2 6 9" xfId="4143" xr:uid="{00000000-0005-0000-0000-0000740F0000}"/>
    <cellStyle name="20% - Accent1 2 2 3 2 7" xfId="4144" xr:uid="{00000000-0005-0000-0000-0000750F0000}"/>
    <cellStyle name="20% - Accent1 2 2 3 2 7 2" xfId="4145" xr:uid="{00000000-0005-0000-0000-0000760F0000}"/>
    <cellStyle name="20% - Accent1 2 2 3 2 7 2 2" xfId="4146" xr:uid="{00000000-0005-0000-0000-0000770F0000}"/>
    <cellStyle name="20% - Accent1 2 2 3 2 7 2 2 2" xfId="4147" xr:uid="{00000000-0005-0000-0000-0000780F0000}"/>
    <cellStyle name="20% - Accent1 2 2 3 2 7 2 2 2 2" xfId="4148" xr:uid="{00000000-0005-0000-0000-0000790F0000}"/>
    <cellStyle name="20% - Accent1 2 2 3 2 7 2 2 3" xfId="4149" xr:uid="{00000000-0005-0000-0000-00007A0F0000}"/>
    <cellStyle name="20% - Accent1 2 2 3 2 7 2 3" xfId="4150" xr:uid="{00000000-0005-0000-0000-00007B0F0000}"/>
    <cellStyle name="20% - Accent1 2 2 3 2 7 2 3 2" xfId="4151" xr:uid="{00000000-0005-0000-0000-00007C0F0000}"/>
    <cellStyle name="20% - Accent1 2 2 3 2 7 2 4" xfId="4152" xr:uid="{00000000-0005-0000-0000-00007D0F0000}"/>
    <cellStyle name="20% - Accent1 2 2 3 2 7 3" xfId="4153" xr:uid="{00000000-0005-0000-0000-00007E0F0000}"/>
    <cellStyle name="20% - Accent1 2 2 3 2 7 3 2" xfId="4154" xr:uid="{00000000-0005-0000-0000-00007F0F0000}"/>
    <cellStyle name="20% - Accent1 2 2 3 2 7 3 2 2" xfId="4155" xr:uid="{00000000-0005-0000-0000-0000800F0000}"/>
    <cellStyle name="20% - Accent1 2 2 3 2 7 3 2 2 2" xfId="4156" xr:uid="{00000000-0005-0000-0000-0000810F0000}"/>
    <cellStyle name="20% - Accent1 2 2 3 2 7 3 2 3" xfId="4157" xr:uid="{00000000-0005-0000-0000-0000820F0000}"/>
    <cellStyle name="20% - Accent1 2 2 3 2 7 3 3" xfId="4158" xr:uid="{00000000-0005-0000-0000-0000830F0000}"/>
    <cellStyle name="20% - Accent1 2 2 3 2 7 3 3 2" xfId="4159" xr:uid="{00000000-0005-0000-0000-0000840F0000}"/>
    <cellStyle name="20% - Accent1 2 2 3 2 7 3 4" xfId="4160" xr:uid="{00000000-0005-0000-0000-0000850F0000}"/>
    <cellStyle name="20% - Accent1 2 2 3 2 7 4" xfId="4161" xr:uid="{00000000-0005-0000-0000-0000860F0000}"/>
    <cellStyle name="20% - Accent1 2 2 3 2 7 4 2" xfId="4162" xr:uid="{00000000-0005-0000-0000-0000870F0000}"/>
    <cellStyle name="20% - Accent1 2 2 3 2 7 4 2 2" xfId="4163" xr:uid="{00000000-0005-0000-0000-0000880F0000}"/>
    <cellStyle name="20% - Accent1 2 2 3 2 7 4 2 2 2" xfId="4164" xr:uid="{00000000-0005-0000-0000-0000890F0000}"/>
    <cellStyle name="20% - Accent1 2 2 3 2 7 4 2 3" xfId="4165" xr:uid="{00000000-0005-0000-0000-00008A0F0000}"/>
    <cellStyle name="20% - Accent1 2 2 3 2 7 4 3" xfId="4166" xr:uid="{00000000-0005-0000-0000-00008B0F0000}"/>
    <cellStyle name="20% - Accent1 2 2 3 2 7 4 3 2" xfId="4167" xr:uid="{00000000-0005-0000-0000-00008C0F0000}"/>
    <cellStyle name="20% - Accent1 2 2 3 2 7 4 4" xfId="4168" xr:uid="{00000000-0005-0000-0000-00008D0F0000}"/>
    <cellStyle name="20% - Accent1 2 2 3 2 7 5" xfId="4169" xr:uid="{00000000-0005-0000-0000-00008E0F0000}"/>
    <cellStyle name="20% - Accent1 2 2 3 2 7 5 2" xfId="4170" xr:uid="{00000000-0005-0000-0000-00008F0F0000}"/>
    <cellStyle name="20% - Accent1 2 2 3 2 7 5 2 2" xfId="4171" xr:uid="{00000000-0005-0000-0000-0000900F0000}"/>
    <cellStyle name="20% - Accent1 2 2 3 2 7 5 3" xfId="4172" xr:uid="{00000000-0005-0000-0000-0000910F0000}"/>
    <cellStyle name="20% - Accent1 2 2 3 2 7 6" xfId="4173" xr:uid="{00000000-0005-0000-0000-0000920F0000}"/>
    <cellStyle name="20% - Accent1 2 2 3 2 7 6 2" xfId="4174" xr:uid="{00000000-0005-0000-0000-0000930F0000}"/>
    <cellStyle name="20% - Accent1 2 2 3 2 7 6 2 2" xfId="4175" xr:uid="{00000000-0005-0000-0000-0000940F0000}"/>
    <cellStyle name="20% - Accent1 2 2 3 2 7 6 3" xfId="4176" xr:uid="{00000000-0005-0000-0000-0000950F0000}"/>
    <cellStyle name="20% - Accent1 2 2 3 2 7 7" xfId="4177" xr:uid="{00000000-0005-0000-0000-0000960F0000}"/>
    <cellStyle name="20% - Accent1 2 2 3 2 7 7 2" xfId="4178" xr:uid="{00000000-0005-0000-0000-0000970F0000}"/>
    <cellStyle name="20% - Accent1 2 2 3 2 7 8" xfId="4179" xr:uid="{00000000-0005-0000-0000-0000980F0000}"/>
    <cellStyle name="20% - Accent1 2 2 3 2 7 8 2" xfId="4180" xr:uid="{00000000-0005-0000-0000-0000990F0000}"/>
    <cellStyle name="20% - Accent1 2 2 3 2 7 9" xfId="4181" xr:uid="{00000000-0005-0000-0000-00009A0F0000}"/>
    <cellStyle name="20% - Accent1 2 2 3 2 8" xfId="4182" xr:uid="{00000000-0005-0000-0000-00009B0F0000}"/>
    <cellStyle name="20% - Accent1 2 2 3 2 8 2" xfId="4183" xr:uid="{00000000-0005-0000-0000-00009C0F0000}"/>
    <cellStyle name="20% - Accent1 2 2 3 2 8 2 2" xfId="4184" xr:uid="{00000000-0005-0000-0000-00009D0F0000}"/>
    <cellStyle name="20% - Accent1 2 2 3 2 8 2 2 2" xfId="4185" xr:uid="{00000000-0005-0000-0000-00009E0F0000}"/>
    <cellStyle name="20% - Accent1 2 2 3 2 8 2 3" xfId="4186" xr:uid="{00000000-0005-0000-0000-00009F0F0000}"/>
    <cellStyle name="20% - Accent1 2 2 3 2 8 3" xfId="4187" xr:uid="{00000000-0005-0000-0000-0000A00F0000}"/>
    <cellStyle name="20% - Accent1 2 2 3 2 8 3 2" xfId="4188" xr:uid="{00000000-0005-0000-0000-0000A10F0000}"/>
    <cellStyle name="20% - Accent1 2 2 3 2 8 4" xfId="4189" xr:uid="{00000000-0005-0000-0000-0000A20F0000}"/>
    <cellStyle name="20% - Accent1 2 2 3 2 9" xfId="4190" xr:uid="{00000000-0005-0000-0000-0000A30F0000}"/>
    <cellStyle name="20% - Accent1 2 2 3 2 9 2" xfId="4191" xr:uid="{00000000-0005-0000-0000-0000A40F0000}"/>
    <cellStyle name="20% - Accent1 2 2 3 2 9 2 2" xfId="4192" xr:uid="{00000000-0005-0000-0000-0000A50F0000}"/>
    <cellStyle name="20% - Accent1 2 2 3 2 9 2 2 2" xfId="4193" xr:uid="{00000000-0005-0000-0000-0000A60F0000}"/>
    <cellStyle name="20% - Accent1 2 2 3 2 9 2 3" xfId="4194" xr:uid="{00000000-0005-0000-0000-0000A70F0000}"/>
    <cellStyle name="20% - Accent1 2 2 3 2 9 3" xfId="4195" xr:uid="{00000000-0005-0000-0000-0000A80F0000}"/>
    <cellStyle name="20% - Accent1 2 2 3 2 9 3 2" xfId="4196" xr:uid="{00000000-0005-0000-0000-0000A90F0000}"/>
    <cellStyle name="20% - Accent1 2 2 3 2 9 4" xfId="4197" xr:uid="{00000000-0005-0000-0000-0000AA0F0000}"/>
    <cellStyle name="20% - Accent1 2 2 3 3" xfId="4198" xr:uid="{00000000-0005-0000-0000-0000AB0F0000}"/>
    <cellStyle name="20% - Accent1 2 2 3 3 10" xfId="4199" xr:uid="{00000000-0005-0000-0000-0000AC0F0000}"/>
    <cellStyle name="20% - Accent1 2 2 3 3 10 2" xfId="4200" xr:uid="{00000000-0005-0000-0000-0000AD0F0000}"/>
    <cellStyle name="20% - Accent1 2 2 3 3 10 2 2" xfId="4201" xr:uid="{00000000-0005-0000-0000-0000AE0F0000}"/>
    <cellStyle name="20% - Accent1 2 2 3 3 10 3" xfId="4202" xr:uid="{00000000-0005-0000-0000-0000AF0F0000}"/>
    <cellStyle name="20% - Accent1 2 2 3 3 11" xfId="4203" xr:uid="{00000000-0005-0000-0000-0000B00F0000}"/>
    <cellStyle name="20% - Accent1 2 2 3 3 11 2" xfId="4204" xr:uid="{00000000-0005-0000-0000-0000B10F0000}"/>
    <cellStyle name="20% - Accent1 2 2 3 3 11 2 2" xfId="4205" xr:uid="{00000000-0005-0000-0000-0000B20F0000}"/>
    <cellStyle name="20% - Accent1 2 2 3 3 11 3" xfId="4206" xr:uid="{00000000-0005-0000-0000-0000B30F0000}"/>
    <cellStyle name="20% - Accent1 2 2 3 3 12" xfId="4207" xr:uid="{00000000-0005-0000-0000-0000B40F0000}"/>
    <cellStyle name="20% - Accent1 2 2 3 3 12 2" xfId="4208" xr:uid="{00000000-0005-0000-0000-0000B50F0000}"/>
    <cellStyle name="20% - Accent1 2 2 3 3 13" xfId="4209" xr:uid="{00000000-0005-0000-0000-0000B60F0000}"/>
    <cellStyle name="20% - Accent1 2 2 3 3 13 2" xfId="4210" xr:uid="{00000000-0005-0000-0000-0000B70F0000}"/>
    <cellStyle name="20% - Accent1 2 2 3 3 14" xfId="4211" xr:uid="{00000000-0005-0000-0000-0000B80F0000}"/>
    <cellStyle name="20% - Accent1 2 2 3 3 2" xfId="4212" xr:uid="{00000000-0005-0000-0000-0000B90F0000}"/>
    <cellStyle name="20% - Accent1 2 2 3 3 2 10" xfId="4213" xr:uid="{00000000-0005-0000-0000-0000BA0F0000}"/>
    <cellStyle name="20% - Accent1 2 2 3 3 2 10 2" xfId="4214" xr:uid="{00000000-0005-0000-0000-0000BB0F0000}"/>
    <cellStyle name="20% - Accent1 2 2 3 3 2 11" xfId="4215" xr:uid="{00000000-0005-0000-0000-0000BC0F0000}"/>
    <cellStyle name="20% - Accent1 2 2 3 3 2 2" xfId="4216" xr:uid="{00000000-0005-0000-0000-0000BD0F0000}"/>
    <cellStyle name="20% - Accent1 2 2 3 3 2 2 2" xfId="4217" xr:uid="{00000000-0005-0000-0000-0000BE0F0000}"/>
    <cellStyle name="20% - Accent1 2 2 3 3 2 2 2 2" xfId="4218" xr:uid="{00000000-0005-0000-0000-0000BF0F0000}"/>
    <cellStyle name="20% - Accent1 2 2 3 3 2 2 2 2 2" xfId="4219" xr:uid="{00000000-0005-0000-0000-0000C00F0000}"/>
    <cellStyle name="20% - Accent1 2 2 3 3 2 2 2 2 2 2" xfId="4220" xr:uid="{00000000-0005-0000-0000-0000C10F0000}"/>
    <cellStyle name="20% - Accent1 2 2 3 3 2 2 2 2 3" xfId="4221" xr:uid="{00000000-0005-0000-0000-0000C20F0000}"/>
    <cellStyle name="20% - Accent1 2 2 3 3 2 2 2 3" xfId="4222" xr:uid="{00000000-0005-0000-0000-0000C30F0000}"/>
    <cellStyle name="20% - Accent1 2 2 3 3 2 2 2 3 2" xfId="4223" xr:uid="{00000000-0005-0000-0000-0000C40F0000}"/>
    <cellStyle name="20% - Accent1 2 2 3 3 2 2 2 4" xfId="4224" xr:uid="{00000000-0005-0000-0000-0000C50F0000}"/>
    <cellStyle name="20% - Accent1 2 2 3 3 2 2 3" xfId="4225" xr:uid="{00000000-0005-0000-0000-0000C60F0000}"/>
    <cellStyle name="20% - Accent1 2 2 3 3 2 2 3 2" xfId="4226" xr:uid="{00000000-0005-0000-0000-0000C70F0000}"/>
    <cellStyle name="20% - Accent1 2 2 3 3 2 2 3 2 2" xfId="4227" xr:uid="{00000000-0005-0000-0000-0000C80F0000}"/>
    <cellStyle name="20% - Accent1 2 2 3 3 2 2 3 2 2 2" xfId="4228" xr:uid="{00000000-0005-0000-0000-0000C90F0000}"/>
    <cellStyle name="20% - Accent1 2 2 3 3 2 2 3 2 3" xfId="4229" xr:uid="{00000000-0005-0000-0000-0000CA0F0000}"/>
    <cellStyle name="20% - Accent1 2 2 3 3 2 2 3 3" xfId="4230" xr:uid="{00000000-0005-0000-0000-0000CB0F0000}"/>
    <cellStyle name="20% - Accent1 2 2 3 3 2 2 3 3 2" xfId="4231" xr:uid="{00000000-0005-0000-0000-0000CC0F0000}"/>
    <cellStyle name="20% - Accent1 2 2 3 3 2 2 3 4" xfId="4232" xr:uid="{00000000-0005-0000-0000-0000CD0F0000}"/>
    <cellStyle name="20% - Accent1 2 2 3 3 2 2 4" xfId="4233" xr:uid="{00000000-0005-0000-0000-0000CE0F0000}"/>
    <cellStyle name="20% - Accent1 2 2 3 3 2 2 4 2" xfId="4234" xr:uid="{00000000-0005-0000-0000-0000CF0F0000}"/>
    <cellStyle name="20% - Accent1 2 2 3 3 2 2 4 2 2" xfId="4235" xr:uid="{00000000-0005-0000-0000-0000D00F0000}"/>
    <cellStyle name="20% - Accent1 2 2 3 3 2 2 4 2 2 2" xfId="4236" xr:uid="{00000000-0005-0000-0000-0000D10F0000}"/>
    <cellStyle name="20% - Accent1 2 2 3 3 2 2 4 2 3" xfId="4237" xr:uid="{00000000-0005-0000-0000-0000D20F0000}"/>
    <cellStyle name="20% - Accent1 2 2 3 3 2 2 4 3" xfId="4238" xr:uid="{00000000-0005-0000-0000-0000D30F0000}"/>
    <cellStyle name="20% - Accent1 2 2 3 3 2 2 4 3 2" xfId="4239" xr:uid="{00000000-0005-0000-0000-0000D40F0000}"/>
    <cellStyle name="20% - Accent1 2 2 3 3 2 2 4 4" xfId="4240" xr:uid="{00000000-0005-0000-0000-0000D50F0000}"/>
    <cellStyle name="20% - Accent1 2 2 3 3 2 2 5" xfId="4241" xr:uid="{00000000-0005-0000-0000-0000D60F0000}"/>
    <cellStyle name="20% - Accent1 2 2 3 3 2 2 5 2" xfId="4242" xr:uid="{00000000-0005-0000-0000-0000D70F0000}"/>
    <cellStyle name="20% - Accent1 2 2 3 3 2 2 5 2 2" xfId="4243" xr:uid="{00000000-0005-0000-0000-0000D80F0000}"/>
    <cellStyle name="20% - Accent1 2 2 3 3 2 2 5 3" xfId="4244" xr:uid="{00000000-0005-0000-0000-0000D90F0000}"/>
    <cellStyle name="20% - Accent1 2 2 3 3 2 2 6" xfId="4245" xr:uid="{00000000-0005-0000-0000-0000DA0F0000}"/>
    <cellStyle name="20% - Accent1 2 2 3 3 2 2 6 2" xfId="4246" xr:uid="{00000000-0005-0000-0000-0000DB0F0000}"/>
    <cellStyle name="20% - Accent1 2 2 3 3 2 2 6 2 2" xfId="4247" xr:uid="{00000000-0005-0000-0000-0000DC0F0000}"/>
    <cellStyle name="20% - Accent1 2 2 3 3 2 2 6 3" xfId="4248" xr:uid="{00000000-0005-0000-0000-0000DD0F0000}"/>
    <cellStyle name="20% - Accent1 2 2 3 3 2 2 7" xfId="4249" xr:uid="{00000000-0005-0000-0000-0000DE0F0000}"/>
    <cellStyle name="20% - Accent1 2 2 3 3 2 2 7 2" xfId="4250" xr:uid="{00000000-0005-0000-0000-0000DF0F0000}"/>
    <cellStyle name="20% - Accent1 2 2 3 3 2 2 8" xfId="4251" xr:uid="{00000000-0005-0000-0000-0000E00F0000}"/>
    <cellStyle name="20% - Accent1 2 2 3 3 2 2 8 2" xfId="4252" xr:uid="{00000000-0005-0000-0000-0000E10F0000}"/>
    <cellStyle name="20% - Accent1 2 2 3 3 2 2 9" xfId="4253" xr:uid="{00000000-0005-0000-0000-0000E20F0000}"/>
    <cellStyle name="20% - Accent1 2 2 3 3 2 3" xfId="4254" xr:uid="{00000000-0005-0000-0000-0000E30F0000}"/>
    <cellStyle name="20% - Accent1 2 2 3 3 2 3 2" xfId="4255" xr:uid="{00000000-0005-0000-0000-0000E40F0000}"/>
    <cellStyle name="20% - Accent1 2 2 3 3 2 3 2 2" xfId="4256" xr:uid="{00000000-0005-0000-0000-0000E50F0000}"/>
    <cellStyle name="20% - Accent1 2 2 3 3 2 3 2 2 2" xfId="4257" xr:uid="{00000000-0005-0000-0000-0000E60F0000}"/>
    <cellStyle name="20% - Accent1 2 2 3 3 2 3 2 2 2 2" xfId="4258" xr:uid="{00000000-0005-0000-0000-0000E70F0000}"/>
    <cellStyle name="20% - Accent1 2 2 3 3 2 3 2 2 3" xfId="4259" xr:uid="{00000000-0005-0000-0000-0000E80F0000}"/>
    <cellStyle name="20% - Accent1 2 2 3 3 2 3 2 3" xfId="4260" xr:uid="{00000000-0005-0000-0000-0000E90F0000}"/>
    <cellStyle name="20% - Accent1 2 2 3 3 2 3 2 3 2" xfId="4261" xr:uid="{00000000-0005-0000-0000-0000EA0F0000}"/>
    <cellStyle name="20% - Accent1 2 2 3 3 2 3 2 4" xfId="4262" xr:uid="{00000000-0005-0000-0000-0000EB0F0000}"/>
    <cellStyle name="20% - Accent1 2 2 3 3 2 3 3" xfId="4263" xr:uid="{00000000-0005-0000-0000-0000EC0F0000}"/>
    <cellStyle name="20% - Accent1 2 2 3 3 2 3 3 2" xfId="4264" xr:uid="{00000000-0005-0000-0000-0000ED0F0000}"/>
    <cellStyle name="20% - Accent1 2 2 3 3 2 3 3 2 2" xfId="4265" xr:uid="{00000000-0005-0000-0000-0000EE0F0000}"/>
    <cellStyle name="20% - Accent1 2 2 3 3 2 3 3 2 2 2" xfId="4266" xr:uid="{00000000-0005-0000-0000-0000EF0F0000}"/>
    <cellStyle name="20% - Accent1 2 2 3 3 2 3 3 2 3" xfId="4267" xr:uid="{00000000-0005-0000-0000-0000F00F0000}"/>
    <cellStyle name="20% - Accent1 2 2 3 3 2 3 3 3" xfId="4268" xr:uid="{00000000-0005-0000-0000-0000F10F0000}"/>
    <cellStyle name="20% - Accent1 2 2 3 3 2 3 3 3 2" xfId="4269" xr:uid="{00000000-0005-0000-0000-0000F20F0000}"/>
    <cellStyle name="20% - Accent1 2 2 3 3 2 3 3 4" xfId="4270" xr:uid="{00000000-0005-0000-0000-0000F30F0000}"/>
    <cellStyle name="20% - Accent1 2 2 3 3 2 3 4" xfId="4271" xr:uid="{00000000-0005-0000-0000-0000F40F0000}"/>
    <cellStyle name="20% - Accent1 2 2 3 3 2 3 4 2" xfId="4272" xr:uid="{00000000-0005-0000-0000-0000F50F0000}"/>
    <cellStyle name="20% - Accent1 2 2 3 3 2 3 4 2 2" xfId="4273" xr:uid="{00000000-0005-0000-0000-0000F60F0000}"/>
    <cellStyle name="20% - Accent1 2 2 3 3 2 3 4 2 2 2" xfId="4274" xr:uid="{00000000-0005-0000-0000-0000F70F0000}"/>
    <cellStyle name="20% - Accent1 2 2 3 3 2 3 4 2 3" xfId="4275" xr:uid="{00000000-0005-0000-0000-0000F80F0000}"/>
    <cellStyle name="20% - Accent1 2 2 3 3 2 3 4 3" xfId="4276" xr:uid="{00000000-0005-0000-0000-0000F90F0000}"/>
    <cellStyle name="20% - Accent1 2 2 3 3 2 3 4 3 2" xfId="4277" xr:uid="{00000000-0005-0000-0000-0000FA0F0000}"/>
    <cellStyle name="20% - Accent1 2 2 3 3 2 3 4 4" xfId="4278" xr:uid="{00000000-0005-0000-0000-0000FB0F0000}"/>
    <cellStyle name="20% - Accent1 2 2 3 3 2 3 5" xfId="4279" xr:uid="{00000000-0005-0000-0000-0000FC0F0000}"/>
    <cellStyle name="20% - Accent1 2 2 3 3 2 3 5 2" xfId="4280" xr:uid="{00000000-0005-0000-0000-0000FD0F0000}"/>
    <cellStyle name="20% - Accent1 2 2 3 3 2 3 5 2 2" xfId="4281" xr:uid="{00000000-0005-0000-0000-0000FE0F0000}"/>
    <cellStyle name="20% - Accent1 2 2 3 3 2 3 5 3" xfId="4282" xr:uid="{00000000-0005-0000-0000-0000FF0F0000}"/>
    <cellStyle name="20% - Accent1 2 2 3 3 2 3 6" xfId="4283" xr:uid="{00000000-0005-0000-0000-000000100000}"/>
    <cellStyle name="20% - Accent1 2 2 3 3 2 3 6 2" xfId="4284" xr:uid="{00000000-0005-0000-0000-000001100000}"/>
    <cellStyle name="20% - Accent1 2 2 3 3 2 3 6 2 2" xfId="4285" xr:uid="{00000000-0005-0000-0000-000002100000}"/>
    <cellStyle name="20% - Accent1 2 2 3 3 2 3 6 3" xfId="4286" xr:uid="{00000000-0005-0000-0000-000003100000}"/>
    <cellStyle name="20% - Accent1 2 2 3 3 2 3 7" xfId="4287" xr:uid="{00000000-0005-0000-0000-000004100000}"/>
    <cellStyle name="20% - Accent1 2 2 3 3 2 3 7 2" xfId="4288" xr:uid="{00000000-0005-0000-0000-000005100000}"/>
    <cellStyle name="20% - Accent1 2 2 3 3 2 3 8" xfId="4289" xr:uid="{00000000-0005-0000-0000-000006100000}"/>
    <cellStyle name="20% - Accent1 2 2 3 3 2 3 8 2" xfId="4290" xr:uid="{00000000-0005-0000-0000-000007100000}"/>
    <cellStyle name="20% - Accent1 2 2 3 3 2 3 9" xfId="4291" xr:uid="{00000000-0005-0000-0000-000008100000}"/>
    <cellStyle name="20% - Accent1 2 2 3 3 2 4" xfId="4292" xr:uid="{00000000-0005-0000-0000-000009100000}"/>
    <cellStyle name="20% - Accent1 2 2 3 3 2 4 2" xfId="4293" xr:uid="{00000000-0005-0000-0000-00000A100000}"/>
    <cellStyle name="20% - Accent1 2 2 3 3 2 4 2 2" xfId="4294" xr:uid="{00000000-0005-0000-0000-00000B100000}"/>
    <cellStyle name="20% - Accent1 2 2 3 3 2 4 2 2 2" xfId="4295" xr:uid="{00000000-0005-0000-0000-00000C100000}"/>
    <cellStyle name="20% - Accent1 2 2 3 3 2 4 2 3" xfId="4296" xr:uid="{00000000-0005-0000-0000-00000D100000}"/>
    <cellStyle name="20% - Accent1 2 2 3 3 2 4 3" xfId="4297" xr:uid="{00000000-0005-0000-0000-00000E100000}"/>
    <cellStyle name="20% - Accent1 2 2 3 3 2 4 3 2" xfId="4298" xr:uid="{00000000-0005-0000-0000-00000F100000}"/>
    <cellStyle name="20% - Accent1 2 2 3 3 2 4 4" xfId="4299" xr:uid="{00000000-0005-0000-0000-000010100000}"/>
    <cellStyle name="20% - Accent1 2 2 3 3 2 5" xfId="4300" xr:uid="{00000000-0005-0000-0000-000011100000}"/>
    <cellStyle name="20% - Accent1 2 2 3 3 2 5 2" xfId="4301" xr:uid="{00000000-0005-0000-0000-000012100000}"/>
    <cellStyle name="20% - Accent1 2 2 3 3 2 5 2 2" xfId="4302" xr:uid="{00000000-0005-0000-0000-000013100000}"/>
    <cellStyle name="20% - Accent1 2 2 3 3 2 5 2 2 2" xfId="4303" xr:uid="{00000000-0005-0000-0000-000014100000}"/>
    <cellStyle name="20% - Accent1 2 2 3 3 2 5 2 3" xfId="4304" xr:uid="{00000000-0005-0000-0000-000015100000}"/>
    <cellStyle name="20% - Accent1 2 2 3 3 2 5 3" xfId="4305" xr:uid="{00000000-0005-0000-0000-000016100000}"/>
    <cellStyle name="20% - Accent1 2 2 3 3 2 5 3 2" xfId="4306" xr:uid="{00000000-0005-0000-0000-000017100000}"/>
    <cellStyle name="20% - Accent1 2 2 3 3 2 5 4" xfId="4307" xr:uid="{00000000-0005-0000-0000-000018100000}"/>
    <cellStyle name="20% - Accent1 2 2 3 3 2 6" xfId="4308" xr:uid="{00000000-0005-0000-0000-000019100000}"/>
    <cellStyle name="20% - Accent1 2 2 3 3 2 6 2" xfId="4309" xr:uid="{00000000-0005-0000-0000-00001A100000}"/>
    <cellStyle name="20% - Accent1 2 2 3 3 2 6 2 2" xfId="4310" xr:uid="{00000000-0005-0000-0000-00001B100000}"/>
    <cellStyle name="20% - Accent1 2 2 3 3 2 6 2 2 2" xfId="4311" xr:uid="{00000000-0005-0000-0000-00001C100000}"/>
    <cellStyle name="20% - Accent1 2 2 3 3 2 6 2 3" xfId="4312" xr:uid="{00000000-0005-0000-0000-00001D100000}"/>
    <cellStyle name="20% - Accent1 2 2 3 3 2 6 3" xfId="4313" xr:uid="{00000000-0005-0000-0000-00001E100000}"/>
    <cellStyle name="20% - Accent1 2 2 3 3 2 6 3 2" xfId="4314" xr:uid="{00000000-0005-0000-0000-00001F100000}"/>
    <cellStyle name="20% - Accent1 2 2 3 3 2 6 4" xfId="4315" xr:uid="{00000000-0005-0000-0000-000020100000}"/>
    <cellStyle name="20% - Accent1 2 2 3 3 2 7" xfId="4316" xr:uid="{00000000-0005-0000-0000-000021100000}"/>
    <cellStyle name="20% - Accent1 2 2 3 3 2 7 2" xfId="4317" xr:uid="{00000000-0005-0000-0000-000022100000}"/>
    <cellStyle name="20% - Accent1 2 2 3 3 2 7 2 2" xfId="4318" xr:uid="{00000000-0005-0000-0000-000023100000}"/>
    <cellStyle name="20% - Accent1 2 2 3 3 2 7 3" xfId="4319" xr:uid="{00000000-0005-0000-0000-000024100000}"/>
    <cellStyle name="20% - Accent1 2 2 3 3 2 8" xfId="4320" xr:uid="{00000000-0005-0000-0000-000025100000}"/>
    <cellStyle name="20% - Accent1 2 2 3 3 2 8 2" xfId="4321" xr:uid="{00000000-0005-0000-0000-000026100000}"/>
    <cellStyle name="20% - Accent1 2 2 3 3 2 8 2 2" xfId="4322" xr:uid="{00000000-0005-0000-0000-000027100000}"/>
    <cellStyle name="20% - Accent1 2 2 3 3 2 8 3" xfId="4323" xr:uid="{00000000-0005-0000-0000-000028100000}"/>
    <cellStyle name="20% - Accent1 2 2 3 3 2 9" xfId="4324" xr:uid="{00000000-0005-0000-0000-000029100000}"/>
    <cellStyle name="20% - Accent1 2 2 3 3 2 9 2" xfId="4325" xr:uid="{00000000-0005-0000-0000-00002A100000}"/>
    <cellStyle name="20% - Accent1 2 2 3 3 3" xfId="4326" xr:uid="{00000000-0005-0000-0000-00002B100000}"/>
    <cellStyle name="20% - Accent1 2 2 3 3 3 10" xfId="4327" xr:uid="{00000000-0005-0000-0000-00002C100000}"/>
    <cellStyle name="20% - Accent1 2 2 3 3 3 10 2" xfId="4328" xr:uid="{00000000-0005-0000-0000-00002D100000}"/>
    <cellStyle name="20% - Accent1 2 2 3 3 3 11" xfId="4329" xr:uid="{00000000-0005-0000-0000-00002E100000}"/>
    <cellStyle name="20% - Accent1 2 2 3 3 3 2" xfId="4330" xr:uid="{00000000-0005-0000-0000-00002F100000}"/>
    <cellStyle name="20% - Accent1 2 2 3 3 3 2 2" xfId="4331" xr:uid="{00000000-0005-0000-0000-000030100000}"/>
    <cellStyle name="20% - Accent1 2 2 3 3 3 2 2 2" xfId="4332" xr:uid="{00000000-0005-0000-0000-000031100000}"/>
    <cellStyle name="20% - Accent1 2 2 3 3 3 2 2 2 2" xfId="4333" xr:uid="{00000000-0005-0000-0000-000032100000}"/>
    <cellStyle name="20% - Accent1 2 2 3 3 3 2 2 2 2 2" xfId="4334" xr:uid="{00000000-0005-0000-0000-000033100000}"/>
    <cellStyle name="20% - Accent1 2 2 3 3 3 2 2 2 3" xfId="4335" xr:uid="{00000000-0005-0000-0000-000034100000}"/>
    <cellStyle name="20% - Accent1 2 2 3 3 3 2 2 3" xfId="4336" xr:uid="{00000000-0005-0000-0000-000035100000}"/>
    <cellStyle name="20% - Accent1 2 2 3 3 3 2 2 3 2" xfId="4337" xr:uid="{00000000-0005-0000-0000-000036100000}"/>
    <cellStyle name="20% - Accent1 2 2 3 3 3 2 2 4" xfId="4338" xr:uid="{00000000-0005-0000-0000-000037100000}"/>
    <cellStyle name="20% - Accent1 2 2 3 3 3 2 3" xfId="4339" xr:uid="{00000000-0005-0000-0000-000038100000}"/>
    <cellStyle name="20% - Accent1 2 2 3 3 3 2 3 2" xfId="4340" xr:uid="{00000000-0005-0000-0000-000039100000}"/>
    <cellStyle name="20% - Accent1 2 2 3 3 3 2 3 2 2" xfId="4341" xr:uid="{00000000-0005-0000-0000-00003A100000}"/>
    <cellStyle name="20% - Accent1 2 2 3 3 3 2 3 2 2 2" xfId="4342" xr:uid="{00000000-0005-0000-0000-00003B100000}"/>
    <cellStyle name="20% - Accent1 2 2 3 3 3 2 3 2 3" xfId="4343" xr:uid="{00000000-0005-0000-0000-00003C100000}"/>
    <cellStyle name="20% - Accent1 2 2 3 3 3 2 3 3" xfId="4344" xr:uid="{00000000-0005-0000-0000-00003D100000}"/>
    <cellStyle name="20% - Accent1 2 2 3 3 3 2 3 3 2" xfId="4345" xr:uid="{00000000-0005-0000-0000-00003E100000}"/>
    <cellStyle name="20% - Accent1 2 2 3 3 3 2 3 4" xfId="4346" xr:uid="{00000000-0005-0000-0000-00003F100000}"/>
    <cellStyle name="20% - Accent1 2 2 3 3 3 2 4" xfId="4347" xr:uid="{00000000-0005-0000-0000-000040100000}"/>
    <cellStyle name="20% - Accent1 2 2 3 3 3 2 4 2" xfId="4348" xr:uid="{00000000-0005-0000-0000-000041100000}"/>
    <cellStyle name="20% - Accent1 2 2 3 3 3 2 4 2 2" xfId="4349" xr:uid="{00000000-0005-0000-0000-000042100000}"/>
    <cellStyle name="20% - Accent1 2 2 3 3 3 2 4 2 2 2" xfId="4350" xr:uid="{00000000-0005-0000-0000-000043100000}"/>
    <cellStyle name="20% - Accent1 2 2 3 3 3 2 4 2 3" xfId="4351" xr:uid="{00000000-0005-0000-0000-000044100000}"/>
    <cellStyle name="20% - Accent1 2 2 3 3 3 2 4 3" xfId="4352" xr:uid="{00000000-0005-0000-0000-000045100000}"/>
    <cellStyle name="20% - Accent1 2 2 3 3 3 2 4 3 2" xfId="4353" xr:uid="{00000000-0005-0000-0000-000046100000}"/>
    <cellStyle name="20% - Accent1 2 2 3 3 3 2 4 4" xfId="4354" xr:uid="{00000000-0005-0000-0000-000047100000}"/>
    <cellStyle name="20% - Accent1 2 2 3 3 3 2 5" xfId="4355" xr:uid="{00000000-0005-0000-0000-000048100000}"/>
    <cellStyle name="20% - Accent1 2 2 3 3 3 2 5 2" xfId="4356" xr:uid="{00000000-0005-0000-0000-000049100000}"/>
    <cellStyle name="20% - Accent1 2 2 3 3 3 2 5 2 2" xfId="4357" xr:uid="{00000000-0005-0000-0000-00004A100000}"/>
    <cellStyle name="20% - Accent1 2 2 3 3 3 2 5 3" xfId="4358" xr:uid="{00000000-0005-0000-0000-00004B100000}"/>
    <cellStyle name="20% - Accent1 2 2 3 3 3 2 6" xfId="4359" xr:uid="{00000000-0005-0000-0000-00004C100000}"/>
    <cellStyle name="20% - Accent1 2 2 3 3 3 2 6 2" xfId="4360" xr:uid="{00000000-0005-0000-0000-00004D100000}"/>
    <cellStyle name="20% - Accent1 2 2 3 3 3 2 6 2 2" xfId="4361" xr:uid="{00000000-0005-0000-0000-00004E100000}"/>
    <cellStyle name="20% - Accent1 2 2 3 3 3 2 6 3" xfId="4362" xr:uid="{00000000-0005-0000-0000-00004F100000}"/>
    <cellStyle name="20% - Accent1 2 2 3 3 3 2 7" xfId="4363" xr:uid="{00000000-0005-0000-0000-000050100000}"/>
    <cellStyle name="20% - Accent1 2 2 3 3 3 2 7 2" xfId="4364" xr:uid="{00000000-0005-0000-0000-000051100000}"/>
    <cellStyle name="20% - Accent1 2 2 3 3 3 2 8" xfId="4365" xr:uid="{00000000-0005-0000-0000-000052100000}"/>
    <cellStyle name="20% - Accent1 2 2 3 3 3 2 8 2" xfId="4366" xr:uid="{00000000-0005-0000-0000-000053100000}"/>
    <cellStyle name="20% - Accent1 2 2 3 3 3 2 9" xfId="4367" xr:uid="{00000000-0005-0000-0000-000054100000}"/>
    <cellStyle name="20% - Accent1 2 2 3 3 3 3" xfId="4368" xr:uid="{00000000-0005-0000-0000-000055100000}"/>
    <cellStyle name="20% - Accent1 2 2 3 3 3 3 2" xfId="4369" xr:uid="{00000000-0005-0000-0000-000056100000}"/>
    <cellStyle name="20% - Accent1 2 2 3 3 3 3 2 2" xfId="4370" xr:uid="{00000000-0005-0000-0000-000057100000}"/>
    <cellStyle name="20% - Accent1 2 2 3 3 3 3 2 2 2" xfId="4371" xr:uid="{00000000-0005-0000-0000-000058100000}"/>
    <cellStyle name="20% - Accent1 2 2 3 3 3 3 2 2 2 2" xfId="4372" xr:uid="{00000000-0005-0000-0000-000059100000}"/>
    <cellStyle name="20% - Accent1 2 2 3 3 3 3 2 2 3" xfId="4373" xr:uid="{00000000-0005-0000-0000-00005A100000}"/>
    <cellStyle name="20% - Accent1 2 2 3 3 3 3 2 3" xfId="4374" xr:uid="{00000000-0005-0000-0000-00005B100000}"/>
    <cellStyle name="20% - Accent1 2 2 3 3 3 3 2 3 2" xfId="4375" xr:uid="{00000000-0005-0000-0000-00005C100000}"/>
    <cellStyle name="20% - Accent1 2 2 3 3 3 3 2 4" xfId="4376" xr:uid="{00000000-0005-0000-0000-00005D100000}"/>
    <cellStyle name="20% - Accent1 2 2 3 3 3 3 3" xfId="4377" xr:uid="{00000000-0005-0000-0000-00005E100000}"/>
    <cellStyle name="20% - Accent1 2 2 3 3 3 3 3 2" xfId="4378" xr:uid="{00000000-0005-0000-0000-00005F100000}"/>
    <cellStyle name="20% - Accent1 2 2 3 3 3 3 3 2 2" xfId="4379" xr:uid="{00000000-0005-0000-0000-000060100000}"/>
    <cellStyle name="20% - Accent1 2 2 3 3 3 3 3 2 2 2" xfId="4380" xr:uid="{00000000-0005-0000-0000-000061100000}"/>
    <cellStyle name="20% - Accent1 2 2 3 3 3 3 3 2 3" xfId="4381" xr:uid="{00000000-0005-0000-0000-000062100000}"/>
    <cellStyle name="20% - Accent1 2 2 3 3 3 3 3 3" xfId="4382" xr:uid="{00000000-0005-0000-0000-000063100000}"/>
    <cellStyle name="20% - Accent1 2 2 3 3 3 3 3 3 2" xfId="4383" xr:uid="{00000000-0005-0000-0000-000064100000}"/>
    <cellStyle name="20% - Accent1 2 2 3 3 3 3 3 4" xfId="4384" xr:uid="{00000000-0005-0000-0000-000065100000}"/>
    <cellStyle name="20% - Accent1 2 2 3 3 3 3 4" xfId="4385" xr:uid="{00000000-0005-0000-0000-000066100000}"/>
    <cellStyle name="20% - Accent1 2 2 3 3 3 3 4 2" xfId="4386" xr:uid="{00000000-0005-0000-0000-000067100000}"/>
    <cellStyle name="20% - Accent1 2 2 3 3 3 3 4 2 2" xfId="4387" xr:uid="{00000000-0005-0000-0000-000068100000}"/>
    <cellStyle name="20% - Accent1 2 2 3 3 3 3 4 2 2 2" xfId="4388" xr:uid="{00000000-0005-0000-0000-000069100000}"/>
    <cellStyle name="20% - Accent1 2 2 3 3 3 3 4 2 3" xfId="4389" xr:uid="{00000000-0005-0000-0000-00006A100000}"/>
    <cellStyle name="20% - Accent1 2 2 3 3 3 3 4 3" xfId="4390" xr:uid="{00000000-0005-0000-0000-00006B100000}"/>
    <cellStyle name="20% - Accent1 2 2 3 3 3 3 4 3 2" xfId="4391" xr:uid="{00000000-0005-0000-0000-00006C100000}"/>
    <cellStyle name="20% - Accent1 2 2 3 3 3 3 4 4" xfId="4392" xr:uid="{00000000-0005-0000-0000-00006D100000}"/>
    <cellStyle name="20% - Accent1 2 2 3 3 3 3 5" xfId="4393" xr:uid="{00000000-0005-0000-0000-00006E100000}"/>
    <cellStyle name="20% - Accent1 2 2 3 3 3 3 5 2" xfId="4394" xr:uid="{00000000-0005-0000-0000-00006F100000}"/>
    <cellStyle name="20% - Accent1 2 2 3 3 3 3 5 2 2" xfId="4395" xr:uid="{00000000-0005-0000-0000-000070100000}"/>
    <cellStyle name="20% - Accent1 2 2 3 3 3 3 5 3" xfId="4396" xr:uid="{00000000-0005-0000-0000-000071100000}"/>
    <cellStyle name="20% - Accent1 2 2 3 3 3 3 6" xfId="4397" xr:uid="{00000000-0005-0000-0000-000072100000}"/>
    <cellStyle name="20% - Accent1 2 2 3 3 3 3 6 2" xfId="4398" xr:uid="{00000000-0005-0000-0000-000073100000}"/>
    <cellStyle name="20% - Accent1 2 2 3 3 3 3 6 2 2" xfId="4399" xr:uid="{00000000-0005-0000-0000-000074100000}"/>
    <cellStyle name="20% - Accent1 2 2 3 3 3 3 6 3" xfId="4400" xr:uid="{00000000-0005-0000-0000-000075100000}"/>
    <cellStyle name="20% - Accent1 2 2 3 3 3 3 7" xfId="4401" xr:uid="{00000000-0005-0000-0000-000076100000}"/>
    <cellStyle name="20% - Accent1 2 2 3 3 3 3 7 2" xfId="4402" xr:uid="{00000000-0005-0000-0000-000077100000}"/>
    <cellStyle name="20% - Accent1 2 2 3 3 3 3 8" xfId="4403" xr:uid="{00000000-0005-0000-0000-000078100000}"/>
    <cellStyle name="20% - Accent1 2 2 3 3 3 3 8 2" xfId="4404" xr:uid="{00000000-0005-0000-0000-000079100000}"/>
    <cellStyle name="20% - Accent1 2 2 3 3 3 3 9" xfId="4405" xr:uid="{00000000-0005-0000-0000-00007A100000}"/>
    <cellStyle name="20% - Accent1 2 2 3 3 3 4" xfId="4406" xr:uid="{00000000-0005-0000-0000-00007B100000}"/>
    <cellStyle name="20% - Accent1 2 2 3 3 3 4 2" xfId="4407" xr:uid="{00000000-0005-0000-0000-00007C100000}"/>
    <cellStyle name="20% - Accent1 2 2 3 3 3 4 2 2" xfId="4408" xr:uid="{00000000-0005-0000-0000-00007D100000}"/>
    <cellStyle name="20% - Accent1 2 2 3 3 3 4 2 2 2" xfId="4409" xr:uid="{00000000-0005-0000-0000-00007E100000}"/>
    <cellStyle name="20% - Accent1 2 2 3 3 3 4 2 3" xfId="4410" xr:uid="{00000000-0005-0000-0000-00007F100000}"/>
    <cellStyle name="20% - Accent1 2 2 3 3 3 4 3" xfId="4411" xr:uid="{00000000-0005-0000-0000-000080100000}"/>
    <cellStyle name="20% - Accent1 2 2 3 3 3 4 3 2" xfId="4412" xr:uid="{00000000-0005-0000-0000-000081100000}"/>
    <cellStyle name="20% - Accent1 2 2 3 3 3 4 4" xfId="4413" xr:uid="{00000000-0005-0000-0000-000082100000}"/>
    <cellStyle name="20% - Accent1 2 2 3 3 3 5" xfId="4414" xr:uid="{00000000-0005-0000-0000-000083100000}"/>
    <cellStyle name="20% - Accent1 2 2 3 3 3 5 2" xfId="4415" xr:uid="{00000000-0005-0000-0000-000084100000}"/>
    <cellStyle name="20% - Accent1 2 2 3 3 3 5 2 2" xfId="4416" xr:uid="{00000000-0005-0000-0000-000085100000}"/>
    <cellStyle name="20% - Accent1 2 2 3 3 3 5 2 2 2" xfId="4417" xr:uid="{00000000-0005-0000-0000-000086100000}"/>
    <cellStyle name="20% - Accent1 2 2 3 3 3 5 2 3" xfId="4418" xr:uid="{00000000-0005-0000-0000-000087100000}"/>
    <cellStyle name="20% - Accent1 2 2 3 3 3 5 3" xfId="4419" xr:uid="{00000000-0005-0000-0000-000088100000}"/>
    <cellStyle name="20% - Accent1 2 2 3 3 3 5 3 2" xfId="4420" xr:uid="{00000000-0005-0000-0000-000089100000}"/>
    <cellStyle name="20% - Accent1 2 2 3 3 3 5 4" xfId="4421" xr:uid="{00000000-0005-0000-0000-00008A100000}"/>
    <cellStyle name="20% - Accent1 2 2 3 3 3 6" xfId="4422" xr:uid="{00000000-0005-0000-0000-00008B100000}"/>
    <cellStyle name="20% - Accent1 2 2 3 3 3 6 2" xfId="4423" xr:uid="{00000000-0005-0000-0000-00008C100000}"/>
    <cellStyle name="20% - Accent1 2 2 3 3 3 6 2 2" xfId="4424" xr:uid="{00000000-0005-0000-0000-00008D100000}"/>
    <cellStyle name="20% - Accent1 2 2 3 3 3 6 2 2 2" xfId="4425" xr:uid="{00000000-0005-0000-0000-00008E100000}"/>
    <cellStyle name="20% - Accent1 2 2 3 3 3 6 2 3" xfId="4426" xr:uid="{00000000-0005-0000-0000-00008F100000}"/>
    <cellStyle name="20% - Accent1 2 2 3 3 3 6 3" xfId="4427" xr:uid="{00000000-0005-0000-0000-000090100000}"/>
    <cellStyle name="20% - Accent1 2 2 3 3 3 6 3 2" xfId="4428" xr:uid="{00000000-0005-0000-0000-000091100000}"/>
    <cellStyle name="20% - Accent1 2 2 3 3 3 6 4" xfId="4429" xr:uid="{00000000-0005-0000-0000-000092100000}"/>
    <cellStyle name="20% - Accent1 2 2 3 3 3 7" xfId="4430" xr:uid="{00000000-0005-0000-0000-000093100000}"/>
    <cellStyle name="20% - Accent1 2 2 3 3 3 7 2" xfId="4431" xr:uid="{00000000-0005-0000-0000-000094100000}"/>
    <cellStyle name="20% - Accent1 2 2 3 3 3 7 2 2" xfId="4432" xr:uid="{00000000-0005-0000-0000-000095100000}"/>
    <cellStyle name="20% - Accent1 2 2 3 3 3 7 3" xfId="4433" xr:uid="{00000000-0005-0000-0000-000096100000}"/>
    <cellStyle name="20% - Accent1 2 2 3 3 3 8" xfId="4434" xr:uid="{00000000-0005-0000-0000-000097100000}"/>
    <cellStyle name="20% - Accent1 2 2 3 3 3 8 2" xfId="4435" xr:uid="{00000000-0005-0000-0000-000098100000}"/>
    <cellStyle name="20% - Accent1 2 2 3 3 3 8 2 2" xfId="4436" xr:uid="{00000000-0005-0000-0000-000099100000}"/>
    <cellStyle name="20% - Accent1 2 2 3 3 3 8 3" xfId="4437" xr:uid="{00000000-0005-0000-0000-00009A100000}"/>
    <cellStyle name="20% - Accent1 2 2 3 3 3 9" xfId="4438" xr:uid="{00000000-0005-0000-0000-00009B100000}"/>
    <cellStyle name="20% - Accent1 2 2 3 3 3 9 2" xfId="4439" xr:uid="{00000000-0005-0000-0000-00009C100000}"/>
    <cellStyle name="20% - Accent1 2 2 3 3 4" xfId="4440" xr:uid="{00000000-0005-0000-0000-00009D100000}"/>
    <cellStyle name="20% - Accent1 2 2 3 3 4 10" xfId="4441" xr:uid="{00000000-0005-0000-0000-00009E100000}"/>
    <cellStyle name="20% - Accent1 2 2 3 3 4 10 2" xfId="4442" xr:uid="{00000000-0005-0000-0000-00009F100000}"/>
    <cellStyle name="20% - Accent1 2 2 3 3 4 11" xfId="4443" xr:uid="{00000000-0005-0000-0000-0000A0100000}"/>
    <cellStyle name="20% - Accent1 2 2 3 3 4 2" xfId="4444" xr:uid="{00000000-0005-0000-0000-0000A1100000}"/>
    <cellStyle name="20% - Accent1 2 2 3 3 4 2 2" xfId="4445" xr:uid="{00000000-0005-0000-0000-0000A2100000}"/>
    <cellStyle name="20% - Accent1 2 2 3 3 4 2 2 2" xfId="4446" xr:uid="{00000000-0005-0000-0000-0000A3100000}"/>
    <cellStyle name="20% - Accent1 2 2 3 3 4 2 2 2 2" xfId="4447" xr:uid="{00000000-0005-0000-0000-0000A4100000}"/>
    <cellStyle name="20% - Accent1 2 2 3 3 4 2 2 2 2 2" xfId="4448" xr:uid="{00000000-0005-0000-0000-0000A5100000}"/>
    <cellStyle name="20% - Accent1 2 2 3 3 4 2 2 2 3" xfId="4449" xr:uid="{00000000-0005-0000-0000-0000A6100000}"/>
    <cellStyle name="20% - Accent1 2 2 3 3 4 2 2 3" xfId="4450" xr:uid="{00000000-0005-0000-0000-0000A7100000}"/>
    <cellStyle name="20% - Accent1 2 2 3 3 4 2 2 3 2" xfId="4451" xr:uid="{00000000-0005-0000-0000-0000A8100000}"/>
    <cellStyle name="20% - Accent1 2 2 3 3 4 2 2 4" xfId="4452" xr:uid="{00000000-0005-0000-0000-0000A9100000}"/>
    <cellStyle name="20% - Accent1 2 2 3 3 4 2 3" xfId="4453" xr:uid="{00000000-0005-0000-0000-0000AA100000}"/>
    <cellStyle name="20% - Accent1 2 2 3 3 4 2 3 2" xfId="4454" xr:uid="{00000000-0005-0000-0000-0000AB100000}"/>
    <cellStyle name="20% - Accent1 2 2 3 3 4 2 3 2 2" xfId="4455" xr:uid="{00000000-0005-0000-0000-0000AC100000}"/>
    <cellStyle name="20% - Accent1 2 2 3 3 4 2 3 2 2 2" xfId="4456" xr:uid="{00000000-0005-0000-0000-0000AD100000}"/>
    <cellStyle name="20% - Accent1 2 2 3 3 4 2 3 2 3" xfId="4457" xr:uid="{00000000-0005-0000-0000-0000AE100000}"/>
    <cellStyle name="20% - Accent1 2 2 3 3 4 2 3 3" xfId="4458" xr:uid="{00000000-0005-0000-0000-0000AF100000}"/>
    <cellStyle name="20% - Accent1 2 2 3 3 4 2 3 3 2" xfId="4459" xr:uid="{00000000-0005-0000-0000-0000B0100000}"/>
    <cellStyle name="20% - Accent1 2 2 3 3 4 2 3 4" xfId="4460" xr:uid="{00000000-0005-0000-0000-0000B1100000}"/>
    <cellStyle name="20% - Accent1 2 2 3 3 4 2 4" xfId="4461" xr:uid="{00000000-0005-0000-0000-0000B2100000}"/>
    <cellStyle name="20% - Accent1 2 2 3 3 4 2 4 2" xfId="4462" xr:uid="{00000000-0005-0000-0000-0000B3100000}"/>
    <cellStyle name="20% - Accent1 2 2 3 3 4 2 4 2 2" xfId="4463" xr:uid="{00000000-0005-0000-0000-0000B4100000}"/>
    <cellStyle name="20% - Accent1 2 2 3 3 4 2 4 2 2 2" xfId="4464" xr:uid="{00000000-0005-0000-0000-0000B5100000}"/>
    <cellStyle name="20% - Accent1 2 2 3 3 4 2 4 2 3" xfId="4465" xr:uid="{00000000-0005-0000-0000-0000B6100000}"/>
    <cellStyle name="20% - Accent1 2 2 3 3 4 2 4 3" xfId="4466" xr:uid="{00000000-0005-0000-0000-0000B7100000}"/>
    <cellStyle name="20% - Accent1 2 2 3 3 4 2 4 3 2" xfId="4467" xr:uid="{00000000-0005-0000-0000-0000B8100000}"/>
    <cellStyle name="20% - Accent1 2 2 3 3 4 2 4 4" xfId="4468" xr:uid="{00000000-0005-0000-0000-0000B9100000}"/>
    <cellStyle name="20% - Accent1 2 2 3 3 4 2 5" xfId="4469" xr:uid="{00000000-0005-0000-0000-0000BA100000}"/>
    <cellStyle name="20% - Accent1 2 2 3 3 4 2 5 2" xfId="4470" xr:uid="{00000000-0005-0000-0000-0000BB100000}"/>
    <cellStyle name="20% - Accent1 2 2 3 3 4 2 5 2 2" xfId="4471" xr:uid="{00000000-0005-0000-0000-0000BC100000}"/>
    <cellStyle name="20% - Accent1 2 2 3 3 4 2 5 3" xfId="4472" xr:uid="{00000000-0005-0000-0000-0000BD100000}"/>
    <cellStyle name="20% - Accent1 2 2 3 3 4 2 6" xfId="4473" xr:uid="{00000000-0005-0000-0000-0000BE100000}"/>
    <cellStyle name="20% - Accent1 2 2 3 3 4 2 6 2" xfId="4474" xr:uid="{00000000-0005-0000-0000-0000BF100000}"/>
    <cellStyle name="20% - Accent1 2 2 3 3 4 2 6 2 2" xfId="4475" xr:uid="{00000000-0005-0000-0000-0000C0100000}"/>
    <cellStyle name="20% - Accent1 2 2 3 3 4 2 6 3" xfId="4476" xr:uid="{00000000-0005-0000-0000-0000C1100000}"/>
    <cellStyle name="20% - Accent1 2 2 3 3 4 2 7" xfId="4477" xr:uid="{00000000-0005-0000-0000-0000C2100000}"/>
    <cellStyle name="20% - Accent1 2 2 3 3 4 2 7 2" xfId="4478" xr:uid="{00000000-0005-0000-0000-0000C3100000}"/>
    <cellStyle name="20% - Accent1 2 2 3 3 4 2 8" xfId="4479" xr:uid="{00000000-0005-0000-0000-0000C4100000}"/>
    <cellStyle name="20% - Accent1 2 2 3 3 4 2 8 2" xfId="4480" xr:uid="{00000000-0005-0000-0000-0000C5100000}"/>
    <cellStyle name="20% - Accent1 2 2 3 3 4 2 9" xfId="4481" xr:uid="{00000000-0005-0000-0000-0000C6100000}"/>
    <cellStyle name="20% - Accent1 2 2 3 3 4 3" xfId="4482" xr:uid="{00000000-0005-0000-0000-0000C7100000}"/>
    <cellStyle name="20% - Accent1 2 2 3 3 4 3 2" xfId="4483" xr:uid="{00000000-0005-0000-0000-0000C8100000}"/>
    <cellStyle name="20% - Accent1 2 2 3 3 4 3 2 2" xfId="4484" xr:uid="{00000000-0005-0000-0000-0000C9100000}"/>
    <cellStyle name="20% - Accent1 2 2 3 3 4 3 2 2 2" xfId="4485" xr:uid="{00000000-0005-0000-0000-0000CA100000}"/>
    <cellStyle name="20% - Accent1 2 2 3 3 4 3 2 2 2 2" xfId="4486" xr:uid="{00000000-0005-0000-0000-0000CB100000}"/>
    <cellStyle name="20% - Accent1 2 2 3 3 4 3 2 2 3" xfId="4487" xr:uid="{00000000-0005-0000-0000-0000CC100000}"/>
    <cellStyle name="20% - Accent1 2 2 3 3 4 3 2 3" xfId="4488" xr:uid="{00000000-0005-0000-0000-0000CD100000}"/>
    <cellStyle name="20% - Accent1 2 2 3 3 4 3 2 3 2" xfId="4489" xr:uid="{00000000-0005-0000-0000-0000CE100000}"/>
    <cellStyle name="20% - Accent1 2 2 3 3 4 3 2 4" xfId="4490" xr:uid="{00000000-0005-0000-0000-0000CF100000}"/>
    <cellStyle name="20% - Accent1 2 2 3 3 4 3 3" xfId="4491" xr:uid="{00000000-0005-0000-0000-0000D0100000}"/>
    <cellStyle name="20% - Accent1 2 2 3 3 4 3 3 2" xfId="4492" xr:uid="{00000000-0005-0000-0000-0000D1100000}"/>
    <cellStyle name="20% - Accent1 2 2 3 3 4 3 3 2 2" xfId="4493" xr:uid="{00000000-0005-0000-0000-0000D2100000}"/>
    <cellStyle name="20% - Accent1 2 2 3 3 4 3 3 2 2 2" xfId="4494" xr:uid="{00000000-0005-0000-0000-0000D3100000}"/>
    <cellStyle name="20% - Accent1 2 2 3 3 4 3 3 2 3" xfId="4495" xr:uid="{00000000-0005-0000-0000-0000D4100000}"/>
    <cellStyle name="20% - Accent1 2 2 3 3 4 3 3 3" xfId="4496" xr:uid="{00000000-0005-0000-0000-0000D5100000}"/>
    <cellStyle name="20% - Accent1 2 2 3 3 4 3 3 3 2" xfId="4497" xr:uid="{00000000-0005-0000-0000-0000D6100000}"/>
    <cellStyle name="20% - Accent1 2 2 3 3 4 3 3 4" xfId="4498" xr:uid="{00000000-0005-0000-0000-0000D7100000}"/>
    <cellStyle name="20% - Accent1 2 2 3 3 4 3 4" xfId="4499" xr:uid="{00000000-0005-0000-0000-0000D8100000}"/>
    <cellStyle name="20% - Accent1 2 2 3 3 4 3 4 2" xfId="4500" xr:uid="{00000000-0005-0000-0000-0000D9100000}"/>
    <cellStyle name="20% - Accent1 2 2 3 3 4 3 4 2 2" xfId="4501" xr:uid="{00000000-0005-0000-0000-0000DA100000}"/>
    <cellStyle name="20% - Accent1 2 2 3 3 4 3 4 2 2 2" xfId="4502" xr:uid="{00000000-0005-0000-0000-0000DB100000}"/>
    <cellStyle name="20% - Accent1 2 2 3 3 4 3 4 2 3" xfId="4503" xr:uid="{00000000-0005-0000-0000-0000DC100000}"/>
    <cellStyle name="20% - Accent1 2 2 3 3 4 3 4 3" xfId="4504" xr:uid="{00000000-0005-0000-0000-0000DD100000}"/>
    <cellStyle name="20% - Accent1 2 2 3 3 4 3 4 3 2" xfId="4505" xr:uid="{00000000-0005-0000-0000-0000DE100000}"/>
    <cellStyle name="20% - Accent1 2 2 3 3 4 3 4 4" xfId="4506" xr:uid="{00000000-0005-0000-0000-0000DF100000}"/>
    <cellStyle name="20% - Accent1 2 2 3 3 4 3 5" xfId="4507" xr:uid="{00000000-0005-0000-0000-0000E0100000}"/>
    <cellStyle name="20% - Accent1 2 2 3 3 4 3 5 2" xfId="4508" xr:uid="{00000000-0005-0000-0000-0000E1100000}"/>
    <cellStyle name="20% - Accent1 2 2 3 3 4 3 5 2 2" xfId="4509" xr:uid="{00000000-0005-0000-0000-0000E2100000}"/>
    <cellStyle name="20% - Accent1 2 2 3 3 4 3 5 3" xfId="4510" xr:uid="{00000000-0005-0000-0000-0000E3100000}"/>
    <cellStyle name="20% - Accent1 2 2 3 3 4 3 6" xfId="4511" xr:uid="{00000000-0005-0000-0000-0000E4100000}"/>
    <cellStyle name="20% - Accent1 2 2 3 3 4 3 6 2" xfId="4512" xr:uid="{00000000-0005-0000-0000-0000E5100000}"/>
    <cellStyle name="20% - Accent1 2 2 3 3 4 3 6 2 2" xfId="4513" xr:uid="{00000000-0005-0000-0000-0000E6100000}"/>
    <cellStyle name="20% - Accent1 2 2 3 3 4 3 6 3" xfId="4514" xr:uid="{00000000-0005-0000-0000-0000E7100000}"/>
    <cellStyle name="20% - Accent1 2 2 3 3 4 3 7" xfId="4515" xr:uid="{00000000-0005-0000-0000-0000E8100000}"/>
    <cellStyle name="20% - Accent1 2 2 3 3 4 3 7 2" xfId="4516" xr:uid="{00000000-0005-0000-0000-0000E9100000}"/>
    <cellStyle name="20% - Accent1 2 2 3 3 4 3 8" xfId="4517" xr:uid="{00000000-0005-0000-0000-0000EA100000}"/>
    <cellStyle name="20% - Accent1 2 2 3 3 4 3 8 2" xfId="4518" xr:uid="{00000000-0005-0000-0000-0000EB100000}"/>
    <cellStyle name="20% - Accent1 2 2 3 3 4 3 9" xfId="4519" xr:uid="{00000000-0005-0000-0000-0000EC100000}"/>
    <cellStyle name="20% - Accent1 2 2 3 3 4 4" xfId="4520" xr:uid="{00000000-0005-0000-0000-0000ED100000}"/>
    <cellStyle name="20% - Accent1 2 2 3 3 4 4 2" xfId="4521" xr:uid="{00000000-0005-0000-0000-0000EE100000}"/>
    <cellStyle name="20% - Accent1 2 2 3 3 4 4 2 2" xfId="4522" xr:uid="{00000000-0005-0000-0000-0000EF100000}"/>
    <cellStyle name="20% - Accent1 2 2 3 3 4 4 2 2 2" xfId="4523" xr:uid="{00000000-0005-0000-0000-0000F0100000}"/>
    <cellStyle name="20% - Accent1 2 2 3 3 4 4 2 3" xfId="4524" xr:uid="{00000000-0005-0000-0000-0000F1100000}"/>
    <cellStyle name="20% - Accent1 2 2 3 3 4 4 3" xfId="4525" xr:uid="{00000000-0005-0000-0000-0000F2100000}"/>
    <cellStyle name="20% - Accent1 2 2 3 3 4 4 3 2" xfId="4526" xr:uid="{00000000-0005-0000-0000-0000F3100000}"/>
    <cellStyle name="20% - Accent1 2 2 3 3 4 4 4" xfId="4527" xr:uid="{00000000-0005-0000-0000-0000F4100000}"/>
    <cellStyle name="20% - Accent1 2 2 3 3 4 5" xfId="4528" xr:uid="{00000000-0005-0000-0000-0000F5100000}"/>
    <cellStyle name="20% - Accent1 2 2 3 3 4 5 2" xfId="4529" xr:uid="{00000000-0005-0000-0000-0000F6100000}"/>
    <cellStyle name="20% - Accent1 2 2 3 3 4 5 2 2" xfId="4530" xr:uid="{00000000-0005-0000-0000-0000F7100000}"/>
    <cellStyle name="20% - Accent1 2 2 3 3 4 5 2 2 2" xfId="4531" xr:uid="{00000000-0005-0000-0000-0000F8100000}"/>
    <cellStyle name="20% - Accent1 2 2 3 3 4 5 2 3" xfId="4532" xr:uid="{00000000-0005-0000-0000-0000F9100000}"/>
    <cellStyle name="20% - Accent1 2 2 3 3 4 5 3" xfId="4533" xr:uid="{00000000-0005-0000-0000-0000FA100000}"/>
    <cellStyle name="20% - Accent1 2 2 3 3 4 5 3 2" xfId="4534" xr:uid="{00000000-0005-0000-0000-0000FB100000}"/>
    <cellStyle name="20% - Accent1 2 2 3 3 4 5 4" xfId="4535" xr:uid="{00000000-0005-0000-0000-0000FC100000}"/>
    <cellStyle name="20% - Accent1 2 2 3 3 4 6" xfId="4536" xr:uid="{00000000-0005-0000-0000-0000FD100000}"/>
    <cellStyle name="20% - Accent1 2 2 3 3 4 6 2" xfId="4537" xr:uid="{00000000-0005-0000-0000-0000FE100000}"/>
    <cellStyle name="20% - Accent1 2 2 3 3 4 6 2 2" xfId="4538" xr:uid="{00000000-0005-0000-0000-0000FF100000}"/>
    <cellStyle name="20% - Accent1 2 2 3 3 4 6 2 2 2" xfId="4539" xr:uid="{00000000-0005-0000-0000-000000110000}"/>
    <cellStyle name="20% - Accent1 2 2 3 3 4 6 2 3" xfId="4540" xr:uid="{00000000-0005-0000-0000-000001110000}"/>
    <cellStyle name="20% - Accent1 2 2 3 3 4 6 3" xfId="4541" xr:uid="{00000000-0005-0000-0000-000002110000}"/>
    <cellStyle name="20% - Accent1 2 2 3 3 4 6 3 2" xfId="4542" xr:uid="{00000000-0005-0000-0000-000003110000}"/>
    <cellStyle name="20% - Accent1 2 2 3 3 4 6 4" xfId="4543" xr:uid="{00000000-0005-0000-0000-000004110000}"/>
    <cellStyle name="20% - Accent1 2 2 3 3 4 7" xfId="4544" xr:uid="{00000000-0005-0000-0000-000005110000}"/>
    <cellStyle name="20% - Accent1 2 2 3 3 4 7 2" xfId="4545" xr:uid="{00000000-0005-0000-0000-000006110000}"/>
    <cellStyle name="20% - Accent1 2 2 3 3 4 7 2 2" xfId="4546" xr:uid="{00000000-0005-0000-0000-000007110000}"/>
    <cellStyle name="20% - Accent1 2 2 3 3 4 7 3" xfId="4547" xr:uid="{00000000-0005-0000-0000-000008110000}"/>
    <cellStyle name="20% - Accent1 2 2 3 3 4 8" xfId="4548" xr:uid="{00000000-0005-0000-0000-000009110000}"/>
    <cellStyle name="20% - Accent1 2 2 3 3 4 8 2" xfId="4549" xr:uid="{00000000-0005-0000-0000-00000A110000}"/>
    <cellStyle name="20% - Accent1 2 2 3 3 4 8 2 2" xfId="4550" xr:uid="{00000000-0005-0000-0000-00000B110000}"/>
    <cellStyle name="20% - Accent1 2 2 3 3 4 8 3" xfId="4551" xr:uid="{00000000-0005-0000-0000-00000C110000}"/>
    <cellStyle name="20% - Accent1 2 2 3 3 4 9" xfId="4552" xr:uid="{00000000-0005-0000-0000-00000D110000}"/>
    <cellStyle name="20% - Accent1 2 2 3 3 4 9 2" xfId="4553" xr:uid="{00000000-0005-0000-0000-00000E110000}"/>
    <cellStyle name="20% - Accent1 2 2 3 3 5" xfId="4554" xr:uid="{00000000-0005-0000-0000-00000F110000}"/>
    <cellStyle name="20% - Accent1 2 2 3 3 5 2" xfId="4555" xr:uid="{00000000-0005-0000-0000-000010110000}"/>
    <cellStyle name="20% - Accent1 2 2 3 3 5 2 2" xfId="4556" xr:uid="{00000000-0005-0000-0000-000011110000}"/>
    <cellStyle name="20% - Accent1 2 2 3 3 5 2 2 2" xfId="4557" xr:uid="{00000000-0005-0000-0000-000012110000}"/>
    <cellStyle name="20% - Accent1 2 2 3 3 5 2 2 2 2" xfId="4558" xr:uid="{00000000-0005-0000-0000-000013110000}"/>
    <cellStyle name="20% - Accent1 2 2 3 3 5 2 2 3" xfId="4559" xr:uid="{00000000-0005-0000-0000-000014110000}"/>
    <cellStyle name="20% - Accent1 2 2 3 3 5 2 3" xfId="4560" xr:uid="{00000000-0005-0000-0000-000015110000}"/>
    <cellStyle name="20% - Accent1 2 2 3 3 5 2 3 2" xfId="4561" xr:uid="{00000000-0005-0000-0000-000016110000}"/>
    <cellStyle name="20% - Accent1 2 2 3 3 5 2 4" xfId="4562" xr:uid="{00000000-0005-0000-0000-000017110000}"/>
    <cellStyle name="20% - Accent1 2 2 3 3 5 3" xfId="4563" xr:uid="{00000000-0005-0000-0000-000018110000}"/>
    <cellStyle name="20% - Accent1 2 2 3 3 5 3 2" xfId="4564" xr:uid="{00000000-0005-0000-0000-000019110000}"/>
    <cellStyle name="20% - Accent1 2 2 3 3 5 3 2 2" xfId="4565" xr:uid="{00000000-0005-0000-0000-00001A110000}"/>
    <cellStyle name="20% - Accent1 2 2 3 3 5 3 2 2 2" xfId="4566" xr:uid="{00000000-0005-0000-0000-00001B110000}"/>
    <cellStyle name="20% - Accent1 2 2 3 3 5 3 2 3" xfId="4567" xr:uid="{00000000-0005-0000-0000-00001C110000}"/>
    <cellStyle name="20% - Accent1 2 2 3 3 5 3 3" xfId="4568" xr:uid="{00000000-0005-0000-0000-00001D110000}"/>
    <cellStyle name="20% - Accent1 2 2 3 3 5 3 3 2" xfId="4569" xr:uid="{00000000-0005-0000-0000-00001E110000}"/>
    <cellStyle name="20% - Accent1 2 2 3 3 5 3 4" xfId="4570" xr:uid="{00000000-0005-0000-0000-00001F110000}"/>
    <cellStyle name="20% - Accent1 2 2 3 3 5 4" xfId="4571" xr:uid="{00000000-0005-0000-0000-000020110000}"/>
    <cellStyle name="20% - Accent1 2 2 3 3 5 4 2" xfId="4572" xr:uid="{00000000-0005-0000-0000-000021110000}"/>
    <cellStyle name="20% - Accent1 2 2 3 3 5 4 2 2" xfId="4573" xr:uid="{00000000-0005-0000-0000-000022110000}"/>
    <cellStyle name="20% - Accent1 2 2 3 3 5 4 2 2 2" xfId="4574" xr:uid="{00000000-0005-0000-0000-000023110000}"/>
    <cellStyle name="20% - Accent1 2 2 3 3 5 4 2 3" xfId="4575" xr:uid="{00000000-0005-0000-0000-000024110000}"/>
    <cellStyle name="20% - Accent1 2 2 3 3 5 4 3" xfId="4576" xr:uid="{00000000-0005-0000-0000-000025110000}"/>
    <cellStyle name="20% - Accent1 2 2 3 3 5 4 3 2" xfId="4577" xr:uid="{00000000-0005-0000-0000-000026110000}"/>
    <cellStyle name="20% - Accent1 2 2 3 3 5 4 4" xfId="4578" xr:uid="{00000000-0005-0000-0000-000027110000}"/>
    <cellStyle name="20% - Accent1 2 2 3 3 5 5" xfId="4579" xr:uid="{00000000-0005-0000-0000-000028110000}"/>
    <cellStyle name="20% - Accent1 2 2 3 3 5 5 2" xfId="4580" xr:uid="{00000000-0005-0000-0000-000029110000}"/>
    <cellStyle name="20% - Accent1 2 2 3 3 5 5 2 2" xfId="4581" xr:uid="{00000000-0005-0000-0000-00002A110000}"/>
    <cellStyle name="20% - Accent1 2 2 3 3 5 5 3" xfId="4582" xr:uid="{00000000-0005-0000-0000-00002B110000}"/>
    <cellStyle name="20% - Accent1 2 2 3 3 5 6" xfId="4583" xr:uid="{00000000-0005-0000-0000-00002C110000}"/>
    <cellStyle name="20% - Accent1 2 2 3 3 5 6 2" xfId="4584" xr:uid="{00000000-0005-0000-0000-00002D110000}"/>
    <cellStyle name="20% - Accent1 2 2 3 3 5 6 2 2" xfId="4585" xr:uid="{00000000-0005-0000-0000-00002E110000}"/>
    <cellStyle name="20% - Accent1 2 2 3 3 5 6 3" xfId="4586" xr:uid="{00000000-0005-0000-0000-00002F110000}"/>
    <cellStyle name="20% - Accent1 2 2 3 3 5 7" xfId="4587" xr:uid="{00000000-0005-0000-0000-000030110000}"/>
    <cellStyle name="20% - Accent1 2 2 3 3 5 7 2" xfId="4588" xr:uid="{00000000-0005-0000-0000-000031110000}"/>
    <cellStyle name="20% - Accent1 2 2 3 3 5 8" xfId="4589" xr:uid="{00000000-0005-0000-0000-000032110000}"/>
    <cellStyle name="20% - Accent1 2 2 3 3 5 8 2" xfId="4590" xr:uid="{00000000-0005-0000-0000-000033110000}"/>
    <cellStyle name="20% - Accent1 2 2 3 3 5 9" xfId="4591" xr:uid="{00000000-0005-0000-0000-000034110000}"/>
    <cellStyle name="20% - Accent1 2 2 3 3 6" xfId="4592" xr:uid="{00000000-0005-0000-0000-000035110000}"/>
    <cellStyle name="20% - Accent1 2 2 3 3 6 2" xfId="4593" xr:uid="{00000000-0005-0000-0000-000036110000}"/>
    <cellStyle name="20% - Accent1 2 2 3 3 6 2 2" xfId="4594" xr:uid="{00000000-0005-0000-0000-000037110000}"/>
    <cellStyle name="20% - Accent1 2 2 3 3 6 2 2 2" xfId="4595" xr:uid="{00000000-0005-0000-0000-000038110000}"/>
    <cellStyle name="20% - Accent1 2 2 3 3 6 2 2 2 2" xfId="4596" xr:uid="{00000000-0005-0000-0000-000039110000}"/>
    <cellStyle name="20% - Accent1 2 2 3 3 6 2 2 3" xfId="4597" xr:uid="{00000000-0005-0000-0000-00003A110000}"/>
    <cellStyle name="20% - Accent1 2 2 3 3 6 2 3" xfId="4598" xr:uid="{00000000-0005-0000-0000-00003B110000}"/>
    <cellStyle name="20% - Accent1 2 2 3 3 6 2 3 2" xfId="4599" xr:uid="{00000000-0005-0000-0000-00003C110000}"/>
    <cellStyle name="20% - Accent1 2 2 3 3 6 2 4" xfId="4600" xr:uid="{00000000-0005-0000-0000-00003D110000}"/>
    <cellStyle name="20% - Accent1 2 2 3 3 6 3" xfId="4601" xr:uid="{00000000-0005-0000-0000-00003E110000}"/>
    <cellStyle name="20% - Accent1 2 2 3 3 6 3 2" xfId="4602" xr:uid="{00000000-0005-0000-0000-00003F110000}"/>
    <cellStyle name="20% - Accent1 2 2 3 3 6 3 2 2" xfId="4603" xr:uid="{00000000-0005-0000-0000-000040110000}"/>
    <cellStyle name="20% - Accent1 2 2 3 3 6 3 2 2 2" xfId="4604" xr:uid="{00000000-0005-0000-0000-000041110000}"/>
    <cellStyle name="20% - Accent1 2 2 3 3 6 3 2 3" xfId="4605" xr:uid="{00000000-0005-0000-0000-000042110000}"/>
    <cellStyle name="20% - Accent1 2 2 3 3 6 3 3" xfId="4606" xr:uid="{00000000-0005-0000-0000-000043110000}"/>
    <cellStyle name="20% - Accent1 2 2 3 3 6 3 3 2" xfId="4607" xr:uid="{00000000-0005-0000-0000-000044110000}"/>
    <cellStyle name="20% - Accent1 2 2 3 3 6 3 4" xfId="4608" xr:uid="{00000000-0005-0000-0000-000045110000}"/>
    <cellStyle name="20% - Accent1 2 2 3 3 6 4" xfId="4609" xr:uid="{00000000-0005-0000-0000-000046110000}"/>
    <cellStyle name="20% - Accent1 2 2 3 3 6 4 2" xfId="4610" xr:uid="{00000000-0005-0000-0000-000047110000}"/>
    <cellStyle name="20% - Accent1 2 2 3 3 6 4 2 2" xfId="4611" xr:uid="{00000000-0005-0000-0000-000048110000}"/>
    <cellStyle name="20% - Accent1 2 2 3 3 6 4 2 2 2" xfId="4612" xr:uid="{00000000-0005-0000-0000-000049110000}"/>
    <cellStyle name="20% - Accent1 2 2 3 3 6 4 2 3" xfId="4613" xr:uid="{00000000-0005-0000-0000-00004A110000}"/>
    <cellStyle name="20% - Accent1 2 2 3 3 6 4 3" xfId="4614" xr:uid="{00000000-0005-0000-0000-00004B110000}"/>
    <cellStyle name="20% - Accent1 2 2 3 3 6 4 3 2" xfId="4615" xr:uid="{00000000-0005-0000-0000-00004C110000}"/>
    <cellStyle name="20% - Accent1 2 2 3 3 6 4 4" xfId="4616" xr:uid="{00000000-0005-0000-0000-00004D110000}"/>
    <cellStyle name="20% - Accent1 2 2 3 3 6 5" xfId="4617" xr:uid="{00000000-0005-0000-0000-00004E110000}"/>
    <cellStyle name="20% - Accent1 2 2 3 3 6 5 2" xfId="4618" xr:uid="{00000000-0005-0000-0000-00004F110000}"/>
    <cellStyle name="20% - Accent1 2 2 3 3 6 5 2 2" xfId="4619" xr:uid="{00000000-0005-0000-0000-000050110000}"/>
    <cellStyle name="20% - Accent1 2 2 3 3 6 5 3" xfId="4620" xr:uid="{00000000-0005-0000-0000-000051110000}"/>
    <cellStyle name="20% - Accent1 2 2 3 3 6 6" xfId="4621" xr:uid="{00000000-0005-0000-0000-000052110000}"/>
    <cellStyle name="20% - Accent1 2 2 3 3 6 6 2" xfId="4622" xr:uid="{00000000-0005-0000-0000-000053110000}"/>
    <cellStyle name="20% - Accent1 2 2 3 3 6 6 2 2" xfId="4623" xr:uid="{00000000-0005-0000-0000-000054110000}"/>
    <cellStyle name="20% - Accent1 2 2 3 3 6 6 3" xfId="4624" xr:uid="{00000000-0005-0000-0000-000055110000}"/>
    <cellStyle name="20% - Accent1 2 2 3 3 6 7" xfId="4625" xr:uid="{00000000-0005-0000-0000-000056110000}"/>
    <cellStyle name="20% - Accent1 2 2 3 3 6 7 2" xfId="4626" xr:uid="{00000000-0005-0000-0000-000057110000}"/>
    <cellStyle name="20% - Accent1 2 2 3 3 6 8" xfId="4627" xr:uid="{00000000-0005-0000-0000-000058110000}"/>
    <cellStyle name="20% - Accent1 2 2 3 3 6 8 2" xfId="4628" xr:uid="{00000000-0005-0000-0000-000059110000}"/>
    <cellStyle name="20% - Accent1 2 2 3 3 6 9" xfId="4629" xr:uid="{00000000-0005-0000-0000-00005A110000}"/>
    <cellStyle name="20% - Accent1 2 2 3 3 7" xfId="4630" xr:uid="{00000000-0005-0000-0000-00005B110000}"/>
    <cellStyle name="20% - Accent1 2 2 3 3 7 2" xfId="4631" xr:uid="{00000000-0005-0000-0000-00005C110000}"/>
    <cellStyle name="20% - Accent1 2 2 3 3 7 2 2" xfId="4632" xr:uid="{00000000-0005-0000-0000-00005D110000}"/>
    <cellStyle name="20% - Accent1 2 2 3 3 7 2 2 2" xfId="4633" xr:uid="{00000000-0005-0000-0000-00005E110000}"/>
    <cellStyle name="20% - Accent1 2 2 3 3 7 2 3" xfId="4634" xr:uid="{00000000-0005-0000-0000-00005F110000}"/>
    <cellStyle name="20% - Accent1 2 2 3 3 7 3" xfId="4635" xr:uid="{00000000-0005-0000-0000-000060110000}"/>
    <cellStyle name="20% - Accent1 2 2 3 3 7 3 2" xfId="4636" xr:uid="{00000000-0005-0000-0000-000061110000}"/>
    <cellStyle name="20% - Accent1 2 2 3 3 7 4" xfId="4637" xr:uid="{00000000-0005-0000-0000-000062110000}"/>
    <cellStyle name="20% - Accent1 2 2 3 3 8" xfId="4638" xr:uid="{00000000-0005-0000-0000-000063110000}"/>
    <cellStyle name="20% - Accent1 2 2 3 3 8 2" xfId="4639" xr:uid="{00000000-0005-0000-0000-000064110000}"/>
    <cellStyle name="20% - Accent1 2 2 3 3 8 2 2" xfId="4640" xr:uid="{00000000-0005-0000-0000-000065110000}"/>
    <cellStyle name="20% - Accent1 2 2 3 3 8 2 2 2" xfId="4641" xr:uid="{00000000-0005-0000-0000-000066110000}"/>
    <cellStyle name="20% - Accent1 2 2 3 3 8 2 3" xfId="4642" xr:uid="{00000000-0005-0000-0000-000067110000}"/>
    <cellStyle name="20% - Accent1 2 2 3 3 8 3" xfId="4643" xr:uid="{00000000-0005-0000-0000-000068110000}"/>
    <cellStyle name="20% - Accent1 2 2 3 3 8 3 2" xfId="4644" xr:uid="{00000000-0005-0000-0000-000069110000}"/>
    <cellStyle name="20% - Accent1 2 2 3 3 8 4" xfId="4645" xr:uid="{00000000-0005-0000-0000-00006A110000}"/>
    <cellStyle name="20% - Accent1 2 2 3 3 9" xfId="4646" xr:uid="{00000000-0005-0000-0000-00006B110000}"/>
    <cellStyle name="20% - Accent1 2 2 3 3 9 2" xfId="4647" xr:uid="{00000000-0005-0000-0000-00006C110000}"/>
    <cellStyle name="20% - Accent1 2 2 3 3 9 2 2" xfId="4648" xr:uid="{00000000-0005-0000-0000-00006D110000}"/>
    <cellStyle name="20% - Accent1 2 2 3 3 9 2 2 2" xfId="4649" xr:uid="{00000000-0005-0000-0000-00006E110000}"/>
    <cellStyle name="20% - Accent1 2 2 3 3 9 2 3" xfId="4650" xr:uid="{00000000-0005-0000-0000-00006F110000}"/>
    <cellStyle name="20% - Accent1 2 2 3 3 9 3" xfId="4651" xr:uid="{00000000-0005-0000-0000-000070110000}"/>
    <cellStyle name="20% - Accent1 2 2 3 3 9 3 2" xfId="4652" xr:uid="{00000000-0005-0000-0000-000071110000}"/>
    <cellStyle name="20% - Accent1 2 2 3 3 9 4" xfId="4653" xr:uid="{00000000-0005-0000-0000-000072110000}"/>
    <cellStyle name="20% - Accent1 2 2 3 4" xfId="4654" xr:uid="{00000000-0005-0000-0000-000073110000}"/>
    <cellStyle name="20% - Accent1 2 2 3 4 10" xfId="4655" xr:uid="{00000000-0005-0000-0000-000074110000}"/>
    <cellStyle name="20% - Accent1 2 2 3 4 10 2" xfId="4656" xr:uid="{00000000-0005-0000-0000-000075110000}"/>
    <cellStyle name="20% - Accent1 2 2 3 4 11" xfId="4657" xr:uid="{00000000-0005-0000-0000-000076110000}"/>
    <cellStyle name="20% - Accent1 2 2 3 4 2" xfId="4658" xr:uid="{00000000-0005-0000-0000-000077110000}"/>
    <cellStyle name="20% - Accent1 2 2 3 4 2 2" xfId="4659" xr:uid="{00000000-0005-0000-0000-000078110000}"/>
    <cellStyle name="20% - Accent1 2 2 3 4 2 2 2" xfId="4660" xr:uid="{00000000-0005-0000-0000-000079110000}"/>
    <cellStyle name="20% - Accent1 2 2 3 4 2 2 2 2" xfId="4661" xr:uid="{00000000-0005-0000-0000-00007A110000}"/>
    <cellStyle name="20% - Accent1 2 2 3 4 2 2 2 2 2" xfId="4662" xr:uid="{00000000-0005-0000-0000-00007B110000}"/>
    <cellStyle name="20% - Accent1 2 2 3 4 2 2 2 3" xfId="4663" xr:uid="{00000000-0005-0000-0000-00007C110000}"/>
    <cellStyle name="20% - Accent1 2 2 3 4 2 2 3" xfId="4664" xr:uid="{00000000-0005-0000-0000-00007D110000}"/>
    <cellStyle name="20% - Accent1 2 2 3 4 2 2 3 2" xfId="4665" xr:uid="{00000000-0005-0000-0000-00007E110000}"/>
    <cellStyle name="20% - Accent1 2 2 3 4 2 2 4" xfId="4666" xr:uid="{00000000-0005-0000-0000-00007F110000}"/>
    <cellStyle name="20% - Accent1 2 2 3 4 2 3" xfId="4667" xr:uid="{00000000-0005-0000-0000-000080110000}"/>
    <cellStyle name="20% - Accent1 2 2 3 4 2 3 2" xfId="4668" xr:uid="{00000000-0005-0000-0000-000081110000}"/>
    <cellStyle name="20% - Accent1 2 2 3 4 2 3 2 2" xfId="4669" xr:uid="{00000000-0005-0000-0000-000082110000}"/>
    <cellStyle name="20% - Accent1 2 2 3 4 2 3 2 2 2" xfId="4670" xr:uid="{00000000-0005-0000-0000-000083110000}"/>
    <cellStyle name="20% - Accent1 2 2 3 4 2 3 2 3" xfId="4671" xr:uid="{00000000-0005-0000-0000-000084110000}"/>
    <cellStyle name="20% - Accent1 2 2 3 4 2 3 3" xfId="4672" xr:uid="{00000000-0005-0000-0000-000085110000}"/>
    <cellStyle name="20% - Accent1 2 2 3 4 2 3 3 2" xfId="4673" xr:uid="{00000000-0005-0000-0000-000086110000}"/>
    <cellStyle name="20% - Accent1 2 2 3 4 2 3 4" xfId="4674" xr:uid="{00000000-0005-0000-0000-000087110000}"/>
    <cellStyle name="20% - Accent1 2 2 3 4 2 4" xfId="4675" xr:uid="{00000000-0005-0000-0000-000088110000}"/>
    <cellStyle name="20% - Accent1 2 2 3 4 2 4 2" xfId="4676" xr:uid="{00000000-0005-0000-0000-000089110000}"/>
    <cellStyle name="20% - Accent1 2 2 3 4 2 4 2 2" xfId="4677" xr:uid="{00000000-0005-0000-0000-00008A110000}"/>
    <cellStyle name="20% - Accent1 2 2 3 4 2 4 2 2 2" xfId="4678" xr:uid="{00000000-0005-0000-0000-00008B110000}"/>
    <cellStyle name="20% - Accent1 2 2 3 4 2 4 2 3" xfId="4679" xr:uid="{00000000-0005-0000-0000-00008C110000}"/>
    <cellStyle name="20% - Accent1 2 2 3 4 2 4 3" xfId="4680" xr:uid="{00000000-0005-0000-0000-00008D110000}"/>
    <cellStyle name="20% - Accent1 2 2 3 4 2 4 3 2" xfId="4681" xr:uid="{00000000-0005-0000-0000-00008E110000}"/>
    <cellStyle name="20% - Accent1 2 2 3 4 2 4 4" xfId="4682" xr:uid="{00000000-0005-0000-0000-00008F110000}"/>
    <cellStyle name="20% - Accent1 2 2 3 4 2 5" xfId="4683" xr:uid="{00000000-0005-0000-0000-000090110000}"/>
    <cellStyle name="20% - Accent1 2 2 3 4 2 5 2" xfId="4684" xr:uid="{00000000-0005-0000-0000-000091110000}"/>
    <cellStyle name="20% - Accent1 2 2 3 4 2 5 2 2" xfId="4685" xr:uid="{00000000-0005-0000-0000-000092110000}"/>
    <cellStyle name="20% - Accent1 2 2 3 4 2 5 3" xfId="4686" xr:uid="{00000000-0005-0000-0000-000093110000}"/>
    <cellStyle name="20% - Accent1 2 2 3 4 2 6" xfId="4687" xr:uid="{00000000-0005-0000-0000-000094110000}"/>
    <cellStyle name="20% - Accent1 2 2 3 4 2 6 2" xfId="4688" xr:uid="{00000000-0005-0000-0000-000095110000}"/>
    <cellStyle name="20% - Accent1 2 2 3 4 2 6 2 2" xfId="4689" xr:uid="{00000000-0005-0000-0000-000096110000}"/>
    <cellStyle name="20% - Accent1 2 2 3 4 2 6 3" xfId="4690" xr:uid="{00000000-0005-0000-0000-000097110000}"/>
    <cellStyle name="20% - Accent1 2 2 3 4 2 7" xfId="4691" xr:uid="{00000000-0005-0000-0000-000098110000}"/>
    <cellStyle name="20% - Accent1 2 2 3 4 2 7 2" xfId="4692" xr:uid="{00000000-0005-0000-0000-000099110000}"/>
    <cellStyle name="20% - Accent1 2 2 3 4 2 8" xfId="4693" xr:uid="{00000000-0005-0000-0000-00009A110000}"/>
    <cellStyle name="20% - Accent1 2 2 3 4 2 8 2" xfId="4694" xr:uid="{00000000-0005-0000-0000-00009B110000}"/>
    <cellStyle name="20% - Accent1 2 2 3 4 2 9" xfId="4695" xr:uid="{00000000-0005-0000-0000-00009C110000}"/>
    <cellStyle name="20% - Accent1 2 2 3 4 3" xfId="4696" xr:uid="{00000000-0005-0000-0000-00009D110000}"/>
    <cellStyle name="20% - Accent1 2 2 3 4 3 2" xfId="4697" xr:uid="{00000000-0005-0000-0000-00009E110000}"/>
    <cellStyle name="20% - Accent1 2 2 3 4 3 2 2" xfId="4698" xr:uid="{00000000-0005-0000-0000-00009F110000}"/>
    <cellStyle name="20% - Accent1 2 2 3 4 3 2 2 2" xfId="4699" xr:uid="{00000000-0005-0000-0000-0000A0110000}"/>
    <cellStyle name="20% - Accent1 2 2 3 4 3 2 2 2 2" xfId="4700" xr:uid="{00000000-0005-0000-0000-0000A1110000}"/>
    <cellStyle name="20% - Accent1 2 2 3 4 3 2 2 3" xfId="4701" xr:uid="{00000000-0005-0000-0000-0000A2110000}"/>
    <cellStyle name="20% - Accent1 2 2 3 4 3 2 3" xfId="4702" xr:uid="{00000000-0005-0000-0000-0000A3110000}"/>
    <cellStyle name="20% - Accent1 2 2 3 4 3 2 3 2" xfId="4703" xr:uid="{00000000-0005-0000-0000-0000A4110000}"/>
    <cellStyle name="20% - Accent1 2 2 3 4 3 2 4" xfId="4704" xr:uid="{00000000-0005-0000-0000-0000A5110000}"/>
    <cellStyle name="20% - Accent1 2 2 3 4 3 3" xfId="4705" xr:uid="{00000000-0005-0000-0000-0000A6110000}"/>
    <cellStyle name="20% - Accent1 2 2 3 4 3 3 2" xfId="4706" xr:uid="{00000000-0005-0000-0000-0000A7110000}"/>
    <cellStyle name="20% - Accent1 2 2 3 4 3 3 2 2" xfId="4707" xr:uid="{00000000-0005-0000-0000-0000A8110000}"/>
    <cellStyle name="20% - Accent1 2 2 3 4 3 3 2 2 2" xfId="4708" xr:uid="{00000000-0005-0000-0000-0000A9110000}"/>
    <cellStyle name="20% - Accent1 2 2 3 4 3 3 2 3" xfId="4709" xr:uid="{00000000-0005-0000-0000-0000AA110000}"/>
    <cellStyle name="20% - Accent1 2 2 3 4 3 3 3" xfId="4710" xr:uid="{00000000-0005-0000-0000-0000AB110000}"/>
    <cellStyle name="20% - Accent1 2 2 3 4 3 3 3 2" xfId="4711" xr:uid="{00000000-0005-0000-0000-0000AC110000}"/>
    <cellStyle name="20% - Accent1 2 2 3 4 3 3 4" xfId="4712" xr:uid="{00000000-0005-0000-0000-0000AD110000}"/>
    <cellStyle name="20% - Accent1 2 2 3 4 3 4" xfId="4713" xr:uid="{00000000-0005-0000-0000-0000AE110000}"/>
    <cellStyle name="20% - Accent1 2 2 3 4 3 4 2" xfId="4714" xr:uid="{00000000-0005-0000-0000-0000AF110000}"/>
    <cellStyle name="20% - Accent1 2 2 3 4 3 4 2 2" xfId="4715" xr:uid="{00000000-0005-0000-0000-0000B0110000}"/>
    <cellStyle name="20% - Accent1 2 2 3 4 3 4 2 2 2" xfId="4716" xr:uid="{00000000-0005-0000-0000-0000B1110000}"/>
    <cellStyle name="20% - Accent1 2 2 3 4 3 4 2 3" xfId="4717" xr:uid="{00000000-0005-0000-0000-0000B2110000}"/>
    <cellStyle name="20% - Accent1 2 2 3 4 3 4 3" xfId="4718" xr:uid="{00000000-0005-0000-0000-0000B3110000}"/>
    <cellStyle name="20% - Accent1 2 2 3 4 3 4 3 2" xfId="4719" xr:uid="{00000000-0005-0000-0000-0000B4110000}"/>
    <cellStyle name="20% - Accent1 2 2 3 4 3 4 4" xfId="4720" xr:uid="{00000000-0005-0000-0000-0000B5110000}"/>
    <cellStyle name="20% - Accent1 2 2 3 4 3 5" xfId="4721" xr:uid="{00000000-0005-0000-0000-0000B6110000}"/>
    <cellStyle name="20% - Accent1 2 2 3 4 3 5 2" xfId="4722" xr:uid="{00000000-0005-0000-0000-0000B7110000}"/>
    <cellStyle name="20% - Accent1 2 2 3 4 3 5 2 2" xfId="4723" xr:uid="{00000000-0005-0000-0000-0000B8110000}"/>
    <cellStyle name="20% - Accent1 2 2 3 4 3 5 3" xfId="4724" xr:uid="{00000000-0005-0000-0000-0000B9110000}"/>
    <cellStyle name="20% - Accent1 2 2 3 4 3 6" xfId="4725" xr:uid="{00000000-0005-0000-0000-0000BA110000}"/>
    <cellStyle name="20% - Accent1 2 2 3 4 3 6 2" xfId="4726" xr:uid="{00000000-0005-0000-0000-0000BB110000}"/>
    <cellStyle name="20% - Accent1 2 2 3 4 3 6 2 2" xfId="4727" xr:uid="{00000000-0005-0000-0000-0000BC110000}"/>
    <cellStyle name="20% - Accent1 2 2 3 4 3 6 3" xfId="4728" xr:uid="{00000000-0005-0000-0000-0000BD110000}"/>
    <cellStyle name="20% - Accent1 2 2 3 4 3 7" xfId="4729" xr:uid="{00000000-0005-0000-0000-0000BE110000}"/>
    <cellStyle name="20% - Accent1 2 2 3 4 3 7 2" xfId="4730" xr:uid="{00000000-0005-0000-0000-0000BF110000}"/>
    <cellStyle name="20% - Accent1 2 2 3 4 3 8" xfId="4731" xr:uid="{00000000-0005-0000-0000-0000C0110000}"/>
    <cellStyle name="20% - Accent1 2 2 3 4 3 8 2" xfId="4732" xr:uid="{00000000-0005-0000-0000-0000C1110000}"/>
    <cellStyle name="20% - Accent1 2 2 3 4 3 9" xfId="4733" xr:uid="{00000000-0005-0000-0000-0000C2110000}"/>
    <cellStyle name="20% - Accent1 2 2 3 4 4" xfId="4734" xr:uid="{00000000-0005-0000-0000-0000C3110000}"/>
    <cellStyle name="20% - Accent1 2 2 3 4 4 2" xfId="4735" xr:uid="{00000000-0005-0000-0000-0000C4110000}"/>
    <cellStyle name="20% - Accent1 2 2 3 4 4 2 2" xfId="4736" xr:uid="{00000000-0005-0000-0000-0000C5110000}"/>
    <cellStyle name="20% - Accent1 2 2 3 4 4 2 2 2" xfId="4737" xr:uid="{00000000-0005-0000-0000-0000C6110000}"/>
    <cellStyle name="20% - Accent1 2 2 3 4 4 2 3" xfId="4738" xr:uid="{00000000-0005-0000-0000-0000C7110000}"/>
    <cellStyle name="20% - Accent1 2 2 3 4 4 3" xfId="4739" xr:uid="{00000000-0005-0000-0000-0000C8110000}"/>
    <cellStyle name="20% - Accent1 2 2 3 4 4 3 2" xfId="4740" xr:uid="{00000000-0005-0000-0000-0000C9110000}"/>
    <cellStyle name="20% - Accent1 2 2 3 4 4 4" xfId="4741" xr:uid="{00000000-0005-0000-0000-0000CA110000}"/>
    <cellStyle name="20% - Accent1 2 2 3 4 5" xfId="4742" xr:uid="{00000000-0005-0000-0000-0000CB110000}"/>
    <cellStyle name="20% - Accent1 2 2 3 4 5 2" xfId="4743" xr:uid="{00000000-0005-0000-0000-0000CC110000}"/>
    <cellStyle name="20% - Accent1 2 2 3 4 5 2 2" xfId="4744" xr:uid="{00000000-0005-0000-0000-0000CD110000}"/>
    <cellStyle name="20% - Accent1 2 2 3 4 5 2 2 2" xfId="4745" xr:uid="{00000000-0005-0000-0000-0000CE110000}"/>
    <cellStyle name="20% - Accent1 2 2 3 4 5 2 3" xfId="4746" xr:uid="{00000000-0005-0000-0000-0000CF110000}"/>
    <cellStyle name="20% - Accent1 2 2 3 4 5 3" xfId="4747" xr:uid="{00000000-0005-0000-0000-0000D0110000}"/>
    <cellStyle name="20% - Accent1 2 2 3 4 5 3 2" xfId="4748" xr:uid="{00000000-0005-0000-0000-0000D1110000}"/>
    <cellStyle name="20% - Accent1 2 2 3 4 5 4" xfId="4749" xr:uid="{00000000-0005-0000-0000-0000D2110000}"/>
    <cellStyle name="20% - Accent1 2 2 3 4 6" xfId="4750" xr:uid="{00000000-0005-0000-0000-0000D3110000}"/>
    <cellStyle name="20% - Accent1 2 2 3 4 6 2" xfId="4751" xr:uid="{00000000-0005-0000-0000-0000D4110000}"/>
    <cellStyle name="20% - Accent1 2 2 3 4 6 2 2" xfId="4752" xr:uid="{00000000-0005-0000-0000-0000D5110000}"/>
    <cellStyle name="20% - Accent1 2 2 3 4 6 2 2 2" xfId="4753" xr:uid="{00000000-0005-0000-0000-0000D6110000}"/>
    <cellStyle name="20% - Accent1 2 2 3 4 6 2 3" xfId="4754" xr:uid="{00000000-0005-0000-0000-0000D7110000}"/>
    <cellStyle name="20% - Accent1 2 2 3 4 6 3" xfId="4755" xr:uid="{00000000-0005-0000-0000-0000D8110000}"/>
    <cellStyle name="20% - Accent1 2 2 3 4 6 3 2" xfId="4756" xr:uid="{00000000-0005-0000-0000-0000D9110000}"/>
    <cellStyle name="20% - Accent1 2 2 3 4 6 4" xfId="4757" xr:uid="{00000000-0005-0000-0000-0000DA110000}"/>
    <cellStyle name="20% - Accent1 2 2 3 4 7" xfId="4758" xr:uid="{00000000-0005-0000-0000-0000DB110000}"/>
    <cellStyle name="20% - Accent1 2 2 3 4 7 2" xfId="4759" xr:uid="{00000000-0005-0000-0000-0000DC110000}"/>
    <cellStyle name="20% - Accent1 2 2 3 4 7 2 2" xfId="4760" xr:uid="{00000000-0005-0000-0000-0000DD110000}"/>
    <cellStyle name="20% - Accent1 2 2 3 4 7 3" xfId="4761" xr:uid="{00000000-0005-0000-0000-0000DE110000}"/>
    <cellStyle name="20% - Accent1 2 2 3 4 8" xfId="4762" xr:uid="{00000000-0005-0000-0000-0000DF110000}"/>
    <cellStyle name="20% - Accent1 2 2 3 4 8 2" xfId="4763" xr:uid="{00000000-0005-0000-0000-0000E0110000}"/>
    <cellStyle name="20% - Accent1 2 2 3 4 8 2 2" xfId="4764" xr:uid="{00000000-0005-0000-0000-0000E1110000}"/>
    <cellStyle name="20% - Accent1 2 2 3 4 8 3" xfId="4765" xr:uid="{00000000-0005-0000-0000-0000E2110000}"/>
    <cellStyle name="20% - Accent1 2 2 3 4 9" xfId="4766" xr:uid="{00000000-0005-0000-0000-0000E3110000}"/>
    <cellStyle name="20% - Accent1 2 2 3 4 9 2" xfId="4767" xr:uid="{00000000-0005-0000-0000-0000E4110000}"/>
    <cellStyle name="20% - Accent1 2 2 3 5" xfId="4768" xr:uid="{00000000-0005-0000-0000-0000E5110000}"/>
    <cellStyle name="20% - Accent1 2 2 3 5 10" xfId="4769" xr:uid="{00000000-0005-0000-0000-0000E6110000}"/>
    <cellStyle name="20% - Accent1 2 2 3 5 10 2" xfId="4770" xr:uid="{00000000-0005-0000-0000-0000E7110000}"/>
    <cellStyle name="20% - Accent1 2 2 3 5 11" xfId="4771" xr:uid="{00000000-0005-0000-0000-0000E8110000}"/>
    <cellStyle name="20% - Accent1 2 2 3 5 2" xfId="4772" xr:uid="{00000000-0005-0000-0000-0000E9110000}"/>
    <cellStyle name="20% - Accent1 2 2 3 5 2 2" xfId="4773" xr:uid="{00000000-0005-0000-0000-0000EA110000}"/>
    <cellStyle name="20% - Accent1 2 2 3 5 2 2 2" xfId="4774" xr:uid="{00000000-0005-0000-0000-0000EB110000}"/>
    <cellStyle name="20% - Accent1 2 2 3 5 2 2 2 2" xfId="4775" xr:uid="{00000000-0005-0000-0000-0000EC110000}"/>
    <cellStyle name="20% - Accent1 2 2 3 5 2 2 2 2 2" xfId="4776" xr:uid="{00000000-0005-0000-0000-0000ED110000}"/>
    <cellStyle name="20% - Accent1 2 2 3 5 2 2 2 3" xfId="4777" xr:uid="{00000000-0005-0000-0000-0000EE110000}"/>
    <cellStyle name="20% - Accent1 2 2 3 5 2 2 3" xfId="4778" xr:uid="{00000000-0005-0000-0000-0000EF110000}"/>
    <cellStyle name="20% - Accent1 2 2 3 5 2 2 3 2" xfId="4779" xr:uid="{00000000-0005-0000-0000-0000F0110000}"/>
    <cellStyle name="20% - Accent1 2 2 3 5 2 2 4" xfId="4780" xr:uid="{00000000-0005-0000-0000-0000F1110000}"/>
    <cellStyle name="20% - Accent1 2 2 3 5 2 3" xfId="4781" xr:uid="{00000000-0005-0000-0000-0000F2110000}"/>
    <cellStyle name="20% - Accent1 2 2 3 5 2 3 2" xfId="4782" xr:uid="{00000000-0005-0000-0000-0000F3110000}"/>
    <cellStyle name="20% - Accent1 2 2 3 5 2 3 2 2" xfId="4783" xr:uid="{00000000-0005-0000-0000-0000F4110000}"/>
    <cellStyle name="20% - Accent1 2 2 3 5 2 3 2 2 2" xfId="4784" xr:uid="{00000000-0005-0000-0000-0000F5110000}"/>
    <cellStyle name="20% - Accent1 2 2 3 5 2 3 2 3" xfId="4785" xr:uid="{00000000-0005-0000-0000-0000F6110000}"/>
    <cellStyle name="20% - Accent1 2 2 3 5 2 3 3" xfId="4786" xr:uid="{00000000-0005-0000-0000-0000F7110000}"/>
    <cellStyle name="20% - Accent1 2 2 3 5 2 3 3 2" xfId="4787" xr:uid="{00000000-0005-0000-0000-0000F8110000}"/>
    <cellStyle name="20% - Accent1 2 2 3 5 2 3 4" xfId="4788" xr:uid="{00000000-0005-0000-0000-0000F9110000}"/>
    <cellStyle name="20% - Accent1 2 2 3 5 2 4" xfId="4789" xr:uid="{00000000-0005-0000-0000-0000FA110000}"/>
    <cellStyle name="20% - Accent1 2 2 3 5 2 4 2" xfId="4790" xr:uid="{00000000-0005-0000-0000-0000FB110000}"/>
    <cellStyle name="20% - Accent1 2 2 3 5 2 4 2 2" xfId="4791" xr:uid="{00000000-0005-0000-0000-0000FC110000}"/>
    <cellStyle name="20% - Accent1 2 2 3 5 2 4 2 2 2" xfId="4792" xr:uid="{00000000-0005-0000-0000-0000FD110000}"/>
    <cellStyle name="20% - Accent1 2 2 3 5 2 4 2 3" xfId="4793" xr:uid="{00000000-0005-0000-0000-0000FE110000}"/>
    <cellStyle name="20% - Accent1 2 2 3 5 2 4 3" xfId="4794" xr:uid="{00000000-0005-0000-0000-0000FF110000}"/>
    <cellStyle name="20% - Accent1 2 2 3 5 2 4 3 2" xfId="4795" xr:uid="{00000000-0005-0000-0000-000000120000}"/>
    <cellStyle name="20% - Accent1 2 2 3 5 2 4 4" xfId="4796" xr:uid="{00000000-0005-0000-0000-000001120000}"/>
    <cellStyle name="20% - Accent1 2 2 3 5 2 5" xfId="4797" xr:uid="{00000000-0005-0000-0000-000002120000}"/>
    <cellStyle name="20% - Accent1 2 2 3 5 2 5 2" xfId="4798" xr:uid="{00000000-0005-0000-0000-000003120000}"/>
    <cellStyle name="20% - Accent1 2 2 3 5 2 5 2 2" xfId="4799" xr:uid="{00000000-0005-0000-0000-000004120000}"/>
    <cellStyle name="20% - Accent1 2 2 3 5 2 5 3" xfId="4800" xr:uid="{00000000-0005-0000-0000-000005120000}"/>
    <cellStyle name="20% - Accent1 2 2 3 5 2 6" xfId="4801" xr:uid="{00000000-0005-0000-0000-000006120000}"/>
    <cellStyle name="20% - Accent1 2 2 3 5 2 6 2" xfId="4802" xr:uid="{00000000-0005-0000-0000-000007120000}"/>
    <cellStyle name="20% - Accent1 2 2 3 5 2 6 2 2" xfId="4803" xr:uid="{00000000-0005-0000-0000-000008120000}"/>
    <cellStyle name="20% - Accent1 2 2 3 5 2 6 3" xfId="4804" xr:uid="{00000000-0005-0000-0000-000009120000}"/>
    <cellStyle name="20% - Accent1 2 2 3 5 2 7" xfId="4805" xr:uid="{00000000-0005-0000-0000-00000A120000}"/>
    <cellStyle name="20% - Accent1 2 2 3 5 2 7 2" xfId="4806" xr:uid="{00000000-0005-0000-0000-00000B120000}"/>
    <cellStyle name="20% - Accent1 2 2 3 5 2 8" xfId="4807" xr:uid="{00000000-0005-0000-0000-00000C120000}"/>
    <cellStyle name="20% - Accent1 2 2 3 5 2 8 2" xfId="4808" xr:uid="{00000000-0005-0000-0000-00000D120000}"/>
    <cellStyle name="20% - Accent1 2 2 3 5 2 9" xfId="4809" xr:uid="{00000000-0005-0000-0000-00000E120000}"/>
    <cellStyle name="20% - Accent1 2 2 3 5 3" xfId="4810" xr:uid="{00000000-0005-0000-0000-00000F120000}"/>
    <cellStyle name="20% - Accent1 2 2 3 5 3 2" xfId="4811" xr:uid="{00000000-0005-0000-0000-000010120000}"/>
    <cellStyle name="20% - Accent1 2 2 3 5 3 2 2" xfId="4812" xr:uid="{00000000-0005-0000-0000-000011120000}"/>
    <cellStyle name="20% - Accent1 2 2 3 5 3 2 2 2" xfId="4813" xr:uid="{00000000-0005-0000-0000-000012120000}"/>
    <cellStyle name="20% - Accent1 2 2 3 5 3 2 2 2 2" xfId="4814" xr:uid="{00000000-0005-0000-0000-000013120000}"/>
    <cellStyle name="20% - Accent1 2 2 3 5 3 2 2 3" xfId="4815" xr:uid="{00000000-0005-0000-0000-000014120000}"/>
    <cellStyle name="20% - Accent1 2 2 3 5 3 2 3" xfId="4816" xr:uid="{00000000-0005-0000-0000-000015120000}"/>
    <cellStyle name="20% - Accent1 2 2 3 5 3 2 3 2" xfId="4817" xr:uid="{00000000-0005-0000-0000-000016120000}"/>
    <cellStyle name="20% - Accent1 2 2 3 5 3 2 4" xfId="4818" xr:uid="{00000000-0005-0000-0000-000017120000}"/>
    <cellStyle name="20% - Accent1 2 2 3 5 3 3" xfId="4819" xr:uid="{00000000-0005-0000-0000-000018120000}"/>
    <cellStyle name="20% - Accent1 2 2 3 5 3 3 2" xfId="4820" xr:uid="{00000000-0005-0000-0000-000019120000}"/>
    <cellStyle name="20% - Accent1 2 2 3 5 3 3 2 2" xfId="4821" xr:uid="{00000000-0005-0000-0000-00001A120000}"/>
    <cellStyle name="20% - Accent1 2 2 3 5 3 3 2 2 2" xfId="4822" xr:uid="{00000000-0005-0000-0000-00001B120000}"/>
    <cellStyle name="20% - Accent1 2 2 3 5 3 3 2 3" xfId="4823" xr:uid="{00000000-0005-0000-0000-00001C120000}"/>
    <cellStyle name="20% - Accent1 2 2 3 5 3 3 3" xfId="4824" xr:uid="{00000000-0005-0000-0000-00001D120000}"/>
    <cellStyle name="20% - Accent1 2 2 3 5 3 3 3 2" xfId="4825" xr:uid="{00000000-0005-0000-0000-00001E120000}"/>
    <cellStyle name="20% - Accent1 2 2 3 5 3 3 4" xfId="4826" xr:uid="{00000000-0005-0000-0000-00001F120000}"/>
    <cellStyle name="20% - Accent1 2 2 3 5 3 4" xfId="4827" xr:uid="{00000000-0005-0000-0000-000020120000}"/>
    <cellStyle name="20% - Accent1 2 2 3 5 3 4 2" xfId="4828" xr:uid="{00000000-0005-0000-0000-000021120000}"/>
    <cellStyle name="20% - Accent1 2 2 3 5 3 4 2 2" xfId="4829" xr:uid="{00000000-0005-0000-0000-000022120000}"/>
    <cellStyle name="20% - Accent1 2 2 3 5 3 4 2 2 2" xfId="4830" xr:uid="{00000000-0005-0000-0000-000023120000}"/>
    <cellStyle name="20% - Accent1 2 2 3 5 3 4 2 3" xfId="4831" xr:uid="{00000000-0005-0000-0000-000024120000}"/>
    <cellStyle name="20% - Accent1 2 2 3 5 3 4 3" xfId="4832" xr:uid="{00000000-0005-0000-0000-000025120000}"/>
    <cellStyle name="20% - Accent1 2 2 3 5 3 4 3 2" xfId="4833" xr:uid="{00000000-0005-0000-0000-000026120000}"/>
    <cellStyle name="20% - Accent1 2 2 3 5 3 4 4" xfId="4834" xr:uid="{00000000-0005-0000-0000-000027120000}"/>
    <cellStyle name="20% - Accent1 2 2 3 5 3 5" xfId="4835" xr:uid="{00000000-0005-0000-0000-000028120000}"/>
    <cellStyle name="20% - Accent1 2 2 3 5 3 5 2" xfId="4836" xr:uid="{00000000-0005-0000-0000-000029120000}"/>
    <cellStyle name="20% - Accent1 2 2 3 5 3 5 2 2" xfId="4837" xr:uid="{00000000-0005-0000-0000-00002A120000}"/>
    <cellStyle name="20% - Accent1 2 2 3 5 3 5 3" xfId="4838" xr:uid="{00000000-0005-0000-0000-00002B120000}"/>
    <cellStyle name="20% - Accent1 2 2 3 5 3 6" xfId="4839" xr:uid="{00000000-0005-0000-0000-00002C120000}"/>
    <cellStyle name="20% - Accent1 2 2 3 5 3 6 2" xfId="4840" xr:uid="{00000000-0005-0000-0000-00002D120000}"/>
    <cellStyle name="20% - Accent1 2 2 3 5 3 6 2 2" xfId="4841" xr:uid="{00000000-0005-0000-0000-00002E120000}"/>
    <cellStyle name="20% - Accent1 2 2 3 5 3 6 3" xfId="4842" xr:uid="{00000000-0005-0000-0000-00002F120000}"/>
    <cellStyle name="20% - Accent1 2 2 3 5 3 7" xfId="4843" xr:uid="{00000000-0005-0000-0000-000030120000}"/>
    <cellStyle name="20% - Accent1 2 2 3 5 3 7 2" xfId="4844" xr:uid="{00000000-0005-0000-0000-000031120000}"/>
    <cellStyle name="20% - Accent1 2 2 3 5 3 8" xfId="4845" xr:uid="{00000000-0005-0000-0000-000032120000}"/>
    <cellStyle name="20% - Accent1 2 2 3 5 3 8 2" xfId="4846" xr:uid="{00000000-0005-0000-0000-000033120000}"/>
    <cellStyle name="20% - Accent1 2 2 3 5 3 9" xfId="4847" xr:uid="{00000000-0005-0000-0000-000034120000}"/>
    <cellStyle name="20% - Accent1 2 2 3 5 4" xfId="4848" xr:uid="{00000000-0005-0000-0000-000035120000}"/>
    <cellStyle name="20% - Accent1 2 2 3 5 4 2" xfId="4849" xr:uid="{00000000-0005-0000-0000-000036120000}"/>
    <cellStyle name="20% - Accent1 2 2 3 5 4 2 2" xfId="4850" xr:uid="{00000000-0005-0000-0000-000037120000}"/>
    <cellStyle name="20% - Accent1 2 2 3 5 4 2 2 2" xfId="4851" xr:uid="{00000000-0005-0000-0000-000038120000}"/>
    <cellStyle name="20% - Accent1 2 2 3 5 4 2 3" xfId="4852" xr:uid="{00000000-0005-0000-0000-000039120000}"/>
    <cellStyle name="20% - Accent1 2 2 3 5 4 3" xfId="4853" xr:uid="{00000000-0005-0000-0000-00003A120000}"/>
    <cellStyle name="20% - Accent1 2 2 3 5 4 3 2" xfId="4854" xr:uid="{00000000-0005-0000-0000-00003B120000}"/>
    <cellStyle name="20% - Accent1 2 2 3 5 4 4" xfId="4855" xr:uid="{00000000-0005-0000-0000-00003C120000}"/>
    <cellStyle name="20% - Accent1 2 2 3 5 5" xfId="4856" xr:uid="{00000000-0005-0000-0000-00003D120000}"/>
    <cellStyle name="20% - Accent1 2 2 3 5 5 2" xfId="4857" xr:uid="{00000000-0005-0000-0000-00003E120000}"/>
    <cellStyle name="20% - Accent1 2 2 3 5 5 2 2" xfId="4858" xr:uid="{00000000-0005-0000-0000-00003F120000}"/>
    <cellStyle name="20% - Accent1 2 2 3 5 5 2 2 2" xfId="4859" xr:uid="{00000000-0005-0000-0000-000040120000}"/>
    <cellStyle name="20% - Accent1 2 2 3 5 5 2 3" xfId="4860" xr:uid="{00000000-0005-0000-0000-000041120000}"/>
    <cellStyle name="20% - Accent1 2 2 3 5 5 3" xfId="4861" xr:uid="{00000000-0005-0000-0000-000042120000}"/>
    <cellStyle name="20% - Accent1 2 2 3 5 5 3 2" xfId="4862" xr:uid="{00000000-0005-0000-0000-000043120000}"/>
    <cellStyle name="20% - Accent1 2 2 3 5 5 4" xfId="4863" xr:uid="{00000000-0005-0000-0000-000044120000}"/>
    <cellStyle name="20% - Accent1 2 2 3 5 6" xfId="4864" xr:uid="{00000000-0005-0000-0000-000045120000}"/>
    <cellStyle name="20% - Accent1 2 2 3 5 6 2" xfId="4865" xr:uid="{00000000-0005-0000-0000-000046120000}"/>
    <cellStyle name="20% - Accent1 2 2 3 5 6 2 2" xfId="4866" xr:uid="{00000000-0005-0000-0000-000047120000}"/>
    <cellStyle name="20% - Accent1 2 2 3 5 6 2 2 2" xfId="4867" xr:uid="{00000000-0005-0000-0000-000048120000}"/>
    <cellStyle name="20% - Accent1 2 2 3 5 6 2 3" xfId="4868" xr:uid="{00000000-0005-0000-0000-000049120000}"/>
    <cellStyle name="20% - Accent1 2 2 3 5 6 3" xfId="4869" xr:uid="{00000000-0005-0000-0000-00004A120000}"/>
    <cellStyle name="20% - Accent1 2 2 3 5 6 3 2" xfId="4870" xr:uid="{00000000-0005-0000-0000-00004B120000}"/>
    <cellStyle name="20% - Accent1 2 2 3 5 6 4" xfId="4871" xr:uid="{00000000-0005-0000-0000-00004C120000}"/>
    <cellStyle name="20% - Accent1 2 2 3 5 7" xfId="4872" xr:uid="{00000000-0005-0000-0000-00004D120000}"/>
    <cellStyle name="20% - Accent1 2 2 3 5 7 2" xfId="4873" xr:uid="{00000000-0005-0000-0000-00004E120000}"/>
    <cellStyle name="20% - Accent1 2 2 3 5 7 2 2" xfId="4874" xr:uid="{00000000-0005-0000-0000-00004F120000}"/>
    <cellStyle name="20% - Accent1 2 2 3 5 7 3" xfId="4875" xr:uid="{00000000-0005-0000-0000-000050120000}"/>
    <cellStyle name="20% - Accent1 2 2 3 5 8" xfId="4876" xr:uid="{00000000-0005-0000-0000-000051120000}"/>
    <cellStyle name="20% - Accent1 2 2 3 5 8 2" xfId="4877" xr:uid="{00000000-0005-0000-0000-000052120000}"/>
    <cellStyle name="20% - Accent1 2 2 3 5 8 2 2" xfId="4878" xr:uid="{00000000-0005-0000-0000-000053120000}"/>
    <cellStyle name="20% - Accent1 2 2 3 5 8 3" xfId="4879" xr:uid="{00000000-0005-0000-0000-000054120000}"/>
    <cellStyle name="20% - Accent1 2 2 3 5 9" xfId="4880" xr:uid="{00000000-0005-0000-0000-000055120000}"/>
    <cellStyle name="20% - Accent1 2 2 3 5 9 2" xfId="4881" xr:uid="{00000000-0005-0000-0000-000056120000}"/>
    <cellStyle name="20% - Accent1 2 2 3 6" xfId="4882" xr:uid="{00000000-0005-0000-0000-000057120000}"/>
    <cellStyle name="20% - Accent1 2 2 3 6 10" xfId="4883" xr:uid="{00000000-0005-0000-0000-000058120000}"/>
    <cellStyle name="20% - Accent1 2 2 3 6 10 2" xfId="4884" xr:uid="{00000000-0005-0000-0000-000059120000}"/>
    <cellStyle name="20% - Accent1 2 2 3 6 11" xfId="4885" xr:uid="{00000000-0005-0000-0000-00005A120000}"/>
    <cellStyle name="20% - Accent1 2 2 3 6 2" xfId="4886" xr:uid="{00000000-0005-0000-0000-00005B120000}"/>
    <cellStyle name="20% - Accent1 2 2 3 6 2 2" xfId="4887" xr:uid="{00000000-0005-0000-0000-00005C120000}"/>
    <cellStyle name="20% - Accent1 2 2 3 6 2 2 2" xfId="4888" xr:uid="{00000000-0005-0000-0000-00005D120000}"/>
    <cellStyle name="20% - Accent1 2 2 3 6 2 2 2 2" xfId="4889" xr:uid="{00000000-0005-0000-0000-00005E120000}"/>
    <cellStyle name="20% - Accent1 2 2 3 6 2 2 2 2 2" xfId="4890" xr:uid="{00000000-0005-0000-0000-00005F120000}"/>
    <cellStyle name="20% - Accent1 2 2 3 6 2 2 2 3" xfId="4891" xr:uid="{00000000-0005-0000-0000-000060120000}"/>
    <cellStyle name="20% - Accent1 2 2 3 6 2 2 3" xfId="4892" xr:uid="{00000000-0005-0000-0000-000061120000}"/>
    <cellStyle name="20% - Accent1 2 2 3 6 2 2 3 2" xfId="4893" xr:uid="{00000000-0005-0000-0000-000062120000}"/>
    <cellStyle name="20% - Accent1 2 2 3 6 2 2 4" xfId="4894" xr:uid="{00000000-0005-0000-0000-000063120000}"/>
    <cellStyle name="20% - Accent1 2 2 3 6 2 3" xfId="4895" xr:uid="{00000000-0005-0000-0000-000064120000}"/>
    <cellStyle name="20% - Accent1 2 2 3 6 2 3 2" xfId="4896" xr:uid="{00000000-0005-0000-0000-000065120000}"/>
    <cellStyle name="20% - Accent1 2 2 3 6 2 3 2 2" xfId="4897" xr:uid="{00000000-0005-0000-0000-000066120000}"/>
    <cellStyle name="20% - Accent1 2 2 3 6 2 3 2 2 2" xfId="4898" xr:uid="{00000000-0005-0000-0000-000067120000}"/>
    <cellStyle name="20% - Accent1 2 2 3 6 2 3 2 3" xfId="4899" xr:uid="{00000000-0005-0000-0000-000068120000}"/>
    <cellStyle name="20% - Accent1 2 2 3 6 2 3 3" xfId="4900" xr:uid="{00000000-0005-0000-0000-000069120000}"/>
    <cellStyle name="20% - Accent1 2 2 3 6 2 3 3 2" xfId="4901" xr:uid="{00000000-0005-0000-0000-00006A120000}"/>
    <cellStyle name="20% - Accent1 2 2 3 6 2 3 4" xfId="4902" xr:uid="{00000000-0005-0000-0000-00006B120000}"/>
    <cellStyle name="20% - Accent1 2 2 3 6 2 4" xfId="4903" xr:uid="{00000000-0005-0000-0000-00006C120000}"/>
    <cellStyle name="20% - Accent1 2 2 3 6 2 4 2" xfId="4904" xr:uid="{00000000-0005-0000-0000-00006D120000}"/>
    <cellStyle name="20% - Accent1 2 2 3 6 2 4 2 2" xfId="4905" xr:uid="{00000000-0005-0000-0000-00006E120000}"/>
    <cellStyle name="20% - Accent1 2 2 3 6 2 4 2 2 2" xfId="4906" xr:uid="{00000000-0005-0000-0000-00006F120000}"/>
    <cellStyle name="20% - Accent1 2 2 3 6 2 4 2 3" xfId="4907" xr:uid="{00000000-0005-0000-0000-000070120000}"/>
    <cellStyle name="20% - Accent1 2 2 3 6 2 4 3" xfId="4908" xr:uid="{00000000-0005-0000-0000-000071120000}"/>
    <cellStyle name="20% - Accent1 2 2 3 6 2 4 3 2" xfId="4909" xr:uid="{00000000-0005-0000-0000-000072120000}"/>
    <cellStyle name="20% - Accent1 2 2 3 6 2 4 4" xfId="4910" xr:uid="{00000000-0005-0000-0000-000073120000}"/>
    <cellStyle name="20% - Accent1 2 2 3 6 2 5" xfId="4911" xr:uid="{00000000-0005-0000-0000-000074120000}"/>
    <cellStyle name="20% - Accent1 2 2 3 6 2 5 2" xfId="4912" xr:uid="{00000000-0005-0000-0000-000075120000}"/>
    <cellStyle name="20% - Accent1 2 2 3 6 2 5 2 2" xfId="4913" xr:uid="{00000000-0005-0000-0000-000076120000}"/>
    <cellStyle name="20% - Accent1 2 2 3 6 2 5 3" xfId="4914" xr:uid="{00000000-0005-0000-0000-000077120000}"/>
    <cellStyle name="20% - Accent1 2 2 3 6 2 6" xfId="4915" xr:uid="{00000000-0005-0000-0000-000078120000}"/>
    <cellStyle name="20% - Accent1 2 2 3 6 2 6 2" xfId="4916" xr:uid="{00000000-0005-0000-0000-000079120000}"/>
    <cellStyle name="20% - Accent1 2 2 3 6 2 6 2 2" xfId="4917" xr:uid="{00000000-0005-0000-0000-00007A120000}"/>
    <cellStyle name="20% - Accent1 2 2 3 6 2 6 3" xfId="4918" xr:uid="{00000000-0005-0000-0000-00007B120000}"/>
    <cellStyle name="20% - Accent1 2 2 3 6 2 7" xfId="4919" xr:uid="{00000000-0005-0000-0000-00007C120000}"/>
    <cellStyle name="20% - Accent1 2 2 3 6 2 7 2" xfId="4920" xr:uid="{00000000-0005-0000-0000-00007D120000}"/>
    <cellStyle name="20% - Accent1 2 2 3 6 2 8" xfId="4921" xr:uid="{00000000-0005-0000-0000-00007E120000}"/>
    <cellStyle name="20% - Accent1 2 2 3 6 2 8 2" xfId="4922" xr:uid="{00000000-0005-0000-0000-00007F120000}"/>
    <cellStyle name="20% - Accent1 2 2 3 6 2 9" xfId="4923" xr:uid="{00000000-0005-0000-0000-000080120000}"/>
    <cellStyle name="20% - Accent1 2 2 3 6 3" xfId="4924" xr:uid="{00000000-0005-0000-0000-000081120000}"/>
    <cellStyle name="20% - Accent1 2 2 3 6 3 2" xfId="4925" xr:uid="{00000000-0005-0000-0000-000082120000}"/>
    <cellStyle name="20% - Accent1 2 2 3 6 3 2 2" xfId="4926" xr:uid="{00000000-0005-0000-0000-000083120000}"/>
    <cellStyle name="20% - Accent1 2 2 3 6 3 2 2 2" xfId="4927" xr:uid="{00000000-0005-0000-0000-000084120000}"/>
    <cellStyle name="20% - Accent1 2 2 3 6 3 2 2 2 2" xfId="4928" xr:uid="{00000000-0005-0000-0000-000085120000}"/>
    <cellStyle name="20% - Accent1 2 2 3 6 3 2 2 3" xfId="4929" xr:uid="{00000000-0005-0000-0000-000086120000}"/>
    <cellStyle name="20% - Accent1 2 2 3 6 3 2 3" xfId="4930" xr:uid="{00000000-0005-0000-0000-000087120000}"/>
    <cellStyle name="20% - Accent1 2 2 3 6 3 2 3 2" xfId="4931" xr:uid="{00000000-0005-0000-0000-000088120000}"/>
    <cellStyle name="20% - Accent1 2 2 3 6 3 2 4" xfId="4932" xr:uid="{00000000-0005-0000-0000-000089120000}"/>
    <cellStyle name="20% - Accent1 2 2 3 6 3 3" xfId="4933" xr:uid="{00000000-0005-0000-0000-00008A120000}"/>
    <cellStyle name="20% - Accent1 2 2 3 6 3 3 2" xfId="4934" xr:uid="{00000000-0005-0000-0000-00008B120000}"/>
    <cellStyle name="20% - Accent1 2 2 3 6 3 3 2 2" xfId="4935" xr:uid="{00000000-0005-0000-0000-00008C120000}"/>
    <cellStyle name="20% - Accent1 2 2 3 6 3 3 2 2 2" xfId="4936" xr:uid="{00000000-0005-0000-0000-00008D120000}"/>
    <cellStyle name="20% - Accent1 2 2 3 6 3 3 2 3" xfId="4937" xr:uid="{00000000-0005-0000-0000-00008E120000}"/>
    <cellStyle name="20% - Accent1 2 2 3 6 3 3 3" xfId="4938" xr:uid="{00000000-0005-0000-0000-00008F120000}"/>
    <cellStyle name="20% - Accent1 2 2 3 6 3 3 3 2" xfId="4939" xr:uid="{00000000-0005-0000-0000-000090120000}"/>
    <cellStyle name="20% - Accent1 2 2 3 6 3 3 4" xfId="4940" xr:uid="{00000000-0005-0000-0000-000091120000}"/>
    <cellStyle name="20% - Accent1 2 2 3 6 3 4" xfId="4941" xr:uid="{00000000-0005-0000-0000-000092120000}"/>
    <cellStyle name="20% - Accent1 2 2 3 6 3 4 2" xfId="4942" xr:uid="{00000000-0005-0000-0000-000093120000}"/>
    <cellStyle name="20% - Accent1 2 2 3 6 3 4 2 2" xfId="4943" xr:uid="{00000000-0005-0000-0000-000094120000}"/>
    <cellStyle name="20% - Accent1 2 2 3 6 3 4 2 2 2" xfId="4944" xr:uid="{00000000-0005-0000-0000-000095120000}"/>
    <cellStyle name="20% - Accent1 2 2 3 6 3 4 2 3" xfId="4945" xr:uid="{00000000-0005-0000-0000-000096120000}"/>
    <cellStyle name="20% - Accent1 2 2 3 6 3 4 3" xfId="4946" xr:uid="{00000000-0005-0000-0000-000097120000}"/>
    <cellStyle name="20% - Accent1 2 2 3 6 3 4 3 2" xfId="4947" xr:uid="{00000000-0005-0000-0000-000098120000}"/>
    <cellStyle name="20% - Accent1 2 2 3 6 3 4 4" xfId="4948" xr:uid="{00000000-0005-0000-0000-000099120000}"/>
    <cellStyle name="20% - Accent1 2 2 3 6 3 5" xfId="4949" xr:uid="{00000000-0005-0000-0000-00009A120000}"/>
    <cellStyle name="20% - Accent1 2 2 3 6 3 5 2" xfId="4950" xr:uid="{00000000-0005-0000-0000-00009B120000}"/>
    <cellStyle name="20% - Accent1 2 2 3 6 3 5 2 2" xfId="4951" xr:uid="{00000000-0005-0000-0000-00009C120000}"/>
    <cellStyle name="20% - Accent1 2 2 3 6 3 5 3" xfId="4952" xr:uid="{00000000-0005-0000-0000-00009D120000}"/>
    <cellStyle name="20% - Accent1 2 2 3 6 3 6" xfId="4953" xr:uid="{00000000-0005-0000-0000-00009E120000}"/>
    <cellStyle name="20% - Accent1 2 2 3 6 3 6 2" xfId="4954" xr:uid="{00000000-0005-0000-0000-00009F120000}"/>
    <cellStyle name="20% - Accent1 2 2 3 6 3 6 2 2" xfId="4955" xr:uid="{00000000-0005-0000-0000-0000A0120000}"/>
    <cellStyle name="20% - Accent1 2 2 3 6 3 6 3" xfId="4956" xr:uid="{00000000-0005-0000-0000-0000A1120000}"/>
    <cellStyle name="20% - Accent1 2 2 3 6 3 7" xfId="4957" xr:uid="{00000000-0005-0000-0000-0000A2120000}"/>
    <cellStyle name="20% - Accent1 2 2 3 6 3 7 2" xfId="4958" xr:uid="{00000000-0005-0000-0000-0000A3120000}"/>
    <cellStyle name="20% - Accent1 2 2 3 6 3 8" xfId="4959" xr:uid="{00000000-0005-0000-0000-0000A4120000}"/>
    <cellStyle name="20% - Accent1 2 2 3 6 3 8 2" xfId="4960" xr:uid="{00000000-0005-0000-0000-0000A5120000}"/>
    <cellStyle name="20% - Accent1 2 2 3 6 3 9" xfId="4961" xr:uid="{00000000-0005-0000-0000-0000A6120000}"/>
    <cellStyle name="20% - Accent1 2 2 3 6 4" xfId="4962" xr:uid="{00000000-0005-0000-0000-0000A7120000}"/>
    <cellStyle name="20% - Accent1 2 2 3 6 4 2" xfId="4963" xr:uid="{00000000-0005-0000-0000-0000A8120000}"/>
    <cellStyle name="20% - Accent1 2 2 3 6 4 2 2" xfId="4964" xr:uid="{00000000-0005-0000-0000-0000A9120000}"/>
    <cellStyle name="20% - Accent1 2 2 3 6 4 2 2 2" xfId="4965" xr:uid="{00000000-0005-0000-0000-0000AA120000}"/>
    <cellStyle name="20% - Accent1 2 2 3 6 4 2 3" xfId="4966" xr:uid="{00000000-0005-0000-0000-0000AB120000}"/>
    <cellStyle name="20% - Accent1 2 2 3 6 4 3" xfId="4967" xr:uid="{00000000-0005-0000-0000-0000AC120000}"/>
    <cellStyle name="20% - Accent1 2 2 3 6 4 3 2" xfId="4968" xr:uid="{00000000-0005-0000-0000-0000AD120000}"/>
    <cellStyle name="20% - Accent1 2 2 3 6 4 4" xfId="4969" xr:uid="{00000000-0005-0000-0000-0000AE120000}"/>
    <cellStyle name="20% - Accent1 2 2 3 6 5" xfId="4970" xr:uid="{00000000-0005-0000-0000-0000AF120000}"/>
    <cellStyle name="20% - Accent1 2 2 3 6 5 2" xfId="4971" xr:uid="{00000000-0005-0000-0000-0000B0120000}"/>
    <cellStyle name="20% - Accent1 2 2 3 6 5 2 2" xfId="4972" xr:uid="{00000000-0005-0000-0000-0000B1120000}"/>
    <cellStyle name="20% - Accent1 2 2 3 6 5 2 2 2" xfId="4973" xr:uid="{00000000-0005-0000-0000-0000B2120000}"/>
    <cellStyle name="20% - Accent1 2 2 3 6 5 2 3" xfId="4974" xr:uid="{00000000-0005-0000-0000-0000B3120000}"/>
    <cellStyle name="20% - Accent1 2 2 3 6 5 3" xfId="4975" xr:uid="{00000000-0005-0000-0000-0000B4120000}"/>
    <cellStyle name="20% - Accent1 2 2 3 6 5 3 2" xfId="4976" xr:uid="{00000000-0005-0000-0000-0000B5120000}"/>
    <cellStyle name="20% - Accent1 2 2 3 6 5 4" xfId="4977" xr:uid="{00000000-0005-0000-0000-0000B6120000}"/>
    <cellStyle name="20% - Accent1 2 2 3 6 6" xfId="4978" xr:uid="{00000000-0005-0000-0000-0000B7120000}"/>
    <cellStyle name="20% - Accent1 2 2 3 6 6 2" xfId="4979" xr:uid="{00000000-0005-0000-0000-0000B8120000}"/>
    <cellStyle name="20% - Accent1 2 2 3 6 6 2 2" xfId="4980" xr:uid="{00000000-0005-0000-0000-0000B9120000}"/>
    <cellStyle name="20% - Accent1 2 2 3 6 6 2 2 2" xfId="4981" xr:uid="{00000000-0005-0000-0000-0000BA120000}"/>
    <cellStyle name="20% - Accent1 2 2 3 6 6 2 3" xfId="4982" xr:uid="{00000000-0005-0000-0000-0000BB120000}"/>
    <cellStyle name="20% - Accent1 2 2 3 6 6 3" xfId="4983" xr:uid="{00000000-0005-0000-0000-0000BC120000}"/>
    <cellStyle name="20% - Accent1 2 2 3 6 6 3 2" xfId="4984" xr:uid="{00000000-0005-0000-0000-0000BD120000}"/>
    <cellStyle name="20% - Accent1 2 2 3 6 6 4" xfId="4985" xr:uid="{00000000-0005-0000-0000-0000BE120000}"/>
    <cellStyle name="20% - Accent1 2 2 3 6 7" xfId="4986" xr:uid="{00000000-0005-0000-0000-0000BF120000}"/>
    <cellStyle name="20% - Accent1 2 2 3 6 7 2" xfId="4987" xr:uid="{00000000-0005-0000-0000-0000C0120000}"/>
    <cellStyle name="20% - Accent1 2 2 3 6 7 2 2" xfId="4988" xr:uid="{00000000-0005-0000-0000-0000C1120000}"/>
    <cellStyle name="20% - Accent1 2 2 3 6 7 3" xfId="4989" xr:uid="{00000000-0005-0000-0000-0000C2120000}"/>
    <cellStyle name="20% - Accent1 2 2 3 6 8" xfId="4990" xr:uid="{00000000-0005-0000-0000-0000C3120000}"/>
    <cellStyle name="20% - Accent1 2 2 3 6 8 2" xfId="4991" xr:uid="{00000000-0005-0000-0000-0000C4120000}"/>
    <cellStyle name="20% - Accent1 2 2 3 6 8 2 2" xfId="4992" xr:uid="{00000000-0005-0000-0000-0000C5120000}"/>
    <cellStyle name="20% - Accent1 2 2 3 6 8 3" xfId="4993" xr:uid="{00000000-0005-0000-0000-0000C6120000}"/>
    <cellStyle name="20% - Accent1 2 2 3 6 9" xfId="4994" xr:uid="{00000000-0005-0000-0000-0000C7120000}"/>
    <cellStyle name="20% - Accent1 2 2 3 6 9 2" xfId="4995" xr:uid="{00000000-0005-0000-0000-0000C8120000}"/>
    <cellStyle name="20% - Accent1 2 2 3 7" xfId="4996" xr:uid="{00000000-0005-0000-0000-0000C9120000}"/>
    <cellStyle name="20% - Accent1 2 2 3 7 2" xfId="4997" xr:uid="{00000000-0005-0000-0000-0000CA120000}"/>
    <cellStyle name="20% - Accent1 2 2 3 7 2 2" xfId="4998" xr:uid="{00000000-0005-0000-0000-0000CB120000}"/>
    <cellStyle name="20% - Accent1 2 2 3 7 2 2 2" xfId="4999" xr:uid="{00000000-0005-0000-0000-0000CC120000}"/>
    <cellStyle name="20% - Accent1 2 2 3 7 2 2 2 2" xfId="5000" xr:uid="{00000000-0005-0000-0000-0000CD120000}"/>
    <cellStyle name="20% - Accent1 2 2 3 7 2 2 3" xfId="5001" xr:uid="{00000000-0005-0000-0000-0000CE120000}"/>
    <cellStyle name="20% - Accent1 2 2 3 7 2 3" xfId="5002" xr:uid="{00000000-0005-0000-0000-0000CF120000}"/>
    <cellStyle name="20% - Accent1 2 2 3 7 2 3 2" xfId="5003" xr:uid="{00000000-0005-0000-0000-0000D0120000}"/>
    <cellStyle name="20% - Accent1 2 2 3 7 2 4" xfId="5004" xr:uid="{00000000-0005-0000-0000-0000D1120000}"/>
    <cellStyle name="20% - Accent1 2 2 3 7 3" xfId="5005" xr:uid="{00000000-0005-0000-0000-0000D2120000}"/>
    <cellStyle name="20% - Accent1 2 2 3 7 3 2" xfId="5006" xr:uid="{00000000-0005-0000-0000-0000D3120000}"/>
    <cellStyle name="20% - Accent1 2 2 3 7 3 2 2" xfId="5007" xr:uid="{00000000-0005-0000-0000-0000D4120000}"/>
    <cellStyle name="20% - Accent1 2 2 3 7 3 2 2 2" xfId="5008" xr:uid="{00000000-0005-0000-0000-0000D5120000}"/>
    <cellStyle name="20% - Accent1 2 2 3 7 3 2 3" xfId="5009" xr:uid="{00000000-0005-0000-0000-0000D6120000}"/>
    <cellStyle name="20% - Accent1 2 2 3 7 3 3" xfId="5010" xr:uid="{00000000-0005-0000-0000-0000D7120000}"/>
    <cellStyle name="20% - Accent1 2 2 3 7 3 3 2" xfId="5011" xr:uid="{00000000-0005-0000-0000-0000D8120000}"/>
    <cellStyle name="20% - Accent1 2 2 3 7 3 4" xfId="5012" xr:uid="{00000000-0005-0000-0000-0000D9120000}"/>
    <cellStyle name="20% - Accent1 2 2 3 7 4" xfId="5013" xr:uid="{00000000-0005-0000-0000-0000DA120000}"/>
    <cellStyle name="20% - Accent1 2 2 3 7 4 2" xfId="5014" xr:uid="{00000000-0005-0000-0000-0000DB120000}"/>
    <cellStyle name="20% - Accent1 2 2 3 7 4 2 2" xfId="5015" xr:uid="{00000000-0005-0000-0000-0000DC120000}"/>
    <cellStyle name="20% - Accent1 2 2 3 7 4 2 2 2" xfId="5016" xr:uid="{00000000-0005-0000-0000-0000DD120000}"/>
    <cellStyle name="20% - Accent1 2 2 3 7 4 2 3" xfId="5017" xr:uid="{00000000-0005-0000-0000-0000DE120000}"/>
    <cellStyle name="20% - Accent1 2 2 3 7 4 3" xfId="5018" xr:uid="{00000000-0005-0000-0000-0000DF120000}"/>
    <cellStyle name="20% - Accent1 2 2 3 7 4 3 2" xfId="5019" xr:uid="{00000000-0005-0000-0000-0000E0120000}"/>
    <cellStyle name="20% - Accent1 2 2 3 7 4 4" xfId="5020" xr:uid="{00000000-0005-0000-0000-0000E1120000}"/>
    <cellStyle name="20% - Accent1 2 2 3 7 5" xfId="5021" xr:uid="{00000000-0005-0000-0000-0000E2120000}"/>
    <cellStyle name="20% - Accent1 2 2 3 7 5 2" xfId="5022" xr:uid="{00000000-0005-0000-0000-0000E3120000}"/>
    <cellStyle name="20% - Accent1 2 2 3 7 5 2 2" xfId="5023" xr:uid="{00000000-0005-0000-0000-0000E4120000}"/>
    <cellStyle name="20% - Accent1 2 2 3 7 5 3" xfId="5024" xr:uid="{00000000-0005-0000-0000-0000E5120000}"/>
    <cellStyle name="20% - Accent1 2 2 3 7 6" xfId="5025" xr:uid="{00000000-0005-0000-0000-0000E6120000}"/>
    <cellStyle name="20% - Accent1 2 2 3 7 6 2" xfId="5026" xr:uid="{00000000-0005-0000-0000-0000E7120000}"/>
    <cellStyle name="20% - Accent1 2 2 3 7 6 2 2" xfId="5027" xr:uid="{00000000-0005-0000-0000-0000E8120000}"/>
    <cellStyle name="20% - Accent1 2 2 3 7 6 3" xfId="5028" xr:uid="{00000000-0005-0000-0000-0000E9120000}"/>
    <cellStyle name="20% - Accent1 2 2 3 7 7" xfId="5029" xr:uid="{00000000-0005-0000-0000-0000EA120000}"/>
    <cellStyle name="20% - Accent1 2 2 3 7 7 2" xfId="5030" xr:uid="{00000000-0005-0000-0000-0000EB120000}"/>
    <cellStyle name="20% - Accent1 2 2 3 7 8" xfId="5031" xr:uid="{00000000-0005-0000-0000-0000EC120000}"/>
    <cellStyle name="20% - Accent1 2 2 3 7 8 2" xfId="5032" xr:uid="{00000000-0005-0000-0000-0000ED120000}"/>
    <cellStyle name="20% - Accent1 2 2 3 7 9" xfId="5033" xr:uid="{00000000-0005-0000-0000-0000EE120000}"/>
    <cellStyle name="20% - Accent1 2 2 3 8" xfId="5034" xr:uid="{00000000-0005-0000-0000-0000EF120000}"/>
    <cellStyle name="20% - Accent1 2 2 3 8 2" xfId="5035" xr:uid="{00000000-0005-0000-0000-0000F0120000}"/>
    <cellStyle name="20% - Accent1 2 2 3 8 2 2" xfId="5036" xr:uid="{00000000-0005-0000-0000-0000F1120000}"/>
    <cellStyle name="20% - Accent1 2 2 3 8 2 2 2" xfId="5037" xr:uid="{00000000-0005-0000-0000-0000F2120000}"/>
    <cellStyle name="20% - Accent1 2 2 3 8 2 2 2 2" xfId="5038" xr:uid="{00000000-0005-0000-0000-0000F3120000}"/>
    <cellStyle name="20% - Accent1 2 2 3 8 2 2 3" xfId="5039" xr:uid="{00000000-0005-0000-0000-0000F4120000}"/>
    <cellStyle name="20% - Accent1 2 2 3 8 2 3" xfId="5040" xr:uid="{00000000-0005-0000-0000-0000F5120000}"/>
    <cellStyle name="20% - Accent1 2 2 3 8 2 3 2" xfId="5041" xr:uid="{00000000-0005-0000-0000-0000F6120000}"/>
    <cellStyle name="20% - Accent1 2 2 3 8 2 4" xfId="5042" xr:uid="{00000000-0005-0000-0000-0000F7120000}"/>
    <cellStyle name="20% - Accent1 2 2 3 8 3" xfId="5043" xr:uid="{00000000-0005-0000-0000-0000F8120000}"/>
    <cellStyle name="20% - Accent1 2 2 3 8 3 2" xfId="5044" xr:uid="{00000000-0005-0000-0000-0000F9120000}"/>
    <cellStyle name="20% - Accent1 2 2 3 8 3 2 2" xfId="5045" xr:uid="{00000000-0005-0000-0000-0000FA120000}"/>
    <cellStyle name="20% - Accent1 2 2 3 8 3 2 2 2" xfId="5046" xr:uid="{00000000-0005-0000-0000-0000FB120000}"/>
    <cellStyle name="20% - Accent1 2 2 3 8 3 2 3" xfId="5047" xr:uid="{00000000-0005-0000-0000-0000FC120000}"/>
    <cellStyle name="20% - Accent1 2 2 3 8 3 3" xfId="5048" xr:uid="{00000000-0005-0000-0000-0000FD120000}"/>
    <cellStyle name="20% - Accent1 2 2 3 8 3 3 2" xfId="5049" xr:uid="{00000000-0005-0000-0000-0000FE120000}"/>
    <cellStyle name="20% - Accent1 2 2 3 8 3 4" xfId="5050" xr:uid="{00000000-0005-0000-0000-0000FF120000}"/>
    <cellStyle name="20% - Accent1 2 2 3 8 4" xfId="5051" xr:uid="{00000000-0005-0000-0000-000000130000}"/>
    <cellStyle name="20% - Accent1 2 2 3 8 4 2" xfId="5052" xr:uid="{00000000-0005-0000-0000-000001130000}"/>
    <cellStyle name="20% - Accent1 2 2 3 8 4 2 2" xfId="5053" xr:uid="{00000000-0005-0000-0000-000002130000}"/>
    <cellStyle name="20% - Accent1 2 2 3 8 4 2 2 2" xfId="5054" xr:uid="{00000000-0005-0000-0000-000003130000}"/>
    <cellStyle name="20% - Accent1 2 2 3 8 4 2 3" xfId="5055" xr:uid="{00000000-0005-0000-0000-000004130000}"/>
    <cellStyle name="20% - Accent1 2 2 3 8 4 3" xfId="5056" xr:uid="{00000000-0005-0000-0000-000005130000}"/>
    <cellStyle name="20% - Accent1 2 2 3 8 4 3 2" xfId="5057" xr:uid="{00000000-0005-0000-0000-000006130000}"/>
    <cellStyle name="20% - Accent1 2 2 3 8 4 4" xfId="5058" xr:uid="{00000000-0005-0000-0000-000007130000}"/>
    <cellStyle name="20% - Accent1 2 2 3 8 5" xfId="5059" xr:uid="{00000000-0005-0000-0000-000008130000}"/>
    <cellStyle name="20% - Accent1 2 2 3 8 5 2" xfId="5060" xr:uid="{00000000-0005-0000-0000-000009130000}"/>
    <cellStyle name="20% - Accent1 2 2 3 8 5 2 2" xfId="5061" xr:uid="{00000000-0005-0000-0000-00000A130000}"/>
    <cellStyle name="20% - Accent1 2 2 3 8 5 3" xfId="5062" xr:uid="{00000000-0005-0000-0000-00000B130000}"/>
    <cellStyle name="20% - Accent1 2 2 3 8 6" xfId="5063" xr:uid="{00000000-0005-0000-0000-00000C130000}"/>
    <cellStyle name="20% - Accent1 2 2 3 8 6 2" xfId="5064" xr:uid="{00000000-0005-0000-0000-00000D130000}"/>
    <cellStyle name="20% - Accent1 2 2 3 8 6 2 2" xfId="5065" xr:uid="{00000000-0005-0000-0000-00000E130000}"/>
    <cellStyle name="20% - Accent1 2 2 3 8 6 3" xfId="5066" xr:uid="{00000000-0005-0000-0000-00000F130000}"/>
    <cellStyle name="20% - Accent1 2 2 3 8 7" xfId="5067" xr:uid="{00000000-0005-0000-0000-000010130000}"/>
    <cellStyle name="20% - Accent1 2 2 3 8 7 2" xfId="5068" xr:uid="{00000000-0005-0000-0000-000011130000}"/>
    <cellStyle name="20% - Accent1 2 2 3 8 8" xfId="5069" xr:uid="{00000000-0005-0000-0000-000012130000}"/>
    <cellStyle name="20% - Accent1 2 2 3 8 8 2" xfId="5070" xr:uid="{00000000-0005-0000-0000-000013130000}"/>
    <cellStyle name="20% - Accent1 2 2 3 8 9" xfId="5071" xr:uid="{00000000-0005-0000-0000-000014130000}"/>
    <cellStyle name="20% - Accent1 2 2 3 9" xfId="5072" xr:uid="{00000000-0005-0000-0000-000015130000}"/>
    <cellStyle name="20% - Accent1 2 2 3 9 2" xfId="5073" xr:uid="{00000000-0005-0000-0000-000016130000}"/>
    <cellStyle name="20% - Accent1 2 2 3 9 2 2" xfId="5074" xr:uid="{00000000-0005-0000-0000-000017130000}"/>
    <cellStyle name="20% - Accent1 2 2 3 9 2 2 2" xfId="5075" xr:uid="{00000000-0005-0000-0000-000018130000}"/>
    <cellStyle name="20% - Accent1 2 2 3 9 2 3" xfId="5076" xr:uid="{00000000-0005-0000-0000-000019130000}"/>
    <cellStyle name="20% - Accent1 2 2 3 9 3" xfId="5077" xr:uid="{00000000-0005-0000-0000-00001A130000}"/>
    <cellStyle name="20% - Accent1 2 2 3 9 3 2" xfId="5078" xr:uid="{00000000-0005-0000-0000-00001B130000}"/>
    <cellStyle name="20% - Accent1 2 2 3 9 4" xfId="5079" xr:uid="{00000000-0005-0000-0000-00001C130000}"/>
    <cellStyle name="20% - Accent1 2 2 4" xfId="5080" xr:uid="{00000000-0005-0000-0000-00001D130000}"/>
    <cellStyle name="20% - Accent1 2 2 4 10" xfId="5081" xr:uid="{00000000-0005-0000-0000-00001E130000}"/>
    <cellStyle name="20% - Accent1 2 2 4 10 2" xfId="5082" xr:uid="{00000000-0005-0000-0000-00001F130000}"/>
    <cellStyle name="20% - Accent1 2 2 4 10 2 2" xfId="5083" xr:uid="{00000000-0005-0000-0000-000020130000}"/>
    <cellStyle name="20% - Accent1 2 2 4 10 2 2 2" xfId="5084" xr:uid="{00000000-0005-0000-0000-000021130000}"/>
    <cellStyle name="20% - Accent1 2 2 4 10 2 3" xfId="5085" xr:uid="{00000000-0005-0000-0000-000022130000}"/>
    <cellStyle name="20% - Accent1 2 2 4 10 3" xfId="5086" xr:uid="{00000000-0005-0000-0000-000023130000}"/>
    <cellStyle name="20% - Accent1 2 2 4 10 3 2" xfId="5087" xr:uid="{00000000-0005-0000-0000-000024130000}"/>
    <cellStyle name="20% - Accent1 2 2 4 10 4" xfId="5088" xr:uid="{00000000-0005-0000-0000-000025130000}"/>
    <cellStyle name="20% - Accent1 2 2 4 11" xfId="5089" xr:uid="{00000000-0005-0000-0000-000026130000}"/>
    <cellStyle name="20% - Accent1 2 2 4 11 2" xfId="5090" xr:uid="{00000000-0005-0000-0000-000027130000}"/>
    <cellStyle name="20% - Accent1 2 2 4 11 2 2" xfId="5091" xr:uid="{00000000-0005-0000-0000-000028130000}"/>
    <cellStyle name="20% - Accent1 2 2 4 11 2 2 2" xfId="5092" xr:uid="{00000000-0005-0000-0000-000029130000}"/>
    <cellStyle name="20% - Accent1 2 2 4 11 2 3" xfId="5093" xr:uid="{00000000-0005-0000-0000-00002A130000}"/>
    <cellStyle name="20% - Accent1 2 2 4 11 3" xfId="5094" xr:uid="{00000000-0005-0000-0000-00002B130000}"/>
    <cellStyle name="20% - Accent1 2 2 4 11 3 2" xfId="5095" xr:uid="{00000000-0005-0000-0000-00002C130000}"/>
    <cellStyle name="20% - Accent1 2 2 4 11 4" xfId="5096" xr:uid="{00000000-0005-0000-0000-00002D130000}"/>
    <cellStyle name="20% - Accent1 2 2 4 12" xfId="5097" xr:uid="{00000000-0005-0000-0000-00002E130000}"/>
    <cellStyle name="20% - Accent1 2 2 4 12 2" xfId="5098" xr:uid="{00000000-0005-0000-0000-00002F130000}"/>
    <cellStyle name="20% - Accent1 2 2 4 12 2 2" xfId="5099" xr:uid="{00000000-0005-0000-0000-000030130000}"/>
    <cellStyle name="20% - Accent1 2 2 4 12 3" xfId="5100" xr:uid="{00000000-0005-0000-0000-000031130000}"/>
    <cellStyle name="20% - Accent1 2 2 4 13" xfId="5101" xr:uid="{00000000-0005-0000-0000-000032130000}"/>
    <cellStyle name="20% - Accent1 2 2 4 13 2" xfId="5102" xr:uid="{00000000-0005-0000-0000-000033130000}"/>
    <cellStyle name="20% - Accent1 2 2 4 13 2 2" xfId="5103" xr:uid="{00000000-0005-0000-0000-000034130000}"/>
    <cellStyle name="20% - Accent1 2 2 4 13 3" xfId="5104" xr:uid="{00000000-0005-0000-0000-000035130000}"/>
    <cellStyle name="20% - Accent1 2 2 4 14" xfId="5105" xr:uid="{00000000-0005-0000-0000-000036130000}"/>
    <cellStyle name="20% - Accent1 2 2 4 14 2" xfId="5106" xr:uid="{00000000-0005-0000-0000-000037130000}"/>
    <cellStyle name="20% - Accent1 2 2 4 15" xfId="5107" xr:uid="{00000000-0005-0000-0000-000038130000}"/>
    <cellStyle name="20% - Accent1 2 2 4 15 2" xfId="5108" xr:uid="{00000000-0005-0000-0000-000039130000}"/>
    <cellStyle name="20% - Accent1 2 2 4 16" xfId="5109" xr:uid="{00000000-0005-0000-0000-00003A130000}"/>
    <cellStyle name="20% - Accent1 2 2 4 2" xfId="5110" xr:uid="{00000000-0005-0000-0000-00003B130000}"/>
    <cellStyle name="20% - Accent1 2 2 4 2 10" xfId="5111" xr:uid="{00000000-0005-0000-0000-00003C130000}"/>
    <cellStyle name="20% - Accent1 2 2 4 2 10 2" xfId="5112" xr:uid="{00000000-0005-0000-0000-00003D130000}"/>
    <cellStyle name="20% - Accent1 2 2 4 2 10 2 2" xfId="5113" xr:uid="{00000000-0005-0000-0000-00003E130000}"/>
    <cellStyle name="20% - Accent1 2 2 4 2 10 2 2 2" xfId="5114" xr:uid="{00000000-0005-0000-0000-00003F130000}"/>
    <cellStyle name="20% - Accent1 2 2 4 2 10 2 3" xfId="5115" xr:uid="{00000000-0005-0000-0000-000040130000}"/>
    <cellStyle name="20% - Accent1 2 2 4 2 10 3" xfId="5116" xr:uid="{00000000-0005-0000-0000-000041130000}"/>
    <cellStyle name="20% - Accent1 2 2 4 2 10 3 2" xfId="5117" xr:uid="{00000000-0005-0000-0000-000042130000}"/>
    <cellStyle name="20% - Accent1 2 2 4 2 10 4" xfId="5118" xr:uid="{00000000-0005-0000-0000-000043130000}"/>
    <cellStyle name="20% - Accent1 2 2 4 2 11" xfId="5119" xr:uid="{00000000-0005-0000-0000-000044130000}"/>
    <cellStyle name="20% - Accent1 2 2 4 2 11 2" xfId="5120" xr:uid="{00000000-0005-0000-0000-000045130000}"/>
    <cellStyle name="20% - Accent1 2 2 4 2 11 2 2" xfId="5121" xr:uid="{00000000-0005-0000-0000-000046130000}"/>
    <cellStyle name="20% - Accent1 2 2 4 2 11 3" xfId="5122" xr:uid="{00000000-0005-0000-0000-000047130000}"/>
    <cellStyle name="20% - Accent1 2 2 4 2 12" xfId="5123" xr:uid="{00000000-0005-0000-0000-000048130000}"/>
    <cellStyle name="20% - Accent1 2 2 4 2 12 2" xfId="5124" xr:uid="{00000000-0005-0000-0000-000049130000}"/>
    <cellStyle name="20% - Accent1 2 2 4 2 12 2 2" xfId="5125" xr:uid="{00000000-0005-0000-0000-00004A130000}"/>
    <cellStyle name="20% - Accent1 2 2 4 2 12 3" xfId="5126" xr:uid="{00000000-0005-0000-0000-00004B130000}"/>
    <cellStyle name="20% - Accent1 2 2 4 2 13" xfId="5127" xr:uid="{00000000-0005-0000-0000-00004C130000}"/>
    <cellStyle name="20% - Accent1 2 2 4 2 13 2" xfId="5128" xr:uid="{00000000-0005-0000-0000-00004D130000}"/>
    <cellStyle name="20% - Accent1 2 2 4 2 14" xfId="5129" xr:uid="{00000000-0005-0000-0000-00004E130000}"/>
    <cellStyle name="20% - Accent1 2 2 4 2 14 2" xfId="5130" xr:uid="{00000000-0005-0000-0000-00004F130000}"/>
    <cellStyle name="20% - Accent1 2 2 4 2 15" xfId="5131" xr:uid="{00000000-0005-0000-0000-000050130000}"/>
    <cellStyle name="20% - Accent1 2 2 4 2 2" xfId="5132" xr:uid="{00000000-0005-0000-0000-000051130000}"/>
    <cellStyle name="20% - Accent1 2 2 4 2 2 10" xfId="5133" xr:uid="{00000000-0005-0000-0000-000052130000}"/>
    <cellStyle name="20% - Accent1 2 2 4 2 2 10 2" xfId="5134" xr:uid="{00000000-0005-0000-0000-000053130000}"/>
    <cellStyle name="20% - Accent1 2 2 4 2 2 10 2 2" xfId="5135" xr:uid="{00000000-0005-0000-0000-000054130000}"/>
    <cellStyle name="20% - Accent1 2 2 4 2 2 10 3" xfId="5136" xr:uid="{00000000-0005-0000-0000-000055130000}"/>
    <cellStyle name="20% - Accent1 2 2 4 2 2 11" xfId="5137" xr:uid="{00000000-0005-0000-0000-000056130000}"/>
    <cellStyle name="20% - Accent1 2 2 4 2 2 11 2" xfId="5138" xr:uid="{00000000-0005-0000-0000-000057130000}"/>
    <cellStyle name="20% - Accent1 2 2 4 2 2 11 2 2" xfId="5139" xr:uid="{00000000-0005-0000-0000-000058130000}"/>
    <cellStyle name="20% - Accent1 2 2 4 2 2 11 3" xfId="5140" xr:uid="{00000000-0005-0000-0000-000059130000}"/>
    <cellStyle name="20% - Accent1 2 2 4 2 2 12" xfId="5141" xr:uid="{00000000-0005-0000-0000-00005A130000}"/>
    <cellStyle name="20% - Accent1 2 2 4 2 2 12 2" xfId="5142" xr:uid="{00000000-0005-0000-0000-00005B130000}"/>
    <cellStyle name="20% - Accent1 2 2 4 2 2 13" xfId="5143" xr:uid="{00000000-0005-0000-0000-00005C130000}"/>
    <cellStyle name="20% - Accent1 2 2 4 2 2 13 2" xfId="5144" xr:uid="{00000000-0005-0000-0000-00005D130000}"/>
    <cellStyle name="20% - Accent1 2 2 4 2 2 14" xfId="5145" xr:uid="{00000000-0005-0000-0000-00005E130000}"/>
    <cellStyle name="20% - Accent1 2 2 4 2 2 2" xfId="5146" xr:uid="{00000000-0005-0000-0000-00005F130000}"/>
    <cellStyle name="20% - Accent1 2 2 4 2 2 2 10" xfId="5147" xr:uid="{00000000-0005-0000-0000-000060130000}"/>
    <cellStyle name="20% - Accent1 2 2 4 2 2 2 10 2" xfId="5148" xr:uid="{00000000-0005-0000-0000-000061130000}"/>
    <cellStyle name="20% - Accent1 2 2 4 2 2 2 11" xfId="5149" xr:uid="{00000000-0005-0000-0000-000062130000}"/>
    <cellStyle name="20% - Accent1 2 2 4 2 2 2 2" xfId="5150" xr:uid="{00000000-0005-0000-0000-000063130000}"/>
    <cellStyle name="20% - Accent1 2 2 4 2 2 2 2 2" xfId="5151" xr:uid="{00000000-0005-0000-0000-000064130000}"/>
    <cellStyle name="20% - Accent1 2 2 4 2 2 2 2 2 2" xfId="5152" xr:uid="{00000000-0005-0000-0000-000065130000}"/>
    <cellStyle name="20% - Accent1 2 2 4 2 2 2 2 2 2 2" xfId="5153" xr:uid="{00000000-0005-0000-0000-000066130000}"/>
    <cellStyle name="20% - Accent1 2 2 4 2 2 2 2 2 2 2 2" xfId="5154" xr:uid="{00000000-0005-0000-0000-000067130000}"/>
    <cellStyle name="20% - Accent1 2 2 4 2 2 2 2 2 2 3" xfId="5155" xr:uid="{00000000-0005-0000-0000-000068130000}"/>
    <cellStyle name="20% - Accent1 2 2 4 2 2 2 2 2 3" xfId="5156" xr:uid="{00000000-0005-0000-0000-000069130000}"/>
    <cellStyle name="20% - Accent1 2 2 4 2 2 2 2 2 3 2" xfId="5157" xr:uid="{00000000-0005-0000-0000-00006A130000}"/>
    <cellStyle name="20% - Accent1 2 2 4 2 2 2 2 2 4" xfId="5158" xr:uid="{00000000-0005-0000-0000-00006B130000}"/>
    <cellStyle name="20% - Accent1 2 2 4 2 2 2 2 3" xfId="5159" xr:uid="{00000000-0005-0000-0000-00006C130000}"/>
    <cellStyle name="20% - Accent1 2 2 4 2 2 2 2 3 2" xfId="5160" xr:uid="{00000000-0005-0000-0000-00006D130000}"/>
    <cellStyle name="20% - Accent1 2 2 4 2 2 2 2 3 2 2" xfId="5161" xr:uid="{00000000-0005-0000-0000-00006E130000}"/>
    <cellStyle name="20% - Accent1 2 2 4 2 2 2 2 3 2 2 2" xfId="5162" xr:uid="{00000000-0005-0000-0000-00006F130000}"/>
    <cellStyle name="20% - Accent1 2 2 4 2 2 2 2 3 2 3" xfId="5163" xr:uid="{00000000-0005-0000-0000-000070130000}"/>
    <cellStyle name="20% - Accent1 2 2 4 2 2 2 2 3 3" xfId="5164" xr:uid="{00000000-0005-0000-0000-000071130000}"/>
    <cellStyle name="20% - Accent1 2 2 4 2 2 2 2 3 3 2" xfId="5165" xr:uid="{00000000-0005-0000-0000-000072130000}"/>
    <cellStyle name="20% - Accent1 2 2 4 2 2 2 2 3 4" xfId="5166" xr:uid="{00000000-0005-0000-0000-000073130000}"/>
    <cellStyle name="20% - Accent1 2 2 4 2 2 2 2 4" xfId="5167" xr:uid="{00000000-0005-0000-0000-000074130000}"/>
    <cellStyle name="20% - Accent1 2 2 4 2 2 2 2 4 2" xfId="5168" xr:uid="{00000000-0005-0000-0000-000075130000}"/>
    <cellStyle name="20% - Accent1 2 2 4 2 2 2 2 4 2 2" xfId="5169" xr:uid="{00000000-0005-0000-0000-000076130000}"/>
    <cellStyle name="20% - Accent1 2 2 4 2 2 2 2 4 2 2 2" xfId="5170" xr:uid="{00000000-0005-0000-0000-000077130000}"/>
    <cellStyle name="20% - Accent1 2 2 4 2 2 2 2 4 2 3" xfId="5171" xr:uid="{00000000-0005-0000-0000-000078130000}"/>
    <cellStyle name="20% - Accent1 2 2 4 2 2 2 2 4 3" xfId="5172" xr:uid="{00000000-0005-0000-0000-000079130000}"/>
    <cellStyle name="20% - Accent1 2 2 4 2 2 2 2 4 3 2" xfId="5173" xr:uid="{00000000-0005-0000-0000-00007A130000}"/>
    <cellStyle name="20% - Accent1 2 2 4 2 2 2 2 4 4" xfId="5174" xr:uid="{00000000-0005-0000-0000-00007B130000}"/>
    <cellStyle name="20% - Accent1 2 2 4 2 2 2 2 5" xfId="5175" xr:uid="{00000000-0005-0000-0000-00007C130000}"/>
    <cellStyle name="20% - Accent1 2 2 4 2 2 2 2 5 2" xfId="5176" xr:uid="{00000000-0005-0000-0000-00007D130000}"/>
    <cellStyle name="20% - Accent1 2 2 4 2 2 2 2 5 2 2" xfId="5177" xr:uid="{00000000-0005-0000-0000-00007E130000}"/>
    <cellStyle name="20% - Accent1 2 2 4 2 2 2 2 5 3" xfId="5178" xr:uid="{00000000-0005-0000-0000-00007F130000}"/>
    <cellStyle name="20% - Accent1 2 2 4 2 2 2 2 6" xfId="5179" xr:uid="{00000000-0005-0000-0000-000080130000}"/>
    <cellStyle name="20% - Accent1 2 2 4 2 2 2 2 6 2" xfId="5180" xr:uid="{00000000-0005-0000-0000-000081130000}"/>
    <cellStyle name="20% - Accent1 2 2 4 2 2 2 2 6 2 2" xfId="5181" xr:uid="{00000000-0005-0000-0000-000082130000}"/>
    <cellStyle name="20% - Accent1 2 2 4 2 2 2 2 6 3" xfId="5182" xr:uid="{00000000-0005-0000-0000-000083130000}"/>
    <cellStyle name="20% - Accent1 2 2 4 2 2 2 2 7" xfId="5183" xr:uid="{00000000-0005-0000-0000-000084130000}"/>
    <cellStyle name="20% - Accent1 2 2 4 2 2 2 2 7 2" xfId="5184" xr:uid="{00000000-0005-0000-0000-000085130000}"/>
    <cellStyle name="20% - Accent1 2 2 4 2 2 2 2 8" xfId="5185" xr:uid="{00000000-0005-0000-0000-000086130000}"/>
    <cellStyle name="20% - Accent1 2 2 4 2 2 2 2 8 2" xfId="5186" xr:uid="{00000000-0005-0000-0000-000087130000}"/>
    <cellStyle name="20% - Accent1 2 2 4 2 2 2 2 9" xfId="5187" xr:uid="{00000000-0005-0000-0000-000088130000}"/>
    <cellStyle name="20% - Accent1 2 2 4 2 2 2 3" xfId="5188" xr:uid="{00000000-0005-0000-0000-000089130000}"/>
    <cellStyle name="20% - Accent1 2 2 4 2 2 2 3 2" xfId="5189" xr:uid="{00000000-0005-0000-0000-00008A130000}"/>
    <cellStyle name="20% - Accent1 2 2 4 2 2 2 3 2 2" xfId="5190" xr:uid="{00000000-0005-0000-0000-00008B130000}"/>
    <cellStyle name="20% - Accent1 2 2 4 2 2 2 3 2 2 2" xfId="5191" xr:uid="{00000000-0005-0000-0000-00008C130000}"/>
    <cellStyle name="20% - Accent1 2 2 4 2 2 2 3 2 2 2 2" xfId="5192" xr:uid="{00000000-0005-0000-0000-00008D130000}"/>
    <cellStyle name="20% - Accent1 2 2 4 2 2 2 3 2 2 3" xfId="5193" xr:uid="{00000000-0005-0000-0000-00008E130000}"/>
    <cellStyle name="20% - Accent1 2 2 4 2 2 2 3 2 3" xfId="5194" xr:uid="{00000000-0005-0000-0000-00008F130000}"/>
    <cellStyle name="20% - Accent1 2 2 4 2 2 2 3 2 3 2" xfId="5195" xr:uid="{00000000-0005-0000-0000-000090130000}"/>
    <cellStyle name="20% - Accent1 2 2 4 2 2 2 3 2 4" xfId="5196" xr:uid="{00000000-0005-0000-0000-000091130000}"/>
    <cellStyle name="20% - Accent1 2 2 4 2 2 2 3 3" xfId="5197" xr:uid="{00000000-0005-0000-0000-000092130000}"/>
    <cellStyle name="20% - Accent1 2 2 4 2 2 2 3 3 2" xfId="5198" xr:uid="{00000000-0005-0000-0000-000093130000}"/>
    <cellStyle name="20% - Accent1 2 2 4 2 2 2 3 3 2 2" xfId="5199" xr:uid="{00000000-0005-0000-0000-000094130000}"/>
    <cellStyle name="20% - Accent1 2 2 4 2 2 2 3 3 2 2 2" xfId="5200" xr:uid="{00000000-0005-0000-0000-000095130000}"/>
    <cellStyle name="20% - Accent1 2 2 4 2 2 2 3 3 2 3" xfId="5201" xr:uid="{00000000-0005-0000-0000-000096130000}"/>
    <cellStyle name="20% - Accent1 2 2 4 2 2 2 3 3 3" xfId="5202" xr:uid="{00000000-0005-0000-0000-000097130000}"/>
    <cellStyle name="20% - Accent1 2 2 4 2 2 2 3 3 3 2" xfId="5203" xr:uid="{00000000-0005-0000-0000-000098130000}"/>
    <cellStyle name="20% - Accent1 2 2 4 2 2 2 3 3 4" xfId="5204" xr:uid="{00000000-0005-0000-0000-000099130000}"/>
    <cellStyle name="20% - Accent1 2 2 4 2 2 2 3 4" xfId="5205" xr:uid="{00000000-0005-0000-0000-00009A130000}"/>
    <cellStyle name="20% - Accent1 2 2 4 2 2 2 3 4 2" xfId="5206" xr:uid="{00000000-0005-0000-0000-00009B130000}"/>
    <cellStyle name="20% - Accent1 2 2 4 2 2 2 3 4 2 2" xfId="5207" xr:uid="{00000000-0005-0000-0000-00009C130000}"/>
    <cellStyle name="20% - Accent1 2 2 4 2 2 2 3 4 2 2 2" xfId="5208" xr:uid="{00000000-0005-0000-0000-00009D130000}"/>
    <cellStyle name="20% - Accent1 2 2 4 2 2 2 3 4 2 3" xfId="5209" xr:uid="{00000000-0005-0000-0000-00009E130000}"/>
    <cellStyle name="20% - Accent1 2 2 4 2 2 2 3 4 3" xfId="5210" xr:uid="{00000000-0005-0000-0000-00009F130000}"/>
    <cellStyle name="20% - Accent1 2 2 4 2 2 2 3 4 3 2" xfId="5211" xr:uid="{00000000-0005-0000-0000-0000A0130000}"/>
    <cellStyle name="20% - Accent1 2 2 4 2 2 2 3 4 4" xfId="5212" xr:uid="{00000000-0005-0000-0000-0000A1130000}"/>
    <cellStyle name="20% - Accent1 2 2 4 2 2 2 3 5" xfId="5213" xr:uid="{00000000-0005-0000-0000-0000A2130000}"/>
    <cellStyle name="20% - Accent1 2 2 4 2 2 2 3 5 2" xfId="5214" xr:uid="{00000000-0005-0000-0000-0000A3130000}"/>
    <cellStyle name="20% - Accent1 2 2 4 2 2 2 3 5 2 2" xfId="5215" xr:uid="{00000000-0005-0000-0000-0000A4130000}"/>
    <cellStyle name="20% - Accent1 2 2 4 2 2 2 3 5 3" xfId="5216" xr:uid="{00000000-0005-0000-0000-0000A5130000}"/>
    <cellStyle name="20% - Accent1 2 2 4 2 2 2 3 6" xfId="5217" xr:uid="{00000000-0005-0000-0000-0000A6130000}"/>
    <cellStyle name="20% - Accent1 2 2 4 2 2 2 3 6 2" xfId="5218" xr:uid="{00000000-0005-0000-0000-0000A7130000}"/>
    <cellStyle name="20% - Accent1 2 2 4 2 2 2 3 6 2 2" xfId="5219" xr:uid="{00000000-0005-0000-0000-0000A8130000}"/>
    <cellStyle name="20% - Accent1 2 2 4 2 2 2 3 6 3" xfId="5220" xr:uid="{00000000-0005-0000-0000-0000A9130000}"/>
    <cellStyle name="20% - Accent1 2 2 4 2 2 2 3 7" xfId="5221" xr:uid="{00000000-0005-0000-0000-0000AA130000}"/>
    <cellStyle name="20% - Accent1 2 2 4 2 2 2 3 7 2" xfId="5222" xr:uid="{00000000-0005-0000-0000-0000AB130000}"/>
    <cellStyle name="20% - Accent1 2 2 4 2 2 2 3 8" xfId="5223" xr:uid="{00000000-0005-0000-0000-0000AC130000}"/>
    <cellStyle name="20% - Accent1 2 2 4 2 2 2 3 8 2" xfId="5224" xr:uid="{00000000-0005-0000-0000-0000AD130000}"/>
    <cellStyle name="20% - Accent1 2 2 4 2 2 2 3 9" xfId="5225" xr:uid="{00000000-0005-0000-0000-0000AE130000}"/>
    <cellStyle name="20% - Accent1 2 2 4 2 2 2 4" xfId="5226" xr:uid="{00000000-0005-0000-0000-0000AF130000}"/>
    <cellStyle name="20% - Accent1 2 2 4 2 2 2 4 2" xfId="5227" xr:uid="{00000000-0005-0000-0000-0000B0130000}"/>
    <cellStyle name="20% - Accent1 2 2 4 2 2 2 4 2 2" xfId="5228" xr:uid="{00000000-0005-0000-0000-0000B1130000}"/>
    <cellStyle name="20% - Accent1 2 2 4 2 2 2 4 2 2 2" xfId="5229" xr:uid="{00000000-0005-0000-0000-0000B2130000}"/>
    <cellStyle name="20% - Accent1 2 2 4 2 2 2 4 2 3" xfId="5230" xr:uid="{00000000-0005-0000-0000-0000B3130000}"/>
    <cellStyle name="20% - Accent1 2 2 4 2 2 2 4 3" xfId="5231" xr:uid="{00000000-0005-0000-0000-0000B4130000}"/>
    <cellStyle name="20% - Accent1 2 2 4 2 2 2 4 3 2" xfId="5232" xr:uid="{00000000-0005-0000-0000-0000B5130000}"/>
    <cellStyle name="20% - Accent1 2 2 4 2 2 2 4 4" xfId="5233" xr:uid="{00000000-0005-0000-0000-0000B6130000}"/>
    <cellStyle name="20% - Accent1 2 2 4 2 2 2 5" xfId="5234" xr:uid="{00000000-0005-0000-0000-0000B7130000}"/>
    <cellStyle name="20% - Accent1 2 2 4 2 2 2 5 2" xfId="5235" xr:uid="{00000000-0005-0000-0000-0000B8130000}"/>
    <cellStyle name="20% - Accent1 2 2 4 2 2 2 5 2 2" xfId="5236" xr:uid="{00000000-0005-0000-0000-0000B9130000}"/>
    <cellStyle name="20% - Accent1 2 2 4 2 2 2 5 2 2 2" xfId="5237" xr:uid="{00000000-0005-0000-0000-0000BA130000}"/>
    <cellStyle name="20% - Accent1 2 2 4 2 2 2 5 2 3" xfId="5238" xr:uid="{00000000-0005-0000-0000-0000BB130000}"/>
    <cellStyle name="20% - Accent1 2 2 4 2 2 2 5 3" xfId="5239" xr:uid="{00000000-0005-0000-0000-0000BC130000}"/>
    <cellStyle name="20% - Accent1 2 2 4 2 2 2 5 3 2" xfId="5240" xr:uid="{00000000-0005-0000-0000-0000BD130000}"/>
    <cellStyle name="20% - Accent1 2 2 4 2 2 2 5 4" xfId="5241" xr:uid="{00000000-0005-0000-0000-0000BE130000}"/>
    <cellStyle name="20% - Accent1 2 2 4 2 2 2 6" xfId="5242" xr:uid="{00000000-0005-0000-0000-0000BF130000}"/>
    <cellStyle name="20% - Accent1 2 2 4 2 2 2 6 2" xfId="5243" xr:uid="{00000000-0005-0000-0000-0000C0130000}"/>
    <cellStyle name="20% - Accent1 2 2 4 2 2 2 6 2 2" xfId="5244" xr:uid="{00000000-0005-0000-0000-0000C1130000}"/>
    <cellStyle name="20% - Accent1 2 2 4 2 2 2 6 2 2 2" xfId="5245" xr:uid="{00000000-0005-0000-0000-0000C2130000}"/>
    <cellStyle name="20% - Accent1 2 2 4 2 2 2 6 2 3" xfId="5246" xr:uid="{00000000-0005-0000-0000-0000C3130000}"/>
    <cellStyle name="20% - Accent1 2 2 4 2 2 2 6 3" xfId="5247" xr:uid="{00000000-0005-0000-0000-0000C4130000}"/>
    <cellStyle name="20% - Accent1 2 2 4 2 2 2 6 3 2" xfId="5248" xr:uid="{00000000-0005-0000-0000-0000C5130000}"/>
    <cellStyle name="20% - Accent1 2 2 4 2 2 2 6 4" xfId="5249" xr:uid="{00000000-0005-0000-0000-0000C6130000}"/>
    <cellStyle name="20% - Accent1 2 2 4 2 2 2 7" xfId="5250" xr:uid="{00000000-0005-0000-0000-0000C7130000}"/>
    <cellStyle name="20% - Accent1 2 2 4 2 2 2 7 2" xfId="5251" xr:uid="{00000000-0005-0000-0000-0000C8130000}"/>
    <cellStyle name="20% - Accent1 2 2 4 2 2 2 7 2 2" xfId="5252" xr:uid="{00000000-0005-0000-0000-0000C9130000}"/>
    <cellStyle name="20% - Accent1 2 2 4 2 2 2 7 3" xfId="5253" xr:uid="{00000000-0005-0000-0000-0000CA130000}"/>
    <cellStyle name="20% - Accent1 2 2 4 2 2 2 8" xfId="5254" xr:uid="{00000000-0005-0000-0000-0000CB130000}"/>
    <cellStyle name="20% - Accent1 2 2 4 2 2 2 8 2" xfId="5255" xr:uid="{00000000-0005-0000-0000-0000CC130000}"/>
    <cellStyle name="20% - Accent1 2 2 4 2 2 2 8 2 2" xfId="5256" xr:uid="{00000000-0005-0000-0000-0000CD130000}"/>
    <cellStyle name="20% - Accent1 2 2 4 2 2 2 8 3" xfId="5257" xr:uid="{00000000-0005-0000-0000-0000CE130000}"/>
    <cellStyle name="20% - Accent1 2 2 4 2 2 2 9" xfId="5258" xr:uid="{00000000-0005-0000-0000-0000CF130000}"/>
    <cellStyle name="20% - Accent1 2 2 4 2 2 2 9 2" xfId="5259" xr:uid="{00000000-0005-0000-0000-0000D0130000}"/>
    <cellStyle name="20% - Accent1 2 2 4 2 2 3" xfId="5260" xr:uid="{00000000-0005-0000-0000-0000D1130000}"/>
    <cellStyle name="20% - Accent1 2 2 4 2 2 3 10" xfId="5261" xr:uid="{00000000-0005-0000-0000-0000D2130000}"/>
    <cellStyle name="20% - Accent1 2 2 4 2 2 3 10 2" xfId="5262" xr:uid="{00000000-0005-0000-0000-0000D3130000}"/>
    <cellStyle name="20% - Accent1 2 2 4 2 2 3 11" xfId="5263" xr:uid="{00000000-0005-0000-0000-0000D4130000}"/>
    <cellStyle name="20% - Accent1 2 2 4 2 2 3 2" xfId="5264" xr:uid="{00000000-0005-0000-0000-0000D5130000}"/>
    <cellStyle name="20% - Accent1 2 2 4 2 2 3 2 2" xfId="5265" xr:uid="{00000000-0005-0000-0000-0000D6130000}"/>
    <cellStyle name="20% - Accent1 2 2 4 2 2 3 2 2 2" xfId="5266" xr:uid="{00000000-0005-0000-0000-0000D7130000}"/>
    <cellStyle name="20% - Accent1 2 2 4 2 2 3 2 2 2 2" xfId="5267" xr:uid="{00000000-0005-0000-0000-0000D8130000}"/>
    <cellStyle name="20% - Accent1 2 2 4 2 2 3 2 2 2 2 2" xfId="5268" xr:uid="{00000000-0005-0000-0000-0000D9130000}"/>
    <cellStyle name="20% - Accent1 2 2 4 2 2 3 2 2 2 3" xfId="5269" xr:uid="{00000000-0005-0000-0000-0000DA130000}"/>
    <cellStyle name="20% - Accent1 2 2 4 2 2 3 2 2 3" xfId="5270" xr:uid="{00000000-0005-0000-0000-0000DB130000}"/>
    <cellStyle name="20% - Accent1 2 2 4 2 2 3 2 2 3 2" xfId="5271" xr:uid="{00000000-0005-0000-0000-0000DC130000}"/>
    <cellStyle name="20% - Accent1 2 2 4 2 2 3 2 2 4" xfId="5272" xr:uid="{00000000-0005-0000-0000-0000DD130000}"/>
    <cellStyle name="20% - Accent1 2 2 4 2 2 3 2 3" xfId="5273" xr:uid="{00000000-0005-0000-0000-0000DE130000}"/>
    <cellStyle name="20% - Accent1 2 2 4 2 2 3 2 3 2" xfId="5274" xr:uid="{00000000-0005-0000-0000-0000DF130000}"/>
    <cellStyle name="20% - Accent1 2 2 4 2 2 3 2 3 2 2" xfId="5275" xr:uid="{00000000-0005-0000-0000-0000E0130000}"/>
    <cellStyle name="20% - Accent1 2 2 4 2 2 3 2 3 2 2 2" xfId="5276" xr:uid="{00000000-0005-0000-0000-0000E1130000}"/>
    <cellStyle name="20% - Accent1 2 2 4 2 2 3 2 3 2 3" xfId="5277" xr:uid="{00000000-0005-0000-0000-0000E2130000}"/>
    <cellStyle name="20% - Accent1 2 2 4 2 2 3 2 3 3" xfId="5278" xr:uid="{00000000-0005-0000-0000-0000E3130000}"/>
    <cellStyle name="20% - Accent1 2 2 4 2 2 3 2 3 3 2" xfId="5279" xr:uid="{00000000-0005-0000-0000-0000E4130000}"/>
    <cellStyle name="20% - Accent1 2 2 4 2 2 3 2 3 4" xfId="5280" xr:uid="{00000000-0005-0000-0000-0000E5130000}"/>
    <cellStyle name="20% - Accent1 2 2 4 2 2 3 2 4" xfId="5281" xr:uid="{00000000-0005-0000-0000-0000E6130000}"/>
    <cellStyle name="20% - Accent1 2 2 4 2 2 3 2 4 2" xfId="5282" xr:uid="{00000000-0005-0000-0000-0000E7130000}"/>
    <cellStyle name="20% - Accent1 2 2 4 2 2 3 2 4 2 2" xfId="5283" xr:uid="{00000000-0005-0000-0000-0000E8130000}"/>
    <cellStyle name="20% - Accent1 2 2 4 2 2 3 2 4 2 2 2" xfId="5284" xr:uid="{00000000-0005-0000-0000-0000E9130000}"/>
    <cellStyle name="20% - Accent1 2 2 4 2 2 3 2 4 2 3" xfId="5285" xr:uid="{00000000-0005-0000-0000-0000EA130000}"/>
    <cellStyle name="20% - Accent1 2 2 4 2 2 3 2 4 3" xfId="5286" xr:uid="{00000000-0005-0000-0000-0000EB130000}"/>
    <cellStyle name="20% - Accent1 2 2 4 2 2 3 2 4 3 2" xfId="5287" xr:uid="{00000000-0005-0000-0000-0000EC130000}"/>
    <cellStyle name="20% - Accent1 2 2 4 2 2 3 2 4 4" xfId="5288" xr:uid="{00000000-0005-0000-0000-0000ED130000}"/>
    <cellStyle name="20% - Accent1 2 2 4 2 2 3 2 5" xfId="5289" xr:uid="{00000000-0005-0000-0000-0000EE130000}"/>
    <cellStyle name="20% - Accent1 2 2 4 2 2 3 2 5 2" xfId="5290" xr:uid="{00000000-0005-0000-0000-0000EF130000}"/>
    <cellStyle name="20% - Accent1 2 2 4 2 2 3 2 5 2 2" xfId="5291" xr:uid="{00000000-0005-0000-0000-0000F0130000}"/>
    <cellStyle name="20% - Accent1 2 2 4 2 2 3 2 5 3" xfId="5292" xr:uid="{00000000-0005-0000-0000-0000F1130000}"/>
    <cellStyle name="20% - Accent1 2 2 4 2 2 3 2 6" xfId="5293" xr:uid="{00000000-0005-0000-0000-0000F2130000}"/>
    <cellStyle name="20% - Accent1 2 2 4 2 2 3 2 6 2" xfId="5294" xr:uid="{00000000-0005-0000-0000-0000F3130000}"/>
    <cellStyle name="20% - Accent1 2 2 4 2 2 3 2 6 2 2" xfId="5295" xr:uid="{00000000-0005-0000-0000-0000F4130000}"/>
    <cellStyle name="20% - Accent1 2 2 4 2 2 3 2 6 3" xfId="5296" xr:uid="{00000000-0005-0000-0000-0000F5130000}"/>
    <cellStyle name="20% - Accent1 2 2 4 2 2 3 2 7" xfId="5297" xr:uid="{00000000-0005-0000-0000-0000F6130000}"/>
    <cellStyle name="20% - Accent1 2 2 4 2 2 3 2 7 2" xfId="5298" xr:uid="{00000000-0005-0000-0000-0000F7130000}"/>
    <cellStyle name="20% - Accent1 2 2 4 2 2 3 2 8" xfId="5299" xr:uid="{00000000-0005-0000-0000-0000F8130000}"/>
    <cellStyle name="20% - Accent1 2 2 4 2 2 3 2 8 2" xfId="5300" xr:uid="{00000000-0005-0000-0000-0000F9130000}"/>
    <cellStyle name="20% - Accent1 2 2 4 2 2 3 2 9" xfId="5301" xr:uid="{00000000-0005-0000-0000-0000FA130000}"/>
    <cellStyle name="20% - Accent1 2 2 4 2 2 3 3" xfId="5302" xr:uid="{00000000-0005-0000-0000-0000FB130000}"/>
    <cellStyle name="20% - Accent1 2 2 4 2 2 3 3 2" xfId="5303" xr:uid="{00000000-0005-0000-0000-0000FC130000}"/>
    <cellStyle name="20% - Accent1 2 2 4 2 2 3 3 2 2" xfId="5304" xr:uid="{00000000-0005-0000-0000-0000FD130000}"/>
    <cellStyle name="20% - Accent1 2 2 4 2 2 3 3 2 2 2" xfId="5305" xr:uid="{00000000-0005-0000-0000-0000FE130000}"/>
    <cellStyle name="20% - Accent1 2 2 4 2 2 3 3 2 2 2 2" xfId="5306" xr:uid="{00000000-0005-0000-0000-0000FF130000}"/>
    <cellStyle name="20% - Accent1 2 2 4 2 2 3 3 2 2 3" xfId="5307" xr:uid="{00000000-0005-0000-0000-000000140000}"/>
    <cellStyle name="20% - Accent1 2 2 4 2 2 3 3 2 3" xfId="5308" xr:uid="{00000000-0005-0000-0000-000001140000}"/>
    <cellStyle name="20% - Accent1 2 2 4 2 2 3 3 2 3 2" xfId="5309" xr:uid="{00000000-0005-0000-0000-000002140000}"/>
    <cellStyle name="20% - Accent1 2 2 4 2 2 3 3 2 4" xfId="5310" xr:uid="{00000000-0005-0000-0000-000003140000}"/>
    <cellStyle name="20% - Accent1 2 2 4 2 2 3 3 3" xfId="5311" xr:uid="{00000000-0005-0000-0000-000004140000}"/>
    <cellStyle name="20% - Accent1 2 2 4 2 2 3 3 3 2" xfId="5312" xr:uid="{00000000-0005-0000-0000-000005140000}"/>
    <cellStyle name="20% - Accent1 2 2 4 2 2 3 3 3 2 2" xfId="5313" xr:uid="{00000000-0005-0000-0000-000006140000}"/>
    <cellStyle name="20% - Accent1 2 2 4 2 2 3 3 3 2 2 2" xfId="5314" xr:uid="{00000000-0005-0000-0000-000007140000}"/>
    <cellStyle name="20% - Accent1 2 2 4 2 2 3 3 3 2 3" xfId="5315" xr:uid="{00000000-0005-0000-0000-000008140000}"/>
    <cellStyle name="20% - Accent1 2 2 4 2 2 3 3 3 3" xfId="5316" xr:uid="{00000000-0005-0000-0000-000009140000}"/>
    <cellStyle name="20% - Accent1 2 2 4 2 2 3 3 3 3 2" xfId="5317" xr:uid="{00000000-0005-0000-0000-00000A140000}"/>
    <cellStyle name="20% - Accent1 2 2 4 2 2 3 3 3 4" xfId="5318" xr:uid="{00000000-0005-0000-0000-00000B140000}"/>
    <cellStyle name="20% - Accent1 2 2 4 2 2 3 3 4" xfId="5319" xr:uid="{00000000-0005-0000-0000-00000C140000}"/>
    <cellStyle name="20% - Accent1 2 2 4 2 2 3 3 4 2" xfId="5320" xr:uid="{00000000-0005-0000-0000-00000D140000}"/>
    <cellStyle name="20% - Accent1 2 2 4 2 2 3 3 4 2 2" xfId="5321" xr:uid="{00000000-0005-0000-0000-00000E140000}"/>
    <cellStyle name="20% - Accent1 2 2 4 2 2 3 3 4 2 2 2" xfId="5322" xr:uid="{00000000-0005-0000-0000-00000F140000}"/>
    <cellStyle name="20% - Accent1 2 2 4 2 2 3 3 4 2 3" xfId="5323" xr:uid="{00000000-0005-0000-0000-000010140000}"/>
    <cellStyle name="20% - Accent1 2 2 4 2 2 3 3 4 3" xfId="5324" xr:uid="{00000000-0005-0000-0000-000011140000}"/>
    <cellStyle name="20% - Accent1 2 2 4 2 2 3 3 4 3 2" xfId="5325" xr:uid="{00000000-0005-0000-0000-000012140000}"/>
    <cellStyle name="20% - Accent1 2 2 4 2 2 3 3 4 4" xfId="5326" xr:uid="{00000000-0005-0000-0000-000013140000}"/>
    <cellStyle name="20% - Accent1 2 2 4 2 2 3 3 5" xfId="5327" xr:uid="{00000000-0005-0000-0000-000014140000}"/>
    <cellStyle name="20% - Accent1 2 2 4 2 2 3 3 5 2" xfId="5328" xr:uid="{00000000-0005-0000-0000-000015140000}"/>
    <cellStyle name="20% - Accent1 2 2 4 2 2 3 3 5 2 2" xfId="5329" xr:uid="{00000000-0005-0000-0000-000016140000}"/>
    <cellStyle name="20% - Accent1 2 2 4 2 2 3 3 5 3" xfId="5330" xr:uid="{00000000-0005-0000-0000-000017140000}"/>
    <cellStyle name="20% - Accent1 2 2 4 2 2 3 3 6" xfId="5331" xr:uid="{00000000-0005-0000-0000-000018140000}"/>
    <cellStyle name="20% - Accent1 2 2 4 2 2 3 3 6 2" xfId="5332" xr:uid="{00000000-0005-0000-0000-000019140000}"/>
    <cellStyle name="20% - Accent1 2 2 4 2 2 3 3 6 2 2" xfId="5333" xr:uid="{00000000-0005-0000-0000-00001A140000}"/>
    <cellStyle name="20% - Accent1 2 2 4 2 2 3 3 6 3" xfId="5334" xr:uid="{00000000-0005-0000-0000-00001B140000}"/>
    <cellStyle name="20% - Accent1 2 2 4 2 2 3 3 7" xfId="5335" xr:uid="{00000000-0005-0000-0000-00001C140000}"/>
    <cellStyle name="20% - Accent1 2 2 4 2 2 3 3 7 2" xfId="5336" xr:uid="{00000000-0005-0000-0000-00001D140000}"/>
    <cellStyle name="20% - Accent1 2 2 4 2 2 3 3 8" xfId="5337" xr:uid="{00000000-0005-0000-0000-00001E140000}"/>
    <cellStyle name="20% - Accent1 2 2 4 2 2 3 3 8 2" xfId="5338" xr:uid="{00000000-0005-0000-0000-00001F140000}"/>
    <cellStyle name="20% - Accent1 2 2 4 2 2 3 3 9" xfId="5339" xr:uid="{00000000-0005-0000-0000-000020140000}"/>
    <cellStyle name="20% - Accent1 2 2 4 2 2 3 4" xfId="5340" xr:uid="{00000000-0005-0000-0000-000021140000}"/>
    <cellStyle name="20% - Accent1 2 2 4 2 2 3 4 2" xfId="5341" xr:uid="{00000000-0005-0000-0000-000022140000}"/>
    <cellStyle name="20% - Accent1 2 2 4 2 2 3 4 2 2" xfId="5342" xr:uid="{00000000-0005-0000-0000-000023140000}"/>
    <cellStyle name="20% - Accent1 2 2 4 2 2 3 4 2 2 2" xfId="5343" xr:uid="{00000000-0005-0000-0000-000024140000}"/>
    <cellStyle name="20% - Accent1 2 2 4 2 2 3 4 2 3" xfId="5344" xr:uid="{00000000-0005-0000-0000-000025140000}"/>
    <cellStyle name="20% - Accent1 2 2 4 2 2 3 4 3" xfId="5345" xr:uid="{00000000-0005-0000-0000-000026140000}"/>
    <cellStyle name="20% - Accent1 2 2 4 2 2 3 4 3 2" xfId="5346" xr:uid="{00000000-0005-0000-0000-000027140000}"/>
    <cellStyle name="20% - Accent1 2 2 4 2 2 3 4 4" xfId="5347" xr:uid="{00000000-0005-0000-0000-000028140000}"/>
    <cellStyle name="20% - Accent1 2 2 4 2 2 3 5" xfId="5348" xr:uid="{00000000-0005-0000-0000-000029140000}"/>
    <cellStyle name="20% - Accent1 2 2 4 2 2 3 5 2" xfId="5349" xr:uid="{00000000-0005-0000-0000-00002A140000}"/>
    <cellStyle name="20% - Accent1 2 2 4 2 2 3 5 2 2" xfId="5350" xr:uid="{00000000-0005-0000-0000-00002B140000}"/>
    <cellStyle name="20% - Accent1 2 2 4 2 2 3 5 2 2 2" xfId="5351" xr:uid="{00000000-0005-0000-0000-00002C140000}"/>
    <cellStyle name="20% - Accent1 2 2 4 2 2 3 5 2 3" xfId="5352" xr:uid="{00000000-0005-0000-0000-00002D140000}"/>
    <cellStyle name="20% - Accent1 2 2 4 2 2 3 5 3" xfId="5353" xr:uid="{00000000-0005-0000-0000-00002E140000}"/>
    <cellStyle name="20% - Accent1 2 2 4 2 2 3 5 3 2" xfId="5354" xr:uid="{00000000-0005-0000-0000-00002F140000}"/>
    <cellStyle name="20% - Accent1 2 2 4 2 2 3 5 4" xfId="5355" xr:uid="{00000000-0005-0000-0000-000030140000}"/>
    <cellStyle name="20% - Accent1 2 2 4 2 2 3 6" xfId="5356" xr:uid="{00000000-0005-0000-0000-000031140000}"/>
    <cellStyle name="20% - Accent1 2 2 4 2 2 3 6 2" xfId="5357" xr:uid="{00000000-0005-0000-0000-000032140000}"/>
    <cellStyle name="20% - Accent1 2 2 4 2 2 3 6 2 2" xfId="5358" xr:uid="{00000000-0005-0000-0000-000033140000}"/>
    <cellStyle name="20% - Accent1 2 2 4 2 2 3 6 2 2 2" xfId="5359" xr:uid="{00000000-0005-0000-0000-000034140000}"/>
    <cellStyle name="20% - Accent1 2 2 4 2 2 3 6 2 3" xfId="5360" xr:uid="{00000000-0005-0000-0000-000035140000}"/>
    <cellStyle name="20% - Accent1 2 2 4 2 2 3 6 3" xfId="5361" xr:uid="{00000000-0005-0000-0000-000036140000}"/>
    <cellStyle name="20% - Accent1 2 2 4 2 2 3 6 3 2" xfId="5362" xr:uid="{00000000-0005-0000-0000-000037140000}"/>
    <cellStyle name="20% - Accent1 2 2 4 2 2 3 6 4" xfId="5363" xr:uid="{00000000-0005-0000-0000-000038140000}"/>
    <cellStyle name="20% - Accent1 2 2 4 2 2 3 7" xfId="5364" xr:uid="{00000000-0005-0000-0000-000039140000}"/>
    <cellStyle name="20% - Accent1 2 2 4 2 2 3 7 2" xfId="5365" xr:uid="{00000000-0005-0000-0000-00003A140000}"/>
    <cellStyle name="20% - Accent1 2 2 4 2 2 3 7 2 2" xfId="5366" xr:uid="{00000000-0005-0000-0000-00003B140000}"/>
    <cellStyle name="20% - Accent1 2 2 4 2 2 3 7 3" xfId="5367" xr:uid="{00000000-0005-0000-0000-00003C140000}"/>
    <cellStyle name="20% - Accent1 2 2 4 2 2 3 8" xfId="5368" xr:uid="{00000000-0005-0000-0000-00003D140000}"/>
    <cellStyle name="20% - Accent1 2 2 4 2 2 3 8 2" xfId="5369" xr:uid="{00000000-0005-0000-0000-00003E140000}"/>
    <cellStyle name="20% - Accent1 2 2 4 2 2 3 8 2 2" xfId="5370" xr:uid="{00000000-0005-0000-0000-00003F140000}"/>
    <cellStyle name="20% - Accent1 2 2 4 2 2 3 8 3" xfId="5371" xr:uid="{00000000-0005-0000-0000-000040140000}"/>
    <cellStyle name="20% - Accent1 2 2 4 2 2 3 9" xfId="5372" xr:uid="{00000000-0005-0000-0000-000041140000}"/>
    <cellStyle name="20% - Accent1 2 2 4 2 2 3 9 2" xfId="5373" xr:uid="{00000000-0005-0000-0000-000042140000}"/>
    <cellStyle name="20% - Accent1 2 2 4 2 2 4" xfId="5374" xr:uid="{00000000-0005-0000-0000-000043140000}"/>
    <cellStyle name="20% - Accent1 2 2 4 2 2 4 10" xfId="5375" xr:uid="{00000000-0005-0000-0000-000044140000}"/>
    <cellStyle name="20% - Accent1 2 2 4 2 2 4 10 2" xfId="5376" xr:uid="{00000000-0005-0000-0000-000045140000}"/>
    <cellStyle name="20% - Accent1 2 2 4 2 2 4 11" xfId="5377" xr:uid="{00000000-0005-0000-0000-000046140000}"/>
    <cellStyle name="20% - Accent1 2 2 4 2 2 4 2" xfId="5378" xr:uid="{00000000-0005-0000-0000-000047140000}"/>
    <cellStyle name="20% - Accent1 2 2 4 2 2 4 2 2" xfId="5379" xr:uid="{00000000-0005-0000-0000-000048140000}"/>
    <cellStyle name="20% - Accent1 2 2 4 2 2 4 2 2 2" xfId="5380" xr:uid="{00000000-0005-0000-0000-000049140000}"/>
    <cellStyle name="20% - Accent1 2 2 4 2 2 4 2 2 2 2" xfId="5381" xr:uid="{00000000-0005-0000-0000-00004A140000}"/>
    <cellStyle name="20% - Accent1 2 2 4 2 2 4 2 2 2 2 2" xfId="5382" xr:uid="{00000000-0005-0000-0000-00004B140000}"/>
    <cellStyle name="20% - Accent1 2 2 4 2 2 4 2 2 2 3" xfId="5383" xr:uid="{00000000-0005-0000-0000-00004C140000}"/>
    <cellStyle name="20% - Accent1 2 2 4 2 2 4 2 2 3" xfId="5384" xr:uid="{00000000-0005-0000-0000-00004D140000}"/>
    <cellStyle name="20% - Accent1 2 2 4 2 2 4 2 2 3 2" xfId="5385" xr:uid="{00000000-0005-0000-0000-00004E140000}"/>
    <cellStyle name="20% - Accent1 2 2 4 2 2 4 2 2 4" xfId="5386" xr:uid="{00000000-0005-0000-0000-00004F140000}"/>
    <cellStyle name="20% - Accent1 2 2 4 2 2 4 2 3" xfId="5387" xr:uid="{00000000-0005-0000-0000-000050140000}"/>
    <cellStyle name="20% - Accent1 2 2 4 2 2 4 2 3 2" xfId="5388" xr:uid="{00000000-0005-0000-0000-000051140000}"/>
    <cellStyle name="20% - Accent1 2 2 4 2 2 4 2 3 2 2" xfId="5389" xr:uid="{00000000-0005-0000-0000-000052140000}"/>
    <cellStyle name="20% - Accent1 2 2 4 2 2 4 2 3 2 2 2" xfId="5390" xr:uid="{00000000-0005-0000-0000-000053140000}"/>
    <cellStyle name="20% - Accent1 2 2 4 2 2 4 2 3 2 3" xfId="5391" xr:uid="{00000000-0005-0000-0000-000054140000}"/>
    <cellStyle name="20% - Accent1 2 2 4 2 2 4 2 3 3" xfId="5392" xr:uid="{00000000-0005-0000-0000-000055140000}"/>
    <cellStyle name="20% - Accent1 2 2 4 2 2 4 2 3 3 2" xfId="5393" xr:uid="{00000000-0005-0000-0000-000056140000}"/>
    <cellStyle name="20% - Accent1 2 2 4 2 2 4 2 3 4" xfId="5394" xr:uid="{00000000-0005-0000-0000-000057140000}"/>
    <cellStyle name="20% - Accent1 2 2 4 2 2 4 2 4" xfId="5395" xr:uid="{00000000-0005-0000-0000-000058140000}"/>
    <cellStyle name="20% - Accent1 2 2 4 2 2 4 2 4 2" xfId="5396" xr:uid="{00000000-0005-0000-0000-000059140000}"/>
    <cellStyle name="20% - Accent1 2 2 4 2 2 4 2 4 2 2" xfId="5397" xr:uid="{00000000-0005-0000-0000-00005A140000}"/>
    <cellStyle name="20% - Accent1 2 2 4 2 2 4 2 4 2 2 2" xfId="5398" xr:uid="{00000000-0005-0000-0000-00005B140000}"/>
    <cellStyle name="20% - Accent1 2 2 4 2 2 4 2 4 2 3" xfId="5399" xr:uid="{00000000-0005-0000-0000-00005C140000}"/>
    <cellStyle name="20% - Accent1 2 2 4 2 2 4 2 4 3" xfId="5400" xr:uid="{00000000-0005-0000-0000-00005D140000}"/>
    <cellStyle name="20% - Accent1 2 2 4 2 2 4 2 4 3 2" xfId="5401" xr:uid="{00000000-0005-0000-0000-00005E140000}"/>
    <cellStyle name="20% - Accent1 2 2 4 2 2 4 2 4 4" xfId="5402" xr:uid="{00000000-0005-0000-0000-00005F140000}"/>
    <cellStyle name="20% - Accent1 2 2 4 2 2 4 2 5" xfId="5403" xr:uid="{00000000-0005-0000-0000-000060140000}"/>
    <cellStyle name="20% - Accent1 2 2 4 2 2 4 2 5 2" xfId="5404" xr:uid="{00000000-0005-0000-0000-000061140000}"/>
    <cellStyle name="20% - Accent1 2 2 4 2 2 4 2 5 2 2" xfId="5405" xr:uid="{00000000-0005-0000-0000-000062140000}"/>
    <cellStyle name="20% - Accent1 2 2 4 2 2 4 2 5 3" xfId="5406" xr:uid="{00000000-0005-0000-0000-000063140000}"/>
    <cellStyle name="20% - Accent1 2 2 4 2 2 4 2 6" xfId="5407" xr:uid="{00000000-0005-0000-0000-000064140000}"/>
    <cellStyle name="20% - Accent1 2 2 4 2 2 4 2 6 2" xfId="5408" xr:uid="{00000000-0005-0000-0000-000065140000}"/>
    <cellStyle name="20% - Accent1 2 2 4 2 2 4 2 6 2 2" xfId="5409" xr:uid="{00000000-0005-0000-0000-000066140000}"/>
    <cellStyle name="20% - Accent1 2 2 4 2 2 4 2 6 3" xfId="5410" xr:uid="{00000000-0005-0000-0000-000067140000}"/>
    <cellStyle name="20% - Accent1 2 2 4 2 2 4 2 7" xfId="5411" xr:uid="{00000000-0005-0000-0000-000068140000}"/>
    <cellStyle name="20% - Accent1 2 2 4 2 2 4 2 7 2" xfId="5412" xr:uid="{00000000-0005-0000-0000-000069140000}"/>
    <cellStyle name="20% - Accent1 2 2 4 2 2 4 2 8" xfId="5413" xr:uid="{00000000-0005-0000-0000-00006A140000}"/>
    <cellStyle name="20% - Accent1 2 2 4 2 2 4 2 8 2" xfId="5414" xr:uid="{00000000-0005-0000-0000-00006B140000}"/>
    <cellStyle name="20% - Accent1 2 2 4 2 2 4 2 9" xfId="5415" xr:uid="{00000000-0005-0000-0000-00006C140000}"/>
    <cellStyle name="20% - Accent1 2 2 4 2 2 4 3" xfId="5416" xr:uid="{00000000-0005-0000-0000-00006D140000}"/>
    <cellStyle name="20% - Accent1 2 2 4 2 2 4 3 2" xfId="5417" xr:uid="{00000000-0005-0000-0000-00006E140000}"/>
    <cellStyle name="20% - Accent1 2 2 4 2 2 4 3 2 2" xfId="5418" xr:uid="{00000000-0005-0000-0000-00006F140000}"/>
    <cellStyle name="20% - Accent1 2 2 4 2 2 4 3 2 2 2" xfId="5419" xr:uid="{00000000-0005-0000-0000-000070140000}"/>
    <cellStyle name="20% - Accent1 2 2 4 2 2 4 3 2 2 2 2" xfId="5420" xr:uid="{00000000-0005-0000-0000-000071140000}"/>
    <cellStyle name="20% - Accent1 2 2 4 2 2 4 3 2 2 3" xfId="5421" xr:uid="{00000000-0005-0000-0000-000072140000}"/>
    <cellStyle name="20% - Accent1 2 2 4 2 2 4 3 2 3" xfId="5422" xr:uid="{00000000-0005-0000-0000-000073140000}"/>
    <cellStyle name="20% - Accent1 2 2 4 2 2 4 3 2 3 2" xfId="5423" xr:uid="{00000000-0005-0000-0000-000074140000}"/>
    <cellStyle name="20% - Accent1 2 2 4 2 2 4 3 2 4" xfId="5424" xr:uid="{00000000-0005-0000-0000-000075140000}"/>
    <cellStyle name="20% - Accent1 2 2 4 2 2 4 3 3" xfId="5425" xr:uid="{00000000-0005-0000-0000-000076140000}"/>
    <cellStyle name="20% - Accent1 2 2 4 2 2 4 3 3 2" xfId="5426" xr:uid="{00000000-0005-0000-0000-000077140000}"/>
    <cellStyle name="20% - Accent1 2 2 4 2 2 4 3 3 2 2" xfId="5427" xr:uid="{00000000-0005-0000-0000-000078140000}"/>
    <cellStyle name="20% - Accent1 2 2 4 2 2 4 3 3 2 2 2" xfId="5428" xr:uid="{00000000-0005-0000-0000-000079140000}"/>
    <cellStyle name="20% - Accent1 2 2 4 2 2 4 3 3 2 3" xfId="5429" xr:uid="{00000000-0005-0000-0000-00007A140000}"/>
    <cellStyle name="20% - Accent1 2 2 4 2 2 4 3 3 3" xfId="5430" xr:uid="{00000000-0005-0000-0000-00007B140000}"/>
    <cellStyle name="20% - Accent1 2 2 4 2 2 4 3 3 3 2" xfId="5431" xr:uid="{00000000-0005-0000-0000-00007C140000}"/>
    <cellStyle name="20% - Accent1 2 2 4 2 2 4 3 3 4" xfId="5432" xr:uid="{00000000-0005-0000-0000-00007D140000}"/>
    <cellStyle name="20% - Accent1 2 2 4 2 2 4 3 4" xfId="5433" xr:uid="{00000000-0005-0000-0000-00007E140000}"/>
    <cellStyle name="20% - Accent1 2 2 4 2 2 4 3 4 2" xfId="5434" xr:uid="{00000000-0005-0000-0000-00007F140000}"/>
    <cellStyle name="20% - Accent1 2 2 4 2 2 4 3 4 2 2" xfId="5435" xr:uid="{00000000-0005-0000-0000-000080140000}"/>
    <cellStyle name="20% - Accent1 2 2 4 2 2 4 3 4 2 2 2" xfId="5436" xr:uid="{00000000-0005-0000-0000-000081140000}"/>
    <cellStyle name="20% - Accent1 2 2 4 2 2 4 3 4 2 3" xfId="5437" xr:uid="{00000000-0005-0000-0000-000082140000}"/>
    <cellStyle name="20% - Accent1 2 2 4 2 2 4 3 4 3" xfId="5438" xr:uid="{00000000-0005-0000-0000-000083140000}"/>
    <cellStyle name="20% - Accent1 2 2 4 2 2 4 3 4 3 2" xfId="5439" xr:uid="{00000000-0005-0000-0000-000084140000}"/>
    <cellStyle name="20% - Accent1 2 2 4 2 2 4 3 4 4" xfId="5440" xr:uid="{00000000-0005-0000-0000-000085140000}"/>
    <cellStyle name="20% - Accent1 2 2 4 2 2 4 3 5" xfId="5441" xr:uid="{00000000-0005-0000-0000-000086140000}"/>
    <cellStyle name="20% - Accent1 2 2 4 2 2 4 3 5 2" xfId="5442" xr:uid="{00000000-0005-0000-0000-000087140000}"/>
    <cellStyle name="20% - Accent1 2 2 4 2 2 4 3 5 2 2" xfId="5443" xr:uid="{00000000-0005-0000-0000-000088140000}"/>
    <cellStyle name="20% - Accent1 2 2 4 2 2 4 3 5 3" xfId="5444" xr:uid="{00000000-0005-0000-0000-000089140000}"/>
    <cellStyle name="20% - Accent1 2 2 4 2 2 4 3 6" xfId="5445" xr:uid="{00000000-0005-0000-0000-00008A140000}"/>
    <cellStyle name="20% - Accent1 2 2 4 2 2 4 3 6 2" xfId="5446" xr:uid="{00000000-0005-0000-0000-00008B140000}"/>
    <cellStyle name="20% - Accent1 2 2 4 2 2 4 3 6 2 2" xfId="5447" xr:uid="{00000000-0005-0000-0000-00008C140000}"/>
    <cellStyle name="20% - Accent1 2 2 4 2 2 4 3 6 3" xfId="5448" xr:uid="{00000000-0005-0000-0000-00008D140000}"/>
    <cellStyle name="20% - Accent1 2 2 4 2 2 4 3 7" xfId="5449" xr:uid="{00000000-0005-0000-0000-00008E140000}"/>
    <cellStyle name="20% - Accent1 2 2 4 2 2 4 3 7 2" xfId="5450" xr:uid="{00000000-0005-0000-0000-00008F140000}"/>
    <cellStyle name="20% - Accent1 2 2 4 2 2 4 3 8" xfId="5451" xr:uid="{00000000-0005-0000-0000-000090140000}"/>
    <cellStyle name="20% - Accent1 2 2 4 2 2 4 3 8 2" xfId="5452" xr:uid="{00000000-0005-0000-0000-000091140000}"/>
    <cellStyle name="20% - Accent1 2 2 4 2 2 4 3 9" xfId="5453" xr:uid="{00000000-0005-0000-0000-000092140000}"/>
    <cellStyle name="20% - Accent1 2 2 4 2 2 4 4" xfId="5454" xr:uid="{00000000-0005-0000-0000-000093140000}"/>
    <cellStyle name="20% - Accent1 2 2 4 2 2 4 4 2" xfId="5455" xr:uid="{00000000-0005-0000-0000-000094140000}"/>
    <cellStyle name="20% - Accent1 2 2 4 2 2 4 4 2 2" xfId="5456" xr:uid="{00000000-0005-0000-0000-000095140000}"/>
    <cellStyle name="20% - Accent1 2 2 4 2 2 4 4 2 2 2" xfId="5457" xr:uid="{00000000-0005-0000-0000-000096140000}"/>
    <cellStyle name="20% - Accent1 2 2 4 2 2 4 4 2 3" xfId="5458" xr:uid="{00000000-0005-0000-0000-000097140000}"/>
    <cellStyle name="20% - Accent1 2 2 4 2 2 4 4 3" xfId="5459" xr:uid="{00000000-0005-0000-0000-000098140000}"/>
    <cellStyle name="20% - Accent1 2 2 4 2 2 4 4 3 2" xfId="5460" xr:uid="{00000000-0005-0000-0000-000099140000}"/>
    <cellStyle name="20% - Accent1 2 2 4 2 2 4 4 4" xfId="5461" xr:uid="{00000000-0005-0000-0000-00009A140000}"/>
    <cellStyle name="20% - Accent1 2 2 4 2 2 4 5" xfId="5462" xr:uid="{00000000-0005-0000-0000-00009B140000}"/>
    <cellStyle name="20% - Accent1 2 2 4 2 2 4 5 2" xfId="5463" xr:uid="{00000000-0005-0000-0000-00009C140000}"/>
    <cellStyle name="20% - Accent1 2 2 4 2 2 4 5 2 2" xfId="5464" xr:uid="{00000000-0005-0000-0000-00009D140000}"/>
    <cellStyle name="20% - Accent1 2 2 4 2 2 4 5 2 2 2" xfId="5465" xr:uid="{00000000-0005-0000-0000-00009E140000}"/>
    <cellStyle name="20% - Accent1 2 2 4 2 2 4 5 2 3" xfId="5466" xr:uid="{00000000-0005-0000-0000-00009F140000}"/>
    <cellStyle name="20% - Accent1 2 2 4 2 2 4 5 3" xfId="5467" xr:uid="{00000000-0005-0000-0000-0000A0140000}"/>
    <cellStyle name="20% - Accent1 2 2 4 2 2 4 5 3 2" xfId="5468" xr:uid="{00000000-0005-0000-0000-0000A1140000}"/>
    <cellStyle name="20% - Accent1 2 2 4 2 2 4 5 4" xfId="5469" xr:uid="{00000000-0005-0000-0000-0000A2140000}"/>
    <cellStyle name="20% - Accent1 2 2 4 2 2 4 6" xfId="5470" xr:uid="{00000000-0005-0000-0000-0000A3140000}"/>
    <cellStyle name="20% - Accent1 2 2 4 2 2 4 6 2" xfId="5471" xr:uid="{00000000-0005-0000-0000-0000A4140000}"/>
    <cellStyle name="20% - Accent1 2 2 4 2 2 4 6 2 2" xfId="5472" xr:uid="{00000000-0005-0000-0000-0000A5140000}"/>
    <cellStyle name="20% - Accent1 2 2 4 2 2 4 6 2 2 2" xfId="5473" xr:uid="{00000000-0005-0000-0000-0000A6140000}"/>
    <cellStyle name="20% - Accent1 2 2 4 2 2 4 6 2 3" xfId="5474" xr:uid="{00000000-0005-0000-0000-0000A7140000}"/>
    <cellStyle name="20% - Accent1 2 2 4 2 2 4 6 3" xfId="5475" xr:uid="{00000000-0005-0000-0000-0000A8140000}"/>
    <cellStyle name="20% - Accent1 2 2 4 2 2 4 6 3 2" xfId="5476" xr:uid="{00000000-0005-0000-0000-0000A9140000}"/>
    <cellStyle name="20% - Accent1 2 2 4 2 2 4 6 4" xfId="5477" xr:uid="{00000000-0005-0000-0000-0000AA140000}"/>
    <cellStyle name="20% - Accent1 2 2 4 2 2 4 7" xfId="5478" xr:uid="{00000000-0005-0000-0000-0000AB140000}"/>
    <cellStyle name="20% - Accent1 2 2 4 2 2 4 7 2" xfId="5479" xr:uid="{00000000-0005-0000-0000-0000AC140000}"/>
    <cellStyle name="20% - Accent1 2 2 4 2 2 4 7 2 2" xfId="5480" xr:uid="{00000000-0005-0000-0000-0000AD140000}"/>
    <cellStyle name="20% - Accent1 2 2 4 2 2 4 7 3" xfId="5481" xr:uid="{00000000-0005-0000-0000-0000AE140000}"/>
    <cellStyle name="20% - Accent1 2 2 4 2 2 4 8" xfId="5482" xr:uid="{00000000-0005-0000-0000-0000AF140000}"/>
    <cellStyle name="20% - Accent1 2 2 4 2 2 4 8 2" xfId="5483" xr:uid="{00000000-0005-0000-0000-0000B0140000}"/>
    <cellStyle name="20% - Accent1 2 2 4 2 2 4 8 2 2" xfId="5484" xr:uid="{00000000-0005-0000-0000-0000B1140000}"/>
    <cellStyle name="20% - Accent1 2 2 4 2 2 4 8 3" xfId="5485" xr:uid="{00000000-0005-0000-0000-0000B2140000}"/>
    <cellStyle name="20% - Accent1 2 2 4 2 2 4 9" xfId="5486" xr:uid="{00000000-0005-0000-0000-0000B3140000}"/>
    <cellStyle name="20% - Accent1 2 2 4 2 2 4 9 2" xfId="5487" xr:uid="{00000000-0005-0000-0000-0000B4140000}"/>
    <cellStyle name="20% - Accent1 2 2 4 2 2 5" xfId="5488" xr:uid="{00000000-0005-0000-0000-0000B5140000}"/>
    <cellStyle name="20% - Accent1 2 2 4 2 2 5 2" xfId="5489" xr:uid="{00000000-0005-0000-0000-0000B6140000}"/>
    <cellStyle name="20% - Accent1 2 2 4 2 2 5 2 2" xfId="5490" xr:uid="{00000000-0005-0000-0000-0000B7140000}"/>
    <cellStyle name="20% - Accent1 2 2 4 2 2 5 2 2 2" xfId="5491" xr:uid="{00000000-0005-0000-0000-0000B8140000}"/>
    <cellStyle name="20% - Accent1 2 2 4 2 2 5 2 2 2 2" xfId="5492" xr:uid="{00000000-0005-0000-0000-0000B9140000}"/>
    <cellStyle name="20% - Accent1 2 2 4 2 2 5 2 2 3" xfId="5493" xr:uid="{00000000-0005-0000-0000-0000BA140000}"/>
    <cellStyle name="20% - Accent1 2 2 4 2 2 5 2 3" xfId="5494" xr:uid="{00000000-0005-0000-0000-0000BB140000}"/>
    <cellStyle name="20% - Accent1 2 2 4 2 2 5 2 3 2" xfId="5495" xr:uid="{00000000-0005-0000-0000-0000BC140000}"/>
    <cellStyle name="20% - Accent1 2 2 4 2 2 5 2 4" xfId="5496" xr:uid="{00000000-0005-0000-0000-0000BD140000}"/>
    <cellStyle name="20% - Accent1 2 2 4 2 2 5 3" xfId="5497" xr:uid="{00000000-0005-0000-0000-0000BE140000}"/>
    <cellStyle name="20% - Accent1 2 2 4 2 2 5 3 2" xfId="5498" xr:uid="{00000000-0005-0000-0000-0000BF140000}"/>
    <cellStyle name="20% - Accent1 2 2 4 2 2 5 3 2 2" xfId="5499" xr:uid="{00000000-0005-0000-0000-0000C0140000}"/>
    <cellStyle name="20% - Accent1 2 2 4 2 2 5 3 2 2 2" xfId="5500" xr:uid="{00000000-0005-0000-0000-0000C1140000}"/>
    <cellStyle name="20% - Accent1 2 2 4 2 2 5 3 2 3" xfId="5501" xr:uid="{00000000-0005-0000-0000-0000C2140000}"/>
    <cellStyle name="20% - Accent1 2 2 4 2 2 5 3 3" xfId="5502" xr:uid="{00000000-0005-0000-0000-0000C3140000}"/>
    <cellStyle name="20% - Accent1 2 2 4 2 2 5 3 3 2" xfId="5503" xr:uid="{00000000-0005-0000-0000-0000C4140000}"/>
    <cellStyle name="20% - Accent1 2 2 4 2 2 5 3 4" xfId="5504" xr:uid="{00000000-0005-0000-0000-0000C5140000}"/>
    <cellStyle name="20% - Accent1 2 2 4 2 2 5 4" xfId="5505" xr:uid="{00000000-0005-0000-0000-0000C6140000}"/>
    <cellStyle name="20% - Accent1 2 2 4 2 2 5 4 2" xfId="5506" xr:uid="{00000000-0005-0000-0000-0000C7140000}"/>
    <cellStyle name="20% - Accent1 2 2 4 2 2 5 4 2 2" xfId="5507" xr:uid="{00000000-0005-0000-0000-0000C8140000}"/>
    <cellStyle name="20% - Accent1 2 2 4 2 2 5 4 2 2 2" xfId="5508" xr:uid="{00000000-0005-0000-0000-0000C9140000}"/>
    <cellStyle name="20% - Accent1 2 2 4 2 2 5 4 2 3" xfId="5509" xr:uid="{00000000-0005-0000-0000-0000CA140000}"/>
    <cellStyle name="20% - Accent1 2 2 4 2 2 5 4 3" xfId="5510" xr:uid="{00000000-0005-0000-0000-0000CB140000}"/>
    <cellStyle name="20% - Accent1 2 2 4 2 2 5 4 3 2" xfId="5511" xr:uid="{00000000-0005-0000-0000-0000CC140000}"/>
    <cellStyle name="20% - Accent1 2 2 4 2 2 5 4 4" xfId="5512" xr:uid="{00000000-0005-0000-0000-0000CD140000}"/>
    <cellStyle name="20% - Accent1 2 2 4 2 2 5 5" xfId="5513" xr:uid="{00000000-0005-0000-0000-0000CE140000}"/>
    <cellStyle name="20% - Accent1 2 2 4 2 2 5 5 2" xfId="5514" xr:uid="{00000000-0005-0000-0000-0000CF140000}"/>
    <cellStyle name="20% - Accent1 2 2 4 2 2 5 5 2 2" xfId="5515" xr:uid="{00000000-0005-0000-0000-0000D0140000}"/>
    <cellStyle name="20% - Accent1 2 2 4 2 2 5 5 3" xfId="5516" xr:uid="{00000000-0005-0000-0000-0000D1140000}"/>
    <cellStyle name="20% - Accent1 2 2 4 2 2 5 6" xfId="5517" xr:uid="{00000000-0005-0000-0000-0000D2140000}"/>
    <cellStyle name="20% - Accent1 2 2 4 2 2 5 6 2" xfId="5518" xr:uid="{00000000-0005-0000-0000-0000D3140000}"/>
    <cellStyle name="20% - Accent1 2 2 4 2 2 5 6 2 2" xfId="5519" xr:uid="{00000000-0005-0000-0000-0000D4140000}"/>
    <cellStyle name="20% - Accent1 2 2 4 2 2 5 6 3" xfId="5520" xr:uid="{00000000-0005-0000-0000-0000D5140000}"/>
    <cellStyle name="20% - Accent1 2 2 4 2 2 5 7" xfId="5521" xr:uid="{00000000-0005-0000-0000-0000D6140000}"/>
    <cellStyle name="20% - Accent1 2 2 4 2 2 5 7 2" xfId="5522" xr:uid="{00000000-0005-0000-0000-0000D7140000}"/>
    <cellStyle name="20% - Accent1 2 2 4 2 2 5 8" xfId="5523" xr:uid="{00000000-0005-0000-0000-0000D8140000}"/>
    <cellStyle name="20% - Accent1 2 2 4 2 2 5 8 2" xfId="5524" xr:uid="{00000000-0005-0000-0000-0000D9140000}"/>
    <cellStyle name="20% - Accent1 2 2 4 2 2 5 9" xfId="5525" xr:uid="{00000000-0005-0000-0000-0000DA140000}"/>
    <cellStyle name="20% - Accent1 2 2 4 2 2 6" xfId="5526" xr:uid="{00000000-0005-0000-0000-0000DB140000}"/>
    <cellStyle name="20% - Accent1 2 2 4 2 2 6 2" xfId="5527" xr:uid="{00000000-0005-0000-0000-0000DC140000}"/>
    <cellStyle name="20% - Accent1 2 2 4 2 2 6 2 2" xfId="5528" xr:uid="{00000000-0005-0000-0000-0000DD140000}"/>
    <cellStyle name="20% - Accent1 2 2 4 2 2 6 2 2 2" xfId="5529" xr:uid="{00000000-0005-0000-0000-0000DE140000}"/>
    <cellStyle name="20% - Accent1 2 2 4 2 2 6 2 2 2 2" xfId="5530" xr:uid="{00000000-0005-0000-0000-0000DF140000}"/>
    <cellStyle name="20% - Accent1 2 2 4 2 2 6 2 2 3" xfId="5531" xr:uid="{00000000-0005-0000-0000-0000E0140000}"/>
    <cellStyle name="20% - Accent1 2 2 4 2 2 6 2 3" xfId="5532" xr:uid="{00000000-0005-0000-0000-0000E1140000}"/>
    <cellStyle name="20% - Accent1 2 2 4 2 2 6 2 3 2" xfId="5533" xr:uid="{00000000-0005-0000-0000-0000E2140000}"/>
    <cellStyle name="20% - Accent1 2 2 4 2 2 6 2 4" xfId="5534" xr:uid="{00000000-0005-0000-0000-0000E3140000}"/>
    <cellStyle name="20% - Accent1 2 2 4 2 2 6 3" xfId="5535" xr:uid="{00000000-0005-0000-0000-0000E4140000}"/>
    <cellStyle name="20% - Accent1 2 2 4 2 2 6 3 2" xfId="5536" xr:uid="{00000000-0005-0000-0000-0000E5140000}"/>
    <cellStyle name="20% - Accent1 2 2 4 2 2 6 3 2 2" xfId="5537" xr:uid="{00000000-0005-0000-0000-0000E6140000}"/>
    <cellStyle name="20% - Accent1 2 2 4 2 2 6 3 2 2 2" xfId="5538" xr:uid="{00000000-0005-0000-0000-0000E7140000}"/>
    <cellStyle name="20% - Accent1 2 2 4 2 2 6 3 2 3" xfId="5539" xr:uid="{00000000-0005-0000-0000-0000E8140000}"/>
    <cellStyle name="20% - Accent1 2 2 4 2 2 6 3 3" xfId="5540" xr:uid="{00000000-0005-0000-0000-0000E9140000}"/>
    <cellStyle name="20% - Accent1 2 2 4 2 2 6 3 3 2" xfId="5541" xr:uid="{00000000-0005-0000-0000-0000EA140000}"/>
    <cellStyle name="20% - Accent1 2 2 4 2 2 6 3 4" xfId="5542" xr:uid="{00000000-0005-0000-0000-0000EB140000}"/>
    <cellStyle name="20% - Accent1 2 2 4 2 2 6 4" xfId="5543" xr:uid="{00000000-0005-0000-0000-0000EC140000}"/>
    <cellStyle name="20% - Accent1 2 2 4 2 2 6 4 2" xfId="5544" xr:uid="{00000000-0005-0000-0000-0000ED140000}"/>
    <cellStyle name="20% - Accent1 2 2 4 2 2 6 4 2 2" xfId="5545" xr:uid="{00000000-0005-0000-0000-0000EE140000}"/>
    <cellStyle name="20% - Accent1 2 2 4 2 2 6 4 2 2 2" xfId="5546" xr:uid="{00000000-0005-0000-0000-0000EF140000}"/>
    <cellStyle name="20% - Accent1 2 2 4 2 2 6 4 2 3" xfId="5547" xr:uid="{00000000-0005-0000-0000-0000F0140000}"/>
    <cellStyle name="20% - Accent1 2 2 4 2 2 6 4 3" xfId="5548" xr:uid="{00000000-0005-0000-0000-0000F1140000}"/>
    <cellStyle name="20% - Accent1 2 2 4 2 2 6 4 3 2" xfId="5549" xr:uid="{00000000-0005-0000-0000-0000F2140000}"/>
    <cellStyle name="20% - Accent1 2 2 4 2 2 6 4 4" xfId="5550" xr:uid="{00000000-0005-0000-0000-0000F3140000}"/>
    <cellStyle name="20% - Accent1 2 2 4 2 2 6 5" xfId="5551" xr:uid="{00000000-0005-0000-0000-0000F4140000}"/>
    <cellStyle name="20% - Accent1 2 2 4 2 2 6 5 2" xfId="5552" xr:uid="{00000000-0005-0000-0000-0000F5140000}"/>
    <cellStyle name="20% - Accent1 2 2 4 2 2 6 5 2 2" xfId="5553" xr:uid="{00000000-0005-0000-0000-0000F6140000}"/>
    <cellStyle name="20% - Accent1 2 2 4 2 2 6 5 3" xfId="5554" xr:uid="{00000000-0005-0000-0000-0000F7140000}"/>
    <cellStyle name="20% - Accent1 2 2 4 2 2 6 6" xfId="5555" xr:uid="{00000000-0005-0000-0000-0000F8140000}"/>
    <cellStyle name="20% - Accent1 2 2 4 2 2 6 6 2" xfId="5556" xr:uid="{00000000-0005-0000-0000-0000F9140000}"/>
    <cellStyle name="20% - Accent1 2 2 4 2 2 6 6 2 2" xfId="5557" xr:uid="{00000000-0005-0000-0000-0000FA140000}"/>
    <cellStyle name="20% - Accent1 2 2 4 2 2 6 6 3" xfId="5558" xr:uid="{00000000-0005-0000-0000-0000FB140000}"/>
    <cellStyle name="20% - Accent1 2 2 4 2 2 6 7" xfId="5559" xr:uid="{00000000-0005-0000-0000-0000FC140000}"/>
    <cellStyle name="20% - Accent1 2 2 4 2 2 6 7 2" xfId="5560" xr:uid="{00000000-0005-0000-0000-0000FD140000}"/>
    <cellStyle name="20% - Accent1 2 2 4 2 2 6 8" xfId="5561" xr:uid="{00000000-0005-0000-0000-0000FE140000}"/>
    <cellStyle name="20% - Accent1 2 2 4 2 2 6 8 2" xfId="5562" xr:uid="{00000000-0005-0000-0000-0000FF140000}"/>
    <cellStyle name="20% - Accent1 2 2 4 2 2 6 9" xfId="5563" xr:uid="{00000000-0005-0000-0000-000000150000}"/>
    <cellStyle name="20% - Accent1 2 2 4 2 2 7" xfId="5564" xr:uid="{00000000-0005-0000-0000-000001150000}"/>
    <cellStyle name="20% - Accent1 2 2 4 2 2 7 2" xfId="5565" xr:uid="{00000000-0005-0000-0000-000002150000}"/>
    <cellStyle name="20% - Accent1 2 2 4 2 2 7 2 2" xfId="5566" xr:uid="{00000000-0005-0000-0000-000003150000}"/>
    <cellStyle name="20% - Accent1 2 2 4 2 2 7 2 2 2" xfId="5567" xr:uid="{00000000-0005-0000-0000-000004150000}"/>
    <cellStyle name="20% - Accent1 2 2 4 2 2 7 2 3" xfId="5568" xr:uid="{00000000-0005-0000-0000-000005150000}"/>
    <cellStyle name="20% - Accent1 2 2 4 2 2 7 3" xfId="5569" xr:uid="{00000000-0005-0000-0000-000006150000}"/>
    <cellStyle name="20% - Accent1 2 2 4 2 2 7 3 2" xfId="5570" xr:uid="{00000000-0005-0000-0000-000007150000}"/>
    <cellStyle name="20% - Accent1 2 2 4 2 2 7 4" xfId="5571" xr:uid="{00000000-0005-0000-0000-000008150000}"/>
    <cellStyle name="20% - Accent1 2 2 4 2 2 8" xfId="5572" xr:uid="{00000000-0005-0000-0000-000009150000}"/>
    <cellStyle name="20% - Accent1 2 2 4 2 2 8 2" xfId="5573" xr:uid="{00000000-0005-0000-0000-00000A150000}"/>
    <cellStyle name="20% - Accent1 2 2 4 2 2 8 2 2" xfId="5574" xr:uid="{00000000-0005-0000-0000-00000B150000}"/>
    <cellStyle name="20% - Accent1 2 2 4 2 2 8 2 2 2" xfId="5575" xr:uid="{00000000-0005-0000-0000-00000C150000}"/>
    <cellStyle name="20% - Accent1 2 2 4 2 2 8 2 3" xfId="5576" xr:uid="{00000000-0005-0000-0000-00000D150000}"/>
    <cellStyle name="20% - Accent1 2 2 4 2 2 8 3" xfId="5577" xr:uid="{00000000-0005-0000-0000-00000E150000}"/>
    <cellStyle name="20% - Accent1 2 2 4 2 2 8 3 2" xfId="5578" xr:uid="{00000000-0005-0000-0000-00000F150000}"/>
    <cellStyle name="20% - Accent1 2 2 4 2 2 8 4" xfId="5579" xr:uid="{00000000-0005-0000-0000-000010150000}"/>
    <cellStyle name="20% - Accent1 2 2 4 2 2 9" xfId="5580" xr:uid="{00000000-0005-0000-0000-000011150000}"/>
    <cellStyle name="20% - Accent1 2 2 4 2 2 9 2" xfId="5581" xr:uid="{00000000-0005-0000-0000-000012150000}"/>
    <cellStyle name="20% - Accent1 2 2 4 2 2 9 2 2" xfId="5582" xr:uid="{00000000-0005-0000-0000-000013150000}"/>
    <cellStyle name="20% - Accent1 2 2 4 2 2 9 2 2 2" xfId="5583" xr:uid="{00000000-0005-0000-0000-000014150000}"/>
    <cellStyle name="20% - Accent1 2 2 4 2 2 9 2 3" xfId="5584" xr:uid="{00000000-0005-0000-0000-000015150000}"/>
    <cellStyle name="20% - Accent1 2 2 4 2 2 9 3" xfId="5585" xr:uid="{00000000-0005-0000-0000-000016150000}"/>
    <cellStyle name="20% - Accent1 2 2 4 2 2 9 3 2" xfId="5586" xr:uid="{00000000-0005-0000-0000-000017150000}"/>
    <cellStyle name="20% - Accent1 2 2 4 2 2 9 4" xfId="5587" xr:uid="{00000000-0005-0000-0000-000018150000}"/>
    <cellStyle name="20% - Accent1 2 2 4 2 3" xfId="5588" xr:uid="{00000000-0005-0000-0000-000019150000}"/>
    <cellStyle name="20% - Accent1 2 2 4 2 3 10" xfId="5589" xr:uid="{00000000-0005-0000-0000-00001A150000}"/>
    <cellStyle name="20% - Accent1 2 2 4 2 3 10 2" xfId="5590" xr:uid="{00000000-0005-0000-0000-00001B150000}"/>
    <cellStyle name="20% - Accent1 2 2 4 2 3 11" xfId="5591" xr:uid="{00000000-0005-0000-0000-00001C150000}"/>
    <cellStyle name="20% - Accent1 2 2 4 2 3 2" xfId="5592" xr:uid="{00000000-0005-0000-0000-00001D150000}"/>
    <cellStyle name="20% - Accent1 2 2 4 2 3 2 2" xfId="5593" xr:uid="{00000000-0005-0000-0000-00001E150000}"/>
    <cellStyle name="20% - Accent1 2 2 4 2 3 2 2 2" xfId="5594" xr:uid="{00000000-0005-0000-0000-00001F150000}"/>
    <cellStyle name="20% - Accent1 2 2 4 2 3 2 2 2 2" xfId="5595" xr:uid="{00000000-0005-0000-0000-000020150000}"/>
    <cellStyle name="20% - Accent1 2 2 4 2 3 2 2 2 2 2" xfId="5596" xr:uid="{00000000-0005-0000-0000-000021150000}"/>
    <cellStyle name="20% - Accent1 2 2 4 2 3 2 2 2 3" xfId="5597" xr:uid="{00000000-0005-0000-0000-000022150000}"/>
    <cellStyle name="20% - Accent1 2 2 4 2 3 2 2 3" xfId="5598" xr:uid="{00000000-0005-0000-0000-000023150000}"/>
    <cellStyle name="20% - Accent1 2 2 4 2 3 2 2 3 2" xfId="5599" xr:uid="{00000000-0005-0000-0000-000024150000}"/>
    <cellStyle name="20% - Accent1 2 2 4 2 3 2 2 4" xfId="5600" xr:uid="{00000000-0005-0000-0000-000025150000}"/>
    <cellStyle name="20% - Accent1 2 2 4 2 3 2 3" xfId="5601" xr:uid="{00000000-0005-0000-0000-000026150000}"/>
    <cellStyle name="20% - Accent1 2 2 4 2 3 2 3 2" xfId="5602" xr:uid="{00000000-0005-0000-0000-000027150000}"/>
    <cellStyle name="20% - Accent1 2 2 4 2 3 2 3 2 2" xfId="5603" xr:uid="{00000000-0005-0000-0000-000028150000}"/>
    <cellStyle name="20% - Accent1 2 2 4 2 3 2 3 2 2 2" xfId="5604" xr:uid="{00000000-0005-0000-0000-000029150000}"/>
    <cellStyle name="20% - Accent1 2 2 4 2 3 2 3 2 3" xfId="5605" xr:uid="{00000000-0005-0000-0000-00002A150000}"/>
    <cellStyle name="20% - Accent1 2 2 4 2 3 2 3 3" xfId="5606" xr:uid="{00000000-0005-0000-0000-00002B150000}"/>
    <cellStyle name="20% - Accent1 2 2 4 2 3 2 3 3 2" xfId="5607" xr:uid="{00000000-0005-0000-0000-00002C150000}"/>
    <cellStyle name="20% - Accent1 2 2 4 2 3 2 3 4" xfId="5608" xr:uid="{00000000-0005-0000-0000-00002D150000}"/>
    <cellStyle name="20% - Accent1 2 2 4 2 3 2 4" xfId="5609" xr:uid="{00000000-0005-0000-0000-00002E150000}"/>
    <cellStyle name="20% - Accent1 2 2 4 2 3 2 4 2" xfId="5610" xr:uid="{00000000-0005-0000-0000-00002F150000}"/>
    <cellStyle name="20% - Accent1 2 2 4 2 3 2 4 2 2" xfId="5611" xr:uid="{00000000-0005-0000-0000-000030150000}"/>
    <cellStyle name="20% - Accent1 2 2 4 2 3 2 4 2 2 2" xfId="5612" xr:uid="{00000000-0005-0000-0000-000031150000}"/>
    <cellStyle name="20% - Accent1 2 2 4 2 3 2 4 2 3" xfId="5613" xr:uid="{00000000-0005-0000-0000-000032150000}"/>
    <cellStyle name="20% - Accent1 2 2 4 2 3 2 4 3" xfId="5614" xr:uid="{00000000-0005-0000-0000-000033150000}"/>
    <cellStyle name="20% - Accent1 2 2 4 2 3 2 4 3 2" xfId="5615" xr:uid="{00000000-0005-0000-0000-000034150000}"/>
    <cellStyle name="20% - Accent1 2 2 4 2 3 2 4 4" xfId="5616" xr:uid="{00000000-0005-0000-0000-000035150000}"/>
    <cellStyle name="20% - Accent1 2 2 4 2 3 2 5" xfId="5617" xr:uid="{00000000-0005-0000-0000-000036150000}"/>
    <cellStyle name="20% - Accent1 2 2 4 2 3 2 5 2" xfId="5618" xr:uid="{00000000-0005-0000-0000-000037150000}"/>
    <cellStyle name="20% - Accent1 2 2 4 2 3 2 5 2 2" xfId="5619" xr:uid="{00000000-0005-0000-0000-000038150000}"/>
    <cellStyle name="20% - Accent1 2 2 4 2 3 2 5 3" xfId="5620" xr:uid="{00000000-0005-0000-0000-000039150000}"/>
    <cellStyle name="20% - Accent1 2 2 4 2 3 2 6" xfId="5621" xr:uid="{00000000-0005-0000-0000-00003A150000}"/>
    <cellStyle name="20% - Accent1 2 2 4 2 3 2 6 2" xfId="5622" xr:uid="{00000000-0005-0000-0000-00003B150000}"/>
    <cellStyle name="20% - Accent1 2 2 4 2 3 2 6 2 2" xfId="5623" xr:uid="{00000000-0005-0000-0000-00003C150000}"/>
    <cellStyle name="20% - Accent1 2 2 4 2 3 2 6 3" xfId="5624" xr:uid="{00000000-0005-0000-0000-00003D150000}"/>
    <cellStyle name="20% - Accent1 2 2 4 2 3 2 7" xfId="5625" xr:uid="{00000000-0005-0000-0000-00003E150000}"/>
    <cellStyle name="20% - Accent1 2 2 4 2 3 2 7 2" xfId="5626" xr:uid="{00000000-0005-0000-0000-00003F150000}"/>
    <cellStyle name="20% - Accent1 2 2 4 2 3 2 8" xfId="5627" xr:uid="{00000000-0005-0000-0000-000040150000}"/>
    <cellStyle name="20% - Accent1 2 2 4 2 3 2 8 2" xfId="5628" xr:uid="{00000000-0005-0000-0000-000041150000}"/>
    <cellStyle name="20% - Accent1 2 2 4 2 3 2 9" xfId="5629" xr:uid="{00000000-0005-0000-0000-000042150000}"/>
    <cellStyle name="20% - Accent1 2 2 4 2 3 3" xfId="5630" xr:uid="{00000000-0005-0000-0000-000043150000}"/>
    <cellStyle name="20% - Accent1 2 2 4 2 3 3 2" xfId="5631" xr:uid="{00000000-0005-0000-0000-000044150000}"/>
    <cellStyle name="20% - Accent1 2 2 4 2 3 3 2 2" xfId="5632" xr:uid="{00000000-0005-0000-0000-000045150000}"/>
    <cellStyle name="20% - Accent1 2 2 4 2 3 3 2 2 2" xfId="5633" xr:uid="{00000000-0005-0000-0000-000046150000}"/>
    <cellStyle name="20% - Accent1 2 2 4 2 3 3 2 2 2 2" xfId="5634" xr:uid="{00000000-0005-0000-0000-000047150000}"/>
    <cellStyle name="20% - Accent1 2 2 4 2 3 3 2 2 3" xfId="5635" xr:uid="{00000000-0005-0000-0000-000048150000}"/>
    <cellStyle name="20% - Accent1 2 2 4 2 3 3 2 3" xfId="5636" xr:uid="{00000000-0005-0000-0000-000049150000}"/>
    <cellStyle name="20% - Accent1 2 2 4 2 3 3 2 3 2" xfId="5637" xr:uid="{00000000-0005-0000-0000-00004A150000}"/>
    <cellStyle name="20% - Accent1 2 2 4 2 3 3 2 4" xfId="5638" xr:uid="{00000000-0005-0000-0000-00004B150000}"/>
    <cellStyle name="20% - Accent1 2 2 4 2 3 3 3" xfId="5639" xr:uid="{00000000-0005-0000-0000-00004C150000}"/>
    <cellStyle name="20% - Accent1 2 2 4 2 3 3 3 2" xfId="5640" xr:uid="{00000000-0005-0000-0000-00004D150000}"/>
    <cellStyle name="20% - Accent1 2 2 4 2 3 3 3 2 2" xfId="5641" xr:uid="{00000000-0005-0000-0000-00004E150000}"/>
    <cellStyle name="20% - Accent1 2 2 4 2 3 3 3 2 2 2" xfId="5642" xr:uid="{00000000-0005-0000-0000-00004F150000}"/>
    <cellStyle name="20% - Accent1 2 2 4 2 3 3 3 2 3" xfId="5643" xr:uid="{00000000-0005-0000-0000-000050150000}"/>
    <cellStyle name="20% - Accent1 2 2 4 2 3 3 3 3" xfId="5644" xr:uid="{00000000-0005-0000-0000-000051150000}"/>
    <cellStyle name="20% - Accent1 2 2 4 2 3 3 3 3 2" xfId="5645" xr:uid="{00000000-0005-0000-0000-000052150000}"/>
    <cellStyle name="20% - Accent1 2 2 4 2 3 3 3 4" xfId="5646" xr:uid="{00000000-0005-0000-0000-000053150000}"/>
    <cellStyle name="20% - Accent1 2 2 4 2 3 3 4" xfId="5647" xr:uid="{00000000-0005-0000-0000-000054150000}"/>
    <cellStyle name="20% - Accent1 2 2 4 2 3 3 4 2" xfId="5648" xr:uid="{00000000-0005-0000-0000-000055150000}"/>
    <cellStyle name="20% - Accent1 2 2 4 2 3 3 4 2 2" xfId="5649" xr:uid="{00000000-0005-0000-0000-000056150000}"/>
    <cellStyle name="20% - Accent1 2 2 4 2 3 3 4 2 2 2" xfId="5650" xr:uid="{00000000-0005-0000-0000-000057150000}"/>
    <cellStyle name="20% - Accent1 2 2 4 2 3 3 4 2 3" xfId="5651" xr:uid="{00000000-0005-0000-0000-000058150000}"/>
    <cellStyle name="20% - Accent1 2 2 4 2 3 3 4 3" xfId="5652" xr:uid="{00000000-0005-0000-0000-000059150000}"/>
    <cellStyle name="20% - Accent1 2 2 4 2 3 3 4 3 2" xfId="5653" xr:uid="{00000000-0005-0000-0000-00005A150000}"/>
    <cellStyle name="20% - Accent1 2 2 4 2 3 3 4 4" xfId="5654" xr:uid="{00000000-0005-0000-0000-00005B150000}"/>
    <cellStyle name="20% - Accent1 2 2 4 2 3 3 5" xfId="5655" xr:uid="{00000000-0005-0000-0000-00005C150000}"/>
    <cellStyle name="20% - Accent1 2 2 4 2 3 3 5 2" xfId="5656" xr:uid="{00000000-0005-0000-0000-00005D150000}"/>
    <cellStyle name="20% - Accent1 2 2 4 2 3 3 5 2 2" xfId="5657" xr:uid="{00000000-0005-0000-0000-00005E150000}"/>
    <cellStyle name="20% - Accent1 2 2 4 2 3 3 5 3" xfId="5658" xr:uid="{00000000-0005-0000-0000-00005F150000}"/>
    <cellStyle name="20% - Accent1 2 2 4 2 3 3 6" xfId="5659" xr:uid="{00000000-0005-0000-0000-000060150000}"/>
    <cellStyle name="20% - Accent1 2 2 4 2 3 3 6 2" xfId="5660" xr:uid="{00000000-0005-0000-0000-000061150000}"/>
    <cellStyle name="20% - Accent1 2 2 4 2 3 3 6 2 2" xfId="5661" xr:uid="{00000000-0005-0000-0000-000062150000}"/>
    <cellStyle name="20% - Accent1 2 2 4 2 3 3 6 3" xfId="5662" xr:uid="{00000000-0005-0000-0000-000063150000}"/>
    <cellStyle name="20% - Accent1 2 2 4 2 3 3 7" xfId="5663" xr:uid="{00000000-0005-0000-0000-000064150000}"/>
    <cellStyle name="20% - Accent1 2 2 4 2 3 3 7 2" xfId="5664" xr:uid="{00000000-0005-0000-0000-000065150000}"/>
    <cellStyle name="20% - Accent1 2 2 4 2 3 3 8" xfId="5665" xr:uid="{00000000-0005-0000-0000-000066150000}"/>
    <cellStyle name="20% - Accent1 2 2 4 2 3 3 8 2" xfId="5666" xr:uid="{00000000-0005-0000-0000-000067150000}"/>
    <cellStyle name="20% - Accent1 2 2 4 2 3 3 9" xfId="5667" xr:uid="{00000000-0005-0000-0000-000068150000}"/>
    <cellStyle name="20% - Accent1 2 2 4 2 3 4" xfId="5668" xr:uid="{00000000-0005-0000-0000-000069150000}"/>
    <cellStyle name="20% - Accent1 2 2 4 2 3 4 2" xfId="5669" xr:uid="{00000000-0005-0000-0000-00006A150000}"/>
    <cellStyle name="20% - Accent1 2 2 4 2 3 4 2 2" xfId="5670" xr:uid="{00000000-0005-0000-0000-00006B150000}"/>
    <cellStyle name="20% - Accent1 2 2 4 2 3 4 2 2 2" xfId="5671" xr:uid="{00000000-0005-0000-0000-00006C150000}"/>
    <cellStyle name="20% - Accent1 2 2 4 2 3 4 2 3" xfId="5672" xr:uid="{00000000-0005-0000-0000-00006D150000}"/>
    <cellStyle name="20% - Accent1 2 2 4 2 3 4 3" xfId="5673" xr:uid="{00000000-0005-0000-0000-00006E150000}"/>
    <cellStyle name="20% - Accent1 2 2 4 2 3 4 3 2" xfId="5674" xr:uid="{00000000-0005-0000-0000-00006F150000}"/>
    <cellStyle name="20% - Accent1 2 2 4 2 3 4 4" xfId="5675" xr:uid="{00000000-0005-0000-0000-000070150000}"/>
    <cellStyle name="20% - Accent1 2 2 4 2 3 5" xfId="5676" xr:uid="{00000000-0005-0000-0000-000071150000}"/>
    <cellStyle name="20% - Accent1 2 2 4 2 3 5 2" xfId="5677" xr:uid="{00000000-0005-0000-0000-000072150000}"/>
    <cellStyle name="20% - Accent1 2 2 4 2 3 5 2 2" xfId="5678" xr:uid="{00000000-0005-0000-0000-000073150000}"/>
    <cellStyle name="20% - Accent1 2 2 4 2 3 5 2 2 2" xfId="5679" xr:uid="{00000000-0005-0000-0000-000074150000}"/>
    <cellStyle name="20% - Accent1 2 2 4 2 3 5 2 3" xfId="5680" xr:uid="{00000000-0005-0000-0000-000075150000}"/>
    <cellStyle name="20% - Accent1 2 2 4 2 3 5 3" xfId="5681" xr:uid="{00000000-0005-0000-0000-000076150000}"/>
    <cellStyle name="20% - Accent1 2 2 4 2 3 5 3 2" xfId="5682" xr:uid="{00000000-0005-0000-0000-000077150000}"/>
    <cellStyle name="20% - Accent1 2 2 4 2 3 5 4" xfId="5683" xr:uid="{00000000-0005-0000-0000-000078150000}"/>
    <cellStyle name="20% - Accent1 2 2 4 2 3 6" xfId="5684" xr:uid="{00000000-0005-0000-0000-000079150000}"/>
    <cellStyle name="20% - Accent1 2 2 4 2 3 6 2" xfId="5685" xr:uid="{00000000-0005-0000-0000-00007A150000}"/>
    <cellStyle name="20% - Accent1 2 2 4 2 3 6 2 2" xfId="5686" xr:uid="{00000000-0005-0000-0000-00007B150000}"/>
    <cellStyle name="20% - Accent1 2 2 4 2 3 6 2 2 2" xfId="5687" xr:uid="{00000000-0005-0000-0000-00007C150000}"/>
    <cellStyle name="20% - Accent1 2 2 4 2 3 6 2 3" xfId="5688" xr:uid="{00000000-0005-0000-0000-00007D150000}"/>
    <cellStyle name="20% - Accent1 2 2 4 2 3 6 3" xfId="5689" xr:uid="{00000000-0005-0000-0000-00007E150000}"/>
    <cellStyle name="20% - Accent1 2 2 4 2 3 6 3 2" xfId="5690" xr:uid="{00000000-0005-0000-0000-00007F150000}"/>
    <cellStyle name="20% - Accent1 2 2 4 2 3 6 4" xfId="5691" xr:uid="{00000000-0005-0000-0000-000080150000}"/>
    <cellStyle name="20% - Accent1 2 2 4 2 3 7" xfId="5692" xr:uid="{00000000-0005-0000-0000-000081150000}"/>
    <cellStyle name="20% - Accent1 2 2 4 2 3 7 2" xfId="5693" xr:uid="{00000000-0005-0000-0000-000082150000}"/>
    <cellStyle name="20% - Accent1 2 2 4 2 3 7 2 2" xfId="5694" xr:uid="{00000000-0005-0000-0000-000083150000}"/>
    <cellStyle name="20% - Accent1 2 2 4 2 3 7 3" xfId="5695" xr:uid="{00000000-0005-0000-0000-000084150000}"/>
    <cellStyle name="20% - Accent1 2 2 4 2 3 8" xfId="5696" xr:uid="{00000000-0005-0000-0000-000085150000}"/>
    <cellStyle name="20% - Accent1 2 2 4 2 3 8 2" xfId="5697" xr:uid="{00000000-0005-0000-0000-000086150000}"/>
    <cellStyle name="20% - Accent1 2 2 4 2 3 8 2 2" xfId="5698" xr:uid="{00000000-0005-0000-0000-000087150000}"/>
    <cellStyle name="20% - Accent1 2 2 4 2 3 8 3" xfId="5699" xr:uid="{00000000-0005-0000-0000-000088150000}"/>
    <cellStyle name="20% - Accent1 2 2 4 2 3 9" xfId="5700" xr:uid="{00000000-0005-0000-0000-000089150000}"/>
    <cellStyle name="20% - Accent1 2 2 4 2 3 9 2" xfId="5701" xr:uid="{00000000-0005-0000-0000-00008A150000}"/>
    <cellStyle name="20% - Accent1 2 2 4 2 4" xfId="5702" xr:uid="{00000000-0005-0000-0000-00008B150000}"/>
    <cellStyle name="20% - Accent1 2 2 4 2 4 10" xfId="5703" xr:uid="{00000000-0005-0000-0000-00008C150000}"/>
    <cellStyle name="20% - Accent1 2 2 4 2 4 10 2" xfId="5704" xr:uid="{00000000-0005-0000-0000-00008D150000}"/>
    <cellStyle name="20% - Accent1 2 2 4 2 4 11" xfId="5705" xr:uid="{00000000-0005-0000-0000-00008E150000}"/>
    <cellStyle name="20% - Accent1 2 2 4 2 4 2" xfId="5706" xr:uid="{00000000-0005-0000-0000-00008F150000}"/>
    <cellStyle name="20% - Accent1 2 2 4 2 4 2 2" xfId="5707" xr:uid="{00000000-0005-0000-0000-000090150000}"/>
    <cellStyle name="20% - Accent1 2 2 4 2 4 2 2 2" xfId="5708" xr:uid="{00000000-0005-0000-0000-000091150000}"/>
    <cellStyle name="20% - Accent1 2 2 4 2 4 2 2 2 2" xfId="5709" xr:uid="{00000000-0005-0000-0000-000092150000}"/>
    <cellStyle name="20% - Accent1 2 2 4 2 4 2 2 2 2 2" xfId="5710" xr:uid="{00000000-0005-0000-0000-000093150000}"/>
    <cellStyle name="20% - Accent1 2 2 4 2 4 2 2 2 3" xfId="5711" xr:uid="{00000000-0005-0000-0000-000094150000}"/>
    <cellStyle name="20% - Accent1 2 2 4 2 4 2 2 3" xfId="5712" xr:uid="{00000000-0005-0000-0000-000095150000}"/>
    <cellStyle name="20% - Accent1 2 2 4 2 4 2 2 3 2" xfId="5713" xr:uid="{00000000-0005-0000-0000-000096150000}"/>
    <cellStyle name="20% - Accent1 2 2 4 2 4 2 2 4" xfId="5714" xr:uid="{00000000-0005-0000-0000-000097150000}"/>
    <cellStyle name="20% - Accent1 2 2 4 2 4 2 3" xfId="5715" xr:uid="{00000000-0005-0000-0000-000098150000}"/>
    <cellStyle name="20% - Accent1 2 2 4 2 4 2 3 2" xfId="5716" xr:uid="{00000000-0005-0000-0000-000099150000}"/>
    <cellStyle name="20% - Accent1 2 2 4 2 4 2 3 2 2" xfId="5717" xr:uid="{00000000-0005-0000-0000-00009A150000}"/>
    <cellStyle name="20% - Accent1 2 2 4 2 4 2 3 2 2 2" xfId="5718" xr:uid="{00000000-0005-0000-0000-00009B150000}"/>
    <cellStyle name="20% - Accent1 2 2 4 2 4 2 3 2 3" xfId="5719" xr:uid="{00000000-0005-0000-0000-00009C150000}"/>
    <cellStyle name="20% - Accent1 2 2 4 2 4 2 3 3" xfId="5720" xr:uid="{00000000-0005-0000-0000-00009D150000}"/>
    <cellStyle name="20% - Accent1 2 2 4 2 4 2 3 3 2" xfId="5721" xr:uid="{00000000-0005-0000-0000-00009E150000}"/>
    <cellStyle name="20% - Accent1 2 2 4 2 4 2 3 4" xfId="5722" xr:uid="{00000000-0005-0000-0000-00009F150000}"/>
    <cellStyle name="20% - Accent1 2 2 4 2 4 2 4" xfId="5723" xr:uid="{00000000-0005-0000-0000-0000A0150000}"/>
    <cellStyle name="20% - Accent1 2 2 4 2 4 2 4 2" xfId="5724" xr:uid="{00000000-0005-0000-0000-0000A1150000}"/>
    <cellStyle name="20% - Accent1 2 2 4 2 4 2 4 2 2" xfId="5725" xr:uid="{00000000-0005-0000-0000-0000A2150000}"/>
    <cellStyle name="20% - Accent1 2 2 4 2 4 2 4 2 2 2" xfId="5726" xr:uid="{00000000-0005-0000-0000-0000A3150000}"/>
    <cellStyle name="20% - Accent1 2 2 4 2 4 2 4 2 3" xfId="5727" xr:uid="{00000000-0005-0000-0000-0000A4150000}"/>
    <cellStyle name="20% - Accent1 2 2 4 2 4 2 4 3" xfId="5728" xr:uid="{00000000-0005-0000-0000-0000A5150000}"/>
    <cellStyle name="20% - Accent1 2 2 4 2 4 2 4 3 2" xfId="5729" xr:uid="{00000000-0005-0000-0000-0000A6150000}"/>
    <cellStyle name="20% - Accent1 2 2 4 2 4 2 4 4" xfId="5730" xr:uid="{00000000-0005-0000-0000-0000A7150000}"/>
    <cellStyle name="20% - Accent1 2 2 4 2 4 2 5" xfId="5731" xr:uid="{00000000-0005-0000-0000-0000A8150000}"/>
    <cellStyle name="20% - Accent1 2 2 4 2 4 2 5 2" xfId="5732" xr:uid="{00000000-0005-0000-0000-0000A9150000}"/>
    <cellStyle name="20% - Accent1 2 2 4 2 4 2 5 2 2" xfId="5733" xr:uid="{00000000-0005-0000-0000-0000AA150000}"/>
    <cellStyle name="20% - Accent1 2 2 4 2 4 2 5 3" xfId="5734" xr:uid="{00000000-0005-0000-0000-0000AB150000}"/>
    <cellStyle name="20% - Accent1 2 2 4 2 4 2 6" xfId="5735" xr:uid="{00000000-0005-0000-0000-0000AC150000}"/>
    <cellStyle name="20% - Accent1 2 2 4 2 4 2 6 2" xfId="5736" xr:uid="{00000000-0005-0000-0000-0000AD150000}"/>
    <cellStyle name="20% - Accent1 2 2 4 2 4 2 6 2 2" xfId="5737" xr:uid="{00000000-0005-0000-0000-0000AE150000}"/>
    <cellStyle name="20% - Accent1 2 2 4 2 4 2 6 3" xfId="5738" xr:uid="{00000000-0005-0000-0000-0000AF150000}"/>
    <cellStyle name="20% - Accent1 2 2 4 2 4 2 7" xfId="5739" xr:uid="{00000000-0005-0000-0000-0000B0150000}"/>
    <cellStyle name="20% - Accent1 2 2 4 2 4 2 7 2" xfId="5740" xr:uid="{00000000-0005-0000-0000-0000B1150000}"/>
    <cellStyle name="20% - Accent1 2 2 4 2 4 2 8" xfId="5741" xr:uid="{00000000-0005-0000-0000-0000B2150000}"/>
    <cellStyle name="20% - Accent1 2 2 4 2 4 2 8 2" xfId="5742" xr:uid="{00000000-0005-0000-0000-0000B3150000}"/>
    <cellStyle name="20% - Accent1 2 2 4 2 4 2 9" xfId="5743" xr:uid="{00000000-0005-0000-0000-0000B4150000}"/>
    <cellStyle name="20% - Accent1 2 2 4 2 4 3" xfId="5744" xr:uid="{00000000-0005-0000-0000-0000B5150000}"/>
    <cellStyle name="20% - Accent1 2 2 4 2 4 3 2" xfId="5745" xr:uid="{00000000-0005-0000-0000-0000B6150000}"/>
    <cellStyle name="20% - Accent1 2 2 4 2 4 3 2 2" xfId="5746" xr:uid="{00000000-0005-0000-0000-0000B7150000}"/>
    <cellStyle name="20% - Accent1 2 2 4 2 4 3 2 2 2" xfId="5747" xr:uid="{00000000-0005-0000-0000-0000B8150000}"/>
    <cellStyle name="20% - Accent1 2 2 4 2 4 3 2 2 2 2" xfId="5748" xr:uid="{00000000-0005-0000-0000-0000B9150000}"/>
    <cellStyle name="20% - Accent1 2 2 4 2 4 3 2 2 3" xfId="5749" xr:uid="{00000000-0005-0000-0000-0000BA150000}"/>
    <cellStyle name="20% - Accent1 2 2 4 2 4 3 2 3" xfId="5750" xr:uid="{00000000-0005-0000-0000-0000BB150000}"/>
    <cellStyle name="20% - Accent1 2 2 4 2 4 3 2 3 2" xfId="5751" xr:uid="{00000000-0005-0000-0000-0000BC150000}"/>
    <cellStyle name="20% - Accent1 2 2 4 2 4 3 2 4" xfId="5752" xr:uid="{00000000-0005-0000-0000-0000BD150000}"/>
    <cellStyle name="20% - Accent1 2 2 4 2 4 3 3" xfId="5753" xr:uid="{00000000-0005-0000-0000-0000BE150000}"/>
    <cellStyle name="20% - Accent1 2 2 4 2 4 3 3 2" xfId="5754" xr:uid="{00000000-0005-0000-0000-0000BF150000}"/>
    <cellStyle name="20% - Accent1 2 2 4 2 4 3 3 2 2" xfId="5755" xr:uid="{00000000-0005-0000-0000-0000C0150000}"/>
    <cellStyle name="20% - Accent1 2 2 4 2 4 3 3 2 2 2" xfId="5756" xr:uid="{00000000-0005-0000-0000-0000C1150000}"/>
    <cellStyle name="20% - Accent1 2 2 4 2 4 3 3 2 3" xfId="5757" xr:uid="{00000000-0005-0000-0000-0000C2150000}"/>
    <cellStyle name="20% - Accent1 2 2 4 2 4 3 3 3" xfId="5758" xr:uid="{00000000-0005-0000-0000-0000C3150000}"/>
    <cellStyle name="20% - Accent1 2 2 4 2 4 3 3 3 2" xfId="5759" xr:uid="{00000000-0005-0000-0000-0000C4150000}"/>
    <cellStyle name="20% - Accent1 2 2 4 2 4 3 3 4" xfId="5760" xr:uid="{00000000-0005-0000-0000-0000C5150000}"/>
    <cellStyle name="20% - Accent1 2 2 4 2 4 3 4" xfId="5761" xr:uid="{00000000-0005-0000-0000-0000C6150000}"/>
    <cellStyle name="20% - Accent1 2 2 4 2 4 3 4 2" xfId="5762" xr:uid="{00000000-0005-0000-0000-0000C7150000}"/>
    <cellStyle name="20% - Accent1 2 2 4 2 4 3 4 2 2" xfId="5763" xr:uid="{00000000-0005-0000-0000-0000C8150000}"/>
    <cellStyle name="20% - Accent1 2 2 4 2 4 3 4 2 2 2" xfId="5764" xr:uid="{00000000-0005-0000-0000-0000C9150000}"/>
    <cellStyle name="20% - Accent1 2 2 4 2 4 3 4 2 3" xfId="5765" xr:uid="{00000000-0005-0000-0000-0000CA150000}"/>
    <cellStyle name="20% - Accent1 2 2 4 2 4 3 4 3" xfId="5766" xr:uid="{00000000-0005-0000-0000-0000CB150000}"/>
    <cellStyle name="20% - Accent1 2 2 4 2 4 3 4 3 2" xfId="5767" xr:uid="{00000000-0005-0000-0000-0000CC150000}"/>
    <cellStyle name="20% - Accent1 2 2 4 2 4 3 4 4" xfId="5768" xr:uid="{00000000-0005-0000-0000-0000CD150000}"/>
    <cellStyle name="20% - Accent1 2 2 4 2 4 3 5" xfId="5769" xr:uid="{00000000-0005-0000-0000-0000CE150000}"/>
    <cellStyle name="20% - Accent1 2 2 4 2 4 3 5 2" xfId="5770" xr:uid="{00000000-0005-0000-0000-0000CF150000}"/>
    <cellStyle name="20% - Accent1 2 2 4 2 4 3 5 2 2" xfId="5771" xr:uid="{00000000-0005-0000-0000-0000D0150000}"/>
    <cellStyle name="20% - Accent1 2 2 4 2 4 3 5 3" xfId="5772" xr:uid="{00000000-0005-0000-0000-0000D1150000}"/>
    <cellStyle name="20% - Accent1 2 2 4 2 4 3 6" xfId="5773" xr:uid="{00000000-0005-0000-0000-0000D2150000}"/>
    <cellStyle name="20% - Accent1 2 2 4 2 4 3 6 2" xfId="5774" xr:uid="{00000000-0005-0000-0000-0000D3150000}"/>
    <cellStyle name="20% - Accent1 2 2 4 2 4 3 6 2 2" xfId="5775" xr:uid="{00000000-0005-0000-0000-0000D4150000}"/>
    <cellStyle name="20% - Accent1 2 2 4 2 4 3 6 3" xfId="5776" xr:uid="{00000000-0005-0000-0000-0000D5150000}"/>
    <cellStyle name="20% - Accent1 2 2 4 2 4 3 7" xfId="5777" xr:uid="{00000000-0005-0000-0000-0000D6150000}"/>
    <cellStyle name="20% - Accent1 2 2 4 2 4 3 7 2" xfId="5778" xr:uid="{00000000-0005-0000-0000-0000D7150000}"/>
    <cellStyle name="20% - Accent1 2 2 4 2 4 3 8" xfId="5779" xr:uid="{00000000-0005-0000-0000-0000D8150000}"/>
    <cellStyle name="20% - Accent1 2 2 4 2 4 3 8 2" xfId="5780" xr:uid="{00000000-0005-0000-0000-0000D9150000}"/>
    <cellStyle name="20% - Accent1 2 2 4 2 4 3 9" xfId="5781" xr:uid="{00000000-0005-0000-0000-0000DA150000}"/>
    <cellStyle name="20% - Accent1 2 2 4 2 4 4" xfId="5782" xr:uid="{00000000-0005-0000-0000-0000DB150000}"/>
    <cellStyle name="20% - Accent1 2 2 4 2 4 4 2" xfId="5783" xr:uid="{00000000-0005-0000-0000-0000DC150000}"/>
    <cellStyle name="20% - Accent1 2 2 4 2 4 4 2 2" xfId="5784" xr:uid="{00000000-0005-0000-0000-0000DD150000}"/>
    <cellStyle name="20% - Accent1 2 2 4 2 4 4 2 2 2" xfId="5785" xr:uid="{00000000-0005-0000-0000-0000DE150000}"/>
    <cellStyle name="20% - Accent1 2 2 4 2 4 4 2 3" xfId="5786" xr:uid="{00000000-0005-0000-0000-0000DF150000}"/>
    <cellStyle name="20% - Accent1 2 2 4 2 4 4 3" xfId="5787" xr:uid="{00000000-0005-0000-0000-0000E0150000}"/>
    <cellStyle name="20% - Accent1 2 2 4 2 4 4 3 2" xfId="5788" xr:uid="{00000000-0005-0000-0000-0000E1150000}"/>
    <cellStyle name="20% - Accent1 2 2 4 2 4 4 4" xfId="5789" xr:uid="{00000000-0005-0000-0000-0000E2150000}"/>
    <cellStyle name="20% - Accent1 2 2 4 2 4 5" xfId="5790" xr:uid="{00000000-0005-0000-0000-0000E3150000}"/>
    <cellStyle name="20% - Accent1 2 2 4 2 4 5 2" xfId="5791" xr:uid="{00000000-0005-0000-0000-0000E4150000}"/>
    <cellStyle name="20% - Accent1 2 2 4 2 4 5 2 2" xfId="5792" xr:uid="{00000000-0005-0000-0000-0000E5150000}"/>
    <cellStyle name="20% - Accent1 2 2 4 2 4 5 2 2 2" xfId="5793" xr:uid="{00000000-0005-0000-0000-0000E6150000}"/>
    <cellStyle name="20% - Accent1 2 2 4 2 4 5 2 3" xfId="5794" xr:uid="{00000000-0005-0000-0000-0000E7150000}"/>
    <cellStyle name="20% - Accent1 2 2 4 2 4 5 3" xfId="5795" xr:uid="{00000000-0005-0000-0000-0000E8150000}"/>
    <cellStyle name="20% - Accent1 2 2 4 2 4 5 3 2" xfId="5796" xr:uid="{00000000-0005-0000-0000-0000E9150000}"/>
    <cellStyle name="20% - Accent1 2 2 4 2 4 5 4" xfId="5797" xr:uid="{00000000-0005-0000-0000-0000EA150000}"/>
    <cellStyle name="20% - Accent1 2 2 4 2 4 6" xfId="5798" xr:uid="{00000000-0005-0000-0000-0000EB150000}"/>
    <cellStyle name="20% - Accent1 2 2 4 2 4 6 2" xfId="5799" xr:uid="{00000000-0005-0000-0000-0000EC150000}"/>
    <cellStyle name="20% - Accent1 2 2 4 2 4 6 2 2" xfId="5800" xr:uid="{00000000-0005-0000-0000-0000ED150000}"/>
    <cellStyle name="20% - Accent1 2 2 4 2 4 6 2 2 2" xfId="5801" xr:uid="{00000000-0005-0000-0000-0000EE150000}"/>
    <cellStyle name="20% - Accent1 2 2 4 2 4 6 2 3" xfId="5802" xr:uid="{00000000-0005-0000-0000-0000EF150000}"/>
    <cellStyle name="20% - Accent1 2 2 4 2 4 6 3" xfId="5803" xr:uid="{00000000-0005-0000-0000-0000F0150000}"/>
    <cellStyle name="20% - Accent1 2 2 4 2 4 6 3 2" xfId="5804" xr:uid="{00000000-0005-0000-0000-0000F1150000}"/>
    <cellStyle name="20% - Accent1 2 2 4 2 4 6 4" xfId="5805" xr:uid="{00000000-0005-0000-0000-0000F2150000}"/>
    <cellStyle name="20% - Accent1 2 2 4 2 4 7" xfId="5806" xr:uid="{00000000-0005-0000-0000-0000F3150000}"/>
    <cellStyle name="20% - Accent1 2 2 4 2 4 7 2" xfId="5807" xr:uid="{00000000-0005-0000-0000-0000F4150000}"/>
    <cellStyle name="20% - Accent1 2 2 4 2 4 7 2 2" xfId="5808" xr:uid="{00000000-0005-0000-0000-0000F5150000}"/>
    <cellStyle name="20% - Accent1 2 2 4 2 4 7 3" xfId="5809" xr:uid="{00000000-0005-0000-0000-0000F6150000}"/>
    <cellStyle name="20% - Accent1 2 2 4 2 4 8" xfId="5810" xr:uid="{00000000-0005-0000-0000-0000F7150000}"/>
    <cellStyle name="20% - Accent1 2 2 4 2 4 8 2" xfId="5811" xr:uid="{00000000-0005-0000-0000-0000F8150000}"/>
    <cellStyle name="20% - Accent1 2 2 4 2 4 8 2 2" xfId="5812" xr:uid="{00000000-0005-0000-0000-0000F9150000}"/>
    <cellStyle name="20% - Accent1 2 2 4 2 4 8 3" xfId="5813" xr:uid="{00000000-0005-0000-0000-0000FA150000}"/>
    <cellStyle name="20% - Accent1 2 2 4 2 4 9" xfId="5814" xr:uid="{00000000-0005-0000-0000-0000FB150000}"/>
    <cellStyle name="20% - Accent1 2 2 4 2 4 9 2" xfId="5815" xr:uid="{00000000-0005-0000-0000-0000FC150000}"/>
    <cellStyle name="20% - Accent1 2 2 4 2 5" xfId="5816" xr:uid="{00000000-0005-0000-0000-0000FD150000}"/>
    <cellStyle name="20% - Accent1 2 2 4 2 5 10" xfId="5817" xr:uid="{00000000-0005-0000-0000-0000FE150000}"/>
    <cellStyle name="20% - Accent1 2 2 4 2 5 10 2" xfId="5818" xr:uid="{00000000-0005-0000-0000-0000FF150000}"/>
    <cellStyle name="20% - Accent1 2 2 4 2 5 11" xfId="5819" xr:uid="{00000000-0005-0000-0000-000000160000}"/>
    <cellStyle name="20% - Accent1 2 2 4 2 5 2" xfId="5820" xr:uid="{00000000-0005-0000-0000-000001160000}"/>
    <cellStyle name="20% - Accent1 2 2 4 2 5 2 2" xfId="5821" xr:uid="{00000000-0005-0000-0000-000002160000}"/>
    <cellStyle name="20% - Accent1 2 2 4 2 5 2 2 2" xfId="5822" xr:uid="{00000000-0005-0000-0000-000003160000}"/>
    <cellStyle name="20% - Accent1 2 2 4 2 5 2 2 2 2" xfId="5823" xr:uid="{00000000-0005-0000-0000-000004160000}"/>
    <cellStyle name="20% - Accent1 2 2 4 2 5 2 2 2 2 2" xfId="5824" xr:uid="{00000000-0005-0000-0000-000005160000}"/>
    <cellStyle name="20% - Accent1 2 2 4 2 5 2 2 2 3" xfId="5825" xr:uid="{00000000-0005-0000-0000-000006160000}"/>
    <cellStyle name="20% - Accent1 2 2 4 2 5 2 2 3" xfId="5826" xr:uid="{00000000-0005-0000-0000-000007160000}"/>
    <cellStyle name="20% - Accent1 2 2 4 2 5 2 2 3 2" xfId="5827" xr:uid="{00000000-0005-0000-0000-000008160000}"/>
    <cellStyle name="20% - Accent1 2 2 4 2 5 2 2 4" xfId="5828" xr:uid="{00000000-0005-0000-0000-000009160000}"/>
    <cellStyle name="20% - Accent1 2 2 4 2 5 2 3" xfId="5829" xr:uid="{00000000-0005-0000-0000-00000A160000}"/>
    <cellStyle name="20% - Accent1 2 2 4 2 5 2 3 2" xfId="5830" xr:uid="{00000000-0005-0000-0000-00000B160000}"/>
    <cellStyle name="20% - Accent1 2 2 4 2 5 2 3 2 2" xfId="5831" xr:uid="{00000000-0005-0000-0000-00000C160000}"/>
    <cellStyle name="20% - Accent1 2 2 4 2 5 2 3 2 2 2" xfId="5832" xr:uid="{00000000-0005-0000-0000-00000D160000}"/>
    <cellStyle name="20% - Accent1 2 2 4 2 5 2 3 2 3" xfId="5833" xr:uid="{00000000-0005-0000-0000-00000E160000}"/>
    <cellStyle name="20% - Accent1 2 2 4 2 5 2 3 3" xfId="5834" xr:uid="{00000000-0005-0000-0000-00000F160000}"/>
    <cellStyle name="20% - Accent1 2 2 4 2 5 2 3 3 2" xfId="5835" xr:uid="{00000000-0005-0000-0000-000010160000}"/>
    <cellStyle name="20% - Accent1 2 2 4 2 5 2 3 4" xfId="5836" xr:uid="{00000000-0005-0000-0000-000011160000}"/>
    <cellStyle name="20% - Accent1 2 2 4 2 5 2 4" xfId="5837" xr:uid="{00000000-0005-0000-0000-000012160000}"/>
    <cellStyle name="20% - Accent1 2 2 4 2 5 2 4 2" xfId="5838" xr:uid="{00000000-0005-0000-0000-000013160000}"/>
    <cellStyle name="20% - Accent1 2 2 4 2 5 2 4 2 2" xfId="5839" xr:uid="{00000000-0005-0000-0000-000014160000}"/>
    <cellStyle name="20% - Accent1 2 2 4 2 5 2 4 2 2 2" xfId="5840" xr:uid="{00000000-0005-0000-0000-000015160000}"/>
    <cellStyle name="20% - Accent1 2 2 4 2 5 2 4 2 3" xfId="5841" xr:uid="{00000000-0005-0000-0000-000016160000}"/>
    <cellStyle name="20% - Accent1 2 2 4 2 5 2 4 3" xfId="5842" xr:uid="{00000000-0005-0000-0000-000017160000}"/>
    <cellStyle name="20% - Accent1 2 2 4 2 5 2 4 3 2" xfId="5843" xr:uid="{00000000-0005-0000-0000-000018160000}"/>
    <cellStyle name="20% - Accent1 2 2 4 2 5 2 4 4" xfId="5844" xr:uid="{00000000-0005-0000-0000-000019160000}"/>
    <cellStyle name="20% - Accent1 2 2 4 2 5 2 5" xfId="5845" xr:uid="{00000000-0005-0000-0000-00001A160000}"/>
    <cellStyle name="20% - Accent1 2 2 4 2 5 2 5 2" xfId="5846" xr:uid="{00000000-0005-0000-0000-00001B160000}"/>
    <cellStyle name="20% - Accent1 2 2 4 2 5 2 5 2 2" xfId="5847" xr:uid="{00000000-0005-0000-0000-00001C160000}"/>
    <cellStyle name="20% - Accent1 2 2 4 2 5 2 5 3" xfId="5848" xr:uid="{00000000-0005-0000-0000-00001D160000}"/>
    <cellStyle name="20% - Accent1 2 2 4 2 5 2 6" xfId="5849" xr:uid="{00000000-0005-0000-0000-00001E160000}"/>
    <cellStyle name="20% - Accent1 2 2 4 2 5 2 6 2" xfId="5850" xr:uid="{00000000-0005-0000-0000-00001F160000}"/>
    <cellStyle name="20% - Accent1 2 2 4 2 5 2 6 2 2" xfId="5851" xr:uid="{00000000-0005-0000-0000-000020160000}"/>
    <cellStyle name="20% - Accent1 2 2 4 2 5 2 6 3" xfId="5852" xr:uid="{00000000-0005-0000-0000-000021160000}"/>
    <cellStyle name="20% - Accent1 2 2 4 2 5 2 7" xfId="5853" xr:uid="{00000000-0005-0000-0000-000022160000}"/>
    <cellStyle name="20% - Accent1 2 2 4 2 5 2 7 2" xfId="5854" xr:uid="{00000000-0005-0000-0000-000023160000}"/>
    <cellStyle name="20% - Accent1 2 2 4 2 5 2 8" xfId="5855" xr:uid="{00000000-0005-0000-0000-000024160000}"/>
    <cellStyle name="20% - Accent1 2 2 4 2 5 2 8 2" xfId="5856" xr:uid="{00000000-0005-0000-0000-000025160000}"/>
    <cellStyle name="20% - Accent1 2 2 4 2 5 2 9" xfId="5857" xr:uid="{00000000-0005-0000-0000-000026160000}"/>
    <cellStyle name="20% - Accent1 2 2 4 2 5 3" xfId="5858" xr:uid="{00000000-0005-0000-0000-000027160000}"/>
    <cellStyle name="20% - Accent1 2 2 4 2 5 3 2" xfId="5859" xr:uid="{00000000-0005-0000-0000-000028160000}"/>
    <cellStyle name="20% - Accent1 2 2 4 2 5 3 2 2" xfId="5860" xr:uid="{00000000-0005-0000-0000-000029160000}"/>
    <cellStyle name="20% - Accent1 2 2 4 2 5 3 2 2 2" xfId="5861" xr:uid="{00000000-0005-0000-0000-00002A160000}"/>
    <cellStyle name="20% - Accent1 2 2 4 2 5 3 2 2 2 2" xfId="5862" xr:uid="{00000000-0005-0000-0000-00002B160000}"/>
    <cellStyle name="20% - Accent1 2 2 4 2 5 3 2 2 3" xfId="5863" xr:uid="{00000000-0005-0000-0000-00002C160000}"/>
    <cellStyle name="20% - Accent1 2 2 4 2 5 3 2 3" xfId="5864" xr:uid="{00000000-0005-0000-0000-00002D160000}"/>
    <cellStyle name="20% - Accent1 2 2 4 2 5 3 2 3 2" xfId="5865" xr:uid="{00000000-0005-0000-0000-00002E160000}"/>
    <cellStyle name="20% - Accent1 2 2 4 2 5 3 2 4" xfId="5866" xr:uid="{00000000-0005-0000-0000-00002F160000}"/>
    <cellStyle name="20% - Accent1 2 2 4 2 5 3 3" xfId="5867" xr:uid="{00000000-0005-0000-0000-000030160000}"/>
    <cellStyle name="20% - Accent1 2 2 4 2 5 3 3 2" xfId="5868" xr:uid="{00000000-0005-0000-0000-000031160000}"/>
    <cellStyle name="20% - Accent1 2 2 4 2 5 3 3 2 2" xfId="5869" xr:uid="{00000000-0005-0000-0000-000032160000}"/>
    <cellStyle name="20% - Accent1 2 2 4 2 5 3 3 2 2 2" xfId="5870" xr:uid="{00000000-0005-0000-0000-000033160000}"/>
    <cellStyle name="20% - Accent1 2 2 4 2 5 3 3 2 3" xfId="5871" xr:uid="{00000000-0005-0000-0000-000034160000}"/>
    <cellStyle name="20% - Accent1 2 2 4 2 5 3 3 3" xfId="5872" xr:uid="{00000000-0005-0000-0000-000035160000}"/>
    <cellStyle name="20% - Accent1 2 2 4 2 5 3 3 3 2" xfId="5873" xr:uid="{00000000-0005-0000-0000-000036160000}"/>
    <cellStyle name="20% - Accent1 2 2 4 2 5 3 3 4" xfId="5874" xr:uid="{00000000-0005-0000-0000-000037160000}"/>
    <cellStyle name="20% - Accent1 2 2 4 2 5 3 4" xfId="5875" xr:uid="{00000000-0005-0000-0000-000038160000}"/>
    <cellStyle name="20% - Accent1 2 2 4 2 5 3 4 2" xfId="5876" xr:uid="{00000000-0005-0000-0000-000039160000}"/>
    <cellStyle name="20% - Accent1 2 2 4 2 5 3 4 2 2" xfId="5877" xr:uid="{00000000-0005-0000-0000-00003A160000}"/>
    <cellStyle name="20% - Accent1 2 2 4 2 5 3 4 2 2 2" xfId="5878" xr:uid="{00000000-0005-0000-0000-00003B160000}"/>
    <cellStyle name="20% - Accent1 2 2 4 2 5 3 4 2 3" xfId="5879" xr:uid="{00000000-0005-0000-0000-00003C160000}"/>
    <cellStyle name="20% - Accent1 2 2 4 2 5 3 4 3" xfId="5880" xr:uid="{00000000-0005-0000-0000-00003D160000}"/>
    <cellStyle name="20% - Accent1 2 2 4 2 5 3 4 3 2" xfId="5881" xr:uid="{00000000-0005-0000-0000-00003E160000}"/>
    <cellStyle name="20% - Accent1 2 2 4 2 5 3 4 4" xfId="5882" xr:uid="{00000000-0005-0000-0000-00003F160000}"/>
    <cellStyle name="20% - Accent1 2 2 4 2 5 3 5" xfId="5883" xr:uid="{00000000-0005-0000-0000-000040160000}"/>
    <cellStyle name="20% - Accent1 2 2 4 2 5 3 5 2" xfId="5884" xr:uid="{00000000-0005-0000-0000-000041160000}"/>
    <cellStyle name="20% - Accent1 2 2 4 2 5 3 5 2 2" xfId="5885" xr:uid="{00000000-0005-0000-0000-000042160000}"/>
    <cellStyle name="20% - Accent1 2 2 4 2 5 3 5 3" xfId="5886" xr:uid="{00000000-0005-0000-0000-000043160000}"/>
    <cellStyle name="20% - Accent1 2 2 4 2 5 3 6" xfId="5887" xr:uid="{00000000-0005-0000-0000-000044160000}"/>
    <cellStyle name="20% - Accent1 2 2 4 2 5 3 6 2" xfId="5888" xr:uid="{00000000-0005-0000-0000-000045160000}"/>
    <cellStyle name="20% - Accent1 2 2 4 2 5 3 6 2 2" xfId="5889" xr:uid="{00000000-0005-0000-0000-000046160000}"/>
    <cellStyle name="20% - Accent1 2 2 4 2 5 3 6 3" xfId="5890" xr:uid="{00000000-0005-0000-0000-000047160000}"/>
    <cellStyle name="20% - Accent1 2 2 4 2 5 3 7" xfId="5891" xr:uid="{00000000-0005-0000-0000-000048160000}"/>
    <cellStyle name="20% - Accent1 2 2 4 2 5 3 7 2" xfId="5892" xr:uid="{00000000-0005-0000-0000-000049160000}"/>
    <cellStyle name="20% - Accent1 2 2 4 2 5 3 8" xfId="5893" xr:uid="{00000000-0005-0000-0000-00004A160000}"/>
    <cellStyle name="20% - Accent1 2 2 4 2 5 3 8 2" xfId="5894" xr:uid="{00000000-0005-0000-0000-00004B160000}"/>
    <cellStyle name="20% - Accent1 2 2 4 2 5 3 9" xfId="5895" xr:uid="{00000000-0005-0000-0000-00004C160000}"/>
    <cellStyle name="20% - Accent1 2 2 4 2 5 4" xfId="5896" xr:uid="{00000000-0005-0000-0000-00004D160000}"/>
    <cellStyle name="20% - Accent1 2 2 4 2 5 4 2" xfId="5897" xr:uid="{00000000-0005-0000-0000-00004E160000}"/>
    <cellStyle name="20% - Accent1 2 2 4 2 5 4 2 2" xfId="5898" xr:uid="{00000000-0005-0000-0000-00004F160000}"/>
    <cellStyle name="20% - Accent1 2 2 4 2 5 4 2 2 2" xfId="5899" xr:uid="{00000000-0005-0000-0000-000050160000}"/>
    <cellStyle name="20% - Accent1 2 2 4 2 5 4 2 3" xfId="5900" xr:uid="{00000000-0005-0000-0000-000051160000}"/>
    <cellStyle name="20% - Accent1 2 2 4 2 5 4 3" xfId="5901" xr:uid="{00000000-0005-0000-0000-000052160000}"/>
    <cellStyle name="20% - Accent1 2 2 4 2 5 4 3 2" xfId="5902" xr:uid="{00000000-0005-0000-0000-000053160000}"/>
    <cellStyle name="20% - Accent1 2 2 4 2 5 4 4" xfId="5903" xr:uid="{00000000-0005-0000-0000-000054160000}"/>
    <cellStyle name="20% - Accent1 2 2 4 2 5 5" xfId="5904" xr:uid="{00000000-0005-0000-0000-000055160000}"/>
    <cellStyle name="20% - Accent1 2 2 4 2 5 5 2" xfId="5905" xr:uid="{00000000-0005-0000-0000-000056160000}"/>
    <cellStyle name="20% - Accent1 2 2 4 2 5 5 2 2" xfId="5906" xr:uid="{00000000-0005-0000-0000-000057160000}"/>
    <cellStyle name="20% - Accent1 2 2 4 2 5 5 2 2 2" xfId="5907" xr:uid="{00000000-0005-0000-0000-000058160000}"/>
    <cellStyle name="20% - Accent1 2 2 4 2 5 5 2 3" xfId="5908" xr:uid="{00000000-0005-0000-0000-000059160000}"/>
    <cellStyle name="20% - Accent1 2 2 4 2 5 5 3" xfId="5909" xr:uid="{00000000-0005-0000-0000-00005A160000}"/>
    <cellStyle name="20% - Accent1 2 2 4 2 5 5 3 2" xfId="5910" xr:uid="{00000000-0005-0000-0000-00005B160000}"/>
    <cellStyle name="20% - Accent1 2 2 4 2 5 5 4" xfId="5911" xr:uid="{00000000-0005-0000-0000-00005C160000}"/>
    <cellStyle name="20% - Accent1 2 2 4 2 5 6" xfId="5912" xr:uid="{00000000-0005-0000-0000-00005D160000}"/>
    <cellStyle name="20% - Accent1 2 2 4 2 5 6 2" xfId="5913" xr:uid="{00000000-0005-0000-0000-00005E160000}"/>
    <cellStyle name="20% - Accent1 2 2 4 2 5 6 2 2" xfId="5914" xr:uid="{00000000-0005-0000-0000-00005F160000}"/>
    <cellStyle name="20% - Accent1 2 2 4 2 5 6 2 2 2" xfId="5915" xr:uid="{00000000-0005-0000-0000-000060160000}"/>
    <cellStyle name="20% - Accent1 2 2 4 2 5 6 2 3" xfId="5916" xr:uid="{00000000-0005-0000-0000-000061160000}"/>
    <cellStyle name="20% - Accent1 2 2 4 2 5 6 3" xfId="5917" xr:uid="{00000000-0005-0000-0000-000062160000}"/>
    <cellStyle name="20% - Accent1 2 2 4 2 5 6 3 2" xfId="5918" xr:uid="{00000000-0005-0000-0000-000063160000}"/>
    <cellStyle name="20% - Accent1 2 2 4 2 5 6 4" xfId="5919" xr:uid="{00000000-0005-0000-0000-000064160000}"/>
    <cellStyle name="20% - Accent1 2 2 4 2 5 7" xfId="5920" xr:uid="{00000000-0005-0000-0000-000065160000}"/>
    <cellStyle name="20% - Accent1 2 2 4 2 5 7 2" xfId="5921" xr:uid="{00000000-0005-0000-0000-000066160000}"/>
    <cellStyle name="20% - Accent1 2 2 4 2 5 7 2 2" xfId="5922" xr:uid="{00000000-0005-0000-0000-000067160000}"/>
    <cellStyle name="20% - Accent1 2 2 4 2 5 7 3" xfId="5923" xr:uid="{00000000-0005-0000-0000-000068160000}"/>
    <cellStyle name="20% - Accent1 2 2 4 2 5 8" xfId="5924" xr:uid="{00000000-0005-0000-0000-000069160000}"/>
    <cellStyle name="20% - Accent1 2 2 4 2 5 8 2" xfId="5925" xr:uid="{00000000-0005-0000-0000-00006A160000}"/>
    <cellStyle name="20% - Accent1 2 2 4 2 5 8 2 2" xfId="5926" xr:uid="{00000000-0005-0000-0000-00006B160000}"/>
    <cellStyle name="20% - Accent1 2 2 4 2 5 8 3" xfId="5927" xr:uid="{00000000-0005-0000-0000-00006C160000}"/>
    <cellStyle name="20% - Accent1 2 2 4 2 5 9" xfId="5928" xr:uid="{00000000-0005-0000-0000-00006D160000}"/>
    <cellStyle name="20% - Accent1 2 2 4 2 5 9 2" xfId="5929" xr:uid="{00000000-0005-0000-0000-00006E160000}"/>
    <cellStyle name="20% - Accent1 2 2 4 2 6" xfId="5930" xr:uid="{00000000-0005-0000-0000-00006F160000}"/>
    <cellStyle name="20% - Accent1 2 2 4 2 6 2" xfId="5931" xr:uid="{00000000-0005-0000-0000-000070160000}"/>
    <cellStyle name="20% - Accent1 2 2 4 2 6 2 2" xfId="5932" xr:uid="{00000000-0005-0000-0000-000071160000}"/>
    <cellStyle name="20% - Accent1 2 2 4 2 6 2 2 2" xfId="5933" xr:uid="{00000000-0005-0000-0000-000072160000}"/>
    <cellStyle name="20% - Accent1 2 2 4 2 6 2 2 2 2" xfId="5934" xr:uid="{00000000-0005-0000-0000-000073160000}"/>
    <cellStyle name="20% - Accent1 2 2 4 2 6 2 2 3" xfId="5935" xr:uid="{00000000-0005-0000-0000-000074160000}"/>
    <cellStyle name="20% - Accent1 2 2 4 2 6 2 3" xfId="5936" xr:uid="{00000000-0005-0000-0000-000075160000}"/>
    <cellStyle name="20% - Accent1 2 2 4 2 6 2 3 2" xfId="5937" xr:uid="{00000000-0005-0000-0000-000076160000}"/>
    <cellStyle name="20% - Accent1 2 2 4 2 6 2 4" xfId="5938" xr:uid="{00000000-0005-0000-0000-000077160000}"/>
    <cellStyle name="20% - Accent1 2 2 4 2 6 3" xfId="5939" xr:uid="{00000000-0005-0000-0000-000078160000}"/>
    <cellStyle name="20% - Accent1 2 2 4 2 6 3 2" xfId="5940" xr:uid="{00000000-0005-0000-0000-000079160000}"/>
    <cellStyle name="20% - Accent1 2 2 4 2 6 3 2 2" xfId="5941" xr:uid="{00000000-0005-0000-0000-00007A160000}"/>
    <cellStyle name="20% - Accent1 2 2 4 2 6 3 2 2 2" xfId="5942" xr:uid="{00000000-0005-0000-0000-00007B160000}"/>
    <cellStyle name="20% - Accent1 2 2 4 2 6 3 2 3" xfId="5943" xr:uid="{00000000-0005-0000-0000-00007C160000}"/>
    <cellStyle name="20% - Accent1 2 2 4 2 6 3 3" xfId="5944" xr:uid="{00000000-0005-0000-0000-00007D160000}"/>
    <cellStyle name="20% - Accent1 2 2 4 2 6 3 3 2" xfId="5945" xr:uid="{00000000-0005-0000-0000-00007E160000}"/>
    <cellStyle name="20% - Accent1 2 2 4 2 6 3 4" xfId="5946" xr:uid="{00000000-0005-0000-0000-00007F160000}"/>
    <cellStyle name="20% - Accent1 2 2 4 2 6 4" xfId="5947" xr:uid="{00000000-0005-0000-0000-000080160000}"/>
    <cellStyle name="20% - Accent1 2 2 4 2 6 4 2" xfId="5948" xr:uid="{00000000-0005-0000-0000-000081160000}"/>
    <cellStyle name="20% - Accent1 2 2 4 2 6 4 2 2" xfId="5949" xr:uid="{00000000-0005-0000-0000-000082160000}"/>
    <cellStyle name="20% - Accent1 2 2 4 2 6 4 2 2 2" xfId="5950" xr:uid="{00000000-0005-0000-0000-000083160000}"/>
    <cellStyle name="20% - Accent1 2 2 4 2 6 4 2 3" xfId="5951" xr:uid="{00000000-0005-0000-0000-000084160000}"/>
    <cellStyle name="20% - Accent1 2 2 4 2 6 4 3" xfId="5952" xr:uid="{00000000-0005-0000-0000-000085160000}"/>
    <cellStyle name="20% - Accent1 2 2 4 2 6 4 3 2" xfId="5953" xr:uid="{00000000-0005-0000-0000-000086160000}"/>
    <cellStyle name="20% - Accent1 2 2 4 2 6 4 4" xfId="5954" xr:uid="{00000000-0005-0000-0000-000087160000}"/>
    <cellStyle name="20% - Accent1 2 2 4 2 6 5" xfId="5955" xr:uid="{00000000-0005-0000-0000-000088160000}"/>
    <cellStyle name="20% - Accent1 2 2 4 2 6 5 2" xfId="5956" xr:uid="{00000000-0005-0000-0000-000089160000}"/>
    <cellStyle name="20% - Accent1 2 2 4 2 6 5 2 2" xfId="5957" xr:uid="{00000000-0005-0000-0000-00008A160000}"/>
    <cellStyle name="20% - Accent1 2 2 4 2 6 5 3" xfId="5958" xr:uid="{00000000-0005-0000-0000-00008B160000}"/>
    <cellStyle name="20% - Accent1 2 2 4 2 6 6" xfId="5959" xr:uid="{00000000-0005-0000-0000-00008C160000}"/>
    <cellStyle name="20% - Accent1 2 2 4 2 6 6 2" xfId="5960" xr:uid="{00000000-0005-0000-0000-00008D160000}"/>
    <cellStyle name="20% - Accent1 2 2 4 2 6 6 2 2" xfId="5961" xr:uid="{00000000-0005-0000-0000-00008E160000}"/>
    <cellStyle name="20% - Accent1 2 2 4 2 6 6 3" xfId="5962" xr:uid="{00000000-0005-0000-0000-00008F160000}"/>
    <cellStyle name="20% - Accent1 2 2 4 2 6 7" xfId="5963" xr:uid="{00000000-0005-0000-0000-000090160000}"/>
    <cellStyle name="20% - Accent1 2 2 4 2 6 7 2" xfId="5964" xr:uid="{00000000-0005-0000-0000-000091160000}"/>
    <cellStyle name="20% - Accent1 2 2 4 2 6 8" xfId="5965" xr:uid="{00000000-0005-0000-0000-000092160000}"/>
    <cellStyle name="20% - Accent1 2 2 4 2 6 8 2" xfId="5966" xr:uid="{00000000-0005-0000-0000-000093160000}"/>
    <cellStyle name="20% - Accent1 2 2 4 2 6 9" xfId="5967" xr:uid="{00000000-0005-0000-0000-000094160000}"/>
    <cellStyle name="20% - Accent1 2 2 4 2 7" xfId="5968" xr:uid="{00000000-0005-0000-0000-000095160000}"/>
    <cellStyle name="20% - Accent1 2 2 4 2 7 2" xfId="5969" xr:uid="{00000000-0005-0000-0000-000096160000}"/>
    <cellStyle name="20% - Accent1 2 2 4 2 7 2 2" xfId="5970" xr:uid="{00000000-0005-0000-0000-000097160000}"/>
    <cellStyle name="20% - Accent1 2 2 4 2 7 2 2 2" xfId="5971" xr:uid="{00000000-0005-0000-0000-000098160000}"/>
    <cellStyle name="20% - Accent1 2 2 4 2 7 2 2 2 2" xfId="5972" xr:uid="{00000000-0005-0000-0000-000099160000}"/>
    <cellStyle name="20% - Accent1 2 2 4 2 7 2 2 3" xfId="5973" xr:uid="{00000000-0005-0000-0000-00009A160000}"/>
    <cellStyle name="20% - Accent1 2 2 4 2 7 2 3" xfId="5974" xr:uid="{00000000-0005-0000-0000-00009B160000}"/>
    <cellStyle name="20% - Accent1 2 2 4 2 7 2 3 2" xfId="5975" xr:uid="{00000000-0005-0000-0000-00009C160000}"/>
    <cellStyle name="20% - Accent1 2 2 4 2 7 2 4" xfId="5976" xr:uid="{00000000-0005-0000-0000-00009D160000}"/>
    <cellStyle name="20% - Accent1 2 2 4 2 7 3" xfId="5977" xr:uid="{00000000-0005-0000-0000-00009E160000}"/>
    <cellStyle name="20% - Accent1 2 2 4 2 7 3 2" xfId="5978" xr:uid="{00000000-0005-0000-0000-00009F160000}"/>
    <cellStyle name="20% - Accent1 2 2 4 2 7 3 2 2" xfId="5979" xr:uid="{00000000-0005-0000-0000-0000A0160000}"/>
    <cellStyle name="20% - Accent1 2 2 4 2 7 3 2 2 2" xfId="5980" xr:uid="{00000000-0005-0000-0000-0000A1160000}"/>
    <cellStyle name="20% - Accent1 2 2 4 2 7 3 2 3" xfId="5981" xr:uid="{00000000-0005-0000-0000-0000A2160000}"/>
    <cellStyle name="20% - Accent1 2 2 4 2 7 3 3" xfId="5982" xr:uid="{00000000-0005-0000-0000-0000A3160000}"/>
    <cellStyle name="20% - Accent1 2 2 4 2 7 3 3 2" xfId="5983" xr:uid="{00000000-0005-0000-0000-0000A4160000}"/>
    <cellStyle name="20% - Accent1 2 2 4 2 7 3 4" xfId="5984" xr:uid="{00000000-0005-0000-0000-0000A5160000}"/>
    <cellStyle name="20% - Accent1 2 2 4 2 7 4" xfId="5985" xr:uid="{00000000-0005-0000-0000-0000A6160000}"/>
    <cellStyle name="20% - Accent1 2 2 4 2 7 4 2" xfId="5986" xr:uid="{00000000-0005-0000-0000-0000A7160000}"/>
    <cellStyle name="20% - Accent1 2 2 4 2 7 4 2 2" xfId="5987" xr:uid="{00000000-0005-0000-0000-0000A8160000}"/>
    <cellStyle name="20% - Accent1 2 2 4 2 7 4 2 2 2" xfId="5988" xr:uid="{00000000-0005-0000-0000-0000A9160000}"/>
    <cellStyle name="20% - Accent1 2 2 4 2 7 4 2 3" xfId="5989" xr:uid="{00000000-0005-0000-0000-0000AA160000}"/>
    <cellStyle name="20% - Accent1 2 2 4 2 7 4 3" xfId="5990" xr:uid="{00000000-0005-0000-0000-0000AB160000}"/>
    <cellStyle name="20% - Accent1 2 2 4 2 7 4 3 2" xfId="5991" xr:uid="{00000000-0005-0000-0000-0000AC160000}"/>
    <cellStyle name="20% - Accent1 2 2 4 2 7 4 4" xfId="5992" xr:uid="{00000000-0005-0000-0000-0000AD160000}"/>
    <cellStyle name="20% - Accent1 2 2 4 2 7 5" xfId="5993" xr:uid="{00000000-0005-0000-0000-0000AE160000}"/>
    <cellStyle name="20% - Accent1 2 2 4 2 7 5 2" xfId="5994" xr:uid="{00000000-0005-0000-0000-0000AF160000}"/>
    <cellStyle name="20% - Accent1 2 2 4 2 7 5 2 2" xfId="5995" xr:uid="{00000000-0005-0000-0000-0000B0160000}"/>
    <cellStyle name="20% - Accent1 2 2 4 2 7 5 3" xfId="5996" xr:uid="{00000000-0005-0000-0000-0000B1160000}"/>
    <cellStyle name="20% - Accent1 2 2 4 2 7 6" xfId="5997" xr:uid="{00000000-0005-0000-0000-0000B2160000}"/>
    <cellStyle name="20% - Accent1 2 2 4 2 7 6 2" xfId="5998" xr:uid="{00000000-0005-0000-0000-0000B3160000}"/>
    <cellStyle name="20% - Accent1 2 2 4 2 7 6 2 2" xfId="5999" xr:uid="{00000000-0005-0000-0000-0000B4160000}"/>
    <cellStyle name="20% - Accent1 2 2 4 2 7 6 3" xfId="6000" xr:uid="{00000000-0005-0000-0000-0000B5160000}"/>
    <cellStyle name="20% - Accent1 2 2 4 2 7 7" xfId="6001" xr:uid="{00000000-0005-0000-0000-0000B6160000}"/>
    <cellStyle name="20% - Accent1 2 2 4 2 7 7 2" xfId="6002" xr:uid="{00000000-0005-0000-0000-0000B7160000}"/>
    <cellStyle name="20% - Accent1 2 2 4 2 7 8" xfId="6003" xr:uid="{00000000-0005-0000-0000-0000B8160000}"/>
    <cellStyle name="20% - Accent1 2 2 4 2 7 8 2" xfId="6004" xr:uid="{00000000-0005-0000-0000-0000B9160000}"/>
    <cellStyle name="20% - Accent1 2 2 4 2 7 9" xfId="6005" xr:uid="{00000000-0005-0000-0000-0000BA160000}"/>
    <cellStyle name="20% - Accent1 2 2 4 2 8" xfId="6006" xr:uid="{00000000-0005-0000-0000-0000BB160000}"/>
    <cellStyle name="20% - Accent1 2 2 4 2 8 2" xfId="6007" xr:uid="{00000000-0005-0000-0000-0000BC160000}"/>
    <cellStyle name="20% - Accent1 2 2 4 2 8 2 2" xfId="6008" xr:uid="{00000000-0005-0000-0000-0000BD160000}"/>
    <cellStyle name="20% - Accent1 2 2 4 2 8 2 2 2" xfId="6009" xr:uid="{00000000-0005-0000-0000-0000BE160000}"/>
    <cellStyle name="20% - Accent1 2 2 4 2 8 2 3" xfId="6010" xr:uid="{00000000-0005-0000-0000-0000BF160000}"/>
    <cellStyle name="20% - Accent1 2 2 4 2 8 3" xfId="6011" xr:uid="{00000000-0005-0000-0000-0000C0160000}"/>
    <cellStyle name="20% - Accent1 2 2 4 2 8 3 2" xfId="6012" xr:uid="{00000000-0005-0000-0000-0000C1160000}"/>
    <cellStyle name="20% - Accent1 2 2 4 2 8 4" xfId="6013" xr:uid="{00000000-0005-0000-0000-0000C2160000}"/>
    <cellStyle name="20% - Accent1 2 2 4 2 9" xfId="6014" xr:uid="{00000000-0005-0000-0000-0000C3160000}"/>
    <cellStyle name="20% - Accent1 2 2 4 2 9 2" xfId="6015" xr:uid="{00000000-0005-0000-0000-0000C4160000}"/>
    <cellStyle name="20% - Accent1 2 2 4 2 9 2 2" xfId="6016" xr:uid="{00000000-0005-0000-0000-0000C5160000}"/>
    <cellStyle name="20% - Accent1 2 2 4 2 9 2 2 2" xfId="6017" xr:uid="{00000000-0005-0000-0000-0000C6160000}"/>
    <cellStyle name="20% - Accent1 2 2 4 2 9 2 3" xfId="6018" xr:uid="{00000000-0005-0000-0000-0000C7160000}"/>
    <cellStyle name="20% - Accent1 2 2 4 2 9 3" xfId="6019" xr:uid="{00000000-0005-0000-0000-0000C8160000}"/>
    <cellStyle name="20% - Accent1 2 2 4 2 9 3 2" xfId="6020" xr:uid="{00000000-0005-0000-0000-0000C9160000}"/>
    <cellStyle name="20% - Accent1 2 2 4 2 9 4" xfId="6021" xr:uid="{00000000-0005-0000-0000-0000CA160000}"/>
    <cellStyle name="20% - Accent1 2 2 4 3" xfId="6022" xr:uid="{00000000-0005-0000-0000-0000CB160000}"/>
    <cellStyle name="20% - Accent1 2 2 4 3 10" xfId="6023" xr:uid="{00000000-0005-0000-0000-0000CC160000}"/>
    <cellStyle name="20% - Accent1 2 2 4 3 10 2" xfId="6024" xr:uid="{00000000-0005-0000-0000-0000CD160000}"/>
    <cellStyle name="20% - Accent1 2 2 4 3 10 2 2" xfId="6025" xr:uid="{00000000-0005-0000-0000-0000CE160000}"/>
    <cellStyle name="20% - Accent1 2 2 4 3 10 3" xfId="6026" xr:uid="{00000000-0005-0000-0000-0000CF160000}"/>
    <cellStyle name="20% - Accent1 2 2 4 3 11" xfId="6027" xr:uid="{00000000-0005-0000-0000-0000D0160000}"/>
    <cellStyle name="20% - Accent1 2 2 4 3 11 2" xfId="6028" xr:uid="{00000000-0005-0000-0000-0000D1160000}"/>
    <cellStyle name="20% - Accent1 2 2 4 3 11 2 2" xfId="6029" xr:uid="{00000000-0005-0000-0000-0000D2160000}"/>
    <cellStyle name="20% - Accent1 2 2 4 3 11 3" xfId="6030" xr:uid="{00000000-0005-0000-0000-0000D3160000}"/>
    <cellStyle name="20% - Accent1 2 2 4 3 12" xfId="6031" xr:uid="{00000000-0005-0000-0000-0000D4160000}"/>
    <cellStyle name="20% - Accent1 2 2 4 3 12 2" xfId="6032" xr:uid="{00000000-0005-0000-0000-0000D5160000}"/>
    <cellStyle name="20% - Accent1 2 2 4 3 13" xfId="6033" xr:uid="{00000000-0005-0000-0000-0000D6160000}"/>
    <cellStyle name="20% - Accent1 2 2 4 3 13 2" xfId="6034" xr:uid="{00000000-0005-0000-0000-0000D7160000}"/>
    <cellStyle name="20% - Accent1 2 2 4 3 14" xfId="6035" xr:uid="{00000000-0005-0000-0000-0000D8160000}"/>
    <cellStyle name="20% - Accent1 2 2 4 3 2" xfId="6036" xr:uid="{00000000-0005-0000-0000-0000D9160000}"/>
    <cellStyle name="20% - Accent1 2 2 4 3 2 10" xfId="6037" xr:uid="{00000000-0005-0000-0000-0000DA160000}"/>
    <cellStyle name="20% - Accent1 2 2 4 3 2 10 2" xfId="6038" xr:uid="{00000000-0005-0000-0000-0000DB160000}"/>
    <cellStyle name="20% - Accent1 2 2 4 3 2 11" xfId="6039" xr:uid="{00000000-0005-0000-0000-0000DC160000}"/>
    <cellStyle name="20% - Accent1 2 2 4 3 2 2" xfId="6040" xr:uid="{00000000-0005-0000-0000-0000DD160000}"/>
    <cellStyle name="20% - Accent1 2 2 4 3 2 2 2" xfId="6041" xr:uid="{00000000-0005-0000-0000-0000DE160000}"/>
    <cellStyle name="20% - Accent1 2 2 4 3 2 2 2 2" xfId="6042" xr:uid="{00000000-0005-0000-0000-0000DF160000}"/>
    <cellStyle name="20% - Accent1 2 2 4 3 2 2 2 2 2" xfId="6043" xr:uid="{00000000-0005-0000-0000-0000E0160000}"/>
    <cellStyle name="20% - Accent1 2 2 4 3 2 2 2 2 2 2" xfId="6044" xr:uid="{00000000-0005-0000-0000-0000E1160000}"/>
    <cellStyle name="20% - Accent1 2 2 4 3 2 2 2 2 3" xfId="6045" xr:uid="{00000000-0005-0000-0000-0000E2160000}"/>
    <cellStyle name="20% - Accent1 2 2 4 3 2 2 2 3" xfId="6046" xr:uid="{00000000-0005-0000-0000-0000E3160000}"/>
    <cellStyle name="20% - Accent1 2 2 4 3 2 2 2 3 2" xfId="6047" xr:uid="{00000000-0005-0000-0000-0000E4160000}"/>
    <cellStyle name="20% - Accent1 2 2 4 3 2 2 2 4" xfId="6048" xr:uid="{00000000-0005-0000-0000-0000E5160000}"/>
    <cellStyle name="20% - Accent1 2 2 4 3 2 2 3" xfId="6049" xr:uid="{00000000-0005-0000-0000-0000E6160000}"/>
    <cellStyle name="20% - Accent1 2 2 4 3 2 2 3 2" xfId="6050" xr:uid="{00000000-0005-0000-0000-0000E7160000}"/>
    <cellStyle name="20% - Accent1 2 2 4 3 2 2 3 2 2" xfId="6051" xr:uid="{00000000-0005-0000-0000-0000E8160000}"/>
    <cellStyle name="20% - Accent1 2 2 4 3 2 2 3 2 2 2" xfId="6052" xr:uid="{00000000-0005-0000-0000-0000E9160000}"/>
    <cellStyle name="20% - Accent1 2 2 4 3 2 2 3 2 3" xfId="6053" xr:uid="{00000000-0005-0000-0000-0000EA160000}"/>
    <cellStyle name="20% - Accent1 2 2 4 3 2 2 3 3" xfId="6054" xr:uid="{00000000-0005-0000-0000-0000EB160000}"/>
    <cellStyle name="20% - Accent1 2 2 4 3 2 2 3 3 2" xfId="6055" xr:uid="{00000000-0005-0000-0000-0000EC160000}"/>
    <cellStyle name="20% - Accent1 2 2 4 3 2 2 3 4" xfId="6056" xr:uid="{00000000-0005-0000-0000-0000ED160000}"/>
    <cellStyle name="20% - Accent1 2 2 4 3 2 2 4" xfId="6057" xr:uid="{00000000-0005-0000-0000-0000EE160000}"/>
    <cellStyle name="20% - Accent1 2 2 4 3 2 2 4 2" xfId="6058" xr:uid="{00000000-0005-0000-0000-0000EF160000}"/>
    <cellStyle name="20% - Accent1 2 2 4 3 2 2 4 2 2" xfId="6059" xr:uid="{00000000-0005-0000-0000-0000F0160000}"/>
    <cellStyle name="20% - Accent1 2 2 4 3 2 2 4 2 2 2" xfId="6060" xr:uid="{00000000-0005-0000-0000-0000F1160000}"/>
    <cellStyle name="20% - Accent1 2 2 4 3 2 2 4 2 3" xfId="6061" xr:uid="{00000000-0005-0000-0000-0000F2160000}"/>
    <cellStyle name="20% - Accent1 2 2 4 3 2 2 4 3" xfId="6062" xr:uid="{00000000-0005-0000-0000-0000F3160000}"/>
    <cellStyle name="20% - Accent1 2 2 4 3 2 2 4 3 2" xfId="6063" xr:uid="{00000000-0005-0000-0000-0000F4160000}"/>
    <cellStyle name="20% - Accent1 2 2 4 3 2 2 4 4" xfId="6064" xr:uid="{00000000-0005-0000-0000-0000F5160000}"/>
    <cellStyle name="20% - Accent1 2 2 4 3 2 2 5" xfId="6065" xr:uid="{00000000-0005-0000-0000-0000F6160000}"/>
    <cellStyle name="20% - Accent1 2 2 4 3 2 2 5 2" xfId="6066" xr:uid="{00000000-0005-0000-0000-0000F7160000}"/>
    <cellStyle name="20% - Accent1 2 2 4 3 2 2 5 2 2" xfId="6067" xr:uid="{00000000-0005-0000-0000-0000F8160000}"/>
    <cellStyle name="20% - Accent1 2 2 4 3 2 2 5 3" xfId="6068" xr:uid="{00000000-0005-0000-0000-0000F9160000}"/>
    <cellStyle name="20% - Accent1 2 2 4 3 2 2 6" xfId="6069" xr:uid="{00000000-0005-0000-0000-0000FA160000}"/>
    <cellStyle name="20% - Accent1 2 2 4 3 2 2 6 2" xfId="6070" xr:uid="{00000000-0005-0000-0000-0000FB160000}"/>
    <cellStyle name="20% - Accent1 2 2 4 3 2 2 6 2 2" xfId="6071" xr:uid="{00000000-0005-0000-0000-0000FC160000}"/>
    <cellStyle name="20% - Accent1 2 2 4 3 2 2 6 3" xfId="6072" xr:uid="{00000000-0005-0000-0000-0000FD160000}"/>
    <cellStyle name="20% - Accent1 2 2 4 3 2 2 7" xfId="6073" xr:uid="{00000000-0005-0000-0000-0000FE160000}"/>
    <cellStyle name="20% - Accent1 2 2 4 3 2 2 7 2" xfId="6074" xr:uid="{00000000-0005-0000-0000-0000FF160000}"/>
    <cellStyle name="20% - Accent1 2 2 4 3 2 2 8" xfId="6075" xr:uid="{00000000-0005-0000-0000-000000170000}"/>
    <cellStyle name="20% - Accent1 2 2 4 3 2 2 8 2" xfId="6076" xr:uid="{00000000-0005-0000-0000-000001170000}"/>
    <cellStyle name="20% - Accent1 2 2 4 3 2 2 9" xfId="6077" xr:uid="{00000000-0005-0000-0000-000002170000}"/>
    <cellStyle name="20% - Accent1 2 2 4 3 2 3" xfId="6078" xr:uid="{00000000-0005-0000-0000-000003170000}"/>
    <cellStyle name="20% - Accent1 2 2 4 3 2 3 2" xfId="6079" xr:uid="{00000000-0005-0000-0000-000004170000}"/>
    <cellStyle name="20% - Accent1 2 2 4 3 2 3 2 2" xfId="6080" xr:uid="{00000000-0005-0000-0000-000005170000}"/>
    <cellStyle name="20% - Accent1 2 2 4 3 2 3 2 2 2" xfId="6081" xr:uid="{00000000-0005-0000-0000-000006170000}"/>
    <cellStyle name="20% - Accent1 2 2 4 3 2 3 2 2 2 2" xfId="6082" xr:uid="{00000000-0005-0000-0000-000007170000}"/>
    <cellStyle name="20% - Accent1 2 2 4 3 2 3 2 2 3" xfId="6083" xr:uid="{00000000-0005-0000-0000-000008170000}"/>
    <cellStyle name="20% - Accent1 2 2 4 3 2 3 2 3" xfId="6084" xr:uid="{00000000-0005-0000-0000-000009170000}"/>
    <cellStyle name="20% - Accent1 2 2 4 3 2 3 2 3 2" xfId="6085" xr:uid="{00000000-0005-0000-0000-00000A170000}"/>
    <cellStyle name="20% - Accent1 2 2 4 3 2 3 2 4" xfId="6086" xr:uid="{00000000-0005-0000-0000-00000B170000}"/>
    <cellStyle name="20% - Accent1 2 2 4 3 2 3 3" xfId="6087" xr:uid="{00000000-0005-0000-0000-00000C170000}"/>
    <cellStyle name="20% - Accent1 2 2 4 3 2 3 3 2" xfId="6088" xr:uid="{00000000-0005-0000-0000-00000D170000}"/>
    <cellStyle name="20% - Accent1 2 2 4 3 2 3 3 2 2" xfId="6089" xr:uid="{00000000-0005-0000-0000-00000E170000}"/>
    <cellStyle name="20% - Accent1 2 2 4 3 2 3 3 2 2 2" xfId="6090" xr:uid="{00000000-0005-0000-0000-00000F170000}"/>
    <cellStyle name="20% - Accent1 2 2 4 3 2 3 3 2 3" xfId="6091" xr:uid="{00000000-0005-0000-0000-000010170000}"/>
    <cellStyle name="20% - Accent1 2 2 4 3 2 3 3 3" xfId="6092" xr:uid="{00000000-0005-0000-0000-000011170000}"/>
    <cellStyle name="20% - Accent1 2 2 4 3 2 3 3 3 2" xfId="6093" xr:uid="{00000000-0005-0000-0000-000012170000}"/>
    <cellStyle name="20% - Accent1 2 2 4 3 2 3 3 4" xfId="6094" xr:uid="{00000000-0005-0000-0000-000013170000}"/>
    <cellStyle name="20% - Accent1 2 2 4 3 2 3 4" xfId="6095" xr:uid="{00000000-0005-0000-0000-000014170000}"/>
    <cellStyle name="20% - Accent1 2 2 4 3 2 3 4 2" xfId="6096" xr:uid="{00000000-0005-0000-0000-000015170000}"/>
    <cellStyle name="20% - Accent1 2 2 4 3 2 3 4 2 2" xfId="6097" xr:uid="{00000000-0005-0000-0000-000016170000}"/>
    <cellStyle name="20% - Accent1 2 2 4 3 2 3 4 2 2 2" xfId="6098" xr:uid="{00000000-0005-0000-0000-000017170000}"/>
    <cellStyle name="20% - Accent1 2 2 4 3 2 3 4 2 3" xfId="6099" xr:uid="{00000000-0005-0000-0000-000018170000}"/>
    <cellStyle name="20% - Accent1 2 2 4 3 2 3 4 3" xfId="6100" xr:uid="{00000000-0005-0000-0000-000019170000}"/>
    <cellStyle name="20% - Accent1 2 2 4 3 2 3 4 3 2" xfId="6101" xr:uid="{00000000-0005-0000-0000-00001A170000}"/>
    <cellStyle name="20% - Accent1 2 2 4 3 2 3 4 4" xfId="6102" xr:uid="{00000000-0005-0000-0000-00001B170000}"/>
    <cellStyle name="20% - Accent1 2 2 4 3 2 3 5" xfId="6103" xr:uid="{00000000-0005-0000-0000-00001C170000}"/>
    <cellStyle name="20% - Accent1 2 2 4 3 2 3 5 2" xfId="6104" xr:uid="{00000000-0005-0000-0000-00001D170000}"/>
    <cellStyle name="20% - Accent1 2 2 4 3 2 3 5 2 2" xfId="6105" xr:uid="{00000000-0005-0000-0000-00001E170000}"/>
    <cellStyle name="20% - Accent1 2 2 4 3 2 3 5 3" xfId="6106" xr:uid="{00000000-0005-0000-0000-00001F170000}"/>
    <cellStyle name="20% - Accent1 2 2 4 3 2 3 6" xfId="6107" xr:uid="{00000000-0005-0000-0000-000020170000}"/>
    <cellStyle name="20% - Accent1 2 2 4 3 2 3 6 2" xfId="6108" xr:uid="{00000000-0005-0000-0000-000021170000}"/>
    <cellStyle name="20% - Accent1 2 2 4 3 2 3 6 2 2" xfId="6109" xr:uid="{00000000-0005-0000-0000-000022170000}"/>
    <cellStyle name="20% - Accent1 2 2 4 3 2 3 6 3" xfId="6110" xr:uid="{00000000-0005-0000-0000-000023170000}"/>
    <cellStyle name="20% - Accent1 2 2 4 3 2 3 7" xfId="6111" xr:uid="{00000000-0005-0000-0000-000024170000}"/>
    <cellStyle name="20% - Accent1 2 2 4 3 2 3 7 2" xfId="6112" xr:uid="{00000000-0005-0000-0000-000025170000}"/>
    <cellStyle name="20% - Accent1 2 2 4 3 2 3 8" xfId="6113" xr:uid="{00000000-0005-0000-0000-000026170000}"/>
    <cellStyle name="20% - Accent1 2 2 4 3 2 3 8 2" xfId="6114" xr:uid="{00000000-0005-0000-0000-000027170000}"/>
    <cellStyle name="20% - Accent1 2 2 4 3 2 3 9" xfId="6115" xr:uid="{00000000-0005-0000-0000-000028170000}"/>
    <cellStyle name="20% - Accent1 2 2 4 3 2 4" xfId="6116" xr:uid="{00000000-0005-0000-0000-000029170000}"/>
    <cellStyle name="20% - Accent1 2 2 4 3 2 4 2" xfId="6117" xr:uid="{00000000-0005-0000-0000-00002A170000}"/>
    <cellStyle name="20% - Accent1 2 2 4 3 2 4 2 2" xfId="6118" xr:uid="{00000000-0005-0000-0000-00002B170000}"/>
    <cellStyle name="20% - Accent1 2 2 4 3 2 4 2 2 2" xfId="6119" xr:uid="{00000000-0005-0000-0000-00002C170000}"/>
    <cellStyle name="20% - Accent1 2 2 4 3 2 4 2 3" xfId="6120" xr:uid="{00000000-0005-0000-0000-00002D170000}"/>
    <cellStyle name="20% - Accent1 2 2 4 3 2 4 3" xfId="6121" xr:uid="{00000000-0005-0000-0000-00002E170000}"/>
    <cellStyle name="20% - Accent1 2 2 4 3 2 4 3 2" xfId="6122" xr:uid="{00000000-0005-0000-0000-00002F170000}"/>
    <cellStyle name="20% - Accent1 2 2 4 3 2 4 4" xfId="6123" xr:uid="{00000000-0005-0000-0000-000030170000}"/>
    <cellStyle name="20% - Accent1 2 2 4 3 2 5" xfId="6124" xr:uid="{00000000-0005-0000-0000-000031170000}"/>
    <cellStyle name="20% - Accent1 2 2 4 3 2 5 2" xfId="6125" xr:uid="{00000000-0005-0000-0000-000032170000}"/>
    <cellStyle name="20% - Accent1 2 2 4 3 2 5 2 2" xfId="6126" xr:uid="{00000000-0005-0000-0000-000033170000}"/>
    <cellStyle name="20% - Accent1 2 2 4 3 2 5 2 2 2" xfId="6127" xr:uid="{00000000-0005-0000-0000-000034170000}"/>
    <cellStyle name="20% - Accent1 2 2 4 3 2 5 2 3" xfId="6128" xr:uid="{00000000-0005-0000-0000-000035170000}"/>
    <cellStyle name="20% - Accent1 2 2 4 3 2 5 3" xfId="6129" xr:uid="{00000000-0005-0000-0000-000036170000}"/>
    <cellStyle name="20% - Accent1 2 2 4 3 2 5 3 2" xfId="6130" xr:uid="{00000000-0005-0000-0000-000037170000}"/>
    <cellStyle name="20% - Accent1 2 2 4 3 2 5 4" xfId="6131" xr:uid="{00000000-0005-0000-0000-000038170000}"/>
    <cellStyle name="20% - Accent1 2 2 4 3 2 6" xfId="6132" xr:uid="{00000000-0005-0000-0000-000039170000}"/>
    <cellStyle name="20% - Accent1 2 2 4 3 2 6 2" xfId="6133" xr:uid="{00000000-0005-0000-0000-00003A170000}"/>
    <cellStyle name="20% - Accent1 2 2 4 3 2 6 2 2" xfId="6134" xr:uid="{00000000-0005-0000-0000-00003B170000}"/>
    <cellStyle name="20% - Accent1 2 2 4 3 2 6 2 2 2" xfId="6135" xr:uid="{00000000-0005-0000-0000-00003C170000}"/>
    <cellStyle name="20% - Accent1 2 2 4 3 2 6 2 3" xfId="6136" xr:uid="{00000000-0005-0000-0000-00003D170000}"/>
    <cellStyle name="20% - Accent1 2 2 4 3 2 6 3" xfId="6137" xr:uid="{00000000-0005-0000-0000-00003E170000}"/>
    <cellStyle name="20% - Accent1 2 2 4 3 2 6 3 2" xfId="6138" xr:uid="{00000000-0005-0000-0000-00003F170000}"/>
    <cellStyle name="20% - Accent1 2 2 4 3 2 6 4" xfId="6139" xr:uid="{00000000-0005-0000-0000-000040170000}"/>
    <cellStyle name="20% - Accent1 2 2 4 3 2 7" xfId="6140" xr:uid="{00000000-0005-0000-0000-000041170000}"/>
    <cellStyle name="20% - Accent1 2 2 4 3 2 7 2" xfId="6141" xr:uid="{00000000-0005-0000-0000-000042170000}"/>
    <cellStyle name="20% - Accent1 2 2 4 3 2 7 2 2" xfId="6142" xr:uid="{00000000-0005-0000-0000-000043170000}"/>
    <cellStyle name="20% - Accent1 2 2 4 3 2 7 3" xfId="6143" xr:uid="{00000000-0005-0000-0000-000044170000}"/>
    <cellStyle name="20% - Accent1 2 2 4 3 2 8" xfId="6144" xr:uid="{00000000-0005-0000-0000-000045170000}"/>
    <cellStyle name="20% - Accent1 2 2 4 3 2 8 2" xfId="6145" xr:uid="{00000000-0005-0000-0000-000046170000}"/>
    <cellStyle name="20% - Accent1 2 2 4 3 2 8 2 2" xfId="6146" xr:uid="{00000000-0005-0000-0000-000047170000}"/>
    <cellStyle name="20% - Accent1 2 2 4 3 2 8 3" xfId="6147" xr:uid="{00000000-0005-0000-0000-000048170000}"/>
    <cellStyle name="20% - Accent1 2 2 4 3 2 9" xfId="6148" xr:uid="{00000000-0005-0000-0000-000049170000}"/>
    <cellStyle name="20% - Accent1 2 2 4 3 2 9 2" xfId="6149" xr:uid="{00000000-0005-0000-0000-00004A170000}"/>
    <cellStyle name="20% - Accent1 2 2 4 3 3" xfId="6150" xr:uid="{00000000-0005-0000-0000-00004B170000}"/>
    <cellStyle name="20% - Accent1 2 2 4 3 3 10" xfId="6151" xr:uid="{00000000-0005-0000-0000-00004C170000}"/>
    <cellStyle name="20% - Accent1 2 2 4 3 3 10 2" xfId="6152" xr:uid="{00000000-0005-0000-0000-00004D170000}"/>
    <cellStyle name="20% - Accent1 2 2 4 3 3 11" xfId="6153" xr:uid="{00000000-0005-0000-0000-00004E170000}"/>
    <cellStyle name="20% - Accent1 2 2 4 3 3 2" xfId="6154" xr:uid="{00000000-0005-0000-0000-00004F170000}"/>
    <cellStyle name="20% - Accent1 2 2 4 3 3 2 2" xfId="6155" xr:uid="{00000000-0005-0000-0000-000050170000}"/>
    <cellStyle name="20% - Accent1 2 2 4 3 3 2 2 2" xfId="6156" xr:uid="{00000000-0005-0000-0000-000051170000}"/>
    <cellStyle name="20% - Accent1 2 2 4 3 3 2 2 2 2" xfId="6157" xr:uid="{00000000-0005-0000-0000-000052170000}"/>
    <cellStyle name="20% - Accent1 2 2 4 3 3 2 2 2 2 2" xfId="6158" xr:uid="{00000000-0005-0000-0000-000053170000}"/>
    <cellStyle name="20% - Accent1 2 2 4 3 3 2 2 2 3" xfId="6159" xr:uid="{00000000-0005-0000-0000-000054170000}"/>
    <cellStyle name="20% - Accent1 2 2 4 3 3 2 2 3" xfId="6160" xr:uid="{00000000-0005-0000-0000-000055170000}"/>
    <cellStyle name="20% - Accent1 2 2 4 3 3 2 2 3 2" xfId="6161" xr:uid="{00000000-0005-0000-0000-000056170000}"/>
    <cellStyle name="20% - Accent1 2 2 4 3 3 2 2 4" xfId="6162" xr:uid="{00000000-0005-0000-0000-000057170000}"/>
    <cellStyle name="20% - Accent1 2 2 4 3 3 2 3" xfId="6163" xr:uid="{00000000-0005-0000-0000-000058170000}"/>
    <cellStyle name="20% - Accent1 2 2 4 3 3 2 3 2" xfId="6164" xr:uid="{00000000-0005-0000-0000-000059170000}"/>
    <cellStyle name="20% - Accent1 2 2 4 3 3 2 3 2 2" xfId="6165" xr:uid="{00000000-0005-0000-0000-00005A170000}"/>
    <cellStyle name="20% - Accent1 2 2 4 3 3 2 3 2 2 2" xfId="6166" xr:uid="{00000000-0005-0000-0000-00005B170000}"/>
    <cellStyle name="20% - Accent1 2 2 4 3 3 2 3 2 3" xfId="6167" xr:uid="{00000000-0005-0000-0000-00005C170000}"/>
    <cellStyle name="20% - Accent1 2 2 4 3 3 2 3 3" xfId="6168" xr:uid="{00000000-0005-0000-0000-00005D170000}"/>
    <cellStyle name="20% - Accent1 2 2 4 3 3 2 3 3 2" xfId="6169" xr:uid="{00000000-0005-0000-0000-00005E170000}"/>
    <cellStyle name="20% - Accent1 2 2 4 3 3 2 3 4" xfId="6170" xr:uid="{00000000-0005-0000-0000-00005F170000}"/>
    <cellStyle name="20% - Accent1 2 2 4 3 3 2 4" xfId="6171" xr:uid="{00000000-0005-0000-0000-000060170000}"/>
    <cellStyle name="20% - Accent1 2 2 4 3 3 2 4 2" xfId="6172" xr:uid="{00000000-0005-0000-0000-000061170000}"/>
    <cellStyle name="20% - Accent1 2 2 4 3 3 2 4 2 2" xfId="6173" xr:uid="{00000000-0005-0000-0000-000062170000}"/>
    <cellStyle name="20% - Accent1 2 2 4 3 3 2 4 2 2 2" xfId="6174" xr:uid="{00000000-0005-0000-0000-000063170000}"/>
    <cellStyle name="20% - Accent1 2 2 4 3 3 2 4 2 3" xfId="6175" xr:uid="{00000000-0005-0000-0000-000064170000}"/>
    <cellStyle name="20% - Accent1 2 2 4 3 3 2 4 3" xfId="6176" xr:uid="{00000000-0005-0000-0000-000065170000}"/>
    <cellStyle name="20% - Accent1 2 2 4 3 3 2 4 3 2" xfId="6177" xr:uid="{00000000-0005-0000-0000-000066170000}"/>
    <cellStyle name="20% - Accent1 2 2 4 3 3 2 4 4" xfId="6178" xr:uid="{00000000-0005-0000-0000-000067170000}"/>
    <cellStyle name="20% - Accent1 2 2 4 3 3 2 5" xfId="6179" xr:uid="{00000000-0005-0000-0000-000068170000}"/>
    <cellStyle name="20% - Accent1 2 2 4 3 3 2 5 2" xfId="6180" xr:uid="{00000000-0005-0000-0000-000069170000}"/>
    <cellStyle name="20% - Accent1 2 2 4 3 3 2 5 2 2" xfId="6181" xr:uid="{00000000-0005-0000-0000-00006A170000}"/>
    <cellStyle name="20% - Accent1 2 2 4 3 3 2 5 3" xfId="6182" xr:uid="{00000000-0005-0000-0000-00006B170000}"/>
    <cellStyle name="20% - Accent1 2 2 4 3 3 2 6" xfId="6183" xr:uid="{00000000-0005-0000-0000-00006C170000}"/>
    <cellStyle name="20% - Accent1 2 2 4 3 3 2 6 2" xfId="6184" xr:uid="{00000000-0005-0000-0000-00006D170000}"/>
    <cellStyle name="20% - Accent1 2 2 4 3 3 2 6 2 2" xfId="6185" xr:uid="{00000000-0005-0000-0000-00006E170000}"/>
    <cellStyle name="20% - Accent1 2 2 4 3 3 2 6 3" xfId="6186" xr:uid="{00000000-0005-0000-0000-00006F170000}"/>
    <cellStyle name="20% - Accent1 2 2 4 3 3 2 7" xfId="6187" xr:uid="{00000000-0005-0000-0000-000070170000}"/>
    <cellStyle name="20% - Accent1 2 2 4 3 3 2 7 2" xfId="6188" xr:uid="{00000000-0005-0000-0000-000071170000}"/>
    <cellStyle name="20% - Accent1 2 2 4 3 3 2 8" xfId="6189" xr:uid="{00000000-0005-0000-0000-000072170000}"/>
    <cellStyle name="20% - Accent1 2 2 4 3 3 2 8 2" xfId="6190" xr:uid="{00000000-0005-0000-0000-000073170000}"/>
    <cellStyle name="20% - Accent1 2 2 4 3 3 2 9" xfId="6191" xr:uid="{00000000-0005-0000-0000-000074170000}"/>
    <cellStyle name="20% - Accent1 2 2 4 3 3 3" xfId="6192" xr:uid="{00000000-0005-0000-0000-000075170000}"/>
    <cellStyle name="20% - Accent1 2 2 4 3 3 3 2" xfId="6193" xr:uid="{00000000-0005-0000-0000-000076170000}"/>
    <cellStyle name="20% - Accent1 2 2 4 3 3 3 2 2" xfId="6194" xr:uid="{00000000-0005-0000-0000-000077170000}"/>
    <cellStyle name="20% - Accent1 2 2 4 3 3 3 2 2 2" xfId="6195" xr:uid="{00000000-0005-0000-0000-000078170000}"/>
    <cellStyle name="20% - Accent1 2 2 4 3 3 3 2 2 2 2" xfId="6196" xr:uid="{00000000-0005-0000-0000-000079170000}"/>
    <cellStyle name="20% - Accent1 2 2 4 3 3 3 2 2 3" xfId="6197" xr:uid="{00000000-0005-0000-0000-00007A170000}"/>
    <cellStyle name="20% - Accent1 2 2 4 3 3 3 2 3" xfId="6198" xr:uid="{00000000-0005-0000-0000-00007B170000}"/>
    <cellStyle name="20% - Accent1 2 2 4 3 3 3 2 3 2" xfId="6199" xr:uid="{00000000-0005-0000-0000-00007C170000}"/>
    <cellStyle name="20% - Accent1 2 2 4 3 3 3 2 4" xfId="6200" xr:uid="{00000000-0005-0000-0000-00007D170000}"/>
    <cellStyle name="20% - Accent1 2 2 4 3 3 3 3" xfId="6201" xr:uid="{00000000-0005-0000-0000-00007E170000}"/>
    <cellStyle name="20% - Accent1 2 2 4 3 3 3 3 2" xfId="6202" xr:uid="{00000000-0005-0000-0000-00007F170000}"/>
    <cellStyle name="20% - Accent1 2 2 4 3 3 3 3 2 2" xfId="6203" xr:uid="{00000000-0005-0000-0000-000080170000}"/>
    <cellStyle name="20% - Accent1 2 2 4 3 3 3 3 2 2 2" xfId="6204" xr:uid="{00000000-0005-0000-0000-000081170000}"/>
    <cellStyle name="20% - Accent1 2 2 4 3 3 3 3 2 3" xfId="6205" xr:uid="{00000000-0005-0000-0000-000082170000}"/>
    <cellStyle name="20% - Accent1 2 2 4 3 3 3 3 3" xfId="6206" xr:uid="{00000000-0005-0000-0000-000083170000}"/>
    <cellStyle name="20% - Accent1 2 2 4 3 3 3 3 3 2" xfId="6207" xr:uid="{00000000-0005-0000-0000-000084170000}"/>
    <cellStyle name="20% - Accent1 2 2 4 3 3 3 3 4" xfId="6208" xr:uid="{00000000-0005-0000-0000-000085170000}"/>
    <cellStyle name="20% - Accent1 2 2 4 3 3 3 4" xfId="6209" xr:uid="{00000000-0005-0000-0000-000086170000}"/>
    <cellStyle name="20% - Accent1 2 2 4 3 3 3 4 2" xfId="6210" xr:uid="{00000000-0005-0000-0000-000087170000}"/>
    <cellStyle name="20% - Accent1 2 2 4 3 3 3 4 2 2" xfId="6211" xr:uid="{00000000-0005-0000-0000-000088170000}"/>
    <cellStyle name="20% - Accent1 2 2 4 3 3 3 4 2 2 2" xfId="6212" xr:uid="{00000000-0005-0000-0000-000089170000}"/>
    <cellStyle name="20% - Accent1 2 2 4 3 3 3 4 2 3" xfId="6213" xr:uid="{00000000-0005-0000-0000-00008A170000}"/>
    <cellStyle name="20% - Accent1 2 2 4 3 3 3 4 3" xfId="6214" xr:uid="{00000000-0005-0000-0000-00008B170000}"/>
    <cellStyle name="20% - Accent1 2 2 4 3 3 3 4 3 2" xfId="6215" xr:uid="{00000000-0005-0000-0000-00008C170000}"/>
    <cellStyle name="20% - Accent1 2 2 4 3 3 3 4 4" xfId="6216" xr:uid="{00000000-0005-0000-0000-00008D170000}"/>
    <cellStyle name="20% - Accent1 2 2 4 3 3 3 5" xfId="6217" xr:uid="{00000000-0005-0000-0000-00008E170000}"/>
    <cellStyle name="20% - Accent1 2 2 4 3 3 3 5 2" xfId="6218" xr:uid="{00000000-0005-0000-0000-00008F170000}"/>
    <cellStyle name="20% - Accent1 2 2 4 3 3 3 5 2 2" xfId="6219" xr:uid="{00000000-0005-0000-0000-000090170000}"/>
    <cellStyle name="20% - Accent1 2 2 4 3 3 3 5 3" xfId="6220" xr:uid="{00000000-0005-0000-0000-000091170000}"/>
    <cellStyle name="20% - Accent1 2 2 4 3 3 3 6" xfId="6221" xr:uid="{00000000-0005-0000-0000-000092170000}"/>
    <cellStyle name="20% - Accent1 2 2 4 3 3 3 6 2" xfId="6222" xr:uid="{00000000-0005-0000-0000-000093170000}"/>
    <cellStyle name="20% - Accent1 2 2 4 3 3 3 6 2 2" xfId="6223" xr:uid="{00000000-0005-0000-0000-000094170000}"/>
    <cellStyle name="20% - Accent1 2 2 4 3 3 3 6 3" xfId="6224" xr:uid="{00000000-0005-0000-0000-000095170000}"/>
    <cellStyle name="20% - Accent1 2 2 4 3 3 3 7" xfId="6225" xr:uid="{00000000-0005-0000-0000-000096170000}"/>
    <cellStyle name="20% - Accent1 2 2 4 3 3 3 7 2" xfId="6226" xr:uid="{00000000-0005-0000-0000-000097170000}"/>
    <cellStyle name="20% - Accent1 2 2 4 3 3 3 8" xfId="6227" xr:uid="{00000000-0005-0000-0000-000098170000}"/>
    <cellStyle name="20% - Accent1 2 2 4 3 3 3 8 2" xfId="6228" xr:uid="{00000000-0005-0000-0000-000099170000}"/>
    <cellStyle name="20% - Accent1 2 2 4 3 3 3 9" xfId="6229" xr:uid="{00000000-0005-0000-0000-00009A170000}"/>
    <cellStyle name="20% - Accent1 2 2 4 3 3 4" xfId="6230" xr:uid="{00000000-0005-0000-0000-00009B170000}"/>
    <cellStyle name="20% - Accent1 2 2 4 3 3 4 2" xfId="6231" xr:uid="{00000000-0005-0000-0000-00009C170000}"/>
    <cellStyle name="20% - Accent1 2 2 4 3 3 4 2 2" xfId="6232" xr:uid="{00000000-0005-0000-0000-00009D170000}"/>
    <cellStyle name="20% - Accent1 2 2 4 3 3 4 2 2 2" xfId="6233" xr:uid="{00000000-0005-0000-0000-00009E170000}"/>
    <cellStyle name="20% - Accent1 2 2 4 3 3 4 2 3" xfId="6234" xr:uid="{00000000-0005-0000-0000-00009F170000}"/>
    <cellStyle name="20% - Accent1 2 2 4 3 3 4 3" xfId="6235" xr:uid="{00000000-0005-0000-0000-0000A0170000}"/>
    <cellStyle name="20% - Accent1 2 2 4 3 3 4 3 2" xfId="6236" xr:uid="{00000000-0005-0000-0000-0000A1170000}"/>
    <cellStyle name="20% - Accent1 2 2 4 3 3 4 4" xfId="6237" xr:uid="{00000000-0005-0000-0000-0000A2170000}"/>
    <cellStyle name="20% - Accent1 2 2 4 3 3 5" xfId="6238" xr:uid="{00000000-0005-0000-0000-0000A3170000}"/>
    <cellStyle name="20% - Accent1 2 2 4 3 3 5 2" xfId="6239" xr:uid="{00000000-0005-0000-0000-0000A4170000}"/>
    <cellStyle name="20% - Accent1 2 2 4 3 3 5 2 2" xfId="6240" xr:uid="{00000000-0005-0000-0000-0000A5170000}"/>
    <cellStyle name="20% - Accent1 2 2 4 3 3 5 2 2 2" xfId="6241" xr:uid="{00000000-0005-0000-0000-0000A6170000}"/>
    <cellStyle name="20% - Accent1 2 2 4 3 3 5 2 3" xfId="6242" xr:uid="{00000000-0005-0000-0000-0000A7170000}"/>
    <cellStyle name="20% - Accent1 2 2 4 3 3 5 3" xfId="6243" xr:uid="{00000000-0005-0000-0000-0000A8170000}"/>
    <cellStyle name="20% - Accent1 2 2 4 3 3 5 3 2" xfId="6244" xr:uid="{00000000-0005-0000-0000-0000A9170000}"/>
    <cellStyle name="20% - Accent1 2 2 4 3 3 5 4" xfId="6245" xr:uid="{00000000-0005-0000-0000-0000AA170000}"/>
    <cellStyle name="20% - Accent1 2 2 4 3 3 6" xfId="6246" xr:uid="{00000000-0005-0000-0000-0000AB170000}"/>
    <cellStyle name="20% - Accent1 2 2 4 3 3 6 2" xfId="6247" xr:uid="{00000000-0005-0000-0000-0000AC170000}"/>
    <cellStyle name="20% - Accent1 2 2 4 3 3 6 2 2" xfId="6248" xr:uid="{00000000-0005-0000-0000-0000AD170000}"/>
    <cellStyle name="20% - Accent1 2 2 4 3 3 6 2 2 2" xfId="6249" xr:uid="{00000000-0005-0000-0000-0000AE170000}"/>
    <cellStyle name="20% - Accent1 2 2 4 3 3 6 2 3" xfId="6250" xr:uid="{00000000-0005-0000-0000-0000AF170000}"/>
    <cellStyle name="20% - Accent1 2 2 4 3 3 6 3" xfId="6251" xr:uid="{00000000-0005-0000-0000-0000B0170000}"/>
    <cellStyle name="20% - Accent1 2 2 4 3 3 6 3 2" xfId="6252" xr:uid="{00000000-0005-0000-0000-0000B1170000}"/>
    <cellStyle name="20% - Accent1 2 2 4 3 3 6 4" xfId="6253" xr:uid="{00000000-0005-0000-0000-0000B2170000}"/>
    <cellStyle name="20% - Accent1 2 2 4 3 3 7" xfId="6254" xr:uid="{00000000-0005-0000-0000-0000B3170000}"/>
    <cellStyle name="20% - Accent1 2 2 4 3 3 7 2" xfId="6255" xr:uid="{00000000-0005-0000-0000-0000B4170000}"/>
    <cellStyle name="20% - Accent1 2 2 4 3 3 7 2 2" xfId="6256" xr:uid="{00000000-0005-0000-0000-0000B5170000}"/>
    <cellStyle name="20% - Accent1 2 2 4 3 3 7 3" xfId="6257" xr:uid="{00000000-0005-0000-0000-0000B6170000}"/>
    <cellStyle name="20% - Accent1 2 2 4 3 3 8" xfId="6258" xr:uid="{00000000-0005-0000-0000-0000B7170000}"/>
    <cellStyle name="20% - Accent1 2 2 4 3 3 8 2" xfId="6259" xr:uid="{00000000-0005-0000-0000-0000B8170000}"/>
    <cellStyle name="20% - Accent1 2 2 4 3 3 8 2 2" xfId="6260" xr:uid="{00000000-0005-0000-0000-0000B9170000}"/>
    <cellStyle name="20% - Accent1 2 2 4 3 3 8 3" xfId="6261" xr:uid="{00000000-0005-0000-0000-0000BA170000}"/>
    <cellStyle name="20% - Accent1 2 2 4 3 3 9" xfId="6262" xr:uid="{00000000-0005-0000-0000-0000BB170000}"/>
    <cellStyle name="20% - Accent1 2 2 4 3 3 9 2" xfId="6263" xr:uid="{00000000-0005-0000-0000-0000BC170000}"/>
    <cellStyle name="20% - Accent1 2 2 4 3 4" xfId="6264" xr:uid="{00000000-0005-0000-0000-0000BD170000}"/>
    <cellStyle name="20% - Accent1 2 2 4 3 4 10" xfId="6265" xr:uid="{00000000-0005-0000-0000-0000BE170000}"/>
    <cellStyle name="20% - Accent1 2 2 4 3 4 10 2" xfId="6266" xr:uid="{00000000-0005-0000-0000-0000BF170000}"/>
    <cellStyle name="20% - Accent1 2 2 4 3 4 11" xfId="6267" xr:uid="{00000000-0005-0000-0000-0000C0170000}"/>
    <cellStyle name="20% - Accent1 2 2 4 3 4 2" xfId="6268" xr:uid="{00000000-0005-0000-0000-0000C1170000}"/>
    <cellStyle name="20% - Accent1 2 2 4 3 4 2 2" xfId="6269" xr:uid="{00000000-0005-0000-0000-0000C2170000}"/>
    <cellStyle name="20% - Accent1 2 2 4 3 4 2 2 2" xfId="6270" xr:uid="{00000000-0005-0000-0000-0000C3170000}"/>
    <cellStyle name="20% - Accent1 2 2 4 3 4 2 2 2 2" xfId="6271" xr:uid="{00000000-0005-0000-0000-0000C4170000}"/>
    <cellStyle name="20% - Accent1 2 2 4 3 4 2 2 2 2 2" xfId="6272" xr:uid="{00000000-0005-0000-0000-0000C5170000}"/>
    <cellStyle name="20% - Accent1 2 2 4 3 4 2 2 2 3" xfId="6273" xr:uid="{00000000-0005-0000-0000-0000C6170000}"/>
    <cellStyle name="20% - Accent1 2 2 4 3 4 2 2 3" xfId="6274" xr:uid="{00000000-0005-0000-0000-0000C7170000}"/>
    <cellStyle name="20% - Accent1 2 2 4 3 4 2 2 3 2" xfId="6275" xr:uid="{00000000-0005-0000-0000-0000C8170000}"/>
    <cellStyle name="20% - Accent1 2 2 4 3 4 2 2 4" xfId="6276" xr:uid="{00000000-0005-0000-0000-0000C9170000}"/>
    <cellStyle name="20% - Accent1 2 2 4 3 4 2 3" xfId="6277" xr:uid="{00000000-0005-0000-0000-0000CA170000}"/>
    <cellStyle name="20% - Accent1 2 2 4 3 4 2 3 2" xfId="6278" xr:uid="{00000000-0005-0000-0000-0000CB170000}"/>
    <cellStyle name="20% - Accent1 2 2 4 3 4 2 3 2 2" xfId="6279" xr:uid="{00000000-0005-0000-0000-0000CC170000}"/>
    <cellStyle name="20% - Accent1 2 2 4 3 4 2 3 2 2 2" xfId="6280" xr:uid="{00000000-0005-0000-0000-0000CD170000}"/>
    <cellStyle name="20% - Accent1 2 2 4 3 4 2 3 2 3" xfId="6281" xr:uid="{00000000-0005-0000-0000-0000CE170000}"/>
    <cellStyle name="20% - Accent1 2 2 4 3 4 2 3 3" xfId="6282" xr:uid="{00000000-0005-0000-0000-0000CF170000}"/>
    <cellStyle name="20% - Accent1 2 2 4 3 4 2 3 3 2" xfId="6283" xr:uid="{00000000-0005-0000-0000-0000D0170000}"/>
    <cellStyle name="20% - Accent1 2 2 4 3 4 2 3 4" xfId="6284" xr:uid="{00000000-0005-0000-0000-0000D1170000}"/>
    <cellStyle name="20% - Accent1 2 2 4 3 4 2 4" xfId="6285" xr:uid="{00000000-0005-0000-0000-0000D2170000}"/>
    <cellStyle name="20% - Accent1 2 2 4 3 4 2 4 2" xfId="6286" xr:uid="{00000000-0005-0000-0000-0000D3170000}"/>
    <cellStyle name="20% - Accent1 2 2 4 3 4 2 4 2 2" xfId="6287" xr:uid="{00000000-0005-0000-0000-0000D4170000}"/>
    <cellStyle name="20% - Accent1 2 2 4 3 4 2 4 2 2 2" xfId="6288" xr:uid="{00000000-0005-0000-0000-0000D5170000}"/>
    <cellStyle name="20% - Accent1 2 2 4 3 4 2 4 2 3" xfId="6289" xr:uid="{00000000-0005-0000-0000-0000D6170000}"/>
    <cellStyle name="20% - Accent1 2 2 4 3 4 2 4 3" xfId="6290" xr:uid="{00000000-0005-0000-0000-0000D7170000}"/>
    <cellStyle name="20% - Accent1 2 2 4 3 4 2 4 3 2" xfId="6291" xr:uid="{00000000-0005-0000-0000-0000D8170000}"/>
    <cellStyle name="20% - Accent1 2 2 4 3 4 2 4 4" xfId="6292" xr:uid="{00000000-0005-0000-0000-0000D9170000}"/>
    <cellStyle name="20% - Accent1 2 2 4 3 4 2 5" xfId="6293" xr:uid="{00000000-0005-0000-0000-0000DA170000}"/>
    <cellStyle name="20% - Accent1 2 2 4 3 4 2 5 2" xfId="6294" xr:uid="{00000000-0005-0000-0000-0000DB170000}"/>
    <cellStyle name="20% - Accent1 2 2 4 3 4 2 5 2 2" xfId="6295" xr:uid="{00000000-0005-0000-0000-0000DC170000}"/>
    <cellStyle name="20% - Accent1 2 2 4 3 4 2 5 3" xfId="6296" xr:uid="{00000000-0005-0000-0000-0000DD170000}"/>
    <cellStyle name="20% - Accent1 2 2 4 3 4 2 6" xfId="6297" xr:uid="{00000000-0005-0000-0000-0000DE170000}"/>
    <cellStyle name="20% - Accent1 2 2 4 3 4 2 6 2" xfId="6298" xr:uid="{00000000-0005-0000-0000-0000DF170000}"/>
    <cellStyle name="20% - Accent1 2 2 4 3 4 2 6 2 2" xfId="6299" xr:uid="{00000000-0005-0000-0000-0000E0170000}"/>
    <cellStyle name="20% - Accent1 2 2 4 3 4 2 6 3" xfId="6300" xr:uid="{00000000-0005-0000-0000-0000E1170000}"/>
    <cellStyle name="20% - Accent1 2 2 4 3 4 2 7" xfId="6301" xr:uid="{00000000-0005-0000-0000-0000E2170000}"/>
    <cellStyle name="20% - Accent1 2 2 4 3 4 2 7 2" xfId="6302" xr:uid="{00000000-0005-0000-0000-0000E3170000}"/>
    <cellStyle name="20% - Accent1 2 2 4 3 4 2 8" xfId="6303" xr:uid="{00000000-0005-0000-0000-0000E4170000}"/>
    <cellStyle name="20% - Accent1 2 2 4 3 4 2 8 2" xfId="6304" xr:uid="{00000000-0005-0000-0000-0000E5170000}"/>
    <cellStyle name="20% - Accent1 2 2 4 3 4 2 9" xfId="6305" xr:uid="{00000000-0005-0000-0000-0000E6170000}"/>
    <cellStyle name="20% - Accent1 2 2 4 3 4 3" xfId="6306" xr:uid="{00000000-0005-0000-0000-0000E7170000}"/>
    <cellStyle name="20% - Accent1 2 2 4 3 4 3 2" xfId="6307" xr:uid="{00000000-0005-0000-0000-0000E8170000}"/>
    <cellStyle name="20% - Accent1 2 2 4 3 4 3 2 2" xfId="6308" xr:uid="{00000000-0005-0000-0000-0000E9170000}"/>
    <cellStyle name="20% - Accent1 2 2 4 3 4 3 2 2 2" xfId="6309" xr:uid="{00000000-0005-0000-0000-0000EA170000}"/>
    <cellStyle name="20% - Accent1 2 2 4 3 4 3 2 2 2 2" xfId="6310" xr:uid="{00000000-0005-0000-0000-0000EB170000}"/>
    <cellStyle name="20% - Accent1 2 2 4 3 4 3 2 2 3" xfId="6311" xr:uid="{00000000-0005-0000-0000-0000EC170000}"/>
    <cellStyle name="20% - Accent1 2 2 4 3 4 3 2 3" xfId="6312" xr:uid="{00000000-0005-0000-0000-0000ED170000}"/>
    <cellStyle name="20% - Accent1 2 2 4 3 4 3 2 3 2" xfId="6313" xr:uid="{00000000-0005-0000-0000-0000EE170000}"/>
    <cellStyle name="20% - Accent1 2 2 4 3 4 3 2 4" xfId="6314" xr:uid="{00000000-0005-0000-0000-0000EF170000}"/>
    <cellStyle name="20% - Accent1 2 2 4 3 4 3 3" xfId="6315" xr:uid="{00000000-0005-0000-0000-0000F0170000}"/>
    <cellStyle name="20% - Accent1 2 2 4 3 4 3 3 2" xfId="6316" xr:uid="{00000000-0005-0000-0000-0000F1170000}"/>
    <cellStyle name="20% - Accent1 2 2 4 3 4 3 3 2 2" xfId="6317" xr:uid="{00000000-0005-0000-0000-0000F2170000}"/>
    <cellStyle name="20% - Accent1 2 2 4 3 4 3 3 2 2 2" xfId="6318" xr:uid="{00000000-0005-0000-0000-0000F3170000}"/>
    <cellStyle name="20% - Accent1 2 2 4 3 4 3 3 2 3" xfId="6319" xr:uid="{00000000-0005-0000-0000-0000F4170000}"/>
    <cellStyle name="20% - Accent1 2 2 4 3 4 3 3 3" xfId="6320" xr:uid="{00000000-0005-0000-0000-0000F5170000}"/>
    <cellStyle name="20% - Accent1 2 2 4 3 4 3 3 3 2" xfId="6321" xr:uid="{00000000-0005-0000-0000-0000F6170000}"/>
    <cellStyle name="20% - Accent1 2 2 4 3 4 3 3 4" xfId="6322" xr:uid="{00000000-0005-0000-0000-0000F7170000}"/>
    <cellStyle name="20% - Accent1 2 2 4 3 4 3 4" xfId="6323" xr:uid="{00000000-0005-0000-0000-0000F8170000}"/>
    <cellStyle name="20% - Accent1 2 2 4 3 4 3 4 2" xfId="6324" xr:uid="{00000000-0005-0000-0000-0000F9170000}"/>
    <cellStyle name="20% - Accent1 2 2 4 3 4 3 4 2 2" xfId="6325" xr:uid="{00000000-0005-0000-0000-0000FA170000}"/>
    <cellStyle name="20% - Accent1 2 2 4 3 4 3 4 2 2 2" xfId="6326" xr:uid="{00000000-0005-0000-0000-0000FB170000}"/>
    <cellStyle name="20% - Accent1 2 2 4 3 4 3 4 2 3" xfId="6327" xr:uid="{00000000-0005-0000-0000-0000FC170000}"/>
    <cellStyle name="20% - Accent1 2 2 4 3 4 3 4 3" xfId="6328" xr:uid="{00000000-0005-0000-0000-0000FD170000}"/>
    <cellStyle name="20% - Accent1 2 2 4 3 4 3 4 3 2" xfId="6329" xr:uid="{00000000-0005-0000-0000-0000FE170000}"/>
    <cellStyle name="20% - Accent1 2 2 4 3 4 3 4 4" xfId="6330" xr:uid="{00000000-0005-0000-0000-0000FF170000}"/>
    <cellStyle name="20% - Accent1 2 2 4 3 4 3 5" xfId="6331" xr:uid="{00000000-0005-0000-0000-000000180000}"/>
    <cellStyle name="20% - Accent1 2 2 4 3 4 3 5 2" xfId="6332" xr:uid="{00000000-0005-0000-0000-000001180000}"/>
    <cellStyle name="20% - Accent1 2 2 4 3 4 3 5 2 2" xfId="6333" xr:uid="{00000000-0005-0000-0000-000002180000}"/>
    <cellStyle name="20% - Accent1 2 2 4 3 4 3 5 3" xfId="6334" xr:uid="{00000000-0005-0000-0000-000003180000}"/>
    <cellStyle name="20% - Accent1 2 2 4 3 4 3 6" xfId="6335" xr:uid="{00000000-0005-0000-0000-000004180000}"/>
    <cellStyle name="20% - Accent1 2 2 4 3 4 3 6 2" xfId="6336" xr:uid="{00000000-0005-0000-0000-000005180000}"/>
    <cellStyle name="20% - Accent1 2 2 4 3 4 3 6 2 2" xfId="6337" xr:uid="{00000000-0005-0000-0000-000006180000}"/>
    <cellStyle name="20% - Accent1 2 2 4 3 4 3 6 3" xfId="6338" xr:uid="{00000000-0005-0000-0000-000007180000}"/>
    <cellStyle name="20% - Accent1 2 2 4 3 4 3 7" xfId="6339" xr:uid="{00000000-0005-0000-0000-000008180000}"/>
    <cellStyle name="20% - Accent1 2 2 4 3 4 3 7 2" xfId="6340" xr:uid="{00000000-0005-0000-0000-000009180000}"/>
    <cellStyle name="20% - Accent1 2 2 4 3 4 3 8" xfId="6341" xr:uid="{00000000-0005-0000-0000-00000A180000}"/>
    <cellStyle name="20% - Accent1 2 2 4 3 4 3 8 2" xfId="6342" xr:uid="{00000000-0005-0000-0000-00000B180000}"/>
    <cellStyle name="20% - Accent1 2 2 4 3 4 3 9" xfId="6343" xr:uid="{00000000-0005-0000-0000-00000C180000}"/>
    <cellStyle name="20% - Accent1 2 2 4 3 4 4" xfId="6344" xr:uid="{00000000-0005-0000-0000-00000D180000}"/>
    <cellStyle name="20% - Accent1 2 2 4 3 4 4 2" xfId="6345" xr:uid="{00000000-0005-0000-0000-00000E180000}"/>
    <cellStyle name="20% - Accent1 2 2 4 3 4 4 2 2" xfId="6346" xr:uid="{00000000-0005-0000-0000-00000F180000}"/>
    <cellStyle name="20% - Accent1 2 2 4 3 4 4 2 2 2" xfId="6347" xr:uid="{00000000-0005-0000-0000-000010180000}"/>
    <cellStyle name="20% - Accent1 2 2 4 3 4 4 2 3" xfId="6348" xr:uid="{00000000-0005-0000-0000-000011180000}"/>
    <cellStyle name="20% - Accent1 2 2 4 3 4 4 3" xfId="6349" xr:uid="{00000000-0005-0000-0000-000012180000}"/>
    <cellStyle name="20% - Accent1 2 2 4 3 4 4 3 2" xfId="6350" xr:uid="{00000000-0005-0000-0000-000013180000}"/>
    <cellStyle name="20% - Accent1 2 2 4 3 4 4 4" xfId="6351" xr:uid="{00000000-0005-0000-0000-000014180000}"/>
    <cellStyle name="20% - Accent1 2 2 4 3 4 5" xfId="6352" xr:uid="{00000000-0005-0000-0000-000015180000}"/>
    <cellStyle name="20% - Accent1 2 2 4 3 4 5 2" xfId="6353" xr:uid="{00000000-0005-0000-0000-000016180000}"/>
    <cellStyle name="20% - Accent1 2 2 4 3 4 5 2 2" xfId="6354" xr:uid="{00000000-0005-0000-0000-000017180000}"/>
    <cellStyle name="20% - Accent1 2 2 4 3 4 5 2 2 2" xfId="6355" xr:uid="{00000000-0005-0000-0000-000018180000}"/>
    <cellStyle name="20% - Accent1 2 2 4 3 4 5 2 3" xfId="6356" xr:uid="{00000000-0005-0000-0000-000019180000}"/>
    <cellStyle name="20% - Accent1 2 2 4 3 4 5 3" xfId="6357" xr:uid="{00000000-0005-0000-0000-00001A180000}"/>
    <cellStyle name="20% - Accent1 2 2 4 3 4 5 3 2" xfId="6358" xr:uid="{00000000-0005-0000-0000-00001B180000}"/>
    <cellStyle name="20% - Accent1 2 2 4 3 4 5 4" xfId="6359" xr:uid="{00000000-0005-0000-0000-00001C180000}"/>
    <cellStyle name="20% - Accent1 2 2 4 3 4 6" xfId="6360" xr:uid="{00000000-0005-0000-0000-00001D180000}"/>
    <cellStyle name="20% - Accent1 2 2 4 3 4 6 2" xfId="6361" xr:uid="{00000000-0005-0000-0000-00001E180000}"/>
    <cellStyle name="20% - Accent1 2 2 4 3 4 6 2 2" xfId="6362" xr:uid="{00000000-0005-0000-0000-00001F180000}"/>
    <cellStyle name="20% - Accent1 2 2 4 3 4 6 2 2 2" xfId="6363" xr:uid="{00000000-0005-0000-0000-000020180000}"/>
    <cellStyle name="20% - Accent1 2 2 4 3 4 6 2 3" xfId="6364" xr:uid="{00000000-0005-0000-0000-000021180000}"/>
    <cellStyle name="20% - Accent1 2 2 4 3 4 6 3" xfId="6365" xr:uid="{00000000-0005-0000-0000-000022180000}"/>
    <cellStyle name="20% - Accent1 2 2 4 3 4 6 3 2" xfId="6366" xr:uid="{00000000-0005-0000-0000-000023180000}"/>
    <cellStyle name="20% - Accent1 2 2 4 3 4 6 4" xfId="6367" xr:uid="{00000000-0005-0000-0000-000024180000}"/>
    <cellStyle name="20% - Accent1 2 2 4 3 4 7" xfId="6368" xr:uid="{00000000-0005-0000-0000-000025180000}"/>
    <cellStyle name="20% - Accent1 2 2 4 3 4 7 2" xfId="6369" xr:uid="{00000000-0005-0000-0000-000026180000}"/>
    <cellStyle name="20% - Accent1 2 2 4 3 4 7 2 2" xfId="6370" xr:uid="{00000000-0005-0000-0000-000027180000}"/>
    <cellStyle name="20% - Accent1 2 2 4 3 4 7 3" xfId="6371" xr:uid="{00000000-0005-0000-0000-000028180000}"/>
    <cellStyle name="20% - Accent1 2 2 4 3 4 8" xfId="6372" xr:uid="{00000000-0005-0000-0000-000029180000}"/>
    <cellStyle name="20% - Accent1 2 2 4 3 4 8 2" xfId="6373" xr:uid="{00000000-0005-0000-0000-00002A180000}"/>
    <cellStyle name="20% - Accent1 2 2 4 3 4 8 2 2" xfId="6374" xr:uid="{00000000-0005-0000-0000-00002B180000}"/>
    <cellStyle name="20% - Accent1 2 2 4 3 4 8 3" xfId="6375" xr:uid="{00000000-0005-0000-0000-00002C180000}"/>
    <cellStyle name="20% - Accent1 2 2 4 3 4 9" xfId="6376" xr:uid="{00000000-0005-0000-0000-00002D180000}"/>
    <cellStyle name="20% - Accent1 2 2 4 3 4 9 2" xfId="6377" xr:uid="{00000000-0005-0000-0000-00002E180000}"/>
    <cellStyle name="20% - Accent1 2 2 4 3 5" xfId="6378" xr:uid="{00000000-0005-0000-0000-00002F180000}"/>
    <cellStyle name="20% - Accent1 2 2 4 3 5 2" xfId="6379" xr:uid="{00000000-0005-0000-0000-000030180000}"/>
    <cellStyle name="20% - Accent1 2 2 4 3 5 2 2" xfId="6380" xr:uid="{00000000-0005-0000-0000-000031180000}"/>
    <cellStyle name="20% - Accent1 2 2 4 3 5 2 2 2" xfId="6381" xr:uid="{00000000-0005-0000-0000-000032180000}"/>
    <cellStyle name="20% - Accent1 2 2 4 3 5 2 2 2 2" xfId="6382" xr:uid="{00000000-0005-0000-0000-000033180000}"/>
    <cellStyle name="20% - Accent1 2 2 4 3 5 2 2 3" xfId="6383" xr:uid="{00000000-0005-0000-0000-000034180000}"/>
    <cellStyle name="20% - Accent1 2 2 4 3 5 2 3" xfId="6384" xr:uid="{00000000-0005-0000-0000-000035180000}"/>
    <cellStyle name="20% - Accent1 2 2 4 3 5 2 3 2" xfId="6385" xr:uid="{00000000-0005-0000-0000-000036180000}"/>
    <cellStyle name="20% - Accent1 2 2 4 3 5 2 4" xfId="6386" xr:uid="{00000000-0005-0000-0000-000037180000}"/>
    <cellStyle name="20% - Accent1 2 2 4 3 5 3" xfId="6387" xr:uid="{00000000-0005-0000-0000-000038180000}"/>
    <cellStyle name="20% - Accent1 2 2 4 3 5 3 2" xfId="6388" xr:uid="{00000000-0005-0000-0000-000039180000}"/>
    <cellStyle name="20% - Accent1 2 2 4 3 5 3 2 2" xfId="6389" xr:uid="{00000000-0005-0000-0000-00003A180000}"/>
    <cellStyle name="20% - Accent1 2 2 4 3 5 3 2 2 2" xfId="6390" xr:uid="{00000000-0005-0000-0000-00003B180000}"/>
    <cellStyle name="20% - Accent1 2 2 4 3 5 3 2 3" xfId="6391" xr:uid="{00000000-0005-0000-0000-00003C180000}"/>
    <cellStyle name="20% - Accent1 2 2 4 3 5 3 3" xfId="6392" xr:uid="{00000000-0005-0000-0000-00003D180000}"/>
    <cellStyle name="20% - Accent1 2 2 4 3 5 3 3 2" xfId="6393" xr:uid="{00000000-0005-0000-0000-00003E180000}"/>
    <cellStyle name="20% - Accent1 2 2 4 3 5 3 4" xfId="6394" xr:uid="{00000000-0005-0000-0000-00003F180000}"/>
    <cellStyle name="20% - Accent1 2 2 4 3 5 4" xfId="6395" xr:uid="{00000000-0005-0000-0000-000040180000}"/>
    <cellStyle name="20% - Accent1 2 2 4 3 5 4 2" xfId="6396" xr:uid="{00000000-0005-0000-0000-000041180000}"/>
    <cellStyle name="20% - Accent1 2 2 4 3 5 4 2 2" xfId="6397" xr:uid="{00000000-0005-0000-0000-000042180000}"/>
    <cellStyle name="20% - Accent1 2 2 4 3 5 4 2 2 2" xfId="6398" xr:uid="{00000000-0005-0000-0000-000043180000}"/>
    <cellStyle name="20% - Accent1 2 2 4 3 5 4 2 3" xfId="6399" xr:uid="{00000000-0005-0000-0000-000044180000}"/>
    <cellStyle name="20% - Accent1 2 2 4 3 5 4 3" xfId="6400" xr:uid="{00000000-0005-0000-0000-000045180000}"/>
    <cellStyle name="20% - Accent1 2 2 4 3 5 4 3 2" xfId="6401" xr:uid="{00000000-0005-0000-0000-000046180000}"/>
    <cellStyle name="20% - Accent1 2 2 4 3 5 4 4" xfId="6402" xr:uid="{00000000-0005-0000-0000-000047180000}"/>
    <cellStyle name="20% - Accent1 2 2 4 3 5 5" xfId="6403" xr:uid="{00000000-0005-0000-0000-000048180000}"/>
    <cellStyle name="20% - Accent1 2 2 4 3 5 5 2" xfId="6404" xr:uid="{00000000-0005-0000-0000-000049180000}"/>
    <cellStyle name="20% - Accent1 2 2 4 3 5 5 2 2" xfId="6405" xr:uid="{00000000-0005-0000-0000-00004A180000}"/>
    <cellStyle name="20% - Accent1 2 2 4 3 5 5 3" xfId="6406" xr:uid="{00000000-0005-0000-0000-00004B180000}"/>
    <cellStyle name="20% - Accent1 2 2 4 3 5 6" xfId="6407" xr:uid="{00000000-0005-0000-0000-00004C180000}"/>
    <cellStyle name="20% - Accent1 2 2 4 3 5 6 2" xfId="6408" xr:uid="{00000000-0005-0000-0000-00004D180000}"/>
    <cellStyle name="20% - Accent1 2 2 4 3 5 6 2 2" xfId="6409" xr:uid="{00000000-0005-0000-0000-00004E180000}"/>
    <cellStyle name="20% - Accent1 2 2 4 3 5 6 3" xfId="6410" xr:uid="{00000000-0005-0000-0000-00004F180000}"/>
    <cellStyle name="20% - Accent1 2 2 4 3 5 7" xfId="6411" xr:uid="{00000000-0005-0000-0000-000050180000}"/>
    <cellStyle name="20% - Accent1 2 2 4 3 5 7 2" xfId="6412" xr:uid="{00000000-0005-0000-0000-000051180000}"/>
    <cellStyle name="20% - Accent1 2 2 4 3 5 8" xfId="6413" xr:uid="{00000000-0005-0000-0000-000052180000}"/>
    <cellStyle name="20% - Accent1 2 2 4 3 5 8 2" xfId="6414" xr:uid="{00000000-0005-0000-0000-000053180000}"/>
    <cellStyle name="20% - Accent1 2 2 4 3 5 9" xfId="6415" xr:uid="{00000000-0005-0000-0000-000054180000}"/>
    <cellStyle name="20% - Accent1 2 2 4 3 6" xfId="6416" xr:uid="{00000000-0005-0000-0000-000055180000}"/>
    <cellStyle name="20% - Accent1 2 2 4 3 6 2" xfId="6417" xr:uid="{00000000-0005-0000-0000-000056180000}"/>
    <cellStyle name="20% - Accent1 2 2 4 3 6 2 2" xfId="6418" xr:uid="{00000000-0005-0000-0000-000057180000}"/>
    <cellStyle name="20% - Accent1 2 2 4 3 6 2 2 2" xfId="6419" xr:uid="{00000000-0005-0000-0000-000058180000}"/>
    <cellStyle name="20% - Accent1 2 2 4 3 6 2 2 2 2" xfId="6420" xr:uid="{00000000-0005-0000-0000-000059180000}"/>
    <cellStyle name="20% - Accent1 2 2 4 3 6 2 2 3" xfId="6421" xr:uid="{00000000-0005-0000-0000-00005A180000}"/>
    <cellStyle name="20% - Accent1 2 2 4 3 6 2 3" xfId="6422" xr:uid="{00000000-0005-0000-0000-00005B180000}"/>
    <cellStyle name="20% - Accent1 2 2 4 3 6 2 3 2" xfId="6423" xr:uid="{00000000-0005-0000-0000-00005C180000}"/>
    <cellStyle name="20% - Accent1 2 2 4 3 6 2 4" xfId="6424" xr:uid="{00000000-0005-0000-0000-00005D180000}"/>
    <cellStyle name="20% - Accent1 2 2 4 3 6 3" xfId="6425" xr:uid="{00000000-0005-0000-0000-00005E180000}"/>
    <cellStyle name="20% - Accent1 2 2 4 3 6 3 2" xfId="6426" xr:uid="{00000000-0005-0000-0000-00005F180000}"/>
    <cellStyle name="20% - Accent1 2 2 4 3 6 3 2 2" xfId="6427" xr:uid="{00000000-0005-0000-0000-000060180000}"/>
    <cellStyle name="20% - Accent1 2 2 4 3 6 3 2 2 2" xfId="6428" xr:uid="{00000000-0005-0000-0000-000061180000}"/>
    <cellStyle name="20% - Accent1 2 2 4 3 6 3 2 3" xfId="6429" xr:uid="{00000000-0005-0000-0000-000062180000}"/>
    <cellStyle name="20% - Accent1 2 2 4 3 6 3 3" xfId="6430" xr:uid="{00000000-0005-0000-0000-000063180000}"/>
    <cellStyle name="20% - Accent1 2 2 4 3 6 3 3 2" xfId="6431" xr:uid="{00000000-0005-0000-0000-000064180000}"/>
    <cellStyle name="20% - Accent1 2 2 4 3 6 3 4" xfId="6432" xr:uid="{00000000-0005-0000-0000-000065180000}"/>
    <cellStyle name="20% - Accent1 2 2 4 3 6 4" xfId="6433" xr:uid="{00000000-0005-0000-0000-000066180000}"/>
    <cellStyle name="20% - Accent1 2 2 4 3 6 4 2" xfId="6434" xr:uid="{00000000-0005-0000-0000-000067180000}"/>
    <cellStyle name="20% - Accent1 2 2 4 3 6 4 2 2" xfId="6435" xr:uid="{00000000-0005-0000-0000-000068180000}"/>
    <cellStyle name="20% - Accent1 2 2 4 3 6 4 2 2 2" xfId="6436" xr:uid="{00000000-0005-0000-0000-000069180000}"/>
    <cellStyle name="20% - Accent1 2 2 4 3 6 4 2 3" xfId="6437" xr:uid="{00000000-0005-0000-0000-00006A180000}"/>
    <cellStyle name="20% - Accent1 2 2 4 3 6 4 3" xfId="6438" xr:uid="{00000000-0005-0000-0000-00006B180000}"/>
    <cellStyle name="20% - Accent1 2 2 4 3 6 4 3 2" xfId="6439" xr:uid="{00000000-0005-0000-0000-00006C180000}"/>
    <cellStyle name="20% - Accent1 2 2 4 3 6 4 4" xfId="6440" xr:uid="{00000000-0005-0000-0000-00006D180000}"/>
    <cellStyle name="20% - Accent1 2 2 4 3 6 5" xfId="6441" xr:uid="{00000000-0005-0000-0000-00006E180000}"/>
    <cellStyle name="20% - Accent1 2 2 4 3 6 5 2" xfId="6442" xr:uid="{00000000-0005-0000-0000-00006F180000}"/>
    <cellStyle name="20% - Accent1 2 2 4 3 6 5 2 2" xfId="6443" xr:uid="{00000000-0005-0000-0000-000070180000}"/>
    <cellStyle name="20% - Accent1 2 2 4 3 6 5 3" xfId="6444" xr:uid="{00000000-0005-0000-0000-000071180000}"/>
    <cellStyle name="20% - Accent1 2 2 4 3 6 6" xfId="6445" xr:uid="{00000000-0005-0000-0000-000072180000}"/>
    <cellStyle name="20% - Accent1 2 2 4 3 6 6 2" xfId="6446" xr:uid="{00000000-0005-0000-0000-000073180000}"/>
    <cellStyle name="20% - Accent1 2 2 4 3 6 6 2 2" xfId="6447" xr:uid="{00000000-0005-0000-0000-000074180000}"/>
    <cellStyle name="20% - Accent1 2 2 4 3 6 6 3" xfId="6448" xr:uid="{00000000-0005-0000-0000-000075180000}"/>
    <cellStyle name="20% - Accent1 2 2 4 3 6 7" xfId="6449" xr:uid="{00000000-0005-0000-0000-000076180000}"/>
    <cellStyle name="20% - Accent1 2 2 4 3 6 7 2" xfId="6450" xr:uid="{00000000-0005-0000-0000-000077180000}"/>
    <cellStyle name="20% - Accent1 2 2 4 3 6 8" xfId="6451" xr:uid="{00000000-0005-0000-0000-000078180000}"/>
    <cellStyle name="20% - Accent1 2 2 4 3 6 8 2" xfId="6452" xr:uid="{00000000-0005-0000-0000-000079180000}"/>
    <cellStyle name="20% - Accent1 2 2 4 3 6 9" xfId="6453" xr:uid="{00000000-0005-0000-0000-00007A180000}"/>
    <cellStyle name="20% - Accent1 2 2 4 3 7" xfId="6454" xr:uid="{00000000-0005-0000-0000-00007B180000}"/>
    <cellStyle name="20% - Accent1 2 2 4 3 7 2" xfId="6455" xr:uid="{00000000-0005-0000-0000-00007C180000}"/>
    <cellStyle name="20% - Accent1 2 2 4 3 7 2 2" xfId="6456" xr:uid="{00000000-0005-0000-0000-00007D180000}"/>
    <cellStyle name="20% - Accent1 2 2 4 3 7 2 2 2" xfId="6457" xr:uid="{00000000-0005-0000-0000-00007E180000}"/>
    <cellStyle name="20% - Accent1 2 2 4 3 7 2 3" xfId="6458" xr:uid="{00000000-0005-0000-0000-00007F180000}"/>
    <cellStyle name="20% - Accent1 2 2 4 3 7 3" xfId="6459" xr:uid="{00000000-0005-0000-0000-000080180000}"/>
    <cellStyle name="20% - Accent1 2 2 4 3 7 3 2" xfId="6460" xr:uid="{00000000-0005-0000-0000-000081180000}"/>
    <cellStyle name="20% - Accent1 2 2 4 3 7 4" xfId="6461" xr:uid="{00000000-0005-0000-0000-000082180000}"/>
    <cellStyle name="20% - Accent1 2 2 4 3 8" xfId="6462" xr:uid="{00000000-0005-0000-0000-000083180000}"/>
    <cellStyle name="20% - Accent1 2 2 4 3 8 2" xfId="6463" xr:uid="{00000000-0005-0000-0000-000084180000}"/>
    <cellStyle name="20% - Accent1 2 2 4 3 8 2 2" xfId="6464" xr:uid="{00000000-0005-0000-0000-000085180000}"/>
    <cellStyle name="20% - Accent1 2 2 4 3 8 2 2 2" xfId="6465" xr:uid="{00000000-0005-0000-0000-000086180000}"/>
    <cellStyle name="20% - Accent1 2 2 4 3 8 2 3" xfId="6466" xr:uid="{00000000-0005-0000-0000-000087180000}"/>
    <cellStyle name="20% - Accent1 2 2 4 3 8 3" xfId="6467" xr:uid="{00000000-0005-0000-0000-000088180000}"/>
    <cellStyle name="20% - Accent1 2 2 4 3 8 3 2" xfId="6468" xr:uid="{00000000-0005-0000-0000-000089180000}"/>
    <cellStyle name="20% - Accent1 2 2 4 3 8 4" xfId="6469" xr:uid="{00000000-0005-0000-0000-00008A180000}"/>
    <cellStyle name="20% - Accent1 2 2 4 3 9" xfId="6470" xr:uid="{00000000-0005-0000-0000-00008B180000}"/>
    <cellStyle name="20% - Accent1 2 2 4 3 9 2" xfId="6471" xr:uid="{00000000-0005-0000-0000-00008C180000}"/>
    <cellStyle name="20% - Accent1 2 2 4 3 9 2 2" xfId="6472" xr:uid="{00000000-0005-0000-0000-00008D180000}"/>
    <cellStyle name="20% - Accent1 2 2 4 3 9 2 2 2" xfId="6473" xr:uid="{00000000-0005-0000-0000-00008E180000}"/>
    <cellStyle name="20% - Accent1 2 2 4 3 9 2 3" xfId="6474" xr:uid="{00000000-0005-0000-0000-00008F180000}"/>
    <cellStyle name="20% - Accent1 2 2 4 3 9 3" xfId="6475" xr:uid="{00000000-0005-0000-0000-000090180000}"/>
    <cellStyle name="20% - Accent1 2 2 4 3 9 3 2" xfId="6476" xr:uid="{00000000-0005-0000-0000-000091180000}"/>
    <cellStyle name="20% - Accent1 2 2 4 3 9 4" xfId="6477" xr:uid="{00000000-0005-0000-0000-000092180000}"/>
    <cellStyle name="20% - Accent1 2 2 4 4" xfId="6478" xr:uid="{00000000-0005-0000-0000-000093180000}"/>
    <cellStyle name="20% - Accent1 2 2 4 4 10" xfId="6479" xr:uid="{00000000-0005-0000-0000-000094180000}"/>
    <cellStyle name="20% - Accent1 2 2 4 4 10 2" xfId="6480" xr:uid="{00000000-0005-0000-0000-000095180000}"/>
    <cellStyle name="20% - Accent1 2 2 4 4 11" xfId="6481" xr:uid="{00000000-0005-0000-0000-000096180000}"/>
    <cellStyle name="20% - Accent1 2 2 4 4 2" xfId="6482" xr:uid="{00000000-0005-0000-0000-000097180000}"/>
    <cellStyle name="20% - Accent1 2 2 4 4 2 2" xfId="6483" xr:uid="{00000000-0005-0000-0000-000098180000}"/>
    <cellStyle name="20% - Accent1 2 2 4 4 2 2 2" xfId="6484" xr:uid="{00000000-0005-0000-0000-000099180000}"/>
    <cellStyle name="20% - Accent1 2 2 4 4 2 2 2 2" xfId="6485" xr:uid="{00000000-0005-0000-0000-00009A180000}"/>
    <cellStyle name="20% - Accent1 2 2 4 4 2 2 2 2 2" xfId="6486" xr:uid="{00000000-0005-0000-0000-00009B180000}"/>
    <cellStyle name="20% - Accent1 2 2 4 4 2 2 2 3" xfId="6487" xr:uid="{00000000-0005-0000-0000-00009C180000}"/>
    <cellStyle name="20% - Accent1 2 2 4 4 2 2 3" xfId="6488" xr:uid="{00000000-0005-0000-0000-00009D180000}"/>
    <cellStyle name="20% - Accent1 2 2 4 4 2 2 3 2" xfId="6489" xr:uid="{00000000-0005-0000-0000-00009E180000}"/>
    <cellStyle name="20% - Accent1 2 2 4 4 2 2 4" xfId="6490" xr:uid="{00000000-0005-0000-0000-00009F180000}"/>
    <cellStyle name="20% - Accent1 2 2 4 4 2 3" xfId="6491" xr:uid="{00000000-0005-0000-0000-0000A0180000}"/>
    <cellStyle name="20% - Accent1 2 2 4 4 2 3 2" xfId="6492" xr:uid="{00000000-0005-0000-0000-0000A1180000}"/>
    <cellStyle name="20% - Accent1 2 2 4 4 2 3 2 2" xfId="6493" xr:uid="{00000000-0005-0000-0000-0000A2180000}"/>
    <cellStyle name="20% - Accent1 2 2 4 4 2 3 2 2 2" xfId="6494" xr:uid="{00000000-0005-0000-0000-0000A3180000}"/>
    <cellStyle name="20% - Accent1 2 2 4 4 2 3 2 3" xfId="6495" xr:uid="{00000000-0005-0000-0000-0000A4180000}"/>
    <cellStyle name="20% - Accent1 2 2 4 4 2 3 3" xfId="6496" xr:uid="{00000000-0005-0000-0000-0000A5180000}"/>
    <cellStyle name="20% - Accent1 2 2 4 4 2 3 3 2" xfId="6497" xr:uid="{00000000-0005-0000-0000-0000A6180000}"/>
    <cellStyle name="20% - Accent1 2 2 4 4 2 3 4" xfId="6498" xr:uid="{00000000-0005-0000-0000-0000A7180000}"/>
    <cellStyle name="20% - Accent1 2 2 4 4 2 4" xfId="6499" xr:uid="{00000000-0005-0000-0000-0000A8180000}"/>
    <cellStyle name="20% - Accent1 2 2 4 4 2 4 2" xfId="6500" xr:uid="{00000000-0005-0000-0000-0000A9180000}"/>
    <cellStyle name="20% - Accent1 2 2 4 4 2 4 2 2" xfId="6501" xr:uid="{00000000-0005-0000-0000-0000AA180000}"/>
    <cellStyle name="20% - Accent1 2 2 4 4 2 4 2 2 2" xfId="6502" xr:uid="{00000000-0005-0000-0000-0000AB180000}"/>
    <cellStyle name="20% - Accent1 2 2 4 4 2 4 2 3" xfId="6503" xr:uid="{00000000-0005-0000-0000-0000AC180000}"/>
    <cellStyle name="20% - Accent1 2 2 4 4 2 4 3" xfId="6504" xr:uid="{00000000-0005-0000-0000-0000AD180000}"/>
    <cellStyle name="20% - Accent1 2 2 4 4 2 4 3 2" xfId="6505" xr:uid="{00000000-0005-0000-0000-0000AE180000}"/>
    <cellStyle name="20% - Accent1 2 2 4 4 2 4 4" xfId="6506" xr:uid="{00000000-0005-0000-0000-0000AF180000}"/>
    <cellStyle name="20% - Accent1 2 2 4 4 2 5" xfId="6507" xr:uid="{00000000-0005-0000-0000-0000B0180000}"/>
    <cellStyle name="20% - Accent1 2 2 4 4 2 5 2" xfId="6508" xr:uid="{00000000-0005-0000-0000-0000B1180000}"/>
    <cellStyle name="20% - Accent1 2 2 4 4 2 5 2 2" xfId="6509" xr:uid="{00000000-0005-0000-0000-0000B2180000}"/>
    <cellStyle name="20% - Accent1 2 2 4 4 2 5 3" xfId="6510" xr:uid="{00000000-0005-0000-0000-0000B3180000}"/>
    <cellStyle name="20% - Accent1 2 2 4 4 2 6" xfId="6511" xr:uid="{00000000-0005-0000-0000-0000B4180000}"/>
    <cellStyle name="20% - Accent1 2 2 4 4 2 6 2" xfId="6512" xr:uid="{00000000-0005-0000-0000-0000B5180000}"/>
    <cellStyle name="20% - Accent1 2 2 4 4 2 6 2 2" xfId="6513" xr:uid="{00000000-0005-0000-0000-0000B6180000}"/>
    <cellStyle name="20% - Accent1 2 2 4 4 2 6 3" xfId="6514" xr:uid="{00000000-0005-0000-0000-0000B7180000}"/>
    <cellStyle name="20% - Accent1 2 2 4 4 2 7" xfId="6515" xr:uid="{00000000-0005-0000-0000-0000B8180000}"/>
    <cellStyle name="20% - Accent1 2 2 4 4 2 7 2" xfId="6516" xr:uid="{00000000-0005-0000-0000-0000B9180000}"/>
    <cellStyle name="20% - Accent1 2 2 4 4 2 8" xfId="6517" xr:uid="{00000000-0005-0000-0000-0000BA180000}"/>
    <cellStyle name="20% - Accent1 2 2 4 4 2 8 2" xfId="6518" xr:uid="{00000000-0005-0000-0000-0000BB180000}"/>
    <cellStyle name="20% - Accent1 2 2 4 4 2 9" xfId="6519" xr:uid="{00000000-0005-0000-0000-0000BC180000}"/>
    <cellStyle name="20% - Accent1 2 2 4 4 3" xfId="6520" xr:uid="{00000000-0005-0000-0000-0000BD180000}"/>
    <cellStyle name="20% - Accent1 2 2 4 4 3 2" xfId="6521" xr:uid="{00000000-0005-0000-0000-0000BE180000}"/>
    <cellStyle name="20% - Accent1 2 2 4 4 3 2 2" xfId="6522" xr:uid="{00000000-0005-0000-0000-0000BF180000}"/>
    <cellStyle name="20% - Accent1 2 2 4 4 3 2 2 2" xfId="6523" xr:uid="{00000000-0005-0000-0000-0000C0180000}"/>
    <cellStyle name="20% - Accent1 2 2 4 4 3 2 2 2 2" xfId="6524" xr:uid="{00000000-0005-0000-0000-0000C1180000}"/>
    <cellStyle name="20% - Accent1 2 2 4 4 3 2 2 3" xfId="6525" xr:uid="{00000000-0005-0000-0000-0000C2180000}"/>
    <cellStyle name="20% - Accent1 2 2 4 4 3 2 3" xfId="6526" xr:uid="{00000000-0005-0000-0000-0000C3180000}"/>
    <cellStyle name="20% - Accent1 2 2 4 4 3 2 3 2" xfId="6527" xr:uid="{00000000-0005-0000-0000-0000C4180000}"/>
    <cellStyle name="20% - Accent1 2 2 4 4 3 2 4" xfId="6528" xr:uid="{00000000-0005-0000-0000-0000C5180000}"/>
    <cellStyle name="20% - Accent1 2 2 4 4 3 3" xfId="6529" xr:uid="{00000000-0005-0000-0000-0000C6180000}"/>
    <cellStyle name="20% - Accent1 2 2 4 4 3 3 2" xfId="6530" xr:uid="{00000000-0005-0000-0000-0000C7180000}"/>
    <cellStyle name="20% - Accent1 2 2 4 4 3 3 2 2" xfId="6531" xr:uid="{00000000-0005-0000-0000-0000C8180000}"/>
    <cellStyle name="20% - Accent1 2 2 4 4 3 3 2 2 2" xfId="6532" xr:uid="{00000000-0005-0000-0000-0000C9180000}"/>
    <cellStyle name="20% - Accent1 2 2 4 4 3 3 2 3" xfId="6533" xr:uid="{00000000-0005-0000-0000-0000CA180000}"/>
    <cellStyle name="20% - Accent1 2 2 4 4 3 3 3" xfId="6534" xr:uid="{00000000-0005-0000-0000-0000CB180000}"/>
    <cellStyle name="20% - Accent1 2 2 4 4 3 3 3 2" xfId="6535" xr:uid="{00000000-0005-0000-0000-0000CC180000}"/>
    <cellStyle name="20% - Accent1 2 2 4 4 3 3 4" xfId="6536" xr:uid="{00000000-0005-0000-0000-0000CD180000}"/>
    <cellStyle name="20% - Accent1 2 2 4 4 3 4" xfId="6537" xr:uid="{00000000-0005-0000-0000-0000CE180000}"/>
    <cellStyle name="20% - Accent1 2 2 4 4 3 4 2" xfId="6538" xr:uid="{00000000-0005-0000-0000-0000CF180000}"/>
    <cellStyle name="20% - Accent1 2 2 4 4 3 4 2 2" xfId="6539" xr:uid="{00000000-0005-0000-0000-0000D0180000}"/>
    <cellStyle name="20% - Accent1 2 2 4 4 3 4 2 2 2" xfId="6540" xr:uid="{00000000-0005-0000-0000-0000D1180000}"/>
    <cellStyle name="20% - Accent1 2 2 4 4 3 4 2 3" xfId="6541" xr:uid="{00000000-0005-0000-0000-0000D2180000}"/>
    <cellStyle name="20% - Accent1 2 2 4 4 3 4 3" xfId="6542" xr:uid="{00000000-0005-0000-0000-0000D3180000}"/>
    <cellStyle name="20% - Accent1 2 2 4 4 3 4 3 2" xfId="6543" xr:uid="{00000000-0005-0000-0000-0000D4180000}"/>
    <cellStyle name="20% - Accent1 2 2 4 4 3 4 4" xfId="6544" xr:uid="{00000000-0005-0000-0000-0000D5180000}"/>
    <cellStyle name="20% - Accent1 2 2 4 4 3 5" xfId="6545" xr:uid="{00000000-0005-0000-0000-0000D6180000}"/>
    <cellStyle name="20% - Accent1 2 2 4 4 3 5 2" xfId="6546" xr:uid="{00000000-0005-0000-0000-0000D7180000}"/>
    <cellStyle name="20% - Accent1 2 2 4 4 3 5 2 2" xfId="6547" xr:uid="{00000000-0005-0000-0000-0000D8180000}"/>
    <cellStyle name="20% - Accent1 2 2 4 4 3 5 3" xfId="6548" xr:uid="{00000000-0005-0000-0000-0000D9180000}"/>
    <cellStyle name="20% - Accent1 2 2 4 4 3 6" xfId="6549" xr:uid="{00000000-0005-0000-0000-0000DA180000}"/>
    <cellStyle name="20% - Accent1 2 2 4 4 3 6 2" xfId="6550" xr:uid="{00000000-0005-0000-0000-0000DB180000}"/>
    <cellStyle name="20% - Accent1 2 2 4 4 3 6 2 2" xfId="6551" xr:uid="{00000000-0005-0000-0000-0000DC180000}"/>
    <cellStyle name="20% - Accent1 2 2 4 4 3 6 3" xfId="6552" xr:uid="{00000000-0005-0000-0000-0000DD180000}"/>
    <cellStyle name="20% - Accent1 2 2 4 4 3 7" xfId="6553" xr:uid="{00000000-0005-0000-0000-0000DE180000}"/>
    <cellStyle name="20% - Accent1 2 2 4 4 3 7 2" xfId="6554" xr:uid="{00000000-0005-0000-0000-0000DF180000}"/>
    <cellStyle name="20% - Accent1 2 2 4 4 3 8" xfId="6555" xr:uid="{00000000-0005-0000-0000-0000E0180000}"/>
    <cellStyle name="20% - Accent1 2 2 4 4 3 8 2" xfId="6556" xr:uid="{00000000-0005-0000-0000-0000E1180000}"/>
    <cellStyle name="20% - Accent1 2 2 4 4 3 9" xfId="6557" xr:uid="{00000000-0005-0000-0000-0000E2180000}"/>
    <cellStyle name="20% - Accent1 2 2 4 4 4" xfId="6558" xr:uid="{00000000-0005-0000-0000-0000E3180000}"/>
    <cellStyle name="20% - Accent1 2 2 4 4 4 2" xfId="6559" xr:uid="{00000000-0005-0000-0000-0000E4180000}"/>
    <cellStyle name="20% - Accent1 2 2 4 4 4 2 2" xfId="6560" xr:uid="{00000000-0005-0000-0000-0000E5180000}"/>
    <cellStyle name="20% - Accent1 2 2 4 4 4 2 2 2" xfId="6561" xr:uid="{00000000-0005-0000-0000-0000E6180000}"/>
    <cellStyle name="20% - Accent1 2 2 4 4 4 2 3" xfId="6562" xr:uid="{00000000-0005-0000-0000-0000E7180000}"/>
    <cellStyle name="20% - Accent1 2 2 4 4 4 3" xfId="6563" xr:uid="{00000000-0005-0000-0000-0000E8180000}"/>
    <cellStyle name="20% - Accent1 2 2 4 4 4 3 2" xfId="6564" xr:uid="{00000000-0005-0000-0000-0000E9180000}"/>
    <cellStyle name="20% - Accent1 2 2 4 4 4 4" xfId="6565" xr:uid="{00000000-0005-0000-0000-0000EA180000}"/>
    <cellStyle name="20% - Accent1 2 2 4 4 5" xfId="6566" xr:uid="{00000000-0005-0000-0000-0000EB180000}"/>
    <cellStyle name="20% - Accent1 2 2 4 4 5 2" xfId="6567" xr:uid="{00000000-0005-0000-0000-0000EC180000}"/>
    <cellStyle name="20% - Accent1 2 2 4 4 5 2 2" xfId="6568" xr:uid="{00000000-0005-0000-0000-0000ED180000}"/>
    <cellStyle name="20% - Accent1 2 2 4 4 5 2 2 2" xfId="6569" xr:uid="{00000000-0005-0000-0000-0000EE180000}"/>
    <cellStyle name="20% - Accent1 2 2 4 4 5 2 3" xfId="6570" xr:uid="{00000000-0005-0000-0000-0000EF180000}"/>
    <cellStyle name="20% - Accent1 2 2 4 4 5 3" xfId="6571" xr:uid="{00000000-0005-0000-0000-0000F0180000}"/>
    <cellStyle name="20% - Accent1 2 2 4 4 5 3 2" xfId="6572" xr:uid="{00000000-0005-0000-0000-0000F1180000}"/>
    <cellStyle name="20% - Accent1 2 2 4 4 5 4" xfId="6573" xr:uid="{00000000-0005-0000-0000-0000F2180000}"/>
    <cellStyle name="20% - Accent1 2 2 4 4 6" xfId="6574" xr:uid="{00000000-0005-0000-0000-0000F3180000}"/>
    <cellStyle name="20% - Accent1 2 2 4 4 6 2" xfId="6575" xr:uid="{00000000-0005-0000-0000-0000F4180000}"/>
    <cellStyle name="20% - Accent1 2 2 4 4 6 2 2" xfId="6576" xr:uid="{00000000-0005-0000-0000-0000F5180000}"/>
    <cellStyle name="20% - Accent1 2 2 4 4 6 2 2 2" xfId="6577" xr:uid="{00000000-0005-0000-0000-0000F6180000}"/>
    <cellStyle name="20% - Accent1 2 2 4 4 6 2 3" xfId="6578" xr:uid="{00000000-0005-0000-0000-0000F7180000}"/>
    <cellStyle name="20% - Accent1 2 2 4 4 6 3" xfId="6579" xr:uid="{00000000-0005-0000-0000-0000F8180000}"/>
    <cellStyle name="20% - Accent1 2 2 4 4 6 3 2" xfId="6580" xr:uid="{00000000-0005-0000-0000-0000F9180000}"/>
    <cellStyle name="20% - Accent1 2 2 4 4 6 4" xfId="6581" xr:uid="{00000000-0005-0000-0000-0000FA180000}"/>
    <cellStyle name="20% - Accent1 2 2 4 4 7" xfId="6582" xr:uid="{00000000-0005-0000-0000-0000FB180000}"/>
    <cellStyle name="20% - Accent1 2 2 4 4 7 2" xfId="6583" xr:uid="{00000000-0005-0000-0000-0000FC180000}"/>
    <cellStyle name="20% - Accent1 2 2 4 4 7 2 2" xfId="6584" xr:uid="{00000000-0005-0000-0000-0000FD180000}"/>
    <cellStyle name="20% - Accent1 2 2 4 4 7 3" xfId="6585" xr:uid="{00000000-0005-0000-0000-0000FE180000}"/>
    <cellStyle name="20% - Accent1 2 2 4 4 8" xfId="6586" xr:uid="{00000000-0005-0000-0000-0000FF180000}"/>
    <cellStyle name="20% - Accent1 2 2 4 4 8 2" xfId="6587" xr:uid="{00000000-0005-0000-0000-000000190000}"/>
    <cellStyle name="20% - Accent1 2 2 4 4 8 2 2" xfId="6588" xr:uid="{00000000-0005-0000-0000-000001190000}"/>
    <cellStyle name="20% - Accent1 2 2 4 4 8 3" xfId="6589" xr:uid="{00000000-0005-0000-0000-000002190000}"/>
    <cellStyle name="20% - Accent1 2 2 4 4 9" xfId="6590" xr:uid="{00000000-0005-0000-0000-000003190000}"/>
    <cellStyle name="20% - Accent1 2 2 4 4 9 2" xfId="6591" xr:uid="{00000000-0005-0000-0000-000004190000}"/>
    <cellStyle name="20% - Accent1 2 2 4 5" xfId="6592" xr:uid="{00000000-0005-0000-0000-000005190000}"/>
    <cellStyle name="20% - Accent1 2 2 4 5 10" xfId="6593" xr:uid="{00000000-0005-0000-0000-000006190000}"/>
    <cellStyle name="20% - Accent1 2 2 4 5 10 2" xfId="6594" xr:uid="{00000000-0005-0000-0000-000007190000}"/>
    <cellStyle name="20% - Accent1 2 2 4 5 11" xfId="6595" xr:uid="{00000000-0005-0000-0000-000008190000}"/>
    <cellStyle name="20% - Accent1 2 2 4 5 2" xfId="6596" xr:uid="{00000000-0005-0000-0000-000009190000}"/>
    <cellStyle name="20% - Accent1 2 2 4 5 2 2" xfId="6597" xr:uid="{00000000-0005-0000-0000-00000A190000}"/>
    <cellStyle name="20% - Accent1 2 2 4 5 2 2 2" xfId="6598" xr:uid="{00000000-0005-0000-0000-00000B190000}"/>
    <cellStyle name="20% - Accent1 2 2 4 5 2 2 2 2" xfId="6599" xr:uid="{00000000-0005-0000-0000-00000C190000}"/>
    <cellStyle name="20% - Accent1 2 2 4 5 2 2 2 2 2" xfId="6600" xr:uid="{00000000-0005-0000-0000-00000D190000}"/>
    <cellStyle name="20% - Accent1 2 2 4 5 2 2 2 3" xfId="6601" xr:uid="{00000000-0005-0000-0000-00000E190000}"/>
    <cellStyle name="20% - Accent1 2 2 4 5 2 2 3" xfId="6602" xr:uid="{00000000-0005-0000-0000-00000F190000}"/>
    <cellStyle name="20% - Accent1 2 2 4 5 2 2 3 2" xfId="6603" xr:uid="{00000000-0005-0000-0000-000010190000}"/>
    <cellStyle name="20% - Accent1 2 2 4 5 2 2 4" xfId="6604" xr:uid="{00000000-0005-0000-0000-000011190000}"/>
    <cellStyle name="20% - Accent1 2 2 4 5 2 3" xfId="6605" xr:uid="{00000000-0005-0000-0000-000012190000}"/>
    <cellStyle name="20% - Accent1 2 2 4 5 2 3 2" xfId="6606" xr:uid="{00000000-0005-0000-0000-000013190000}"/>
    <cellStyle name="20% - Accent1 2 2 4 5 2 3 2 2" xfId="6607" xr:uid="{00000000-0005-0000-0000-000014190000}"/>
    <cellStyle name="20% - Accent1 2 2 4 5 2 3 2 2 2" xfId="6608" xr:uid="{00000000-0005-0000-0000-000015190000}"/>
    <cellStyle name="20% - Accent1 2 2 4 5 2 3 2 3" xfId="6609" xr:uid="{00000000-0005-0000-0000-000016190000}"/>
    <cellStyle name="20% - Accent1 2 2 4 5 2 3 3" xfId="6610" xr:uid="{00000000-0005-0000-0000-000017190000}"/>
    <cellStyle name="20% - Accent1 2 2 4 5 2 3 3 2" xfId="6611" xr:uid="{00000000-0005-0000-0000-000018190000}"/>
    <cellStyle name="20% - Accent1 2 2 4 5 2 3 4" xfId="6612" xr:uid="{00000000-0005-0000-0000-000019190000}"/>
    <cellStyle name="20% - Accent1 2 2 4 5 2 4" xfId="6613" xr:uid="{00000000-0005-0000-0000-00001A190000}"/>
    <cellStyle name="20% - Accent1 2 2 4 5 2 4 2" xfId="6614" xr:uid="{00000000-0005-0000-0000-00001B190000}"/>
    <cellStyle name="20% - Accent1 2 2 4 5 2 4 2 2" xfId="6615" xr:uid="{00000000-0005-0000-0000-00001C190000}"/>
    <cellStyle name="20% - Accent1 2 2 4 5 2 4 2 2 2" xfId="6616" xr:uid="{00000000-0005-0000-0000-00001D190000}"/>
    <cellStyle name="20% - Accent1 2 2 4 5 2 4 2 3" xfId="6617" xr:uid="{00000000-0005-0000-0000-00001E190000}"/>
    <cellStyle name="20% - Accent1 2 2 4 5 2 4 3" xfId="6618" xr:uid="{00000000-0005-0000-0000-00001F190000}"/>
    <cellStyle name="20% - Accent1 2 2 4 5 2 4 3 2" xfId="6619" xr:uid="{00000000-0005-0000-0000-000020190000}"/>
    <cellStyle name="20% - Accent1 2 2 4 5 2 4 4" xfId="6620" xr:uid="{00000000-0005-0000-0000-000021190000}"/>
    <cellStyle name="20% - Accent1 2 2 4 5 2 5" xfId="6621" xr:uid="{00000000-0005-0000-0000-000022190000}"/>
    <cellStyle name="20% - Accent1 2 2 4 5 2 5 2" xfId="6622" xr:uid="{00000000-0005-0000-0000-000023190000}"/>
    <cellStyle name="20% - Accent1 2 2 4 5 2 5 2 2" xfId="6623" xr:uid="{00000000-0005-0000-0000-000024190000}"/>
    <cellStyle name="20% - Accent1 2 2 4 5 2 5 3" xfId="6624" xr:uid="{00000000-0005-0000-0000-000025190000}"/>
    <cellStyle name="20% - Accent1 2 2 4 5 2 6" xfId="6625" xr:uid="{00000000-0005-0000-0000-000026190000}"/>
    <cellStyle name="20% - Accent1 2 2 4 5 2 6 2" xfId="6626" xr:uid="{00000000-0005-0000-0000-000027190000}"/>
    <cellStyle name="20% - Accent1 2 2 4 5 2 6 2 2" xfId="6627" xr:uid="{00000000-0005-0000-0000-000028190000}"/>
    <cellStyle name="20% - Accent1 2 2 4 5 2 6 3" xfId="6628" xr:uid="{00000000-0005-0000-0000-000029190000}"/>
    <cellStyle name="20% - Accent1 2 2 4 5 2 7" xfId="6629" xr:uid="{00000000-0005-0000-0000-00002A190000}"/>
    <cellStyle name="20% - Accent1 2 2 4 5 2 7 2" xfId="6630" xr:uid="{00000000-0005-0000-0000-00002B190000}"/>
    <cellStyle name="20% - Accent1 2 2 4 5 2 8" xfId="6631" xr:uid="{00000000-0005-0000-0000-00002C190000}"/>
    <cellStyle name="20% - Accent1 2 2 4 5 2 8 2" xfId="6632" xr:uid="{00000000-0005-0000-0000-00002D190000}"/>
    <cellStyle name="20% - Accent1 2 2 4 5 2 9" xfId="6633" xr:uid="{00000000-0005-0000-0000-00002E190000}"/>
    <cellStyle name="20% - Accent1 2 2 4 5 3" xfId="6634" xr:uid="{00000000-0005-0000-0000-00002F190000}"/>
    <cellStyle name="20% - Accent1 2 2 4 5 3 2" xfId="6635" xr:uid="{00000000-0005-0000-0000-000030190000}"/>
    <cellStyle name="20% - Accent1 2 2 4 5 3 2 2" xfId="6636" xr:uid="{00000000-0005-0000-0000-000031190000}"/>
    <cellStyle name="20% - Accent1 2 2 4 5 3 2 2 2" xfId="6637" xr:uid="{00000000-0005-0000-0000-000032190000}"/>
    <cellStyle name="20% - Accent1 2 2 4 5 3 2 2 2 2" xfId="6638" xr:uid="{00000000-0005-0000-0000-000033190000}"/>
    <cellStyle name="20% - Accent1 2 2 4 5 3 2 2 3" xfId="6639" xr:uid="{00000000-0005-0000-0000-000034190000}"/>
    <cellStyle name="20% - Accent1 2 2 4 5 3 2 3" xfId="6640" xr:uid="{00000000-0005-0000-0000-000035190000}"/>
    <cellStyle name="20% - Accent1 2 2 4 5 3 2 3 2" xfId="6641" xr:uid="{00000000-0005-0000-0000-000036190000}"/>
    <cellStyle name="20% - Accent1 2 2 4 5 3 2 4" xfId="6642" xr:uid="{00000000-0005-0000-0000-000037190000}"/>
    <cellStyle name="20% - Accent1 2 2 4 5 3 3" xfId="6643" xr:uid="{00000000-0005-0000-0000-000038190000}"/>
    <cellStyle name="20% - Accent1 2 2 4 5 3 3 2" xfId="6644" xr:uid="{00000000-0005-0000-0000-000039190000}"/>
    <cellStyle name="20% - Accent1 2 2 4 5 3 3 2 2" xfId="6645" xr:uid="{00000000-0005-0000-0000-00003A190000}"/>
    <cellStyle name="20% - Accent1 2 2 4 5 3 3 2 2 2" xfId="6646" xr:uid="{00000000-0005-0000-0000-00003B190000}"/>
    <cellStyle name="20% - Accent1 2 2 4 5 3 3 2 3" xfId="6647" xr:uid="{00000000-0005-0000-0000-00003C190000}"/>
    <cellStyle name="20% - Accent1 2 2 4 5 3 3 3" xfId="6648" xr:uid="{00000000-0005-0000-0000-00003D190000}"/>
    <cellStyle name="20% - Accent1 2 2 4 5 3 3 3 2" xfId="6649" xr:uid="{00000000-0005-0000-0000-00003E190000}"/>
    <cellStyle name="20% - Accent1 2 2 4 5 3 3 4" xfId="6650" xr:uid="{00000000-0005-0000-0000-00003F190000}"/>
    <cellStyle name="20% - Accent1 2 2 4 5 3 4" xfId="6651" xr:uid="{00000000-0005-0000-0000-000040190000}"/>
    <cellStyle name="20% - Accent1 2 2 4 5 3 4 2" xfId="6652" xr:uid="{00000000-0005-0000-0000-000041190000}"/>
    <cellStyle name="20% - Accent1 2 2 4 5 3 4 2 2" xfId="6653" xr:uid="{00000000-0005-0000-0000-000042190000}"/>
    <cellStyle name="20% - Accent1 2 2 4 5 3 4 2 2 2" xfId="6654" xr:uid="{00000000-0005-0000-0000-000043190000}"/>
    <cellStyle name="20% - Accent1 2 2 4 5 3 4 2 3" xfId="6655" xr:uid="{00000000-0005-0000-0000-000044190000}"/>
    <cellStyle name="20% - Accent1 2 2 4 5 3 4 3" xfId="6656" xr:uid="{00000000-0005-0000-0000-000045190000}"/>
    <cellStyle name="20% - Accent1 2 2 4 5 3 4 3 2" xfId="6657" xr:uid="{00000000-0005-0000-0000-000046190000}"/>
    <cellStyle name="20% - Accent1 2 2 4 5 3 4 4" xfId="6658" xr:uid="{00000000-0005-0000-0000-000047190000}"/>
    <cellStyle name="20% - Accent1 2 2 4 5 3 5" xfId="6659" xr:uid="{00000000-0005-0000-0000-000048190000}"/>
    <cellStyle name="20% - Accent1 2 2 4 5 3 5 2" xfId="6660" xr:uid="{00000000-0005-0000-0000-000049190000}"/>
    <cellStyle name="20% - Accent1 2 2 4 5 3 5 2 2" xfId="6661" xr:uid="{00000000-0005-0000-0000-00004A190000}"/>
    <cellStyle name="20% - Accent1 2 2 4 5 3 5 3" xfId="6662" xr:uid="{00000000-0005-0000-0000-00004B190000}"/>
    <cellStyle name="20% - Accent1 2 2 4 5 3 6" xfId="6663" xr:uid="{00000000-0005-0000-0000-00004C190000}"/>
    <cellStyle name="20% - Accent1 2 2 4 5 3 6 2" xfId="6664" xr:uid="{00000000-0005-0000-0000-00004D190000}"/>
    <cellStyle name="20% - Accent1 2 2 4 5 3 6 2 2" xfId="6665" xr:uid="{00000000-0005-0000-0000-00004E190000}"/>
    <cellStyle name="20% - Accent1 2 2 4 5 3 6 3" xfId="6666" xr:uid="{00000000-0005-0000-0000-00004F190000}"/>
    <cellStyle name="20% - Accent1 2 2 4 5 3 7" xfId="6667" xr:uid="{00000000-0005-0000-0000-000050190000}"/>
    <cellStyle name="20% - Accent1 2 2 4 5 3 7 2" xfId="6668" xr:uid="{00000000-0005-0000-0000-000051190000}"/>
    <cellStyle name="20% - Accent1 2 2 4 5 3 8" xfId="6669" xr:uid="{00000000-0005-0000-0000-000052190000}"/>
    <cellStyle name="20% - Accent1 2 2 4 5 3 8 2" xfId="6670" xr:uid="{00000000-0005-0000-0000-000053190000}"/>
    <cellStyle name="20% - Accent1 2 2 4 5 3 9" xfId="6671" xr:uid="{00000000-0005-0000-0000-000054190000}"/>
    <cellStyle name="20% - Accent1 2 2 4 5 4" xfId="6672" xr:uid="{00000000-0005-0000-0000-000055190000}"/>
    <cellStyle name="20% - Accent1 2 2 4 5 4 2" xfId="6673" xr:uid="{00000000-0005-0000-0000-000056190000}"/>
    <cellStyle name="20% - Accent1 2 2 4 5 4 2 2" xfId="6674" xr:uid="{00000000-0005-0000-0000-000057190000}"/>
    <cellStyle name="20% - Accent1 2 2 4 5 4 2 2 2" xfId="6675" xr:uid="{00000000-0005-0000-0000-000058190000}"/>
    <cellStyle name="20% - Accent1 2 2 4 5 4 2 3" xfId="6676" xr:uid="{00000000-0005-0000-0000-000059190000}"/>
    <cellStyle name="20% - Accent1 2 2 4 5 4 3" xfId="6677" xr:uid="{00000000-0005-0000-0000-00005A190000}"/>
    <cellStyle name="20% - Accent1 2 2 4 5 4 3 2" xfId="6678" xr:uid="{00000000-0005-0000-0000-00005B190000}"/>
    <cellStyle name="20% - Accent1 2 2 4 5 4 4" xfId="6679" xr:uid="{00000000-0005-0000-0000-00005C190000}"/>
    <cellStyle name="20% - Accent1 2 2 4 5 5" xfId="6680" xr:uid="{00000000-0005-0000-0000-00005D190000}"/>
    <cellStyle name="20% - Accent1 2 2 4 5 5 2" xfId="6681" xr:uid="{00000000-0005-0000-0000-00005E190000}"/>
    <cellStyle name="20% - Accent1 2 2 4 5 5 2 2" xfId="6682" xr:uid="{00000000-0005-0000-0000-00005F190000}"/>
    <cellStyle name="20% - Accent1 2 2 4 5 5 2 2 2" xfId="6683" xr:uid="{00000000-0005-0000-0000-000060190000}"/>
    <cellStyle name="20% - Accent1 2 2 4 5 5 2 3" xfId="6684" xr:uid="{00000000-0005-0000-0000-000061190000}"/>
    <cellStyle name="20% - Accent1 2 2 4 5 5 3" xfId="6685" xr:uid="{00000000-0005-0000-0000-000062190000}"/>
    <cellStyle name="20% - Accent1 2 2 4 5 5 3 2" xfId="6686" xr:uid="{00000000-0005-0000-0000-000063190000}"/>
    <cellStyle name="20% - Accent1 2 2 4 5 5 4" xfId="6687" xr:uid="{00000000-0005-0000-0000-000064190000}"/>
    <cellStyle name="20% - Accent1 2 2 4 5 6" xfId="6688" xr:uid="{00000000-0005-0000-0000-000065190000}"/>
    <cellStyle name="20% - Accent1 2 2 4 5 6 2" xfId="6689" xr:uid="{00000000-0005-0000-0000-000066190000}"/>
    <cellStyle name="20% - Accent1 2 2 4 5 6 2 2" xfId="6690" xr:uid="{00000000-0005-0000-0000-000067190000}"/>
    <cellStyle name="20% - Accent1 2 2 4 5 6 2 2 2" xfId="6691" xr:uid="{00000000-0005-0000-0000-000068190000}"/>
    <cellStyle name="20% - Accent1 2 2 4 5 6 2 3" xfId="6692" xr:uid="{00000000-0005-0000-0000-000069190000}"/>
    <cellStyle name="20% - Accent1 2 2 4 5 6 3" xfId="6693" xr:uid="{00000000-0005-0000-0000-00006A190000}"/>
    <cellStyle name="20% - Accent1 2 2 4 5 6 3 2" xfId="6694" xr:uid="{00000000-0005-0000-0000-00006B190000}"/>
    <cellStyle name="20% - Accent1 2 2 4 5 6 4" xfId="6695" xr:uid="{00000000-0005-0000-0000-00006C190000}"/>
    <cellStyle name="20% - Accent1 2 2 4 5 7" xfId="6696" xr:uid="{00000000-0005-0000-0000-00006D190000}"/>
    <cellStyle name="20% - Accent1 2 2 4 5 7 2" xfId="6697" xr:uid="{00000000-0005-0000-0000-00006E190000}"/>
    <cellStyle name="20% - Accent1 2 2 4 5 7 2 2" xfId="6698" xr:uid="{00000000-0005-0000-0000-00006F190000}"/>
    <cellStyle name="20% - Accent1 2 2 4 5 7 3" xfId="6699" xr:uid="{00000000-0005-0000-0000-000070190000}"/>
    <cellStyle name="20% - Accent1 2 2 4 5 8" xfId="6700" xr:uid="{00000000-0005-0000-0000-000071190000}"/>
    <cellStyle name="20% - Accent1 2 2 4 5 8 2" xfId="6701" xr:uid="{00000000-0005-0000-0000-000072190000}"/>
    <cellStyle name="20% - Accent1 2 2 4 5 8 2 2" xfId="6702" xr:uid="{00000000-0005-0000-0000-000073190000}"/>
    <cellStyle name="20% - Accent1 2 2 4 5 8 3" xfId="6703" xr:uid="{00000000-0005-0000-0000-000074190000}"/>
    <cellStyle name="20% - Accent1 2 2 4 5 9" xfId="6704" xr:uid="{00000000-0005-0000-0000-000075190000}"/>
    <cellStyle name="20% - Accent1 2 2 4 5 9 2" xfId="6705" xr:uid="{00000000-0005-0000-0000-000076190000}"/>
    <cellStyle name="20% - Accent1 2 2 4 6" xfId="6706" xr:uid="{00000000-0005-0000-0000-000077190000}"/>
    <cellStyle name="20% - Accent1 2 2 4 6 10" xfId="6707" xr:uid="{00000000-0005-0000-0000-000078190000}"/>
    <cellStyle name="20% - Accent1 2 2 4 6 10 2" xfId="6708" xr:uid="{00000000-0005-0000-0000-000079190000}"/>
    <cellStyle name="20% - Accent1 2 2 4 6 11" xfId="6709" xr:uid="{00000000-0005-0000-0000-00007A190000}"/>
    <cellStyle name="20% - Accent1 2 2 4 6 2" xfId="6710" xr:uid="{00000000-0005-0000-0000-00007B190000}"/>
    <cellStyle name="20% - Accent1 2 2 4 6 2 2" xfId="6711" xr:uid="{00000000-0005-0000-0000-00007C190000}"/>
    <cellStyle name="20% - Accent1 2 2 4 6 2 2 2" xfId="6712" xr:uid="{00000000-0005-0000-0000-00007D190000}"/>
    <cellStyle name="20% - Accent1 2 2 4 6 2 2 2 2" xfId="6713" xr:uid="{00000000-0005-0000-0000-00007E190000}"/>
    <cellStyle name="20% - Accent1 2 2 4 6 2 2 2 2 2" xfId="6714" xr:uid="{00000000-0005-0000-0000-00007F190000}"/>
    <cellStyle name="20% - Accent1 2 2 4 6 2 2 2 3" xfId="6715" xr:uid="{00000000-0005-0000-0000-000080190000}"/>
    <cellStyle name="20% - Accent1 2 2 4 6 2 2 3" xfId="6716" xr:uid="{00000000-0005-0000-0000-000081190000}"/>
    <cellStyle name="20% - Accent1 2 2 4 6 2 2 3 2" xfId="6717" xr:uid="{00000000-0005-0000-0000-000082190000}"/>
    <cellStyle name="20% - Accent1 2 2 4 6 2 2 4" xfId="6718" xr:uid="{00000000-0005-0000-0000-000083190000}"/>
    <cellStyle name="20% - Accent1 2 2 4 6 2 3" xfId="6719" xr:uid="{00000000-0005-0000-0000-000084190000}"/>
    <cellStyle name="20% - Accent1 2 2 4 6 2 3 2" xfId="6720" xr:uid="{00000000-0005-0000-0000-000085190000}"/>
    <cellStyle name="20% - Accent1 2 2 4 6 2 3 2 2" xfId="6721" xr:uid="{00000000-0005-0000-0000-000086190000}"/>
    <cellStyle name="20% - Accent1 2 2 4 6 2 3 2 2 2" xfId="6722" xr:uid="{00000000-0005-0000-0000-000087190000}"/>
    <cellStyle name="20% - Accent1 2 2 4 6 2 3 2 3" xfId="6723" xr:uid="{00000000-0005-0000-0000-000088190000}"/>
    <cellStyle name="20% - Accent1 2 2 4 6 2 3 3" xfId="6724" xr:uid="{00000000-0005-0000-0000-000089190000}"/>
    <cellStyle name="20% - Accent1 2 2 4 6 2 3 3 2" xfId="6725" xr:uid="{00000000-0005-0000-0000-00008A190000}"/>
    <cellStyle name="20% - Accent1 2 2 4 6 2 3 4" xfId="6726" xr:uid="{00000000-0005-0000-0000-00008B190000}"/>
    <cellStyle name="20% - Accent1 2 2 4 6 2 4" xfId="6727" xr:uid="{00000000-0005-0000-0000-00008C190000}"/>
    <cellStyle name="20% - Accent1 2 2 4 6 2 4 2" xfId="6728" xr:uid="{00000000-0005-0000-0000-00008D190000}"/>
    <cellStyle name="20% - Accent1 2 2 4 6 2 4 2 2" xfId="6729" xr:uid="{00000000-0005-0000-0000-00008E190000}"/>
    <cellStyle name="20% - Accent1 2 2 4 6 2 4 2 2 2" xfId="6730" xr:uid="{00000000-0005-0000-0000-00008F190000}"/>
    <cellStyle name="20% - Accent1 2 2 4 6 2 4 2 3" xfId="6731" xr:uid="{00000000-0005-0000-0000-000090190000}"/>
    <cellStyle name="20% - Accent1 2 2 4 6 2 4 3" xfId="6732" xr:uid="{00000000-0005-0000-0000-000091190000}"/>
    <cellStyle name="20% - Accent1 2 2 4 6 2 4 3 2" xfId="6733" xr:uid="{00000000-0005-0000-0000-000092190000}"/>
    <cellStyle name="20% - Accent1 2 2 4 6 2 4 4" xfId="6734" xr:uid="{00000000-0005-0000-0000-000093190000}"/>
    <cellStyle name="20% - Accent1 2 2 4 6 2 5" xfId="6735" xr:uid="{00000000-0005-0000-0000-000094190000}"/>
    <cellStyle name="20% - Accent1 2 2 4 6 2 5 2" xfId="6736" xr:uid="{00000000-0005-0000-0000-000095190000}"/>
    <cellStyle name="20% - Accent1 2 2 4 6 2 5 2 2" xfId="6737" xr:uid="{00000000-0005-0000-0000-000096190000}"/>
    <cellStyle name="20% - Accent1 2 2 4 6 2 5 3" xfId="6738" xr:uid="{00000000-0005-0000-0000-000097190000}"/>
    <cellStyle name="20% - Accent1 2 2 4 6 2 6" xfId="6739" xr:uid="{00000000-0005-0000-0000-000098190000}"/>
    <cellStyle name="20% - Accent1 2 2 4 6 2 6 2" xfId="6740" xr:uid="{00000000-0005-0000-0000-000099190000}"/>
    <cellStyle name="20% - Accent1 2 2 4 6 2 6 2 2" xfId="6741" xr:uid="{00000000-0005-0000-0000-00009A190000}"/>
    <cellStyle name="20% - Accent1 2 2 4 6 2 6 3" xfId="6742" xr:uid="{00000000-0005-0000-0000-00009B190000}"/>
    <cellStyle name="20% - Accent1 2 2 4 6 2 7" xfId="6743" xr:uid="{00000000-0005-0000-0000-00009C190000}"/>
    <cellStyle name="20% - Accent1 2 2 4 6 2 7 2" xfId="6744" xr:uid="{00000000-0005-0000-0000-00009D190000}"/>
    <cellStyle name="20% - Accent1 2 2 4 6 2 8" xfId="6745" xr:uid="{00000000-0005-0000-0000-00009E190000}"/>
    <cellStyle name="20% - Accent1 2 2 4 6 2 8 2" xfId="6746" xr:uid="{00000000-0005-0000-0000-00009F190000}"/>
    <cellStyle name="20% - Accent1 2 2 4 6 2 9" xfId="6747" xr:uid="{00000000-0005-0000-0000-0000A0190000}"/>
    <cellStyle name="20% - Accent1 2 2 4 6 3" xfId="6748" xr:uid="{00000000-0005-0000-0000-0000A1190000}"/>
    <cellStyle name="20% - Accent1 2 2 4 6 3 2" xfId="6749" xr:uid="{00000000-0005-0000-0000-0000A2190000}"/>
    <cellStyle name="20% - Accent1 2 2 4 6 3 2 2" xfId="6750" xr:uid="{00000000-0005-0000-0000-0000A3190000}"/>
    <cellStyle name="20% - Accent1 2 2 4 6 3 2 2 2" xfId="6751" xr:uid="{00000000-0005-0000-0000-0000A4190000}"/>
    <cellStyle name="20% - Accent1 2 2 4 6 3 2 2 2 2" xfId="6752" xr:uid="{00000000-0005-0000-0000-0000A5190000}"/>
    <cellStyle name="20% - Accent1 2 2 4 6 3 2 2 3" xfId="6753" xr:uid="{00000000-0005-0000-0000-0000A6190000}"/>
    <cellStyle name="20% - Accent1 2 2 4 6 3 2 3" xfId="6754" xr:uid="{00000000-0005-0000-0000-0000A7190000}"/>
    <cellStyle name="20% - Accent1 2 2 4 6 3 2 3 2" xfId="6755" xr:uid="{00000000-0005-0000-0000-0000A8190000}"/>
    <cellStyle name="20% - Accent1 2 2 4 6 3 2 4" xfId="6756" xr:uid="{00000000-0005-0000-0000-0000A9190000}"/>
    <cellStyle name="20% - Accent1 2 2 4 6 3 3" xfId="6757" xr:uid="{00000000-0005-0000-0000-0000AA190000}"/>
    <cellStyle name="20% - Accent1 2 2 4 6 3 3 2" xfId="6758" xr:uid="{00000000-0005-0000-0000-0000AB190000}"/>
    <cellStyle name="20% - Accent1 2 2 4 6 3 3 2 2" xfId="6759" xr:uid="{00000000-0005-0000-0000-0000AC190000}"/>
    <cellStyle name="20% - Accent1 2 2 4 6 3 3 2 2 2" xfId="6760" xr:uid="{00000000-0005-0000-0000-0000AD190000}"/>
    <cellStyle name="20% - Accent1 2 2 4 6 3 3 2 3" xfId="6761" xr:uid="{00000000-0005-0000-0000-0000AE190000}"/>
    <cellStyle name="20% - Accent1 2 2 4 6 3 3 3" xfId="6762" xr:uid="{00000000-0005-0000-0000-0000AF190000}"/>
    <cellStyle name="20% - Accent1 2 2 4 6 3 3 3 2" xfId="6763" xr:uid="{00000000-0005-0000-0000-0000B0190000}"/>
    <cellStyle name="20% - Accent1 2 2 4 6 3 3 4" xfId="6764" xr:uid="{00000000-0005-0000-0000-0000B1190000}"/>
    <cellStyle name="20% - Accent1 2 2 4 6 3 4" xfId="6765" xr:uid="{00000000-0005-0000-0000-0000B2190000}"/>
    <cellStyle name="20% - Accent1 2 2 4 6 3 4 2" xfId="6766" xr:uid="{00000000-0005-0000-0000-0000B3190000}"/>
    <cellStyle name="20% - Accent1 2 2 4 6 3 4 2 2" xfId="6767" xr:uid="{00000000-0005-0000-0000-0000B4190000}"/>
    <cellStyle name="20% - Accent1 2 2 4 6 3 4 2 2 2" xfId="6768" xr:uid="{00000000-0005-0000-0000-0000B5190000}"/>
    <cellStyle name="20% - Accent1 2 2 4 6 3 4 2 3" xfId="6769" xr:uid="{00000000-0005-0000-0000-0000B6190000}"/>
    <cellStyle name="20% - Accent1 2 2 4 6 3 4 3" xfId="6770" xr:uid="{00000000-0005-0000-0000-0000B7190000}"/>
    <cellStyle name="20% - Accent1 2 2 4 6 3 4 3 2" xfId="6771" xr:uid="{00000000-0005-0000-0000-0000B8190000}"/>
    <cellStyle name="20% - Accent1 2 2 4 6 3 4 4" xfId="6772" xr:uid="{00000000-0005-0000-0000-0000B9190000}"/>
    <cellStyle name="20% - Accent1 2 2 4 6 3 5" xfId="6773" xr:uid="{00000000-0005-0000-0000-0000BA190000}"/>
    <cellStyle name="20% - Accent1 2 2 4 6 3 5 2" xfId="6774" xr:uid="{00000000-0005-0000-0000-0000BB190000}"/>
    <cellStyle name="20% - Accent1 2 2 4 6 3 5 2 2" xfId="6775" xr:uid="{00000000-0005-0000-0000-0000BC190000}"/>
    <cellStyle name="20% - Accent1 2 2 4 6 3 5 3" xfId="6776" xr:uid="{00000000-0005-0000-0000-0000BD190000}"/>
    <cellStyle name="20% - Accent1 2 2 4 6 3 6" xfId="6777" xr:uid="{00000000-0005-0000-0000-0000BE190000}"/>
    <cellStyle name="20% - Accent1 2 2 4 6 3 6 2" xfId="6778" xr:uid="{00000000-0005-0000-0000-0000BF190000}"/>
    <cellStyle name="20% - Accent1 2 2 4 6 3 6 2 2" xfId="6779" xr:uid="{00000000-0005-0000-0000-0000C0190000}"/>
    <cellStyle name="20% - Accent1 2 2 4 6 3 6 3" xfId="6780" xr:uid="{00000000-0005-0000-0000-0000C1190000}"/>
    <cellStyle name="20% - Accent1 2 2 4 6 3 7" xfId="6781" xr:uid="{00000000-0005-0000-0000-0000C2190000}"/>
    <cellStyle name="20% - Accent1 2 2 4 6 3 7 2" xfId="6782" xr:uid="{00000000-0005-0000-0000-0000C3190000}"/>
    <cellStyle name="20% - Accent1 2 2 4 6 3 8" xfId="6783" xr:uid="{00000000-0005-0000-0000-0000C4190000}"/>
    <cellStyle name="20% - Accent1 2 2 4 6 3 8 2" xfId="6784" xr:uid="{00000000-0005-0000-0000-0000C5190000}"/>
    <cellStyle name="20% - Accent1 2 2 4 6 3 9" xfId="6785" xr:uid="{00000000-0005-0000-0000-0000C6190000}"/>
    <cellStyle name="20% - Accent1 2 2 4 6 4" xfId="6786" xr:uid="{00000000-0005-0000-0000-0000C7190000}"/>
    <cellStyle name="20% - Accent1 2 2 4 6 4 2" xfId="6787" xr:uid="{00000000-0005-0000-0000-0000C8190000}"/>
    <cellStyle name="20% - Accent1 2 2 4 6 4 2 2" xfId="6788" xr:uid="{00000000-0005-0000-0000-0000C9190000}"/>
    <cellStyle name="20% - Accent1 2 2 4 6 4 2 2 2" xfId="6789" xr:uid="{00000000-0005-0000-0000-0000CA190000}"/>
    <cellStyle name="20% - Accent1 2 2 4 6 4 2 3" xfId="6790" xr:uid="{00000000-0005-0000-0000-0000CB190000}"/>
    <cellStyle name="20% - Accent1 2 2 4 6 4 3" xfId="6791" xr:uid="{00000000-0005-0000-0000-0000CC190000}"/>
    <cellStyle name="20% - Accent1 2 2 4 6 4 3 2" xfId="6792" xr:uid="{00000000-0005-0000-0000-0000CD190000}"/>
    <cellStyle name="20% - Accent1 2 2 4 6 4 4" xfId="6793" xr:uid="{00000000-0005-0000-0000-0000CE190000}"/>
    <cellStyle name="20% - Accent1 2 2 4 6 5" xfId="6794" xr:uid="{00000000-0005-0000-0000-0000CF190000}"/>
    <cellStyle name="20% - Accent1 2 2 4 6 5 2" xfId="6795" xr:uid="{00000000-0005-0000-0000-0000D0190000}"/>
    <cellStyle name="20% - Accent1 2 2 4 6 5 2 2" xfId="6796" xr:uid="{00000000-0005-0000-0000-0000D1190000}"/>
    <cellStyle name="20% - Accent1 2 2 4 6 5 2 2 2" xfId="6797" xr:uid="{00000000-0005-0000-0000-0000D2190000}"/>
    <cellStyle name="20% - Accent1 2 2 4 6 5 2 3" xfId="6798" xr:uid="{00000000-0005-0000-0000-0000D3190000}"/>
    <cellStyle name="20% - Accent1 2 2 4 6 5 3" xfId="6799" xr:uid="{00000000-0005-0000-0000-0000D4190000}"/>
    <cellStyle name="20% - Accent1 2 2 4 6 5 3 2" xfId="6800" xr:uid="{00000000-0005-0000-0000-0000D5190000}"/>
    <cellStyle name="20% - Accent1 2 2 4 6 5 4" xfId="6801" xr:uid="{00000000-0005-0000-0000-0000D6190000}"/>
    <cellStyle name="20% - Accent1 2 2 4 6 6" xfId="6802" xr:uid="{00000000-0005-0000-0000-0000D7190000}"/>
    <cellStyle name="20% - Accent1 2 2 4 6 6 2" xfId="6803" xr:uid="{00000000-0005-0000-0000-0000D8190000}"/>
    <cellStyle name="20% - Accent1 2 2 4 6 6 2 2" xfId="6804" xr:uid="{00000000-0005-0000-0000-0000D9190000}"/>
    <cellStyle name="20% - Accent1 2 2 4 6 6 2 2 2" xfId="6805" xr:uid="{00000000-0005-0000-0000-0000DA190000}"/>
    <cellStyle name="20% - Accent1 2 2 4 6 6 2 3" xfId="6806" xr:uid="{00000000-0005-0000-0000-0000DB190000}"/>
    <cellStyle name="20% - Accent1 2 2 4 6 6 3" xfId="6807" xr:uid="{00000000-0005-0000-0000-0000DC190000}"/>
    <cellStyle name="20% - Accent1 2 2 4 6 6 3 2" xfId="6808" xr:uid="{00000000-0005-0000-0000-0000DD190000}"/>
    <cellStyle name="20% - Accent1 2 2 4 6 6 4" xfId="6809" xr:uid="{00000000-0005-0000-0000-0000DE190000}"/>
    <cellStyle name="20% - Accent1 2 2 4 6 7" xfId="6810" xr:uid="{00000000-0005-0000-0000-0000DF190000}"/>
    <cellStyle name="20% - Accent1 2 2 4 6 7 2" xfId="6811" xr:uid="{00000000-0005-0000-0000-0000E0190000}"/>
    <cellStyle name="20% - Accent1 2 2 4 6 7 2 2" xfId="6812" xr:uid="{00000000-0005-0000-0000-0000E1190000}"/>
    <cellStyle name="20% - Accent1 2 2 4 6 7 3" xfId="6813" xr:uid="{00000000-0005-0000-0000-0000E2190000}"/>
    <cellStyle name="20% - Accent1 2 2 4 6 8" xfId="6814" xr:uid="{00000000-0005-0000-0000-0000E3190000}"/>
    <cellStyle name="20% - Accent1 2 2 4 6 8 2" xfId="6815" xr:uid="{00000000-0005-0000-0000-0000E4190000}"/>
    <cellStyle name="20% - Accent1 2 2 4 6 8 2 2" xfId="6816" xr:uid="{00000000-0005-0000-0000-0000E5190000}"/>
    <cellStyle name="20% - Accent1 2 2 4 6 8 3" xfId="6817" xr:uid="{00000000-0005-0000-0000-0000E6190000}"/>
    <cellStyle name="20% - Accent1 2 2 4 6 9" xfId="6818" xr:uid="{00000000-0005-0000-0000-0000E7190000}"/>
    <cellStyle name="20% - Accent1 2 2 4 6 9 2" xfId="6819" xr:uid="{00000000-0005-0000-0000-0000E8190000}"/>
    <cellStyle name="20% - Accent1 2 2 4 7" xfId="6820" xr:uid="{00000000-0005-0000-0000-0000E9190000}"/>
    <cellStyle name="20% - Accent1 2 2 4 7 2" xfId="6821" xr:uid="{00000000-0005-0000-0000-0000EA190000}"/>
    <cellStyle name="20% - Accent1 2 2 4 7 2 2" xfId="6822" xr:uid="{00000000-0005-0000-0000-0000EB190000}"/>
    <cellStyle name="20% - Accent1 2 2 4 7 2 2 2" xfId="6823" xr:uid="{00000000-0005-0000-0000-0000EC190000}"/>
    <cellStyle name="20% - Accent1 2 2 4 7 2 2 2 2" xfId="6824" xr:uid="{00000000-0005-0000-0000-0000ED190000}"/>
    <cellStyle name="20% - Accent1 2 2 4 7 2 2 3" xfId="6825" xr:uid="{00000000-0005-0000-0000-0000EE190000}"/>
    <cellStyle name="20% - Accent1 2 2 4 7 2 3" xfId="6826" xr:uid="{00000000-0005-0000-0000-0000EF190000}"/>
    <cellStyle name="20% - Accent1 2 2 4 7 2 3 2" xfId="6827" xr:uid="{00000000-0005-0000-0000-0000F0190000}"/>
    <cellStyle name="20% - Accent1 2 2 4 7 2 4" xfId="6828" xr:uid="{00000000-0005-0000-0000-0000F1190000}"/>
    <cellStyle name="20% - Accent1 2 2 4 7 3" xfId="6829" xr:uid="{00000000-0005-0000-0000-0000F2190000}"/>
    <cellStyle name="20% - Accent1 2 2 4 7 3 2" xfId="6830" xr:uid="{00000000-0005-0000-0000-0000F3190000}"/>
    <cellStyle name="20% - Accent1 2 2 4 7 3 2 2" xfId="6831" xr:uid="{00000000-0005-0000-0000-0000F4190000}"/>
    <cellStyle name="20% - Accent1 2 2 4 7 3 2 2 2" xfId="6832" xr:uid="{00000000-0005-0000-0000-0000F5190000}"/>
    <cellStyle name="20% - Accent1 2 2 4 7 3 2 3" xfId="6833" xr:uid="{00000000-0005-0000-0000-0000F6190000}"/>
    <cellStyle name="20% - Accent1 2 2 4 7 3 3" xfId="6834" xr:uid="{00000000-0005-0000-0000-0000F7190000}"/>
    <cellStyle name="20% - Accent1 2 2 4 7 3 3 2" xfId="6835" xr:uid="{00000000-0005-0000-0000-0000F8190000}"/>
    <cellStyle name="20% - Accent1 2 2 4 7 3 4" xfId="6836" xr:uid="{00000000-0005-0000-0000-0000F9190000}"/>
    <cellStyle name="20% - Accent1 2 2 4 7 4" xfId="6837" xr:uid="{00000000-0005-0000-0000-0000FA190000}"/>
    <cellStyle name="20% - Accent1 2 2 4 7 4 2" xfId="6838" xr:uid="{00000000-0005-0000-0000-0000FB190000}"/>
    <cellStyle name="20% - Accent1 2 2 4 7 4 2 2" xfId="6839" xr:uid="{00000000-0005-0000-0000-0000FC190000}"/>
    <cellStyle name="20% - Accent1 2 2 4 7 4 2 2 2" xfId="6840" xr:uid="{00000000-0005-0000-0000-0000FD190000}"/>
    <cellStyle name="20% - Accent1 2 2 4 7 4 2 3" xfId="6841" xr:uid="{00000000-0005-0000-0000-0000FE190000}"/>
    <cellStyle name="20% - Accent1 2 2 4 7 4 3" xfId="6842" xr:uid="{00000000-0005-0000-0000-0000FF190000}"/>
    <cellStyle name="20% - Accent1 2 2 4 7 4 3 2" xfId="6843" xr:uid="{00000000-0005-0000-0000-0000001A0000}"/>
    <cellStyle name="20% - Accent1 2 2 4 7 4 4" xfId="6844" xr:uid="{00000000-0005-0000-0000-0000011A0000}"/>
    <cellStyle name="20% - Accent1 2 2 4 7 5" xfId="6845" xr:uid="{00000000-0005-0000-0000-0000021A0000}"/>
    <cellStyle name="20% - Accent1 2 2 4 7 5 2" xfId="6846" xr:uid="{00000000-0005-0000-0000-0000031A0000}"/>
    <cellStyle name="20% - Accent1 2 2 4 7 5 2 2" xfId="6847" xr:uid="{00000000-0005-0000-0000-0000041A0000}"/>
    <cellStyle name="20% - Accent1 2 2 4 7 5 3" xfId="6848" xr:uid="{00000000-0005-0000-0000-0000051A0000}"/>
    <cellStyle name="20% - Accent1 2 2 4 7 6" xfId="6849" xr:uid="{00000000-0005-0000-0000-0000061A0000}"/>
    <cellStyle name="20% - Accent1 2 2 4 7 6 2" xfId="6850" xr:uid="{00000000-0005-0000-0000-0000071A0000}"/>
    <cellStyle name="20% - Accent1 2 2 4 7 6 2 2" xfId="6851" xr:uid="{00000000-0005-0000-0000-0000081A0000}"/>
    <cellStyle name="20% - Accent1 2 2 4 7 6 3" xfId="6852" xr:uid="{00000000-0005-0000-0000-0000091A0000}"/>
    <cellStyle name="20% - Accent1 2 2 4 7 7" xfId="6853" xr:uid="{00000000-0005-0000-0000-00000A1A0000}"/>
    <cellStyle name="20% - Accent1 2 2 4 7 7 2" xfId="6854" xr:uid="{00000000-0005-0000-0000-00000B1A0000}"/>
    <cellStyle name="20% - Accent1 2 2 4 7 8" xfId="6855" xr:uid="{00000000-0005-0000-0000-00000C1A0000}"/>
    <cellStyle name="20% - Accent1 2 2 4 7 8 2" xfId="6856" xr:uid="{00000000-0005-0000-0000-00000D1A0000}"/>
    <cellStyle name="20% - Accent1 2 2 4 7 9" xfId="6857" xr:uid="{00000000-0005-0000-0000-00000E1A0000}"/>
    <cellStyle name="20% - Accent1 2 2 4 8" xfId="6858" xr:uid="{00000000-0005-0000-0000-00000F1A0000}"/>
    <cellStyle name="20% - Accent1 2 2 4 8 2" xfId="6859" xr:uid="{00000000-0005-0000-0000-0000101A0000}"/>
    <cellStyle name="20% - Accent1 2 2 4 8 2 2" xfId="6860" xr:uid="{00000000-0005-0000-0000-0000111A0000}"/>
    <cellStyle name="20% - Accent1 2 2 4 8 2 2 2" xfId="6861" xr:uid="{00000000-0005-0000-0000-0000121A0000}"/>
    <cellStyle name="20% - Accent1 2 2 4 8 2 2 2 2" xfId="6862" xr:uid="{00000000-0005-0000-0000-0000131A0000}"/>
    <cellStyle name="20% - Accent1 2 2 4 8 2 2 3" xfId="6863" xr:uid="{00000000-0005-0000-0000-0000141A0000}"/>
    <cellStyle name="20% - Accent1 2 2 4 8 2 3" xfId="6864" xr:uid="{00000000-0005-0000-0000-0000151A0000}"/>
    <cellStyle name="20% - Accent1 2 2 4 8 2 3 2" xfId="6865" xr:uid="{00000000-0005-0000-0000-0000161A0000}"/>
    <cellStyle name="20% - Accent1 2 2 4 8 2 4" xfId="6866" xr:uid="{00000000-0005-0000-0000-0000171A0000}"/>
    <cellStyle name="20% - Accent1 2 2 4 8 3" xfId="6867" xr:uid="{00000000-0005-0000-0000-0000181A0000}"/>
    <cellStyle name="20% - Accent1 2 2 4 8 3 2" xfId="6868" xr:uid="{00000000-0005-0000-0000-0000191A0000}"/>
    <cellStyle name="20% - Accent1 2 2 4 8 3 2 2" xfId="6869" xr:uid="{00000000-0005-0000-0000-00001A1A0000}"/>
    <cellStyle name="20% - Accent1 2 2 4 8 3 2 2 2" xfId="6870" xr:uid="{00000000-0005-0000-0000-00001B1A0000}"/>
    <cellStyle name="20% - Accent1 2 2 4 8 3 2 3" xfId="6871" xr:uid="{00000000-0005-0000-0000-00001C1A0000}"/>
    <cellStyle name="20% - Accent1 2 2 4 8 3 3" xfId="6872" xr:uid="{00000000-0005-0000-0000-00001D1A0000}"/>
    <cellStyle name="20% - Accent1 2 2 4 8 3 3 2" xfId="6873" xr:uid="{00000000-0005-0000-0000-00001E1A0000}"/>
    <cellStyle name="20% - Accent1 2 2 4 8 3 4" xfId="6874" xr:uid="{00000000-0005-0000-0000-00001F1A0000}"/>
    <cellStyle name="20% - Accent1 2 2 4 8 4" xfId="6875" xr:uid="{00000000-0005-0000-0000-0000201A0000}"/>
    <cellStyle name="20% - Accent1 2 2 4 8 4 2" xfId="6876" xr:uid="{00000000-0005-0000-0000-0000211A0000}"/>
    <cellStyle name="20% - Accent1 2 2 4 8 4 2 2" xfId="6877" xr:uid="{00000000-0005-0000-0000-0000221A0000}"/>
    <cellStyle name="20% - Accent1 2 2 4 8 4 2 2 2" xfId="6878" xr:uid="{00000000-0005-0000-0000-0000231A0000}"/>
    <cellStyle name="20% - Accent1 2 2 4 8 4 2 3" xfId="6879" xr:uid="{00000000-0005-0000-0000-0000241A0000}"/>
    <cellStyle name="20% - Accent1 2 2 4 8 4 3" xfId="6880" xr:uid="{00000000-0005-0000-0000-0000251A0000}"/>
    <cellStyle name="20% - Accent1 2 2 4 8 4 3 2" xfId="6881" xr:uid="{00000000-0005-0000-0000-0000261A0000}"/>
    <cellStyle name="20% - Accent1 2 2 4 8 4 4" xfId="6882" xr:uid="{00000000-0005-0000-0000-0000271A0000}"/>
    <cellStyle name="20% - Accent1 2 2 4 8 5" xfId="6883" xr:uid="{00000000-0005-0000-0000-0000281A0000}"/>
    <cellStyle name="20% - Accent1 2 2 4 8 5 2" xfId="6884" xr:uid="{00000000-0005-0000-0000-0000291A0000}"/>
    <cellStyle name="20% - Accent1 2 2 4 8 5 2 2" xfId="6885" xr:uid="{00000000-0005-0000-0000-00002A1A0000}"/>
    <cellStyle name="20% - Accent1 2 2 4 8 5 3" xfId="6886" xr:uid="{00000000-0005-0000-0000-00002B1A0000}"/>
    <cellStyle name="20% - Accent1 2 2 4 8 6" xfId="6887" xr:uid="{00000000-0005-0000-0000-00002C1A0000}"/>
    <cellStyle name="20% - Accent1 2 2 4 8 6 2" xfId="6888" xr:uid="{00000000-0005-0000-0000-00002D1A0000}"/>
    <cellStyle name="20% - Accent1 2 2 4 8 6 2 2" xfId="6889" xr:uid="{00000000-0005-0000-0000-00002E1A0000}"/>
    <cellStyle name="20% - Accent1 2 2 4 8 6 3" xfId="6890" xr:uid="{00000000-0005-0000-0000-00002F1A0000}"/>
    <cellStyle name="20% - Accent1 2 2 4 8 7" xfId="6891" xr:uid="{00000000-0005-0000-0000-0000301A0000}"/>
    <cellStyle name="20% - Accent1 2 2 4 8 7 2" xfId="6892" xr:uid="{00000000-0005-0000-0000-0000311A0000}"/>
    <cellStyle name="20% - Accent1 2 2 4 8 8" xfId="6893" xr:uid="{00000000-0005-0000-0000-0000321A0000}"/>
    <cellStyle name="20% - Accent1 2 2 4 8 8 2" xfId="6894" xr:uid="{00000000-0005-0000-0000-0000331A0000}"/>
    <cellStyle name="20% - Accent1 2 2 4 8 9" xfId="6895" xr:uid="{00000000-0005-0000-0000-0000341A0000}"/>
    <cellStyle name="20% - Accent1 2 2 4 9" xfId="6896" xr:uid="{00000000-0005-0000-0000-0000351A0000}"/>
    <cellStyle name="20% - Accent1 2 2 4 9 2" xfId="6897" xr:uid="{00000000-0005-0000-0000-0000361A0000}"/>
    <cellStyle name="20% - Accent1 2 2 4 9 2 2" xfId="6898" xr:uid="{00000000-0005-0000-0000-0000371A0000}"/>
    <cellStyle name="20% - Accent1 2 2 4 9 2 2 2" xfId="6899" xr:uid="{00000000-0005-0000-0000-0000381A0000}"/>
    <cellStyle name="20% - Accent1 2 2 4 9 2 3" xfId="6900" xr:uid="{00000000-0005-0000-0000-0000391A0000}"/>
    <cellStyle name="20% - Accent1 2 2 4 9 3" xfId="6901" xr:uid="{00000000-0005-0000-0000-00003A1A0000}"/>
    <cellStyle name="20% - Accent1 2 2 4 9 3 2" xfId="6902" xr:uid="{00000000-0005-0000-0000-00003B1A0000}"/>
    <cellStyle name="20% - Accent1 2 2 4 9 4" xfId="6903" xr:uid="{00000000-0005-0000-0000-00003C1A0000}"/>
    <cellStyle name="20% - Accent1 2 2 5" xfId="6904" xr:uid="{00000000-0005-0000-0000-00003D1A0000}"/>
    <cellStyle name="20% - Accent1 2 2 5 10" xfId="6905" xr:uid="{00000000-0005-0000-0000-00003E1A0000}"/>
    <cellStyle name="20% - Accent1 2 2 5 10 2" xfId="6906" xr:uid="{00000000-0005-0000-0000-00003F1A0000}"/>
    <cellStyle name="20% - Accent1 2 2 5 10 2 2" xfId="6907" xr:uid="{00000000-0005-0000-0000-0000401A0000}"/>
    <cellStyle name="20% - Accent1 2 2 5 10 2 2 2" xfId="6908" xr:uid="{00000000-0005-0000-0000-0000411A0000}"/>
    <cellStyle name="20% - Accent1 2 2 5 10 2 3" xfId="6909" xr:uid="{00000000-0005-0000-0000-0000421A0000}"/>
    <cellStyle name="20% - Accent1 2 2 5 10 3" xfId="6910" xr:uid="{00000000-0005-0000-0000-0000431A0000}"/>
    <cellStyle name="20% - Accent1 2 2 5 10 3 2" xfId="6911" xr:uid="{00000000-0005-0000-0000-0000441A0000}"/>
    <cellStyle name="20% - Accent1 2 2 5 10 4" xfId="6912" xr:uid="{00000000-0005-0000-0000-0000451A0000}"/>
    <cellStyle name="20% - Accent1 2 2 5 11" xfId="6913" xr:uid="{00000000-0005-0000-0000-0000461A0000}"/>
    <cellStyle name="20% - Accent1 2 2 5 11 2" xfId="6914" xr:uid="{00000000-0005-0000-0000-0000471A0000}"/>
    <cellStyle name="20% - Accent1 2 2 5 11 2 2" xfId="6915" xr:uid="{00000000-0005-0000-0000-0000481A0000}"/>
    <cellStyle name="20% - Accent1 2 2 5 11 3" xfId="6916" xr:uid="{00000000-0005-0000-0000-0000491A0000}"/>
    <cellStyle name="20% - Accent1 2 2 5 12" xfId="6917" xr:uid="{00000000-0005-0000-0000-00004A1A0000}"/>
    <cellStyle name="20% - Accent1 2 2 5 12 2" xfId="6918" xr:uid="{00000000-0005-0000-0000-00004B1A0000}"/>
    <cellStyle name="20% - Accent1 2 2 5 12 2 2" xfId="6919" xr:uid="{00000000-0005-0000-0000-00004C1A0000}"/>
    <cellStyle name="20% - Accent1 2 2 5 12 3" xfId="6920" xr:uid="{00000000-0005-0000-0000-00004D1A0000}"/>
    <cellStyle name="20% - Accent1 2 2 5 13" xfId="6921" xr:uid="{00000000-0005-0000-0000-00004E1A0000}"/>
    <cellStyle name="20% - Accent1 2 2 5 13 2" xfId="6922" xr:uid="{00000000-0005-0000-0000-00004F1A0000}"/>
    <cellStyle name="20% - Accent1 2 2 5 14" xfId="6923" xr:uid="{00000000-0005-0000-0000-0000501A0000}"/>
    <cellStyle name="20% - Accent1 2 2 5 14 2" xfId="6924" xr:uid="{00000000-0005-0000-0000-0000511A0000}"/>
    <cellStyle name="20% - Accent1 2 2 5 15" xfId="6925" xr:uid="{00000000-0005-0000-0000-0000521A0000}"/>
    <cellStyle name="20% - Accent1 2 2 5 2" xfId="6926" xr:uid="{00000000-0005-0000-0000-0000531A0000}"/>
    <cellStyle name="20% - Accent1 2 2 5 2 10" xfId="6927" xr:uid="{00000000-0005-0000-0000-0000541A0000}"/>
    <cellStyle name="20% - Accent1 2 2 5 2 10 2" xfId="6928" xr:uid="{00000000-0005-0000-0000-0000551A0000}"/>
    <cellStyle name="20% - Accent1 2 2 5 2 10 2 2" xfId="6929" xr:uid="{00000000-0005-0000-0000-0000561A0000}"/>
    <cellStyle name="20% - Accent1 2 2 5 2 10 3" xfId="6930" xr:uid="{00000000-0005-0000-0000-0000571A0000}"/>
    <cellStyle name="20% - Accent1 2 2 5 2 11" xfId="6931" xr:uid="{00000000-0005-0000-0000-0000581A0000}"/>
    <cellStyle name="20% - Accent1 2 2 5 2 11 2" xfId="6932" xr:uid="{00000000-0005-0000-0000-0000591A0000}"/>
    <cellStyle name="20% - Accent1 2 2 5 2 11 2 2" xfId="6933" xr:uid="{00000000-0005-0000-0000-00005A1A0000}"/>
    <cellStyle name="20% - Accent1 2 2 5 2 11 3" xfId="6934" xr:uid="{00000000-0005-0000-0000-00005B1A0000}"/>
    <cellStyle name="20% - Accent1 2 2 5 2 12" xfId="6935" xr:uid="{00000000-0005-0000-0000-00005C1A0000}"/>
    <cellStyle name="20% - Accent1 2 2 5 2 12 2" xfId="6936" xr:uid="{00000000-0005-0000-0000-00005D1A0000}"/>
    <cellStyle name="20% - Accent1 2 2 5 2 13" xfId="6937" xr:uid="{00000000-0005-0000-0000-00005E1A0000}"/>
    <cellStyle name="20% - Accent1 2 2 5 2 13 2" xfId="6938" xr:uid="{00000000-0005-0000-0000-00005F1A0000}"/>
    <cellStyle name="20% - Accent1 2 2 5 2 14" xfId="6939" xr:uid="{00000000-0005-0000-0000-0000601A0000}"/>
    <cellStyle name="20% - Accent1 2 2 5 2 2" xfId="6940" xr:uid="{00000000-0005-0000-0000-0000611A0000}"/>
    <cellStyle name="20% - Accent1 2 2 5 2 2 10" xfId="6941" xr:uid="{00000000-0005-0000-0000-0000621A0000}"/>
    <cellStyle name="20% - Accent1 2 2 5 2 2 10 2" xfId="6942" xr:uid="{00000000-0005-0000-0000-0000631A0000}"/>
    <cellStyle name="20% - Accent1 2 2 5 2 2 11" xfId="6943" xr:uid="{00000000-0005-0000-0000-0000641A0000}"/>
    <cellStyle name="20% - Accent1 2 2 5 2 2 2" xfId="6944" xr:uid="{00000000-0005-0000-0000-0000651A0000}"/>
    <cellStyle name="20% - Accent1 2 2 5 2 2 2 2" xfId="6945" xr:uid="{00000000-0005-0000-0000-0000661A0000}"/>
    <cellStyle name="20% - Accent1 2 2 5 2 2 2 2 2" xfId="6946" xr:uid="{00000000-0005-0000-0000-0000671A0000}"/>
    <cellStyle name="20% - Accent1 2 2 5 2 2 2 2 2 2" xfId="6947" xr:uid="{00000000-0005-0000-0000-0000681A0000}"/>
    <cellStyle name="20% - Accent1 2 2 5 2 2 2 2 2 2 2" xfId="6948" xr:uid="{00000000-0005-0000-0000-0000691A0000}"/>
    <cellStyle name="20% - Accent1 2 2 5 2 2 2 2 2 3" xfId="6949" xr:uid="{00000000-0005-0000-0000-00006A1A0000}"/>
    <cellStyle name="20% - Accent1 2 2 5 2 2 2 2 3" xfId="6950" xr:uid="{00000000-0005-0000-0000-00006B1A0000}"/>
    <cellStyle name="20% - Accent1 2 2 5 2 2 2 2 3 2" xfId="6951" xr:uid="{00000000-0005-0000-0000-00006C1A0000}"/>
    <cellStyle name="20% - Accent1 2 2 5 2 2 2 2 4" xfId="6952" xr:uid="{00000000-0005-0000-0000-00006D1A0000}"/>
    <cellStyle name="20% - Accent1 2 2 5 2 2 2 3" xfId="6953" xr:uid="{00000000-0005-0000-0000-00006E1A0000}"/>
    <cellStyle name="20% - Accent1 2 2 5 2 2 2 3 2" xfId="6954" xr:uid="{00000000-0005-0000-0000-00006F1A0000}"/>
    <cellStyle name="20% - Accent1 2 2 5 2 2 2 3 2 2" xfId="6955" xr:uid="{00000000-0005-0000-0000-0000701A0000}"/>
    <cellStyle name="20% - Accent1 2 2 5 2 2 2 3 2 2 2" xfId="6956" xr:uid="{00000000-0005-0000-0000-0000711A0000}"/>
    <cellStyle name="20% - Accent1 2 2 5 2 2 2 3 2 3" xfId="6957" xr:uid="{00000000-0005-0000-0000-0000721A0000}"/>
    <cellStyle name="20% - Accent1 2 2 5 2 2 2 3 3" xfId="6958" xr:uid="{00000000-0005-0000-0000-0000731A0000}"/>
    <cellStyle name="20% - Accent1 2 2 5 2 2 2 3 3 2" xfId="6959" xr:uid="{00000000-0005-0000-0000-0000741A0000}"/>
    <cellStyle name="20% - Accent1 2 2 5 2 2 2 3 4" xfId="6960" xr:uid="{00000000-0005-0000-0000-0000751A0000}"/>
    <cellStyle name="20% - Accent1 2 2 5 2 2 2 4" xfId="6961" xr:uid="{00000000-0005-0000-0000-0000761A0000}"/>
    <cellStyle name="20% - Accent1 2 2 5 2 2 2 4 2" xfId="6962" xr:uid="{00000000-0005-0000-0000-0000771A0000}"/>
    <cellStyle name="20% - Accent1 2 2 5 2 2 2 4 2 2" xfId="6963" xr:uid="{00000000-0005-0000-0000-0000781A0000}"/>
    <cellStyle name="20% - Accent1 2 2 5 2 2 2 4 2 2 2" xfId="6964" xr:uid="{00000000-0005-0000-0000-0000791A0000}"/>
    <cellStyle name="20% - Accent1 2 2 5 2 2 2 4 2 3" xfId="6965" xr:uid="{00000000-0005-0000-0000-00007A1A0000}"/>
    <cellStyle name="20% - Accent1 2 2 5 2 2 2 4 3" xfId="6966" xr:uid="{00000000-0005-0000-0000-00007B1A0000}"/>
    <cellStyle name="20% - Accent1 2 2 5 2 2 2 4 3 2" xfId="6967" xr:uid="{00000000-0005-0000-0000-00007C1A0000}"/>
    <cellStyle name="20% - Accent1 2 2 5 2 2 2 4 4" xfId="6968" xr:uid="{00000000-0005-0000-0000-00007D1A0000}"/>
    <cellStyle name="20% - Accent1 2 2 5 2 2 2 5" xfId="6969" xr:uid="{00000000-0005-0000-0000-00007E1A0000}"/>
    <cellStyle name="20% - Accent1 2 2 5 2 2 2 5 2" xfId="6970" xr:uid="{00000000-0005-0000-0000-00007F1A0000}"/>
    <cellStyle name="20% - Accent1 2 2 5 2 2 2 5 2 2" xfId="6971" xr:uid="{00000000-0005-0000-0000-0000801A0000}"/>
    <cellStyle name="20% - Accent1 2 2 5 2 2 2 5 3" xfId="6972" xr:uid="{00000000-0005-0000-0000-0000811A0000}"/>
    <cellStyle name="20% - Accent1 2 2 5 2 2 2 6" xfId="6973" xr:uid="{00000000-0005-0000-0000-0000821A0000}"/>
    <cellStyle name="20% - Accent1 2 2 5 2 2 2 6 2" xfId="6974" xr:uid="{00000000-0005-0000-0000-0000831A0000}"/>
    <cellStyle name="20% - Accent1 2 2 5 2 2 2 6 2 2" xfId="6975" xr:uid="{00000000-0005-0000-0000-0000841A0000}"/>
    <cellStyle name="20% - Accent1 2 2 5 2 2 2 6 3" xfId="6976" xr:uid="{00000000-0005-0000-0000-0000851A0000}"/>
    <cellStyle name="20% - Accent1 2 2 5 2 2 2 7" xfId="6977" xr:uid="{00000000-0005-0000-0000-0000861A0000}"/>
    <cellStyle name="20% - Accent1 2 2 5 2 2 2 7 2" xfId="6978" xr:uid="{00000000-0005-0000-0000-0000871A0000}"/>
    <cellStyle name="20% - Accent1 2 2 5 2 2 2 8" xfId="6979" xr:uid="{00000000-0005-0000-0000-0000881A0000}"/>
    <cellStyle name="20% - Accent1 2 2 5 2 2 2 8 2" xfId="6980" xr:uid="{00000000-0005-0000-0000-0000891A0000}"/>
    <cellStyle name="20% - Accent1 2 2 5 2 2 2 9" xfId="6981" xr:uid="{00000000-0005-0000-0000-00008A1A0000}"/>
    <cellStyle name="20% - Accent1 2 2 5 2 2 3" xfId="6982" xr:uid="{00000000-0005-0000-0000-00008B1A0000}"/>
    <cellStyle name="20% - Accent1 2 2 5 2 2 3 2" xfId="6983" xr:uid="{00000000-0005-0000-0000-00008C1A0000}"/>
    <cellStyle name="20% - Accent1 2 2 5 2 2 3 2 2" xfId="6984" xr:uid="{00000000-0005-0000-0000-00008D1A0000}"/>
    <cellStyle name="20% - Accent1 2 2 5 2 2 3 2 2 2" xfId="6985" xr:uid="{00000000-0005-0000-0000-00008E1A0000}"/>
    <cellStyle name="20% - Accent1 2 2 5 2 2 3 2 2 2 2" xfId="6986" xr:uid="{00000000-0005-0000-0000-00008F1A0000}"/>
    <cellStyle name="20% - Accent1 2 2 5 2 2 3 2 2 3" xfId="6987" xr:uid="{00000000-0005-0000-0000-0000901A0000}"/>
    <cellStyle name="20% - Accent1 2 2 5 2 2 3 2 3" xfId="6988" xr:uid="{00000000-0005-0000-0000-0000911A0000}"/>
    <cellStyle name="20% - Accent1 2 2 5 2 2 3 2 3 2" xfId="6989" xr:uid="{00000000-0005-0000-0000-0000921A0000}"/>
    <cellStyle name="20% - Accent1 2 2 5 2 2 3 2 4" xfId="6990" xr:uid="{00000000-0005-0000-0000-0000931A0000}"/>
    <cellStyle name="20% - Accent1 2 2 5 2 2 3 3" xfId="6991" xr:uid="{00000000-0005-0000-0000-0000941A0000}"/>
    <cellStyle name="20% - Accent1 2 2 5 2 2 3 3 2" xfId="6992" xr:uid="{00000000-0005-0000-0000-0000951A0000}"/>
    <cellStyle name="20% - Accent1 2 2 5 2 2 3 3 2 2" xfId="6993" xr:uid="{00000000-0005-0000-0000-0000961A0000}"/>
    <cellStyle name="20% - Accent1 2 2 5 2 2 3 3 2 2 2" xfId="6994" xr:uid="{00000000-0005-0000-0000-0000971A0000}"/>
    <cellStyle name="20% - Accent1 2 2 5 2 2 3 3 2 3" xfId="6995" xr:uid="{00000000-0005-0000-0000-0000981A0000}"/>
    <cellStyle name="20% - Accent1 2 2 5 2 2 3 3 3" xfId="6996" xr:uid="{00000000-0005-0000-0000-0000991A0000}"/>
    <cellStyle name="20% - Accent1 2 2 5 2 2 3 3 3 2" xfId="6997" xr:uid="{00000000-0005-0000-0000-00009A1A0000}"/>
    <cellStyle name="20% - Accent1 2 2 5 2 2 3 3 4" xfId="6998" xr:uid="{00000000-0005-0000-0000-00009B1A0000}"/>
    <cellStyle name="20% - Accent1 2 2 5 2 2 3 4" xfId="6999" xr:uid="{00000000-0005-0000-0000-00009C1A0000}"/>
    <cellStyle name="20% - Accent1 2 2 5 2 2 3 4 2" xfId="7000" xr:uid="{00000000-0005-0000-0000-00009D1A0000}"/>
    <cellStyle name="20% - Accent1 2 2 5 2 2 3 4 2 2" xfId="7001" xr:uid="{00000000-0005-0000-0000-00009E1A0000}"/>
    <cellStyle name="20% - Accent1 2 2 5 2 2 3 4 2 2 2" xfId="7002" xr:uid="{00000000-0005-0000-0000-00009F1A0000}"/>
    <cellStyle name="20% - Accent1 2 2 5 2 2 3 4 2 3" xfId="7003" xr:uid="{00000000-0005-0000-0000-0000A01A0000}"/>
    <cellStyle name="20% - Accent1 2 2 5 2 2 3 4 3" xfId="7004" xr:uid="{00000000-0005-0000-0000-0000A11A0000}"/>
    <cellStyle name="20% - Accent1 2 2 5 2 2 3 4 3 2" xfId="7005" xr:uid="{00000000-0005-0000-0000-0000A21A0000}"/>
    <cellStyle name="20% - Accent1 2 2 5 2 2 3 4 4" xfId="7006" xr:uid="{00000000-0005-0000-0000-0000A31A0000}"/>
    <cellStyle name="20% - Accent1 2 2 5 2 2 3 5" xfId="7007" xr:uid="{00000000-0005-0000-0000-0000A41A0000}"/>
    <cellStyle name="20% - Accent1 2 2 5 2 2 3 5 2" xfId="7008" xr:uid="{00000000-0005-0000-0000-0000A51A0000}"/>
    <cellStyle name="20% - Accent1 2 2 5 2 2 3 5 2 2" xfId="7009" xr:uid="{00000000-0005-0000-0000-0000A61A0000}"/>
    <cellStyle name="20% - Accent1 2 2 5 2 2 3 5 3" xfId="7010" xr:uid="{00000000-0005-0000-0000-0000A71A0000}"/>
    <cellStyle name="20% - Accent1 2 2 5 2 2 3 6" xfId="7011" xr:uid="{00000000-0005-0000-0000-0000A81A0000}"/>
    <cellStyle name="20% - Accent1 2 2 5 2 2 3 6 2" xfId="7012" xr:uid="{00000000-0005-0000-0000-0000A91A0000}"/>
    <cellStyle name="20% - Accent1 2 2 5 2 2 3 6 2 2" xfId="7013" xr:uid="{00000000-0005-0000-0000-0000AA1A0000}"/>
    <cellStyle name="20% - Accent1 2 2 5 2 2 3 6 3" xfId="7014" xr:uid="{00000000-0005-0000-0000-0000AB1A0000}"/>
    <cellStyle name="20% - Accent1 2 2 5 2 2 3 7" xfId="7015" xr:uid="{00000000-0005-0000-0000-0000AC1A0000}"/>
    <cellStyle name="20% - Accent1 2 2 5 2 2 3 7 2" xfId="7016" xr:uid="{00000000-0005-0000-0000-0000AD1A0000}"/>
    <cellStyle name="20% - Accent1 2 2 5 2 2 3 8" xfId="7017" xr:uid="{00000000-0005-0000-0000-0000AE1A0000}"/>
    <cellStyle name="20% - Accent1 2 2 5 2 2 3 8 2" xfId="7018" xr:uid="{00000000-0005-0000-0000-0000AF1A0000}"/>
    <cellStyle name="20% - Accent1 2 2 5 2 2 3 9" xfId="7019" xr:uid="{00000000-0005-0000-0000-0000B01A0000}"/>
    <cellStyle name="20% - Accent1 2 2 5 2 2 4" xfId="7020" xr:uid="{00000000-0005-0000-0000-0000B11A0000}"/>
    <cellStyle name="20% - Accent1 2 2 5 2 2 4 2" xfId="7021" xr:uid="{00000000-0005-0000-0000-0000B21A0000}"/>
    <cellStyle name="20% - Accent1 2 2 5 2 2 4 2 2" xfId="7022" xr:uid="{00000000-0005-0000-0000-0000B31A0000}"/>
    <cellStyle name="20% - Accent1 2 2 5 2 2 4 2 2 2" xfId="7023" xr:uid="{00000000-0005-0000-0000-0000B41A0000}"/>
    <cellStyle name="20% - Accent1 2 2 5 2 2 4 2 3" xfId="7024" xr:uid="{00000000-0005-0000-0000-0000B51A0000}"/>
    <cellStyle name="20% - Accent1 2 2 5 2 2 4 3" xfId="7025" xr:uid="{00000000-0005-0000-0000-0000B61A0000}"/>
    <cellStyle name="20% - Accent1 2 2 5 2 2 4 3 2" xfId="7026" xr:uid="{00000000-0005-0000-0000-0000B71A0000}"/>
    <cellStyle name="20% - Accent1 2 2 5 2 2 4 4" xfId="7027" xr:uid="{00000000-0005-0000-0000-0000B81A0000}"/>
    <cellStyle name="20% - Accent1 2 2 5 2 2 5" xfId="7028" xr:uid="{00000000-0005-0000-0000-0000B91A0000}"/>
    <cellStyle name="20% - Accent1 2 2 5 2 2 5 2" xfId="7029" xr:uid="{00000000-0005-0000-0000-0000BA1A0000}"/>
    <cellStyle name="20% - Accent1 2 2 5 2 2 5 2 2" xfId="7030" xr:uid="{00000000-0005-0000-0000-0000BB1A0000}"/>
    <cellStyle name="20% - Accent1 2 2 5 2 2 5 2 2 2" xfId="7031" xr:uid="{00000000-0005-0000-0000-0000BC1A0000}"/>
    <cellStyle name="20% - Accent1 2 2 5 2 2 5 2 3" xfId="7032" xr:uid="{00000000-0005-0000-0000-0000BD1A0000}"/>
    <cellStyle name="20% - Accent1 2 2 5 2 2 5 3" xfId="7033" xr:uid="{00000000-0005-0000-0000-0000BE1A0000}"/>
    <cellStyle name="20% - Accent1 2 2 5 2 2 5 3 2" xfId="7034" xr:uid="{00000000-0005-0000-0000-0000BF1A0000}"/>
    <cellStyle name="20% - Accent1 2 2 5 2 2 5 4" xfId="7035" xr:uid="{00000000-0005-0000-0000-0000C01A0000}"/>
    <cellStyle name="20% - Accent1 2 2 5 2 2 6" xfId="7036" xr:uid="{00000000-0005-0000-0000-0000C11A0000}"/>
    <cellStyle name="20% - Accent1 2 2 5 2 2 6 2" xfId="7037" xr:uid="{00000000-0005-0000-0000-0000C21A0000}"/>
    <cellStyle name="20% - Accent1 2 2 5 2 2 6 2 2" xfId="7038" xr:uid="{00000000-0005-0000-0000-0000C31A0000}"/>
    <cellStyle name="20% - Accent1 2 2 5 2 2 6 2 2 2" xfId="7039" xr:uid="{00000000-0005-0000-0000-0000C41A0000}"/>
    <cellStyle name="20% - Accent1 2 2 5 2 2 6 2 3" xfId="7040" xr:uid="{00000000-0005-0000-0000-0000C51A0000}"/>
    <cellStyle name="20% - Accent1 2 2 5 2 2 6 3" xfId="7041" xr:uid="{00000000-0005-0000-0000-0000C61A0000}"/>
    <cellStyle name="20% - Accent1 2 2 5 2 2 6 3 2" xfId="7042" xr:uid="{00000000-0005-0000-0000-0000C71A0000}"/>
    <cellStyle name="20% - Accent1 2 2 5 2 2 6 4" xfId="7043" xr:uid="{00000000-0005-0000-0000-0000C81A0000}"/>
    <cellStyle name="20% - Accent1 2 2 5 2 2 7" xfId="7044" xr:uid="{00000000-0005-0000-0000-0000C91A0000}"/>
    <cellStyle name="20% - Accent1 2 2 5 2 2 7 2" xfId="7045" xr:uid="{00000000-0005-0000-0000-0000CA1A0000}"/>
    <cellStyle name="20% - Accent1 2 2 5 2 2 7 2 2" xfId="7046" xr:uid="{00000000-0005-0000-0000-0000CB1A0000}"/>
    <cellStyle name="20% - Accent1 2 2 5 2 2 7 3" xfId="7047" xr:uid="{00000000-0005-0000-0000-0000CC1A0000}"/>
    <cellStyle name="20% - Accent1 2 2 5 2 2 8" xfId="7048" xr:uid="{00000000-0005-0000-0000-0000CD1A0000}"/>
    <cellStyle name="20% - Accent1 2 2 5 2 2 8 2" xfId="7049" xr:uid="{00000000-0005-0000-0000-0000CE1A0000}"/>
    <cellStyle name="20% - Accent1 2 2 5 2 2 8 2 2" xfId="7050" xr:uid="{00000000-0005-0000-0000-0000CF1A0000}"/>
    <cellStyle name="20% - Accent1 2 2 5 2 2 8 3" xfId="7051" xr:uid="{00000000-0005-0000-0000-0000D01A0000}"/>
    <cellStyle name="20% - Accent1 2 2 5 2 2 9" xfId="7052" xr:uid="{00000000-0005-0000-0000-0000D11A0000}"/>
    <cellStyle name="20% - Accent1 2 2 5 2 2 9 2" xfId="7053" xr:uid="{00000000-0005-0000-0000-0000D21A0000}"/>
    <cellStyle name="20% - Accent1 2 2 5 2 3" xfId="7054" xr:uid="{00000000-0005-0000-0000-0000D31A0000}"/>
    <cellStyle name="20% - Accent1 2 2 5 2 3 10" xfId="7055" xr:uid="{00000000-0005-0000-0000-0000D41A0000}"/>
    <cellStyle name="20% - Accent1 2 2 5 2 3 10 2" xfId="7056" xr:uid="{00000000-0005-0000-0000-0000D51A0000}"/>
    <cellStyle name="20% - Accent1 2 2 5 2 3 11" xfId="7057" xr:uid="{00000000-0005-0000-0000-0000D61A0000}"/>
    <cellStyle name="20% - Accent1 2 2 5 2 3 2" xfId="7058" xr:uid="{00000000-0005-0000-0000-0000D71A0000}"/>
    <cellStyle name="20% - Accent1 2 2 5 2 3 2 2" xfId="7059" xr:uid="{00000000-0005-0000-0000-0000D81A0000}"/>
    <cellStyle name="20% - Accent1 2 2 5 2 3 2 2 2" xfId="7060" xr:uid="{00000000-0005-0000-0000-0000D91A0000}"/>
    <cellStyle name="20% - Accent1 2 2 5 2 3 2 2 2 2" xfId="7061" xr:uid="{00000000-0005-0000-0000-0000DA1A0000}"/>
    <cellStyle name="20% - Accent1 2 2 5 2 3 2 2 2 2 2" xfId="7062" xr:uid="{00000000-0005-0000-0000-0000DB1A0000}"/>
    <cellStyle name="20% - Accent1 2 2 5 2 3 2 2 2 3" xfId="7063" xr:uid="{00000000-0005-0000-0000-0000DC1A0000}"/>
    <cellStyle name="20% - Accent1 2 2 5 2 3 2 2 3" xfId="7064" xr:uid="{00000000-0005-0000-0000-0000DD1A0000}"/>
    <cellStyle name="20% - Accent1 2 2 5 2 3 2 2 3 2" xfId="7065" xr:uid="{00000000-0005-0000-0000-0000DE1A0000}"/>
    <cellStyle name="20% - Accent1 2 2 5 2 3 2 2 4" xfId="7066" xr:uid="{00000000-0005-0000-0000-0000DF1A0000}"/>
    <cellStyle name="20% - Accent1 2 2 5 2 3 2 3" xfId="7067" xr:uid="{00000000-0005-0000-0000-0000E01A0000}"/>
    <cellStyle name="20% - Accent1 2 2 5 2 3 2 3 2" xfId="7068" xr:uid="{00000000-0005-0000-0000-0000E11A0000}"/>
    <cellStyle name="20% - Accent1 2 2 5 2 3 2 3 2 2" xfId="7069" xr:uid="{00000000-0005-0000-0000-0000E21A0000}"/>
    <cellStyle name="20% - Accent1 2 2 5 2 3 2 3 2 2 2" xfId="7070" xr:uid="{00000000-0005-0000-0000-0000E31A0000}"/>
    <cellStyle name="20% - Accent1 2 2 5 2 3 2 3 2 3" xfId="7071" xr:uid="{00000000-0005-0000-0000-0000E41A0000}"/>
    <cellStyle name="20% - Accent1 2 2 5 2 3 2 3 3" xfId="7072" xr:uid="{00000000-0005-0000-0000-0000E51A0000}"/>
    <cellStyle name="20% - Accent1 2 2 5 2 3 2 3 3 2" xfId="7073" xr:uid="{00000000-0005-0000-0000-0000E61A0000}"/>
    <cellStyle name="20% - Accent1 2 2 5 2 3 2 3 4" xfId="7074" xr:uid="{00000000-0005-0000-0000-0000E71A0000}"/>
    <cellStyle name="20% - Accent1 2 2 5 2 3 2 4" xfId="7075" xr:uid="{00000000-0005-0000-0000-0000E81A0000}"/>
    <cellStyle name="20% - Accent1 2 2 5 2 3 2 4 2" xfId="7076" xr:uid="{00000000-0005-0000-0000-0000E91A0000}"/>
    <cellStyle name="20% - Accent1 2 2 5 2 3 2 4 2 2" xfId="7077" xr:uid="{00000000-0005-0000-0000-0000EA1A0000}"/>
    <cellStyle name="20% - Accent1 2 2 5 2 3 2 4 2 2 2" xfId="7078" xr:uid="{00000000-0005-0000-0000-0000EB1A0000}"/>
    <cellStyle name="20% - Accent1 2 2 5 2 3 2 4 2 3" xfId="7079" xr:uid="{00000000-0005-0000-0000-0000EC1A0000}"/>
    <cellStyle name="20% - Accent1 2 2 5 2 3 2 4 3" xfId="7080" xr:uid="{00000000-0005-0000-0000-0000ED1A0000}"/>
    <cellStyle name="20% - Accent1 2 2 5 2 3 2 4 3 2" xfId="7081" xr:uid="{00000000-0005-0000-0000-0000EE1A0000}"/>
    <cellStyle name="20% - Accent1 2 2 5 2 3 2 4 4" xfId="7082" xr:uid="{00000000-0005-0000-0000-0000EF1A0000}"/>
    <cellStyle name="20% - Accent1 2 2 5 2 3 2 5" xfId="7083" xr:uid="{00000000-0005-0000-0000-0000F01A0000}"/>
    <cellStyle name="20% - Accent1 2 2 5 2 3 2 5 2" xfId="7084" xr:uid="{00000000-0005-0000-0000-0000F11A0000}"/>
    <cellStyle name="20% - Accent1 2 2 5 2 3 2 5 2 2" xfId="7085" xr:uid="{00000000-0005-0000-0000-0000F21A0000}"/>
    <cellStyle name="20% - Accent1 2 2 5 2 3 2 5 3" xfId="7086" xr:uid="{00000000-0005-0000-0000-0000F31A0000}"/>
    <cellStyle name="20% - Accent1 2 2 5 2 3 2 6" xfId="7087" xr:uid="{00000000-0005-0000-0000-0000F41A0000}"/>
    <cellStyle name="20% - Accent1 2 2 5 2 3 2 6 2" xfId="7088" xr:uid="{00000000-0005-0000-0000-0000F51A0000}"/>
    <cellStyle name="20% - Accent1 2 2 5 2 3 2 6 2 2" xfId="7089" xr:uid="{00000000-0005-0000-0000-0000F61A0000}"/>
    <cellStyle name="20% - Accent1 2 2 5 2 3 2 6 3" xfId="7090" xr:uid="{00000000-0005-0000-0000-0000F71A0000}"/>
    <cellStyle name="20% - Accent1 2 2 5 2 3 2 7" xfId="7091" xr:uid="{00000000-0005-0000-0000-0000F81A0000}"/>
    <cellStyle name="20% - Accent1 2 2 5 2 3 2 7 2" xfId="7092" xr:uid="{00000000-0005-0000-0000-0000F91A0000}"/>
    <cellStyle name="20% - Accent1 2 2 5 2 3 2 8" xfId="7093" xr:uid="{00000000-0005-0000-0000-0000FA1A0000}"/>
    <cellStyle name="20% - Accent1 2 2 5 2 3 2 8 2" xfId="7094" xr:uid="{00000000-0005-0000-0000-0000FB1A0000}"/>
    <cellStyle name="20% - Accent1 2 2 5 2 3 2 9" xfId="7095" xr:uid="{00000000-0005-0000-0000-0000FC1A0000}"/>
    <cellStyle name="20% - Accent1 2 2 5 2 3 3" xfId="7096" xr:uid="{00000000-0005-0000-0000-0000FD1A0000}"/>
    <cellStyle name="20% - Accent1 2 2 5 2 3 3 2" xfId="7097" xr:uid="{00000000-0005-0000-0000-0000FE1A0000}"/>
    <cellStyle name="20% - Accent1 2 2 5 2 3 3 2 2" xfId="7098" xr:uid="{00000000-0005-0000-0000-0000FF1A0000}"/>
    <cellStyle name="20% - Accent1 2 2 5 2 3 3 2 2 2" xfId="7099" xr:uid="{00000000-0005-0000-0000-0000001B0000}"/>
    <cellStyle name="20% - Accent1 2 2 5 2 3 3 2 2 2 2" xfId="7100" xr:uid="{00000000-0005-0000-0000-0000011B0000}"/>
    <cellStyle name="20% - Accent1 2 2 5 2 3 3 2 2 3" xfId="7101" xr:uid="{00000000-0005-0000-0000-0000021B0000}"/>
    <cellStyle name="20% - Accent1 2 2 5 2 3 3 2 3" xfId="7102" xr:uid="{00000000-0005-0000-0000-0000031B0000}"/>
    <cellStyle name="20% - Accent1 2 2 5 2 3 3 2 3 2" xfId="7103" xr:uid="{00000000-0005-0000-0000-0000041B0000}"/>
    <cellStyle name="20% - Accent1 2 2 5 2 3 3 2 4" xfId="7104" xr:uid="{00000000-0005-0000-0000-0000051B0000}"/>
    <cellStyle name="20% - Accent1 2 2 5 2 3 3 3" xfId="7105" xr:uid="{00000000-0005-0000-0000-0000061B0000}"/>
    <cellStyle name="20% - Accent1 2 2 5 2 3 3 3 2" xfId="7106" xr:uid="{00000000-0005-0000-0000-0000071B0000}"/>
    <cellStyle name="20% - Accent1 2 2 5 2 3 3 3 2 2" xfId="7107" xr:uid="{00000000-0005-0000-0000-0000081B0000}"/>
    <cellStyle name="20% - Accent1 2 2 5 2 3 3 3 2 2 2" xfId="7108" xr:uid="{00000000-0005-0000-0000-0000091B0000}"/>
    <cellStyle name="20% - Accent1 2 2 5 2 3 3 3 2 3" xfId="7109" xr:uid="{00000000-0005-0000-0000-00000A1B0000}"/>
    <cellStyle name="20% - Accent1 2 2 5 2 3 3 3 3" xfId="7110" xr:uid="{00000000-0005-0000-0000-00000B1B0000}"/>
    <cellStyle name="20% - Accent1 2 2 5 2 3 3 3 3 2" xfId="7111" xr:uid="{00000000-0005-0000-0000-00000C1B0000}"/>
    <cellStyle name="20% - Accent1 2 2 5 2 3 3 3 4" xfId="7112" xr:uid="{00000000-0005-0000-0000-00000D1B0000}"/>
    <cellStyle name="20% - Accent1 2 2 5 2 3 3 4" xfId="7113" xr:uid="{00000000-0005-0000-0000-00000E1B0000}"/>
    <cellStyle name="20% - Accent1 2 2 5 2 3 3 4 2" xfId="7114" xr:uid="{00000000-0005-0000-0000-00000F1B0000}"/>
    <cellStyle name="20% - Accent1 2 2 5 2 3 3 4 2 2" xfId="7115" xr:uid="{00000000-0005-0000-0000-0000101B0000}"/>
    <cellStyle name="20% - Accent1 2 2 5 2 3 3 4 2 2 2" xfId="7116" xr:uid="{00000000-0005-0000-0000-0000111B0000}"/>
    <cellStyle name="20% - Accent1 2 2 5 2 3 3 4 2 3" xfId="7117" xr:uid="{00000000-0005-0000-0000-0000121B0000}"/>
    <cellStyle name="20% - Accent1 2 2 5 2 3 3 4 3" xfId="7118" xr:uid="{00000000-0005-0000-0000-0000131B0000}"/>
    <cellStyle name="20% - Accent1 2 2 5 2 3 3 4 3 2" xfId="7119" xr:uid="{00000000-0005-0000-0000-0000141B0000}"/>
    <cellStyle name="20% - Accent1 2 2 5 2 3 3 4 4" xfId="7120" xr:uid="{00000000-0005-0000-0000-0000151B0000}"/>
    <cellStyle name="20% - Accent1 2 2 5 2 3 3 5" xfId="7121" xr:uid="{00000000-0005-0000-0000-0000161B0000}"/>
    <cellStyle name="20% - Accent1 2 2 5 2 3 3 5 2" xfId="7122" xr:uid="{00000000-0005-0000-0000-0000171B0000}"/>
    <cellStyle name="20% - Accent1 2 2 5 2 3 3 5 2 2" xfId="7123" xr:uid="{00000000-0005-0000-0000-0000181B0000}"/>
    <cellStyle name="20% - Accent1 2 2 5 2 3 3 5 3" xfId="7124" xr:uid="{00000000-0005-0000-0000-0000191B0000}"/>
    <cellStyle name="20% - Accent1 2 2 5 2 3 3 6" xfId="7125" xr:uid="{00000000-0005-0000-0000-00001A1B0000}"/>
    <cellStyle name="20% - Accent1 2 2 5 2 3 3 6 2" xfId="7126" xr:uid="{00000000-0005-0000-0000-00001B1B0000}"/>
    <cellStyle name="20% - Accent1 2 2 5 2 3 3 6 2 2" xfId="7127" xr:uid="{00000000-0005-0000-0000-00001C1B0000}"/>
    <cellStyle name="20% - Accent1 2 2 5 2 3 3 6 3" xfId="7128" xr:uid="{00000000-0005-0000-0000-00001D1B0000}"/>
    <cellStyle name="20% - Accent1 2 2 5 2 3 3 7" xfId="7129" xr:uid="{00000000-0005-0000-0000-00001E1B0000}"/>
    <cellStyle name="20% - Accent1 2 2 5 2 3 3 7 2" xfId="7130" xr:uid="{00000000-0005-0000-0000-00001F1B0000}"/>
    <cellStyle name="20% - Accent1 2 2 5 2 3 3 8" xfId="7131" xr:uid="{00000000-0005-0000-0000-0000201B0000}"/>
    <cellStyle name="20% - Accent1 2 2 5 2 3 3 8 2" xfId="7132" xr:uid="{00000000-0005-0000-0000-0000211B0000}"/>
    <cellStyle name="20% - Accent1 2 2 5 2 3 3 9" xfId="7133" xr:uid="{00000000-0005-0000-0000-0000221B0000}"/>
    <cellStyle name="20% - Accent1 2 2 5 2 3 4" xfId="7134" xr:uid="{00000000-0005-0000-0000-0000231B0000}"/>
    <cellStyle name="20% - Accent1 2 2 5 2 3 4 2" xfId="7135" xr:uid="{00000000-0005-0000-0000-0000241B0000}"/>
    <cellStyle name="20% - Accent1 2 2 5 2 3 4 2 2" xfId="7136" xr:uid="{00000000-0005-0000-0000-0000251B0000}"/>
    <cellStyle name="20% - Accent1 2 2 5 2 3 4 2 2 2" xfId="7137" xr:uid="{00000000-0005-0000-0000-0000261B0000}"/>
    <cellStyle name="20% - Accent1 2 2 5 2 3 4 2 3" xfId="7138" xr:uid="{00000000-0005-0000-0000-0000271B0000}"/>
    <cellStyle name="20% - Accent1 2 2 5 2 3 4 3" xfId="7139" xr:uid="{00000000-0005-0000-0000-0000281B0000}"/>
    <cellStyle name="20% - Accent1 2 2 5 2 3 4 3 2" xfId="7140" xr:uid="{00000000-0005-0000-0000-0000291B0000}"/>
    <cellStyle name="20% - Accent1 2 2 5 2 3 4 4" xfId="7141" xr:uid="{00000000-0005-0000-0000-00002A1B0000}"/>
    <cellStyle name="20% - Accent1 2 2 5 2 3 5" xfId="7142" xr:uid="{00000000-0005-0000-0000-00002B1B0000}"/>
    <cellStyle name="20% - Accent1 2 2 5 2 3 5 2" xfId="7143" xr:uid="{00000000-0005-0000-0000-00002C1B0000}"/>
    <cellStyle name="20% - Accent1 2 2 5 2 3 5 2 2" xfId="7144" xr:uid="{00000000-0005-0000-0000-00002D1B0000}"/>
    <cellStyle name="20% - Accent1 2 2 5 2 3 5 2 2 2" xfId="7145" xr:uid="{00000000-0005-0000-0000-00002E1B0000}"/>
    <cellStyle name="20% - Accent1 2 2 5 2 3 5 2 3" xfId="7146" xr:uid="{00000000-0005-0000-0000-00002F1B0000}"/>
    <cellStyle name="20% - Accent1 2 2 5 2 3 5 3" xfId="7147" xr:uid="{00000000-0005-0000-0000-0000301B0000}"/>
    <cellStyle name="20% - Accent1 2 2 5 2 3 5 3 2" xfId="7148" xr:uid="{00000000-0005-0000-0000-0000311B0000}"/>
    <cellStyle name="20% - Accent1 2 2 5 2 3 5 4" xfId="7149" xr:uid="{00000000-0005-0000-0000-0000321B0000}"/>
    <cellStyle name="20% - Accent1 2 2 5 2 3 6" xfId="7150" xr:uid="{00000000-0005-0000-0000-0000331B0000}"/>
    <cellStyle name="20% - Accent1 2 2 5 2 3 6 2" xfId="7151" xr:uid="{00000000-0005-0000-0000-0000341B0000}"/>
    <cellStyle name="20% - Accent1 2 2 5 2 3 6 2 2" xfId="7152" xr:uid="{00000000-0005-0000-0000-0000351B0000}"/>
    <cellStyle name="20% - Accent1 2 2 5 2 3 6 2 2 2" xfId="7153" xr:uid="{00000000-0005-0000-0000-0000361B0000}"/>
    <cellStyle name="20% - Accent1 2 2 5 2 3 6 2 3" xfId="7154" xr:uid="{00000000-0005-0000-0000-0000371B0000}"/>
    <cellStyle name="20% - Accent1 2 2 5 2 3 6 3" xfId="7155" xr:uid="{00000000-0005-0000-0000-0000381B0000}"/>
    <cellStyle name="20% - Accent1 2 2 5 2 3 6 3 2" xfId="7156" xr:uid="{00000000-0005-0000-0000-0000391B0000}"/>
    <cellStyle name="20% - Accent1 2 2 5 2 3 6 4" xfId="7157" xr:uid="{00000000-0005-0000-0000-00003A1B0000}"/>
    <cellStyle name="20% - Accent1 2 2 5 2 3 7" xfId="7158" xr:uid="{00000000-0005-0000-0000-00003B1B0000}"/>
    <cellStyle name="20% - Accent1 2 2 5 2 3 7 2" xfId="7159" xr:uid="{00000000-0005-0000-0000-00003C1B0000}"/>
    <cellStyle name="20% - Accent1 2 2 5 2 3 7 2 2" xfId="7160" xr:uid="{00000000-0005-0000-0000-00003D1B0000}"/>
    <cellStyle name="20% - Accent1 2 2 5 2 3 7 3" xfId="7161" xr:uid="{00000000-0005-0000-0000-00003E1B0000}"/>
    <cellStyle name="20% - Accent1 2 2 5 2 3 8" xfId="7162" xr:uid="{00000000-0005-0000-0000-00003F1B0000}"/>
    <cellStyle name="20% - Accent1 2 2 5 2 3 8 2" xfId="7163" xr:uid="{00000000-0005-0000-0000-0000401B0000}"/>
    <cellStyle name="20% - Accent1 2 2 5 2 3 8 2 2" xfId="7164" xr:uid="{00000000-0005-0000-0000-0000411B0000}"/>
    <cellStyle name="20% - Accent1 2 2 5 2 3 8 3" xfId="7165" xr:uid="{00000000-0005-0000-0000-0000421B0000}"/>
    <cellStyle name="20% - Accent1 2 2 5 2 3 9" xfId="7166" xr:uid="{00000000-0005-0000-0000-0000431B0000}"/>
    <cellStyle name="20% - Accent1 2 2 5 2 3 9 2" xfId="7167" xr:uid="{00000000-0005-0000-0000-0000441B0000}"/>
    <cellStyle name="20% - Accent1 2 2 5 2 4" xfId="7168" xr:uid="{00000000-0005-0000-0000-0000451B0000}"/>
    <cellStyle name="20% - Accent1 2 2 5 2 4 10" xfId="7169" xr:uid="{00000000-0005-0000-0000-0000461B0000}"/>
    <cellStyle name="20% - Accent1 2 2 5 2 4 10 2" xfId="7170" xr:uid="{00000000-0005-0000-0000-0000471B0000}"/>
    <cellStyle name="20% - Accent1 2 2 5 2 4 11" xfId="7171" xr:uid="{00000000-0005-0000-0000-0000481B0000}"/>
    <cellStyle name="20% - Accent1 2 2 5 2 4 2" xfId="7172" xr:uid="{00000000-0005-0000-0000-0000491B0000}"/>
    <cellStyle name="20% - Accent1 2 2 5 2 4 2 2" xfId="7173" xr:uid="{00000000-0005-0000-0000-00004A1B0000}"/>
    <cellStyle name="20% - Accent1 2 2 5 2 4 2 2 2" xfId="7174" xr:uid="{00000000-0005-0000-0000-00004B1B0000}"/>
    <cellStyle name="20% - Accent1 2 2 5 2 4 2 2 2 2" xfId="7175" xr:uid="{00000000-0005-0000-0000-00004C1B0000}"/>
    <cellStyle name="20% - Accent1 2 2 5 2 4 2 2 2 2 2" xfId="7176" xr:uid="{00000000-0005-0000-0000-00004D1B0000}"/>
    <cellStyle name="20% - Accent1 2 2 5 2 4 2 2 2 3" xfId="7177" xr:uid="{00000000-0005-0000-0000-00004E1B0000}"/>
    <cellStyle name="20% - Accent1 2 2 5 2 4 2 2 3" xfId="7178" xr:uid="{00000000-0005-0000-0000-00004F1B0000}"/>
    <cellStyle name="20% - Accent1 2 2 5 2 4 2 2 3 2" xfId="7179" xr:uid="{00000000-0005-0000-0000-0000501B0000}"/>
    <cellStyle name="20% - Accent1 2 2 5 2 4 2 2 4" xfId="7180" xr:uid="{00000000-0005-0000-0000-0000511B0000}"/>
    <cellStyle name="20% - Accent1 2 2 5 2 4 2 3" xfId="7181" xr:uid="{00000000-0005-0000-0000-0000521B0000}"/>
    <cellStyle name="20% - Accent1 2 2 5 2 4 2 3 2" xfId="7182" xr:uid="{00000000-0005-0000-0000-0000531B0000}"/>
    <cellStyle name="20% - Accent1 2 2 5 2 4 2 3 2 2" xfId="7183" xr:uid="{00000000-0005-0000-0000-0000541B0000}"/>
    <cellStyle name="20% - Accent1 2 2 5 2 4 2 3 2 2 2" xfId="7184" xr:uid="{00000000-0005-0000-0000-0000551B0000}"/>
    <cellStyle name="20% - Accent1 2 2 5 2 4 2 3 2 3" xfId="7185" xr:uid="{00000000-0005-0000-0000-0000561B0000}"/>
    <cellStyle name="20% - Accent1 2 2 5 2 4 2 3 3" xfId="7186" xr:uid="{00000000-0005-0000-0000-0000571B0000}"/>
    <cellStyle name="20% - Accent1 2 2 5 2 4 2 3 3 2" xfId="7187" xr:uid="{00000000-0005-0000-0000-0000581B0000}"/>
    <cellStyle name="20% - Accent1 2 2 5 2 4 2 3 4" xfId="7188" xr:uid="{00000000-0005-0000-0000-0000591B0000}"/>
    <cellStyle name="20% - Accent1 2 2 5 2 4 2 4" xfId="7189" xr:uid="{00000000-0005-0000-0000-00005A1B0000}"/>
    <cellStyle name="20% - Accent1 2 2 5 2 4 2 4 2" xfId="7190" xr:uid="{00000000-0005-0000-0000-00005B1B0000}"/>
    <cellStyle name="20% - Accent1 2 2 5 2 4 2 4 2 2" xfId="7191" xr:uid="{00000000-0005-0000-0000-00005C1B0000}"/>
    <cellStyle name="20% - Accent1 2 2 5 2 4 2 4 2 2 2" xfId="7192" xr:uid="{00000000-0005-0000-0000-00005D1B0000}"/>
    <cellStyle name="20% - Accent1 2 2 5 2 4 2 4 2 3" xfId="7193" xr:uid="{00000000-0005-0000-0000-00005E1B0000}"/>
    <cellStyle name="20% - Accent1 2 2 5 2 4 2 4 3" xfId="7194" xr:uid="{00000000-0005-0000-0000-00005F1B0000}"/>
    <cellStyle name="20% - Accent1 2 2 5 2 4 2 4 3 2" xfId="7195" xr:uid="{00000000-0005-0000-0000-0000601B0000}"/>
    <cellStyle name="20% - Accent1 2 2 5 2 4 2 4 4" xfId="7196" xr:uid="{00000000-0005-0000-0000-0000611B0000}"/>
    <cellStyle name="20% - Accent1 2 2 5 2 4 2 5" xfId="7197" xr:uid="{00000000-0005-0000-0000-0000621B0000}"/>
    <cellStyle name="20% - Accent1 2 2 5 2 4 2 5 2" xfId="7198" xr:uid="{00000000-0005-0000-0000-0000631B0000}"/>
    <cellStyle name="20% - Accent1 2 2 5 2 4 2 5 2 2" xfId="7199" xr:uid="{00000000-0005-0000-0000-0000641B0000}"/>
    <cellStyle name="20% - Accent1 2 2 5 2 4 2 5 3" xfId="7200" xr:uid="{00000000-0005-0000-0000-0000651B0000}"/>
    <cellStyle name="20% - Accent1 2 2 5 2 4 2 6" xfId="7201" xr:uid="{00000000-0005-0000-0000-0000661B0000}"/>
    <cellStyle name="20% - Accent1 2 2 5 2 4 2 6 2" xfId="7202" xr:uid="{00000000-0005-0000-0000-0000671B0000}"/>
    <cellStyle name="20% - Accent1 2 2 5 2 4 2 6 2 2" xfId="7203" xr:uid="{00000000-0005-0000-0000-0000681B0000}"/>
    <cellStyle name="20% - Accent1 2 2 5 2 4 2 6 3" xfId="7204" xr:uid="{00000000-0005-0000-0000-0000691B0000}"/>
    <cellStyle name="20% - Accent1 2 2 5 2 4 2 7" xfId="7205" xr:uid="{00000000-0005-0000-0000-00006A1B0000}"/>
    <cellStyle name="20% - Accent1 2 2 5 2 4 2 7 2" xfId="7206" xr:uid="{00000000-0005-0000-0000-00006B1B0000}"/>
    <cellStyle name="20% - Accent1 2 2 5 2 4 2 8" xfId="7207" xr:uid="{00000000-0005-0000-0000-00006C1B0000}"/>
    <cellStyle name="20% - Accent1 2 2 5 2 4 2 8 2" xfId="7208" xr:uid="{00000000-0005-0000-0000-00006D1B0000}"/>
    <cellStyle name="20% - Accent1 2 2 5 2 4 2 9" xfId="7209" xr:uid="{00000000-0005-0000-0000-00006E1B0000}"/>
    <cellStyle name="20% - Accent1 2 2 5 2 4 3" xfId="7210" xr:uid="{00000000-0005-0000-0000-00006F1B0000}"/>
    <cellStyle name="20% - Accent1 2 2 5 2 4 3 2" xfId="7211" xr:uid="{00000000-0005-0000-0000-0000701B0000}"/>
    <cellStyle name="20% - Accent1 2 2 5 2 4 3 2 2" xfId="7212" xr:uid="{00000000-0005-0000-0000-0000711B0000}"/>
    <cellStyle name="20% - Accent1 2 2 5 2 4 3 2 2 2" xfId="7213" xr:uid="{00000000-0005-0000-0000-0000721B0000}"/>
    <cellStyle name="20% - Accent1 2 2 5 2 4 3 2 2 2 2" xfId="7214" xr:uid="{00000000-0005-0000-0000-0000731B0000}"/>
    <cellStyle name="20% - Accent1 2 2 5 2 4 3 2 2 3" xfId="7215" xr:uid="{00000000-0005-0000-0000-0000741B0000}"/>
    <cellStyle name="20% - Accent1 2 2 5 2 4 3 2 3" xfId="7216" xr:uid="{00000000-0005-0000-0000-0000751B0000}"/>
    <cellStyle name="20% - Accent1 2 2 5 2 4 3 2 3 2" xfId="7217" xr:uid="{00000000-0005-0000-0000-0000761B0000}"/>
    <cellStyle name="20% - Accent1 2 2 5 2 4 3 2 4" xfId="7218" xr:uid="{00000000-0005-0000-0000-0000771B0000}"/>
    <cellStyle name="20% - Accent1 2 2 5 2 4 3 3" xfId="7219" xr:uid="{00000000-0005-0000-0000-0000781B0000}"/>
    <cellStyle name="20% - Accent1 2 2 5 2 4 3 3 2" xfId="7220" xr:uid="{00000000-0005-0000-0000-0000791B0000}"/>
    <cellStyle name="20% - Accent1 2 2 5 2 4 3 3 2 2" xfId="7221" xr:uid="{00000000-0005-0000-0000-00007A1B0000}"/>
    <cellStyle name="20% - Accent1 2 2 5 2 4 3 3 2 2 2" xfId="7222" xr:uid="{00000000-0005-0000-0000-00007B1B0000}"/>
    <cellStyle name="20% - Accent1 2 2 5 2 4 3 3 2 3" xfId="7223" xr:uid="{00000000-0005-0000-0000-00007C1B0000}"/>
    <cellStyle name="20% - Accent1 2 2 5 2 4 3 3 3" xfId="7224" xr:uid="{00000000-0005-0000-0000-00007D1B0000}"/>
    <cellStyle name="20% - Accent1 2 2 5 2 4 3 3 3 2" xfId="7225" xr:uid="{00000000-0005-0000-0000-00007E1B0000}"/>
    <cellStyle name="20% - Accent1 2 2 5 2 4 3 3 4" xfId="7226" xr:uid="{00000000-0005-0000-0000-00007F1B0000}"/>
    <cellStyle name="20% - Accent1 2 2 5 2 4 3 4" xfId="7227" xr:uid="{00000000-0005-0000-0000-0000801B0000}"/>
    <cellStyle name="20% - Accent1 2 2 5 2 4 3 4 2" xfId="7228" xr:uid="{00000000-0005-0000-0000-0000811B0000}"/>
    <cellStyle name="20% - Accent1 2 2 5 2 4 3 4 2 2" xfId="7229" xr:uid="{00000000-0005-0000-0000-0000821B0000}"/>
    <cellStyle name="20% - Accent1 2 2 5 2 4 3 4 2 2 2" xfId="7230" xr:uid="{00000000-0005-0000-0000-0000831B0000}"/>
    <cellStyle name="20% - Accent1 2 2 5 2 4 3 4 2 3" xfId="7231" xr:uid="{00000000-0005-0000-0000-0000841B0000}"/>
    <cellStyle name="20% - Accent1 2 2 5 2 4 3 4 3" xfId="7232" xr:uid="{00000000-0005-0000-0000-0000851B0000}"/>
    <cellStyle name="20% - Accent1 2 2 5 2 4 3 4 3 2" xfId="7233" xr:uid="{00000000-0005-0000-0000-0000861B0000}"/>
    <cellStyle name="20% - Accent1 2 2 5 2 4 3 4 4" xfId="7234" xr:uid="{00000000-0005-0000-0000-0000871B0000}"/>
    <cellStyle name="20% - Accent1 2 2 5 2 4 3 5" xfId="7235" xr:uid="{00000000-0005-0000-0000-0000881B0000}"/>
    <cellStyle name="20% - Accent1 2 2 5 2 4 3 5 2" xfId="7236" xr:uid="{00000000-0005-0000-0000-0000891B0000}"/>
    <cellStyle name="20% - Accent1 2 2 5 2 4 3 5 2 2" xfId="7237" xr:uid="{00000000-0005-0000-0000-00008A1B0000}"/>
    <cellStyle name="20% - Accent1 2 2 5 2 4 3 5 3" xfId="7238" xr:uid="{00000000-0005-0000-0000-00008B1B0000}"/>
    <cellStyle name="20% - Accent1 2 2 5 2 4 3 6" xfId="7239" xr:uid="{00000000-0005-0000-0000-00008C1B0000}"/>
    <cellStyle name="20% - Accent1 2 2 5 2 4 3 6 2" xfId="7240" xr:uid="{00000000-0005-0000-0000-00008D1B0000}"/>
    <cellStyle name="20% - Accent1 2 2 5 2 4 3 6 2 2" xfId="7241" xr:uid="{00000000-0005-0000-0000-00008E1B0000}"/>
    <cellStyle name="20% - Accent1 2 2 5 2 4 3 6 3" xfId="7242" xr:uid="{00000000-0005-0000-0000-00008F1B0000}"/>
    <cellStyle name="20% - Accent1 2 2 5 2 4 3 7" xfId="7243" xr:uid="{00000000-0005-0000-0000-0000901B0000}"/>
    <cellStyle name="20% - Accent1 2 2 5 2 4 3 7 2" xfId="7244" xr:uid="{00000000-0005-0000-0000-0000911B0000}"/>
    <cellStyle name="20% - Accent1 2 2 5 2 4 3 8" xfId="7245" xr:uid="{00000000-0005-0000-0000-0000921B0000}"/>
    <cellStyle name="20% - Accent1 2 2 5 2 4 3 8 2" xfId="7246" xr:uid="{00000000-0005-0000-0000-0000931B0000}"/>
    <cellStyle name="20% - Accent1 2 2 5 2 4 3 9" xfId="7247" xr:uid="{00000000-0005-0000-0000-0000941B0000}"/>
    <cellStyle name="20% - Accent1 2 2 5 2 4 4" xfId="7248" xr:uid="{00000000-0005-0000-0000-0000951B0000}"/>
    <cellStyle name="20% - Accent1 2 2 5 2 4 4 2" xfId="7249" xr:uid="{00000000-0005-0000-0000-0000961B0000}"/>
    <cellStyle name="20% - Accent1 2 2 5 2 4 4 2 2" xfId="7250" xr:uid="{00000000-0005-0000-0000-0000971B0000}"/>
    <cellStyle name="20% - Accent1 2 2 5 2 4 4 2 2 2" xfId="7251" xr:uid="{00000000-0005-0000-0000-0000981B0000}"/>
    <cellStyle name="20% - Accent1 2 2 5 2 4 4 2 3" xfId="7252" xr:uid="{00000000-0005-0000-0000-0000991B0000}"/>
    <cellStyle name="20% - Accent1 2 2 5 2 4 4 3" xfId="7253" xr:uid="{00000000-0005-0000-0000-00009A1B0000}"/>
    <cellStyle name="20% - Accent1 2 2 5 2 4 4 3 2" xfId="7254" xr:uid="{00000000-0005-0000-0000-00009B1B0000}"/>
    <cellStyle name="20% - Accent1 2 2 5 2 4 4 4" xfId="7255" xr:uid="{00000000-0005-0000-0000-00009C1B0000}"/>
    <cellStyle name="20% - Accent1 2 2 5 2 4 5" xfId="7256" xr:uid="{00000000-0005-0000-0000-00009D1B0000}"/>
    <cellStyle name="20% - Accent1 2 2 5 2 4 5 2" xfId="7257" xr:uid="{00000000-0005-0000-0000-00009E1B0000}"/>
    <cellStyle name="20% - Accent1 2 2 5 2 4 5 2 2" xfId="7258" xr:uid="{00000000-0005-0000-0000-00009F1B0000}"/>
    <cellStyle name="20% - Accent1 2 2 5 2 4 5 2 2 2" xfId="7259" xr:uid="{00000000-0005-0000-0000-0000A01B0000}"/>
    <cellStyle name="20% - Accent1 2 2 5 2 4 5 2 3" xfId="7260" xr:uid="{00000000-0005-0000-0000-0000A11B0000}"/>
    <cellStyle name="20% - Accent1 2 2 5 2 4 5 3" xfId="7261" xr:uid="{00000000-0005-0000-0000-0000A21B0000}"/>
    <cellStyle name="20% - Accent1 2 2 5 2 4 5 3 2" xfId="7262" xr:uid="{00000000-0005-0000-0000-0000A31B0000}"/>
    <cellStyle name="20% - Accent1 2 2 5 2 4 5 4" xfId="7263" xr:uid="{00000000-0005-0000-0000-0000A41B0000}"/>
    <cellStyle name="20% - Accent1 2 2 5 2 4 6" xfId="7264" xr:uid="{00000000-0005-0000-0000-0000A51B0000}"/>
    <cellStyle name="20% - Accent1 2 2 5 2 4 6 2" xfId="7265" xr:uid="{00000000-0005-0000-0000-0000A61B0000}"/>
    <cellStyle name="20% - Accent1 2 2 5 2 4 6 2 2" xfId="7266" xr:uid="{00000000-0005-0000-0000-0000A71B0000}"/>
    <cellStyle name="20% - Accent1 2 2 5 2 4 6 2 2 2" xfId="7267" xr:uid="{00000000-0005-0000-0000-0000A81B0000}"/>
    <cellStyle name="20% - Accent1 2 2 5 2 4 6 2 3" xfId="7268" xr:uid="{00000000-0005-0000-0000-0000A91B0000}"/>
    <cellStyle name="20% - Accent1 2 2 5 2 4 6 3" xfId="7269" xr:uid="{00000000-0005-0000-0000-0000AA1B0000}"/>
    <cellStyle name="20% - Accent1 2 2 5 2 4 6 3 2" xfId="7270" xr:uid="{00000000-0005-0000-0000-0000AB1B0000}"/>
    <cellStyle name="20% - Accent1 2 2 5 2 4 6 4" xfId="7271" xr:uid="{00000000-0005-0000-0000-0000AC1B0000}"/>
    <cellStyle name="20% - Accent1 2 2 5 2 4 7" xfId="7272" xr:uid="{00000000-0005-0000-0000-0000AD1B0000}"/>
    <cellStyle name="20% - Accent1 2 2 5 2 4 7 2" xfId="7273" xr:uid="{00000000-0005-0000-0000-0000AE1B0000}"/>
    <cellStyle name="20% - Accent1 2 2 5 2 4 7 2 2" xfId="7274" xr:uid="{00000000-0005-0000-0000-0000AF1B0000}"/>
    <cellStyle name="20% - Accent1 2 2 5 2 4 7 3" xfId="7275" xr:uid="{00000000-0005-0000-0000-0000B01B0000}"/>
    <cellStyle name="20% - Accent1 2 2 5 2 4 8" xfId="7276" xr:uid="{00000000-0005-0000-0000-0000B11B0000}"/>
    <cellStyle name="20% - Accent1 2 2 5 2 4 8 2" xfId="7277" xr:uid="{00000000-0005-0000-0000-0000B21B0000}"/>
    <cellStyle name="20% - Accent1 2 2 5 2 4 8 2 2" xfId="7278" xr:uid="{00000000-0005-0000-0000-0000B31B0000}"/>
    <cellStyle name="20% - Accent1 2 2 5 2 4 8 3" xfId="7279" xr:uid="{00000000-0005-0000-0000-0000B41B0000}"/>
    <cellStyle name="20% - Accent1 2 2 5 2 4 9" xfId="7280" xr:uid="{00000000-0005-0000-0000-0000B51B0000}"/>
    <cellStyle name="20% - Accent1 2 2 5 2 4 9 2" xfId="7281" xr:uid="{00000000-0005-0000-0000-0000B61B0000}"/>
    <cellStyle name="20% - Accent1 2 2 5 2 5" xfId="7282" xr:uid="{00000000-0005-0000-0000-0000B71B0000}"/>
    <cellStyle name="20% - Accent1 2 2 5 2 5 2" xfId="7283" xr:uid="{00000000-0005-0000-0000-0000B81B0000}"/>
    <cellStyle name="20% - Accent1 2 2 5 2 5 2 2" xfId="7284" xr:uid="{00000000-0005-0000-0000-0000B91B0000}"/>
    <cellStyle name="20% - Accent1 2 2 5 2 5 2 2 2" xfId="7285" xr:uid="{00000000-0005-0000-0000-0000BA1B0000}"/>
    <cellStyle name="20% - Accent1 2 2 5 2 5 2 2 2 2" xfId="7286" xr:uid="{00000000-0005-0000-0000-0000BB1B0000}"/>
    <cellStyle name="20% - Accent1 2 2 5 2 5 2 2 3" xfId="7287" xr:uid="{00000000-0005-0000-0000-0000BC1B0000}"/>
    <cellStyle name="20% - Accent1 2 2 5 2 5 2 3" xfId="7288" xr:uid="{00000000-0005-0000-0000-0000BD1B0000}"/>
    <cellStyle name="20% - Accent1 2 2 5 2 5 2 3 2" xfId="7289" xr:uid="{00000000-0005-0000-0000-0000BE1B0000}"/>
    <cellStyle name="20% - Accent1 2 2 5 2 5 2 4" xfId="7290" xr:uid="{00000000-0005-0000-0000-0000BF1B0000}"/>
    <cellStyle name="20% - Accent1 2 2 5 2 5 3" xfId="7291" xr:uid="{00000000-0005-0000-0000-0000C01B0000}"/>
    <cellStyle name="20% - Accent1 2 2 5 2 5 3 2" xfId="7292" xr:uid="{00000000-0005-0000-0000-0000C11B0000}"/>
    <cellStyle name="20% - Accent1 2 2 5 2 5 3 2 2" xfId="7293" xr:uid="{00000000-0005-0000-0000-0000C21B0000}"/>
    <cellStyle name="20% - Accent1 2 2 5 2 5 3 2 2 2" xfId="7294" xr:uid="{00000000-0005-0000-0000-0000C31B0000}"/>
    <cellStyle name="20% - Accent1 2 2 5 2 5 3 2 3" xfId="7295" xr:uid="{00000000-0005-0000-0000-0000C41B0000}"/>
    <cellStyle name="20% - Accent1 2 2 5 2 5 3 3" xfId="7296" xr:uid="{00000000-0005-0000-0000-0000C51B0000}"/>
    <cellStyle name="20% - Accent1 2 2 5 2 5 3 3 2" xfId="7297" xr:uid="{00000000-0005-0000-0000-0000C61B0000}"/>
    <cellStyle name="20% - Accent1 2 2 5 2 5 3 4" xfId="7298" xr:uid="{00000000-0005-0000-0000-0000C71B0000}"/>
    <cellStyle name="20% - Accent1 2 2 5 2 5 4" xfId="7299" xr:uid="{00000000-0005-0000-0000-0000C81B0000}"/>
    <cellStyle name="20% - Accent1 2 2 5 2 5 4 2" xfId="7300" xr:uid="{00000000-0005-0000-0000-0000C91B0000}"/>
    <cellStyle name="20% - Accent1 2 2 5 2 5 4 2 2" xfId="7301" xr:uid="{00000000-0005-0000-0000-0000CA1B0000}"/>
    <cellStyle name="20% - Accent1 2 2 5 2 5 4 2 2 2" xfId="7302" xr:uid="{00000000-0005-0000-0000-0000CB1B0000}"/>
    <cellStyle name="20% - Accent1 2 2 5 2 5 4 2 3" xfId="7303" xr:uid="{00000000-0005-0000-0000-0000CC1B0000}"/>
    <cellStyle name="20% - Accent1 2 2 5 2 5 4 3" xfId="7304" xr:uid="{00000000-0005-0000-0000-0000CD1B0000}"/>
    <cellStyle name="20% - Accent1 2 2 5 2 5 4 3 2" xfId="7305" xr:uid="{00000000-0005-0000-0000-0000CE1B0000}"/>
    <cellStyle name="20% - Accent1 2 2 5 2 5 4 4" xfId="7306" xr:uid="{00000000-0005-0000-0000-0000CF1B0000}"/>
    <cellStyle name="20% - Accent1 2 2 5 2 5 5" xfId="7307" xr:uid="{00000000-0005-0000-0000-0000D01B0000}"/>
    <cellStyle name="20% - Accent1 2 2 5 2 5 5 2" xfId="7308" xr:uid="{00000000-0005-0000-0000-0000D11B0000}"/>
    <cellStyle name="20% - Accent1 2 2 5 2 5 5 2 2" xfId="7309" xr:uid="{00000000-0005-0000-0000-0000D21B0000}"/>
    <cellStyle name="20% - Accent1 2 2 5 2 5 5 3" xfId="7310" xr:uid="{00000000-0005-0000-0000-0000D31B0000}"/>
    <cellStyle name="20% - Accent1 2 2 5 2 5 6" xfId="7311" xr:uid="{00000000-0005-0000-0000-0000D41B0000}"/>
    <cellStyle name="20% - Accent1 2 2 5 2 5 6 2" xfId="7312" xr:uid="{00000000-0005-0000-0000-0000D51B0000}"/>
    <cellStyle name="20% - Accent1 2 2 5 2 5 6 2 2" xfId="7313" xr:uid="{00000000-0005-0000-0000-0000D61B0000}"/>
    <cellStyle name="20% - Accent1 2 2 5 2 5 6 3" xfId="7314" xr:uid="{00000000-0005-0000-0000-0000D71B0000}"/>
    <cellStyle name="20% - Accent1 2 2 5 2 5 7" xfId="7315" xr:uid="{00000000-0005-0000-0000-0000D81B0000}"/>
    <cellStyle name="20% - Accent1 2 2 5 2 5 7 2" xfId="7316" xr:uid="{00000000-0005-0000-0000-0000D91B0000}"/>
    <cellStyle name="20% - Accent1 2 2 5 2 5 8" xfId="7317" xr:uid="{00000000-0005-0000-0000-0000DA1B0000}"/>
    <cellStyle name="20% - Accent1 2 2 5 2 5 8 2" xfId="7318" xr:uid="{00000000-0005-0000-0000-0000DB1B0000}"/>
    <cellStyle name="20% - Accent1 2 2 5 2 5 9" xfId="7319" xr:uid="{00000000-0005-0000-0000-0000DC1B0000}"/>
    <cellStyle name="20% - Accent1 2 2 5 2 6" xfId="7320" xr:uid="{00000000-0005-0000-0000-0000DD1B0000}"/>
    <cellStyle name="20% - Accent1 2 2 5 2 6 2" xfId="7321" xr:uid="{00000000-0005-0000-0000-0000DE1B0000}"/>
    <cellStyle name="20% - Accent1 2 2 5 2 6 2 2" xfId="7322" xr:uid="{00000000-0005-0000-0000-0000DF1B0000}"/>
    <cellStyle name="20% - Accent1 2 2 5 2 6 2 2 2" xfId="7323" xr:uid="{00000000-0005-0000-0000-0000E01B0000}"/>
    <cellStyle name="20% - Accent1 2 2 5 2 6 2 2 2 2" xfId="7324" xr:uid="{00000000-0005-0000-0000-0000E11B0000}"/>
    <cellStyle name="20% - Accent1 2 2 5 2 6 2 2 3" xfId="7325" xr:uid="{00000000-0005-0000-0000-0000E21B0000}"/>
    <cellStyle name="20% - Accent1 2 2 5 2 6 2 3" xfId="7326" xr:uid="{00000000-0005-0000-0000-0000E31B0000}"/>
    <cellStyle name="20% - Accent1 2 2 5 2 6 2 3 2" xfId="7327" xr:uid="{00000000-0005-0000-0000-0000E41B0000}"/>
    <cellStyle name="20% - Accent1 2 2 5 2 6 2 4" xfId="7328" xr:uid="{00000000-0005-0000-0000-0000E51B0000}"/>
    <cellStyle name="20% - Accent1 2 2 5 2 6 3" xfId="7329" xr:uid="{00000000-0005-0000-0000-0000E61B0000}"/>
    <cellStyle name="20% - Accent1 2 2 5 2 6 3 2" xfId="7330" xr:uid="{00000000-0005-0000-0000-0000E71B0000}"/>
    <cellStyle name="20% - Accent1 2 2 5 2 6 3 2 2" xfId="7331" xr:uid="{00000000-0005-0000-0000-0000E81B0000}"/>
    <cellStyle name="20% - Accent1 2 2 5 2 6 3 2 2 2" xfId="7332" xr:uid="{00000000-0005-0000-0000-0000E91B0000}"/>
    <cellStyle name="20% - Accent1 2 2 5 2 6 3 2 3" xfId="7333" xr:uid="{00000000-0005-0000-0000-0000EA1B0000}"/>
    <cellStyle name="20% - Accent1 2 2 5 2 6 3 3" xfId="7334" xr:uid="{00000000-0005-0000-0000-0000EB1B0000}"/>
    <cellStyle name="20% - Accent1 2 2 5 2 6 3 3 2" xfId="7335" xr:uid="{00000000-0005-0000-0000-0000EC1B0000}"/>
    <cellStyle name="20% - Accent1 2 2 5 2 6 3 4" xfId="7336" xr:uid="{00000000-0005-0000-0000-0000ED1B0000}"/>
    <cellStyle name="20% - Accent1 2 2 5 2 6 4" xfId="7337" xr:uid="{00000000-0005-0000-0000-0000EE1B0000}"/>
    <cellStyle name="20% - Accent1 2 2 5 2 6 4 2" xfId="7338" xr:uid="{00000000-0005-0000-0000-0000EF1B0000}"/>
    <cellStyle name="20% - Accent1 2 2 5 2 6 4 2 2" xfId="7339" xr:uid="{00000000-0005-0000-0000-0000F01B0000}"/>
    <cellStyle name="20% - Accent1 2 2 5 2 6 4 2 2 2" xfId="7340" xr:uid="{00000000-0005-0000-0000-0000F11B0000}"/>
    <cellStyle name="20% - Accent1 2 2 5 2 6 4 2 3" xfId="7341" xr:uid="{00000000-0005-0000-0000-0000F21B0000}"/>
    <cellStyle name="20% - Accent1 2 2 5 2 6 4 3" xfId="7342" xr:uid="{00000000-0005-0000-0000-0000F31B0000}"/>
    <cellStyle name="20% - Accent1 2 2 5 2 6 4 3 2" xfId="7343" xr:uid="{00000000-0005-0000-0000-0000F41B0000}"/>
    <cellStyle name="20% - Accent1 2 2 5 2 6 4 4" xfId="7344" xr:uid="{00000000-0005-0000-0000-0000F51B0000}"/>
    <cellStyle name="20% - Accent1 2 2 5 2 6 5" xfId="7345" xr:uid="{00000000-0005-0000-0000-0000F61B0000}"/>
    <cellStyle name="20% - Accent1 2 2 5 2 6 5 2" xfId="7346" xr:uid="{00000000-0005-0000-0000-0000F71B0000}"/>
    <cellStyle name="20% - Accent1 2 2 5 2 6 5 2 2" xfId="7347" xr:uid="{00000000-0005-0000-0000-0000F81B0000}"/>
    <cellStyle name="20% - Accent1 2 2 5 2 6 5 3" xfId="7348" xr:uid="{00000000-0005-0000-0000-0000F91B0000}"/>
    <cellStyle name="20% - Accent1 2 2 5 2 6 6" xfId="7349" xr:uid="{00000000-0005-0000-0000-0000FA1B0000}"/>
    <cellStyle name="20% - Accent1 2 2 5 2 6 6 2" xfId="7350" xr:uid="{00000000-0005-0000-0000-0000FB1B0000}"/>
    <cellStyle name="20% - Accent1 2 2 5 2 6 6 2 2" xfId="7351" xr:uid="{00000000-0005-0000-0000-0000FC1B0000}"/>
    <cellStyle name="20% - Accent1 2 2 5 2 6 6 3" xfId="7352" xr:uid="{00000000-0005-0000-0000-0000FD1B0000}"/>
    <cellStyle name="20% - Accent1 2 2 5 2 6 7" xfId="7353" xr:uid="{00000000-0005-0000-0000-0000FE1B0000}"/>
    <cellStyle name="20% - Accent1 2 2 5 2 6 7 2" xfId="7354" xr:uid="{00000000-0005-0000-0000-0000FF1B0000}"/>
    <cellStyle name="20% - Accent1 2 2 5 2 6 8" xfId="7355" xr:uid="{00000000-0005-0000-0000-0000001C0000}"/>
    <cellStyle name="20% - Accent1 2 2 5 2 6 8 2" xfId="7356" xr:uid="{00000000-0005-0000-0000-0000011C0000}"/>
    <cellStyle name="20% - Accent1 2 2 5 2 6 9" xfId="7357" xr:uid="{00000000-0005-0000-0000-0000021C0000}"/>
    <cellStyle name="20% - Accent1 2 2 5 2 7" xfId="7358" xr:uid="{00000000-0005-0000-0000-0000031C0000}"/>
    <cellStyle name="20% - Accent1 2 2 5 2 7 2" xfId="7359" xr:uid="{00000000-0005-0000-0000-0000041C0000}"/>
    <cellStyle name="20% - Accent1 2 2 5 2 7 2 2" xfId="7360" xr:uid="{00000000-0005-0000-0000-0000051C0000}"/>
    <cellStyle name="20% - Accent1 2 2 5 2 7 2 2 2" xfId="7361" xr:uid="{00000000-0005-0000-0000-0000061C0000}"/>
    <cellStyle name="20% - Accent1 2 2 5 2 7 2 3" xfId="7362" xr:uid="{00000000-0005-0000-0000-0000071C0000}"/>
    <cellStyle name="20% - Accent1 2 2 5 2 7 3" xfId="7363" xr:uid="{00000000-0005-0000-0000-0000081C0000}"/>
    <cellStyle name="20% - Accent1 2 2 5 2 7 3 2" xfId="7364" xr:uid="{00000000-0005-0000-0000-0000091C0000}"/>
    <cellStyle name="20% - Accent1 2 2 5 2 7 4" xfId="7365" xr:uid="{00000000-0005-0000-0000-00000A1C0000}"/>
    <cellStyle name="20% - Accent1 2 2 5 2 8" xfId="7366" xr:uid="{00000000-0005-0000-0000-00000B1C0000}"/>
    <cellStyle name="20% - Accent1 2 2 5 2 8 2" xfId="7367" xr:uid="{00000000-0005-0000-0000-00000C1C0000}"/>
    <cellStyle name="20% - Accent1 2 2 5 2 8 2 2" xfId="7368" xr:uid="{00000000-0005-0000-0000-00000D1C0000}"/>
    <cellStyle name="20% - Accent1 2 2 5 2 8 2 2 2" xfId="7369" xr:uid="{00000000-0005-0000-0000-00000E1C0000}"/>
    <cellStyle name="20% - Accent1 2 2 5 2 8 2 3" xfId="7370" xr:uid="{00000000-0005-0000-0000-00000F1C0000}"/>
    <cellStyle name="20% - Accent1 2 2 5 2 8 3" xfId="7371" xr:uid="{00000000-0005-0000-0000-0000101C0000}"/>
    <cellStyle name="20% - Accent1 2 2 5 2 8 3 2" xfId="7372" xr:uid="{00000000-0005-0000-0000-0000111C0000}"/>
    <cellStyle name="20% - Accent1 2 2 5 2 8 4" xfId="7373" xr:uid="{00000000-0005-0000-0000-0000121C0000}"/>
    <cellStyle name="20% - Accent1 2 2 5 2 9" xfId="7374" xr:uid="{00000000-0005-0000-0000-0000131C0000}"/>
    <cellStyle name="20% - Accent1 2 2 5 2 9 2" xfId="7375" xr:uid="{00000000-0005-0000-0000-0000141C0000}"/>
    <cellStyle name="20% - Accent1 2 2 5 2 9 2 2" xfId="7376" xr:uid="{00000000-0005-0000-0000-0000151C0000}"/>
    <cellStyle name="20% - Accent1 2 2 5 2 9 2 2 2" xfId="7377" xr:uid="{00000000-0005-0000-0000-0000161C0000}"/>
    <cellStyle name="20% - Accent1 2 2 5 2 9 2 3" xfId="7378" xr:uid="{00000000-0005-0000-0000-0000171C0000}"/>
    <cellStyle name="20% - Accent1 2 2 5 2 9 3" xfId="7379" xr:uid="{00000000-0005-0000-0000-0000181C0000}"/>
    <cellStyle name="20% - Accent1 2 2 5 2 9 3 2" xfId="7380" xr:uid="{00000000-0005-0000-0000-0000191C0000}"/>
    <cellStyle name="20% - Accent1 2 2 5 2 9 4" xfId="7381" xr:uid="{00000000-0005-0000-0000-00001A1C0000}"/>
    <cellStyle name="20% - Accent1 2 2 5 3" xfId="7382" xr:uid="{00000000-0005-0000-0000-00001B1C0000}"/>
    <cellStyle name="20% - Accent1 2 2 5 3 10" xfId="7383" xr:uid="{00000000-0005-0000-0000-00001C1C0000}"/>
    <cellStyle name="20% - Accent1 2 2 5 3 10 2" xfId="7384" xr:uid="{00000000-0005-0000-0000-00001D1C0000}"/>
    <cellStyle name="20% - Accent1 2 2 5 3 11" xfId="7385" xr:uid="{00000000-0005-0000-0000-00001E1C0000}"/>
    <cellStyle name="20% - Accent1 2 2 5 3 2" xfId="7386" xr:uid="{00000000-0005-0000-0000-00001F1C0000}"/>
    <cellStyle name="20% - Accent1 2 2 5 3 2 2" xfId="7387" xr:uid="{00000000-0005-0000-0000-0000201C0000}"/>
    <cellStyle name="20% - Accent1 2 2 5 3 2 2 2" xfId="7388" xr:uid="{00000000-0005-0000-0000-0000211C0000}"/>
    <cellStyle name="20% - Accent1 2 2 5 3 2 2 2 2" xfId="7389" xr:uid="{00000000-0005-0000-0000-0000221C0000}"/>
    <cellStyle name="20% - Accent1 2 2 5 3 2 2 2 2 2" xfId="7390" xr:uid="{00000000-0005-0000-0000-0000231C0000}"/>
    <cellStyle name="20% - Accent1 2 2 5 3 2 2 2 3" xfId="7391" xr:uid="{00000000-0005-0000-0000-0000241C0000}"/>
    <cellStyle name="20% - Accent1 2 2 5 3 2 2 3" xfId="7392" xr:uid="{00000000-0005-0000-0000-0000251C0000}"/>
    <cellStyle name="20% - Accent1 2 2 5 3 2 2 3 2" xfId="7393" xr:uid="{00000000-0005-0000-0000-0000261C0000}"/>
    <cellStyle name="20% - Accent1 2 2 5 3 2 2 4" xfId="7394" xr:uid="{00000000-0005-0000-0000-0000271C0000}"/>
    <cellStyle name="20% - Accent1 2 2 5 3 2 3" xfId="7395" xr:uid="{00000000-0005-0000-0000-0000281C0000}"/>
    <cellStyle name="20% - Accent1 2 2 5 3 2 3 2" xfId="7396" xr:uid="{00000000-0005-0000-0000-0000291C0000}"/>
    <cellStyle name="20% - Accent1 2 2 5 3 2 3 2 2" xfId="7397" xr:uid="{00000000-0005-0000-0000-00002A1C0000}"/>
    <cellStyle name="20% - Accent1 2 2 5 3 2 3 2 2 2" xfId="7398" xr:uid="{00000000-0005-0000-0000-00002B1C0000}"/>
    <cellStyle name="20% - Accent1 2 2 5 3 2 3 2 3" xfId="7399" xr:uid="{00000000-0005-0000-0000-00002C1C0000}"/>
    <cellStyle name="20% - Accent1 2 2 5 3 2 3 3" xfId="7400" xr:uid="{00000000-0005-0000-0000-00002D1C0000}"/>
    <cellStyle name="20% - Accent1 2 2 5 3 2 3 3 2" xfId="7401" xr:uid="{00000000-0005-0000-0000-00002E1C0000}"/>
    <cellStyle name="20% - Accent1 2 2 5 3 2 3 4" xfId="7402" xr:uid="{00000000-0005-0000-0000-00002F1C0000}"/>
    <cellStyle name="20% - Accent1 2 2 5 3 2 4" xfId="7403" xr:uid="{00000000-0005-0000-0000-0000301C0000}"/>
    <cellStyle name="20% - Accent1 2 2 5 3 2 4 2" xfId="7404" xr:uid="{00000000-0005-0000-0000-0000311C0000}"/>
    <cellStyle name="20% - Accent1 2 2 5 3 2 4 2 2" xfId="7405" xr:uid="{00000000-0005-0000-0000-0000321C0000}"/>
    <cellStyle name="20% - Accent1 2 2 5 3 2 4 2 2 2" xfId="7406" xr:uid="{00000000-0005-0000-0000-0000331C0000}"/>
    <cellStyle name="20% - Accent1 2 2 5 3 2 4 2 3" xfId="7407" xr:uid="{00000000-0005-0000-0000-0000341C0000}"/>
    <cellStyle name="20% - Accent1 2 2 5 3 2 4 3" xfId="7408" xr:uid="{00000000-0005-0000-0000-0000351C0000}"/>
    <cellStyle name="20% - Accent1 2 2 5 3 2 4 3 2" xfId="7409" xr:uid="{00000000-0005-0000-0000-0000361C0000}"/>
    <cellStyle name="20% - Accent1 2 2 5 3 2 4 4" xfId="7410" xr:uid="{00000000-0005-0000-0000-0000371C0000}"/>
    <cellStyle name="20% - Accent1 2 2 5 3 2 5" xfId="7411" xr:uid="{00000000-0005-0000-0000-0000381C0000}"/>
    <cellStyle name="20% - Accent1 2 2 5 3 2 5 2" xfId="7412" xr:uid="{00000000-0005-0000-0000-0000391C0000}"/>
    <cellStyle name="20% - Accent1 2 2 5 3 2 5 2 2" xfId="7413" xr:uid="{00000000-0005-0000-0000-00003A1C0000}"/>
    <cellStyle name="20% - Accent1 2 2 5 3 2 5 3" xfId="7414" xr:uid="{00000000-0005-0000-0000-00003B1C0000}"/>
    <cellStyle name="20% - Accent1 2 2 5 3 2 6" xfId="7415" xr:uid="{00000000-0005-0000-0000-00003C1C0000}"/>
    <cellStyle name="20% - Accent1 2 2 5 3 2 6 2" xfId="7416" xr:uid="{00000000-0005-0000-0000-00003D1C0000}"/>
    <cellStyle name="20% - Accent1 2 2 5 3 2 6 2 2" xfId="7417" xr:uid="{00000000-0005-0000-0000-00003E1C0000}"/>
    <cellStyle name="20% - Accent1 2 2 5 3 2 6 3" xfId="7418" xr:uid="{00000000-0005-0000-0000-00003F1C0000}"/>
    <cellStyle name="20% - Accent1 2 2 5 3 2 7" xfId="7419" xr:uid="{00000000-0005-0000-0000-0000401C0000}"/>
    <cellStyle name="20% - Accent1 2 2 5 3 2 7 2" xfId="7420" xr:uid="{00000000-0005-0000-0000-0000411C0000}"/>
    <cellStyle name="20% - Accent1 2 2 5 3 2 8" xfId="7421" xr:uid="{00000000-0005-0000-0000-0000421C0000}"/>
    <cellStyle name="20% - Accent1 2 2 5 3 2 8 2" xfId="7422" xr:uid="{00000000-0005-0000-0000-0000431C0000}"/>
    <cellStyle name="20% - Accent1 2 2 5 3 2 9" xfId="7423" xr:uid="{00000000-0005-0000-0000-0000441C0000}"/>
    <cellStyle name="20% - Accent1 2 2 5 3 3" xfId="7424" xr:uid="{00000000-0005-0000-0000-0000451C0000}"/>
    <cellStyle name="20% - Accent1 2 2 5 3 3 2" xfId="7425" xr:uid="{00000000-0005-0000-0000-0000461C0000}"/>
    <cellStyle name="20% - Accent1 2 2 5 3 3 2 2" xfId="7426" xr:uid="{00000000-0005-0000-0000-0000471C0000}"/>
    <cellStyle name="20% - Accent1 2 2 5 3 3 2 2 2" xfId="7427" xr:uid="{00000000-0005-0000-0000-0000481C0000}"/>
    <cellStyle name="20% - Accent1 2 2 5 3 3 2 2 2 2" xfId="7428" xr:uid="{00000000-0005-0000-0000-0000491C0000}"/>
    <cellStyle name="20% - Accent1 2 2 5 3 3 2 2 3" xfId="7429" xr:uid="{00000000-0005-0000-0000-00004A1C0000}"/>
    <cellStyle name="20% - Accent1 2 2 5 3 3 2 3" xfId="7430" xr:uid="{00000000-0005-0000-0000-00004B1C0000}"/>
    <cellStyle name="20% - Accent1 2 2 5 3 3 2 3 2" xfId="7431" xr:uid="{00000000-0005-0000-0000-00004C1C0000}"/>
    <cellStyle name="20% - Accent1 2 2 5 3 3 2 4" xfId="7432" xr:uid="{00000000-0005-0000-0000-00004D1C0000}"/>
    <cellStyle name="20% - Accent1 2 2 5 3 3 3" xfId="7433" xr:uid="{00000000-0005-0000-0000-00004E1C0000}"/>
    <cellStyle name="20% - Accent1 2 2 5 3 3 3 2" xfId="7434" xr:uid="{00000000-0005-0000-0000-00004F1C0000}"/>
    <cellStyle name="20% - Accent1 2 2 5 3 3 3 2 2" xfId="7435" xr:uid="{00000000-0005-0000-0000-0000501C0000}"/>
    <cellStyle name="20% - Accent1 2 2 5 3 3 3 2 2 2" xfId="7436" xr:uid="{00000000-0005-0000-0000-0000511C0000}"/>
    <cellStyle name="20% - Accent1 2 2 5 3 3 3 2 3" xfId="7437" xr:uid="{00000000-0005-0000-0000-0000521C0000}"/>
    <cellStyle name="20% - Accent1 2 2 5 3 3 3 3" xfId="7438" xr:uid="{00000000-0005-0000-0000-0000531C0000}"/>
    <cellStyle name="20% - Accent1 2 2 5 3 3 3 3 2" xfId="7439" xr:uid="{00000000-0005-0000-0000-0000541C0000}"/>
    <cellStyle name="20% - Accent1 2 2 5 3 3 3 4" xfId="7440" xr:uid="{00000000-0005-0000-0000-0000551C0000}"/>
    <cellStyle name="20% - Accent1 2 2 5 3 3 4" xfId="7441" xr:uid="{00000000-0005-0000-0000-0000561C0000}"/>
    <cellStyle name="20% - Accent1 2 2 5 3 3 4 2" xfId="7442" xr:uid="{00000000-0005-0000-0000-0000571C0000}"/>
    <cellStyle name="20% - Accent1 2 2 5 3 3 4 2 2" xfId="7443" xr:uid="{00000000-0005-0000-0000-0000581C0000}"/>
    <cellStyle name="20% - Accent1 2 2 5 3 3 4 2 2 2" xfId="7444" xr:uid="{00000000-0005-0000-0000-0000591C0000}"/>
    <cellStyle name="20% - Accent1 2 2 5 3 3 4 2 3" xfId="7445" xr:uid="{00000000-0005-0000-0000-00005A1C0000}"/>
    <cellStyle name="20% - Accent1 2 2 5 3 3 4 3" xfId="7446" xr:uid="{00000000-0005-0000-0000-00005B1C0000}"/>
    <cellStyle name="20% - Accent1 2 2 5 3 3 4 3 2" xfId="7447" xr:uid="{00000000-0005-0000-0000-00005C1C0000}"/>
    <cellStyle name="20% - Accent1 2 2 5 3 3 4 4" xfId="7448" xr:uid="{00000000-0005-0000-0000-00005D1C0000}"/>
    <cellStyle name="20% - Accent1 2 2 5 3 3 5" xfId="7449" xr:uid="{00000000-0005-0000-0000-00005E1C0000}"/>
    <cellStyle name="20% - Accent1 2 2 5 3 3 5 2" xfId="7450" xr:uid="{00000000-0005-0000-0000-00005F1C0000}"/>
    <cellStyle name="20% - Accent1 2 2 5 3 3 5 2 2" xfId="7451" xr:uid="{00000000-0005-0000-0000-0000601C0000}"/>
    <cellStyle name="20% - Accent1 2 2 5 3 3 5 3" xfId="7452" xr:uid="{00000000-0005-0000-0000-0000611C0000}"/>
    <cellStyle name="20% - Accent1 2 2 5 3 3 6" xfId="7453" xr:uid="{00000000-0005-0000-0000-0000621C0000}"/>
    <cellStyle name="20% - Accent1 2 2 5 3 3 6 2" xfId="7454" xr:uid="{00000000-0005-0000-0000-0000631C0000}"/>
    <cellStyle name="20% - Accent1 2 2 5 3 3 6 2 2" xfId="7455" xr:uid="{00000000-0005-0000-0000-0000641C0000}"/>
    <cellStyle name="20% - Accent1 2 2 5 3 3 6 3" xfId="7456" xr:uid="{00000000-0005-0000-0000-0000651C0000}"/>
    <cellStyle name="20% - Accent1 2 2 5 3 3 7" xfId="7457" xr:uid="{00000000-0005-0000-0000-0000661C0000}"/>
    <cellStyle name="20% - Accent1 2 2 5 3 3 7 2" xfId="7458" xr:uid="{00000000-0005-0000-0000-0000671C0000}"/>
    <cellStyle name="20% - Accent1 2 2 5 3 3 8" xfId="7459" xr:uid="{00000000-0005-0000-0000-0000681C0000}"/>
    <cellStyle name="20% - Accent1 2 2 5 3 3 8 2" xfId="7460" xr:uid="{00000000-0005-0000-0000-0000691C0000}"/>
    <cellStyle name="20% - Accent1 2 2 5 3 3 9" xfId="7461" xr:uid="{00000000-0005-0000-0000-00006A1C0000}"/>
    <cellStyle name="20% - Accent1 2 2 5 3 4" xfId="7462" xr:uid="{00000000-0005-0000-0000-00006B1C0000}"/>
    <cellStyle name="20% - Accent1 2 2 5 3 4 2" xfId="7463" xr:uid="{00000000-0005-0000-0000-00006C1C0000}"/>
    <cellStyle name="20% - Accent1 2 2 5 3 4 2 2" xfId="7464" xr:uid="{00000000-0005-0000-0000-00006D1C0000}"/>
    <cellStyle name="20% - Accent1 2 2 5 3 4 2 2 2" xfId="7465" xr:uid="{00000000-0005-0000-0000-00006E1C0000}"/>
    <cellStyle name="20% - Accent1 2 2 5 3 4 2 3" xfId="7466" xr:uid="{00000000-0005-0000-0000-00006F1C0000}"/>
    <cellStyle name="20% - Accent1 2 2 5 3 4 3" xfId="7467" xr:uid="{00000000-0005-0000-0000-0000701C0000}"/>
    <cellStyle name="20% - Accent1 2 2 5 3 4 3 2" xfId="7468" xr:uid="{00000000-0005-0000-0000-0000711C0000}"/>
    <cellStyle name="20% - Accent1 2 2 5 3 4 4" xfId="7469" xr:uid="{00000000-0005-0000-0000-0000721C0000}"/>
    <cellStyle name="20% - Accent1 2 2 5 3 5" xfId="7470" xr:uid="{00000000-0005-0000-0000-0000731C0000}"/>
    <cellStyle name="20% - Accent1 2 2 5 3 5 2" xfId="7471" xr:uid="{00000000-0005-0000-0000-0000741C0000}"/>
    <cellStyle name="20% - Accent1 2 2 5 3 5 2 2" xfId="7472" xr:uid="{00000000-0005-0000-0000-0000751C0000}"/>
    <cellStyle name="20% - Accent1 2 2 5 3 5 2 2 2" xfId="7473" xr:uid="{00000000-0005-0000-0000-0000761C0000}"/>
    <cellStyle name="20% - Accent1 2 2 5 3 5 2 3" xfId="7474" xr:uid="{00000000-0005-0000-0000-0000771C0000}"/>
    <cellStyle name="20% - Accent1 2 2 5 3 5 3" xfId="7475" xr:uid="{00000000-0005-0000-0000-0000781C0000}"/>
    <cellStyle name="20% - Accent1 2 2 5 3 5 3 2" xfId="7476" xr:uid="{00000000-0005-0000-0000-0000791C0000}"/>
    <cellStyle name="20% - Accent1 2 2 5 3 5 4" xfId="7477" xr:uid="{00000000-0005-0000-0000-00007A1C0000}"/>
    <cellStyle name="20% - Accent1 2 2 5 3 6" xfId="7478" xr:uid="{00000000-0005-0000-0000-00007B1C0000}"/>
    <cellStyle name="20% - Accent1 2 2 5 3 6 2" xfId="7479" xr:uid="{00000000-0005-0000-0000-00007C1C0000}"/>
    <cellStyle name="20% - Accent1 2 2 5 3 6 2 2" xfId="7480" xr:uid="{00000000-0005-0000-0000-00007D1C0000}"/>
    <cellStyle name="20% - Accent1 2 2 5 3 6 2 2 2" xfId="7481" xr:uid="{00000000-0005-0000-0000-00007E1C0000}"/>
    <cellStyle name="20% - Accent1 2 2 5 3 6 2 3" xfId="7482" xr:uid="{00000000-0005-0000-0000-00007F1C0000}"/>
    <cellStyle name="20% - Accent1 2 2 5 3 6 3" xfId="7483" xr:uid="{00000000-0005-0000-0000-0000801C0000}"/>
    <cellStyle name="20% - Accent1 2 2 5 3 6 3 2" xfId="7484" xr:uid="{00000000-0005-0000-0000-0000811C0000}"/>
    <cellStyle name="20% - Accent1 2 2 5 3 6 4" xfId="7485" xr:uid="{00000000-0005-0000-0000-0000821C0000}"/>
    <cellStyle name="20% - Accent1 2 2 5 3 7" xfId="7486" xr:uid="{00000000-0005-0000-0000-0000831C0000}"/>
    <cellStyle name="20% - Accent1 2 2 5 3 7 2" xfId="7487" xr:uid="{00000000-0005-0000-0000-0000841C0000}"/>
    <cellStyle name="20% - Accent1 2 2 5 3 7 2 2" xfId="7488" xr:uid="{00000000-0005-0000-0000-0000851C0000}"/>
    <cellStyle name="20% - Accent1 2 2 5 3 7 3" xfId="7489" xr:uid="{00000000-0005-0000-0000-0000861C0000}"/>
    <cellStyle name="20% - Accent1 2 2 5 3 8" xfId="7490" xr:uid="{00000000-0005-0000-0000-0000871C0000}"/>
    <cellStyle name="20% - Accent1 2 2 5 3 8 2" xfId="7491" xr:uid="{00000000-0005-0000-0000-0000881C0000}"/>
    <cellStyle name="20% - Accent1 2 2 5 3 8 2 2" xfId="7492" xr:uid="{00000000-0005-0000-0000-0000891C0000}"/>
    <cellStyle name="20% - Accent1 2 2 5 3 8 3" xfId="7493" xr:uid="{00000000-0005-0000-0000-00008A1C0000}"/>
    <cellStyle name="20% - Accent1 2 2 5 3 9" xfId="7494" xr:uid="{00000000-0005-0000-0000-00008B1C0000}"/>
    <cellStyle name="20% - Accent1 2 2 5 3 9 2" xfId="7495" xr:uid="{00000000-0005-0000-0000-00008C1C0000}"/>
    <cellStyle name="20% - Accent1 2 2 5 4" xfId="7496" xr:uid="{00000000-0005-0000-0000-00008D1C0000}"/>
    <cellStyle name="20% - Accent1 2 2 5 4 10" xfId="7497" xr:uid="{00000000-0005-0000-0000-00008E1C0000}"/>
    <cellStyle name="20% - Accent1 2 2 5 4 10 2" xfId="7498" xr:uid="{00000000-0005-0000-0000-00008F1C0000}"/>
    <cellStyle name="20% - Accent1 2 2 5 4 11" xfId="7499" xr:uid="{00000000-0005-0000-0000-0000901C0000}"/>
    <cellStyle name="20% - Accent1 2 2 5 4 2" xfId="7500" xr:uid="{00000000-0005-0000-0000-0000911C0000}"/>
    <cellStyle name="20% - Accent1 2 2 5 4 2 2" xfId="7501" xr:uid="{00000000-0005-0000-0000-0000921C0000}"/>
    <cellStyle name="20% - Accent1 2 2 5 4 2 2 2" xfId="7502" xr:uid="{00000000-0005-0000-0000-0000931C0000}"/>
    <cellStyle name="20% - Accent1 2 2 5 4 2 2 2 2" xfId="7503" xr:uid="{00000000-0005-0000-0000-0000941C0000}"/>
    <cellStyle name="20% - Accent1 2 2 5 4 2 2 2 2 2" xfId="7504" xr:uid="{00000000-0005-0000-0000-0000951C0000}"/>
    <cellStyle name="20% - Accent1 2 2 5 4 2 2 2 3" xfId="7505" xr:uid="{00000000-0005-0000-0000-0000961C0000}"/>
    <cellStyle name="20% - Accent1 2 2 5 4 2 2 3" xfId="7506" xr:uid="{00000000-0005-0000-0000-0000971C0000}"/>
    <cellStyle name="20% - Accent1 2 2 5 4 2 2 3 2" xfId="7507" xr:uid="{00000000-0005-0000-0000-0000981C0000}"/>
    <cellStyle name="20% - Accent1 2 2 5 4 2 2 4" xfId="7508" xr:uid="{00000000-0005-0000-0000-0000991C0000}"/>
    <cellStyle name="20% - Accent1 2 2 5 4 2 3" xfId="7509" xr:uid="{00000000-0005-0000-0000-00009A1C0000}"/>
    <cellStyle name="20% - Accent1 2 2 5 4 2 3 2" xfId="7510" xr:uid="{00000000-0005-0000-0000-00009B1C0000}"/>
    <cellStyle name="20% - Accent1 2 2 5 4 2 3 2 2" xfId="7511" xr:uid="{00000000-0005-0000-0000-00009C1C0000}"/>
    <cellStyle name="20% - Accent1 2 2 5 4 2 3 2 2 2" xfId="7512" xr:uid="{00000000-0005-0000-0000-00009D1C0000}"/>
    <cellStyle name="20% - Accent1 2 2 5 4 2 3 2 3" xfId="7513" xr:uid="{00000000-0005-0000-0000-00009E1C0000}"/>
    <cellStyle name="20% - Accent1 2 2 5 4 2 3 3" xfId="7514" xr:uid="{00000000-0005-0000-0000-00009F1C0000}"/>
    <cellStyle name="20% - Accent1 2 2 5 4 2 3 3 2" xfId="7515" xr:uid="{00000000-0005-0000-0000-0000A01C0000}"/>
    <cellStyle name="20% - Accent1 2 2 5 4 2 3 4" xfId="7516" xr:uid="{00000000-0005-0000-0000-0000A11C0000}"/>
    <cellStyle name="20% - Accent1 2 2 5 4 2 4" xfId="7517" xr:uid="{00000000-0005-0000-0000-0000A21C0000}"/>
    <cellStyle name="20% - Accent1 2 2 5 4 2 4 2" xfId="7518" xr:uid="{00000000-0005-0000-0000-0000A31C0000}"/>
    <cellStyle name="20% - Accent1 2 2 5 4 2 4 2 2" xfId="7519" xr:uid="{00000000-0005-0000-0000-0000A41C0000}"/>
    <cellStyle name="20% - Accent1 2 2 5 4 2 4 2 2 2" xfId="7520" xr:uid="{00000000-0005-0000-0000-0000A51C0000}"/>
    <cellStyle name="20% - Accent1 2 2 5 4 2 4 2 3" xfId="7521" xr:uid="{00000000-0005-0000-0000-0000A61C0000}"/>
    <cellStyle name="20% - Accent1 2 2 5 4 2 4 3" xfId="7522" xr:uid="{00000000-0005-0000-0000-0000A71C0000}"/>
    <cellStyle name="20% - Accent1 2 2 5 4 2 4 3 2" xfId="7523" xr:uid="{00000000-0005-0000-0000-0000A81C0000}"/>
    <cellStyle name="20% - Accent1 2 2 5 4 2 4 4" xfId="7524" xr:uid="{00000000-0005-0000-0000-0000A91C0000}"/>
    <cellStyle name="20% - Accent1 2 2 5 4 2 5" xfId="7525" xr:uid="{00000000-0005-0000-0000-0000AA1C0000}"/>
    <cellStyle name="20% - Accent1 2 2 5 4 2 5 2" xfId="7526" xr:uid="{00000000-0005-0000-0000-0000AB1C0000}"/>
    <cellStyle name="20% - Accent1 2 2 5 4 2 5 2 2" xfId="7527" xr:uid="{00000000-0005-0000-0000-0000AC1C0000}"/>
    <cellStyle name="20% - Accent1 2 2 5 4 2 5 3" xfId="7528" xr:uid="{00000000-0005-0000-0000-0000AD1C0000}"/>
    <cellStyle name="20% - Accent1 2 2 5 4 2 6" xfId="7529" xr:uid="{00000000-0005-0000-0000-0000AE1C0000}"/>
    <cellStyle name="20% - Accent1 2 2 5 4 2 6 2" xfId="7530" xr:uid="{00000000-0005-0000-0000-0000AF1C0000}"/>
    <cellStyle name="20% - Accent1 2 2 5 4 2 6 2 2" xfId="7531" xr:uid="{00000000-0005-0000-0000-0000B01C0000}"/>
    <cellStyle name="20% - Accent1 2 2 5 4 2 6 3" xfId="7532" xr:uid="{00000000-0005-0000-0000-0000B11C0000}"/>
    <cellStyle name="20% - Accent1 2 2 5 4 2 7" xfId="7533" xr:uid="{00000000-0005-0000-0000-0000B21C0000}"/>
    <cellStyle name="20% - Accent1 2 2 5 4 2 7 2" xfId="7534" xr:uid="{00000000-0005-0000-0000-0000B31C0000}"/>
    <cellStyle name="20% - Accent1 2 2 5 4 2 8" xfId="7535" xr:uid="{00000000-0005-0000-0000-0000B41C0000}"/>
    <cellStyle name="20% - Accent1 2 2 5 4 2 8 2" xfId="7536" xr:uid="{00000000-0005-0000-0000-0000B51C0000}"/>
    <cellStyle name="20% - Accent1 2 2 5 4 2 9" xfId="7537" xr:uid="{00000000-0005-0000-0000-0000B61C0000}"/>
    <cellStyle name="20% - Accent1 2 2 5 4 3" xfId="7538" xr:uid="{00000000-0005-0000-0000-0000B71C0000}"/>
    <cellStyle name="20% - Accent1 2 2 5 4 3 2" xfId="7539" xr:uid="{00000000-0005-0000-0000-0000B81C0000}"/>
    <cellStyle name="20% - Accent1 2 2 5 4 3 2 2" xfId="7540" xr:uid="{00000000-0005-0000-0000-0000B91C0000}"/>
    <cellStyle name="20% - Accent1 2 2 5 4 3 2 2 2" xfId="7541" xr:uid="{00000000-0005-0000-0000-0000BA1C0000}"/>
    <cellStyle name="20% - Accent1 2 2 5 4 3 2 2 2 2" xfId="7542" xr:uid="{00000000-0005-0000-0000-0000BB1C0000}"/>
    <cellStyle name="20% - Accent1 2 2 5 4 3 2 2 3" xfId="7543" xr:uid="{00000000-0005-0000-0000-0000BC1C0000}"/>
    <cellStyle name="20% - Accent1 2 2 5 4 3 2 3" xfId="7544" xr:uid="{00000000-0005-0000-0000-0000BD1C0000}"/>
    <cellStyle name="20% - Accent1 2 2 5 4 3 2 3 2" xfId="7545" xr:uid="{00000000-0005-0000-0000-0000BE1C0000}"/>
    <cellStyle name="20% - Accent1 2 2 5 4 3 2 4" xfId="7546" xr:uid="{00000000-0005-0000-0000-0000BF1C0000}"/>
    <cellStyle name="20% - Accent1 2 2 5 4 3 3" xfId="7547" xr:uid="{00000000-0005-0000-0000-0000C01C0000}"/>
    <cellStyle name="20% - Accent1 2 2 5 4 3 3 2" xfId="7548" xr:uid="{00000000-0005-0000-0000-0000C11C0000}"/>
    <cellStyle name="20% - Accent1 2 2 5 4 3 3 2 2" xfId="7549" xr:uid="{00000000-0005-0000-0000-0000C21C0000}"/>
    <cellStyle name="20% - Accent1 2 2 5 4 3 3 2 2 2" xfId="7550" xr:uid="{00000000-0005-0000-0000-0000C31C0000}"/>
    <cellStyle name="20% - Accent1 2 2 5 4 3 3 2 3" xfId="7551" xr:uid="{00000000-0005-0000-0000-0000C41C0000}"/>
    <cellStyle name="20% - Accent1 2 2 5 4 3 3 3" xfId="7552" xr:uid="{00000000-0005-0000-0000-0000C51C0000}"/>
    <cellStyle name="20% - Accent1 2 2 5 4 3 3 3 2" xfId="7553" xr:uid="{00000000-0005-0000-0000-0000C61C0000}"/>
    <cellStyle name="20% - Accent1 2 2 5 4 3 3 4" xfId="7554" xr:uid="{00000000-0005-0000-0000-0000C71C0000}"/>
    <cellStyle name="20% - Accent1 2 2 5 4 3 4" xfId="7555" xr:uid="{00000000-0005-0000-0000-0000C81C0000}"/>
    <cellStyle name="20% - Accent1 2 2 5 4 3 4 2" xfId="7556" xr:uid="{00000000-0005-0000-0000-0000C91C0000}"/>
    <cellStyle name="20% - Accent1 2 2 5 4 3 4 2 2" xfId="7557" xr:uid="{00000000-0005-0000-0000-0000CA1C0000}"/>
    <cellStyle name="20% - Accent1 2 2 5 4 3 4 2 2 2" xfId="7558" xr:uid="{00000000-0005-0000-0000-0000CB1C0000}"/>
    <cellStyle name="20% - Accent1 2 2 5 4 3 4 2 3" xfId="7559" xr:uid="{00000000-0005-0000-0000-0000CC1C0000}"/>
    <cellStyle name="20% - Accent1 2 2 5 4 3 4 3" xfId="7560" xr:uid="{00000000-0005-0000-0000-0000CD1C0000}"/>
    <cellStyle name="20% - Accent1 2 2 5 4 3 4 3 2" xfId="7561" xr:uid="{00000000-0005-0000-0000-0000CE1C0000}"/>
    <cellStyle name="20% - Accent1 2 2 5 4 3 4 4" xfId="7562" xr:uid="{00000000-0005-0000-0000-0000CF1C0000}"/>
    <cellStyle name="20% - Accent1 2 2 5 4 3 5" xfId="7563" xr:uid="{00000000-0005-0000-0000-0000D01C0000}"/>
    <cellStyle name="20% - Accent1 2 2 5 4 3 5 2" xfId="7564" xr:uid="{00000000-0005-0000-0000-0000D11C0000}"/>
    <cellStyle name="20% - Accent1 2 2 5 4 3 5 2 2" xfId="7565" xr:uid="{00000000-0005-0000-0000-0000D21C0000}"/>
    <cellStyle name="20% - Accent1 2 2 5 4 3 5 3" xfId="7566" xr:uid="{00000000-0005-0000-0000-0000D31C0000}"/>
    <cellStyle name="20% - Accent1 2 2 5 4 3 6" xfId="7567" xr:uid="{00000000-0005-0000-0000-0000D41C0000}"/>
    <cellStyle name="20% - Accent1 2 2 5 4 3 6 2" xfId="7568" xr:uid="{00000000-0005-0000-0000-0000D51C0000}"/>
    <cellStyle name="20% - Accent1 2 2 5 4 3 6 2 2" xfId="7569" xr:uid="{00000000-0005-0000-0000-0000D61C0000}"/>
    <cellStyle name="20% - Accent1 2 2 5 4 3 6 3" xfId="7570" xr:uid="{00000000-0005-0000-0000-0000D71C0000}"/>
    <cellStyle name="20% - Accent1 2 2 5 4 3 7" xfId="7571" xr:uid="{00000000-0005-0000-0000-0000D81C0000}"/>
    <cellStyle name="20% - Accent1 2 2 5 4 3 7 2" xfId="7572" xr:uid="{00000000-0005-0000-0000-0000D91C0000}"/>
    <cellStyle name="20% - Accent1 2 2 5 4 3 8" xfId="7573" xr:uid="{00000000-0005-0000-0000-0000DA1C0000}"/>
    <cellStyle name="20% - Accent1 2 2 5 4 3 8 2" xfId="7574" xr:uid="{00000000-0005-0000-0000-0000DB1C0000}"/>
    <cellStyle name="20% - Accent1 2 2 5 4 3 9" xfId="7575" xr:uid="{00000000-0005-0000-0000-0000DC1C0000}"/>
    <cellStyle name="20% - Accent1 2 2 5 4 4" xfId="7576" xr:uid="{00000000-0005-0000-0000-0000DD1C0000}"/>
    <cellStyle name="20% - Accent1 2 2 5 4 4 2" xfId="7577" xr:uid="{00000000-0005-0000-0000-0000DE1C0000}"/>
    <cellStyle name="20% - Accent1 2 2 5 4 4 2 2" xfId="7578" xr:uid="{00000000-0005-0000-0000-0000DF1C0000}"/>
    <cellStyle name="20% - Accent1 2 2 5 4 4 2 2 2" xfId="7579" xr:uid="{00000000-0005-0000-0000-0000E01C0000}"/>
    <cellStyle name="20% - Accent1 2 2 5 4 4 2 3" xfId="7580" xr:uid="{00000000-0005-0000-0000-0000E11C0000}"/>
    <cellStyle name="20% - Accent1 2 2 5 4 4 3" xfId="7581" xr:uid="{00000000-0005-0000-0000-0000E21C0000}"/>
    <cellStyle name="20% - Accent1 2 2 5 4 4 3 2" xfId="7582" xr:uid="{00000000-0005-0000-0000-0000E31C0000}"/>
    <cellStyle name="20% - Accent1 2 2 5 4 4 4" xfId="7583" xr:uid="{00000000-0005-0000-0000-0000E41C0000}"/>
    <cellStyle name="20% - Accent1 2 2 5 4 5" xfId="7584" xr:uid="{00000000-0005-0000-0000-0000E51C0000}"/>
    <cellStyle name="20% - Accent1 2 2 5 4 5 2" xfId="7585" xr:uid="{00000000-0005-0000-0000-0000E61C0000}"/>
    <cellStyle name="20% - Accent1 2 2 5 4 5 2 2" xfId="7586" xr:uid="{00000000-0005-0000-0000-0000E71C0000}"/>
    <cellStyle name="20% - Accent1 2 2 5 4 5 2 2 2" xfId="7587" xr:uid="{00000000-0005-0000-0000-0000E81C0000}"/>
    <cellStyle name="20% - Accent1 2 2 5 4 5 2 3" xfId="7588" xr:uid="{00000000-0005-0000-0000-0000E91C0000}"/>
    <cellStyle name="20% - Accent1 2 2 5 4 5 3" xfId="7589" xr:uid="{00000000-0005-0000-0000-0000EA1C0000}"/>
    <cellStyle name="20% - Accent1 2 2 5 4 5 3 2" xfId="7590" xr:uid="{00000000-0005-0000-0000-0000EB1C0000}"/>
    <cellStyle name="20% - Accent1 2 2 5 4 5 4" xfId="7591" xr:uid="{00000000-0005-0000-0000-0000EC1C0000}"/>
    <cellStyle name="20% - Accent1 2 2 5 4 6" xfId="7592" xr:uid="{00000000-0005-0000-0000-0000ED1C0000}"/>
    <cellStyle name="20% - Accent1 2 2 5 4 6 2" xfId="7593" xr:uid="{00000000-0005-0000-0000-0000EE1C0000}"/>
    <cellStyle name="20% - Accent1 2 2 5 4 6 2 2" xfId="7594" xr:uid="{00000000-0005-0000-0000-0000EF1C0000}"/>
    <cellStyle name="20% - Accent1 2 2 5 4 6 2 2 2" xfId="7595" xr:uid="{00000000-0005-0000-0000-0000F01C0000}"/>
    <cellStyle name="20% - Accent1 2 2 5 4 6 2 3" xfId="7596" xr:uid="{00000000-0005-0000-0000-0000F11C0000}"/>
    <cellStyle name="20% - Accent1 2 2 5 4 6 3" xfId="7597" xr:uid="{00000000-0005-0000-0000-0000F21C0000}"/>
    <cellStyle name="20% - Accent1 2 2 5 4 6 3 2" xfId="7598" xr:uid="{00000000-0005-0000-0000-0000F31C0000}"/>
    <cellStyle name="20% - Accent1 2 2 5 4 6 4" xfId="7599" xr:uid="{00000000-0005-0000-0000-0000F41C0000}"/>
    <cellStyle name="20% - Accent1 2 2 5 4 7" xfId="7600" xr:uid="{00000000-0005-0000-0000-0000F51C0000}"/>
    <cellStyle name="20% - Accent1 2 2 5 4 7 2" xfId="7601" xr:uid="{00000000-0005-0000-0000-0000F61C0000}"/>
    <cellStyle name="20% - Accent1 2 2 5 4 7 2 2" xfId="7602" xr:uid="{00000000-0005-0000-0000-0000F71C0000}"/>
    <cellStyle name="20% - Accent1 2 2 5 4 7 3" xfId="7603" xr:uid="{00000000-0005-0000-0000-0000F81C0000}"/>
    <cellStyle name="20% - Accent1 2 2 5 4 8" xfId="7604" xr:uid="{00000000-0005-0000-0000-0000F91C0000}"/>
    <cellStyle name="20% - Accent1 2 2 5 4 8 2" xfId="7605" xr:uid="{00000000-0005-0000-0000-0000FA1C0000}"/>
    <cellStyle name="20% - Accent1 2 2 5 4 8 2 2" xfId="7606" xr:uid="{00000000-0005-0000-0000-0000FB1C0000}"/>
    <cellStyle name="20% - Accent1 2 2 5 4 8 3" xfId="7607" xr:uid="{00000000-0005-0000-0000-0000FC1C0000}"/>
    <cellStyle name="20% - Accent1 2 2 5 4 9" xfId="7608" xr:uid="{00000000-0005-0000-0000-0000FD1C0000}"/>
    <cellStyle name="20% - Accent1 2 2 5 4 9 2" xfId="7609" xr:uid="{00000000-0005-0000-0000-0000FE1C0000}"/>
    <cellStyle name="20% - Accent1 2 2 5 5" xfId="7610" xr:uid="{00000000-0005-0000-0000-0000FF1C0000}"/>
    <cellStyle name="20% - Accent1 2 2 5 5 10" xfId="7611" xr:uid="{00000000-0005-0000-0000-0000001D0000}"/>
    <cellStyle name="20% - Accent1 2 2 5 5 10 2" xfId="7612" xr:uid="{00000000-0005-0000-0000-0000011D0000}"/>
    <cellStyle name="20% - Accent1 2 2 5 5 11" xfId="7613" xr:uid="{00000000-0005-0000-0000-0000021D0000}"/>
    <cellStyle name="20% - Accent1 2 2 5 5 2" xfId="7614" xr:uid="{00000000-0005-0000-0000-0000031D0000}"/>
    <cellStyle name="20% - Accent1 2 2 5 5 2 2" xfId="7615" xr:uid="{00000000-0005-0000-0000-0000041D0000}"/>
    <cellStyle name="20% - Accent1 2 2 5 5 2 2 2" xfId="7616" xr:uid="{00000000-0005-0000-0000-0000051D0000}"/>
    <cellStyle name="20% - Accent1 2 2 5 5 2 2 2 2" xfId="7617" xr:uid="{00000000-0005-0000-0000-0000061D0000}"/>
    <cellStyle name="20% - Accent1 2 2 5 5 2 2 2 2 2" xfId="7618" xr:uid="{00000000-0005-0000-0000-0000071D0000}"/>
    <cellStyle name="20% - Accent1 2 2 5 5 2 2 2 3" xfId="7619" xr:uid="{00000000-0005-0000-0000-0000081D0000}"/>
    <cellStyle name="20% - Accent1 2 2 5 5 2 2 3" xfId="7620" xr:uid="{00000000-0005-0000-0000-0000091D0000}"/>
    <cellStyle name="20% - Accent1 2 2 5 5 2 2 3 2" xfId="7621" xr:uid="{00000000-0005-0000-0000-00000A1D0000}"/>
    <cellStyle name="20% - Accent1 2 2 5 5 2 2 4" xfId="7622" xr:uid="{00000000-0005-0000-0000-00000B1D0000}"/>
    <cellStyle name="20% - Accent1 2 2 5 5 2 3" xfId="7623" xr:uid="{00000000-0005-0000-0000-00000C1D0000}"/>
    <cellStyle name="20% - Accent1 2 2 5 5 2 3 2" xfId="7624" xr:uid="{00000000-0005-0000-0000-00000D1D0000}"/>
    <cellStyle name="20% - Accent1 2 2 5 5 2 3 2 2" xfId="7625" xr:uid="{00000000-0005-0000-0000-00000E1D0000}"/>
    <cellStyle name="20% - Accent1 2 2 5 5 2 3 2 2 2" xfId="7626" xr:uid="{00000000-0005-0000-0000-00000F1D0000}"/>
    <cellStyle name="20% - Accent1 2 2 5 5 2 3 2 3" xfId="7627" xr:uid="{00000000-0005-0000-0000-0000101D0000}"/>
    <cellStyle name="20% - Accent1 2 2 5 5 2 3 3" xfId="7628" xr:uid="{00000000-0005-0000-0000-0000111D0000}"/>
    <cellStyle name="20% - Accent1 2 2 5 5 2 3 3 2" xfId="7629" xr:uid="{00000000-0005-0000-0000-0000121D0000}"/>
    <cellStyle name="20% - Accent1 2 2 5 5 2 3 4" xfId="7630" xr:uid="{00000000-0005-0000-0000-0000131D0000}"/>
    <cellStyle name="20% - Accent1 2 2 5 5 2 4" xfId="7631" xr:uid="{00000000-0005-0000-0000-0000141D0000}"/>
    <cellStyle name="20% - Accent1 2 2 5 5 2 4 2" xfId="7632" xr:uid="{00000000-0005-0000-0000-0000151D0000}"/>
    <cellStyle name="20% - Accent1 2 2 5 5 2 4 2 2" xfId="7633" xr:uid="{00000000-0005-0000-0000-0000161D0000}"/>
    <cellStyle name="20% - Accent1 2 2 5 5 2 4 2 2 2" xfId="7634" xr:uid="{00000000-0005-0000-0000-0000171D0000}"/>
    <cellStyle name="20% - Accent1 2 2 5 5 2 4 2 3" xfId="7635" xr:uid="{00000000-0005-0000-0000-0000181D0000}"/>
    <cellStyle name="20% - Accent1 2 2 5 5 2 4 3" xfId="7636" xr:uid="{00000000-0005-0000-0000-0000191D0000}"/>
    <cellStyle name="20% - Accent1 2 2 5 5 2 4 3 2" xfId="7637" xr:uid="{00000000-0005-0000-0000-00001A1D0000}"/>
    <cellStyle name="20% - Accent1 2 2 5 5 2 4 4" xfId="7638" xr:uid="{00000000-0005-0000-0000-00001B1D0000}"/>
    <cellStyle name="20% - Accent1 2 2 5 5 2 5" xfId="7639" xr:uid="{00000000-0005-0000-0000-00001C1D0000}"/>
    <cellStyle name="20% - Accent1 2 2 5 5 2 5 2" xfId="7640" xr:uid="{00000000-0005-0000-0000-00001D1D0000}"/>
    <cellStyle name="20% - Accent1 2 2 5 5 2 5 2 2" xfId="7641" xr:uid="{00000000-0005-0000-0000-00001E1D0000}"/>
    <cellStyle name="20% - Accent1 2 2 5 5 2 5 3" xfId="7642" xr:uid="{00000000-0005-0000-0000-00001F1D0000}"/>
    <cellStyle name="20% - Accent1 2 2 5 5 2 6" xfId="7643" xr:uid="{00000000-0005-0000-0000-0000201D0000}"/>
    <cellStyle name="20% - Accent1 2 2 5 5 2 6 2" xfId="7644" xr:uid="{00000000-0005-0000-0000-0000211D0000}"/>
    <cellStyle name="20% - Accent1 2 2 5 5 2 6 2 2" xfId="7645" xr:uid="{00000000-0005-0000-0000-0000221D0000}"/>
    <cellStyle name="20% - Accent1 2 2 5 5 2 6 3" xfId="7646" xr:uid="{00000000-0005-0000-0000-0000231D0000}"/>
    <cellStyle name="20% - Accent1 2 2 5 5 2 7" xfId="7647" xr:uid="{00000000-0005-0000-0000-0000241D0000}"/>
    <cellStyle name="20% - Accent1 2 2 5 5 2 7 2" xfId="7648" xr:uid="{00000000-0005-0000-0000-0000251D0000}"/>
    <cellStyle name="20% - Accent1 2 2 5 5 2 8" xfId="7649" xr:uid="{00000000-0005-0000-0000-0000261D0000}"/>
    <cellStyle name="20% - Accent1 2 2 5 5 2 8 2" xfId="7650" xr:uid="{00000000-0005-0000-0000-0000271D0000}"/>
    <cellStyle name="20% - Accent1 2 2 5 5 2 9" xfId="7651" xr:uid="{00000000-0005-0000-0000-0000281D0000}"/>
    <cellStyle name="20% - Accent1 2 2 5 5 3" xfId="7652" xr:uid="{00000000-0005-0000-0000-0000291D0000}"/>
    <cellStyle name="20% - Accent1 2 2 5 5 3 2" xfId="7653" xr:uid="{00000000-0005-0000-0000-00002A1D0000}"/>
    <cellStyle name="20% - Accent1 2 2 5 5 3 2 2" xfId="7654" xr:uid="{00000000-0005-0000-0000-00002B1D0000}"/>
    <cellStyle name="20% - Accent1 2 2 5 5 3 2 2 2" xfId="7655" xr:uid="{00000000-0005-0000-0000-00002C1D0000}"/>
    <cellStyle name="20% - Accent1 2 2 5 5 3 2 2 2 2" xfId="7656" xr:uid="{00000000-0005-0000-0000-00002D1D0000}"/>
    <cellStyle name="20% - Accent1 2 2 5 5 3 2 2 3" xfId="7657" xr:uid="{00000000-0005-0000-0000-00002E1D0000}"/>
    <cellStyle name="20% - Accent1 2 2 5 5 3 2 3" xfId="7658" xr:uid="{00000000-0005-0000-0000-00002F1D0000}"/>
    <cellStyle name="20% - Accent1 2 2 5 5 3 2 3 2" xfId="7659" xr:uid="{00000000-0005-0000-0000-0000301D0000}"/>
    <cellStyle name="20% - Accent1 2 2 5 5 3 2 4" xfId="7660" xr:uid="{00000000-0005-0000-0000-0000311D0000}"/>
    <cellStyle name="20% - Accent1 2 2 5 5 3 3" xfId="7661" xr:uid="{00000000-0005-0000-0000-0000321D0000}"/>
    <cellStyle name="20% - Accent1 2 2 5 5 3 3 2" xfId="7662" xr:uid="{00000000-0005-0000-0000-0000331D0000}"/>
    <cellStyle name="20% - Accent1 2 2 5 5 3 3 2 2" xfId="7663" xr:uid="{00000000-0005-0000-0000-0000341D0000}"/>
    <cellStyle name="20% - Accent1 2 2 5 5 3 3 2 2 2" xfId="7664" xr:uid="{00000000-0005-0000-0000-0000351D0000}"/>
    <cellStyle name="20% - Accent1 2 2 5 5 3 3 2 3" xfId="7665" xr:uid="{00000000-0005-0000-0000-0000361D0000}"/>
    <cellStyle name="20% - Accent1 2 2 5 5 3 3 3" xfId="7666" xr:uid="{00000000-0005-0000-0000-0000371D0000}"/>
    <cellStyle name="20% - Accent1 2 2 5 5 3 3 3 2" xfId="7667" xr:uid="{00000000-0005-0000-0000-0000381D0000}"/>
    <cellStyle name="20% - Accent1 2 2 5 5 3 3 4" xfId="7668" xr:uid="{00000000-0005-0000-0000-0000391D0000}"/>
    <cellStyle name="20% - Accent1 2 2 5 5 3 4" xfId="7669" xr:uid="{00000000-0005-0000-0000-00003A1D0000}"/>
    <cellStyle name="20% - Accent1 2 2 5 5 3 4 2" xfId="7670" xr:uid="{00000000-0005-0000-0000-00003B1D0000}"/>
    <cellStyle name="20% - Accent1 2 2 5 5 3 4 2 2" xfId="7671" xr:uid="{00000000-0005-0000-0000-00003C1D0000}"/>
    <cellStyle name="20% - Accent1 2 2 5 5 3 4 2 2 2" xfId="7672" xr:uid="{00000000-0005-0000-0000-00003D1D0000}"/>
    <cellStyle name="20% - Accent1 2 2 5 5 3 4 2 3" xfId="7673" xr:uid="{00000000-0005-0000-0000-00003E1D0000}"/>
    <cellStyle name="20% - Accent1 2 2 5 5 3 4 3" xfId="7674" xr:uid="{00000000-0005-0000-0000-00003F1D0000}"/>
    <cellStyle name="20% - Accent1 2 2 5 5 3 4 3 2" xfId="7675" xr:uid="{00000000-0005-0000-0000-0000401D0000}"/>
    <cellStyle name="20% - Accent1 2 2 5 5 3 4 4" xfId="7676" xr:uid="{00000000-0005-0000-0000-0000411D0000}"/>
    <cellStyle name="20% - Accent1 2 2 5 5 3 5" xfId="7677" xr:uid="{00000000-0005-0000-0000-0000421D0000}"/>
    <cellStyle name="20% - Accent1 2 2 5 5 3 5 2" xfId="7678" xr:uid="{00000000-0005-0000-0000-0000431D0000}"/>
    <cellStyle name="20% - Accent1 2 2 5 5 3 5 2 2" xfId="7679" xr:uid="{00000000-0005-0000-0000-0000441D0000}"/>
    <cellStyle name="20% - Accent1 2 2 5 5 3 5 3" xfId="7680" xr:uid="{00000000-0005-0000-0000-0000451D0000}"/>
    <cellStyle name="20% - Accent1 2 2 5 5 3 6" xfId="7681" xr:uid="{00000000-0005-0000-0000-0000461D0000}"/>
    <cellStyle name="20% - Accent1 2 2 5 5 3 6 2" xfId="7682" xr:uid="{00000000-0005-0000-0000-0000471D0000}"/>
    <cellStyle name="20% - Accent1 2 2 5 5 3 6 2 2" xfId="7683" xr:uid="{00000000-0005-0000-0000-0000481D0000}"/>
    <cellStyle name="20% - Accent1 2 2 5 5 3 6 3" xfId="7684" xr:uid="{00000000-0005-0000-0000-0000491D0000}"/>
    <cellStyle name="20% - Accent1 2 2 5 5 3 7" xfId="7685" xr:uid="{00000000-0005-0000-0000-00004A1D0000}"/>
    <cellStyle name="20% - Accent1 2 2 5 5 3 7 2" xfId="7686" xr:uid="{00000000-0005-0000-0000-00004B1D0000}"/>
    <cellStyle name="20% - Accent1 2 2 5 5 3 8" xfId="7687" xr:uid="{00000000-0005-0000-0000-00004C1D0000}"/>
    <cellStyle name="20% - Accent1 2 2 5 5 3 8 2" xfId="7688" xr:uid="{00000000-0005-0000-0000-00004D1D0000}"/>
    <cellStyle name="20% - Accent1 2 2 5 5 3 9" xfId="7689" xr:uid="{00000000-0005-0000-0000-00004E1D0000}"/>
    <cellStyle name="20% - Accent1 2 2 5 5 4" xfId="7690" xr:uid="{00000000-0005-0000-0000-00004F1D0000}"/>
    <cellStyle name="20% - Accent1 2 2 5 5 4 2" xfId="7691" xr:uid="{00000000-0005-0000-0000-0000501D0000}"/>
    <cellStyle name="20% - Accent1 2 2 5 5 4 2 2" xfId="7692" xr:uid="{00000000-0005-0000-0000-0000511D0000}"/>
    <cellStyle name="20% - Accent1 2 2 5 5 4 2 2 2" xfId="7693" xr:uid="{00000000-0005-0000-0000-0000521D0000}"/>
    <cellStyle name="20% - Accent1 2 2 5 5 4 2 3" xfId="7694" xr:uid="{00000000-0005-0000-0000-0000531D0000}"/>
    <cellStyle name="20% - Accent1 2 2 5 5 4 3" xfId="7695" xr:uid="{00000000-0005-0000-0000-0000541D0000}"/>
    <cellStyle name="20% - Accent1 2 2 5 5 4 3 2" xfId="7696" xr:uid="{00000000-0005-0000-0000-0000551D0000}"/>
    <cellStyle name="20% - Accent1 2 2 5 5 4 4" xfId="7697" xr:uid="{00000000-0005-0000-0000-0000561D0000}"/>
    <cellStyle name="20% - Accent1 2 2 5 5 5" xfId="7698" xr:uid="{00000000-0005-0000-0000-0000571D0000}"/>
    <cellStyle name="20% - Accent1 2 2 5 5 5 2" xfId="7699" xr:uid="{00000000-0005-0000-0000-0000581D0000}"/>
    <cellStyle name="20% - Accent1 2 2 5 5 5 2 2" xfId="7700" xr:uid="{00000000-0005-0000-0000-0000591D0000}"/>
    <cellStyle name="20% - Accent1 2 2 5 5 5 2 2 2" xfId="7701" xr:uid="{00000000-0005-0000-0000-00005A1D0000}"/>
    <cellStyle name="20% - Accent1 2 2 5 5 5 2 3" xfId="7702" xr:uid="{00000000-0005-0000-0000-00005B1D0000}"/>
    <cellStyle name="20% - Accent1 2 2 5 5 5 3" xfId="7703" xr:uid="{00000000-0005-0000-0000-00005C1D0000}"/>
    <cellStyle name="20% - Accent1 2 2 5 5 5 3 2" xfId="7704" xr:uid="{00000000-0005-0000-0000-00005D1D0000}"/>
    <cellStyle name="20% - Accent1 2 2 5 5 5 4" xfId="7705" xr:uid="{00000000-0005-0000-0000-00005E1D0000}"/>
    <cellStyle name="20% - Accent1 2 2 5 5 6" xfId="7706" xr:uid="{00000000-0005-0000-0000-00005F1D0000}"/>
    <cellStyle name="20% - Accent1 2 2 5 5 6 2" xfId="7707" xr:uid="{00000000-0005-0000-0000-0000601D0000}"/>
    <cellStyle name="20% - Accent1 2 2 5 5 6 2 2" xfId="7708" xr:uid="{00000000-0005-0000-0000-0000611D0000}"/>
    <cellStyle name="20% - Accent1 2 2 5 5 6 2 2 2" xfId="7709" xr:uid="{00000000-0005-0000-0000-0000621D0000}"/>
    <cellStyle name="20% - Accent1 2 2 5 5 6 2 3" xfId="7710" xr:uid="{00000000-0005-0000-0000-0000631D0000}"/>
    <cellStyle name="20% - Accent1 2 2 5 5 6 3" xfId="7711" xr:uid="{00000000-0005-0000-0000-0000641D0000}"/>
    <cellStyle name="20% - Accent1 2 2 5 5 6 3 2" xfId="7712" xr:uid="{00000000-0005-0000-0000-0000651D0000}"/>
    <cellStyle name="20% - Accent1 2 2 5 5 6 4" xfId="7713" xr:uid="{00000000-0005-0000-0000-0000661D0000}"/>
    <cellStyle name="20% - Accent1 2 2 5 5 7" xfId="7714" xr:uid="{00000000-0005-0000-0000-0000671D0000}"/>
    <cellStyle name="20% - Accent1 2 2 5 5 7 2" xfId="7715" xr:uid="{00000000-0005-0000-0000-0000681D0000}"/>
    <cellStyle name="20% - Accent1 2 2 5 5 7 2 2" xfId="7716" xr:uid="{00000000-0005-0000-0000-0000691D0000}"/>
    <cellStyle name="20% - Accent1 2 2 5 5 7 3" xfId="7717" xr:uid="{00000000-0005-0000-0000-00006A1D0000}"/>
    <cellStyle name="20% - Accent1 2 2 5 5 8" xfId="7718" xr:uid="{00000000-0005-0000-0000-00006B1D0000}"/>
    <cellStyle name="20% - Accent1 2 2 5 5 8 2" xfId="7719" xr:uid="{00000000-0005-0000-0000-00006C1D0000}"/>
    <cellStyle name="20% - Accent1 2 2 5 5 8 2 2" xfId="7720" xr:uid="{00000000-0005-0000-0000-00006D1D0000}"/>
    <cellStyle name="20% - Accent1 2 2 5 5 8 3" xfId="7721" xr:uid="{00000000-0005-0000-0000-00006E1D0000}"/>
    <cellStyle name="20% - Accent1 2 2 5 5 9" xfId="7722" xr:uid="{00000000-0005-0000-0000-00006F1D0000}"/>
    <cellStyle name="20% - Accent1 2 2 5 5 9 2" xfId="7723" xr:uid="{00000000-0005-0000-0000-0000701D0000}"/>
    <cellStyle name="20% - Accent1 2 2 5 6" xfId="7724" xr:uid="{00000000-0005-0000-0000-0000711D0000}"/>
    <cellStyle name="20% - Accent1 2 2 5 6 2" xfId="7725" xr:uid="{00000000-0005-0000-0000-0000721D0000}"/>
    <cellStyle name="20% - Accent1 2 2 5 6 2 2" xfId="7726" xr:uid="{00000000-0005-0000-0000-0000731D0000}"/>
    <cellStyle name="20% - Accent1 2 2 5 6 2 2 2" xfId="7727" xr:uid="{00000000-0005-0000-0000-0000741D0000}"/>
    <cellStyle name="20% - Accent1 2 2 5 6 2 2 2 2" xfId="7728" xr:uid="{00000000-0005-0000-0000-0000751D0000}"/>
    <cellStyle name="20% - Accent1 2 2 5 6 2 2 3" xfId="7729" xr:uid="{00000000-0005-0000-0000-0000761D0000}"/>
    <cellStyle name="20% - Accent1 2 2 5 6 2 3" xfId="7730" xr:uid="{00000000-0005-0000-0000-0000771D0000}"/>
    <cellStyle name="20% - Accent1 2 2 5 6 2 3 2" xfId="7731" xr:uid="{00000000-0005-0000-0000-0000781D0000}"/>
    <cellStyle name="20% - Accent1 2 2 5 6 2 4" xfId="7732" xr:uid="{00000000-0005-0000-0000-0000791D0000}"/>
    <cellStyle name="20% - Accent1 2 2 5 6 3" xfId="7733" xr:uid="{00000000-0005-0000-0000-00007A1D0000}"/>
    <cellStyle name="20% - Accent1 2 2 5 6 3 2" xfId="7734" xr:uid="{00000000-0005-0000-0000-00007B1D0000}"/>
    <cellStyle name="20% - Accent1 2 2 5 6 3 2 2" xfId="7735" xr:uid="{00000000-0005-0000-0000-00007C1D0000}"/>
    <cellStyle name="20% - Accent1 2 2 5 6 3 2 2 2" xfId="7736" xr:uid="{00000000-0005-0000-0000-00007D1D0000}"/>
    <cellStyle name="20% - Accent1 2 2 5 6 3 2 3" xfId="7737" xr:uid="{00000000-0005-0000-0000-00007E1D0000}"/>
    <cellStyle name="20% - Accent1 2 2 5 6 3 3" xfId="7738" xr:uid="{00000000-0005-0000-0000-00007F1D0000}"/>
    <cellStyle name="20% - Accent1 2 2 5 6 3 3 2" xfId="7739" xr:uid="{00000000-0005-0000-0000-0000801D0000}"/>
    <cellStyle name="20% - Accent1 2 2 5 6 3 4" xfId="7740" xr:uid="{00000000-0005-0000-0000-0000811D0000}"/>
    <cellStyle name="20% - Accent1 2 2 5 6 4" xfId="7741" xr:uid="{00000000-0005-0000-0000-0000821D0000}"/>
    <cellStyle name="20% - Accent1 2 2 5 6 4 2" xfId="7742" xr:uid="{00000000-0005-0000-0000-0000831D0000}"/>
    <cellStyle name="20% - Accent1 2 2 5 6 4 2 2" xfId="7743" xr:uid="{00000000-0005-0000-0000-0000841D0000}"/>
    <cellStyle name="20% - Accent1 2 2 5 6 4 2 2 2" xfId="7744" xr:uid="{00000000-0005-0000-0000-0000851D0000}"/>
    <cellStyle name="20% - Accent1 2 2 5 6 4 2 3" xfId="7745" xr:uid="{00000000-0005-0000-0000-0000861D0000}"/>
    <cellStyle name="20% - Accent1 2 2 5 6 4 3" xfId="7746" xr:uid="{00000000-0005-0000-0000-0000871D0000}"/>
    <cellStyle name="20% - Accent1 2 2 5 6 4 3 2" xfId="7747" xr:uid="{00000000-0005-0000-0000-0000881D0000}"/>
    <cellStyle name="20% - Accent1 2 2 5 6 4 4" xfId="7748" xr:uid="{00000000-0005-0000-0000-0000891D0000}"/>
    <cellStyle name="20% - Accent1 2 2 5 6 5" xfId="7749" xr:uid="{00000000-0005-0000-0000-00008A1D0000}"/>
    <cellStyle name="20% - Accent1 2 2 5 6 5 2" xfId="7750" xr:uid="{00000000-0005-0000-0000-00008B1D0000}"/>
    <cellStyle name="20% - Accent1 2 2 5 6 5 2 2" xfId="7751" xr:uid="{00000000-0005-0000-0000-00008C1D0000}"/>
    <cellStyle name="20% - Accent1 2 2 5 6 5 3" xfId="7752" xr:uid="{00000000-0005-0000-0000-00008D1D0000}"/>
    <cellStyle name="20% - Accent1 2 2 5 6 6" xfId="7753" xr:uid="{00000000-0005-0000-0000-00008E1D0000}"/>
    <cellStyle name="20% - Accent1 2 2 5 6 6 2" xfId="7754" xr:uid="{00000000-0005-0000-0000-00008F1D0000}"/>
    <cellStyle name="20% - Accent1 2 2 5 6 6 2 2" xfId="7755" xr:uid="{00000000-0005-0000-0000-0000901D0000}"/>
    <cellStyle name="20% - Accent1 2 2 5 6 6 3" xfId="7756" xr:uid="{00000000-0005-0000-0000-0000911D0000}"/>
    <cellStyle name="20% - Accent1 2 2 5 6 7" xfId="7757" xr:uid="{00000000-0005-0000-0000-0000921D0000}"/>
    <cellStyle name="20% - Accent1 2 2 5 6 7 2" xfId="7758" xr:uid="{00000000-0005-0000-0000-0000931D0000}"/>
    <cellStyle name="20% - Accent1 2 2 5 6 8" xfId="7759" xr:uid="{00000000-0005-0000-0000-0000941D0000}"/>
    <cellStyle name="20% - Accent1 2 2 5 6 8 2" xfId="7760" xr:uid="{00000000-0005-0000-0000-0000951D0000}"/>
    <cellStyle name="20% - Accent1 2 2 5 6 9" xfId="7761" xr:uid="{00000000-0005-0000-0000-0000961D0000}"/>
    <cellStyle name="20% - Accent1 2 2 5 7" xfId="7762" xr:uid="{00000000-0005-0000-0000-0000971D0000}"/>
    <cellStyle name="20% - Accent1 2 2 5 7 2" xfId="7763" xr:uid="{00000000-0005-0000-0000-0000981D0000}"/>
    <cellStyle name="20% - Accent1 2 2 5 7 2 2" xfId="7764" xr:uid="{00000000-0005-0000-0000-0000991D0000}"/>
    <cellStyle name="20% - Accent1 2 2 5 7 2 2 2" xfId="7765" xr:uid="{00000000-0005-0000-0000-00009A1D0000}"/>
    <cellStyle name="20% - Accent1 2 2 5 7 2 2 2 2" xfId="7766" xr:uid="{00000000-0005-0000-0000-00009B1D0000}"/>
    <cellStyle name="20% - Accent1 2 2 5 7 2 2 3" xfId="7767" xr:uid="{00000000-0005-0000-0000-00009C1D0000}"/>
    <cellStyle name="20% - Accent1 2 2 5 7 2 3" xfId="7768" xr:uid="{00000000-0005-0000-0000-00009D1D0000}"/>
    <cellStyle name="20% - Accent1 2 2 5 7 2 3 2" xfId="7769" xr:uid="{00000000-0005-0000-0000-00009E1D0000}"/>
    <cellStyle name="20% - Accent1 2 2 5 7 2 4" xfId="7770" xr:uid="{00000000-0005-0000-0000-00009F1D0000}"/>
    <cellStyle name="20% - Accent1 2 2 5 7 3" xfId="7771" xr:uid="{00000000-0005-0000-0000-0000A01D0000}"/>
    <cellStyle name="20% - Accent1 2 2 5 7 3 2" xfId="7772" xr:uid="{00000000-0005-0000-0000-0000A11D0000}"/>
    <cellStyle name="20% - Accent1 2 2 5 7 3 2 2" xfId="7773" xr:uid="{00000000-0005-0000-0000-0000A21D0000}"/>
    <cellStyle name="20% - Accent1 2 2 5 7 3 2 2 2" xfId="7774" xr:uid="{00000000-0005-0000-0000-0000A31D0000}"/>
    <cellStyle name="20% - Accent1 2 2 5 7 3 2 3" xfId="7775" xr:uid="{00000000-0005-0000-0000-0000A41D0000}"/>
    <cellStyle name="20% - Accent1 2 2 5 7 3 3" xfId="7776" xr:uid="{00000000-0005-0000-0000-0000A51D0000}"/>
    <cellStyle name="20% - Accent1 2 2 5 7 3 3 2" xfId="7777" xr:uid="{00000000-0005-0000-0000-0000A61D0000}"/>
    <cellStyle name="20% - Accent1 2 2 5 7 3 4" xfId="7778" xr:uid="{00000000-0005-0000-0000-0000A71D0000}"/>
    <cellStyle name="20% - Accent1 2 2 5 7 4" xfId="7779" xr:uid="{00000000-0005-0000-0000-0000A81D0000}"/>
    <cellStyle name="20% - Accent1 2 2 5 7 4 2" xfId="7780" xr:uid="{00000000-0005-0000-0000-0000A91D0000}"/>
    <cellStyle name="20% - Accent1 2 2 5 7 4 2 2" xfId="7781" xr:uid="{00000000-0005-0000-0000-0000AA1D0000}"/>
    <cellStyle name="20% - Accent1 2 2 5 7 4 2 2 2" xfId="7782" xr:uid="{00000000-0005-0000-0000-0000AB1D0000}"/>
    <cellStyle name="20% - Accent1 2 2 5 7 4 2 3" xfId="7783" xr:uid="{00000000-0005-0000-0000-0000AC1D0000}"/>
    <cellStyle name="20% - Accent1 2 2 5 7 4 3" xfId="7784" xr:uid="{00000000-0005-0000-0000-0000AD1D0000}"/>
    <cellStyle name="20% - Accent1 2 2 5 7 4 3 2" xfId="7785" xr:uid="{00000000-0005-0000-0000-0000AE1D0000}"/>
    <cellStyle name="20% - Accent1 2 2 5 7 4 4" xfId="7786" xr:uid="{00000000-0005-0000-0000-0000AF1D0000}"/>
    <cellStyle name="20% - Accent1 2 2 5 7 5" xfId="7787" xr:uid="{00000000-0005-0000-0000-0000B01D0000}"/>
    <cellStyle name="20% - Accent1 2 2 5 7 5 2" xfId="7788" xr:uid="{00000000-0005-0000-0000-0000B11D0000}"/>
    <cellStyle name="20% - Accent1 2 2 5 7 5 2 2" xfId="7789" xr:uid="{00000000-0005-0000-0000-0000B21D0000}"/>
    <cellStyle name="20% - Accent1 2 2 5 7 5 3" xfId="7790" xr:uid="{00000000-0005-0000-0000-0000B31D0000}"/>
    <cellStyle name="20% - Accent1 2 2 5 7 6" xfId="7791" xr:uid="{00000000-0005-0000-0000-0000B41D0000}"/>
    <cellStyle name="20% - Accent1 2 2 5 7 6 2" xfId="7792" xr:uid="{00000000-0005-0000-0000-0000B51D0000}"/>
    <cellStyle name="20% - Accent1 2 2 5 7 6 2 2" xfId="7793" xr:uid="{00000000-0005-0000-0000-0000B61D0000}"/>
    <cellStyle name="20% - Accent1 2 2 5 7 6 3" xfId="7794" xr:uid="{00000000-0005-0000-0000-0000B71D0000}"/>
    <cellStyle name="20% - Accent1 2 2 5 7 7" xfId="7795" xr:uid="{00000000-0005-0000-0000-0000B81D0000}"/>
    <cellStyle name="20% - Accent1 2 2 5 7 7 2" xfId="7796" xr:uid="{00000000-0005-0000-0000-0000B91D0000}"/>
    <cellStyle name="20% - Accent1 2 2 5 7 8" xfId="7797" xr:uid="{00000000-0005-0000-0000-0000BA1D0000}"/>
    <cellStyle name="20% - Accent1 2 2 5 7 8 2" xfId="7798" xr:uid="{00000000-0005-0000-0000-0000BB1D0000}"/>
    <cellStyle name="20% - Accent1 2 2 5 7 9" xfId="7799" xr:uid="{00000000-0005-0000-0000-0000BC1D0000}"/>
    <cellStyle name="20% - Accent1 2 2 5 8" xfId="7800" xr:uid="{00000000-0005-0000-0000-0000BD1D0000}"/>
    <cellStyle name="20% - Accent1 2 2 5 8 2" xfId="7801" xr:uid="{00000000-0005-0000-0000-0000BE1D0000}"/>
    <cellStyle name="20% - Accent1 2 2 5 8 2 2" xfId="7802" xr:uid="{00000000-0005-0000-0000-0000BF1D0000}"/>
    <cellStyle name="20% - Accent1 2 2 5 8 2 2 2" xfId="7803" xr:uid="{00000000-0005-0000-0000-0000C01D0000}"/>
    <cellStyle name="20% - Accent1 2 2 5 8 2 3" xfId="7804" xr:uid="{00000000-0005-0000-0000-0000C11D0000}"/>
    <cellStyle name="20% - Accent1 2 2 5 8 3" xfId="7805" xr:uid="{00000000-0005-0000-0000-0000C21D0000}"/>
    <cellStyle name="20% - Accent1 2 2 5 8 3 2" xfId="7806" xr:uid="{00000000-0005-0000-0000-0000C31D0000}"/>
    <cellStyle name="20% - Accent1 2 2 5 8 4" xfId="7807" xr:uid="{00000000-0005-0000-0000-0000C41D0000}"/>
    <cellStyle name="20% - Accent1 2 2 5 9" xfId="7808" xr:uid="{00000000-0005-0000-0000-0000C51D0000}"/>
    <cellStyle name="20% - Accent1 2 2 5 9 2" xfId="7809" xr:uid="{00000000-0005-0000-0000-0000C61D0000}"/>
    <cellStyle name="20% - Accent1 2 2 5 9 2 2" xfId="7810" xr:uid="{00000000-0005-0000-0000-0000C71D0000}"/>
    <cellStyle name="20% - Accent1 2 2 5 9 2 2 2" xfId="7811" xr:uid="{00000000-0005-0000-0000-0000C81D0000}"/>
    <cellStyle name="20% - Accent1 2 2 5 9 2 3" xfId="7812" xr:uid="{00000000-0005-0000-0000-0000C91D0000}"/>
    <cellStyle name="20% - Accent1 2 2 5 9 3" xfId="7813" xr:uid="{00000000-0005-0000-0000-0000CA1D0000}"/>
    <cellStyle name="20% - Accent1 2 2 5 9 3 2" xfId="7814" xr:uid="{00000000-0005-0000-0000-0000CB1D0000}"/>
    <cellStyle name="20% - Accent1 2 2 5 9 4" xfId="7815" xr:uid="{00000000-0005-0000-0000-0000CC1D0000}"/>
    <cellStyle name="20% - Accent1 2 2 6" xfId="7816" xr:uid="{00000000-0005-0000-0000-0000CD1D0000}"/>
    <cellStyle name="20% - Accent1 2 2 6 10" xfId="7817" xr:uid="{00000000-0005-0000-0000-0000CE1D0000}"/>
    <cellStyle name="20% - Accent1 2 2 6 10 2" xfId="7818" xr:uid="{00000000-0005-0000-0000-0000CF1D0000}"/>
    <cellStyle name="20% - Accent1 2 2 6 10 2 2" xfId="7819" xr:uid="{00000000-0005-0000-0000-0000D01D0000}"/>
    <cellStyle name="20% - Accent1 2 2 6 10 3" xfId="7820" xr:uid="{00000000-0005-0000-0000-0000D11D0000}"/>
    <cellStyle name="20% - Accent1 2 2 6 11" xfId="7821" xr:uid="{00000000-0005-0000-0000-0000D21D0000}"/>
    <cellStyle name="20% - Accent1 2 2 6 11 2" xfId="7822" xr:uid="{00000000-0005-0000-0000-0000D31D0000}"/>
    <cellStyle name="20% - Accent1 2 2 6 11 2 2" xfId="7823" xr:uid="{00000000-0005-0000-0000-0000D41D0000}"/>
    <cellStyle name="20% - Accent1 2 2 6 11 3" xfId="7824" xr:uid="{00000000-0005-0000-0000-0000D51D0000}"/>
    <cellStyle name="20% - Accent1 2 2 6 12" xfId="7825" xr:uid="{00000000-0005-0000-0000-0000D61D0000}"/>
    <cellStyle name="20% - Accent1 2 2 6 12 2" xfId="7826" xr:uid="{00000000-0005-0000-0000-0000D71D0000}"/>
    <cellStyle name="20% - Accent1 2 2 6 13" xfId="7827" xr:uid="{00000000-0005-0000-0000-0000D81D0000}"/>
    <cellStyle name="20% - Accent1 2 2 6 13 2" xfId="7828" xr:uid="{00000000-0005-0000-0000-0000D91D0000}"/>
    <cellStyle name="20% - Accent1 2 2 6 14" xfId="7829" xr:uid="{00000000-0005-0000-0000-0000DA1D0000}"/>
    <cellStyle name="20% - Accent1 2 2 6 2" xfId="7830" xr:uid="{00000000-0005-0000-0000-0000DB1D0000}"/>
    <cellStyle name="20% - Accent1 2 2 6 2 10" xfId="7831" xr:uid="{00000000-0005-0000-0000-0000DC1D0000}"/>
    <cellStyle name="20% - Accent1 2 2 6 2 10 2" xfId="7832" xr:uid="{00000000-0005-0000-0000-0000DD1D0000}"/>
    <cellStyle name="20% - Accent1 2 2 6 2 11" xfId="7833" xr:uid="{00000000-0005-0000-0000-0000DE1D0000}"/>
    <cellStyle name="20% - Accent1 2 2 6 2 2" xfId="7834" xr:uid="{00000000-0005-0000-0000-0000DF1D0000}"/>
    <cellStyle name="20% - Accent1 2 2 6 2 2 2" xfId="7835" xr:uid="{00000000-0005-0000-0000-0000E01D0000}"/>
    <cellStyle name="20% - Accent1 2 2 6 2 2 2 2" xfId="7836" xr:uid="{00000000-0005-0000-0000-0000E11D0000}"/>
    <cellStyle name="20% - Accent1 2 2 6 2 2 2 2 2" xfId="7837" xr:uid="{00000000-0005-0000-0000-0000E21D0000}"/>
    <cellStyle name="20% - Accent1 2 2 6 2 2 2 2 2 2" xfId="7838" xr:uid="{00000000-0005-0000-0000-0000E31D0000}"/>
    <cellStyle name="20% - Accent1 2 2 6 2 2 2 2 3" xfId="7839" xr:uid="{00000000-0005-0000-0000-0000E41D0000}"/>
    <cellStyle name="20% - Accent1 2 2 6 2 2 2 3" xfId="7840" xr:uid="{00000000-0005-0000-0000-0000E51D0000}"/>
    <cellStyle name="20% - Accent1 2 2 6 2 2 2 3 2" xfId="7841" xr:uid="{00000000-0005-0000-0000-0000E61D0000}"/>
    <cellStyle name="20% - Accent1 2 2 6 2 2 2 4" xfId="7842" xr:uid="{00000000-0005-0000-0000-0000E71D0000}"/>
    <cellStyle name="20% - Accent1 2 2 6 2 2 3" xfId="7843" xr:uid="{00000000-0005-0000-0000-0000E81D0000}"/>
    <cellStyle name="20% - Accent1 2 2 6 2 2 3 2" xfId="7844" xr:uid="{00000000-0005-0000-0000-0000E91D0000}"/>
    <cellStyle name="20% - Accent1 2 2 6 2 2 3 2 2" xfId="7845" xr:uid="{00000000-0005-0000-0000-0000EA1D0000}"/>
    <cellStyle name="20% - Accent1 2 2 6 2 2 3 2 2 2" xfId="7846" xr:uid="{00000000-0005-0000-0000-0000EB1D0000}"/>
    <cellStyle name="20% - Accent1 2 2 6 2 2 3 2 3" xfId="7847" xr:uid="{00000000-0005-0000-0000-0000EC1D0000}"/>
    <cellStyle name="20% - Accent1 2 2 6 2 2 3 3" xfId="7848" xr:uid="{00000000-0005-0000-0000-0000ED1D0000}"/>
    <cellStyle name="20% - Accent1 2 2 6 2 2 3 3 2" xfId="7849" xr:uid="{00000000-0005-0000-0000-0000EE1D0000}"/>
    <cellStyle name="20% - Accent1 2 2 6 2 2 3 4" xfId="7850" xr:uid="{00000000-0005-0000-0000-0000EF1D0000}"/>
    <cellStyle name="20% - Accent1 2 2 6 2 2 4" xfId="7851" xr:uid="{00000000-0005-0000-0000-0000F01D0000}"/>
    <cellStyle name="20% - Accent1 2 2 6 2 2 4 2" xfId="7852" xr:uid="{00000000-0005-0000-0000-0000F11D0000}"/>
    <cellStyle name="20% - Accent1 2 2 6 2 2 4 2 2" xfId="7853" xr:uid="{00000000-0005-0000-0000-0000F21D0000}"/>
    <cellStyle name="20% - Accent1 2 2 6 2 2 4 2 2 2" xfId="7854" xr:uid="{00000000-0005-0000-0000-0000F31D0000}"/>
    <cellStyle name="20% - Accent1 2 2 6 2 2 4 2 3" xfId="7855" xr:uid="{00000000-0005-0000-0000-0000F41D0000}"/>
    <cellStyle name="20% - Accent1 2 2 6 2 2 4 3" xfId="7856" xr:uid="{00000000-0005-0000-0000-0000F51D0000}"/>
    <cellStyle name="20% - Accent1 2 2 6 2 2 4 3 2" xfId="7857" xr:uid="{00000000-0005-0000-0000-0000F61D0000}"/>
    <cellStyle name="20% - Accent1 2 2 6 2 2 4 4" xfId="7858" xr:uid="{00000000-0005-0000-0000-0000F71D0000}"/>
    <cellStyle name="20% - Accent1 2 2 6 2 2 5" xfId="7859" xr:uid="{00000000-0005-0000-0000-0000F81D0000}"/>
    <cellStyle name="20% - Accent1 2 2 6 2 2 5 2" xfId="7860" xr:uid="{00000000-0005-0000-0000-0000F91D0000}"/>
    <cellStyle name="20% - Accent1 2 2 6 2 2 5 2 2" xfId="7861" xr:uid="{00000000-0005-0000-0000-0000FA1D0000}"/>
    <cellStyle name="20% - Accent1 2 2 6 2 2 5 3" xfId="7862" xr:uid="{00000000-0005-0000-0000-0000FB1D0000}"/>
    <cellStyle name="20% - Accent1 2 2 6 2 2 6" xfId="7863" xr:uid="{00000000-0005-0000-0000-0000FC1D0000}"/>
    <cellStyle name="20% - Accent1 2 2 6 2 2 6 2" xfId="7864" xr:uid="{00000000-0005-0000-0000-0000FD1D0000}"/>
    <cellStyle name="20% - Accent1 2 2 6 2 2 6 2 2" xfId="7865" xr:uid="{00000000-0005-0000-0000-0000FE1D0000}"/>
    <cellStyle name="20% - Accent1 2 2 6 2 2 6 3" xfId="7866" xr:uid="{00000000-0005-0000-0000-0000FF1D0000}"/>
    <cellStyle name="20% - Accent1 2 2 6 2 2 7" xfId="7867" xr:uid="{00000000-0005-0000-0000-0000001E0000}"/>
    <cellStyle name="20% - Accent1 2 2 6 2 2 7 2" xfId="7868" xr:uid="{00000000-0005-0000-0000-0000011E0000}"/>
    <cellStyle name="20% - Accent1 2 2 6 2 2 8" xfId="7869" xr:uid="{00000000-0005-0000-0000-0000021E0000}"/>
    <cellStyle name="20% - Accent1 2 2 6 2 2 8 2" xfId="7870" xr:uid="{00000000-0005-0000-0000-0000031E0000}"/>
    <cellStyle name="20% - Accent1 2 2 6 2 2 9" xfId="7871" xr:uid="{00000000-0005-0000-0000-0000041E0000}"/>
    <cellStyle name="20% - Accent1 2 2 6 2 3" xfId="7872" xr:uid="{00000000-0005-0000-0000-0000051E0000}"/>
    <cellStyle name="20% - Accent1 2 2 6 2 3 2" xfId="7873" xr:uid="{00000000-0005-0000-0000-0000061E0000}"/>
    <cellStyle name="20% - Accent1 2 2 6 2 3 2 2" xfId="7874" xr:uid="{00000000-0005-0000-0000-0000071E0000}"/>
    <cellStyle name="20% - Accent1 2 2 6 2 3 2 2 2" xfId="7875" xr:uid="{00000000-0005-0000-0000-0000081E0000}"/>
    <cellStyle name="20% - Accent1 2 2 6 2 3 2 2 2 2" xfId="7876" xr:uid="{00000000-0005-0000-0000-0000091E0000}"/>
    <cellStyle name="20% - Accent1 2 2 6 2 3 2 2 3" xfId="7877" xr:uid="{00000000-0005-0000-0000-00000A1E0000}"/>
    <cellStyle name="20% - Accent1 2 2 6 2 3 2 3" xfId="7878" xr:uid="{00000000-0005-0000-0000-00000B1E0000}"/>
    <cellStyle name="20% - Accent1 2 2 6 2 3 2 3 2" xfId="7879" xr:uid="{00000000-0005-0000-0000-00000C1E0000}"/>
    <cellStyle name="20% - Accent1 2 2 6 2 3 2 4" xfId="7880" xr:uid="{00000000-0005-0000-0000-00000D1E0000}"/>
    <cellStyle name="20% - Accent1 2 2 6 2 3 3" xfId="7881" xr:uid="{00000000-0005-0000-0000-00000E1E0000}"/>
    <cellStyle name="20% - Accent1 2 2 6 2 3 3 2" xfId="7882" xr:uid="{00000000-0005-0000-0000-00000F1E0000}"/>
    <cellStyle name="20% - Accent1 2 2 6 2 3 3 2 2" xfId="7883" xr:uid="{00000000-0005-0000-0000-0000101E0000}"/>
    <cellStyle name="20% - Accent1 2 2 6 2 3 3 2 2 2" xfId="7884" xr:uid="{00000000-0005-0000-0000-0000111E0000}"/>
    <cellStyle name="20% - Accent1 2 2 6 2 3 3 2 3" xfId="7885" xr:uid="{00000000-0005-0000-0000-0000121E0000}"/>
    <cellStyle name="20% - Accent1 2 2 6 2 3 3 3" xfId="7886" xr:uid="{00000000-0005-0000-0000-0000131E0000}"/>
    <cellStyle name="20% - Accent1 2 2 6 2 3 3 3 2" xfId="7887" xr:uid="{00000000-0005-0000-0000-0000141E0000}"/>
    <cellStyle name="20% - Accent1 2 2 6 2 3 3 4" xfId="7888" xr:uid="{00000000-0005-0000-0000-0000151E0000}"/>
    <cellStyle name="20% - Accent1 2 2 6 2 3 4" xfId="7889" xr:uid="{00000000-0005-0000-0000-0000161E0000}"/>
    <cellStyle name="20% - Accent1 2 2 6 2 3 4 2" xfId="7890" xr:uid="{00000000-0005-0000-0000-0000171E0000}"/>
    <cellStyle name="20% - Accent1 2 2 6 2 3 4 2 2" xfId="7891" xr:uid="{00000000-0005-0000-0000-0000181E0000}"/>
    <cellStyle name="20% - Accent1 2 2 6 2 3 4 2 2 2" xfId="7892" xr:uid="{00000000-0005-0000-0000-0000191E0000}"/>
    <cellStyle name="20% - Accent1 2 2 6 2 3 4 2 3" xfId="7893" xr:uid="{00000000-0005-0000-0000-00001A1E0000}"/>
    <cellStyle name="20% - Accent1 2 2 6 2 3 4 3" xfId="7894" xr:uid="{00000000-0005-0000-0000-00001B1E0000}"/>
    <cellStyle name="20% - Accent1 2 2 6 2 3 4 3 2" xfId="7895" xr:uid="{00000000-0005-0000-0000-00001C1E0000}"/>
    <cellStyle name="20% - Accent1 2 2 6 2 3 4 4" xfId="7896" xr:uid="{00000000-0005-0000-0000-00001D1E0000}"/>
    <cellStyle name="20% - Accent1 2 2 6 2 3 5" xfId="7897" xr:uid="{00000000-0005-0000-0000-00001E1E0000}"/>
    <cellStyle name="20% - Accent1 2 2 6 2 3 5 2" xfId="7898" xr:uid="{00000000-0005-0000-0000-00001F1E0000}"/>
    <cellStyle name="20% - Accent1 2 2 6 2 3 5 2 2" xfId="7899" xr:uid="{00000000-0005-0000-0000-0000201E0000}"/>
    <cellStyle name="20% - Accent1 2 2 6 2 3 5 3" xfId="7900" xr:uid="{00000000-0005-0000-0000-0000211E0000}"/>
    <cellStyle name="20% - Accent1 2 2 6 2 3 6" xfId="7901" xr:uid="{00000000-0005-0000-0000-0000221E0000}"/>
    <cellStyle name="20% - Accent1 2 2 6 2 3 6 2" xfId="7902" xr:uid="{00000000-0005-0000-0000-0000231E0000}"/>
    <cellStyle name="20% - Accent1 2 2 6 2 3 6 2 2" xfId="7903" xr:uid="{00000000-0005-0000-0000-0000241E0000}"/>
    <cellStyle name="20% - Accent1 2 2 6 2 3 6 3" xfId="7904" xr:uid="{00000000-0005-0000-0000-0000251E0000}"/>
    <cellStyle name="20% - Accent1 2 2 6 2 3 7" xfId="7905" xr:uid="{00000000-0005-0000-0000-0000261E0000}"/>
    <cellStyle name="20% - Accent1 2 2 6 2 3 7 2" xfId="7906" xr:uid="{00000000-0005-0000-0000-0000271E0000}"/>
    <cellStyle name="20% - Accent1 2 2 6 2 3 8" xfId="7907" xr:uid="{00000000-0005-0000-0000-0000281E0000}"/>
    <cellStyle name="20% - Accent1 2 2 6 2 3 8 2" xfId="7908" xr:uid="{00000000-0005-0000-0000-0000291E0000}"/>
    <cellStyle name="20% - Accent1 2 2 6 2 3 9" xfId="7909" xr:uid="{00000000-0005-0000-0000-00002A1E0000}"/>
    <cellStyle name="20% - Accent1 2 2 6 2 4" xfId="7910" xr:uid="{00000000-0005-0000-0000-00002B1E0000}"/>
    <cellStyle name="20% - Accent1 2 2 6 2 4 2" xfId="7911" xr:uid="{00000000-0005-0000-0000-00002C1E0000}"/>
    <cellStyle name="20% - Accent1 2 2 6 2 4 2 2" xfId="7912" xr:uid="{00000000-0005-0000-0000-00002D1E0000}"/>
    <cellStyle name="20% - Accent1 2 2 6 2 4 2 2 2" xfId="7913" xr:uid="{00000000-0005-0000-0000-00002E1E0000}"/>
    <cellStyle name="20% - Accent1 2 2 6 2 4 2 3" xfId="7914" xr:uid="{00000000-0005-0000-0000-00002F1E0000}"/>
    <cellStyle name="20% - Accent1 2 2 6 2 4 3" xfId="7915" xr:uid="{00000000-0005-0000-0000-0000301E0000}"/>
    <cellStyle name="20% - Accent1 2 2 6 2 4 3 2" xfId="7916" xr:uid="{00000000-0005-0000-0000-0000311E0000}"/>
    <cellStyle name="20% - Accent1 2 2 6 2 4 4" xfId="7917" xr:uid="{00000000-0005-0000-0000-0000321E0000}"/>
    <cellStyle name="20% - Accent1 2 2 6 2 5" xfId="7918" xr:uid="{00000000-0005-0000-0000-0000331E0000}"/>
    <cellStyle name="20% - Accent1 2 2 6 2 5 2" xfId="7919" xr:uid="{00000000-0005-0000-0000-0000341E0000}"/>
    <cellStyle name="20% - Accent1 2 2 6 2 5 2 2" xfId="7920" xr:uid="{00000000-0005-0000-0000-0000351E0000}"/>
    <cellStyle name="20% - Accent1 2 2 6 2 5 2 2 2" xfId="7921" xr:uid="{00000000-0005-0000-0000-0000361E0000}"/>
    <cellStyle name="20% - Accent1 2 2 6 2 5 2 3" xfId="7922" xr:uid="{00000000-0005-0000-0000-0000371E0000}"/>
    <cellStyle name="20% - Accent1 2 2 6 2 5 3" xfId="7923" xr:uid="{00000000-0005-0000-0000-0000381E0000}"/>
    <cellStyle name="20% - Accent1 2 2 6 2 5 3 2" xfId="7924" xr:uid="{00000000-0005-0000-0000-0000391E0000}"/>
    <cellStyle name="20% - Accent1 2 2 6 2 5 4" xfId="7925" xr:uid="{00000000-0005-0000-0000-00003A1E0000}"/>
    <cellStyle name="20% - Accent1 2 2 6 2 6" xfId="7926" xr:uid="{00000000-0005-0000-0000-00003B1E0000}"/>
    <cellStyle name="20% - Accent1 2 2 6 2 6 2" xfId="7927" xr:uid="{00000000-0005-0000-0000-00003C1E0000}"/>
    <cellStyle name="20% - Accent1 2 2 6 2 6 2 2" xfId="7928" xr:uid="{00000000-0005-0000-0000-00003D1E0000}"/>
    <cellStyle name="20% - Accent1 2 2 6 2 6 2 2 2" xfId="7929" xr:uid="{00000000-0005-0000-0000-00003E1E0000}"/>
    <cellStyle name="20% - Accent1 2 2 6 2 6 2 3" xfId="7930" xr:uid="{00000000-0005-0000-0000-00003F1E0000}"/>
    <cellStyle name="20% - Accent1 2 2 6 2 6 3" xfId="7931" xr:uid="{00000000-0005-0000-0000-0000401E0000}"/>
    <cellStyle name="20% - Accent1 2 2 6 2 6 3 2" xfId="7932" xr:uid="{00000000-0005-0000-0000-0000411E0000}"/>
    <cellStyle name="20% - Accent1 2 2 6 2 6 4" xfId="7933" xr:uid="{00000000-0005-0000-0000-0000421E0000}"/>
    <cellStyle name="20% - Accent1 2 2 6 2 7" xfId="7934" xr:uid="{00000000-0005-0000-0000-0000431E0000}"/>
    <cellStyle name="20% - Accent1 2 2 6 2 7 2" xfId="7935" xr:uid="{00000000-0005-0000-0000-0000441E0000}"/>
    <cellStyle name="20% - Accent1 2 2 6 2 7 2 2" xfId="7936" xr:uid="{00000000-0005-0000-0000-0000451E0000}"/>
    <cellStyle name="20% - Accent1 2 2 6 2 7 3" xfId="7937" xr:uid="{00000000-0005-0000-0000-0000461E0000}"/>
    <cellStyle name="20% - Accent1 2 2 6 2 8" xfId="7938" xr:uid="{00000000-0005-0000-0000-0000471E0000}"/>
    <cellStyle name="20% - Accent1 2 2 6 2 8 2" xfId="7939" xr:uid="{00000000-0005-0000-0000-0000481E0000}"/>
    <cellStyle name="20% - Accent1 2 2 6 2 8 2 2" xfId="7940" xr:uid="{00000000-0005-0000-0000-0000491E0000}"/>
    <cellStyle name="20% - Accent1 2 2 6 2 8 3" xfId="7941" xr:uid="{00000000-0005-0000-0000-00004A1E0000}"/>
    <cellStyle name="20% - Accent1 2 2 6 2 9" xfId="7942" xr:uid="{00000000-0005-0000-0000-00004B1E0000}"/>
    <cellStyle name="20% - Accent1 2 2 6 2 9 2" xfId="7943" xr:uid="{00000000-0005-0000-0000-00004C1E0000}"/>
    <cellStyle name="20% - Accent1 2 2 6 3" xfId="7944" xr:uid="{00000000-0005-0000-0000-00004D1E0000}"/>
    <cellStyle name="20% - Accent1 2 2 6 3 10" xfId="7945" xr:uid="{00000000-0005-0000-0000-00004E1E0000}"/>
    <cellStyle name="20% - Accent1 2 2 6 3 10 2" xfId="7946" xr:uid="{00000000-0005-0000-0000-00004F1E0000}"/>
    <cellStyle name="20% - Accent1 2 2 6 3 11" xfId="7947" xr:uid="{00000000-0005-0000-0000-0000501E0000}"/>
    <cellStyle name="20% - Accent1 2 2 6 3 2" xfId="7948" xr:uid="{00000000-0005-0000-0000-0000511E0000}"/>
    <cellStyle name="20% - Accent1 2 2 6 3 2 2" xfId="7949" xr:uid="{00000000-0005-0000-0000-0000521E0000}"/>
    <cellStyle name="20% - Accent1 2 2 6 3 2 2 2" xfId="7950" xr:uid="{00000000-0005-0000-0000-0000531E0000}"/>
    <cellStyle name="20% - Accent1 2 2 6 3 2 2 2 2" xfId="7951" xr:uid="{00000000-0005-0000-0000-0000541E0000}"/>
    <cellStyle name="20% - Accent1 2 2 6 3 2 2 2 2 2" xfId="7952" xr:uid="{00000000-0005-0000-0000-0000551E0000}"/>
    <cellStyle name="20% - Accent1 2 2 6 3 2 2 2 3" xfId="7953" xr:uid="{00000000-0005-0000-0000-0000561E0000}"/>
    <cellStyle name="20% - Accent1 2 2 6 3 2 2 3" xfId="7954" xr:uid="{00000000-0005-0000-0000-0000571E0000}"/>
    <cellStyle name="20% - Accent1 2 2 6 3 2 2 3 2" xfId="7955" xr:uid="{00000000-0005-0000-0000-0000581E0000}"/>
    <cellStyle name="20% - Accent1 2 2 6 3 2 2 4" xfId="7956" xr:uid="{00000000-0005-0000-0000-0000591E0000}"/>
    <cellStyle name="20% - Accent1 2 2 6 3 2 3" xfId="7957" xr:uid="{00000000-0005-0000-0000-00005A1E0000}"/>
    <cellStyle name="20% - Accent1 2 2 6 3 2 3 2" xfId="7958" xr:uid="{00000000-0005-0000-0000-00005B1E0000}"/>
    <cellStyle name="20% - Accent1 2 2 6 3 2 3 2 2" xfId="7959" xr:uid="{00000000-0005-0000-0000-00005C1E0000}"/>
    <cellStyle name="20% - Accent1 2 2 6 3 2 3 2 2 2" xfId="7960" xr:uid="{00000000-0005-0000-0000-00005D1E0000}"/>
    <cellStyle name="20% - Accent1 2 2 6 3 2 3 2 3" xfId="7961" xr:uid="{00000000-0005-0000-0000-00005E1E0000}"/>
    <cellStyle name="20% - Accent1 2 2 6 3 2 3 3" xfId="7962" xr:uid="{00000000-0005-0000-0000-00005F1E0000}"/>
    <cellStyle name="20% - Accent1 2 2 6 3 2 3 3 2" xfId="7963" xr:uid="{00000000-0005-0000-0000-0000601E0000}"/>
    <cellStyle name="20% - Accent1 2 2 6 3 2 3 4" xfId="7964" xr:uid="{00000000-0005-0000-0000-0000611E0000}"/>
    <cellStyle name="20% - Accent1 2 2 6 3 2 4" xfId="7965" xr:uid="{00000000-0005-0000-0000-0000621E0000}"/>
    <cellStyle name="20% - Accent1 2 2 6 3 2 4 2" xfId="7966" xr:uid="{00000000-0005-0000-0000-0000631E0000}"/>
    <cellStyle name="20% - Accent1 2 2 6 3 2 4 2 2" xfId="7967" xr:uid="{00000000-0005-0000-0000-0000641E0000}"/>
    <cellStyle name="20% - Accent1 2 2 6 3 2 4 2 2 2" xfId="7968" xr:uid="{00000000-0005-0000-0000-0000651E0000}"/>
    <cellStyle name="20% - Accent1 2 2 6 3 2 4 2 3" xfId="7969" xr:uid="{00000000-0005-0000-0000-0000661E0000}"/>
    <cellStyle name="20% - Accent1 2 2 6 3 2 4 3" xfId="7970" xr:uid="{00000000-0005-0000-0000-0000671E0000}"/>
    <cellStyle name="20% - Accent1 2 2 6 3 2 4 3 2" xfId="7971" xr:uid="{00000000-0005-0000-0000-0000681E0000}"/>
    <cellStyle name="20% - Accent1 2 2 6 3 2 4 4" xfId="7972" xr:uid="{00000000-0005-0000-0000-0000691E0000}"/>
    <cellStyle name="20% - Accent1 2 2 6 3 2 5" xfId="7973" xr:uid="{00000000-0005-0000-0000-00006A1E0000}"/>
    <cellStyle name="20% - Accent1 2 2 6 3 2 5 2" xfId="7974" xr:uid="{00000000-0005-0000-0000-00006B1E0000}"/>
    <cellStyle name="20% - Accent1 2 2 6 3 2 5 2 2" xfId="7975" xr:uid="{00000000-0005-0000-0000-00006C1E0000}"/>
    <cellStyle name="20% - Accent1 2 2 6 3 2 5 3" xfId="7976" xr:uid="{00000000-0005-0000-0000-00006D1E0000}"/>
    <cellStyle name="20% - Accent1 2 2 6 3 2 6" xfId="7977" xr:uid="{00000000-0005-0000-0000-00006E1E0000}"/>
    <cellStyle name="20% - Accent1 2 2 6 3 2 6 2" xfId="7978" xr:uid="{00000000-0005-0000-0000-00006F1E0000}"/>
    <cellStyle name="20% - Accent1 2 2 6 3 2 6 2 2" xfId="7979" xr:uid="{00000000-0005-0000-0000-0000701E0000}"/>
    <cellStyle name="20% - Accent1 2 2 6 3 2 6 3" xfId="7980" xr:uid="{00000000-0005-0000-0000-0000711E0000}"/>
    <cellStyle name="20% - Accent1 2 2 6 3 2 7" xfId="7981" xr:uid="{00000000-0005-0000-0000-0000721E0000}"/>
    <cellStyle name="20% - Accent1 2 2 6 3 2 7 2" xfId="7982" xr:uid="{00000000-0005-0000-0000-0000731E0000}"/>
    <cellStyle name="20% - Accent1 2 2 6 3 2 8" xfId="7983" xr:uid="{00000000-0005-0000-0000-0000741E0000}"/>
    <cellStyle name="20% - Accent1 2 2 6 3 2 8 2" xfId="7984" xr:uid="{00000000-0005-0000-0000-0000751E0000}"/>
    <cellStyle name="20% - Accent1 2 2 6 3 2 9" xfId="7985" xr:uid="{00000000-0005-0000-0000-0000761E0000}"/>
    <cellStyle name="20% - Accent1 2 2 6 3 3" xfId="7986" xr:uid="{00000000-0005-0000-0000-0000771E0000}"/>
    <cellStyle name="20% - Accent1 2 2 6 3 3 2" xfId="7987" xr:uid="{00000000-0005-0000-0000-0000781E0000}"/>
    <cellStyle name="20% - Accent1 2 2 6 3 3 2 2" xfId="7988" xr:uid="{00000000-0005-0000-0000-0000791E0000}"/>
    <cellStyle name="20% - Accent1 2 2 6 3 3 2 2 2" xfId="7989" xr:uid="{00000000-0005-0000-0000-00007A1E0000}"/>
    <cellStyle name="20% - Accent1 2 2 6 3 3 2 2 2 2" xfId="7990" xr:uid="{00000000-0005-0000-0000-00007B1E0000}"/>
    <cellStyle name="20% - Accent1 2 2 6 3 3 2 2 3" xfId="7991" xr:uid="{00000000-0005-0000-0000-00007C1E0000}"/>
    <cellStyle name="20% - Accent1 2 2 6 3 3 2 3" xfId="7992" xr:uid="{00000000-0005-0000-0000-00007D1E0000}"/>
    <cellStyle name="20% - Accent1 2 2 6 3 3 2 3 2" xfId="7993" xr:uid="{00000000-0005-0000-0000-00007E1E0000}"/>
    <cellStyle name="20% - Accent1 2 2 6 3 3 2 4" xfId="7994" xr:uid="{00000000-0005-0000-0000-00007F1E0000}"/>
    <cellStyle name="20% - Accent1 2 2 6 3 3 3" xfId="7995" xr:uid="{00000000-0005-0000-0000-0000801E0000}"/>
    <cellStyle name="20% - Accent1 2 2 6 3 3 3 2" xfId="7996" xr:uid="{00000000-0005-0000-0000-0000811E0000}"/>
    <cellStyle name="20% - Accent1 2 2 6 3 3 3 2 2" xfId="7997" xr:uid="{00000000-0005-0000-0000-0000821E0000}"/>
    <cellStyle name="20% - Accent1 2 2 6 3 3 3 2 2 2" xfId="7998" xr:uid="{00000000-0005-0000-0000-0000831E0000}"/>
    <cellStyle name="20% - Accent1 2 2 6 3 3 3 2 3" xfId="7999" xr:uid="{00000000-0005-0000-0000-0000841E0000}"/>
    <cellStyle name="20% - Accent1 2 2 6 3 3 3 3" xfId="8000" xr:uid="{00000000-0005-0000-0000-0000851E0000}"/>
    <cellStyle name="20% - Accent1 2 2 6 3 3 3 3 2" xfId="8001" xr:uid="{00000000-0005-0000-0000-0000861E0000}"/>
    <cellStyle name="20% - Accent1 2 2 6 3 3 3 4" xfId="8002" xr:uid="{00000000-0005-0000-0000-0000871E0000}"/>
    <cellStyle name="20% - Accent1 2 2 6 3 3 4" xfId="8003" xr:uid="{00000000-0005-0000-0000-0000881E0000}"/>
    <cellStyle name="20% - Accent1 2 2 6 3 3 4 2" xfId="8004" xr:uid="{00000000-0005-0000-0000-0000891E0000}"/>
    <cellStyle name="20% - Accent1 2 2 6 3 3 4 2 2" xfId="8005" xr:uid="{00000000-0005-0000-0000-00008A1E0000}"/>
    <cellStyle name="20% - Accent1 2 2 6 3 3 4 2 2 2" xfId="8006" xr:uid="{00000000-0005-0000-0000-00008B1E0000}"/>
    <cellStyle name="20% - Accent1 2 2 6 3 3 4 2 3" xfId="8007" xr:uid="{00000000-0005-0000-0000-00008C1E0000}"/>
    <cellStyle name="20% - Accent1 2 2 6 3 3 4 3" xfId="8008" xr:uid="{00000000-0005-0000-0000-00008D1E0000}"/>
    <cellStyle name="20% - Accent1 2 2 6 3 3 4 3 2" xfId="8009" xr:uid="{00000000-0005-0000-0000-00008E1E0000}"/>
    <cellStyle name="20% - Accent1 2 2 6 3 3 4 4" xfId="8010" xr:uid="{00000000-0005-0000-0000-00008F1E0000}"/>
    <cellStyle name="20% - Accent1 2 2 6 3 3 5" xfId="8011" xr:uid="{00000000-0005-0000-0000-0000901E0000}"/>
    <cellStyle name="20% - Accent1 2 2 6 3 3 5 2" xfId="8012" xr:uid="{00000000-0005-0000-0000-0000911E0000}"/>
    <cellStyle name="20% - Accent1 2 2 6 3 3 5 2 2" xfId="8013" xr:uid="{00000000-0005-0000-0000-0000921E0000}"/>
    <cellStyle name="20% - Accent1 2 2 6 3 3 5 3" xfId="8014" xr:uid="{00000000-0005-0000-0000-0000931E0000}"/>
    <cellStyle name="20% - Accent1 2 2 6 3 3 6" xfId="8015" xr:uid="{00000000-0005-0000-0000-0000941E0000}"/>
    <cellStyle name="20% - Accent1 2 2 6 3 3 6 2" xfId="8016" xr:uid="{00000000-0005-0000-0000-0000951E0000}"/>
    <cellStyle name="20% - Accent1 2 2 6 3 3 6 2 2" xfId="8017" xr:uid="{00000000-0005-0000-0000-0000961E0000}"/>
    <cellStyle name="20% - Accent1 2 2 6 3 3 6 3" xfId="8018" xr:uid="{00000000-0005-0000-0000-0000971E0000}"/>
    <cellStyle name="20% - Accent1 2 2 6 3 3 7" xfId="8019" xr:uid="{00000000-0005-0000-0000-0000981E0000}"/>
    <cellStyle name="20% - Accent1 2 2 6 3 3 7 2" xfId="8020" xr:uid="{00000000-0005-0000-0000-0000991E0000}"/>
    <cellStyle name="20% - Accent1 2 2 6 3 3 8" xfId="8021" xr:uid="{00000000-0005-0000-0000-00009A1E0000}"/>
    <cellStyle name="20% - Accent1 2 2 6 3 3 8 2" xfId="8022" xr:uid="{00000000-0005-0000-0000-00009B1E0000}"/>
    <cellStyle name="20% - Accent1 2 2 6 3 3 9" xfId="8023" xr:uid="{00000000-0005-0000-0000-00009C1E0000}"/>
    <cellStyle name="20% - Accent1 2 2 6 3 4" xfId="8024" xr:uid="{00000000-0005-0000-0000-00009D1E0000}"/>
    <cellStyle name="20% - Accent1 2 2 6 3 4 2" xfId="8025" xr:uid="{00000000-0005-0000-0000-00009E1E0000}"/>
    <cellStyle name="20% - Accent1 2 2 6 3 4 2 2" xfId="8026" xr:uid="{00000000-0005-0000-0000-00009F1E0000}"/>
    <cellStyle name="20% - Accent1 2 2 6 3 4 2 2 2" xfId="8027" xr:uid="{00000000-0005-0000-0000-0000A01E0000}"/>
    <cellStyle name="20% - Accent1 2 2 6 3 4 2 3" xfId="8028" xr:uid="{00000000-0005-0000-0000-0000A11E0000}"/>
    <cellStyle name="20% - Accent1 2 2 6 3 4 3" xfId="8029" xr:uid="{00000000-0005-0000-0000-0000A21E0000}"/>
    <cellStyle name="20% - Accent1 2 2 6 3 4 3 2" xfId="8030" xr:uid="{00000000-0005-0000-0000-0000A31E0000}"/>
    <cellStyle name="20% - Accent1 2 2 6 3 4 4" xfId="8031" xr:uid="{00000000-0005-0000-0000-0000A41E0000}"/>
    <cellStyle name="20% - Accent1 2 2 6 3 5" xfId="8032" xr:uid="{00000000-0005-0000-0000-0000A51E0000}"/>
    <cellStyle name="20% - Accent1 2 2 6 3 5 2" xfId="8033" xr:uid="{00000000-0005-0000-0000-0000A61E0000}"/>
    <cellStyle name="20% - Accent1 2 2 6 3 5 2 2" xfId="8034" xr:uid="{00000000-0005-0000-0000-0000A71E0000}"/>
    <cellStyle name="20% - Accent1 2 2 6 3 5 2 2 2" xfId="8035" xr:uid="{00000000-0005-0000-0000-0000A81E0000}"/>
    <cellStyle name="20% - Accent1 2 2 6 3 5 2 3" xfId="8036" xr:uid="{00000000-0005-0000-0000-0000A91E0000}"/>
    <cellStyle name="20% - Accent1 2 2 6 3 5 3" xfId="8037" xr:uid="{00000000-0005-0000-0000-0000AA1E0000}"/>
    <cellStyle name="20% - Accent1 2 2 6 3 5 3 2" xfId="8038" xr:uid="{00000000-0005-0000-0000-0000AB1E0000}"/>
    <cellStyle name="20% - Accent1 2 2 6 3 5 4" xfId="8039" xr:uid="{00000000-0005-0000-0000-0000AC1E0000}"/>
    <cellStyle name="20% - Accent1 2 2 6 3 6" xfId="8040" xr:uid="{00000000-0005-0000-0000-0000AD1E0000}"/>
    <cellStyle name="20% - Accent1 2 2 6 3 6 2" xfId="8041" xr:uid="{00000000-0005-0000-0000-0000AE1E0000}"/>
    <cellStyle name="20% - Accent1 2 2 6 3 6 2 2" xfId="8042" xr:uid="{00000000-0005-0000-0000-0000AF1E0000}"/>
    <cellStyle name="20% - Accent1 2 2 6 3 6 2 2 2" xfId="8043" xr:uid="{00000000-0005-0000-0000-0000B01E0000}"/>
    <cellStyle name="20% - Accent1 2 2 6 3 6 2 3" xfId="8044" xr:uid="{00000000-0005-0000-0000-0000B11E0000}"/>
    <cellStyle name="20% - Accent1 2 2 6 3 6 3" xfId="8045" xr:uid="{00000000-0005-0000-0000-0000B21E0000}"/>
    <cellStyle name="20% - Accent1 2 2 6 3 6 3 2" xfId="8046" xr:uid="{00000000-0005-0000-0000-0000B31E0000}"/>
    <cellStyle name="20% - Accent1 2 2 6 3 6 4" xfId="8047" xr:uid="{00000000-0005-0000-0000-0000B41E0000}"/>
    <cellStyle name="20% - Accent1 2 2 6 3 7" xfId="8048" xr:uid="{00000000-0005-0000-0000-0000B51E0000}"/>
    <cellStyle name="20% - Accent1 2 2 6 3 7 2" xfId="8049" xr:uid="{00000000-0005-0000-0000-0000B61E0000}"/>
    <cellStyle name="20% - Accent1 2 2 6 3 7 2 2" xfId="8050" xr:uid="{00000000-0005-0000-0000-0000B71E0000}"/>
    <cellStyle name="20% - Accent1 2 2 6 3 7 3" xfId="8051" xr:uid="{00000000-0005-0000-0000-0000B81E0000}"/>
    <cellStyle name="20% - Accent1 2 2 6 3 8" xfId="8052" xr:uid="{00000000-0005-0000-0000-0000B91E0000}"/>
    <cellStyle name="20% - Accent1 2 2 6 3 8 2" xfId="8053" xr:uid="{00000000-0005-0000-0000-0000BA1E0000}"/>
    <cellStyle name="20% - Accent1 2 2 6 3 8 2 2" xfId="8054" xr:uid="{00000000-0005-0000-0000-0000BB1E0000}"/>
    <cellStyle name="20% - Accent1 2 2 6 3 8 3" xfId="8055" xr:uid="{00000000-0005-0000-0000-0000BC1E0000}"/>
    <cellStyle name="20% - Accent1 2 2 6 3 9" xfId="8056" xr:uid="{00000000-0005-0000-0000-0000BD1E0000}"/>
    <cellStyle name="20% - Accent1 2 2 6 3 9 2" xfId="8057" xr:uid="{00000000-0005-0000-0000-0000BE1E0000}"/>
    <cellStyle name="20% - Accent1 2 2 6 4" xfId="8058" xr:uid="{00000000-0005-0000-0000-0000BF1E0000}"/>
    <cellStyle name="20% - Accent1 2 2 6 4 10" xfId="8059" xr:uid="{00000000-0005-0000-0000-0000C01E0000}"/>
    <cellStyle name="20% - Accent1 2 2 6 4 10 2" xfId="8060" xr:uid="{00000000-0005-0000-0000-0000C11E0000}"/>
    <cellStyle name="20% - Accent1 2 2 6 4 11" xfId="8061" xr:uid="{00000000-0005-0000-0000-0000C21E0000}"/>
    <cellStyle name="20% - Accent1 2 2 6 4 2" xfId="8062" xr:uid="{00000000-0005-0000-0000-0000C31E0000}"/>
    <cellStyle name="20% - Accent1 2 2 6 4 2 2" xfId="8063" xr:uid="{00000000-0005-0000-0000-0000C41E0000}"/>
    <cellStyle name="20% - Accent1 2 2 6 4 2 2 2" xfId="8064" xr:uid="{00000000-0005-0000-0000-0000C51E0000}"/>
    <cellStyle name="20% - Accent1 2 2 6 4 2 2 2 2" xfId="8065" xr:uid="{00000000-0005-0000-0000-0000C61E0000}"/>
    <cellStyle name="20% - Accent1 2 2 6 4 2 2 2 2 2" xfId="8066" xr:uid="{00000000-0005-0000-0000-0000C71E0000}"/>
    <cellStyle name="20% - Accent1 2 2 6 4 2 2 2 3" xfId="8067" xr:uid="{00000000-0005-0000-0000-0000C81E0000}"/>
    <cellStyle name="20% - Accent1 2 2 6 4 2 2 3" xfId="8068" xr:uid="{00000000-0005-0000-0000-0000C91E0000}"/>
    <cellStyle name="20% - Accent1 2 2 6 4 2 2 3 2" xfId="8069" xr:uid="{00000000-0005-0000-0000-0000CA1E0000}"/>
    <cellStyle name="20% - Accent1 2 2 6 4 2 2 4" xfId="8070" xr:uid="{00000000-0005-0000-0000-0000CB1E0000}"/>
    <cellStyle name="20% - Accent1 2 2 6 4 2 3" xfId="8071" xr:uid="{00000000-0005-0000-0000-0000CC1E0000}"/>
    <cellStyle name="20% - Accent1 2 2 6 4 2 3 2" xfId="8072" xr:uid="{00000000-0005-0000-0000-0000CD1E0000}"/>
    <cellStyle name="20% - Accent1 2 2 6 4 2 3 2 2" xfId="8073" xr:uid="{00000000-0005-0000-0000-0000CE1E0000}"/>
    <cellStyle name="20% - Accent1 2 2 6 4 2 3 2 2 2" xfId="8074" xr:uid="{00000000-0005-0000-0000-0000CF1E0000}"/>
    <cellStyle name="20% - Accent1 2 2 6 4 2 3 2 3" xfId="8075" xr:uid="{00000000-0005-0000-0000-0000D01E0000}"/>
    <cellStyle name="20% - Accent1 2 2 6 4 2 3 3" xfId="8076" xr:uid="{00000000-0005-0000-0000-0000D11E0000}"/>
    <cellStyle name="20% - Accent1 2 2 6 4 2 3 3 2" xfId="8077" xr:uid="{00000000-0005-0000-0000-0000D21E0000}"/>
    <cellStyle name="20% - Accent1 2 2 6 4 2 3 4" xfId="8078" xr:uid="{00000000-0005-0000-0000-0000D31E0000}"/>
    <cellStyle name="20% - Accent1 2 2 6 4 2 4" xfId="8079" xr:uid="{00000000-0005-0000-0000-0000D41E0000}"/>
    <cellStyle name="20% - Accent1 2 2 6 4 2 4 2" xfId="8080" xr:uid="{00000000-0005-0000-0000-0000D51E0000}"/>
    <cellStyle name="20% - Accent1 2 2 6 4 2 4 2 2" xfId="8081" xr:uid="{00000000-0005-0000-0000-0000D61E0000}"/>
    <cellStyle name="20% - Accent1 2 2 6 4 2 4 2 2 2" xfId="8082" xr:uid="{00000000-0005-0000-0000-0000D71E0000}"/>
    <cellStyle name="20% - Accent1 2 2 6 4 2 4 2 3" xfId="8083" xr:uid="{00000000-0005-0000-0000-0000D81E0000}"/>
    <cellStyle name="20% - Accent1 2 2 6 4 2 4 3" xfId="8084" xr:uid="{00000000-0005-0000-0000-0000D91E0000}"/>
    <cellStyle name="20% - Accent1 2 2 6 4 2 4 3 2" xfId="8085" xr:uid="{00000000-0005-0000-0000-0000DA1E0000}"/>
    <cellStyle name="20% - Accent1 2 2 6 4 2 4 4" xfId="8086" xr:uid="{00000000-0005-0000-0000-0000DB1E0000}"/>
    <cellStyle name="20% - Accent1 2 2 6 4 2 5" xfId="8087" xr:uid="{00000000-0005-0000-0000-0000DC1E0000}"/>
    <cellStyle name="20% - Accent1 2 2 6 4 2 5 2" xfId="8088" xr:uid="{00000000-0005-0000-0000-0000DD1E0000}"/>
    <cellStyle name="20% - Accent1 2 2 6 4 2 5 2 2" xfId="8089" xr:uid="{00000000-0005-0000-0000-0000DE1E0000}"/>
    <cellStyle name="20% - Accent1 2 2 6 4 2 5 3" xfId="8090" xr:uid="{00000000-0005-0000-0000-0000DF1E0000}"/>
    <cellStyle name="20% - Accent1 2 2 6 4 2 6" xfId="8091" xr:uid="{00000000-0005-0000-0000-0000E01E0000}"/>
    <cellStyle name="20% - Accent1 2 2 6 4 2 6 2" xfId="8092" xr:uid="{00000000-0005-0000-0000-0000E11E0000}"/>
    <cellStyle name="20% - Accent1 2 2 6 4 2 6 2 2" xfId="8093" xr:uid="{00000000-0005-0000-0000-0000E21E0000}"/>
    <cellStyle name="20% - Accent1 2 2 6 4 2 6 3" xfId="8094" xr:uid="{00000000-0005-0000-0000-0000E31E0000}"/>
    <cellStyle name="20% - Accent1 2 2 6 4 2 7" xfId="8095" xr:uid="{00000000-0005-0000-0000-0000E41E0000}"/>
    <cellStyle name="20% - Accent1 2 2 6 4 2 7 2" xfId="8096" xr:uid="{00000000-0005-0000-0000-0000E51E0000}"/>
    <cellStyle name="20% - Accent1 2 2 6 4 2 8" xfId="8097" xr:uid="{00000000-0005-0000-0000-0000E61E0000}"/>
    <cellStyle name="20% - Accent1 2 2 6 4 2 8 2" xfId="8098" xr:uid="{00000000-0005-0000-0000-0000E71E0000}"/>
    <cellStyle name="20% - Accent1 2 2 6 4 2 9" xfId="8099" xr:uid="{00000000-0005-0000-0000-0000E81E0000}"/>
    <cellStyle name="20% - Accent1 2 2 6 4 3" xfId="8100" xr:uid="{00000000-0005-0000-0000-0000E91E0000}"/>
    <cellStyle name="20% - Accent1 2 2 6 4 3 2" xfId="8101" xr:uid="{00000000-0005-0000-0000-0000EA1E0000}"/>
    <cellStyle name="20% - Accent1 2 2 6 4 3 2 2" xfId="8102" xr:uid="{00000000-0005-0000-0000-0000EB1E0000}"/>
    <cellStyle name="20% - Accent1 2 2 6 4 3 2 2 2" xfId="8103" xr:uid="{00000000-0005-0000-0000-0000EC1E0000}"/>
    <cellStyle name="20% - Accent1 2 2 6 4 3 2 2 2 2" xfId="8104" xr:uid="{00000000-0005-0000-0000-0000ED1E0000}"/>
    <cellStyle name="20% - Accent1 2 2 6 4 3 2 2 3" xfId="8105" xr:uid="{00000000-0005-0000-0000-0000EE1E0000}"/>
    <cellStyle name="20% - Accent1 2 2 6 4 3 2 3" xfId="8106" xr:uid="{00000000-0005-0000-0000-0000EF1E0000}"/>
    <cellStyle name="20% - Accent1 2 2 6 4 3 2 3 2" xfId="8107" xr:uid="{00000000-0005-0000-0000-0000F01E0000}"/>
    <cellStyle name="20% - Accent1 2 2 6 4 3 2 4" xfId="8108" xr:uid="{00000000-0005-0000-0000-0000F11E0000}"/>
    <cellStyle name="20% - Accent1 2 2 6 4 3 3" xfId="8109" xr:uid="{00000000-0005-0000-0000-0000F21E0000}"/>
    <cellStyle name="20% - Accent1 2 2 6 4 3 3 2" xfId="8110" xr:uid="{00000000-0005-0000-0000-0000F31E0000}"/>
    <cellStyle name="20% - Accent1 2 2 6 4 3 3 2 2" xfId="8111" xr:uid="{00000000-0005-0000-0000-0000F41E0000}"/>
    <cellStyle name="20% - Accent1 2 2 6 4 3 3 2 2 2" xfId="8112" xr:uid="{00000000-0005-0000-0000-0000F51E0000}"/>
    <cellStyle name="20% - Accent1 2 2 6 4 3 3 2 3" xfId="8113" xr:uid="{00000000-0005-0000-0000-0000F61E0000}"/>
    <cellStyle name="20% - Accent1 2 2 6 4 3 3 3" xfId="8114" xr:uid="{00000000-0005-0000-0000-0000F71E0000}"/>
    <cellStyle name="20% - Accent1 2 2 6 4 3 3 3 2" xfId="8115" xr:uid="{00000000-0005-0000-0000-0000F81E0000}"/>
    <cellStyle name="20% - Accent1 2 2 6 4 3 3 4" xfId="8116" xr:uid="{00000000-0005-0000-0000-0000F91E0000}"/>
    <cellStyle name="20% - Accent1 2 2 6 4 3 4" xfId="8117" xr:uid="{00000000-0005-0000-0000-0000FA1E0000}"/>
    <cellStyle name="20% - Accent1 2 2 6 4 3 4 2" xfId="8118" xr:uid="{00000000-0005-0000-0000-0000FB1E0000}"/>
    <cellStyle name="20% - Accent1 2 2 6 4 3 4 2 2" xfId="8119" xr:uid="{00000000-0005-0000-0000-0000FC1E0000}"/>
    <cellStyle name="20% - Accent1 2 2 6 4 3 4 2 2 2" xfId="8120" xr:uid="{00000000-0005-0000-0000-0000FD1E0000}"/>
    <cellStyle name="20% - Accent1 2 2 6 4 3 4 2 3" xfId="8121" xr:uid="{00000000-0005-0000-0000-0000FE1E0000}"/>
    <cellStyle name="20% - Accent1 2 2 6 4 3 4 3" xfId="8122" xr:uid="{00000000-0005-0000-0000-0000FF1E0000}"/>
    <cellStyle name="20% - Accent1 2 2 6 4 3 4 3 2" xfId="8123" xr:uid="{00000000-0005-0000-0000-0000001F0000}"/>
    <cellStyle name="20% - Accent1 2 2 6 4 3 4 4" xfId="8124" xr:uid="{00000000-0005-0000-0000-0000011F0000}"/>
    <cellStyle name="20% - Accent1 2 2 6 4 3 5" xfId="8125" xr:uid="{00000000-0005-0000-0000-0000021F0000}"/>
    <cellStyle name="20% - Accent1 2 2 6 4 3 5 2" xfId="8126" xr:uid="{00000000-0005-0000-0000-0000031F0000}"/>
    <cellStyle name="20% - Accent1 2 2 6 4 3 5 2 2" xfId="8127" xr:uid="{00000000-0005-0000-0000-0000041F0000}"/>
    <cellStyle name="20% - Accent1 2 2 6 4 3 5 3" xfId="8128" xr:uid="{00000000-0005-0000-0000-0000051F0000}"/>
    <cellStyle name="20% - Accent1 2 2 6 4 3 6" xfId="8129" xr:uid="{00000000-0005-0000-0000-0000061F0000}"/>
    <cellStyle name="20% - Accent1 2 2 6 4 3 6 2" xfId="8130" xr:uid="{00000000-0005-0000-0000-0000071F0000}"/>
    <cellStyle name="20% - Accent1 2 2 6 4 3 6 2 2" xfId="8131" xr:uid="{00000000-0005-0000-0000-0000081F0000}"/>
    <cellStyle name="20% - Accent1 2 2 6 4 3 6 3" xfId="8132" xr:uid="{00000000-0005-0000-0000-0000091F0000}"/>
    <cellStyle name="20% - Accent1 2 2 6 4 3 7" xfId="8133" xr:uid="{00000000-0005-0000-0000-00000A1F0000}"/>
    <cellStyle name="20% - Accent1 2 2 6 4 3 7 2" xfId="8134" xr:uid="{00000000-0005-0000-0000-00000B1F0000}"/>
    <cellStyle name="20% - Accent1 2 2 6 4 3 8" xfId="8135" xr:uid="{00000000-0005-0000-0000-00000C1F0000}"/>
    <cellStyle name="20% - Accent1 2 2 6 4 3 8 2" xfId="8136" xr:uid="{00000000-0005-0000-0000-00000D1F0000}"/>
    <cellStyle name="20% - Accent1 2 2 6 4 3 9" xfId="8137" xr:uid="{00000000-0005-0000-0000-00000E1F0000}"/>
    <cellStyle name="20% - Accent1 2 2 6 4 4" xfId="8138" xr:uid="{00000000-0005-0000-0000-00000F1F0000}"/>
    <cellStyle name="20% - Accent1 2 2 6 4 4 2" xfId="8139" xr:uid="{00000000-0005-0000-0000-0000101F0000}"/>
    <cellStyle name="20% - Accent1 2 2 6 4 4 2 2" xfId="8140" xr:uid="{00000000-0005-0000-0000-0000111F0000}"/>
    <cellStyle name="20% - Accent1 2 2 6 4 4 2 2 2" xfId="8141" xr:uid="{00000000-0005-0000-0000-0000121F0000}"/>
    <cellStyle name="20% - Accent1 2 2 6 4 4 2 3" xfId="8142" xr:uid="{00000000-0005-0000-0000-0000131F0000}"/>
    <cellStyle name="20% - Accent1 2 2 6 4 4 3" xfId="8143" xr:uid="{00000000-0005-0000-0000-0000141F0000}"/>
    <cellStyle name="20% - Accent1 2 2 6 4 4 3 2" xfId="8144" xr:uid="{00000000-0005-0000-0000-0000151F0000}"/>
    <cellStyle name="20% - Accent1 2 2 6 4 4 4" xfId="8145" xr:uid="{00000000-0005-0000-0000-0000161F0000}"/>
    <cellStyle name="20% - Accent1 2 2 6 4 5" xfId="8146" xr:uid="{00000000-0005-0000-0000-0000171F0000}"/>
    <cellStyle name="20% - Accent1 2 2 6 4 5 2" xfId="8147" xr:uid="{00000000-0005-0000-0000-0000181F0000}"/>
    <cellStyle name="20% - Accent1 2 2 6 4 5 2 2" xfId="8148" xr:uid="{00000000-0005-0000-0000-0000191F0000}"/>
    <cellStyle name="20% - Accent1 2 2 6 4 5 2 2 2" xfId="8149" xr:uid="{00000000-0005-0000-0000-00001A1F0000}"/>
    <cellStyle name="20% - Accent1 2 2 6 4 5 2 3" xfId="8150" xr:uid="{00000000-0005-0000-0000-00001B1F0000}"/>
    <cellStyle name="20% - Accent1 2 2 6 4 5 3" xfId="8151" xr:uid="{00000000-0005-0000-0000-00001C1F0000}"/>
    <cellStyle name="20% - Accent1 2 2 6 4 5 3 2" xfId="8152" xr:uid="{00000000-0005-0000-0000-00001D1F0000}"/>
    <cellStyle name="20% - Accent1 2 2 6 4 5 4" xfId="8153" xr:uid="{00000000-0005-0000-0000-00001E1F0000}"/>
    <cellStyle name="20% - Accent1 2 2 6 4 6" xfId="8154" xr:uid="{00000000-0005-0000-0000-00001F1F0000}"/>
    <cellStyle name="20% - Accent1 2 2 6 4 6 2" xfId="8155" xr:uid="{00000000-0005-0000-0000-0000201F0000}"/>
    <cellStyle name="20% - Accent1 2 2 6 4 6 2 2" xfId="8156" xr:uid="{00000000-0005-0000-0000-0000211F0000}"/>
    <cellStyle name="20% - Accent1 2 2 6 4 6 2 2 2" xfId="8157" xr:uid="{00000000-0005-0000-0000-0000221F0000}"/>
    <cellStyle name="20% - Accent1 2 2 6 4 6 2 3" xfId="8158" xr:uid="{00000000-0005-0000-0000-0000231F0000}"/>
    <cellStyle name="20% - Accent1 2 2 6 4 6 3" xfId="8159" xr:uid="{00000000-0005-0000-0000-0000241F0000}"/>
    <cellStyle name="20% - Accent1 2 2 6 4 6 3 2" xfId="8160" xr:uid="{00000000-0005-0000-0000-0000251F0000}"/>
    <cellStyle name="20% - Accent1 2 2 6 4 6 4" xfId="8161" xr:uid="{00000000-0005-0000-0000-0000261F0000}"/>
    <cellStyle name="20% - Accent1 2 2 6 4 7" xfId="8162" xr:uid="{00000000-0005-0000-0000-0000271F0000}"/>
    <cellStyle name="20% - Accent1 2 2 6 4 7 2" xfId="8163" xr:uid="{00000000-0005-0000-0000-0000281F0000}"/>
    <cellStyle name="20% - Accent1 2 2 6 4 7 2 2" xfId="8164" xr:uid="{00000000-0005-0000-0000-0000291F0000}"/>
    <cellStyle name="20% - Accent1 2 2 6 4 7 3" xfId="8165" xr:uid="{00000000-0005-0000-0000-00002A1F0000}"/>
    <cellStyle name="20% - Accent1 2 2 6 4 8" xfId="8166" xr:uid="{00000000-0005-0000-0000-00002B1F0000}"/>
    <cellStyle name="20% - Accent1 2 2 6 4 8 2" xfId="8167" xr:uid="{00000000-0005-0000-0000-00002C1F0000}"/>
    <cellStyle name="20% - Accent1 2 2 6 4 8 2 2" xfId="8168" xr:uid="{00000000-0005-0000-0000-00002D1F0000}"/>
    <cellStyle name="20% - Accent1 2 2 6 4 8 3" xfId="8169" xr:uid="{00000000-0005-0000-0000-00002E1F0000}"/>
    <cellStyle name="20% - Accent1 2 2 6 4 9" xfId="8170" xr:uid="{00000000-0005-0000-0000-00002F1F0000}"/>
    <cellStyle name="20% - Accent1 2 2 6 4 9 2" xfId="8171" xr:uid="{00000000-0005-0000-0000-0000301F0000}"/>
    <cellStyle name="20% - Accent1 2 2 6 5" xfId="8172" xr:uid="{00000000-0005-0000-0000-0000311F0000}"/>
    <cellStyle name="20% - Accent1 2 2 6 5 2" xfId="8173" xr:uid="{00000000-0005-0000-0000-0000321F0000}"/>
    <cellStyle name="20% - Accent1 2 2 6 5 2 2" xfId="8174" xr:uid="{00000000-0005-0000-0000-0000331F0000}"/>
    <cellStyle name="20% - Accent1 2 2 6 5 2 2 2" xfId="8175" xr:uid="{00000000-0005-0000-0000-0000341F0000}"/>
    <cellStyle name="20% - Accent1 2 2 6 5 2 2 2 2" xfId="8176" xr:uid="{00000000-0005-0000-0000-0000351F0000}"/>
    <cellStyle name="20% - Accent1 2 2 6 5 2 2 3" xfId="8177" xr:uid="{00000000-0005-0000-0000-0000361F0000}"/>
    <cellStyle name="20% - Accent1 2 2 6 5 2 3" xfId="8178" xr:uid="{00000000-0005-0000-0000-0000371F0000}"/>
    <cellStyle name="20% - Accent1 2 2 6 5 2 3 2" xfId="8179" xr:uid="{00000000-0005-0000-0000-0000381F0000}"/>
    <cellStyle name="20% - Accent1 2 2 6 5 2 4" xfId="8180" xr:uid="{00000000-0005-0000-0000-0000391F0000}"/>
    <cellStyle name="20% - Accent1 2 2 6 5 3" xfId="8181" xr:uid="{00000000-0005-0000-0000-00003A1F0000}"/>
    <cellStyle name="20% - Accent1 2 2 6 5 3 2" xfId="8182" xr:uid="{00000000-0005-0000-0000-00003B1F0000}"/>
    <cellStyle name="20% - Accent1 2 2 6 5 3 2 2" xfId="8183" xr:uid="{00000000-0005-0000-0000-00003C1F0000}"/>
    <cellStyle name="20% - Accent1 2 2 6 5 3 2 2 2" xfId="8184" xr:uid="{00000000-0005-0000-0000-00003D1F0000}"/>
    <cellStyle name="20% - Accent1 2 2 6 5 3 2 3" xfId="8185" xr:uid="{00000000-0005-0000-0000-00003E1F0000}"/>
    <cellStyle name="20% - Accent1 2 2 6 5 3 3" xfId="8186" xr:uid="{00000000-0005-0000-0000-00003F1F0000}"/>
    <cellStyle name="20% - Accent1 2 2 6 5 3 3 2" xfId="8187" xr:uid="{00000000-0005-0000-0000-0000401F0000}"/>
    <cellStyle name="20% - Accent1 2 2 6 5 3 4" xfId="8188" xr:uid="{00000000-0005-0000-0000-0000411F0000}"/>
    <cellStyle name="20% - Accent1 2 2 6 5 4" xfId="8189" xr:uid="{00000000-0005-0000-0000-0000421F0000}"/>
    <cellStyle name="20% - Accent1 2 2 6 5 4 2" xfId="8190" xr:uid="{00000000-0005-0000-0000-0000431F0000}"/>
    <cellStyle name="20% - Accent1 2 2 6 5 4 2 2" xfId="8191" xr:uid="{00000000-0005-0000-0000-0000441F0000}"/>
    <cellStyle name="20% - Accent1 2 2 6 5 4 2 2 2" xfId="8192" xr:uid="{00000000-0005-0000-0000-0000451F0000}"/>
    <cellStyle name="20% - Accent1 2 2 6 5 4 2 3" xfId="8193" xr:uid="{00000000-0005-0000-0000-0000461F0000}"/>
    <cellStyle name="20% - Accent1 2 2 6 5 4 3" xfId="8194" xr:uid="{00000000-0005-0000-0000-0000471F0000}"/>
    <cellStyle name="20% - Accent1 2 2 6 5 4 3 2" xfId="8195" xr:uid="{00000000-0005-0000-0000-0000481F0000}"/>
    <cellStyle name="20% - Accent1 2 2 6 5 4 4" xfId="8196" xr:uid="{00000000-0005-0000-0000-0000491F0000}"/>
    <cellStyle name="20% - Accent1 2 2 6 5 5" xfId="8197" xr:uid="{00000000-0005-0000-0000-00004A1F0000}"/>
    <cellStyle name="20% - Accent1 2 2 6 5 5 2" xfId="8198" xr:uid="{00000000-0005-0000-0000-00004B1F0000}"/>
    <cellStyle name="20% - Accent1 2 2 6 5 5 2 2" xfId="8199" xr:uid="{00000000-0005-0000-0000-00004C1F0000}"/>
    <cellStyle name="20% - Accent1 2 2 6 5 5 3" xfId="8200" xr:uid="{00000000-0005-0000-0000-00004D1F0000}"/>
    <cellStyle name="20% - Accent1 2 2 6 5 6" xfId="8201" xr:uid="{00000000-0005-0000-0000-00004E1F0000}"/>
    <cellStyle name="20% - Accent1 2 2 6 5 6 2" xfId="8202" xr:uid="{00000000-0005-0000-0000-00004F1F0000}"/>
    <cellStyle name="20% - Accent1 2 2 6 5 6 2 2" xfId="8203" xr:uid="{00000000-0005-0000-0000-0000501F0000}"/>
    <cellStyle name="20% - Accent1 2 2 6 5 6 3" xfId="8204" xr:uid="{00000000-0005-0000-0000-0000511F0000}"/>
    <cellStyle name="20% - Accent1 2 2 6 5 7" xfId="8205" xr:uid="{00000000-0005-0000-0000-0000521F0000}"/>
    <cellStyle name="20% - Accent1 2 2 6 5 7 2" xfId="8206" xr:uid="{00000000-0005-0000-0000-0000531F0000}"/>
    <cellStyle name="20% - Accent1 2 2 6 5 8" xfId="8207" xr:uid="{00000000-0005-0000-0000-0000541F0000}"/>
    <cellStyle name="20% - Accent1 2 2 6 5 8 2" xfId="8208" xr:uid="{00000000-0005-0000-0000-0000551F0000}"/>
    <cellStyle name="20% - Accent1 2 2 6 5 9" xfId="8209" xr:uid="{00000000-0005-0000-0000-0000561F0000}"/>
    <cellStyle name="20% - Accent1 2 2 6 6" xfId="8210" xr:uid="{00000000-0005-0000-0000-0000571F0000}"/>
    <cellStyle name="20% - Accent1 2 2 6 6 2" xfId="8211" xr:uid="{00000000-0005-0000-0000-0000581F0000}"/>
    <cellStyle name="20% - Accent1 2 2 6 6 2 2" xfId="8212" xr:uid="{00000000-0005-0000-0000-0000591F0000}"/>
    <cellStyle name="20% - Accent1 2 2 6 6 2 2 2" xfId="8213" xr:uid="{00000000-0005-0000-0000-00005A1F0000}"/>
    <cellStyle name="20% - Accent1 2 2 6 6 2 2 2 2" xfId="8214" xr:uid="{00000000-0005-0000-0000-00005B1F0000}"/>
    <cellStyle name="20% - Accent1 2 2 6 6 2 2 3" xfId="8215" xr:uid="{00000000-0005-0000-0000-00005C1F0000}"/>
    <cellStyle name="20% - Accent1 2 2 6 6 2 3" xfId="8216" xr:uid="{00000000-0005-0000-0000-00005D1F0000}"/>
    <cellStyle name="20% - Accent1 2 2 6 6 2 3 2" xfId="8217" xr:uid="{00000000-0005-0000-0000-00005E1F0000}"/>
    <cellStyle name="20% - Accent1 2 2 6 6 2 4" xfId="8218" xr:uid="{00000000-0005-0000-0000-00005F1F0000}"/>
    <cellStyle name="20% - Accent1 2 2 6 6 3" xfId="8219" xr:uid="{00000000-0005-0000-0000-0000601F0000}"/>
    <cellStyle name="20% - Accent1 2 2 6 6 3 2" xfId="8220" xr:uid="{00000000-0005-0000-0000-0000611F0000}"/>
    <cellStyle name="20% - Accent1 2 2 6 6 3 2 2" xfId="8221" xr:uid="{00000000-0005-0000-0000-0000621F0000}"/>
    <cellStyle name="20% - Accent1 2 2 6 6 3 2 2 2" xfId="8222" xr:uid="{00000000-0005-0000-0000-0000631F0000}"/>
    <cellStyle name="20% - Accent1 2 2 6 6 3 2 3" xfId="8223" xr:uid="{00000000-0005-0000-0000-0000641F0000}"/>
    <cellStyle name="20% - Accent1 2 2 6 6 3 3" xfId="8224" xr:uid="{00000000-0005-0000-0000-0000651F0000}"/>
    <cellStyle name="20% - Accent1 2 2 6 6 3 3 2" xfId="8225" xr:uid="{00000000-0005-0000-0000-0000661F0000}"/>
    <cellStyle name="20% - Accent1 2 2 6 6 3 4" xfId="8226" xr:uid="{00000000-0005-0000-0000-0000671F0000}"/>
    <cellStyle name="20% - Accent1 2 2 6 6 4" xfId="8227" xr:uid="{00000000-0005-0000-0000-0000681F0000}"/>
    <cellStyle name="20% - Accent1 2 2 6 6 4 2" xfId="8228" xr:uid="{00000000-0005-0000-0000-0000691F0000}"/>
    <cellStyle name="20% - Accent1 2 2 6 6 4 2 2" xfId="8229" xr:uid="{00000000-0005-0000-0000-00006A1F0000}"/>
    <cellStyle name="20% - Accent1 2 2 6 6 4 2 2 2" xfId="8230" xr:uid="{00000000-0005-0000-0000-00006B1F0000}"/>
    <cellStyle name="20% - Accent1 2 2 6 6 4 2 3" xfId="8231" xr:uid="{00000000-0005-0000-0000-00006C1F0000}"/>
    <cellStyle name="20% - Accent1 2 2 6 6 4 3" xfId="8232" xr:uid="{00000000-0005-0000-0000-00006D1F0000}"/>
    <cellStyle name="20% - Accent1 2 2 6 6 4 3 2" xfId="8233" xr:uid="{00000000-0005-0000-0000-00006E1F0000}"/>
    <cellStyle name="20% - Accent1 2 2 6 6 4 4" xfId="8234" xr:uid="{00000000-0005-0000-0000-00006F1F0000}"/>
    <cellStyle name="20% - Accent1 2 2 6 6 5" xfId="8235" xr:uid="{00000000-0005-0000-0000-0000701F0000}"/>
    <cellStyle name="20% - Accent1 2 2 6 6 5 2" xfId="8236" xr:uid="{00000000-0005-0000-0000-0000711F0000}"/>
    <cellStyle name="20% - Accent1 2 2 6 6 5 2 2" xfId="8237" xr:uid="{00000000-0005-0000-0000-0000721F0000}"/>
    <cellStyle name="20% - Accent1 2 2 6 6 5 3" xfId="8238" xr:uid="{00000000-0005-0000-0000-0000731F0000}"/>
    <cellStyle name="20% - Accent1 2 2 6 6 6" xfId="8239" xr:uid="{00000000-0005-0000-0000-0000741F0000}"/>
    <cellStyle name="20% - Accent1 2 2 6 6 6 2" xfId="8240" xr:uid="{00000000-0005-0000-0000-0000751F0000}"/>
    <cellStyle name="20% - Accent1 2 2 6 6 6 2 2" xfId="8241" xr:uid="{00000000-0005-0000-0000-0000761F0000}"/>
    <cellStyle name="20% - Accent1 2 2 6 6 6 3" xfId="8242" xr:uid="{00000000-0005-0000-0000-0000771F0000}"/>
    <cellStyle name="20% - Accent1 2 2 6 6 7" xfId="8243" xr:uid="{00000000-0005-0000-0000-0000781F0000}"/>
    <cellStyle name="20% - Accent1 2 2 6 6 7 2" xfId="8244" xr:uid="{00000000-0005-0000-0000-0000791F0000}"/>
    <cellStyle name="20% - Accent1 2 2 6 6 8" xfId="8245" xr:uid="{00000000-0005-0000-0000-00007A1F0000}"/>
    <cellStyle name="20% - Accent1 2 2 6 6 8 2" xfId="8246" xr:uid="{00000000-0005-0000-0000-00007B1F0000}"/>
    <cellStyle name="20% - Accent1 2 2 6 6 9" xfId="8247" xr:uid="{00000000-0005-0000-0000-00007C1F0000}"/>
    <cellStyle name="20% - Accent1 2 2 6 7" xfId="8248" xr:uid="{00000000-0005-0000-0000-00007D1F0000}"/>
    <cellStyle name="20% - Accent1 2 2 6 7 2" xfId="8249" xr:uid="{00000000-0005-0000-0000-00007E1F0000}"/>
    <cellStyle name="20% - Accent1 2 2 6 7 2 2" xfId="8250" xr:uid="{00000000-0005-0000-0000-00007F1F0000}"/>
    <cellStyle name="20% - Accent1 2 2 6 7 2 2 2" xfId="8251" xr:uid="{00000000-0005-0000-0000-0000801F0000}"/>
    <cellStyle name="20% - Accent1 2 2 6 7 2 3" xfId="8252" xr:uid="{00000000-0005-0000-0000-0000811F0000}"/>
    <cellStyle name="20% - Accent1 2 2 6 7 3" xfId="8253" xr:uid="{00000000-0005-0000-0000-0000821F0000}"/>
    <cellStyle name="20% - Accent1 2 2 6 7 3 2" xfId="8254" xr:uid="{00000000-0005-0000-0000-0000831F0000}"/>
    <cellStyle name="20% - Accent1 2 2 6 7 4" xfId="8255" xr:uid="{00000000-0005-0000-0000-0000841F0000}"/>
    <cellStyle name="20% - Accent1 2 2 6 8" xfId="8256" xr:uid="{00000000-0005-0000-0000-0000851F0000}"/>
    <cellStyle name="20% - Accent1 2 2 6 8 2" xfId="8257" xr:uid="{00000000-0005-0000-0000-0000861F0000}"/>
    <cellStyle name="20% - Accent1 2 2 6 8 2 2" xfId="8258" xr:uid="{00000000-0005-0000-0000-0000871F0000}"/>
    <cellStyle name="20% - Accent1 2 2 6 8 2 2 2" xfId="8259" xr:uid="{00000000-0005-0000-0000-0000881F0000}"/>
    <cellStyle name="20% - Accent1 2 2 6 8 2 3" xfId="8260" xr:uid="{00000000-0005-0000-0000-0000891F0000}"/>
    <cellStyle name="20% - Accent1 2 2 6 8 3" xfId="8261" xr:uid="{00000000-0005-0000-0000-00008A1F0000}"/>
    <cellStyle name="20% - Accent1 2 2 6 8 3 2" xfId="8262" xr:uid="{00000000-0005-0000-0000-00008B1F0000}"/>
    <cellStyle name="20% - Accent1 2 2 6 8 4" xfId="8263" xr:uid="{00000000-0005-0000-0000-00008C1F0000}"/>
    <cellStyle name="20% - Accent1 2 2 6 9" xfId="8264" xr:uid="{00000000-0005-0000-0000-00008D1F0000}"/>
    <cellStyle name="20% - Accent1 2 2 6 9 2" xfId="8265" xr:uid="{00000000-0005-0000-0000-00008E1F0000}"/>
    <cellStyle name="20% - Accent1 2 2 6 9 2 2" xfId="8266" xr:uid="{00000000-0005-0000-0000-00008F1F0000}"/>
    <cellStyle name="20% - Accent1 2 2 6 9 2 2 2" xfId="8267" xr:uid="{00000000-0005-0000-0000-0000901F0000}"/>
    <cellStyle name="20% - Accent1 2 2 6 9 2 3" xfId="8268" xr:uid="{00000000-0005-0000-0000-0000911F0000}"/>
    <cellStyle name="20% - Accent1 2 2 6 9 3" xfId="8269" xr:uid="{00000000-0005-0000-0000-0000921F0000}"/>
    <cellStyle name="20% - Accent1 2 2 6 9 3 2" xfId="8270" xr:uid="{00000000-0005-0000-0000-0000931F0000}"/>
    <cellStyle name="20% - Accent1 2 2 6 9 4" xfId="8271" xr:uid="{00000000-0005-0000-0000-0000941F0000}"/>
    <cellStyle name="20% - Accent1 2 2 7" xfId="8272" xr:uid="{00000000-0005-0000-0000-0000951F0000}"/>
    <cellStyle name="20% - Accent1 2 2 7 10" xfId="8273" xr:uid="{00000000-0005-0000-0000-0000961F0000}"/>
    <cellStyle name="20% - Accent1 2 2 7 10 2" xfId="8274" xr:uid="{00000000-0005-0000-0000-0000971F0000}"/>
    <cellStyle name="20% - Accent1 2 2 7 11" xfId="8275" xr:uid="{00000000-0005-0000-0000-0000981F0000}"/>
    <cellStyle name="20% - Accent1 2 2 7 11 2" xfId="8276" xr:uid="{00000000-0005-0000-0000-0000991F0000}"/>
    <cellStyle name="20% - Accent1 2 2 7 12" xfId="8277" xr:uid="{00000000-0005-0000-0000-00009A1F0000}"/>
    <cellStyle name="20% - Accent1 2 2 7 2" xfId="8278" xr:uid="{00000000-0005-0000-0000-00009B1F0000}"/>
    <cellStyle name="20% - Accent1 2 2 7 2 10" xfId="8279" xr:uid="{00000000-0005-0000-0000-00009C1F0000}"/>
    <cellStyle name="20% - Accent1 2 2 7 2 10 2" xfId="8280" xr:uid="{00000000-0005-0000-0000-00009D1F0000}"/>
    <cellStyle name="20% - Accent1 2 2 7 2 11" xfId="8281" xr:uid="{00000000-0005-0000-0000-00009E1F0000}"/>
    <cellStyle name="20% - Accent1 2 2 7 2 2" xfId="8282" xr:uid="{00000000-0005-0000-0000-00009F1F0000}"/>
    <cellStyle name="20% - Accent1 2 2 7 2 2 2" xfId="8283" xr:uid="{00000000-0005-0000-0000-0000A01F0000}"/>
    <cellStyle name="20% - Accent1 2 2 7 2 2 2 2" xfId="8284" xr:uid="{00000000-0005-0000-0000-0000A11F0000}"/>
    <cellStyle name="20% - Accent1 2 2 7 2 2 2 2 2" xfId="8285" xr:uid="{00000000-0005-0000-0000-0000A21F0000}"/>
    <cellStyle name="20% - Accent1 2 2 7 2 2 2 2 2 2" xfId="8286" xr:uid="{00000000-0005-0000-0000-0000A31F0000}"/>
    <cellStyle name="20% - Accent1 2 2 7 2 2 2 2 3" xfId="8287" xr:uid="{00000000-0005-0000-0000-0000A41F0000}"/>
    <cellStyle name="20% - Accent1 2 2 7 2 2 2 3" xfId="8288" xr:uid="{00000000-0005-0000-0000-0000A51F0000}"/>
    <cellStyle name="20% - Accent1 2 2 7 2 2 2 3 2" xfId="8289" xr:uid="{00000000-0005-0000-0000-0000A61F0000}"/>
    <cellStyle name="20% - Accent1 2 2 7 2 2 2 4" xfId="8290" xr:uid="{00000000-0005-0000-0000-0000A71F0000}"/>
    <cellStyle name="20% - Accent1 2 2 7 2 2 3" xfId="8291" xr:uid="{00000000-0005-0000-0000-0000A81F0000}"/>
    <cellStyle name="20% - Accent1 2 2 7 2 2 3 2" xfId="8292" xr:uid="{00000000-0005-0000-0000-0000A91F0000}"/>
    <cellStyle name="20% - Accent1 2 2 7 2 2 3 2 2" xfId="8293" xr:uid="{00000000-0005-0000-0000-0000AA1F0000}"/>
    <cellStyle name="20% - Accent1 2 2 7 2 2 3 2 2 2" xfId="8294" xr:uid="{00000000-0005-0000-0000-0000AB1F0000}"/>
    <cellStyle name="20% - Accent1 2 2 7 2 2 3 2 3" xfId="8295" xr:uid="{00000000-0005-0000-0000-0000AC1F0000}"/>
    <cellStyle name="20% - Accent1 2 2 7 2 2 3 3" xfId="8296" xr:uid="{00000000-0005-0000-0000-0000AD1F0000}"/>
    <cellStyle name="20% - Accent1 2 2 7 2 2 3 3 2" xfId="8297" xr:uid="{00000000-0005-0000-0000-0000AE1F0000}"/>
    <cellStyle name="20% - Accent1 2 2 7 2 2 3 4" xfId="8298" xr:uid="{00000000-0005-0000-0000-0000AF1F0000}"/>
    <cellStyle name="20% - Accent1 2 2 7 2 2 4" xfId="8299" xr:uid="{00000000-0005-0000-0000-0000B01F0000}"/>
    <cellStyle name="20% - Accent1 2 2 7 2 2 4 2" xfId="8300" xr:uid="{00000000-0005-0000-0000-0000B11F0000}"/>
    <cellStyle name="20% - Accent1 2 2 7 2 2 4 2 2" xfId="8301" xr:uid="{00000000-0005-0000-0000-0000B21F0000}"/>
    <cellStyle name="20% - Accent1 2 2 7 2 2 4 2 2 2" xfId="8302" xr:uid="{00000000-0005-0000-0000-0000B31F0000}"/>
    <cellStyle name="20% - Accent1 2 2 7 2 2 4 2 3" xfId="8303" xr:uid="{00000000-0005-0000-0000-0000B41F0000}"/>
    <cellStyle name="20% - Accent1 2 2 7 2 2 4 3" xfId="8304" xr:uid="{00000000-0005-0000-0000-0000B51F0000}"/>
    <cellStyle name="20% - Accent1 2 2 7 2 2 4 3 2" xfId="8305" xr:uid="{00000000-0005-0000-0000-0000B61F0000}"/>
    <cellStyle name="20% - Accent1 2 2 7 2 2 4 4" xfId="8306" xr:uid="{00000000-0005-0000-0000-0000B71F0000}"/>
    <cellStyle name="20% - Accent1 2 2 7 2 2 5" xfId="8307" xr:uid="{00000000-0005-0000-0000-0000B81F0000}"/>
    <cellStyle name="20% - Accent1 2 2 7 2 2 5 2" xfId="8308" xr:uid="{00000000-0005-0000-0000-0000B91F0000}"/>
    <cellStyle name="20% - Accent1 2 2 7 2 2 5 2 2" xfId="8309" xr:uid="{00000000-0005-0000-0000-0000BA1F0000}"/>
    <cellStyle name="20% - Accent1 2 2 7 2 2 5 3" xfId="8310" xr:uid="{00000000-0005-0000-0000-0000BB1F0000}"/>
    <cellStyle name="20% - Accent1 2 2 7 2 2 6" xfId="8311" xr:uid="{00000000-0005-0000-0000-0000BC1F0000}"/>
    <cellStyle name="20% - Accent1 2 2 7 2 2 6 2" xfId="8312" xr:uid="{00000000-0005-0000-0000-0000BD1F0000}"/>
    <cellStyle name="20% - Accent1 2 2 7 2 2 6 2 2" xfId="8313" xr:uid="{00000000-0005-0000-0000-0000BE1F0000}"/>
    <cellStyle name="20% - Accent1 2 2 7 2 2 6 3" xfId="8314" xr:uid="{00000000-0005-0000-0000-0000BF1F0000}"/>
    <cellStyle name="20% - Accent1 2 2 7 2 2 7" xfId="8315" xr:uid="{00000000-0005-0000-0000-0000C01F0000}"/>
    <cellStyle name="20% - Accent1 2 2 7 2 2 7 2" xfId="8316" xr:uid="{00000000-0005-0000-0000-0000C11F0000}"/>
    <cellStyle name="20% - Accent1 2 2 7 2 2 8" xfId="8317" xr:uid="{00000000-0005-0000-0000-0000C21F0000}"/>
    <cellStyle name="20% - Accent1 2 2 7 2 2 8 2" xfId="8318" xr:uid="{00000000-0005-0000-0000-0000C31F0000}"/>
    <cellStyle name="20% - Accent1 2 2 7 2 2 9" xfId="8319" xr:uid="{00000000-0005-0000-0000-0000C41F0000}"/>
    <cellStyle name="20% - Accent1 2 2 7 2 3" xfId="8320" xr:uid="{00000000-0005-0000-0000-0000C51F0000}"/>
    <cellStyle name="20% - Accent1 2 2 7 2 3 2" xfId="8321" xr:uid="{00000000-0005-0000-0000-0000C61F0000}"/>
    <cellStyle name="20% - Accent1 2 2 7 2 3 2 2" xfId="8322" xr:uid="{00000000-0005-0000-0000-0000C71F0000}"/>
    <cellStyle name="20% - Accent1 2 2 7 2 3 2 2 2" xfId="8323" xr:uid="{00000000-0005-0000-0000-0000C81F0000}"/>
    <cellStyle name="20% - Accent1 2 2 7 2 3 2 2 2 2" xfId="8324" xr:uid="{00000000-0005-0000-0000-0000C91F0000}"/>
    <cellStyle name="20% - Accent1 2 2 7 2 3 2 2 3" xfId="8325" xr:uid="{00000000-0005-0000-0000-0000CA1F0000}"/>
    <cellStyle name="20% - Accent1 2 2 7 2 3 2 3" xfId="8326" xr:uid="{00000000-0005-0000-0000-0000CB1F0000}"/>
    <cellStyle name="20% - Accent1 2 2 7 2 3 2 3 2" xfId="8327" xr:uid="{00000000-0005-0000-0000-0000CC1F0000}"/>
    <cellStyle name="20% - Accent1 2 2 7 2 3 2 4" xfId="8328" xr:uid="{00000000-0005-0000-0000-0000CD1F0000}"/>
    <cellStyle name="20% - Accent1 2 2 7 2 3 3" xfId="8329" xr:uid="{00000000-0005-0000-0000-0000CE1F0000}"/>
    <cellStyle name="20% - Accent1 2 2 7 2 3 3 2" xfId="8330" xr:uid="{00000000-0005-0000-0000-0000CF1F0000}"/>
    <cellStyle name="20% - Accent1 2 2 7 2 3 3 2 2" xfId="8331" xr:uid="{00000000-0005-0000-0000-0000D01F0000}"/>
    <cellStyle name="20% - Accent1 2 2 7 2 3 3 2 2 2" xfId="8332" xr:uid="{00000000-0005-0000-0000-0000D11F0000}"/>
    <cellStyle name="20% - Accent1 2 2 7 2 3 3 2 3" xfId="8333" xr:uid="{00000000-0005-0000-0000-0000D21F0000}"/>
    <cellStyle name="20% - Accent1 2 2 7 2 3 3 3" xfId="8334" xr:uid="{00000000-0005-0000-0000-0000D31F0000}"/>
    <cellStyle name="20% - Accent1 2 2 7 2 3 3 3 2" xfId="8335" xr:uid="{00000000-0005-0000-0000-0000D41F0000}"/>
    <cellStyle name="20% - Accent1 2 2 7 2 3 3 4" xfId="8336" xr:uid="{00000000-0005-0000-0000-0000D51F0000}"/>
    <cellStyle name="20% - Accent1 2 2 7 2 3 4" xfId="8337" xr:uid="{00000000-0005-0000-0000-0000D61F0000}"/>
    <cellStyle name="20% - Accent1 2 2 7 2 3 4 2" xfId="8338" xr:uid="{00000000-0005-0000-0000-0000D71F0000}"/>
    <cellStyle name="20% - Accent1 2 2 7 2 3 4 2 2" xfId="8339" xr:uid="{00000000-0005-0000-0000-0000D81F0000}"/>
    <cellStyle name="20% - Accent1 2 2 7 2 3 4 2 2 2" xfId="8340" xr:uid="{00000000-0005-0000-0000-0000D91F0000}"/>
    <cellStyle name="20% - Accent1 2 2 7 2 3 4 2 3" xfId="8341" xr:uid="{00000000-0005-0000-0000-0000DA1F0000}"/>
    <cellStyle name="20% - Accent1 2 2 7 2 3 4 3" xfId="8342" xr:uid="{00000000-0005-0000-0000-0000DB1F0000}"/>
    <cellStyle name="20% - Accent1 2 2 7 2 3 4 3 2" xfId="8343" xr:uid="{00000000-0005-0000-0000-0000DC1F0000}"/>
    <cellStyle name="20% - Accent1 2 2 7 2 3 4 4" xfId="8344" xr:uid="{00000000-0005-0000-0000-0000DD1F0000}"/>
    <cellStyle name="20% - Accent1 2 2 7 2 3 5" xfId="8345" xr:uid="{00000000-0005-0000-0000-0000DE1F0000}"/>
    <cellStyle name="20% - Accent1 2 2 7 2 3 5 2" xfId="8346" xr:uid="{00000000-0005-0000-0000-0000DF1F0000}"/>
    <cellStyle name="20% - Accent1 2 2 7 2 3 5 2 2" xfId="8347" xr:uid="{00000000-0005-0000-0000-0000E01F0000}"/>
    <cellStyle name="20% - Accent1 2 2 7 2 3 5 3" xfId="8348" xr:uid="{00000000-0005-0000-0000-0000E11F0000}"/>
    <cellStyle name="20% - Accent1 2 2 7 2 3 6" xfId="8349" xr:uid="{00000000-0005-0000-0000-0000E21F0000}"/>
    <cellStyle name="20% - Accent1 2 2 7 2 3 6 2" xfId="8350" xr:uid="{00000000-0005-0000-0000-0000E31F0000}"/>
    <cellStyle name="20% - Accent1 2 2 7 2 3 6 2 2" xfId="8351" xr:uid="{00000000-0005-0000-0000-0000E41F0000}"/>
    <cellStyle name="20% - Accent1 2 2 7 2 3 6 3" xfId="8352" xr:uid="{00000000-0005-0000-0000-0000E51F0000}"/>
    <cellStyle name="20% - Accent1 2 2 7 2 3 7" xfId="8353" xr:uid="{00000000-0005-0000-0000-0000E61F0000}"/>
    <cellStyle name="20% - Accent1 2 2 7 2 3 7 2" xfId="8354" xr:uid="{00000000-0005-0000-0000-0000E71F0000}"/>
    <cellStyle name="20% - Accent1 2 2 7 2 3 8" xfId="8355" xr:uid="{00000000-0005-0000-0000-0000E81F0000}"/>
    <cellStyle name="20% - Accent1 2 2 7 2 3 8 2" xfId="8356" xr:uid="{00000000-0005-0000-0000-0000E91F0000}"/>
    <cellStyle name="20% - Accent1 2 2 7 2 3 9" xfId="8357" xr:uid="{00000000-0005-0000-0000-0000EA1F0000}"/>
    <cellStyle name="20% - Accent1 2 2 7 2 4" xfId="8358" xr:uid="{00000000-0005-0000-0000-0000EB1F0000}"/>
    <cellStyle name="20% - Accent1 2 2 7 2 4 2" xfId="8359" xr:uid="{00000000-0005-0000-0000-0000EC1F0000}"/>
    <cellStyle name="20% - Accent1 2 2 7 2 4 2 2" xfId="8360" xr:uid="{00000000-0005-0000-0000-0000ED1F0000}"/>
    <cellStyle name="20% - Accent1 2 2 7 2 4 2 2 2" xfId="8361" xr:uid="{00000000-0005-0000-0000-0000EE1F0000}"/>
    <cellStyle name="20% - Accent1 2 2 7 2 4 2 3" xfId="8362" xr:uid="{00000000-0005-0000-0000-0000EF1F0000}"/>
    <cellStyle name="20% - Accent1 2 2 7 2 4 3" xfId="8363" xr:uid="{00000000-0005-0000-0000-0000F01F0000}"/>
    <cellStyle name="20% - Accent1 2 2 7 2 4 3 2" xfId="8364" xr:uid="{00000000-0005-0000-0000-0000F11F0000}"/>
    <cellStyle name="20% - Accent1 2 2 7 2 4 4" xfId="8365" xr:uid="{00000000-0005-0000-0000-0000F21F0000}"/>
    <cellStyle name="20% - Accent1 2 2 7 2 5" xfId="8366" xr:uid="{00000000-0005-0000-0000-0000F31F0000}"/>
    <cellStyle name="20% - Accent1 2 2 7 2 5 2" xfId="8367" xr:uid="{00000000-0005-0000-0000-0000F41F0000}"/>
    <cellStyle name="20% - Accent1 2 2 7 2 5 2 2" xfId="8368" xr:uid="{00000000-0005-0000-0000-0000F51F0000}"/>
    <cellStyle name="20% - Accent1 2 2 7 2 5 2 2 2" xfId="8369" xr:uid="{00000000-0005-0000-0000-0000F61F0000}"/>
    <cellStyle name="20% - Accent1 2 2 7 2 5 2 3" xfId="8370" xr:uid="{00000000-0005-0000-0000-0000F71F0000}"/>
    <cellStyle name="20% - Accent1 2 2 7 2 5 3" xfId="8371" xr:uid="{00000000-0005-0000-0000-0000F81F0000}"/>
    <cellStyle name="20% - Accent1 2 2 7 2 5 3 2" xfId="8372" xr:uid="{00000000-0005-0000-0000-0000F91F0000}"/>
    <cellStyle name="20% - Accent1 2 2 7 2 5 4" xfId="8373" xr:uid="{00000000-0005-0000-0000-0000FA1F0000}"/>
    <cellStyle name="20% - Accent1 2 2 7 2 6" xfId="8374" xr:uid="{00000000-0005-0000-0000-0000FB1F0000}"/>
    <cellStyle name="20% - Accent1 2 2 7 2 6 2" xfId="8375" xr:uid="{00000000-0005-0000-0000-0000FC1F0000}"/>
    <cellStyle name="20% - Accent1 2 2 7 2 6 2 2" xfId="8376" xr:uid="{00000000-0005-0000-0000-0000FD1F0000}"/>
    <cellStyle name="20% - Accent1 2 2 7 2 6 2 2 2" xfId="8377" xr:uid="{00000000-0005-0000-0000-0000FE1F0000}"/>
    <cellStyle name="20% - Accent1 2 2 7 2 6 2 3" xfId="8378" xr:uid="{00000000-0005-0000-0000-0000FF1F0000}"/>
    <cellStyle name="20% - Accent1 2 2 7 2 6 3" xfId="8379" xr:uid="{00000000-0005-0000-0000-000000200000}"/>
    <cellStyle name="20% - Accent1 2 2 7 2 6 3 2" xfId="8380" xr:uid="{00000000-0005-0000-0000-000001200000}"/>
    <cellStyle name="20% - Accent1 2 2 7 2 6 4" xfId="8381" xr:uid="{00000000-0005-0000-0000-000002200000}"/>
    <cellStyle name="20% - Accent1 2 2 7 2 7" xfId="8382" xr:uid="{00000000-0005-0000-0000-000003200000}"/>
    <cellStyle name="20% - Accent1 2 2 7 2 7 2" xfId="8383" xr:uid="{00000000-0005-0000-0000-000004200000}"/>
    <cellStyle name="20% - Accent1 2 2 7 2 7 2 2" xfId="8384" xr:uid="{00000000-0005-0000-0000-000005200000}"/>
    <cellStyle name="20% - Accent1 2 2 7 2 7 3" xfId="8385" xr:uid="{00000000-0005-0000-0000-000006200000}"/>
    <cellStyle name="20% - Accent1 2 2 7 2 8" xfId="8386" xr:uid="{00000000-0005-0000-0000-000007200000}"/>
    <cellStyle name="20% - Accent1 2 2 7 2 8 2" xfId="8387" xr:uid="{00000000-0005-0000-0000-000008200000}"/>
    <cellStyle name="20% - Accent1 2 2 7 2 8 2 2" xfId="8388" xr:uid="{00000000-0005-0000-0000-000009200000}"/>
    <cellStyle name="20% - Accent1 2 2 7 2 8 3" xfId="8389" xr:uid="{00000000-0005-0000-0000-00000A200000}"/>
    <cellStyle name="20% - Accent1 2 2 7 2 9" xfId="8390" xr:uid="{00000000-0005-0000-0000-00000B200000}"/>
    <cellStyle name="20% - Accent1 2 2 7 2 9 2" xfId="8391" xr:uid="{00000000-0005-0000-0000-00000C200000}"/>
    <cellStyle name="20% - Accent1 2 2 7 3" xfId="8392" xr:uid="{00000000-0005-0000-0000-00000D200000}"/>
    <cellStyle name="20% - Accent1 2 2 7 3 2" xfId="8393" xr:uid="{00000000-0005-0000-0000-00000E200000}"/>
    <cellStyle name="20% - Accent1 2 2 7 3 2 2" xfId="8394" xr:uid="{00000000-0005-0000-0000-00000F200000}"/>
    <cellStyle name="20% - Accent1 2 2 7 3 2 2 2" xfId="8395" xr:uid="{00000000-0005-0000-0000-000010200000}"/>
    <cellStyle name="20% - Accent1 2 2 7 3 2 2 2 2" xfId="8396" xr:uid="{00000000-0005-0000-0000-000011200000}"/>
    <cellStyle name="20% - Accent1 2 2 7 3 2 2 3" xfId="8397" xr:uid="{00000000-0005-0000-0000-000012200000}"/>
    <cellStyle name="20% - Accent1 2 2 7 3 2 3" xfId="8398" xr:uid="{00000000-0005-0000-0000-000013200000}"/>
    <cellStyle name="20% - Accent1 2 2 7 3 2 3 2" xfId="8399" xr:uid="{00000000-0005-0000-0000-000014200000}"/>
    <cellStyle name="20% - Accent1 2 2 7 3 2 4" xfId="8400" xr:uid="{00000000-0005-0000-0000-000015200000}"/>
    <cellStyle name="20% - Accent1 2 2 7 3 3" xfId="8401" xr:uid="{00000000-0005-0000-0000-000016200000}"/>
    <cellStyle name="20% - Accent1 2 2 7 3 3 2" xfId="8402" xr:uid="{00000000-0005-0000-0000-000017200000}"/>
    <cellStyle name="20% - Accent1 2 2 7 3 3 2 2" xfId="8403" xr:uid="{00000000-0005-0000-0000-000018200000}"/>
    <cellStyle name="20% - Accent1 2 2 7 3 3 2 2 2" xfId="8404" xr:uid="{00000000-0005-0000-0000-000019200000}"/>
    <cellStyle name="20% - Accent1 2 2 7 3 3 2 3" xfId="8405" xr:uid="{00000000-0005-0000-0000-00001A200000}"/>
    <cellStyle name="20% - Accent1 2 2 7 3 3 3" xfId="8406" xr:uid="{00000000-0005-0000-0000-00001B200000}"/>
    <cellStyle name="20% - Accent1 2 2 7 3 3 3 2" xfId="8407" xr:uid="{00000000-0005-0000-0000-00001C200000}"/>
    <cellStyle name="20% - Accent1 2 2 7 3 3 4" xfId="8408" xr:uid="{00000000-0005-0000-0000-00001D200000}"/>
    <cellStyle name="20% - Accent1 2 2 7 3 4" xfId="8409" xr:uid="{00000000-0005-0000-0000-00001E200000}"/>
    <cellStyle name="20% - Accent1 2 2 7 3 4 2" xfId="8410" xr:uid="{00000000-0005-0000-0000-00001F200000}"/>
    <cellStyle name="20% - Accent1 2 2 7 3 4 2 2" xfId="8411" xr:uid="{00000000-0005-0000-0000-000020200000}"/>
    <cellStyle name="20% - Accent1 2 2 7 3 4 2 2 2" xfId="8412" xr:uid="{00000000-0005-0000-0000-000021200000}"/>
    <cellStyle name="20% - Accent1 2 2 7 3 4 2 3" xfId="8413" xr:uid="{00000000-0005-0000-0000-000022200000}"/>
    <cellStyle name="20% - Accent1 2 2 7 3 4 3" xfId="8414" xr:uid="{00000000-0005-0000-0000-000023200000}"/>
    <cellStyle name="20% - Accent1 2 2 7 3 4 3 2" xfId="8415" xr:uid="{00000000-0005-0000-0000-000024200000}"/>
    <cellStyle name="20% - Accent1 2 2 7 3 4 4" xfId="8416" xr:uid="{00000000-0005-0000-0000-000025200000}"/>
    <cellStyle name="20% - Accent1 2 2 7 3 5" xfId="8417" xr:uid="{00000000-0005-0000-0000-000026200000}"/>
    <cellStyle name="20% - Accent1 2 2 7 3 5 2" xfId="8418" xr:uid="{00000000-0005-0000-0000-000027200000}"/>
    <cellStyle name="20% - Accent1 2 2 7 3 5 2 2" xfId="8419" xr:uid="{00000000-0005-0000-0000-000028200000}"/>
    <cellStyle name="20% - Accent1 2 2 7 3 5 3" xfId="8420" xr:uid="{00000000-0005-0000-0000-000029200000}"/>
    <cellStyle name="20% - Accent1 2 2 7 3 6" xfId="8421" xr:uid="{00000000-0005-0000-0000-00002A200000}"/>
    <cellStyle name="20% - Accent1 2 2 7 3 6 2" xfId="8422" xr:uid="{00000000-0005-0000-0000-00002B200000}"/>
    <cellStyle name="20% - Accent1 2 2 7 3 6 2 2" xfId="8423" xr:uid="{00000000-0005-0000-0000-00002C200000}"/>
    <cellStyle name="20% - Accent1 2 2 7 3 6 3" xfId="8424" xr:uid="{00000000-0005-0000-0000-00002D200000}"/>
    <cellStyle name="20% - Accent1 2 2 7 3 7" xfId="8425" xr:uid="{00000000-0005-0000-0000-00002E200000}"/>
    <cellStyle name="20% - Accent1 2 2 7 3 7 2" xfId="8426" xr:uid="{00000000-0005-0000-0000-00002F200000}"/>
    <cellStyle name="20% - Accent1 2 2 7 3 8" xfId="8427" xr:uid="{00000000-0005-0000-0000-000030200000}"/>
    <cellStyle name="20% - Accent1 2 2 7 3 8 2" xfId="8428" xr:uid="{00000000-0005-0000-0000-000031200000}"/>
    <cellStyle name="20% - Accent1 2 2 7 3 9" xfId="8429" xr:uid="{00000000-0005-0000-0000-000032200000}"/>
    <cellStyle name="20% - Accent1 2 2 7 4" xfId="8430" xr:uid="{00000000-0005-0000-0000-000033200000}"/>
    <cellStyle name="20% - Accent1 2 2 7 4 2" xfId="8431" xr:uid="{00000000-0005-0000-0000-000034200000}"/>
    <cellStyle name="20% - Accent1 2 2 7 4 2 2" xfId="8432" xr:uid="{00000000-0005-0000-0000-000035200000}"/>
    <cellStyle name="20% - Accent1 2 2 7 4 2 2 2" xfId="8433" xr:uid="{00000000-0005-0000-0000-000036200000}"/>
    <cellStyle name="20% - Accent1 2 2 7 4 2 2 2 2" xfId="8434" xr:uid="{00000000-0005-0000-0000-000037200000}"/>
    <cellStyle name="20% - Accent1 2 2 7 4 2 2 3" xfId="8435" xr:uid="{00000000-0005-0000-0000-000038200000}"/>
    <cellStyle name="20% - Accent1 2 2 7 4 2 3" xfId="8436" xr:uid="{00000000-0005-0000-0000-000039200000}"/>
    <cellStyle name="20% - Accent1 2 2 7 4 2 3 2" xfId="8437" xr:uid="{00000000-0005-0000-0000-00003A200000}"/>
    <cellStyle name="20% - Accent1 2 2 7 4 2 4" xfId="8438" xr:uid="{00000000-0005-0000-0000-00003B200000}"/>
    <cellStyle name="20% - Accent1 2 2 7 4 3" xfId="8439" xr:uid="{00000000-0005-0000-0000-00003C200000}"/>
    <cellStyle name="20% - Accent1 2 2 7 4 3 2" xfId="8440" xr:uid="{00000000-0005-0000-0000-00003D200000}"/>
    <cellStyle name="20% - Accent1 2 2 7 4 3 2 2" xfId="8441" xr:uid="{00000000-0005-0000-0000-00003E200000}"/>
    <cellStyle name="20% - Accent1 2 2 7 4 3 2 2 2" xfId="8442" xr:uid="{00000000-0005-0000-0000-00003F200000}"/>
    <cellStyle name="20% - Accent1 2 2 7 4 3 2 3" xfId="8443" xr:uid="{00000000-0005-0000-0000-000040200000}"/>
    <cellStyle name="20% - Accent1 2 2 7 4 3 3" xfId="8444" xr:uid="{00000000-0005-0000-0000-000041200000}"/>
    <cellStyle name="20% - Accent1 2 2 7 4 3 3 2" xfId="8445" xr:uid="{00000000-0005-0000-0000-000042200000}"/>
    <cellStyle name="20% - Accent1 2 2 7 4 3 4" xfId="8446" xr:uid="{00000000-0005-0000-0000-000043200000}"/>
    <cellStyle name="20% - Accent1 2 2 7 4 4" xfId="8447" xr:uid="{00000000-0005-0000-0000-000044200000}"/>
    <cellStyle name="20% - Accent1 2 2 7 4 4 2" xfId="8448" xr:uid="{00000000-0005-0000-0000-000045200000}"/>
    <cellStyle name="20% - Accent1 2 2 7 4 4 2 2" xfId="8449" xr:uid="{00000000-0005-0000-0000-000046200000}"/>
    <cellStyle name="20% - Accent1 2 2 7 4 4 2 2 2" xfId="8450" xr:uid="{00000000-0005-0000-0000-000047200000}"/>
    <cellStyle name="20% - Accent1 2 2 7 4 4 2 3" xfId="8451" xr:uid="{00000000-0005-0000-0000-000048200000}"/>
    <cellStyle name="20% - Accent1 2 2 7 4 4 3" xfId="8452" xr:uid="{00000000-0005-0000-0000-000049200000}"/>
    <cellStyle name="20% - Accent1 2 2 7 4 4 3 2" xfId="8453" xr:uid="{00000000-0005-0000-0000-00004A200000}"/>
    <cellStyle name="20% - Accent1 2 2 7 4 4 4" xfId="8454" xr:uid="{00000000-0005-0000-0000-00004B200000}"/>
    <cellStyle name="20% - Accent1 2 2 7 4 5" xfId="8455" xr:uid="{00000000-0005-0000-0000-00004C200000}"/>
    <cellStyle name="20% - Accent1 2 2 7 4 5 2" xfId="8456" xr:uid="{00000000-0005-0000-0000-00004D200000}"/>
    <cellStyle name="20% - Accent1 2 2 7 4 5 2 2" xfId="8457" xr:uid="{00000000-0005-0000-0000-00004E200000}"/>
    <cellStyle name="20% - Accent1 2 2 7 4 5 3" xfId="8458" xr:uid="{00000000-0005-0000-0000-00004F200000}"/>
    <cellStyle name="20% - Accent1 2 2 7 4 6" xfId="8459" xr:uid="{00000000-0005-0000-0000-000050200000}"/>
    <cellStyle name="20% - Accent1 2 2 7 4 6 2" xfId="8460" xr:uid="{00000000-0005-0000-0000-000051200000}"/>
    <cellStyle name="20% - Accent1 2 2 7 4 6 2 2" xfId="8461" xr:uid="{00000000-0005-0000-0000-000052200000}"/>
    <cellStyle name="20% - Accent1 2 2 7 4 6 3" xfId="8462" xr:uid="{00000000-0005-0000-0000-000053200000}"/>
    <cellStyle name="20% - Accent1 2 2 7 4 7" xfId="8463" xr:uid="{00000000-0005-0000-0000-000054200000}"/>
    <cellStyle name="20% - Accent1 2 2 7 4 7 2" xfId="8464" xr:uid="{00000000-0005-0000-0000-000055200000}"/>
    <cellStyle name="20% - Accent1 2 2 7 4 8" xfId="8465" xr:uid="{00000000-0005-0000-0000-000056200000}"/>
    <cellStyle name="20% - Accent1 2 2 7 4 8 2" xfId="8466" xr:uid="{00000000-0005-0000-0000-000057200000}"/>
    <cellStyle name="20% - Accent1 2 2 7 4 9" xfId="8467" xr:uid="{00000000-0005-0000-0000-000058200000}"/>
    <cellStyle name="20% - Accent1 2 2 7 5" xfId="8468" xr:uid="{00000000-0005-0000-0000-000059200000}"/>
    <cellStyle name="20% - Accent1 2 2 7 5 2" xfId="8469" xr:uid="{00000000-0005-0000-0000-00005A200000}"/>
    <cellStyle name="20% - Accent1 2 2 7 5 2 2" xfId="8470" xr:uid="{00000000-0005-0000-0000-00005B200000}"/>
    <cellStyle name="20% - Accent1 2 2 7 5 2 2 2" xfId="8471" xr:uid="{00000000-0005-0000-0000-00005C200000}"/>
    <cellStyle name="20% - Accent1 2 2 7 5 2 3" xfId="8472" xr:uid="{00000000-0005-0000-0000-00005D200000}"/>
    <cellStyle name="20% - Accent1 2 2 7 5 3" xfId="8473" xr:uid="{00000000-0005-0000-0000-00005E200000}"/>
    <cellStyle name="20% - Accent1 2 2 7 5 3 2" xfId="8474" xr:uid="{00000000-0005-0000-0000-00005F200000}"/>
    <cellStyle name="20% - Accent1 2 2 7 5 4" xfId="8475" xr:uid="{00000000-0005-0000-0000-000060200000}"/>
    <cellStyle name="20% - Accent1 2 2 7 6" xfId="8476" xr:uid="{00000000-0005-0000-0000-000061200000}"/>
    <cellStyle name="20% - Accent1 2 2 7 6 2" xfId="8477" xr:uid="{00000000-0005-0000-0000-000062200000}"/>
    <cellStyle name="20% - Accent1 2 2 7 6 2 2" xfId="8478" xr:uid="{00000000-0005-0000-0000-000063200000}"/>
    <cellStyle name="20% - Accent1 2 2 7 6 2 2 2" xfId="8479" xr:uid="{00000000-0005-0000-0000-000064200000}"/>
    <cellStyle name="20% - Accent1 2 2 7 6 2 3" xfId="8480" xr:uid="{00000000-0005-0000-0000-000065200000}"/>
    <cellStyle name="20% - Accent1 2 2 7 6 3" xfId="8481" xr:uid="{00000000-0005-0000-0000-000066200000}"/>
    <cellStyle name="20% - Accent1 2 2 7 6 3 2" xfId="8482" xr:uid="{00000000-0005-0000-0000-000067200000}"/>
    <cellStyle name="20% - Accent1 2 2 7 6 4" xfId="8483" xr:uid="{00000000-0005-0000-0000-000068200000}"/>
    <cellStyle name="20% - Accent1 2 2 7 7" xfId="8484" xr:uid="{00000000-0005-0000-0000-000069200000}"/>
    <cellStyle name="20% - Accent1 2 2 7 7 2" xfId="8485" xr:uid="{00000000-0005-0000-0000-00006A200000}"/>
    <cellStyle name="20% - Accent1 2 2 7 7 2 2" xfId="8486" xr:uid="{00000000-0005-0000-0000-00006B200000}"/>
    <cellStyle name="20% - Accent1 2 2 7 7 2 2 2" xfId="8487" xr:uid="{00000000-0005-0000-0000-00006C200000}"/>
    <cellStyle name="20% - Accent1 2 2 7 7 2 3" xfId="8488" xr:uid="{00000000-0005-0000-0000-00006D200000}"/>
    <cellStyle name="20% - Accent1 2 2 7 7 3" xfId="8489" xr:uid="{00000000-0005-0000-0000-00006E200000}"/>
    <cellStyle name="20% - Accent1 2 2 7 7 3 2" xfId="8490" xr:uid="{00000000-0005-0000-0000-00006F200000}"/>
    <cellStyle name="20% - Accent1 2 2 7 7 4" xfId="8491" xr:uid="{00000000-0005-0000-0000-000070200000}"/>
    <cellStyle name="20% - Accent1 2 2 7 8" xfId="8492" xr:uid="{00000000-0005-0000-0000-000071200000}"/>
    <cellStyle name="20% - Accent1 2 2 7 8 2" xfId="8493" xr:uid="{00000000-0005-0000-0000-000072200000}"/>
    <cellStyle name="20% - Accent1 2 2 7 8 2 2" xfId="8494" xr:uid="{00000000-0005-0000-0000-000073200000}"/>
    <cellStyle name="20% - Accent1 2 2 7 8 3" xfId="8495" xr:uid="{00000000-0005-0000-0000-000074200000}"/>
    <cellStyle name="20% - Accent1 2 2 7 9" xfId="8496" xr:uid="{00000000-0005-0000-0000-000075200000}"/>
    <cellStyle name="20% - Accent1 2 2 7 9 2" xfId="8497" xr:uid="{00000000-0005-0000-0000-000076200000}"/>
    <cellStyle name="20% - Accent1 2 2 7 9 2 2" xfId="8498" xr:uid="{00000000-0005-0000-0000-000077200000}"/>
    <cellStyle name="20% - Accent1 2 2 7 9 3" xfId="8499" xr:uid="{00000000-0005-0000-0000-000078200000}"/>
    <cellStyle name="20% - Accent1 2 2 8" xfId="8500" xr:uid="{00000000-0005-0000-0000-000079200000}"/>
    <cellStyle name="20% - Accent1 2 2 8 10" xfId="8501" xr:uid="{00000000-0005-0000-0000-00007A200000}"/>
    <cellStyle name="20% - Accent1 2 2 8 10 2" xfId="8502" xr:uid="{00000000-0005-0000-0000-00007B200000}"/>
    <cellStyle name="20% - Accent1 2 2 8 11" xfId="8503" xr:uid="{00000000-0005-0000-0000-00007C200000}"/>
    <cellStyle name="20% - Accent1 2 2 8 2" xfId="8504" xr:uid="{00000000-0005-0000-0000-00007D200000}"/>
    <cellStyle name="20% - Accent1 2 2 8 2 2" xfId="8505" xr:uid="{00000000-0005-0000-0000-00007E200000}"/>
    <cellStyle name="20% - Accent1 2 2 8 2 2 2" xfId="8506" xr:uid="{00000000-0005-0000-0000-00007F200000}"/>
    <cellStyle name="20% - Accent1 2 2 8 2 2 2 2" xfId="8507" xr:uid="{00000000-0005-0000-0000-000080200000}"/>
    <cellStyle name="20% - Accent1 2 2 8 2 2 2 2 2" xfId="8508" xr:uid="{00000000-0005-0000-0000-000081200000}"/>
    <cellStyle name="20% - Accent1 2 2 8 2 2 2 3" xfId="8509" xr:uid="{00000000-0005-0000-0000-000082200000}"/>
    <cellStyle name="20% - Accent1 2 2 8 2 2 3" xfId="8510" xr:uid="{00000000-0005-0000-0000-000083200000}"/>
    <cellStyle name="20% - Accent1 2 2 8 2 2 3 2" xfId="8511" xr:uid="{00000000-0005-0000-0000-000084200000}"/>
    <cellStyle name="20% - Accent1 2 2 8 2 2 4" xfId="8512" xr:uid="{00000000-0005-0000-0000-000085200000}"/>
    <cellStyle name="20% - Accent1 2 2 8 2 3" xfId="8513" xr:uid="{00000000-0005-0000-0000-000086200000}"/>
    <cellStyle name="20% - Accent1 2 2 8 2 3 2" xfId="8514" xr:uid="{00000000-0005-0000-0000-000087200000}"/>
    <cellStyle name="20% - Accent1 2 2 8 2 3 2 2" xfId="8515" xr:uid="{00000000-0005-0000-0000-000088200000}"/>
    <cellStyle name="20% - Accent1 2 2 8 2 3 2 2 2" xfId="8516" xr:uid="{00000000-0005-0000-0000-000089200000}"/>
    <cellStyle name="20% - Accent1 2 2 8 2 3 2 3" xfId="8517" xr:uid="{00000000-0005-0000-0000-00008A200000}"/>
    <cellStyle name="20% - Accent1 2 2 8 2 3 3" xfId="8518" xr:uid="{00000000-0005-0000-0000-00008B200000}"/>
    <cellStyle name="20% - Accent1 2 2 8 2 3 3 2" xfId="8519" xr:uid="{00000000-0005-0000-0000-00008C200000}"/>
    <cellStyle name="20% - Accent1 2 2 8 2 3 4" xfId="8520" xr:uid="{00000000-0005-0000-0000-00008D200000}"/>
    <cellStyle name="20% - Accent1 2 2 8 2 4" xfId="8521" xr:uid="{00000000-0005-0000-0000-00008E200000}"/>
    <cellStyle name="20% - Accent1 2 2 8 2 4 2" xfId="8522" xr:uid="{00000000-0005-0000-0000-00008F200000}"/>
    <cellStyle name="20% - Accent1 2 2 8 2 4 2 2" xfId="8523" xr:uid="{00000000-0005-0000-0000-000090200000}"/>
    <cellStyle name="20% - Accent1 2 2 8 2 4 2 2 2" xfId="8524" xr:uid="{00000000-0005-0000-0000-000091200000}"/>
    <cellStyle name="20% - Accent1 2 2 8 2 4 2 3" xfId="8525" xr:uid="{00000000-0005-0000-0000-000092200000}"/>
    <cellStyle name="20% - Accent1 2 2 8 2 4 3" xfId="8526" xr:uid="{00000000-0005-0000-0000-000093200000}"/>
    <cellStyle name="20% - Accent1 2 2 8 2 4 3 2" xfId="8527" xr:uid="{00000000-0005-0000-0000-000094200000}"/>
    <cellStyle name="20% - Accent1 2 2 8 2 4 4" xfId="8528" xr:uid="{00000000-0005-0000-0000-000095200000}"/>
    <cellStyle name="20% - Accent1 2 2 8 2 5" xfId="8529" xr:uid="{00000000-0005-0000-0000-000096200000}"/>
    <cellStyle name="20% - Accent1 2 2 8 2 5 2" xfId="8530" xr:uid="{00000000-0005-0000-0000-000097200000}"/>
    <cellStyle name="20% - Accent1 2 2 8 2 5 2 2" xfId="8531" xr:uid="{00000000-0005-0000-0000-000098200000}"/>
    <cellStyle name="20% - Accent1 2 2 8 2 5 3" xfId="8532" xr:uid="{00000000-0005-0000-0000-000099200000}"/>
    <cellStyle name="20% - Accent1 2 2 8 2 6" xfId="8533" xr:uid="{00000000-0005-0000-0000-00009A200000}"/>
    <cellStyle name="20% - Accent1 2 2 8 2 6 2" xfId="8534" xr:uid="{00000000-0005-0000-0000-00009B200000}"/>
    <cellStyle name="20% - Accent1 2 2 8 2 6 2 2" xfId="8535" xr:uid="{00000000-0005-0000-0000-00009C200000}"/>
    <cellStyle name="20% - Accent1 2 2 8 2 6 3" xfId="8536" xr:uid="{00000000-0005-0000-0000-00009D200000}"/>
    <cellStyle name="20% - Accent1 2 2 8 2 7" xfId="8537" xr:uid="{00000000-0005-0000-0000-00009E200000}"/>
    <cellStyle name="20% - Accent1 2 2 8 2 7 2" xfId="8538" xr:uid="{00000000-0005-0000-0000-00009F200000}"/>
    <cellStyle name="20% - Accent1 2 2 8 2 8" xfId="8539" xr:uid="{00000000-0005-0000-0000-0000A0200000}"/>
    <cellStyle name="20% - Accent1 2 2 8 2 8 2" xfId="8540" xr:uid="{00000000-0005-0000-0000-0000A1200000}"/>
    <cellStyle name="20% - Accent1 2 2 8 2 9" xfId="8541" xr:uid="{00000000-0005-0000-0000-0000A2200000}"/>
    <cellStyle name="20% - Accent1 2 2 8 3" xfId="8542" xr:uid="{00000000-0005-0000-0000-0000A3200000}"/>
    <cellStyle name="20% - Accent1 2 2 8 3 2" xfId="8543" xr:uid="{00000000-0005-0000-0000-0000A4200000}"/>
    <cellStyle name="20% - Accent1 2 2 8 3 2 2" xfId="8544" xr:uid="{00000000-0005-0000-0000-0000A5200000}"/>
    <cellStyle name="20% - Accent1 2 2 8 3 2 2 2" xfId="8545" xr:uid="{00000000-0005-0000-0000-0000A6200000}"/>
    <cellStyle name="20% - Accent1 2 2 8 3 2 2 2 2" xfId="8546" xr:uid="{00000000-0005-0000-0000-0000A7200000}"/>
    <cellStyle name="20% - Accent1 2 2 8 3 2 2 3" xfId="8547" xr:uid="{00000000-0005-0000-0000-0000A8200000}"/>
    <cellStyle name="20% - Accent1 2 2 8 3 2 3" xfId="8548" xr:uid="{00000000-0005-0000-0000-0000A9200000}"/>
    <cellStyle name="20% - Accent1 2 2 8 3 2 3 2" xfId="8549" xr:uid="{00000000-0005-0000-0000-0000AA200000}"/>
    <cellStyle name="20% - Accent1 2 2 8 3 2 4" xfId="8550" xr:uid="{00000000-0005-0000-0000-0000AB200000}"/>
    <cellStyle name="20% - Accent1 2 2 8 3 3" xfId="8551" xr:uid="{00000000-0005-0000-0000-0000AC200000}"/>
    <cellStyle name="20% - Accent1 2 2 8 3 3 2" xfId="8552" xr:uid="{00000000-0005-0000-0000-0000AD200000}"/>
    <cellStyle name="20% - Accent1 2 2 8 3 3 2 2" xfId="8553" xr:uid="{00000000-0005-0000-0000-0000AE200000}"/>
    <cellStyle name="20% - Accent1 2 2 8 3 3 2 2 2" xfId="8554" xr:uid="{00000000-0005-0000-0000-0000AF200000}"/>
    <cellStyle name="20% - Accent1 2 2 8 3 3 2 3" xfId="8555" xr:uid="{00000000-0005-0000-0000-0000B0200000}"/>
    <cellStyle name="20% - Accent1 2 2 8 3 3 3" xfId="8556" xr:uid="{00000000-0005-0000-0000-0000B1200000}"/>
    <cellStyle name="20% - Accent1 2 2 8 3 3 3 2" xfId="8557" xr:uid="{00000000-0005-0000-0000-0000B2200000}"/>
    <cellStyle name="20% - Accent1 2 2 8 3 3 4" xfId="8558" xr:uid="{00000000-0005-0000-0000-0000B3200000}"/>
    <cellStyle name="20% - Accent1 2 2 8 3 4" xfId="8559" xr:uid="{00000000-0005-0000-0000-0000B4200000}"/>
    <cellStyle name="20% - Accent1 2 2 8 3 4 2" xfId="8560" xr:uid="{00000000-0005-0000-0000-0000B5200000}"/>
    <cellStyle name="20% - Accent1 2 2 8 3 4 2 2" xfId="8561" xr:uid="{00000000-0005-0000-0000-0000B6200000}"/>
    <cellStyle name="20% - Accent1 2 2 8 3 4 2 2 2" xfId="8562" xr:uid="{00000000-0005-0000-0000-0000B7200000}"/>
    <cellStyle name="20% - Accent1 2 2 8 3 4 2 3" xfId="8563" xr:uid="{00000000-0005-0000-0000-0000B8200000}"/>
    <cellStyle name="20% - Accent1 2 2 8 3 4 3" xfId="8564" xr:uid="{00000000-0005-0000-0000-0000B9200000}"/>
    <cellStyle name="20% - Accent1 2 2 8 3 4 3 2" xfId="8565" xr:uid="{00000000-0005-0000-0000-0000BA200000}"/>
    <cellStyle name="20% - Accent1 2 2 8 3 4 4" xfId="8566" xr:uid="{00000000-0005-0000-0000-0000BB200000}"/>
    <cellStyle name="20% - Accent1 2 2 8 3 5" xfId="8567" xr:uid="{00000000-0005-0000-0000-0000BC200000}"/>
    <cellStyle name="20% - Accent1 2 2 8 3 5 2" xfId="8568" xr:uid="{00000000-0005-0000-0000-0000BD200000}"/>
    <cellStyle name="20% - Accent1 2 2 8 3 5 2 2" xfId="8569" xr:uid="{00000000-0005-0000-0000-0000BE200000}"/>
    <cellStyle name="20% - Accent1 2 2 8 3 5 3" xfId="8570" xr:uid="{00000000-0005-0000-0000-0000BF200000}"/>
    <cellStyle name="20% - Accent1 2 2 8 3 6" xfId="8571" xr:uid="{00000000-0005-0000-0000-0000C0200000}"/>
    <cellStyle name="20% - Accent1 2 2 8 3 6 2" xfId="8572" xr:uid="{00000000-0005-0000-0000-0000C1200000}"/>
    <cellStyle name="20% - Accent1 2 2 8 3 6 2 2" xfId="8573" xr:uid="{00000000-0005-0000-0000-0000C2200000}"/>
    <cellStyle name="20% - Accent1 2 2 8 3 6 3" xfId="8574" xr:uid="{00000000-0005-0000-0000-0000C3200000}"/>
    <cellStyle name="20% - Accent1 2 2 8 3 7" xfId="8575" xr:uid="{00000000-0005-0000-0000-0000C4200000}"/>
    <cellStyle name="20% - Accent1 2 2 8 3 7 2" xfId="8576" xr:uid="{00000000-0005-0000-0000-0000C5200000}"/>
    <cellStyle name="20% - Accent1 2 2 8 3 8" xfId="8577" xr:uid="{00000000-0005-0000-0000-0000C6200000}"/>
    <cellStyle name="20% - Accent1 2 2 8 3 8 2" xfId="8578" xr:uid="{00000000-0005-0000-0000-0000C7200000}"/>
    <cellStyle name="20% - Accent1 2 2 8 3 9" xfId="8579" xr:uid="{00000000-0005-0000-0000-0000C8200000}"/>
    <cellStyle name="20% - Accent1 2 2 8 4" xfId="8580" xr:uid="{00000000-0005-0000-0000-0000C9200000}"/>
    <cellStyle name="20% - Accent1 2 2 8 4 2" xfId="8581" xr:uid="{00000000-0005-0000-0000-0000CA200000}"/>
    <cellStyle name="20% - Accent1 2 2 8 4 2 2" xfId="8582" xr:uid="{00000000-0005-0000-0000-0000CB200000}"/>
    <cellStyle name="20% - Accent1 2 2 8 4 2 2 2" xfId="8583" xr:uid="{00000000-0005-0000-0000-0000CC200000}"/>
    <cellStyle name="20% - Accent1 2 2 8 4 2 3" xfId="8584" xr:uid="{00000000-0005-0000-0000-0000CD200000}"/>
    <cellStyle name="20% - Accent1 2 2 8 4 3" xfId="8585" xr:uid="{00000000-0005-0000-0000-0000CE200000}"/>
    <cellStyle name="20% - Accent1 2 2 8 4 3 2" xfId="8586" xr:uid="{00000000-0005-0000-0000-0000CF200000}"/>
    <cellStyle name="20% - Accent1 2 2 8 4 4" xfId="8587" xr:uid="{00000000-0005-0000-0000-0000D0200000}"/>
    <cellStyle name="20% - Accent1 2 2 8 5" xfId="8588" xr:uid="{00000000-0005-0000-0000-0000D1200000}"/>
    <cellStyle name="20% - Accent1 2 2 8 5 2" xfId="8589" xr:uid="{00000000-0005-0000-0000-0000D2200000}"/>
    <cellStyle name="20% - Accent1 2 2 8 5 2 2" xfId="8590" xr:uid="{00000000-0005-0000-0000-0000D3200000}"/>
    <cellStyle name="20% - Accent1 2 2 8 5 2 2 2" xfId="8591" xr:uid="{00000000-0005-0000-0000-0000D4200000}"/>
    <cellStyle name="20% - Accent1 2 2 8 5 2 3" xfId="8592" xr:uid="{00000000-0005-0000-0000-0000D5200000}"/>
    <cellStyle name="20% - Accent1 2 2 8 5 3" xfId="8593" xr:uid="{00000000-0005-0000-0000-0000D6200000}"/>
    <cellStyle name="20% - Accent1 2 2 8 5 3 2" xfId="8594" xr:uid="{00000000-0005-0000-0000-0000D7200000}"/>
    <cellStyle name="20% - Accent1 2 2 8 5 4" xfId="8595" xr:uid="{00000000-0005-0000-0000-0000D8200000}"/>
    <cellStyle name="20% - Accent1 2 2 8 6" xfId="8596" xr:uid="{00000000-0005-0000-0000-0000D9200000}"/>
    <cellStyle name="20% - Accent1 2 2 8 6 2" xfId="8597" xr:uid="{00000000-0005-0000-0000-0000DA200000}"/>
    <cellStyle name="20% - Accent1 2 2 8 6 2 2" xfId="8598" xr:uid="{00000000-0005-0000-0000-0000DB200000}"/>
    <cellStyle name="20% - Accent1 2 2 8 6 2 2 2" xfId="8599" xr:uid="{00000000-0005-0000-0000-0000DC200000}"/>
    <cellStyle name="20% - Accent1 2 2 8 6 2 3" xfId="8600" xr:uid="{00000000-0005-0000-0000-0000DD200000}"/>
    <cellStyle name="20% - Accent1 2 2 8 6 3" xfId="8601" xr:uid="{00000000-0005-0000-0000-0000DE200000}"/>
    <cellStyle name="20% - Accent1 2 2 8 6 3 2" xfId="8602" xr:uid="{00000000-0005-0000-0000-0000DF200000}"/>
    <cellStyle name="20% - Accent1 2 2 8 6 4" xfId="8603" xr:uid="{00000000-0005-0000-0000-0000E0200000}"/>
    <cellStyle name="20% - Accent1 2 2 8 7" xfId="8604" xr:uid="{00000000-0005-0000-0000-0000E1200000}"/>
    <cellStyle name="20% - Accent1 2 2 8 7 2" xfId="8605" xr:uid="{00000000-0005-0000-0000-0000E2200000}"/>
    <cellStyle name="20% - Accent1 2 2 8 7 2 2" xfId="8606" xr:uid="{00000000-0005-0000-0000-0000E3200000}"/>
    <cellStyle name="20% - Accent1 2 2 8 7 3" xfId="8607" xr:uid="{00000000-0005-0000-0000-0000E4200000}"/>
    <cellStyle name="20% - Accent1 2 2 8 8" xfId="8608" xr:uid="{00000000-0005-0000-0000-0000E5200000}"/>
    <cellStyle name="20% - Accent1 2 2 8 8 2" xfId="8609" xr:uid="{00000000-0005-0000-0000-0000E6200000}"/>
    <cellStyle name="20% - Accent1 2 2 8 8 2 2" xfId="8610" xr:uid="{00000000-0005-0000-0000-0000E7200000}"/>
    <cellStyle name="20% - Accent1 2 2 8 8 3" xfId="8611" xr:uid="{00000000-0005-0000-0000-0000E8200000}"/>
    <cellStyle name="20% - Accent1 2 2 8 9" xfId="8612" xr:uid="{00000000-0005-0000-0000-0000E9200000}"/>
    <cellStyle name="20% - Accent1 2 2 8 9 2" xfId="8613" xr:uid="{00000000-0005-0000-0000-0000EA200000}"/>
    <cellStyle name="20% - Accent1 2 2 9" xfId="8614" xr:uid="{00000000-0005-0000-0000-0000EB200000}"/>
    <cellStyle name="20% - Accent1 2 2 9 10" xfId="8615" xr:uid="{00000000-0005-0000-0000-0000EC200000}"/>
    <cellStyle name="20% - Accent1 2 2 9 10 2" xfId="8616" xr:uid="{00000000-0005-0000-0000-0000ED200000}"/>
    <cellStyle name="20% - Accent1 2 2 9 11" xfId="8617" xr:uid="{00000000-0005-0000-0000-0000EE200000}"/>
    <cellStyle name="20% - Accent1 2 2 9 2" xfId="8618" xr:uid="{00000000-0005-0000-0000-0000EF200000}"/>
    <cellStyle name="20% - Accent1 2 2 9 2 2" xfId="8619" xr:uid="{00000000-0005-0000-0000-0000F0200000}"/>
    <cellStyle name="20% - Accent1 2 2 9 2 2 2" xfId="8620" xr:uid="{00000000-0005-0000-0000-0000F1200000}"/>
    <cellStyle name="20% - Accent1 2 2 9 2 2 2 2" xfId="8621" xr:uid="{00000000-0005-0000-0000-0000F2200000}"/>
    <cellStyle name="20% - Accent1 2 2 9 2 2 2 2 2" xfId="8622" xr:uid="{00000000-0005-0000-0000-0000F3200000}"/>
    <cellStyle name="20% - Accent1 2 2 9 2 2 2 3" xfId="8623" xr:uid="{00000000-0005-0000-0000-0000F4200000}"/>
    <cellStyle name="20% - Accent1 2 2 9 2 2 3" xfId="8624" xr:uid="{00000000-0005-0000-0000-0000F5200000}"/>
    <cellStyle name="20% - Accent1 2 2 9 2 2 3 2" xfId="8625" xr:uid="{00000000-0005-0000-0000-0000F6200000}"/>
    <cellStyle name="20% - Accent1 2 2 9 2 2 4" xfId="8626" xr:uid="{00000000-0005-0000-0000-0000F7200000}"/>
    <cellStyle name="20% - Accent1 2 2 9 2 3" xfId="8627" xr:uid="{00000000-0005-0000-0000-0000F8200000}"/>
    <cellStyle name="20% - Accent1 2 2 9 2 3 2" xfId="8628" xr:uid="{00000000-0005-0000-0000-0000F9200000}"/>
    <cellStyle name="20% - Accent1 2 2 9 2 3 2 2" xfId="8629" xr:uid="{00000000-0005-0000-0000-0000FA200000}"/>
    <cellStyle name="20% - Accent1 2 2 9 2 3 2 2 2" xfId="8630" xr:uid="{00000000-0005-0000-0000-0000FB200000}"/>
    <cellStyle name="20% - Accent1 2 2 9 2 3 2 3" xfId="8631" xr:uid="{00000000-0005-0000-0000-0000FC200000}"/>
    <cellStyle name="20% - Accent1 2 2 9 2 3 3" xfId="8632" xr:uid="{00000000-0005-0000-0000-0000FD200000}"/>
    <cellStyle name="20% - Accent1 2 2 9 2 3 3 2" xfId="8633" xr:uid="{00000000-0005-0000-0000-0000FE200000}"/>
    <cellStyle name="20% - Accent1 2 2 9 2 3 4" xfId="8634" xr:uid="{00000000-0005-0000-0000-0000FF200000}"/>
    <cellStyle name="20% - Accent1 2 2 9 2 4" xfId="8635" xr:uid="{00000000-0005-0000-0000-000000210000}"/>
    <cellStyle name="20% - Accent1 2 2 9 2 4 2" xfId="8636" xr:uid="{00000000-0005-0000-0000-000001210000}"/>
    <cellStyle name="20% - Accent1 2 2 9 2 4 2 2" xfId="8637" xr:uid="{00000000-0005-0000-0000-000002210000}"/>
    <cellStyle name="20% - Accent1 2 2 9 2 4 2 2 2" xfId="8638" xr:uid="{00000000-0005-0000-0000-000003210000}"/>
    <cellStyle name="20% - Accent1 2 2 9 2 4 2 3" xfId="8639" xr:uid="{00000000-0005-0000-0000-000004210000}"/>
    <cellStyle name="20% - Accent1 2 2 9 2 4 3" xfId="8640" xr:uid="{00000000-0005-0000-0000-000005210000}"/>
    <cellStyle name="20% - Accent1 2 2 9 2 4 3 2" xfId="8641" xr:uid="{00000000-0005-0000-0000-000006210000}"/>
    <cellStyle name="20% - Accent1 2 2 9 2 4 4" xfId="8642" xr:uid="{00000000-0005-0000-0000-000007210000}"/>
    <cellStyle name="20% - Accent1 2 2 9 2 5" xfId="8643" xr:uid="{00000000-0005-0000-0000-000008210000}"/>
    <cellStyle name="20% - Accent1 2 2 9 2 5 2" xfId="8644" xr:uid="{00000000-0005-0000-0000-000009210000}"/>
    <cellStyle name="20% - Accent1 2 2 9 2 5 2 2" xfId="8645" xr:uid="{00000000-0005-0000-0000-00000A210000}"/>
    <cellStyle name="20% - Accent1 2 2 9 2 5 3" xfId="8646" xr:uid="{00000000-0005-0000-0000-00000B210000}"/>
    <cellStyle name="20% - Accent1 2 2 9 2 6" xfId="8647" xr:uid="{00000000-0005-0000-0000-00000C210000}"/>
    <cellStyle name="20% - Accent1 2 2 9 2 6 2" xfId="8648" xr:uid="{00000000-0005-0000-0000-00000D210000}"/>
    <cellStyle name="20% - Accent1 2 2 9 2 6 2 2" xfId="8649" xr:uid="{00000000-0005-0000-0000-00000E210000}"/>
    <cellStyle name="20% - Accent1 2 2 9 2 6 3" xfId="8650" xr:uid="{00000000-0005-0000-0000-00000F210000}"/>
    <cellStyle name="20% - Accent1 2 2 9 2 7" xfId="8651" xr:uid="{00000000-0005-0000-0000-000010210000}"/>
    <cellStyle name="20% - Accent1 2 2 9 2 7 2" xfId="8652" xr:uid="{00000000-0005-0000-0000-000011210000}"/>
    <cellStyle name="20% - Accent1 2 2 9 2 8" xfId="8653" xr:uid="{00000000-0005-0000-0000-000012210000}"/>
    <cellStyle name="20% - Accent1 2 2 9 2 8 2" xfId="8654" xr:uid="{00000000-0005-0000-0000-000013210000}"/>
    <cellStyle name="20% - Accent1 2 2 9 2 9" xfId="8655" xr:uid="{00000000-0005-0000-0000-000014210000}"/>
    <cellStyle name="20% - Accent1 2 2 9 3" xfId="8656" xr:uid="{00000000-0005-0000-0000-000015210000}"/>
    <cellStyle name="20% - Accent1 2 2 9 3 2" xfId="8657" xr:uid="{00000000-0005-0000-0000-000016210000}"/>
    <cellStyle name="20% - Accent1 2 2 9 3 2 2" xfId="8658" xr:uid="{00000000-0005-0000-0000-000017210000}"/>
    <cellStyle name="20% - Accent1 2 2 9 3 2 2 2" xfId="8659" xr:uid="{00000000-0005-0000-0000-000018210000}"/>
    <cellStyle name="20% - Accent1 2 2 9 3 2 2 2 2" xfId="8660" xr:uid="{00000000-0005-0000-0000-000019210000}"/>
    <cellStyle name="20% - Accent1 2 2 9 3 2 2 3" xfId="8661" xr:uid="{00000000-0005-0000-0000-00001A210000}"/>
    <cellStyle name="20% - Accent1 2 2 9 3 2 3" xfId="8662" xr:uid="{00000000-0005-0000-0000-00001B210000}"/>
    <cellStyle name="20% - Accent1 2 2 9 3 2 3 2" xfId="8663" xr:uid="{00000000-0005-0000-0000-00001C210000}"/>
    <cellStyle name="20% - Accent1 2 2 9 3 2 4" xfId="8664" xr:uid="{00000000-0005-0000-0000-00001D210000}"/>
    <cellStyle name="20% - Accent1 2 2 9 3 3" xfId="8665" xr:uid="{00000000-0005-0000-0000-00001E210000}"/>
    <cellStyle name="20% - Accent1 2 2 9 3 3 2" xfId="8666" xr:uid="{00000000-0005-0000-0000-00001F210000}"/>
    <cellStyle name="20% - Accent1 2 2 9 3 3 2 2" xfId="8667" xr:uid="{00000000-0005-0000-0000-000020210000}"/>
    <cellStyle name="20% - Accent1 2 2 9 3 3 2 2 2" xfId="8668" xr:uid="{00000000-0005-0000-0000-000021210000}"/>
    <cellStyle name="20% - Accent1 2 2 9 3 3 2 3" xfId="8669" xr:uid="{00000000-0005-0000-0000-000022210000}"/>
    <cellStyle name="20% - Accent1 2 2 9 3 3 3" xfId="8670" xr:uid="{00000000-0005-0000-0000-000023210000}"/>
    <cellStyle name="20% - Accent1 2 2 9 3 3 3 2" xfId="8671" xr:uid="{00000000-0005-0000-0000-000024210000}"/>
    <cellStyle name="20% - Accent1 2 2 9 3 3 4" xfId="8672" xr:uid="{00000000-0005-0000-0000-000025210000}"/>
    <cellStyle name="20% - Accent1 2 2 9 3 4" xfId="8673" xr:uid="{00000000-0005-0000-0000-000026210000}"/>
    <cellStyle name="20% - Accent1 2 2 9 3 4 2" xfId="8674" xr:uid="{00000000-0005-0000-0000-000027210000}"/>
    <cellStyle name="20% - Accent1 2 2 9 3 4 2 2" xfId="8675" xr:uid="{00000000-0005-0000-0000-000028210000}"/>
    <cellStyle name="20% - Accent1 2 2 9 3 4 2 2 2" xfId="8676" xr:uid="{00000000-0005-0000-0000-000029210000}"/>
    <cellStyle name="20% - Accent1 2 2 9 3 4 2 3" xfId="8677" xr:uid="{00000000-0005-0000-0000-00002A210000}"/>
    <cellStyle name="20% - Accent1 2 2 9 3 4 3" xfId="8678" xr:uid="{00000000-0005-0000-0000-00002B210000}"/>
    <cellStyle name="20% - Accent1 2 2 9 3 4 3 2" xfId="8679" xr:uid="{00000000-0005-0000-0000-00002C210000}"/>
    <cellStyle name="20% - Accent1 2 2 9 3 4 4" xfId="8680" xr:uid="{00000000-0005-0000-0000-00002D210000}"/>
    <cellStyle name="20% - Accent1 2 2 9 3 5" xfId="8681" xr:uid="{00000000-0005-0000-0000-00002E210000}"/>
    <cellStyle name="20% - Accent1 2 2 9 3 5 2" xfId="8682" xr:uid="{00000000-0005-0000-0000-00002F210000}"/>
    <cellStyle name="20% - Accent1 2 2 9 3 5 2 2" xfId="8683" xr:uid="{00000000-0005-0000-0000-000030210000}"/>
    <cellStyle name="20% - Accent1 2 2 9 3 5 3" xfId="8684" xr:uid="{00000000-0005-0000-0000-000031210000}"/>
    <cellStyle name="20% - Accent1 2 2 9 3 6" xfId="8685" xr:uid="{00000000-0005-0000-0000-000032210000}"/>
    <cellStyle name="20% - Accent1 2 2 9 3 6 2" xfId="8686" xr:uid="{00000000-0005-0000-0000-000033210000}"/>
    <cellStyle name="20% - Accent1 2 2 9 3 6 2 2" xfId="8687" xr:uid="{00000000-0005-0000-0000-000034210000}"/>
    <cellStyle name="20% - Accent1 2 2 9 3 6 3" xfId="8688" xr:uid="{00000000-0005-0000-0000-000035210000}"/>
    <cellStyle name="20% - Accent1 2 2 9 3 7" xfId="8689" xr:uid="{00000000-0005-0000-0000-000036210000}"/>
    <cellStyle name="20% - Accent1 2 2 9 3 7 2" xfId="8690" xr:uid="{00000000-0005-0000-0000-000037210000}"/>
    <cellStyle name="20% - Accent1 2 2 9 3 8" xfId="8691" xr:uid="{00000000-0005-0000-0000-000038210000}"/>
    <cellStyle name="20% - Accent1 2 2 9 3 8 2" xfId="8692" xr:uid="{00000000-0005-0000-0000-000039210000}"/>
    <cellStyle name="20% - Accent1 2 2 9 3 9" xfId="8693" xr:uid="{00000000-0005-0000-0000-00003A210000}"/>
    <cellStyle name="20% - Accent1 2 2 9 4" xfId="8694" xr:uid="{00000000-0005-0000-0000-00003B210000}"/>
    <cellStyle name="20% - Accent1 2 2 9 4 2" xfId="8695" xr:uid="{00000000-0005-0000-0000-00003C210000}"/>
    <cellStyle name="20% - Accent1 2 2 9 4 2 2" xfId="8696" xr:uid="{00000000-0005-0000-0000-00003D210000}"/>
    <cellStyle name="20% - Accent1 2 2 9 4 2 2 2" xfId="8697" xr:uid="{00000000-0005-0000-0000-00003E210000}"/>
    <cellStyle name="20% - Accent1 2 2 9 4 2 3" xfId="8698" xr:uid="{00000000-0005-0000-0000-00003F210000}"/>
    <cellStyle name="20% - Accent1 2 2 9 4 3" xfId="8699" xr:uid="{00000000-0005-0000-0000-000040210000}"/>
    <cellStyle name="20% - Accent1 2 2 9 4 3 2" xfId="8700" xr:uid="{00000000-0005-0000-0000-000041210000}"/>
    <cellStyle name="20% - Accent1 2 2 9 4 4" xfId="8701" xr:uid="{00000000-0005-0000-0000-000042210000}"/>
    <cellStyle name="20% - Accent1 2 2 9 5" xfId="8702" xr:uid="{00000000-0005-0000-0000-000043210000}"/>
    <cellStyle name="20% - Accent1 2 2 9 5 2" xfId="8703" xr:uid="{00000000-0005-0000-0000-000044210000}"/>
    <cellStyle name="20% - Accent1 2 2 9 5 2 2" xfId="8704" xr:uid="{00000000-0005-0000-0000-000045210000}"/>
    <cellStyle name="20% - Accent1 2 2 9 5 2 2 2" xfId="8705" xr:uid="{00000000-0005-0000-0000-000046210000}"/>
    <cellStyle name="20% - Accent1 2 2 9 5 2 3" xfId="8706" xr:uid="{00000000-0005-0000-0000-000047210000}"/>
    <cellStyle name="20% - Accent1 2 2 9 5 3" xfId="8707" xr:uid="{00000000-0005-0000-0000-000048210000}"/>
    <cellStyle name="20% - Accent1 2 2 9 5 3 2" xfId="8708" xr:uid="{00000000-0005-0000-0000-000049210000}"/>
    <cellStyle name="20% - Accent1 2 2 9 5 4" xfId="8709" xr:uid="{00000000-0005-0000-0000-00004A210000}"/>
    <cellStyle name="20% - Accent1 2 2 9 6" xfId="8710" xr:uid="{00000000-0005-0000-0000-00004B210000}"/>
    <cellStyle name="20% - Accent1 2 2 9 6 2" xfId="8711" xr:uid="{00000000-0005-0000-0000-00004C210000}"/>
    <cellStyle name="20% - Accent1 2 2 9 6 2 2" xfId="8712" xr:uid="{00000000-0005-0000-0000-00004D210000}"/>
    <cellStyle name="20% - Accent1 2 2 9 6 2 2 2" xfId="8713" xr:uid="{00000000-0005-0000-0000-00004E210000}"/>
    <cellStyle name="20% - Accent1 2 2 9 6 2 3" xfId="8714" xr:uid="{00000000-0005-0000-0000-00004F210000}"/>
    <cellStyle name="20% - Accent1 2 2 9 6 3" xfId="8715" xr:uid="{00000000-0005-0000-0000-000050210000}"/>
    <cellStyle name="20% - Accent1 2 2 9 6 3 2" xfId="8716" xr:uid="{00000000-0005-0000-0000-000051210000}"/>
    <cellStyle name="20% - Accent1 2 2 9 6 4" xfId="8717" xr:uid="{00000000-0005-0000-0000-000052210000}"/>
    <cellStyle name="20% - Accent1 2 2 9 7" xfId="8718" xr:uid="{00000000-0005-0000-0000-000053210000}"/>
    <cellStyle name="20% - Accent1 2 2 9 7 2" xfId="8719" xr:uid="{00000000-0005-0000-0000-000054210000}"/>
    <cellStyle name="20% - Accent1 2 2 9 7 2 2" xfId="8720" xr:uid="{00000000-0005-0000-0000-000055210000}"/>
    <cellStyle name="20% - Accent1 2 2 9 7 3" xfId="8721" xr:uid="{00000000-0005-0000-0000-000056210000}"/>
    <cellStyle name="20% - Accent1 2 2 9 8" xfId="8722" xr:uid="{00000000-0005-0000-0000-000057210000}"/>
    <cellStyle name="20% - Accent1 2 2 9 8 2" xfId="8723" xr:uid="{00000000-0005-0000-0000-000058210000}"/>
    <cellStyle name="20% - Accent1 2 2 9 8 2 2" xfId="8724" xr:uid="{00000000-0005-0000-0000-000059210000}"/>
    <cellStyle name="20% - Accent1 2 2 9 8 3" xfId="8725" xr:uid="{00000000-0005-0000-0000-00005A210000}"/>
    <cellStyle name="20% - Accent1 2 2 9 9" xfId="8726" xr:uid="{00000000-0005-0000-0000-00005B210000}"/>
    <cellStyle name="20% - Accent1 2 2 9 9 2" xfId="8727" xr:uid="{00000000-0005-0000-0000-00005C210000}"/>
    <cellStyle name="20% - Accent1 2 20" xfId="8728" xr:uid="{00000000-0005-0000-0000-00005D210000}"/>
    <cellStyle name="20% - Accent1 2 20 2" xfId="8729" xr:uid="{00000000-0005-0000-0000-00005E210000}"/>
    <cellStyle name="20% - Accent1 2 21" xfId="8730" xr:uid="{00000000-0005-0000-0000-00005F210000}"/>
    <cellStyle name="20% - Accent1 2 22" xfId="8731" xr:uid="{00000000-0005-0000-0000-000060210000}"/>
    <cellStyle name="20% - Accent1 2 3" xfId="8732" xr:uid="{00000000-0005-0000-0000-000061210000}"/>
    <cellStyle name="20% - Accent1 2 3 10" xfId="8733" xr:uid="{00000000-0005-0000-0000-000062210000}"/>
    <cellStyle name="20% - Accent1 2 3 10 2" xfId="8734" xr:uid="{00000000-0005-0000-0000-000063210000}"/>
    <cellStyle name="20% - Accent1 2 3 10 2 2" xfId="8735" xr:uid="{00000000-0005-0000-0000-000064210000}"/>
    <cellStyle name="20% - Accent1 2 3 10 2 2 2" xfId="8736" xr:uid="{00000000-0005-0000-0000-000065210000}"/>
    <cellStyle name="20% - Accent1 2 3 10 2 3" xfId="8737" xr:uid="{00000000-0005-0000-0000-000066210000}"/>
    <cellStyle name="20% - Accent1 2 3 10 3" xfId="8738" xr:uid="{00000000-0005-0000-0000-000067210000}"/>
    <cellStyle name="20% - Accent1 2 3 10 3 2" xfId="8739" xr:uid="{00000000-0005-0000-0000-000068210000}"/>
    <cellStyle name="20% - Accent1 2 3 10 4" xfId="8740" xr:uid="{00000000-0005-0000-0000-000069210000}"/>
    <cellStyle name="20% - Accent1 2 3 11" xfId="8741" xr:uid="{00000000-0005-0000-0000-00006A210000}"/>
    <cellStyle name="20% - Accent1 2 3 11 2" xfId="8742" xr:uid="{00000000-0005-0000-0000-00006B210000}"/>
    <cellStyle name="20% - Accent1 2 3 11 2 2" xfId="8743" xr:uid="{00000000-0005-0000-0000-00006C210000}"/>
    <cellStyle name="20% - Accent1 2 3 11 2 2 2" xfId="8744" xr:uid="{00000000-0005-0000-0000-00006D210000}"/>
    <cellStyle name="20% - Accent1 2 3 11 2 3" xfId="8745" xr:uid="{00000000-0005-0000-0000-00006E210000}"/>
    <cellStyle name="20% - Accent1 2 3 11 3" xfId="8746" xr:uid="{00000000-0005-0000-0000-00006F210000}"/>
    <cellStyle name="20% - Accent1 2 3 11 3 2" xfId="8747" xr:uid="{00000000-0005-0000-0000-000070210000}"/>
    <cellStyle name="20% - Accent1 2 3 11 4" xfId="8748" xr:uid="{00000000-0005-0000-0000-000071210000}"/>
    <cellStyle name="20% - Accent1 2 3 12" xfId="8749" xr:uid="{00000000-0005-0000-0000-000072210000}"/>
    <cellStyle name="20% - Accent1 2 3 12 2" xfId="8750" xr:uid="{00000000-0005-0000-0000-000073210000}"/>
    <cellStyle name="20% - Accent1 2 3 12 2 2" xfId="8751" xr:uid="{00000000-0005-0000-0000-000074210000}"/>
    <cellStyle name="20% - Accent1 2 3 12 3" xfId="8752" xr:uid="{00000000-0005-0000-0000-000075210000}"/>
    <cellStyle name="20% - Accent1 2 3 13" xfId="8753" xr:uid="{00000000-0005-0000-0000-000076210000}"/>
    <cellStyle name="20% - Accent1 2 3 13 2" xfId="8754" xr:uid="{00000000-0005-0000-0000-000077210000}"/>
    <cellStyle name="20% - Accent1 2 3 13 2 2" xfId="8755" xr:uid="{00000000-0005-0000-0000-000078210000}"/>
    <cellStyle name="20% - Accent1 2 3 13 3" xfId="8756" xr:uid="{00000000-0005-0000-0000-000079210000}"/>
    <cellStyle name="20% - Accent1 2 3 14" xfId="8757" xr:uid="{00000000-0005-0000-0000-00007A210000}"/>
    <cellStyle name="20% - Accent1 2 3 14 2" xfId="8758" xr:uid="{00000000-0005-0000-0000-00007B210000}"/>
    <cellStyle name="20% - Accent1 2 3 15" xfId="8759" xr:uid="{00000000-0005-0000-0000-00007C210000}"/>
    <cellStyle name="20% - Accent1 2 3 15 2" xfId="8760" xr:uid="{00000000-0005-0000-0000-00007D210000}"/>
    <cellStyle name="20% - Accent1 2 3 16" xfId="8761" xr:uid="{00000000-0005-0000-0000-00007E210000}"/>
    <cellStyle name="20% - Accent1 2 3 2" xfId="8762" xr:uid="{00000000-0005-0000-0000-00007F210000}"/>
    <cellStyle name="20% - Accent1 2 3 2 10" xfId="8763" xr:uid="{00000000-0005-0000-0000-000080210000}"/>
    <cellStyle name="20% - Accent1 2 3 2 10 2" xfId="8764" xr:uid="{00000000-0005-0000-0000-000081210000}"/>
    <cellStyle name="20% - Accent1 2 3 2 10 2 2" xfId="8765" xr:uid="{00000000-0005-0000-0000-000082210000}"/>
    <cellStyle name="20% - Accent1 2 3 2 10 2 2 2" xfId="8766" xr:uid="{00000000-0005-0000-0000-000083210000}"/>
    <cellStyle name="20% - Accent1 2 3 2 10 2 3" xfId="8767" xr:uid="{00000000-0005-0000-0000-000084210000}"/>
    <cellStyle name="20% - Accent1 2 3 2 10 3" xfId="8768" xr:uid="{00000000-0005-0000-0000-000085210000}"/>
    <cellStyle name="20% - Accent1 2 3 2 10 3 2" xfId="8769" xr:uid="{00000000-0005-0000-0000-000086210000}"/>
    <cellStyle name="20% - Accent1 2 3 2 10 4" xfId="8770" xr:uid="{00000000-0005-0000-0000-000087210000}"/>
    <cellStyle name="20% - Accent1 2 3 2 11" xfId="8771" xr:uid="{00000000-0005-0000-0000-000088210000}"/>
    <cellStyle name="20% - Accent1 2 3 2 11 2" xfId="8772" xr:uid="{00000000-0005-0000-0000-000089210000}"/>
    <cellStyle name="20% - Accent1 2 3 2 11 2 2" xfId="8773" xr:uid="{00000000-0005-0000-0000-00008A210000}"/>
    <cellStyle name="20% - Accent1 2 3 2 11 3" xfId="8774" xr:uid="{00000000-0005-0000-0000-00008B210000}"/>
    <cellStyle name="20% - Accent1 2 3 2 12" xfId="8775" xr:uid="{00000000-0005-0000-0000-00008C210000}"/>
    <cellStyle name="20% - Accent1 2 3 2 12 2" xfId="8776" xr:uid="{00000000-0005-0000-0000-00008D210000}"/>
    <cellStyle name="20% - Accent1 2 3 2 12 2 2" xfId="8777" xr:uid="{00000000-0005-0000-0000-00008E210000}"/>
    <cellStyle name="20% - Accent1 2 3 2 12 3" xfId="8778" xr:uid="{00000000-0005-0000-0000-00008F210000}"/>
    <cellStyle name="20% - Accent1 2 3 2 13" xfId="8779" xr:uid="{00000000-0005-0000-0000-000090210000}"/>
    <cellStyle name="20% - Accent1 2 3 2 13 2" xfId="8780" xr:uid="{00000000-0005-0000-0000-000091210000}"/>
    <cellStyle name="20% - Accent1 2 3 2 14" xfId="8781" xr:uid="{00000000-0005-0000-0000-000092210000}"/>
    <cellStyle name="20% - Accent1 2 3 2 14 2" xfId="8782" xr:uid="{00000000-0005-0000-0000-000093210000}"/>
    <cellStyle name="20% - Accent1 2 3 2 15" xfId="8783" xr:uid="{00000000-0005-0000-0000-000094210000}"/>
    <cellStyle name="20% - Accent1 2 3 2 2" xfId="8784" xr:uid="{00000000-0005-0000-0000-000095210000}"/>
    <cellStyle name="20% - Accent1 2 3 2 2 10" xfId="8785" xr:uid="{00000000-0005-0000-0000-000096210000}"/>
    <cellStyle name="20% - Accent1 2 3 2 2 10 2" xfId="8786" xr:uid="{00000000-0005-0000-0000-000097210000}"/>
    <cellStyle name="20% - Accent1 2 3 2 2 10 2 2" xfId="8787" xr:uid="{00000000-0005-0000-0000-000098210000}"/>
    <cellStyle name="20% - Accent1 2 3 2 2 10 3" xfId="8788" xr:uid="{00000000-0005-0000-0000-000099210000}"/>
    <cellStyle name="20% - Accent1 2 3 2 2 11" xfId="8789" xr:uid="{00000000-0005-0000-0000-00009A210000}"/>
    <cellStyle name="20% - Accent1 2 3 2 2 11 2" xfId="8790" xr:uid="{00000000-0005-0000-0000-00009B210000}"/>
    <cellStyle name="20% - Accent1 2 3 2 2 11 2 2" xfId="8791" xr:uid="{00000000-0005-0000-0000-00009C210000}"/>
    <cellStyle name="20% - Accent1 2 3 2 2 11 3" xfId="8792" xr:uid="{00000000-0005-0000-0000-00009D210000}"/>
    <cellStyle name="20% - Accent1 2 3 2 2 12" xfId="8793" xr:uid="{00000000-0005-0000-0000-00009E210000}"/>
    <cellStyle name="20% - Accent1 2 3 2 2 12 2" xfId="8794" xr:uid="{00000000-0005-0000-0000-00009F210000}"/>
    <cellStyle name="20% - Accent1 2 3 2 2 13" xfId="8795" xr:uid="{00000000-0005-0000-0000-0000A0210000}"/>
    <cellStyle name="20% - Accent1 2 3 2 2 13 2" xfId="8796" xr:uid="{00000000-0005-0000-0000-0000A1210000}"/>
    <cellStyle name="20% - Accent1 2 3 2 2 14" xfId="8797" xr:uid="{00000000-0005-0000-0000-0000A2210000}"/>
    <cellStyle name="20% - Accent1 2 3 2 2 2" xfId="8798" xr:uid="{00000000-0005-0000-0000-0000A3210000}"/>
    <cellStyle name="20% - Accent1 2 3 2 2 2 10" xfId="8799" xr:uid="{00000000-0005-0000-0000-0000A4210000}"/>
    <cellStyle name="20% - Accent1 2 3 2 2 2 10 2" xfId="8800" xr:uid="{00000000-0005-0000-0000-0000A5210000}"/>
    <cellStyle name="20% - Accent1 2 3 2 2 2 11" xfId="8801" xr:uid="{00000000-0005-0000-0000-0000A6210000}"/>
    <cellStyle name="20% - Accent1 2 3 2 2 2 2" xfId="8802" xr:uid="{00000000-0005-0000-0000-0000A7210000}"/>
    <cellStyle name="20% - Accent1 2 3 2 2 2 2 2" xfId="8803" xr:uid="{00000000-0005-0000-0000-0000A8210000}"/>
    <cellStyle name="20% - Accent1 2 3 2 2 2 2 2 2" xfId="8804" xr:uid="{00000000-0005-0000-0000-0000A9210000}"/>
    <cellStyle name="20% - Accent1 2 3 2 2 2 2 2 2 2" xfId="8805" xr:uid="{00000000-0005-0000-0000-0000AA210000}"/>
    <cellStyle name="20% - Accent1 2 3 2 2 2 2 2 2 2 2" xfId="8806" xr:uid="{00000000-0005-0000-0000-0000AB210000}"/>
    <cellStyle name="20% - Accent1 2 3 2 2 2 2 2 2 3" xfId="8807" xr:uid="{00000000-0005-0000-0000-0000AC210000}"/>
    <cellStyle name="20% - Accent1 2 3 2 2 2 2 2 3" xfId="8808" xr:uid="{00000000-0005-0000-0000-0000AD210000}"/>
    <cellStyle name="20% - Accent1 2 3 2 2 2 2 2 3 2" xfId="8809" xr:uid="{00000000-0005-0000-0000-0000AE210000}"/>
    <cellStyle name="20% - Accent1 2 3 2 2 2 2 2 4" xfId="8810" xr:uid="{00000000-0005-0000-0000-0000AF210000}"/>
    <cellStyle name="20% - Accent1 2 3 2 2 2 2 3" xfId="8811" xr:uid="{00000000-0005-0000-0000-0000B0210000}"/>
    <cellStyle name="20% - Accent1 2 3 2 2 2 2 3 2" xfId="8812" xr:uid="{00000000-0005-0000-0000-0000B1210000}"/>
    <cellStyle name="20% - Accent1 2 3 2 2 2 2 3 2 2" xfId="8813" xr:uid="{00000000-0005-0000-0000-0000B2210000}"/>
    <cellStyle name="20% - Accent1 2 3 2 2 2 2 3 2 2 2" xfId="8814" xr:uid="{00000000-0005-0000-0000-0000B3210000}"/>
    <cellStyle name="20% - Accent1 2 3 2 2 2 2 3 2 3" xfId="8815" xr:uid="{00000000-0005-0000-0000-0000B4210000}"/>
    <cellStyle name="20% - Accent1 2 3 2 2 2 2 3 3" xfId="8816" xr:uid="{00000000-0005-0000-0000-0000B5210000}"/>
    <cellStyle name="20% - Accent1 2 3 2 2 2 2 3 3 2" xfId="8817" xr:uid="{00000000-0005-0000-0000-0000B6210000}"/>
    <cellStyle name="20% - Accent1 2 3 2 2 2 2 3 4" xfId="8818" xr:uid="{00000000-0005-0000-0000-0000B7210000}"/>
    <cellStyle name="20% - Accent1 2 3 2 2 2 2 4" xfId="8819" xr:uid="{00000000-0005-0000-0000-0000B8210000}"/>
    <cellStyle name="20% - Accent1 2 3 2 2 2 2 4 2" xfId="8820" xr:uid="{00000000-0005-0000-0000-0000B9210000}"/>
    <cellStyle name="20% - Accent1 2 3 2 2 2 2 4 2 2" xfId="8821" xr:uid="{00000000-0005-0000-0000-0000BA210000}"/>
    <cellStyle name="20% - Accent1 2 3 2 2 2 2 4 2 2 2" xfId="8822" xr:uid="{00000000-0005-0000-0000-0000BB210000}"/>
    <cellStyle name="20% - Accent1 2 3 2 2 2 2 4 2 3" xfId="8823" xr:uid="{00000000-0005-0000-0000-0000BC210000}"/>
    <cellStyle name="20% - Accent1 2 3 2 2 2 2 4 3" xfId="8824" xr:uid="{00000000-0005-0000-0000-0000BD210000}"/>
    <cellStyle name="20% - Accent1 2 3 2 2 2 2 4 3 2" xfId="8825" xr:uid="{00000000-0005-0000-0000-0000BE210000}"/>
    <cellStyle name="20% - Accent1 2 3 2 2 2 2 4 4" xfId="8826" xr:uid="{00000000-0005-0000-0000-0000BF210000}"/>
    <cellStyle name="20% - Accent1 2 3 2 2 2 2 5" xfId="8827" xr:uid="{00000000-0005-0000-0000-0000C0210000}"/>
    <cellStyle name="20% - Accent1 2 3 2 2 2 2 5 2" xfId="8828" xr:uid="{00000000-0005-0000-0000-0000C1210000}"/>
    <cellStyle name="20% - Accent1 2 3 2 2 2 2 5 2 2" xfId="8829" xr:uid="{00000000-0005-0000-0000-0000C2210000}"/>
    <cellStyle name="20% - Accent1 2 3 2 2 2 2 5 3" xfId="8830" xr:uid="{00000000-0005-0000-0000-0000C3210000}"/>
    <cellStyle name="20% - Accent1 2 3 2 2 2 2 6" xfId="8831" xr:uid="{00000000-0005-0000-0000-0000C4210000}"/>
    <cellStyle name="20% - Accent1 2 3 2 2 2 2 6 2" xfId="8832" xr:uid="{00000000-0005-0000-0000-0000C5210000}"/>
    <cellStyle name="20% - Accent1 2 3 2 2 2 2 6 2 2" xfId="8833" xr:uid="{00000000-0005-0000-0000-0000C6210000}"/>
    <cellStyle name="20% - Accent1 2 3 2 2 2 2 6 3" xfId="8834" xr:uid="{00000000-0005-0000-0000-0000C7210000}"/>
    <cellStyle name="20% - Accent1 2 3 2 2 2 2 7" xfId="8835" xr:uid="{00000000-0005-0000-0000-0000C8210000}"/>
    <cellStyle name="20% - Accent1 2 3 2 2 2 2 7 2" xfId="8836" xr:uid="{00000000-0005-0000-0000-0000C9210000}"/>
    <cellStyle name="20% - Accent1 2 3 2 2 2 2 8" xfId="8837" xr:uid="{00000000-0005-0000-0000-0000CA210000}"/>
    <cellStyle name="20% - Accent1 2 3 2 2 2 2 8 2" xfId="8838" xr:uid="{00000000-0005-0000-0000-0000CB210000}"/>
    <cellStyle name="20% - Accent1 2 3 2 2 2 2 9" xfId="8839" xr:uid="{00000000-0005-0000-0000-0000CC210000}"/>
    <cellStyle name="20% - Accent1 2 3 2 2 2 3" xfId="8840" xr:uid="{00000000-0005-0000-0000-0000CD210000}"/>
    <cellStyle name="20% - Accent1 2 3 2 2 2 3 2" xfId="8841" xr:uid="{00000000-0005-0000-0000-0000CE210000}"/>
    <cellStyle name="20% - Accent1 2 3 2 2 2 3 2 2" xfId="8842" xr:uid="{00000000-0005-0000-0000-0000CF210000}"/>
    <cellStyle name="20% - Accent1 2 3 2 2 2 3 2 2 2" xfId="8843" xr:uid="{00000000-0005-0000-0000-0000D0210000}"/>
    <cellStyle name="20% - Accent1 2 3 2 2 2 3 2 2 2 2" xfId="8844" xr:uid="{00000000-0005-0000-0000-0000D1210000}"/>
    <cellStyle name="20% - Accent1 2 3 2 2 2 3 2 2 3" xfId="8845" xr:uid="{00000000-0005-0000-0000-0000D2210000}"/>
    <cellStyle name="20% - Accent1 2 3 2 2 2 3 2 3" xfId="8846" xr:uid="{00000000-0005-0000-0000-0000D3210000}"/>
    <cellStyle name="20% - Accent1 2 3 2 2 2 3 2 3 2" xfId="8847" xr:uid="{00000000-0005-0000-0000-0000D4210000}"/>
    <cellStyle name="20% - Accent1 2 3 2 2 2 3 2 4" xfId="8848" xr:uid="{00000000-0005-0000-0000-0000D5210000}"/>
    <cellStyle name="20% - Accent1 2 3 2 2 2 3 3" xfId="8849" xr:uid="{00000000-0005-0000-0000-0000D6210000}"/>
    <cellStyle name="20% - Accent1 2 3 2 2 2 3 3 2" xfId="8850" xr:uid="{00000000-0005-0000-0000-0000D7210000}"/>
    <cellStyle name="20% - Accent1 2 3 2 2 2 3 3 2 2" xfId="8851" xr:uid="{00000000-0005-0000-0000-0000D8210000}"/>
    <cellStyle name="20% - Accent1 2 3 2 2 2 3 3 2 2 2" xfId="8852" xr:uid="{00000000-0005-0000-0000-0000D9210000}"/>
    <cellStyle name="20% - Accent1 2 3 2 2 2 3 3 2 3" xfId="8853" xr:uid="{00000000-0005-0000-0000-0000DA210000}"/>
    <cellStyle name="20% - Accent1 2 3 2 2 2 3 3 3" xfId="8854" xr:uid="{00000000-0005-0000-0000-0000DB210000}"/>
    <cellStyle name="20% - Accent1 2 3 2 2 2 3 3 3 2" xfId="8855" xr:uid="{00000000-0005-0000-0000-0000DC210000}"/>
    <cellStyle name="20% - Accent1 2 3 2 2 2 3 3 4" xfId="8856" xr:uid="{00000000-0005-0000-0000-0000DD210000}"/>
    <cellStyle name="20% - Accent1 2 3 2 2 2 3 4" xfId="8857" xr:uid="{00000000-0005-0000-0000-0000DE210000}"/>
    <cellStyle name="20% - Accent1 2 3 2 2 2 3 4 2" xfId="8858" xr:uid="{00000000-0005-0000-0000-0000DF210000}"/>
    <cellStyle name="20% - Accent1 2 3 2 2 2 3 4 2 2" xfId="8859" xr:uid="{00000000-0005-0000-0000-0000E0210000}"/>
    <cellStyle name="20% - Accent1 2 3 2 2 2 3 4 2 2 2" xfId="8860" xr:uid="{00000000-0005-0000-0000-0000E1210000}"/>
    <cellStyle name="20% - Accent1 2 3 2 2 2 3 4 2 3" xfId="8861" xr:uid="{00000000-0005-0000-0000-0000E2210000}"/>
    <cellStyle name="20% - Accent1 2 3 2 2 2 3 4 3" xfId="8862" xr:uid="{00000000-0005-0000-0000-0000E3210000}"/>
    <cellStyle name="20% - Accent1 2 3 2 2 2 3 4 3 2" xfId="8863" xr:uid="{00000000-0005-0000-0000-0000E4210000}"/>
    <cellStyle name="20% - Accent1 2 3 2 2 2 3 4 4" xfId="8864" xr:uid="{00000000-0005-0000-0000-0000E5210000}"/>
    <cellStyle name="20% - Accent1 2 3 2 2 2 3 5" xfId="8865" xr:uid="{00000000-0005-0000-0000-0000E6210000}"/>
    <cellStyle name="20% - Accent1 2 3 2 2 2 3 5 2" xfId="8866" xr:uid="{00000000-0005-0000-0000-0000E7210000}"/>
    <cellStyle name="20% - Accent1 2 3 2 2 2 3 5 2 2" xfId="8867" xr:uid="{00000000-0005-0000-0000-0000E8210000}"/>
    <cellStyle name="20% - Accent1 2 3 2 2 2 3 5 3" xfId="8868" xr:uid="{00000000-0005-0000-0000-0000E9210000}"/>
    <cellStyle name="20% - Accent1 2 3 2 2 2 3 6" xfId="8869" xr:uid="{00000000-0005-0000-0000-0000EA210000}"/>
    <cellStyle name="20% - Accent1 2 3 2 2 2 3 6 2" xfId="8870" xr:uid="{00000000-0005-0000-0000-0000EB210000}"/>
    <cellStyle name="20% - Accent1 2 3 2 2 2 3 6 2 2" xfId="8871" xr:uid="{00000000-0005-0000-0000-0000EC210000}"/>
    <cellStyle name="20% - Accent1 2 3 2 2 2 3 6 3" xfId="8872" xr:uid="{00000000-0005-0000-0000-0000ED210000}"/>
    <cellStyle name="20% - Accent1 2 3 2 2 2 3 7" xfId="8873" xr:uid="{00000000-0005-0000-0000-0000EE210000}"/>
    <cellStyle name="20% - Accent1 2 3 2 2 2 3 7 2" xfId="8874" xr:uid="{00000000-0005-0000-0000-0000EF210000}"/>
    <cellStyle name="20% - Accent1 2 3 2 2 2 3 8" xfId="8875" xr:uid="{00000000-0005-0000-0000-0000F0210000}"/>
    <cellStyle name="20% - Accent1 2 3 2 2 2 3 8 2" xfId="8876" xr:uid="{00000000-0005-0000-0000-0000F1210000}"/>
    <cellStyle name="20% - Accent1 2 3 2 2 2 3 9" xfId="8877" xr:uid="{00000000-0005-0000-0000-0000F2210000}"/>
    <cellStyle name="20% - Accent1 2 3 2 2 2 4" xfId="8878" xr:uid="{00000000-0005-0000-0000-0000F3210000}"/>
    <cellStyle name="20% - Accent1 2 3 2 2 2 4 2" xfId="8879" xr:uid="{00000000-0005-0000-0000-0000F4210000}"/>
    <cellStyle name="20% - Accent1 2 3 2 2 2 4 2 2" xfId="8880" xr:uid="{00000000-0005-0000-0000-0000F5210000}"/>
    <cellStyle name="20% - Accent1 2 3 2 2 2 4 2 2 2" xfId="8881" xr:uid="{00000000-0005-0000-0000-0000F6210000}"/>
    <cellStyle name="20% - Accent1 2 3 2 2 2 4 2 3" xfId="8882" xr:uid="{00000000-0005-0000-0000-0000F7210000}"/>
    <cellStyle name="20% - Accent1 2 3 2 2 2 4 3" xfId="8883" xr:uid="{00000000-0005-0000-0000-0000F8210000}"/>
    <cellStyle name="20% - Accent1 2 3 2 2 2 4 3 2" xfId="8884" xr:uid="{00000000-0005-0000-0000-0000F9210000}"/>
    <cellStyle name="20% - Accent1 2 3 2 2 2 4 4" xfId="8885" xr:uid="{00000000-0005-0000-0000-0000FA210000}"/>
    <cellStyle name="20% - Accent1 2 3 2 2 2 5" xfId="8886" xr:uid="{00000000-0005-0000-0000-0000FB210000}"/>
    <cellStyle name="20% - Accent1 2 3 2 2 2 5 2" xfId="8887" xr:uid="{00000000-0005-0000-0000-0000FC210000}"/>
    <cellStyle name="20% - Accent1 2 3 2 2 2 5 2 2" xfId="8888" xr:uid="{00000000-0005-0000-0000-0000FD210000}"/>
    <cellStyle name="20% - Accent1 2 3 2 2 2 5 2 2 2" xfId="8889" xr:uid="{00000000-0005-0000-0000-0000FE210000}"/>
    <cellStyle name="20% - Accent1 2 3 2 2 2 5 2 3" xfId="8890" xr:uid="{00000000-0005-0000-0000-0000FF210000}"/>
    <cellStyle name="20% - Accent1 2 3 2 2 2 5 3" xfId="8891" xr:uid="{00000000-0005-0000-0000-000000220000}"/>
    <cellStyle name="20% - Accent1 2 3 2 2 2 5 3 2" xfId="8892" xr:uid="{00000000-0005-0000-0000-000001220000}"/>
    <cellStyle name="20% - Accent1 2 3 2 2 2 5 4" xfId="8893" xr:uid="{00000000-0005-0000-0000-000002220000}"/>
    <cellStyle name="20% - Accent1 2 3 2 2 2 6" xfId="8894" xr:uid="{00000000-0005-0000-0000-000003220000}"/>
    <cellStyle name="20% - Accent1 2 3 2 2 2 6 2" xfId="8895" xr:uid="{00000000-0005-0000-0000-000004220000}"/>
    <cellStyle name="20% - Accent1 2 3 2 2 2 6 2 2" xfId="8896" xr:uid="{00000000-0005-0000-0000-000005220000}"/>
    <cellStyle name="20% - Accent1 2 3 2 2 2 6 2 2 2" xfId="8897" xr:uid="{00000000-0005-0000-0000-000006220000}"/>
    <cellStyle name="20% - Accent1 2 3 2 2 2 6 2 3" xfId="8898" xr:uid="{00000000-0005-0000-0000-000007220000}"/>
    <cellStyle name="20% - Accent1 2 3 2 2 2 6 3" xfId="8899" xr:uid="{00000000-0005-0000-0000-000008220000}"/>
    <cellStyle name="20% - Accent1 2 3 2 2 2 6 3 2" xfId="8900" xr:uid="{00000000-0005-0000-0000-000009220000}"/>
    <cellStyle name="20% - Accent1 2 3 2 2 2 6 4" xfId="8901" xr:uid="{00000000-0005-0000-0000-00000A220000}"/>
    <cellStyle name="20% - Accent1 2 3 2 2 2 7" xfId="8902" xr:uid="{00000000-0005-0000-0000-00000B220000}"/>
    <cellStyle name="20% - Accent1 2 3 2 2 2 7 2" xfId="8903" xr:uid="{00000000-0005-0000-0000-00000C220000}"/>
    <cellStyle name="20% - Accent1 2 3 2 2 2 7 2 2" xfId="8904" xr:uid="{00000000-0005-0000-0000-00000D220000}"/>
    <cellStyle name="20% - Accent1 2 3 2 2 2 7 3" xfId="8905" xr:uid="{00000000-0005-0000-0000-00000E220000}"/>
    <cellStyle name="20% - Accent1 2 3 2 2 2 8" xfId="8906" xr:uid="{00000000-0005-0000-0000-00000F220000}"/>
    <cellStyle name="20% - Accent1 2 3 2 2 2 8 2" xfId="8907" xr:uid="{00000000-0005-0000-0000-000010220000}"/>
    <cellStyle name="20% - Accent1 2 3 2 2 2 8 2 2" xfId="8908" xr:uid="{00000000-0005-0000-0000-000011220000}"/>
    <cellStyle name="20% - Accent1 2 3 2 2 2 8 3" xfId="8909" xr:uid="{00000000-0005-0000-0000-000012220000}"/>
    <cellStyle name="20% - Accent1 2 3 2 2 2 9" xfId="8910" xr:uid="{00000000-0005-0000-0000-000013220000}"/>
    <cellStyle name="20% - Accent1 2 3 2 2 2 9 2" xfId="8911" xr:uid="{00000000-0005-0000-0000-000014220000}"/>
    <cellStyle name="20% - Accent1 2 3 2 2 3" xfId="8912" xr:uid="{00000000-0005-0000-0000-000015220000}"/>
    <cellStyle name="20% - Accent1 2 3 2 2 3 10" xfId="8913" xr:uid="{00000000-0005-0000-0000-000016220000}"/>
    <cellStyle name="20% - Accent1 2 3 2 2 3 10 2" xfId="8914" xr:uid="{00000000-0005-0000-0000-000017220000}"/>
    <cellStyle name="20% - Accent1 2 3 2 2 3 11" xfId="8915" xr:uid="{00000000-0005-0000-0000-000018220000}"/>
    <cellStyle name="20% - Accent1 2 3 2 2 3 2" xfId="8916" xr:uid="{00000000-0005-0000-0000-000019220000}"/>
    <cellStyle name="20% - Accent1 2 3 2 2 3 2 2" xfId="8917" xr:uid="{00000000-0005-0000-0000-00001A220000}"/>
    <cellStyle name="20% - Accent1 2 3 2 2 3 2 2 2" xfId="8918" xr:uid="{00000000-0005-0000-0000-00001B220000}"/>
    <cellStyle name="20% - Accent1 2 3 2 2 3 2 2 2 2" xfId="8919" xr:uid="{00000000-0005-0000-0000-00001C220000}"/>
    <cellStyle name="20% - Accent1 2 3 2 2 3 2 2 2 2 2" xfId="8920" xr:uid="{00000000-0005-0000-0000-00001D220000}"/>
    <cellStyle name="20% - Accent1 2 3 2 2 3 2 2 2 3" xfId="8921" xr:uid="{00000000-0005-0000-0000-00001E220000}"/>
    <cellStyle name="20% - Accent1 2 3 2 2 3 2 2 3" xfId="8922" xr:uid="{00000000-0005-0000-0000-00001F220000}"/>
    <cellStyle name="20% - Accent1 2 3 2 2 3 2 2 3 2" xfId="8923" xr:uid="{00000000-0005-0000-0000-000020220000}"/>
    <cellStyle name="20% - Accent1 2 3 2 2 3 2 2 4" xfId="8924" xr:uid="{00000000-0005-0000-0000-000021220000}"/>
    <cellStyle name="20% - Accent1 2 3 2 2 3 2 3" xfId="8925" xr:uid="{00000000-0005-0000-0000-000022220000}"/>
    <cellStyle name="20% - Accent1 2 3 2 2 3 2 3 2" xfId="8926" xr:uid="{00000000-0005-0000-0000-000023220000}"/>
    <cellStyle name="20% - Accent1 2 3 2 2 3 2 3 2 2" xfId="8927" xr:uid="{00000000-0005-0000-0000-000024220000}"/>
    <cellStyle name="20% - Accent1 2 3 2 2 3 2 3 2 2 2" xfId="8928" xr:uid="{00000000-0005-0000-0000-000025220000}"/>
    <cellStyle name="20% - Accent1 2 3 2 2 3 2 3 2 3" xfId="8929" xr:uid="{00000000-0005-0000-0000-000026220000}"/>
    <cellStyle name="20% - Accent1 2 3 2 2 3 2 3 3" xfId="8930" xr:uid="{00000000-0005-0000-0000-000027220000}"/>
    <cellStyle name="20% - Accent1 2 3 2 2 3 2 3 3 2" xfId="8931" xr:uid="{00000000-0005-0000-0000-000028220000}"/>
    <cellStyle name="20% - Accent1 2 3 2 2 3 2 3 4" xfId="8932" xr:uid="{00000000-0005-0000-0000-000029220000}"/>
    <cellStyle name="20% - Accent1 2 3 2 2 3 2 4" xfId="8933" xr:uid="{00000000-0005-0000-0000-00002A220000}"/>
    <cellStyle name="20% - Accent1 2 3 2 2 3 2 4 2" xfId="8934" xr:uid="{00000000-0005-0000-0000-00002B220000}"/>
    <cellStyle name="20% - Accent1 2 3 2 2 3 2 4 2 2" xfId="8935" xr:uid="{00000000-0005-0000-0000-00002C220000}"/>
    <cellStyle name="20% - Accent1 2 3 2 2 3 2 4 2 2 2" xfId="8936" xr:uid="{00000000-0005-0000-0000-00002D220000}"/>
    <cellStyle name="20% - Accent1 2 3 2 2 3 2 4 2 3" xfId="8937" xr:uid="{00000000-0005-0000-0000-00002E220000}"/>
    <cellStyle name="20% - Accent1 2 3 2 2 3 2 4 3" xfId="8938" xr:uid="{00000000-0005-0000-0000-00002F220000}"/>
    <cellStyle name="20% - Accent1 2 3 2 2 3 2 4 3 2" xfId="8939" xr:uid="{00000000-0005-0000-0000-000030220000}"/>
    <cellStyle name="20% - Accent1 2 3 2 2 3 2 4 4" xfId="8940" xr:uid="{00000000-0005-0000-0000-000031220000}"/>
    <cellStyle name="20% - Accent1 2 3 2 2 3 2 5" xfId="8941" xr:uid="{00000000-0005-0000-0000-000032220000}"/>
    <cellStyle name="20% - Accent1 2 3 2 2 3 2 5 2" xfId="8942" xr:uid="{00000000-0005-0000-0000-000033220000}"/>
    <cellStyle name="20% - Accent1 2 3 2 2 3 2 5 2 2" xfId="8943" xr:uid="{00000000-0005-0000-0000-000034220000}"/>
    <cellStyle name="20% - Accent1 2 3 2 2 3 2 5 3" xfId="8944" xr:uid="{00000000-0005-0000-0000-000035220000}"/>
    <cellStyle name="20% - Accent1 2 3 2 2 3 2 6" xfId="8945" xr:uid="{00000000-0005-0000-0000-000036220000}"/>
    <cellStyle name="20% - Accent1 2 3 2 2 3 2 6 2" xfId="8946" xr:uid="{00000000-0005-0000-0000-000037220000}"/>
    <cellStyle name="20% - Accent1 2 3 2 2 3 2 6 2 2" xfId="8947" xr:uid="{00000000-0005-0000-0000-000038220000}"/>
    <cellStyle name="20% - Accent1 2 3 2 2 3 2 6 3" xfId="8948" xr:uid="{00000000-0005-0000-0000-000039220000}"/>
    <cellStyle name="20% - Accent1 2 3 2 2 3 2 7" xfId="8949" xr:uid="{00000000-0005-0000-0000-00003A220000}"/>
    <cellStyle name="20% - Accent1 2 3 2 2 3 2 7 2" xfId="8950" xr:uid="{00000000-0005-0000-0000-00003B220000}"/>
    <cellStyle name="20% - Accent1 2 3 2 2 3 2 8" xfId="8951" xr:uid="{00000000-0005-0000-0000-00003C220000}"/>
    <cellStyle name="20% - Accent1 2 3 2 2 3 2 8 2" xfId="8952" xr:uid="{00000000-0005-0000-0000-00003D220000}"/>
    <cellStyle name="20% - Accent1 2 3 2 2 3 2 9" xfId="8953" xr:uid="{00000000-0005-0000-0000-00003E220000}"/>
    <cellStyle name="20% - Accent1 2 3 2 2 3 3" xfId="8954" xr:uid="{00000000-0005-0000-0000-00003F220000}"/>
    <cellStyle name="20% - Accent1 2 3 2 2 3 3 2" xfId="8955" xr:uid="{00000000-0005-0000-0000-000040220000}"/>
    <cellStyle name="20% - Accent1 2 3 2 2 3 3 2 2" xfId="8956" xr:uid="{00000000-0005-0000-0000-000041220000}"/>
    <cellStyle name="20% - Accent1 2 3 2 2 3 3 2 2 2" xfId="8957" xr:uid="{00000000-0005-0000-0000-000042220000}"/>
    <cellStyle name="20% - Accent1 2 3 2 2 3 3 2 2 2 2" xfId="8958" xr:uid="{00000000-0005-0000-0000-000043220000}"/>
    <cellStyle name="20% - Accent1 2 3 2 2 3 3 2 2 3" xfId="8959" xr:uid="{00000000-0005-0000-0000-000044220000}"/>
    <cellStyle name="20% - Accent1 2 3 2 2 3 3 2 3" xfId="8960" xr:uid="{00000000-0005-0000-0000-000045220000}"/>
    <cellStyle name="20% - Accent1 2 3 2 2 3 3 2 3 2" xfId="8961" xr:uid="{00000000-0005-0000-0000-000046220000}"/>
    <cellStyle name="20% - Accent1 2 3 2 2 3 3 2 4" xfId="8962" xr:uid="{00000000-0005-0000-0000-000047220000}"/>
    <cellStyle name="20% - Accent1 2 3 2 2 3 3 3" xfId="8963" xr:uid="{00000000-0005-0000-0000-000048220000}"/>
    <cellStyle name="20% - Accent1 2 3 2 2 3 3 3 2" xfId="8964" xr:uid="{00000000-0005-0000-0000-000049220000}"/>
    <cellStyle name="20% - Accent1 2 3 2 2 3 3 3 2 2" xfId="8965" xr:uid="{00000000-0005-0000-0000-00004A220000}"/>
    <cellStyle name="20% - Accent1 2 3 2 2 3 3 3 2 2 2" xfId="8966" xr:uid="{00000000-0005-0000-0000-00004B220000}"/>
    <cellStyle name="20% - Accent1 2 3 2 2 3 3 3 2 3" xfId="8967" xr:uid="{00000000-0005-0000-0000-00004C220000}"/>
    <cellStyle name="20% - Accent1 2 3 2 2 3 3 3 3" xfId="8968" xr:uid="{00000000-0005-0000-0000-00004D220000}"/>
    <cellStyle name="20% - Accent1 2 3 2 2 3 3 3 3 2" xfId="8969" xr:uid="{00000000-0005-0000-0000-00004E220000}"/>
    <cellStyle name="20% - Accent1 2 3 2 2 3 3 3 4" xfId="8970" xr:uid="{00000000-0005-0000-0000-00004F220000}"/>
    <cellStyle name="20% - Accent1 2 3 2 2 3 3 4" xfId="8971" xr:uid="{00000000-0005-0000-0000-000050220000}"/>
    <cellStyle name="20% - Accent1 2 3 2 2 3 3 4 2" xfId="8972" xr:uid="{00000000-0005-0000-0000-000051220000}"/>
    <cellStyle name="20% - Accent1 2 3 2 2 3 3 4 2 2" xfId="8973" xr:uid="{00000000-0005-0000-0000-000052220000}"/>
    <cellStyle name="20% - Accent1 2 3 2 2 3 3 4 2 2 2" xfId="8974" xr:uid="{00000000-0005-0000-0000-000053220000}"/>
    <cellStyle name="20% - Accent1 2 3 2 2 3 3 4 2 3" xfId="8975" xr:uid="{00000000-0005-0000-0000-000054220000}"/>
    <cellStyle name="20% - Accent1 2 3 2 2 3 3 4 3" xfId="8976" xr:uid="{00000000-0005-0000-0000-000055220000}"/>
    <cellStyle name="20% - Accent1 2 3 2 2 3 3 4 3 2" xfId="8977" xr:uid="{00000000-0005-0000-0000-000056220000}"/>
    <cellStyle name="20% - Accent1 2 3 2 2 3 3 4 4" xfId="8978" xr:uid="{00000000-0005-0000-0000-000057220000}"/>
    <cellStyle name="20% - Accent1 2 3 2 2 3 3 5" xfId="8979" xr:uid="{00000000-0005-0000-0000-000058220000}"/>
    <cellStyle name="20% - Accent1 2 3 2 2 3 3 5 2" xfId="8980" xr:uid="{00000000-0005-0000-0000-000059220000}"/>
    <cellStyle name="20% - Accent1 2 3 2 2 3 3 5 2 2" xfId="8981" xr:uid="{00000000-0005-0000-0000-00005A220000}"/>
    <cellStyle name="20% - Accent1 2 3 2 2 3 3 5 3" xfId="8982" xr:uid="{00000000-0005-0000-0000-00005B220000}"/>
    <cellStyle name="20% - Accent1 2 3 2 2 3 3 6" xfId="8983" xr:uid="{00000000-0005-0000-0000-00005C220000}"/>
    <cellStyle name="20% - Accent1 2 3 2 2 3 3 6 2" xfId="8984" xr:uid="{00000000-0005-0000-0000-00005D220000}"/>
    <cellStyle name="20% - Accent1 2 3 2 2 3 3 6 2 2" xfId="8985" xr:uid="{00000000-0005-0000-0000-00005E220000}"/>
    <cellStyle name="20% - Accent1 2 3 2 2 3 3 6 3" xfId="8986" xr:uid="{00000000-0005-0000-0000-00005F220000}"/>
    <cellStyle name="20% - Accent1 2 3 2 2 3 3 7" xfId="8987" xr:uid="{00000000-0005-0000-0000-000060220000}"/>
    <cellStyle name="20% - Accent1 2 3 2 2 3 3 7 2" xfId="8988" xr:uid="{00000000-0005-0000-0000-000061220000}"/>
    <cellStyle name="20% - Accent1 2 3 2 2 3 3 8" xfId="8989" xr:uid="{00000000-0005-0000-0000-000062220000}"/>
    <cellStyle name="20% - Accent1 2 3 2 2 3 3 8 2" xfId="8990" xr:uid="{00000000-0005-0000-0000-000063220000}"/>
    <cellStyle name="20% - Accent1 2 3 2 2 3 3 9" xfId="8991" xr:uid="{00000000-0005-0000-0000-000064220000}"/>
    <cellStyle name="20% - Accent1 2 3 2 2 3 4" xfId="8992" xr:uid="{00000000-0005-0000-0000-000065220000}"/>
    <cellStyle name="20% - Accent1 2 3 2 2 3 4 2" xfId="8993" xr:uid="{00000000-0005-0000-0000-000066220000}"/>
    <cellStyle name="20% - Accent1 2 3 2 2 3 4 2 2" xfId="8994" xr:uid="{00000000-0005-0000-0000-000067220000}"/>
    <cellStyle name="20% - Accent1 2 3 2 2 3 4 2 2 2" xfId="8995" xr:uid="{00000000-0005-0000-0000-000068220000}"/>
    <cellStyle name="20% - Accent1 2 3 2 2 3 4 2 3" xfId="8996" xr:uid="{00000000-0005-0000-0000-000069220000}"/>
    <cellStyle name="20% - Accent1 2 3 2 2 3 4 3" xfId="8997" xr:uid="{00000000-0005-0000-0000-00006A220000}"/>
    <cellStyle name="20% - Accent1 2 3 2 2 3 4 3 2" xfId="8998" xr:uid="{00000000-0005-0000-0000-00006B220000}"/>
    <cellStyle name="20% - Accent1 2 3 2 2 3 4 4" xfId="8999" xr:uid="{00000000-0005-0000-0000-00006C220000}"/>
    <cellStyle name="20% - Accent1 2 3 2 2 3 5" xfId="9000" xr:uid="{00000000-0005-0000-0000-00006D220000}"/>
    <cellStyle name="20% - Accent1 2 3 2 2 3 5 2" xfId="9001" xr:uid="{00000000-0005-0000-0000-00006E220000}"/>
    <cellStyle name="20% - Accent1 2 3 2 2 3 5 2 2" xfId="9002" xr:uid="{00000000-0005-0000-0000-00006F220000}"/>
    <cellStyle name="20% - Accent1 2 3 2 2 3 5 2 2 2" xfId="9003" xr:uid="{00000000-0005-0000-0000-000070220000}"/>
    <cellStyle name="20% - Accent1 2 3 2 2 3 5 2 3" xfId="9004" xr:uid="{00000000-0005-0000-0000-000071220000}"/>
    <cellStyle name="20% - Accent1 2 3 2 2 3 5 3" xfId="9005" xr:uid="{00000000-0005-0000-0000-000072220000}"/>
    <cellStyle name="20% - Accent1 2 3 2 2 3 5 3 2" xfId="9006" xr:uid="{00000000-0005-0000-0000-000073220000}"/>
    <cellStyle name="20% - Accent1 2 3 2 2 3 5 4" xfId="9007" xr:uid="{00000000-0005-0000-0000-000074220000}"/>
    <cellStyle name="20% - Accent1 2 3 2 2 3 6" xfId="9008" xr:uid="{00000000-0005-0000-0000-000075220000}"/>
    <cellStyle name="20% - Accent1 2 3 2 2 3 6 2" xfId="9009" xr:uid="{00000000-0005-0000-0000-000076220000}"/>
    <cellStyle name="20% - Accent1 2 3 2 2 3 6 2 2" xfId="9010" xr:uid="{00000000-0005-0000-0000-000077220000}"/>
    <cellStyle name="20% - Accent1 2 3 2 2 3 6 2 2 2" xfId="9011" xr:uid="{00000000-0005-0000-0000-000078220000}"/>
    <cellStyle name="20% - Accent1 2 3 2 2 3 6 2 3" xfId="9012" xr:uid="{00000000-0005-0000-0000-000079220000}"/>
    <cellStyle name="20% - Accent1 2 3 2 2 3 6 3" xfId="9013" xr:uid="{00000000-0005-0000-0000-00007A220000}"/>
    <cellStyle name="20% - Accent1 2 3 2 2 3 6 3 2" xfId="9014" xr:uid="{00000000-0005-0000-0000-00007B220000}"/>
    <cellStyle name="20% - Accent1 2 3 2 2 3 6 4" xfId="9015" xr:uid="{00000000-0005-0000-0000-00007C220000}"/>
    <cellStyle name="20% - Accent1 2 3 2 2 3 7" xfId="9016" xr:uid="{00000000-0005-0000-0000-00007D220000}"/>
    <cellStyle name="20% - Accent1 2 3 2 2 3 7 2" xfId="9017" xr:uid="{00000000-0005-0000-0000-00007E220000}"/>
    <cellStyle name="20% - Accent1 2 3 2 2 3 7 2 2" xfId="9018" xr:uid="{00000000-0005-0000-0000-00007F220000}"/>
    <cellStyle name="20% - Accent1 2 3 2 2 3 7 3" xfId="9019" xr:uid="{00000000-0005-0000-0000-000080220000}"/>
    <cellStyle name="20% - Accent1 2 3 2 2 3 8" xfId="9020" xr:uid="{00000000-0005-0000-0000-000081220000}"/>
    <cellStyle name="20% - Accent1 2 3 2 2 3 8 2" xfId="9021" xr:uid="{00000000-0005-0000-0000-000082220000}"/>
    <cellStyle name="20% - Accent1 2 3 2 2 3 8 2 2" xfId="9022" xr:uid="{00000000-0005-0000-0000-000083220000}"/>
    <cellStyle name="20% - Accent1 2 3 2 2 3 8 3" xfId="9023" xr:uid="{00000000-0005-0000-0000-000084220000}"/>
    <cellStyle name="20% - Accent1 2 3 2 2 3 9" xfId="9024" xr:uid="{00000000-0005-0000-0000-000085220000}"/>
    <cellStyle name="20% - Accent1 2 3 2 2 3 9 2" xfId="9025" xr:uid="{00000000-0005-0000-0000-000086220000}"/>
    <cellStyle name="20% - Accent1 2 3 2 2 4" xfId="9026" xr:uid="{00000000-0005-0000-0000-000087220000}"/>
    <cellStyle name="20% - Accent1 2 3 2 2 4 10" xfId="9027" xr:uid="{00000000-0005-0000-0000-000088220000}"/>
    <cellStyle name="20% - Accent1 2 3 2 2 4 10 2" xfId="9028" xr:uid="{00000000-0005-0000-0000-000089220000}"/>
    <cellStyle name="20% - Accent1 2 3 2 2 4 11" xfId="9029" xr:uid="{00000000-0005-0000-0000-00008A220000}"/>
    <cellStyle name="20% - Accent1 2 3 2 2 4 2" xfId="9030" xr:uid="{00000000-0005-0000-0000-00008B220000}"/>
    <cellStyle name="20% - Accent1 2 3 2 2 4 2 2" xfId="9031" xr:uid="{00000000-0005-0000-0000-00008C220000}"/>
    <cellStyle name="20% - Accent1 2 3 2 2 4 2 2 2" xfId="9032" xr:uid="{00000000-0005-0000-0000-00008D220000}"/>
    <cellStyle name="20% - Accent1 2 3 2 2 4 2 2 2 2" xfId="9033" xr:uid="{00000000-0005-0000-0000-00008E220000}"/>
    <cellStyle name="20% - Accent1 2 3 2 2 4 2 2 2 2 2" xfId="9034" xr:uid="{00000000-0005-0000-0000-00008F220000}"/>
    <cellStyle name="20% - Accent1 2 3 2 2 4 2 2 2 3" xfId="9035" xr:uid="{00000000-0005-0000-0000-000090220000}"/>
    <cellStyle name="20% - Accent1 2 3 2 2 4 2 2 3" xfId="9036" xr:uid="{00000000-0005-0000-0000-000091220000}"/>
    <cellStyle name="20% - Accent1 2 3 2 2 4 2 2 3 2" xfId="9037" xr:uid="{00000000-0005-0000-0000-000092220000}"/>
    <cellStyle name="20% - Accent1 2 3 2 2 4 2 2 4" xfId="9038" xr:uid="{00000000-0005-0000-0000-000093220000}"/>
    <cellStyle name="20% - Accent1 2 3 2 2 4 2 3" xfId="9039" xr:uid="{00000000-0005-0000-0000-000094220000}"/>
    <cellStyle name="20% - Accent1 2 3 2 2 4 2 3 2" xfId="9040" xr:uid="{00000000-0005-0000-0000-000095220000}"/>
    <cellStyle name="20% - Accent1 2 3 2 2 4 2 3 2 2" xfId="9041" xr:uid="{00000000-0005-0000-0000-000096220000}"/>
    <cellStyle name="20% - Accent1 2 3 2 2 4 2 3 2 2 2" xfId="9042" xr:uid="{00000000-0005-0000-0000-000097220000}"/>
    <cellStyle name="20% - Accent1 2 3 2 2 4 2 3 2 3" xfId="9043" xr:uid="{00000000-0005-0000-0000-000098220000}"/>
    <cellStyle name="20% - Accent1 2 3 2 2 4 2 3 3" xfId="9044" xr:uid="{00000000-0005-0000-0000-000099220000}"/>
    <cellStyle name="20% - Accent1 2 3 2 2 4 2 3 3 2" xfId="9045" xr:uid="{00000000-0005-0000-0000-00009A220000}"/>
    <cellStyle name="20% - Accent1 2 3 2 2 4 2 3 4" xfId="9046" xr:uid="{00000000-0005-0000-0000-00009B220000}"/>
    <cellStyle name="20% - Accent1 2 3 2 2 4 2 4" xfId="9047" xr:uid="{00000000-0005-0000-0000-00009C220000}"/>
    <cellStyle name="20% - Accent1 2 3 2 2 4 2 4 2" xfId="9048" xr:uid="{00000000-0005-0000-0000-00009D220000}"/>
    <cellStyle name="20% - Accent1 2 3 2 2 4 2 4 2 2" xfId="9049" xr:uid="{00000000-0005-0000-0000-00009E220000}"/>
    <cellStyle name="20% - Accent1 2 3 2 2 4 2 4 2 2 2" xfId="9050" xr:uid="{00000000-0005-0000-0000-00009F220000}"/>
    <cellStyle name="20% - Accent1 2 3 2 2 4 2 4 2 3" xfId="9051" xr:uid="{00000000-0005-0000-0000-0000A0220000}"/>
    <cellStyle name="20% - Accent1 2 3 2 2 4 2 4 3" xfId="9052" xr:uid="{00000000-0005-0000-0000-0000A1220000}"/>
    <cellStyle name="20% - Accent1 2 3 2 2 4 2 4 3 2" xfId="9053" xr:uid="{00000000-0005-0000-0000-0000A2220000}"/>
    <cellStyle name="20% - Accent1 2 3 2 2 4 2 4 4" xfId="9054" xr:uid="{00000000-0005-0000-0000-0000A3220000}"/>
    <cellStyle name="20% - Accent1 2 3 2 2 4 2 5" xfId="9055" xr:uid="{00000000-0005-0000-0000-0000A4220000}"/>
    <cellStyle name="20% - Accent1 2 3 2 2 4 2 5 2" xfId="9056" xr:uid="{00000000-0005-0000-0000-0000A5220000}"/>
    <cellStyle name="20% - Accent1 2 3 2 2 4 2 5 2 2" xfId="9057" xr:uid="{00000000-0005-0000-0000-0000A6220000}"/>
    <cellStyle name="20% - Accent1 2 3 2 2 4 2 5 3" xfId="9058" xr:uid="{00000000-0005-0000-0000-0000A7220000}"/>
    <cellStyle name="20% - Accent1 2 3 2 2 4 2 6" xfId="9059" xr:uid="{00000000-0005-0000-0000-0000A8220000}"/>
    <cellStyle name="20% - Accent1 2 3 2 2 4 2 6 2" xfId="9060" xr:uid="{00000000-0005-0000-0000-0000A9220000}"/>
    <cellStyle name="20% - Accent1 2 3 2 2 4 2 6 2 2" xfId="9061" xr:uid="{00000000-0005-0000-0000-0000AA220000}"/>
    <cellStyle name="20% - Accent1 2 3 2 2 4 2 6 3" xfId="9062" xr:uid="{00000000-0005-0000-0000-0000AB220000}"/>
    <cellStyle name="20% - Accent1 2 3 2 2 4 2 7" xfId="9063" xr:uid="{00000000-0005-0000-0000-0000AC220000}"/>
    <cellStyle name="20% - Accent1 2 3 2 2 4 2 7 2" xfId="9064" xr:uid="{00000000-0005-0000-0000-0000AD220000}"/>
    <cellStyle name="20% - Accent1 2 3 2 2 4 2 8" xfId="9065" xr:uid="{00000000-0005-0000-0000-0000AE220000}"/>
    <cellStyle name="20% - Accent1 2 3 2 2 4 2 8 2" xfId="9066" xr:uid="{00000000-0005-0000-0000-0000AF220000}"/>
    <cellStyle name="20% - Accent1 2 3 2 2 4 2 9" xfId="9067" xr:uid="{00000000-0005-0000-0000-0000B0220000}"/>
    <cellStyle name="20% - Accent1 2 3 2 2 4 3" xfId="9068" xr:uid="{00000000-0005-0000-0000-0000B1220000}"/>
    <cellStyle name="20% - Accent1 2 3 2 2 4 3 2" xfId="9069" xr:uid="{00000000-0005-0000-0000-0000B2220000}"/>
    <cellStyle name="20% - Accent1 2 3 2 2 4 3 2 2" xfId="9070" xr:uid="{00000000-0005-0000-0000-0000B3220000}"/>
    <cellStyle name="20% - Accent1 2 3 2 2 4 3 2 2 2" xfId="9071" xr:uid="{00000000-0005-0000-0000-0000B4220000}"/>
    <cellStyle name="20% - Accent1 2 3 2 2 4 3 2 2 2 2" xfId="9072" xr:uid="{00000000-0005-0000-0000-0000B5220000}"/>
    <cellStyle name="20% - Accent1 2 3 2 2 4 3 2 2 3" xfId="9073" xr:uid="{00000000-0005-0000-0000-0000B6220000}"/>
    <cellStyle name="20% - Accent1 2 3 2 2 4 3 2 3" xfId="9074" xr:uid="{00000000-0005-0000-0000-0000B7220000}"/>
    <cellStyle name="20% - Accent1 2 3 2 2 4 3 2 3 2" xfId="9075" xr:uid="{00000000-0005-0000-0000-0000B8220000}"/>
    <cellStyle name="20% - Accent1 2 3 2 2 4 3 2 4" xfId="9076" xr:uid="{00000000-0005-0000-0000-0000B9220000}"/>
    <cellStyle name="20% - Accent1 2 3 2 2 4 3 3" xfId="9077" xr:uid="{00000000-0005-0000-0000-0000BA220000}"/>
    <cellStyle name="20% - Accent1 2 3 2 2 4 3 3 2" xfId="9078" xr:uid="{00000000-0005-0000-0000-0000BB220000}"/>
    <cellStyle name="20% - Accent1 2 3 2 2 4 3 3 2 2" xfId="9079" xr:uid="{00000000-0005-0000-0000-0000BC220000}"/>
    <cellStyle name="20% - Accent1 2 3 2 2 4 3 3 2 2 2" xfId="9080" xr:uid="{00000000-0005-0000-0000-0000BD220000}"/>
    <cellStyle name="20% - Accent1 2 3 2 2 4 3 3 2 3" xfId="9081" xr:uid="{00000000-0005-0000-0000-0000BE220000}"/>
    <cellStyle name="20% - Accent1 2 3 2 2 4 3 3 3" xfId="9082" xr:uid="{00000000-0005-0000-0000-0000BF220000}"/>
    <cellStyle name="20% - Accent1 2 3 2 2 4 3 3 3 2" xfId="9083" xr:uid="{00000000-0005-0000-0000-0000C0220000}"/>
    <cellStyle name="20% - Accent1 2 3 2 2 4 3 3 4" xfId="9084" xr:uid="{00000000-0005-0000-0000-0000C1220000}"/>
    <cellStyle name="20% - Accent1 2 3 2 2 4 3 4" xfId="9085" xr:uid="{00000000-0005-0000-0000-0000C2220000}"/>
    <cellStyle name="20% - Accent1 2 3 2 2 4 3 4 2" xfId="9086" xr:uid="{00000000-0005-0000-0000-0000C3220000}"/>
    <cellStyle name="20% - Accent1 2 3 2 2 4 3 4 2 2" xfId="9087" xr:uid="{00000000-0005-0000-0000-0000C4220000}"/>
    <cellStyle name="20% - Accent1 2 3 2 2 4 3 4 2 2 2" xfId="9088" xr:uid="{00000000-0005-0000-0000-0000C5220000}"/>
    <cellStyle name="20% - Accent1 2 3 2 2 4 3 4 2 3" xfId="9089" xr:uid="{00000000-0005-0000-0000-0000C6220000}"/>
    <cellStyle name="20% - Accent1 2 3 2 2 4 3 4 3" xfId="9090" xr:uid="{00000000-0005-0000-0000-0000C7220000}"/>
    <cellStyle name="20% - Accent1 2 3 2 2 4 3 4 3 2" xfId="9091" xr:uid="{00000000-0005-0000-0000-0000C8220000}"/>
    <cellStyle name="20% - Accent1 2 3 2 2 4 3 4 4" xfId="9092" xr:uid="{00000000-0005-0000-0000-0000C9220000}"/>
    <cellStyle name="20% - Accent1 2 3 2 2 4 3 5" xfId="9093" xr:uid="{00000000-0005-0000-0000-0000CA220000}"/>
    <cellStyle name="20% - Accent1 2 3 2 2 4 3 5 2" xfId="9094" xr:uid="{00000000-0005-0000-0000-0000CB220000}"/>
    <cellStyle name="20% - Accent1 2 3 2 2 4 3 5 2 2" xfId="9095" xr:uid="{00000000-0005-0000-0000-0000CC220000}"/>
    <cellStyle name="20% - Accent1 2 3 2 2 4 3 5 3" xfId="9096" xr:uid="{00000000-0005-0000-0000-0000CD220000}"/>
    <cellStyle name="20% - Accent1 2 3 2 2 4 3 6" xfId="9097" xr:uid="{00000000-0005-0000-0000-0000CE220000}"/>
    <cellStyle name="20% - Accent1 2 3 2 2 4 3 6 2" xfId="9098" xr:uid="{00000000-0005-0000-0000-0000CF220000}"/>
    <cellStyle name="20% - Accent1 2 3 2 2 4 3 6 2 2" xfId="9099" xr:uid="{00000000-0005-0000-0000-0000D0220000}"/>
    <cellStyle name="20% - Accent1 2 3 2 2 4 3 6 3" xfId="9100" xr:uid="{00000000-0005-0000-0000-0000D1220000}"/>
    <cellStyle name="20% - Accent1 2 3 2 2 4 3 7" xfId="9101" xr:uid="{00000000-0005-0000-0000-0000D2220000}"/>
    <cellStyle name="20% - Accent1 2 3 2 2 4 3 7 2" xfId="9102" xr:uid="{00000000-0005-0000-0000-0000D3220000}"/>
    <cellStyle name="20% - Accent1 2 3 2 2 4 3 8" xfId="9103" xr:uid="{00000000-0005-0000-0000-0000D4220000}"/>
    <cellStyle name="20% - Accent1 2 3 2 2 4 3 8 2" xfId="9104" xr:uid="{00000000-0005-0000-0000-0000D5220000}"/>
    <cellStyle name="20% - Accent1 2 3 2 2 4 3 9" xfId="9105" xr:uid="{00000000-0005-0000-0000-0000D6220000}"/>
    <cellStyle name="20% - Accent1 2 3 2 2 4 4" xfId="9106" xr:uid="{00000000-0005-0000-0000-0000D7220000}"/>
    <cellStyle name="20% - Accent1 2 3 2 2 4 4 2" xfId="9107" xr:uid="{00000000-0005-0000-0000-0000D8220000}"/>
    <cellStyle name="20% - Accent1 2 3 2 2 4 4 2 2" xfId="9108" xr:uid="{00000000-0005-0000-0000-0000D9220000}"/>
    <cellStyle name="20% - Accent1 2 3 2 2 4 4 2 2 2" xfId="9109" xr:uid="{00000000-0005-0000-0000-0000DA220000}"/>
    <cellStyle name="20% - Accent1 2 3 2 2 4 4 2 3" xfId="9110" xr:uid="{00000000-0005-0000-0000-0000DB220000}"/>
    <cellStyle name="20% - Accent1 2 3 2 2 4 4 3" xfId="9111" xr:uid="{00000000-0005-0000-0000-0000DC220000}"/>
    <cellStyle name="20% - Accent1 2 3 2 2 4 4 3 2" xfId="9112" xr:uid="{00000000-0005-0000-0000-0000DD220000}"/>
    <cellStyle name="20% - Accent1 2 3 2 2 4 4 4" xfId="9113" xr:uid="{00000000-0005-0000-0000-0000DE220000}"/>
    <cellStyle name="20% - Accent1 2 3 2 2 4 5" xfId="9114" xr:uid="{00000000-0005-0000-0000-0000DF220000}"/>
    <cellStyle name="20% - Accent1 2 3 2 2 4 5 2" xfId="9115" xr:uid="{00000000-0005-0000-0000-0000E0220000}"/>
    <cellStyle name="20% - Accent1 2 3 2 2 4 5 2 2" xfId="9116" xr:uid="{00000000-0005-0000-0000-0000E1220000}"/>
    <cellStyle name="20% - Accent1 2 3 2 2 4 5 2 2 2" xfId="9117" xr:uid="{00000000-0005-0000-0000-0000E2220000}"/>
    <cellStyle name="20% - Accent1 2 3 2 2 4 5 2 3" xfId="9118" xr:uid="{00000000-0005-0000-0000-0000E3220000}"/>
    <cellStyle name="20% - Accent1 2 3 2 2 4 5 3" xfId="9119" xr:uid="{00000000-0005-0000-0000-0000E4220000}"/>
    <cellStyle name="20% - Accent1 2 3 2 2 4 5 3 2" xfId="9120" xr:uid="{00000000-0005-0000-0000-0000E5220000}"/>
    <cellStyle name="20% - Accent1 2 3 2 2 4 5 4" xfId="9121" xr:uid="{00000000-0005-0000-0000-0000E6220000}"/>
    <cellStyle name="20% - Accent1 2 3 2 2 4 6" xfId="9122" xr:uid="{00000000-0005-0000-0000-0000E7220000}"/>
    <cellStyle name="20% - Accent1 2 3 2 2 4 6 2" xfId="9123" xr:uid="{00000000-0005-0000-0000-0000E8220000}"/>
    <cellStyle name="20% - Accent1 2 3 2 2 4 6 2 2" xfId="9124" xr:uid="{00000000-0005-0000-0000-0000E9220000}"/>
    <cellStyle name="20% - Accent1 2 3 2 2 4 6 2 2 2" xfId="9125" xr:uid="{00000000-0005-0000-0000-0000EA220000}"/>
    <cellStyle name="20% - Accent1 2 3 2 2 4 6 2 3" xfId="9126" xr:uid="{00000000-0005-0000-0000-0000EB220000}"/>
    <cellStyle name="20% - Accent1 2 3 2 2 4 6 3" xfId="9127" xr:uid="{00000000-0005-0000-0000-0000EC220000}"/>
    <cellStyle name="20% - Accent1 2 3 2 2 4 6 3 2" xfId="9128" xr:uid="{00000000-0005-0000-0000-0000ED220000}"/>
    <cellStyle name="20% - Accent1 2 3 2 2 4 6 4" xfId="9129" xr:uid="{00000000-0005-0000-0000-0000EE220000}"/>
    <cellStyle name="20% - Accent1 2 3 2 2 4 7" xfId="9130" xr:uid="{00000000-0005-0000-0000-0000EF220000}"/>
    <cellStyle name="20% - Accent1 2 3 2 2 4 7 2" xfId="9131" xr:uid="{00000000-0005-0000-0000-0000F0220000}"/>
    <cellStyle name="20% - Accent1 2 3 2 2 4 7 2 2" xfId="9132" xr:uid="{00000000-0005-0000-0000-0000F1220000}"/>
    <cellStyle name="20% - Accent1 2 3 2 2 4 7 3" xfId="9133" xr:uid="{00000000-0005-0000-0000-0000F2220000}"/>
    <cellStyle name="20% - Accent1 2 3 2 2 4 8" xfId="9134" xr:uid="{00000000-0005-0000-0000-0000F3220000}"/>
    <cellStyle name="20% - Accent1 2 3 2 2 4 8 2" xfId="9135" xr:uid="{00000000-0005-0000-0000-0000F4220000}"/>
    <cellStyle name="20% - Accent1 2 3 2 2 4 8 2 2" xfId="9136" xr:uid="{00000000-0005-0000-0000-0000F5220000}"/>
    <cellStyle name="20% - Accent1 2 3 2 2 4 8 3" xfId="9137" xr:uid="{00000000-0005-0000-0000-0000F6220000}"/>
    <cellStyle name="20% - Accent1 2 3 2 2 4 9" xfId="9138" xr:uid="{00000000-0005-0000-0000-0000F7220000}"/>
    <cellStyle name="20% - Accent1 2 3 2 2 4 9 2" xfId="9139" xr:uid="{00000000-0005-0000-0000-0000F8220000}"/>
    <cellStyle name="20% - Accent1 2 3 2 2 5" xfId="9140" xr:uid="{00000000-0005-0000-0000-0000F9220000}"/>
    <cellStyle name="20% - Accent1 2 3 2 2 5 2" xfId="9141" xr:uid="{00000000-0005-0000-0000-0000FA220000}"/>
    <cellStyle name="20% - Accent1 2 3 2 2 5 2 2" xfId="9142" xr:uid="{00000000-0005-0000-0000-0000FB220000}"/>
    <cellStyle name="20% - Accent1 2 3 2 2 5 2 2 2" xfId="9143" xr:uid="{00000000-0005-0000-0000-0000FC220000}"/>
    <cellStyle name="20% - Accent1 2 3 2 2 5 2 2 2 2" xfId="9144" xr:uid="{00000000-0005-0000-0000-0000FD220000}"/>
    <cellStyle name="20% - Accent1 2 3 2 2 5 2 2 3" xfId="9145" xr:uid="{00000000-0005-0000-0000-0000FE220000}"/>
    <cellStyle name="20% - Accent1 2 3 2 2 5 2 3" xfId="9146" xr:uid="{00000000-0005-0000-0000-0000FF220000}"/>
    <cellStyle name="20% - Accent1 2 3 2 2 5 2 3 2" xfId="9147" xr:uid="{00000000-0005-0000-0000-000000230000}"/>
    <cellStyle name="20% - Accent1 2 3 2 2 5 2 4" xfId="9148" xr:uid="{00000000-0005-0000-0000-000001230000}"/>
    <cellStyle name="20% - Accent1 2 3 2 2 5 3" xfId="9149" xr:uid="{00000000-0005-0000-0000-000002230000}"/>
    <cellStyle name="20% - Accent1 2 3 2 2 5 3 2" xfId="9150" xr:uid="{00000000-0005-0000-0000-000003230000}"/>
    <cellStyle name="20% - Accent1 2 3 2 2 5 3 2 2" xfId="9151" xr:uid="{00000000-0005-0000-0000-000004230000}"/>
    <cellStyle name="20% - Accent1 2 3 2 2 5 3 2 2 2" xfId="9152" xr:uid="{00000000-0005-0000-0000-000005230000}"/>
    <cellStyle name="20% - Accent1 2 3 2 2 5 3 2 3" xfId="9153" xr:uid="{00000000-0005-0000-0000-000006230000}"/>
    <cellStyle name="20% - Accent1 2 3 2 2 5 3 3" xfId="9154" xr:uid="{00000000-0005-0000-0000-000007230000}"/>
    <cellStyle name="20% - Accent1 2 3 2 2 5 3 3 2" xfId="9155" xr:uid="{00000000-0005-0000-0000-000008230000}"/>
    <cellStyle name="20% - Accent1 2 3 2 2 5 3 4" xfId="9156" xr:uid="{00000000-0005-0000-0000-000009230000}"/>
    <cellStyle name="20% - Accent1 2 3 2 2 5 4" xfId="9157" xr:uid="{00000000-0005-0000-0000-00000A230000}"/>
    <cellStyle name="20% - Accent1 2 3 2 2 5 4 2" xfId="9158" xr:uid="{00000000-0005-0000-0000-00000B230000}"/>
    <cellStyle name="20% - Accent1 2 3 2 2 5 4 2 2" xfId="9159" xr:uid="{00000000-0005-0000-0000-00000C230000}"/>
    <cellStyle name="20% - Accent1 2 3 2 2 5 4 2 2 2" xfId="9160" xr:uid="{00000000-0005-0000-0000-00000D230000}"/>
    <cellStyle name="20% - Accent1 2 3 2 2 5 4 2 3" xfId="9161" xr:uid="{00000000-0005-0000-0000-00000E230000}"/>
    <cellStyle name="20% - Accent1 2 3 2 2 5 4 3" xfId="9162" xr:uid="{00000000-0005-0000-0000-00000F230000}"/>
    <cellStyle name="20% - Accent1 2 3 2 2 5 4 3 2" xfId="9163" xr:uid="{00000000-0005-0000-0000-000010230000}"/>
    <cellStyle name="20% - Accent1 2 3 2 2 5 4 4" xfId="9164" xr:uid="{00000000-0005-0000-0000-000011230000}"/>
    <cellStyle name="20% - Accent1 2 3 2 2 5 5" xfId="9165" xr:uid="{00000000-0005-0000-0000-000012230000}"/>
    <cellStyle name="20% - Accent1 2 3 2 2 5 5 2" xfId="9166" xr:uid="{00000000-0005-0000-0000-000013230000}"/>
    <cellStyle name="20% - Accent1 2 3 2 2 5 5 2 2" xfId="9167" xr:uid="{00000000-0005-0000-0000-000014230000}"/>
    <cellStyle name="20% - Accent1 2 3 2 2 5 5 3" xfId="9168" xr:uid="{00000000-0005-0000-0000-000015230000}"/>
    <cellStyle name="20% - Accent1 2 3 2 2 5 6" xfId="9169" xr:uid="{00000000-0005-0000-0000-000016230000}"/>
    <cellStyle name="20% - Accent1 2 3 2 2 5 6 2" xfId="9170" xr:uid="{00000000-0005-0000-0000-000017230000}"/>
    <cellStyle name="20% - Accent1 2 3 2 2 5 6 2 2" xfId="9171" xr:uid="{00000000-0005-0000-0000-000018230000}"/>
    <cellStyle name="20% - Accent1 2 3 2 2 5 6 3" xfId="9172" xr:uid="{00000000-0005-0000-0000-000019230000}"/>
    <cellStyle name="20% - Accent1 2 3 2 2 5 7" xfId="9173" xr:uid="{00000000-0005-0000-0000-00001A230000}"/>
    <cellStyle name="20% - Accent1 2 3 2 2 5 7 2" xfId="9174" xr:uid="{00000000-0005-0000-0000-00001B230000}"/>
    <cellStyle name="20% - Accent1 2 3 2 2 5 8" xfId="9175" xr:uid="{00000000-0005-0000-0000-00001C230000}"/>
    <cellStyle name="20% - Accent1 2 3 2 2 5 8 2" xfId="9176" xr:uid="{00000000-0005-0000-0000-00001D230000}"/>
    <cellStyle name="20% - Accent1 2 3 2 2 5 9" xfId="9177" xr:uid="{00000000-0005-0000-0000-00001E230000}"/>
    <cellStyle name="20% - Accent1 2 3 2 2 6" xfId="9178" xr:uid="{00000000-0005-0000-0000-00001F230000}"/>
    <cellStyle name="20% - Accent1 2 3 2 2 6 2" xfId="9179" xr:uid="{00000000-0005-0000-0000-000020230000}"/>
    <cellStyle name="20% - Accent1 2 3 2 2 6 2 2" xfId="9180" xr:uid="{00000000-0005-0000-0000-000021230000}"/>
    <cellStyle name="20% - Accent1 2 3 2 2 6 2 2 2" xfId="9181" xr:uid="{00000000-0005-0000-0000-000022230000}"/>
    <cellStyle name="20% - Accent1 2 3 2 2 6 2 2 2 2" xfId="9182" xr:uid="{00000000-0005-0000-0000-000023230000}"/>
    <cellStyle name="20% - Accent1 2 3 2 2 6 2 2 3" xfId="9183" xr:uid="{00000000-0005-0000-0000-000024230000}"/>
    <cellStyle name="20% - Accent1 2 3 2 2 6 2 3" xfId="9184" xr:uid="{00000000-0005-0000-0000-000025230000}"/>
    <cellStyle name="20% - Accent1 2 3 2 2 6 2 3 2" xfId="9185" xr:uid="{00000000-0005-0000-0000-000026230000}"/>
    <cellStyle name="20% - Accent1 2 3 2 2 6 2 4" xfId="9186" xr:uid="{00000000-0005-0000-0000-000027230000}"/>
    <cellStyle name="20% - Accent1 2 3 2 2 6 3" xfId="9187" xr:uid="{00000000-0005-0000-0000-000028230000}"/>
    <cellStyle name="20% - Accent1 2 3 2 2 6 3 2" xfId="9188" xr:uid="{00000000-0005-0000-0000-000029230000}"/>
    <cellStyle name="20% - Accent1 2 3 2 2 6 3 2 2" xfId="9189" xr:uid="{00000000-0005-0000-0000-00002A230000}"/>
    <cellStyle name="20% - Accent1 2 3 2 2 6 3 2 2 2" xfId="9190" xr:uid="{00000000-0005-0000-0000-00002B230000}"/>
    <cellStyle name="20% - Accent1 2 3 2 2 6 3 2 3" xfId="9191" xr:uid="{00000000-0005-0000-0000-00002C230000}"/>
    <cellStyle name="20% - Accent1 2 3 2 2 6 3 3" xfId="9192" xr:uid="{00000000-0005-0000-0000-00002D230000}"/>
    <cellStyle name="20% - Accent1 2 3 2 2 6 3 3 2" xfId="9193" xr:uid="{00000000-0005-0000-0000-00002E230000}"/>
    <cellStyle name="20% - Accent1 2 3 2 2 6 3 4" xfId="9194" xr:uid="{00000000-0005-0000-0000-00002F230000}"/>
    <cellStyle name="20% - Accent1 2 3 2 2 6 4" xfId="9195" xr:uid="{00000000-0005-0000-0000-000030230000}"/>
    <cellStyle name="20% - Accent1 2 3 2 2 6 4 2" xfId="9196" xr:uid="{00000000-0005-0000-0000-000031230000}"/>
    <cellStyle name="20% - Accent1 2 3 2 2 6 4 2 2" xfId="9197" xr:uid="{00000000-0005-0000-0000-000032230000}"/>
    <cellStyle name="20% - Accent1 2 3 2 2 6 4 2 2 2" xfId="9198" xr:uid="{00000000-0005-0000-0000-000033230000}"/>
    <cellStyle name="20% - Accent1 2 3 2 2 6 4 2 3" xfId="9199" xr:uid="{00000000-0005-0000-0000-000034230000}"/>
    <cellStyle name="20% - Accent1 2 3 2 2 6 4 3" xfId="9200" xr:uid="{00000000-0005-0000-0000-000035230000}"/>
    <cellStyle name="20% - Accent1 2 3 2 2 6 4 3 2" xfId="9201" xr:uid="{00000000-0005-0000-0000-000036230000}"/>
    <cellStyle name="20% - Accent1 2 3 2 2 6 4 4" xfId="9202" xr:uid="{00000000-0005-0000-0000-000037230000}"/>
    <cellStyle name="20% - Accent1 2 3 2 2 6 5" xfId="9203" xr:uid="{00000000-0005-0000-0000-000038230000}"/>
    <cellStyle name="20% - Accent1 2 3 2 2 6 5 2" xfId="9204" xr:uid="{00000000-0005-0000-0000-000039230000}"/>
    <cellStyle name="20% - Accent1 2 3 2 2 6 5 2 2" xfId="9205" xr:uid="{00000000-0005-0000-0000-00003A230000}"/>
    <cellStyle name="20% - Accent1 2 3 2 2 6 5 3" xfId="9206" xr:uid="{00000000-0005-0000-0000-00003B230000}"/>
    <cellStyle name="20% - Accent1 2 3 2 2 6 6" xfId="9207" xr:uid="{00000000-0005-0000-0000-00003C230000}"/>
    <cellStyle name="20% - Accent1 2 3 2 2 6 6 2" xfId="9208" xr:uid="{00000000-0005-0000-0000-00003D230000}"/>
    <cellStyle name="20% - Accent1 2 3 2 2 6 6 2 2" xfId="9209" xr:uid="{00000000-0005-0000-0000-00003E230000}"/>
    <cellStyle name="20% - Accent1 2 3 2 2 6 6 3" xfId="9210" xr:uid="{00000000-0005-0000-0000-00003F230000}"/>
    <cellStyle name="20% - Accent1 2 3 2 2 6 7" xfId="9211" xr:uid="{00000000-0005-0000-0000-000040230000}"/>
    <cellStyle name="20% - Accent1 2 3 2 2 6 7 2" xfId="9212" xr:uid="{00000000-0005-0000-0000-000041230000}"/>
    <cellStyle name="20% - Accent1 2 3 2 2 6 8" xfId="9213" xr:uid="{00000000-0005-0000-0000-000042230000}"/>
    <cellStyle name="20% - Accent1 2 3 2 2 6 8 2" xfId="9214" xr:uid="{00000000-0005-0000-0000-000043230000}"/>
    <cellStyle name="20% - Accent1 2 3 2 2 6 9" xfId="9215" xr:uid="{00000000-0005-0000-0000-000044230000}"/>
    <cellStyle name="20% - Accent1 2 3 2 2 7" xfId="9216" xr:uid="{00000000-0005-0000-0000-000045230000}"/>
    <cellStyle name="20% - Accent1 2 3 2 2 7 2" xfId="9217" xr:uid="{00000000-0005-0000-0000-000046230000}"/>
    <cellStyle name="20% - Accent1 2 3 2 2 7 2 2" xfId="9218" xr:uid="{00000000-0005-0000-0000-000047230000}"/>
    <cellStyle name="20% - Accent1 2 3 2 2 7 2 2 2" xfId="9219" xr:uid="{00000000-0005-0000-0000-000048230000}"/>
    <cellStyle name="20% - Accent1 2 3 2 2 7 2 3" xfId="9220" xr:uid="{00000000-0005-0000-0000-000049230000}"/>
    <cellStyle name="20% - Accent1 2 3 2 2 7 3" xfId="9221" xr:uid="{00000000-0005-0000-0000-00004A230000}"/>
    <cellStyle name="20% - Accent1 2 3 2 2 7 3 2" xfId="9222" xr:uid="{00000000-0005-0000-0000-00004B230000}"/>
    <cellStyle name="20% - Accent1 2 3 2 2 7 4" xfId="9223" xr:uid="{00000000-0005-0000-0000-00004C230000}"/>
    <cellStyle name="20% - Accent1 2 3 2 2 8" xfId="9224" xr:uid="{00000000-0005-0000-0000-00004D230000}"/>
    <cellStyle name="20% - Accent1 2 3 2 2 8 2" xfId="9225" xr:uid="{00000000-0005-0000-0000-00004E230000}"/>
    <cellStyle name="20% - Accent1 2 3 2 2 8 2 2" xfId="9226" xr:uid="{00000000-0005-0000-0000-00004F230000}"/>
    <cellStyle name="20% - Accent1 2 3 2 2 8 2 2 2" xfId="9227" xr:uid="{00000000-0005-0000-0000-000050230000}"/>
    <cellStyle name="20% - Accent1 2 3 2 2 8 2 3" xfId="9228" xr:uid="{00000000-0005-0000-0000-000051230000}"/>
    <cellStyle name="20% - Accent1 2 3 2 2 8 3" xfId="9229" xr:uid="{00000000-0005-0000-0000-000052230000}"/>
    <cellStyle name="20% - Accent1 2 3 2 2 8 3 2" xfId="9230" xr:uid="{00000000-0005-0000-0000-000053230000}"/>
    <cellStyle name="20% - Accent1 2 3 2 2 8 4" xfId="9231" xr:uid="{00000000-0005-0000-0000-000054230000}"/>
    <cellStyle name="20% - Accent1 2 3 2 2 9" xfId="9232" xr:uid="{00000000-0005-0000-0000-000055230000}"/>
    <cellStyle name="20% - Accent1 2 3 2 2 9 2" xfId="9233" xr:uid="{00000000-0005-0000-0000-000056230000}"/>
    <cellStyle name="20% - Accent1 2 3 2 2 9 2 2" xfId="9234" xr:uid="{00000000-0005-0000-0000-000057230000}"/>
    <cellStyle name="20% - Accent1 2 3 2 2 9 2 2 2" xfId="9235" xr:uid="{00000000-0005-0000-0000-000058230000}"/>
    <cellStyle name="20% - Accent1 2 3 2 2 9 2 3" xfId="9236" xr:uid="{00000000-0005-0000-0000-000059230000}"/>
    <cellStyle name="20% - Accent1 2 3 2 2 9 3" xfId="9237" xr:uid="{00000000-0005-0000-0000-00005A230000}"/>
    <cellStyle name="20% - Accent1 2 3 2 2 9 3 2" xfId="9238" xr:uid="{00000000-0005-0000-0000-00005B230000}"/>
    <cellStyle name="20% - Accent1 2 3 2 2 9 4" xfId="9239" xr:uid="{00000000-0005-0000-0000-00005C230000}"/>
    <cellStyle name="20% - Accent1 2 3 2 3" xfId="9240" xr:uid="{00000000-0005-0000-0000-00005D230000}"/>
    <cellStyle name="20% - Accent1 2 3 2 3 10" xfId="9241" xr:uid="{00000000-0005-0000-0000-00005E230000}"/>
    <cellStyle name="20% - Accent1 2 3 2 3 10 2" xfId="9242" xr:uid="{00000000-0005-0000-0000-00005F230000}"/>
    <cellStyle name="20% - Accent1 2 3 2 3 11" xfId="9243" xr:uid="{00000000-0005-0000-0000-000060230000}"/>
    <cellStyle name="20% - Accent1 2 3 2 3 2" xfId="9244" xr:uid="{00000000-0005-0000-0000-000061230000}"/>
    <cellStyle name="20% - Accent1 2 3 2 3 2 2" xfId="9245" xr:uid="{00000000-0005-0000-0000-000062230000}"/>
    <cellStyle name="20% - Accent1 2 3 2 3 2 2 2" xfId="9246" xr:uid="{00000000-0005-0000-0000-000063230000}"/>
    <cellStyle name="20% - Accent1 2 3 2 3 2 2 2 2" xfId="9247" xr:uid="{00000000-0005-0000-0000-000064230000}"/>
    <cellStyle name="20% - Accent1 2 3 2 3 2 2 2 2 2" xfId="9248" xr:uid="{00000000-0005-0000-0000-000065230000}"/>
    <cellStyle name="20% - Accent1 2 3 2 3 2 2 2 3" xfId="9249" xr:uid="{00000000-0005-0000-0000-000066230000}"/>
    <cellStyle name="20% - Accent1 2 3 2 3 2 2 3" xfId="9250" xr:uid="{00000000-0005-0000-0000-000067230000}"/>
    <cellStyle name="20% - Accent1 2 3 2 3 2 2 3 2" xfId="9251" xr:uid="{00000000-0005-0000-0000-000068230000}"/>
    <cellStyle name="20% - Accent1 2 3 2 3 2 2 4" xfId="9252" xr:uid="{00000000-0005-0000-0000-000069230000}"/>
    <cellStyle name="20% - Accent1 2 3 2 3 2 3" xfId="9253" xr:uid="{00000000-0005-0000-0000-00006A230000}"/>
    <cellStyle name="20% - Accent1 2 3 2 3 2 3 2" xfId="9254" xr:uid="{00000000-0005-0000-0000-00006B230000}"/>
    <cellStyle name="20% - Accent1 2 3 2 3 2 3 2 2" xfId="9255" xr:uid="{00000000-0005-0000-0000-00006C230000}"/>
    <cellStyle name="20% - Accent1 2 3 2 3 2 3 2 2 2" xfId="9256" xr:uid="{00000000-0005-0000-0000-00006D230000}"/>
    <cellStyle name="20% - Accent1 2 3 2 3 2 3 2 3" xfId="9257" xr:uid="{00000000-0005-0000-0000-00006E230000}"/>
    <cellStyle name="20% - Accent1 2 3 2 3 2 3 3" xfId="9258" xr:uid="{00000000-0005-0000-0000-00006F230000}"/>
    <cellStyle name="20% - Accent1 2 3 2 3 2 3 3 2" xfId="9259" xr:uid="{00000000-0005-0000-0000-000070230000}"/>
    <cellStyle name="20% - Accent1 2 3 2 3 2 3 4" xfId="9260" xr:uid="{00000000-0005-0000-0000-000071230000}"/>
    <cellStyle name="20% - Accent1 2 3 2 3 2 4" xfId="9261" xr:uid="{00000000-0005-0000-0000-000072230000}"/>
    <cellStyle name="20% - Accent1 2 3 2 3 2 4 2" xfId="9262" xr:uid="{00000000-0005-0000-0000-000073230000}"/>
    <cellStyle name="20% - Accent1 2 3 2 3 2 4 2 2" xfId="9263" xr:uid="{00000000-0005-0000-0000-000074230000}"/>
    <cellStyle name="20% - Accent1 2 3 2 3 2 4 2 2 2" xfId="9264" xr:uid="{00000000-0005-0000-0000-000075230000}"/>
    <cellStyle name="20% - Accent1 2 3 2 3 2 4 2 3" xfId="9265" xr:uid="{00000000-0005-0000-0000-000076230000}"/>
    <cellStyle name="20% - Accent1 2 3 2 3 2 4 3" xfId="9266" xr:uid="{00000000-0005-0000-0000-000077230000}"/>
    <cellStyle name="20% - Accent1 2 3 2 3 2 4 3 2" xfId="9267" xr:uid="{00000000-0005-0000-0000-000078230000}"/>
    <cellStyle name="20% - Accent1 2 3 2 3 2 4 4" xfId="9268" xr:uid="{00000000-0005-0000-0000-000079230000}"/>
    <cellStyle name="20% - Accent1 2 3 2 3 2 5" xfId="9269" xr:uid="{00000000-0005-0000-0000-00007A230000}"/>
    <cellStyle name="20% - Accent1 2 3 2 3 2 5 2" xfId="9270" xr:uid="{00000000-0005-0000-0000-00007B230000}"/>
    <cellStyle name="20% - Accent1 2 3 2 3 2 5 2 2" xfId="9271" xr:uid="{00000000-0005-0000-0000-00007C230000}"/>
    <cellStyle name="20% - Accent1 2 3 2 3 2 5 3" xfId="9272" xr:uid="{00000000-0005-0000-0000-00007D230000}"/>
    <cellStyle name="20% - Accent1 2 3 2 3 2 6" xfId="9273" xr:uid="{00000000-0005-0000-0000-00007E230000}"/>
    <cellStyle name="20% - Accent1 2 3 2 3 2 6 2" xfId="9274" xr:uid="{00000000-0005-0000-0000-00007F230000}"/>
    <cellStyle name="20% - Accent1 2 3 2 3 2 6 2 2" xfId="9275" xr:uid="{00000000-0005-0000-0000-000080230000}"/>
    <cellStyle name="20% - Accent1 2 3 2 3 2 6 3" xfId="9276" xr:uid="{00000000-0005-0000-0000-000081230000}"/>
    <cellStyle name="20% - Accent1 2 3 2 3 2 7" xfId="9277" xr:uid="{00000000-0005-0000-0000-000082230000}"/>
    <cellStyle name="20% - Accent1 2 3 2 3 2 7 2" xfId="9278" xr:uid="{00000000-0005-0000-0000-000083230000}"/>
    <cellStyle name="20% - Accent1 2 3 2 3 2 8" xfId="9279" xr:uid="{00000000-0005-0000-0000-000084230000}"/>
    <cellStyle name="20% - Accent1 2 3 2 3 2 8 2" xfId="9280" xr:uid="{00000000-0005-0000-0000-000085230000}"/>
    <cellStyle name="20% - Accent1 2 3 2 3 2 9" xfId="9281" xr:uid="{00000000-0005-0000-0000-000086230000}"/>
    <cellStyle name="20% - Accent1 2 3 2 3 3" xfId="9282" xr:uid="{00000000-0005-0000-0000-000087230000}"/>
    <cellStyle name="20% - Accent1 2 3 2 3 3 2" xfId="9283" xr:uid="{00000000-0005-0000-0000-000088230000}"/>
    <cellStyle name="20% - Accent1 2 3 2 3 3 2 2" xfId="9284" xr:uid="{00000000-0005-0000-0000-000089230000}"/>
    <cellStyle name="20% - Accent1 2 3 2 3 3 2 2 2" xfId="9285" xr:uid="{00000000-0005-0000-0000-00008A230000}"/>
    <cellStyle name="20% - Accent1 2 3 2 3 3 2 2 2 2" xfId="9286" xr:uid="{00000000-0005-0000-0000-00008B230000}"/>
    <cellStyle name="20% - Accent1 2 3 2 3 3 2 2 3" xfId="9287" xr:uid="{00000000-0005-0000-0000-00008C230000}"/>
    <cellStyle name="20% - Accent1 2 3 2 3 3 2 3" xfId="9288" xr:uid="{00000000-0005-0000-0000-00008D230000}"/>
    <cellStyle name="20% - Accent1 2 3 2 3 3 2 3 2" xfId="9289" xr:uid="{00000000-0005-0000-0000-00008E230000}"/>
    <cellStyle name="20% - Accent1 2 3 2 3 3 2 4" xfId="9290" xr:uid="{00000000-0005-0000-0000-00008F230000}"/>
    <cellStyle name="20% - Accent1 2 3 2 3 3 3" xfId="9291" xr:uid="{00000000-0005-0000-0000-000090230000}"/>
    <cellStyle name="20% - Accent1 2 3 2 3 3 3 2" xfId="9292" xr:uid="{00000000-0005-0000-0000-000091230000}"/>
    <cellStyle name="20% - Accent1 2 3 2 3 3 3 2 2" xfId="9293" xr:uid="{00000000-0005-0000-0000-000092230000}"/>
    <cellStyle name="20% - Accent1 2 3 2 3 3 3 2 2 2" xfId="9294" xr:uid="{00000000-0005-0000-0000-000093230000}"/>
    <cellStyle name="20% - Accent1 2 3 2 3 3 3 2 3" xfId="9295" xr:uid="{00000000-0005-0000-0000-000094230000}"/>
    <cellStyle name="20% - Accent1 2 3 2 3 3 3 3" xfId="9296" xr:uid="{00000000-0005-0000-0000-000095230000}"/>
    <cellStyle name="20% - Accent1 2 3 2 3 3 3 3 2" xfId="9297" xr:uid="{00000000-0005-0000-0000-000096230000}"/>
    <cellStyle name="20% - Accent1 2 3 2 3 3 3 4" xfId="9298" xr:uid="{00000000-0005-0000-0000-000097230000}"/>
    <cellStyle name="20% - Accent1 2 3 2 3 3 4" xfId="9299" xr:uid="{00000000-0005-0000-0000-000098230000}"/>
    <cellStyle name="20% - Accent1 2 3 2 3 3 4 2" xfId="9300" xr:uid="{00000000-0005-0000-0000-000099230000}"/>
    <cellStyle name="20% - Accent1 2 3 2 3 3 4 2 2" xfId="9301" xr:uid="{00000000-0005-0000-0000-00009A230000}"/>
    <cellStyle name="20% - Accent1 2 3 2 3 3 4 2 2 2" xfId="9302" xr:uid="{00000000-0005-0000-0000-00009B230000}"/>
    <cellStyle name="20% - Accent1 2 3 2 3 3 4 2 3" xfId="9303" xr:uid="{00000000-0005-0000-0000-00009C230000}"/>
    <cellStyle name="20% - Accent1 2 3 2 3 3 4 3" xfId="9304" xr:uid="{00000000-0005-0000-0000-00009D230000}"/>
    <cellStyle name="20% - Accent1 2 3 2 3 3 4 3 2" xfId="9305" xr:uid="{00000000-0005-0000-0000-00009E230000}"/>
    <cellStyle name="20% - Accent1 2 3 2 3 3 4 4" xfId="9306" xr:uid="{00000000-0005-0000-0000-00009F230000}"/>
    <cellStyle name="20% - Accent1 2 3 2 3 3 5" xfId="9307" xr:uid="{00000000-0005-0000-0000-0000A0230000}"/>
    <cellStyle name="20% - Accent1 2 3 2 3 3 5 2" xfId="9308" xr:uid="{00000000-0005-0000-0000-0000A1230000}"/>
    <cellStyle name="20% - Accent1 2 3 2 3 3 5 2 2" xfId="9309" xr:uid="{00000000-0005-0000-0000-0000A2230000}"/>
    <cellStyle name="20% - Accent1 2 3 2 3 3 5 3" xfId="9310" xr:uid="{00000000-0005-0000-0000-0000A3230000}"/>
    <cellStyle name="20% - Accent1 2 3 2 3 3 6" xfId="9311" xr:uid="{00000000-0005-0000-0000-0000A4230000}"/>
    <cellStyle name="20% - Accent1 2 3 2 3 3 6 2" xfId="9312" xr:uid="{00000000-0005-0000-0000-0000A5230000}"/>
    <cellStyle name="20% - Accent1 2 3 2 3 3 6 2 2" xfId="9313" xr:uid="{00000000-0005-0000-0000-0000A6230000}"/>
    <cellStyle name="20% - Accent1 2 3 2 3 3 6 3" xfId="9314" xr:uid="{00000000-0005-0000-0000-0000A7230000}"/>
    <cellStyle name="20% - Accent1 2 3 2 3 3 7" xfId="9315" xr:uid="{00000000-0005-0000-0000-0000A8230000}"/>
    <cellStyle name="20% - Accent1 2 3 2 3 3 7 2" xfId="9316" xr:uid="{00000000-0005-0000-0000-0000A9230000}"/>
    <cellStyle name="20% - Accent1 2 3 2 3 3 8" xfId="9317" xr:uid="{00000000-0005-0000-0000-0000AA230000}"/>
    <cellStyle name="20% - Accent1 2 3 2 3 3 8 2" xfId="9318" xr:uid="{00000000-0005-0000-0000-0000AB230000}"/>
    <cellStyle name="20% - Accent1 2 3 2 3 3 9" xfId="9319" xr:uid="{00000000-0005-0000-0000-0000AC230000}"/>
    <cellStyle name="20% - Accent1 2 3 2 3 4" xfId="9320" xr:uid="{00000000-0005-0000-0000-0000AD230000}"/>
    <cellStyle name="20% - Accent1 2 3 2 3 4 2" xfId="9321" xr:uid="{00000000-0005-0000-0000-0000AE230000}"/>
    <cellStyle name="20% - Accent1 2 3 2 3 4 2 2" xfId="9322" xr:uid="{00000000-0005-0000-0000-0000AF230000}"/>
    <cellStyle name="20% - Accent1 2 3 2 3 4 2 2 2" xfId="9323" xr:uid="{00000000-0005-0000-0000-0000B0230000}"/>
    <cellStyle name="20% - Accent1 2 3 2 3 4 2 3" xfId="9324" xr:uid="{00000000-0005-0000-0000-0000B1230000}"/>
    <cellStyle name="20% - Accent1 2 3 2 3 4 3" xfId="9325" xr:uid="{00000000-0005-0000-0000-0000B2230000}"/>
    <cellStyle name="20% - Accent1 2 3 2 3 4 3 2" xfId="9326" xr:uid="{00000000-0005-0000-0000-0000B3230000}"/>
    <cellStyle name="20% - Accent1 2 3 2 3 4 4" xfId="9327" xr:uid="{00000000-0005-0000-0000-0000B4230000}"/>
    <cellStyle name="20% - Accent1 2 3 2 3 5" xfId="9328" xr:uid="{00000000-0005-0000-0000-0000B5230000}"/>
    <cellStyle name="20% - Accent1 2 3 2 3 5 2" xfId="9329" xr:uid="{00000000-0005-0000-0000-0000B6230000}"/>
    <cellStyle name="20% - Accent1 2 3 2 3 5 2 2" xfId="9330" xr:uid="{00000000-0005-0000-0000-0000B7230000}"/>
    <cellStyle name="20% - Accent1 2 3 2 3 5 2 2 2" xfId="9331" xr:uid="{00000000-0005-0000-0000-0000B8230000}"/>
    <cellStyle name="20% - Accent1 2 3 2 3 5 2 3" xfId="9332" xr:uid="{00000000-0005-0000-0000-0000B9230000}"/>
    <cellStyle name="20% - Accent1 2 3 2 3 5 3" xfId="9333" xr:uid="{00000000-0005-0000-0000-0000BA230000}"/>
    <cellStyle name="20% - Accent1 2 3 2 3 5 3 2" xfId="9334" xr:uid="{00000000-0005-0000-0000-0000BB230000}"/>
    <cellStyle name="20% - Accent1 2 3 2 3 5 4" xfId="9335" xr:uid="{00000000-0005-0000-0000-0000BC230000}"/>
    <cellStyle name="20% - Accent1 2 3 2 3 6" xfId="9336" xr:uid="{00000000-0005-0000-0000-0000BD230000}"/>
    <cellStyle name="20% - Accent1 2 3 2 3 6 2" xfId="9337" xr:uid="{00000000-0005-0000-0000-0000BE230000}"/>
    <cellStyle name="20% - Accent1 2 3 2 3 6 2 2" xfId="9338" xr:uid="{00000000-0005-0000-0000-0000BF230000}"/>
    <cellStyle name="20% - Accent1 2 3 2 3 6 2 2 2" xfId="9339" xr:uid="{00000000-0005-0000-0000-0000C0230000}"/>
    <cellStyle name="20% - Accent1 2 3 2 3 6 2 3" xfId="9340" xr:uid="{00000000-0005-0000-0000-0000C1230000}"/>
    <cellStyle name="20% - Accent1 2 3 2 3 6 3" xfId="9341" xr:uid="{00000000-0005-0000-0000-0000C2230000}"/>
    <cellStyle name="20% - Accent1 2 3 2 3 6 3 2" xfId="9342" xr:uid="{00000000-0005-0000-0000-0000C3230000}"/>
    <cellStyle name="20% - Accent1 2 3 2 3 6 4" xfId="9343" xr:uid="{00000000-0005-0000-0000-0000C4230000}"/>
    <cellStyle name="20% - Accent1 2 3 2 3 7" xfId="9344" xr:uid="{00000000-0005-0000-0000-0000C5230000}"/>
    <cellStyle name="20% - Accent1 2 3 2 3 7 2" xfId="9345" xr:uid="{00000000-0005-0000-0000-0000C6230000}"/>
    <cellStyle name="20% - Accent1 2 3 2 3 7 2 2" xfId="9346" xr:uid="{00000000-0005-0000-0000-0000C7230000}"/>
    <cellStyle name="20% - Accent1 2 3 2 3 7 3" xfId="9347" xr:uid="{00000000-0005-0000-0000-0000C8230000}"/>
    <cellStyle name="20% - Accent1 2 3 2 3 8" xfId="9348" xr:uid="{00000000-0005-0000-0000-0000C9230000}"/>
    <cellStyle name="20% - Accent1 2 3 2 3 8 2" xfId="9349" xr:uid="{00000000-0005-0000-0000-0000CA230000}"/>
    <cellStyle name="20% - Accent1 2 3 2 3 8 2 2" xfId="9350" xr:uid="{00000000-0005-0000-0000-0000CB230000}"/>
    <cellStyle name="20% - Accent1 2 3 2 3 8 3" xfId="9351" xr:uid="{00000000-0005-0000-0000-0000CC230000}"/>
    <cellStyle name="20% - Accent1 2 3 2 3 9" xfId="9352" xr:uid="{00000000-0005-0000-0000-0000CD230000}"/>
    <cellStyle name="20% - Accent1 2 3 2 3 9 2" xfId="9353" xr:uid="{00000000-0005-0000-0000-0000CE230000}"/>
    <cellStyle name="20% - Accent1 2 3 2 4" xfId="9354" xr:uid="{00000000-0005-0000-0000-0000CF230000}"/>
    <cellStyle name="20% - Accent1 2 3 2 4 10" xfId="9355" xr:uid="{00000000-0005-0000-0000-0000D0230000}"/>
    <cellStyle name="20% - Accent1 2 3 2 4 10 2" xfId="9356" xr:uid="{00000000-0005-0000-0000-0000D1230000}"/>
    <cellStyle name="20% - Accent1 2 3 2 4 11" xfId="9357" xr:uid="{00000000-0005-0000-0000-0000D2230000}"/>
    <cellStyle name="20% - Accent1 2 3 2 4 2" xfId="9358" xr:uid="{00000000-0005-0000-0000-0000D3230000}"/>
    <cellStyle name="20% - Accent1 2 3 2 4 2 2" xfId="9359" xr:uid="{00000000-0005-0000-0000-0000D4230000}"/>
    <cellStyle name="20% - Accent1 2 3 2 4 2 2 2" xfId="9360" xr:uid="{00000000-0005-0000-0000-0000D5230000}"/>
    <cellStyle name="20% - Accent1 2 3 2 4 2 2 2 2" xfId="9361" xr:uid="{00000000-0005-0000-0000-0000D6230000}"/>
    <cellStyle name="20% - Accent1 2 3 2 4 2 2 2 2 2" xfId="9362" xr:uid="{00000000-0005-0000-0000-0000D7230000}"/>
    <cellStyle name="20% - Accent1 2 3 2 4 2 2 2 3" xfId="9363" xr:uid="{00000000-0005-0000-0000-0000D8230000}"/>
    <cellStyle name="20% - Accent1 2 3 2 4 2 2 3" xfId="9364" xr:uid="{00000000-0005-0000-0000-0000D9230000}"/>
    <cellStyle name="20% - Accent1 2 3 2 4 2 2 3 2" xfId="9365" xr:uid="{00000000-0005-0000-0000-0000DA230000}"/>
    <cellStyle name="20% - Accent1 2 3 2 4 2 2 4" xfId="9366" xr:uid="{00000000-0005-0000-0000-0000DB230000}"/>
    <cellStyle name="20% - Accent1 2 3 2 4 2 3" xfId="9367" xr:uid="{00000000-0005-0000-0000-0000DC230000}"/>
    <cellStyle name="20% - Accent1 2 3 2 4 2 3 2" xfId="9368" xr:uid="{00000000-0005-0000-0000-0000DD230000}"/>
    <cellStyle name="20% - Accent1 2 3 2 4 2 3 2 2" xfId="9369" xr:uid="{00000000-0005-0000-0000-0000DE230000}"/>
    <cellStyle name="20% - Accent1 2 3 2 4 2 3 2 2 2" xfId="9370" xr:uid="{00000000-0005-0000-0000-0000DF230000}"/>
    <cellStyle name="20% - Accent1 2 3 2 4 2 3 2 3" xfId="9371" xr:uid="{00000000-0005-0000-0000-0000E0230000}"/>
    <cellStyle name="20% - Accent1 2 3 2 4 2 3 3" xfId="9372" xr:uid="{00000000-0005-0000-0000-0000E1230000}"/>
    <cellStyle name="20% - Accent1 2 3 2 4 2 3 3 2" xfId="9373" xr:uid="{00000000-0005-0000-0000-0000E2230000}"/>
    <cellStyle name="20% - Accent1 2 3 2 4 2 3 4" xfId="9374" xr:uid="{00000000-0005-0000-0000-0000E3230000}"/>
    <cellStyle name="20% - Accent1 2 3 2 4 2 4" xfId="9375" xr:uid="{00000000-0005-0000-0000-0000E4230000}"/>
    <cellStyle name="20% - Accent1 2 3 2 4 2 4 2" xfId="9376" xr:uid="{00000000-0005-0000-0000-0000E5230000}"/>
    <cellStyle name="20% - Accent1 2 3 2 4 2 4 2 2" xfId="9377" xr:uid="{00000000-0005-0000-0000-0000E6230000}"/>
    <cellStyle name="20% - Accent1 2 3 2 4 2 4 2 2 2" xfId="9378" xr:uid="{00000000-0005-0000-0000-0000E7230000}"/>
    <cellStyle name="20% - Accent1 2 3 2 4 2 4 2 3" xfId="9379" xr:uid="{00000000-0005-0000-0000-0000E8230000}"/>
    <cellStyle name="20% - Accent1 2 3 2 4 2 4 3" xfId="9380" xr:uid="{00000000-0005-0000-0000-0000E9230000}"/>
    <cellStyle name="20% - Accent1 2 3 2 4 2 4 3 2" xfId="9381" xr:uid="{00000000-0005-0000-0000-0000EA230000}"/>
    <cellStyle name="20% - Accent1 2 3 2 4 2 4 4" xfId="9382" xr:uid="{00000000-0005-0000-0000-0000EB230000}"/>
    <cellStyle name="20% - Accent1 2 3 2 4 2 5" xfId="9383" xr:uid="{00000000-0005-0000-0000-0000EC230000}"/>
    <cellStyle name="20% - Accent1 2 3 2 4 2 5 2" xfId="9384" xr:uid="{00000000-0005-0000-0000-0000ED230000}"/>
    <cellStyle name="20% - Accent1 2 3 2 4 2 5 2 2" xfId="9385" xr:uid="{00000000-0005-0000-0000-0000EE230000}"/>
    <cellStyle name="20% - Accent1 2 3 2 4 2 5 3" xfId="9386" xr:uid="{00000000-0005-0000-0000-0000EF230000}"/>
    <cellStyle name="20% - Accent1 2 3 2 4 2 6" xfId="9387" xr:uid="{00000000-0005-0000-0000-0000F0230000}"/>
    <cellStyle name="20% - Accent1 2 3 2 4 2 6 2" xfId="9388" xr:uid="{00000000-0005-0000-0000-0000F1230000}"/>
    <cellStyle name="20% - Accent1 2 3 2 4 2 6 2 2" xfId="9389" xr:uid="{00000000-0005-0000-0000-0000F2230000}"/>
    <cellStyle name="20% - Accent1 2 3 2 4 2 6 3" xfId="9390" xr:uid="{00000000-0005-0000-0000-0000F3230000}"/>
    <cellStyle name="20% - Accent1 2 3 2 4 2 7" xfId="9391" xr:uid="{00000000-0005-0000-0000-0000F4230000}"/>
    <cellStyle name="20% - Accent1 2 3 2 4 2 7 2" xfId="9392" xr:uid="{00000000-0005-0000-0000-0000F5230000}"/>
    <cellStyle name="20% - Accent1 2 3 2 4 2 8" xfId="9393" xr:uid="{00000000-0005-0000-0000-0000F6230000}"/>
    <cellStyle name="20% - Accent1 2 3 2 4 2 8 2" xfId="9394" xr:uid="{00000000-0005-0000-0000-0000F7230000}"/>
    <cellStyle name="20% - Accent1 2 3 2 4 2 9" xfId="9395" xr:uid="{00000000-0005-0000-0000-0000F8230000}"/>
    <cellStyle name="20% - Accent1 2 3 2 4 3" xfId="9396" xr:uid="{00000000-0005-0000-0000-0000F9230000}"/>
    <cellStyle name="20% - Accent1 2 3 2 4 3 2" xfId="9397" xr:uid="{00000000-0005-0000-0000-0000FA230000}"/>
    <cellStyle name="20% - Accent1 2 3 2 4 3 2 2" xfId="9398" xr:uid="{00000000-0005-0000-0000-0000FB230000}"/>
    <cellStyle name="20% - Accent1 2 3 2 4 3 2 2 2" xfId="9399" xr:uid="{00000000-0005-0000-0000-0000FC230000}"/>
    <cellStyle name="20% - Accent1 2 3 2 4 3 2 2 2 2" xfId="9400" xr:uid="{00000000-0005-0000-0000-0000FD230000}"/>
    <cellStyle name="20% - Accent1 2 3 2 4 3 2 2 3" xfId="9401" xr:uid="{00000000-0005-0000-0000-0000FE230000}"/>
    <cellStyle name="20% - Accent1 2 3 2 4 3 2 3" xfId="9402" xr:uid="{00000000-0005-0000-0000-0000FF230000}"/>
    <cellStyle name="20% - Accent1 2 3 2 4 3 2 3 2" xfId="9403" xr:uid="{00000000-0005-0000-0000-000000240000}"/>
    <cellStyle name="20% - Accent1 2 3 2 4 3 2 4" xfId="9404" xr:uid="{00000000-0005-0000-0000-000001240000}"/>
    <cellStyle name="20% - Accent1 2 3 2 4 3 3" xfId="9405" xr:uid="{00000000-0005-0000-0000-000002240000}"/>
    <cellStyle name="20% - Accent1 2 3 2 4 3 3 2" xfId="9406" xr:uid="{00000000-0005-0000-0000-000003240000}"/>
    <cellStyle name="20% - Accent1 2 3 2 4 3 3 2 2" xfId="9407" xr:uid="{00000000-0005-0000-0000-000004240000}"/>
    <cellStyle name="20% - Accent1 2 3 2 4 3 3 2 2 2" xfId="9408" xr:uid="{00000000-0005-0000-0000-000005240000}"/>
    <cellStyle name="20% - Accent1 2 3 2 4 3 3 2 3" xfId="9409" xr:uid="{00000000-0005-0000-0000-000006240000}"/>
    <cellStyle name="20% - Accent1 2 3 2 4 3 3 3" xfId="9410" xr:uid="{00000000-0005-0000-0000-000007240000}"/>
    <cellStyle name="20% - Accent1 2 3 2 4 3 3 3 2" xfId="9411" xr:uid="{00000000-0005-0000-0000-000008240000}"/>
    <cellStyle name="20% - Accent1 2 3 2 4 3 3 4" xfId="9412" xr:uid="{00000000-0005-0000-0000-000009240000}"/>
    <cellStyle name="20% - Accent1 2 3 2 4 3 4" xfId="9413" xr:uid="{00000000-0005-0000-0000-00000A240000}"/>
    <cellStyle name="20% - Accent1 2 3 2 4 3 4 2" xfId="9414" xr:uid="{00000000-0005-0000-0000-00000B240000}"/>
    <cellStyle name="20% - Accent1 2 3 2 4 3 4 2 2" xfId="9415" xr:uid="{00000000-0005-0000-0000-00000C240000}"/>
    <cellStyle name="20% - Accent1 2 3 2 4 3 4 2 2 2" xfId="9416" xr:uid="{00000000-0005-0000-0000-00000D240000}"/>
    <cellStyle name="20% - Accent1 2 3 2 4 3 4 2 3" xfId="9417" xr:uid="{00000000-0005-0000-0000-00000E240000}"/>
    <cellStyle name="20% - Accent1 2 3 2 4 3 4 3" xfId="9418" xr:uid="{00000000-0005-0000-0000-00000F240000}"/>
    <cellStyle name="20% - Accent1 2 3 2 4 3 4 3 2" xfId="9419" xr:uid="{00000000-0005-0000-0000-000010240000}"/>
    <cellStyle name="20% - Accent1 2 3 2 4 3 4 4" xfId="9420" xr:uid="{00000000-0005-0000-0000-000011240000}"/>
    <cellStyle name="20% - Accent1 2 3 2 4 3 5" xfId="9421" xr:uid="{00000000-0005-0000-0000-000012240000}"/>
    <cellStyle name="20% - Accent1 2 3 2 4 3 5 2" xfId="9422" xr:uid="{00000000-0005-0000-0000-000013240000}"/>
    <cellStyle name="20% - Accent1 2 3 2 4 3 5 2 2" xfId="9423" xr:uid="{00000000-0005-0000-0000-000014240000}"/>
    <cellStyle name="20% - Accent1 2 3 2 4 3 5 3" xfId="9424" xr:uid="{00000000-0005-0000-0000-000015240000}"/>
    <cellStyle name="20% - Accent1 2 3 2 4 3 6" xfId="9425" xr:uid="{00000000-0005-0000-0000-000016240000}"/>
    <cellStyle name="20% - Accent1 2 3 2 4 3 6 2" xfId="9426" xr:uid="{00000000-0005-0000-0000-000017240000}"/>
    <cellStyle name="20% - Accent1 2 3 2 4 3 6 2 2" xfId="9427" xr:uid="{00000000-0005-0000-0000-000018240000}"/>
    <cellStyle name="20% - Accent1 2 3 2 4 3 6 3" xfId="9428" xr:uid="{00000000-0005-0000-0000-000019240000}"/>
    <cellStyle name="20% - Accent1 2 3 2 4 3 7" xfId="9429" xr:uid="{00000000-0005-0000-0000-00001A240000}"/>
    <cellStyle name="20% - Accent1 2 3 2 4 3 7 2" xfId="9430" xr:uid="{00000000-0005-0000-0000-00001B240000}"/>
    <cellStyle name="20% - Accent1 2 3 2 4 3 8" xfId="9431" xr:uid="{00000000-0005-0000-0000-00001C240000}"/>
    <cellStyle name="20% - Accent1 2 3 2 4 3 8 2" xfId="9432" xr:uid="{00000000-0005-0000-0000-00001D240000}"/>
    <cellStyle name="20% - Accent1 2 3 2 4 3 9" xfId="9433" xr:uid="{00000000-0005-0000-0000-00001E240000}"/>
    <cellStyle name="20% - Accent1 2 3 2 4 4" xfId="9434" xr:uid="{00000000-0005-0000-0000-00001F240000}"/>
    <cellStyle name="20% - Accent1 2 3 2 4 4 2" xfId="9435" xr:uid="{00000000-0005-0000-0000-000020240000}"/>
    <cellStyle name="20% - Accent1 2 3 2 4 4 2 2" xfId="9436" xr:uid="{00000000-0005-0000-0000-000021240000}"/>
    <cellStyle name="20% - Accent1 2 3 2 4 4 2 2 2" xfId="9437" xr:uid="{00000000-0005-0000-0000-000022240000}"/>
    <cellStyle name="20% - Accent1 2 3 2 4 4 2 3" xfId="9438" xr:uid="{00000000-0005-0000-0000-000023240000}"/>
    <cellStyle name="20% - Accent1 2 3 2 4 4 3" xfId="9439" xr:uid="{00000000-0005-0000-0000-000024240000}"/>
    <cellStyle name="20% - Accent1 2 3 2 4 4 3 2" xfId="9440" xr:uid="{00000000-0005-0000-0000-000025240000}"/>
    <cellStyle name="20% - Accent1 2 3 2 4 4 4" xfId="9441" xr:uid="{00000000-0005-0000-0000-000026240000}"/>
    <cellStyle name="20% - Accent1 2 3 2 4 5" xfId="9442" xr:uid="{00000000-0005-0000-0000-000027240000}"/>
    <cellStyle name="20% - Accent1 2 3 2 4 5 2" xfId="9443" xr:uid="{00000000-0005-0000-0000-000028240000}"/>
    <cellStyle name="20% - Accent1 2 3 2 4 5 2 2" xfId="9444" xr:uid="{00000000-0005-0000-0000-000029240000}"/>
    <cellStyle name="20% - Accent1 2 3 2 4 5 2 2 2" xfId="9445" xr:uid="{00000000-0005-0000-0000-00002A240000}"/>
    <cellStyle name="20% - Accent1 2 3 2 4 5 2 3" xfId="9446" xr:uid="{00000000-0005-0000-0000-00002B240000}"/>
    <cellStyle name="20% - Accent1 2 3 2 4 5 3" xfId="9447" xr:uid="{00000000-0005-0000-0000-00002C240000}"/>
    <cellStyle name="20% - Accent1 2 3 2 4 5 3 2" xfId="9448" xr:uid="{00000000-0005-0000-0000-00002D240000}"/>
    <cellStyle name="20% - Accent1 2 3 2 4 5 4" xfId="9449" xr:uid="{00000000-0005-0000-0000-00002E240000}"/>
    <cellStyle name="20% - Accent1 2 3 2 4 6" xfId="9450" xr:uid="{00000000-0005-0000-0000-00002F240000}"/>
    <cellStyle name="20% - Accent1 2 3 2 4 6 2" xfId="9451" xr:uid="{00000000-0005-0000-0000-000030240000}"/>
    <cellStyle name="20% - Accent1 2 3 2 4 6 2 2" xfId="9452" xr:uid="{00000000-0005-0000-0000-000031240000}"/>
    <cellStyle name="20% - Accent1 2 3 2 4 6 2 2 2" xfId="9453" xr:uid="{00000000-0005-0000-0000-000032240000}"/>
    <cellStyle name="20% - Accent1 2 3 2 4 6 2 3" xfId="9454" xr:uid="{00000000-0005-0000-0000-000033240000}"/>
    <cellStyle name="20% - Accent1 2 3 2 4 6 3" xfId="9455" xr:uid="{00000000-0005-0000-0000-000034240000}"/>
    <cellStyle name="20% - Accent1 2 3 2 4 6 3 2" xfId="9456" xr:uid="{00000000-0005-0000-0000-000035240000}"/>
    <cellStyle name="20% - Accent1 2 3 2 4 6 4" xfId="9457" xr:uid="{00000000-0005-0000-0000-000036240000}"/>
    <cellStyle name="20% - Accent1 2 3 2 4 7" xfId="9458" xr:uid="{00000000-0005-0000-0000-000037240000}"/>
    <cellStyle name="20% - Accent1 2 3 2 4 7 2" xfId="9459" xr:uid="{00000000-0005-0000-0000-000038240000}"/>
    <cellStyle name="20% - Accent1 2 3 2 4 7 2 2" xfId="9460" xr:uid="{00000000-0005-0000-0000-000039240000}"/>
    <cellStyle name="20% - Accent1 2 3 2 4 7 3" xfId="9461" xr:uid="{00000000-0005-0000-0000-00003A240000}"/>
    <cellStyle name="20% - Accent1 2 3 2 4 8" xfId="9462" xr:uid="{00000000-0005-0000-0000-00003B240000}"/>
    <cellStyle name="20% - Accent1 2 3 2 4 8 2" xfId="9463" xr:uid="{00000000-0005-0000-0000-00003C240000}"/>
    <cellStyle name="20% - Accent1 2 3 2 4 8 2 2" xfId="9464" xr:uid="{00000000-0005-0000-0000-00003D240000}"/>
    <cellStyle name="20% - Accent1 2 3 2 4 8 3" xfId="9465" xr:uid="{00000000-0005-0000-0000-00003E240000}"/>
    <cellStyle name="20% - Accent1 2 3 2 4 9" xfId="9466" xr:uid="{00000000-0005-0000-0000-00003F240000}"/>
    <cellStyle name="20% - Accent1 2 3 2 4 9 2" xfId="9467" xr:uid="{00000000-0005-0000-0000-000040240000}"/>
    <cellStyle name="20% - Accent1 2 3 2 5" xfId="9468" xr:uid="{00000000-0005-0000-0000-000041240000}"/>
    <cellStyle name="20% - Accent1 2 3 2 5 10" xfId="9469" xr:uid="{00000000-0005-0000-0000-000042240000}"/>
    <cellStyle name="20% - Accent1 2 3 2 5 10 2" xfId="9470" xr:uid="{00000000-0005-0000-0000-000043240000}"/>
    <cellStyle name="20% - Accent1 2 3 2 5 11" xfId="9471" xr:uid="{00000000-0005-0000-0000-000044240000}"/>
    <cellStyle name="20% - Accent1 2 3 2 5 2" xfId="9472" xr:uid="{00000000-0005-0000-0000-000045240000}"/>
    <cellStyle name="20% - Accent1 2 3 2 5 2 2" xfId="9473" xr:uid="{00000000-0005-0000-0000-000046240000}"/>
    <cellStyle name="20% - Accent1 2 3 2 5 2 2 2" xfId="9474" xr:uid="{00000000-0005-0000-0000-000047240000}"/>
    <cellStyle name="20% - Accent1 2 3 2 5 2 2 2 2" xfId="9475" xr:uid="{00000000-0005-0000-0000-000048240000}"/>
    <cellStyle name="20% - Accent1 2 3 2 5 2 2 2 2 2" xfId="9476" xr:uid="{00000000-0005-0000-0000-000049240000}"/>
    <cellStyle name="20% - Accent1 2 3 2 5 2 2 2 3" xfId="9477" xr:uid="{00000000-0005-0000-0000-00004A240000}"/>
    <cellStyle name="20% - Accent1 2 3 2 5 2 2 3" xfId="9478" xr:uid="{00000000-0005-0000-0000-00004B240000}"/>
    <cellStyle name="20% - Accent1 2 3 2 5 2 2 3 2" xfId="9479" xr:uid="{00000000-0005-0000-0000-00004C240000}"/>
    <cellStyle name="20% - Accent1 2 3 2 5 2 2 4" xfId="9480" xr:uid="{00000000-0005-0000-0000-00004D240000}"/>
    <cellStyle name="20% - Accent1 2 3 2 5 2 3" xfId="9481" xr:uid="{00000000-0005-0000-0000-00004E240000}"/>
    <cellStyle name="20% - Accent1 2 3 2 5 2 3 2" xfId="9482" xr:uid="{00000000-0005-0000-0000-00004F240000}"/>
    <cellStyle name="20% - Accent1 2 3 2 5 2 3 2 2" xfId="9483" xr:uid="{00000000-0005-0000-0000-000050240000}"/>
    <cellStyle name="20% - Accent1 2 3 2 5 2 3 2 2 2" xfId="9484" xr:uid="{00000000-0005-0000-0000-000051240000}"/>
    <cellStyle name="20% - Accent1 2 3 2 5 2 3 2 3" xfId="9485" xr:uid="{00000000-0005-0000-0000-000052240000}"/>
    <cellStyle name="20% - Accent1 2 3 2 5 2 3 3" xfId="9486" xr:uid="{00000000-0005-0000-0000-000053240000}"/>
    <cellStyle name="20% - Accent1 2 3 2 5 2 3 3 2" xfId="9487" xr:uid="{00000000-0005-0000-0000-000054240000}"/>
    <cellStyle name="20% - Accent1 2 3 2 5 2 3 4" xfId="9488" xr:uid="{00000000-0005-0000-0000-000055240000}"/>
    <cellStyle name="20% - Accent1 2 3 2 5 2 4" xfId="9489" xr:uid="{00000000-0005-0000-0000-000056240000}"/>
    <cellStyle name="20% - Accent1 2 3 2 5 2 4 2" xfId="9490" xr:uid="{00000000-0005-0000-0000-000057240000}"/>
    <cellStyle name="20% - Accent1 2 3 2 5 2 4 2 2" xfId="9491" xr:uid="{00000000-0005-0000-0000-000058240000}"/>
    <cellStyle name="20% - Accent1 2 3 2 5 2 4 2 2 2" xfId="9492" xr:uid="{00000000-0005-0000-0000-000059240000}"/>
    <cellStyle name="20% - Accent1 2 3 2 5 2 4 2 3" xfId="9493" xr:uid="{00000000-0005-0000-0000-00005A240000}"/>
    <cellStyle name="20% - Accent1 2 3 2 5 2 4 3" xfId="9494" xr:uid="{00000000-0005-0000-0000-00005B240000}"/>
    <cellStyle name="20% - Accent1 2 3 2 5 2 4 3 2" xfId="9495" xr:uid="{00000000-0005-0000-0000-00005C240000}"/>
    <cellStyle name="20% - Accent1 2 3 2 5 2 4 4" xfId="9496" xr:uid="{00000000-0005-0000-0000-00005D240000}"/>
    <cellStyle name="20% - Accent1 2 3 2 5 2 5" xfId="9497" xr:uid="{00000000-0005-0000-0000-00005E240000}"/>
    <cellStyle name="20% - Accent1 2 3 2 5 2 5 2" xfId="9498" xr:uid="{00000000-0005-0000-0000-00005F240000}"/>
    <cellStyle name="20% - Accent1 2 3 2 5 2 5 2 2" xfId="9499" xr:uid="{00000000-0005-0000-0000-000060240000}"/>
    <cellStyle name="20% - Accent1 2 3 2 5 2 5 3" xfId="9500" xr:uid="{00000000-0005-0000-0000-000061240000}"/>
    <cellStyle name="20% - Accent1 2 3 2 5 2 6" xfId="9501" xr:uid="{00000000-0005-0000-0000-000062240000}"/>
    <cellStyle name="20% - Accent1 2 3 2 5 2 6 2" xfId="9502" xr:uid="{00000000-0005-0000-0000-000063240000}"/>
    <cellStyle name="20% - Accent1 2 3 2 5 2 6 2 2" xfId="9503" xr:uid="{00000000-0005-0000-0000-000064240000}"/>
    <cellStyle name="20% - Accent1 2 3 2 5 2 6 3" xfId="9504" xr:uid="{00000000-0005-0000-0000-000065240000}"/>
    <cellStyle name="20% - Accent1 2 3 2 5 2 7" xfId="9505" xr:uid="{00000000-0005-0000-0000-000066240000}"/>
    <cellStyle name="20% - Accent1 2 3 2 5 2 7 2" xfId="9506" xr:uid="{00000000-0005-0000-0000-000067240000}"/>
    <cellStyle name="20% - Accent1 2 3 2 5 2 8" xfId="9507" xr:uid="{00000000-0005-0000-0000-000068240000}"/>
    <cellStyle name="20% - Accent1 2 3 2 5 2 8 2" xfId="9508" xr:uid="{00000000-0005-0000-0000-000069240000}"/>
    <cellStyle name="20% - Accent1 2 3 2 5 2 9" xfId="9509" xr:uid="{00000000-0005-0000-0000-00006A240000}"/>
    <cellStyle name="20% - Accent1 2 3 2 5 3" xfId="9510" xr:uid="{00000000-0005-0000-0000-00006B240000}"/>
    <cellStyle name="20% - Accent1 2 3 2 5 3 2" xfId="9511" xr:uid="{00000000-0005-0000-0000-00006C240000}"/>
    <cellStyle name="20% - Accent1 2 3 2 5 3 2 2" xfId="9512" xr:uid="{00000000-0005-0000-0000-00006D240000}"/>
    <cellStyle name="20% - Accent1 2 3 2 5 3 2 2 2" xfId="9513" xr:uid="{00000000-0005-0000-0000-00006E240000}"/>
    <cellStyle name="20% - Accent1 2 3 2 5 3 2 2 2 2" xfId="9514" xr:uid="{00000000-0005-0000-0000-00006F240000}"/>
    <cellStyle name="20% - Accent1 2 3 2 5 3 2 2 3" xfId="9515" xr:uid="{00000000-0005-0000-0000-000070240000}"/>
    <cellStyle name="20% - Accent1 2 3 2 5 3 2 3" xfId="9516" xr:uid="{00000000-0005-0000-0000-000071240000}"/>
    <cellStyle name="20% - Accent1 2 3 2 5 3 2 3 2" xfId="9517" xr:uid="{00000000-0005-0000-0000-000072240000}"/>
    <cellStyle name="20% - Accent1 2 3 2 5 3 2 4" xfId="9518" xr:uid="{00000000-0005-0000-0000-000073240000}"/>
    <cellStyle name="20% - Accent1 2 3 2 5 3 3" xfId="9519" xr:uid="{00000000-0005-0000-0000-000074240000}"/>
    <cellStyle name="20% - Accent1 2 3 2 5 3 3 2" xfId="9520" xr:uid="{00000000-0005-0000-0000-000075240000}"/>
    <cellStyle name="20% - Accent1 2 3 2 5 3 3 2 2" xfId="9521" xr:uid="{00000000-0005-0000-0000-000076240000}"/>
    <cellStyle name="20% - Accent1 2 3 2 5 3 3 2 2 2" xfId="9522" xr:uid="{00000000-0005-0000-0000-000077240000}"/>
    <cellStyle name="20% - Accent1 2 3 2 5 3 3 2 3" xfId="9523" xr:uid="{00000000-0005-0000-0000-000078240000}"/>
    <cellStyle name="20% - Accent1 2 3 2 5 3 3 3" xfId="9524" xr:uid="{00000000-0005-0000-0000-000079240000}"/>
    <cellStyle name="20% - Accent1 2 3 2 5 3 3 3 2" xfId="9525" xr:uid="{00000000-0005-0000-0000-00007A240000}"/>
    <cellStyle name="20% - Accent1 2 3 2 5 3 3 4" xfId="9526" xr:uid="{00000000-0005-0000-0000-00007B240000}"/>
    <cellStyle name="20% - Accent1 2 3 2 5 3 4" xfId="9527" xr:uid="{00000000-0005-0000-0000-00007C240000}"/>
    <cellStyle name="20% - Accent1 2 3 2 5 3 4 2" xfId="9528" xr:uid="{00000000-0005-0000-0000-00007D240000}"/>
    <cellStyle name="20% - Accent1 2 3 2 5 3 4 2 2" xfId="9529" xr:uid="{00000000-0005-0000-0000-00007E240000}"/>
    <cellStyle name="20% - Accent1 2 3 2 5 3 4 2 2 2" xfId="9530" xr:uid="{00000000-0005-0000-0000-00007F240000}"/>
    <cellStyle name="20% - Accent1 2 3 2 5 3 4 2 3" xfId="9531" xr:uid="{00000000-0005-0000-0000-000080240000}"/>
    <cellStyle name="20% - Accent1 2 3 2 5 3 4 3" xfId="9532" xr:uid="{00000000-0005-0000-0000-000081240000}"/>
    <cellStyle name="20% - Accent1 2 3 2 5 3 4 3 2" xfId="9533" xr:uid="{00000000-0005-0000-0000-000082240000}"/>
    <cellStyle name="20% - Accent1 2 3 2 5 3 4 4" xfId="9534" xr:uid="{00000000-0005-0000-0000-000083240000}"/>
    <cellStyle name="20% - Accent1 2 3 2 5 3 5" xfId="9535" xr:uid="{00000000-0005-0000-0000-000084240000}"/>
    <cellStyle name="20% - Accent1 2 3 2 5 3 5 2" xfId="9536" xr:uid="{00000000-0005-0000-0000-000085240000}"/>
    <cellStyle name="20% - Accent1 2 3 2 5 3 5 2 2" xfId="9537" xr:uid="{00000000-0005-0000-0000-000086240000}"/>
    <cellStyle name="20% - Accent1 2 3 2 5 3 5 3" xfId="9538" xr:uid="{00000000-0005-0000-0000-000087240000}"/>
    <cellStyle name="20% - Accent1 2 3 2 5 3 6" xfId="9539" xr:uid="{00000000-0005-0000-0000-000088240000}"/>
    <cellStyle name="20% - Accent1 2 3 2 5 3 6 2" xfId="9540" xr:uid="{00000000-0005-0000-0000-000089240000}"/>
    <cellStyle name="20% - Accent1 2 3 2 5 3 6 2 2" xfId="9541" xr:uid="{00000000-0005-0000-0000-00008A240000}"/>
    <cellStyle name="20% - Accent1 2 3 2 5 3 6 3" xfId="9542" xr:uid="{00000000-0005-0000-0000-00008B240000}"/>
    <cellStyle name="20% - Accent1 2 3 2 5 3 7" xfId="9543" xr:uid="{00000000-0005-0000-0000-00008C240000}"/>
    <cellStyle name="20% - Accent1 2 3 2 5 3 7 2" xfId="9544" xr:uid="{00000000-0005-0000-0000-00008D240000}"/>
    <cellStyle name="20% - Accent1 2 3 2 5 3 8" xfId="9545" xr:uid="{00000000-0005-0000-0000-00008E240000}"/>
    <cellStyle name="20% - Accent1 2 3 2 5 3 8 2" xfId="9546" xr:uid="{00000000-0005-0000-0000-00008F240000}"/>
    <cellStyle name="20% - Accent1 2 3 2 5 3 9" xfId="9547" xr:uid="{00000000-0005-0000-0000-000090240000}"/>
    <cellStyle name="20% - Accent1 2 3 2 5 4" xfId="9548" xr:uid="{00000000-0005-0000-0000-000091240000}"/>
    <cellStyle name="20% - Accent1 2 3 2 5 4 2" xfId="9549" xr:uid="{00000000-0005-0000-0000-000092240000}"/>
    <cellStyle name="20% - Accent1 2 3 2 5 4 2 2" xfId="9550" xr:uid="{00000000-0005-0000-0000-000093240000}"/>
    <cellStyle name="20% - Accent1 2 3 2 5 4 2 2 2" xfId="9551" xr:uid="{00000000-0005-0000-0000-000094240000}"/>
    <cellStyle name="20% - Accent1 2 3 2 5 4 2 3" xfId="9552" xr:uid="{00000000-0005-0000-0000-000095240000}"/>
    <cellStyle name="20% - Accent1 2 3 2 5 4 3" xfId="9553" xr:uid="{00000000-0005-0000-0000-000096240000}"/>
    <cellStyle name="20% - Accent1 2 3 2 5 4 3 2" xfId="9554" xr:uid="{00000000-0005-0000-0000-000097240000}"/>
    <cellStyle name="20% - Accent1 2 3 2 5 4 4" xfId="9555" xr:uid="{00000000-0005-0000-0000-000098240000}"/>
    <cellStyle name="20% - Accent1 2 3 2 5 5" xfId="9556" xr:uid="{00000000-0005-0000-0000-000099240000}"/>
    <cellStyle name="20% - Accent1 2 3 2 5 5 2" xfId="9557" xr:uid="{00000000-0005-0000-0000-00009A240000}"/>
    <cellStyle name="20% - Accent1 2 3 2 5 5 2 2" xfId="9558" xr:uid="{00000000-0005-0000-0000-00009B240000}"/>
    <cellStyle name="20% - Accent1 2 3 2 5 5 2 2 2" xfId="9559" xr:uid="{00000000-0005-0000-0000-00009C240000}"/>
    <cellStyle name="20% - Accent1 2 3 2 5 5 2 3" xfId="9560" xr:uid="{00000000-0005-0000-0000-00009D240000}"/>
    <cellStyle name="20% - Accent1 2 3 2 5 5 3" xfId="9561" xr:uid="{00000000-0005-0000-0000-00009E240000}"/>
    <cellStyle name="20% - Accent1 2 3 2 5 5 3 2" xfId="9562" xr:uid="{00000000-0005-0000-0000-00009F240000}"/>
    <cellStyle name="20% - Accent1 2 3 2 5 5 4" xfId="9563" xr:uid="{00000000-0005-0000-0000-0000A0240000}"/>
    <cellStyle name="20% - Accent1 2 3 2 5 6" xfId="9564" xr:uid="{00000000-0005-0000-0000-0000A1240000}"/>
    <cellStyle name="20% - Accent1 2 3 2 5 6 2" xfId="9565" xr:uid="{00000000-0005-0000-0000-0000A2240000}"/>
    <cellStyle name="20% - Accent1 2 3 2 5 6 2 2" xfId="9566" xr:uid="{00000000-0005-0000-0000-0000A3240000}"/>
    <cellStyle name="20% - Accent1 2 3 2 5 6 2 2 2" xfId="9567" xr:uid="{00000000-0005-0000-0000-0000A4240000}"/>
    <cellStyle name="20% - Accent1 2 3 2 5 6 2 3" xfId="9568" xr:uid="{00000000-0005-0000-0000-0000A5240000}"/>
    <cellStyle name="20% - Accent1 2 3 2 5 6 3" xfId="9569" xr:uid="{00000000-0005-0000-0000-0000A6240000}"/>
    <cellStyle name="20% - Accent1 2 3 2 5 6 3 2" xfId="9570" xr:uid="{00000000-0005-0000-0000-0000A7240000}"/>
    <cellStyle name="20% - Accent1 2 3 2 5 6 4" xfId="9571" xr:uid="{00000000-0005-0000-0000-0000A8240000}"/>
    <cellStyle name="20% - Accent1 2 3 2 5 7" xfId="9572" xr:uid="{00000000-0005-0000-0000-0000A9240000}"/>
    <cellStyle name="20% - Accent1 2 3 2 5 7 2" xfId="9573" xr:uid="{00000000-0005-0000-0000-0000AA240000}"/>
    <cellStyle name="20% - Accent1 2 3 2 5 7 2 2" xfId="9574" xr:uid="{00000000-0005-0000-0000-0000AB240000}"/>
    <cellStyle name="20% - Accent1 2 3 2 5 7 3" xfId="9575" xr:uid="{00000000-0005-0000-0000-0000AC240000}"/>
    <cellStyle name="20% - Accent1 2 3 2 5 8" xfId="9576" xr:uid="{00000000-0005-0000-0000-0000AD240000}"/>
    <cellStyle name="20% - Accent1 2 3 2 5 8 2" xfId="9577" xr:uid="{00000000-0005-0000-0000-0000AE240000}"/>
    <cellStyle name="20% - Accent1 2 3 2 5 8 2 2" xfId="9578" xr:uid="{00000000-0005-0000-0000-0000AF240000}"/>
    <cellStyle name="20% - Accent1 2 3 2 5 8 3" xfId="9579" xr:uid="{00000000-0005-0000-0000-0000B0240000}"/>
    <cellStyle name="20% - Accent1 2 3 2 5 9" xfId="9580" xr:uid="{00000000-0005-0000-0000-0000B1240000}"/>
    <cellStyle name="20% - Accent1 2 3 2 5 9 2" xfId="9581" xr:uid="{00000000-0005-0000-0000-0000B2240000}"/>
    <cellStyle name="20% - Accent1 2 3 2 6" xfId="9582" xr:uid="{00000000-0005-0000-0000-0000B3240000}"/>
    <cellStyle name="20% - Accent1 2 3 2 6 2" xfId="9583" xr:uid="{00000000-0005-0000-0000-0000B4240000}"/>
    <cellStyle name="20% - Accent1 2 3 2 6 2 2" xfId="9584" xr:uid="{00000000-0005-0000-0000-0000B5240000}"/>
    <cellStyle name="20% - Accent1 2 3 2 6 2 2 2" xfId="9585" xr:uid="{00000000-0005-0000-0000-0000B6240000}"/>
    <cellStyle name="20% - Accent1 2 3 2 6 2 2 2 2" xfId="9586" xr:uid="{00000000-0005-0000-0000-0000B7240000}"/>
    <cellStyle name="20% - Accent1 2 3 2 6 2 2 3" xfId="9587" xr:uid="{00000000-0005-0000-0000-0000B8240000}"/>
    <cellStyle name="20% - Accent1 2 3 2 6 2 3" xfId="9588" xr:uid="{00000000-0005-0000-0000-0000B9240000}"/>
    <cellStyle name="20% - Accent1 2 3 2 6 2 3 2" xfId="9589" xr:uid="{00000000-0005-0000-0000-0000BA240000}"/>
    <cellStyle name="20% - Accent1 2 3 2 6 2 4" xfId="9590" xr:uid="{00000000-0005-0000-0000-0000BB240000}"/>
    <cellStyle name="20% - Accent1 2 3 2 6 3" xfId="9591" xr:uid="{00000000-0005-0000-0000-0000BC240000}"/>
    <cellStyle name="20% - Accent1 2 3 2 6 3 2" xfId="9592" xr:uid="{00000000-0005-0000-0000-0000BD240000}"/>
    <cellStyle name="20% - Accent1 2 3 2 6 3 2 2" xfId="9593" xr:uid="{00000000-0005-0000-0000-0000BE240000}"/>
    <cellStyle name="20% - Accent1 2 3 2 6 3 2 2 2" xfId="9594" xr:uid="{00000000-0005-0000-0000-0000BF240000}"/>
    <cellStyle name="20% - Accent1 2 3 2 6 3 2 3" xfId="9595" xr:uid="{00000000-0005-0000-0000-0000C0240000}"/>
    <cellStyle name="20% - Accent1 2 3 2 6 3 3" xfId="9596" xr:uid="{00000000-0005-0000-0000-0000C1240000}"/>
    <cellStyle name="20% - Accent1 2 3 2 6 3 3 2" xfId="9597" xr:uid="{00000000-0005-0000-0000-0000C2240000}"/>
    <cellStyle name="20% - Accent1 2 3 2 6 3 4" xfId="9598" xr:uid="{00000000-0005-0000-0000-0000C3240000}"/>
    <cellStyle name="20% - Accent1 2 3 2 6 4" xfId="9599" xr:uid="{00000000-0005-0000-0000-0000C4240000}"/>
    <cellStyle name="20% - Accent1 2 3 2 6 4 2" xfId="9600" xr:uid="{00000000-0005-0000-0000-0000C5240000}"/>
    <cellStyle name="20% - Accent1 2 3 2 6 4 2 2" xfId="9601" xr:uid="{00000000-0005-0000-0000-0000C6240000}"/>
    <cellStyle name="20% - Accent1 2 3 2 6 4 2 2 2" xfId="9602" xr:uid="{00000000-0005-0000-0000-0000C7240000}"/>
    <cellStyle name="20% - Accent1 2 3 2 6 4 2 3" xfId="9603" xr:uid="{00000000-0005-0000-0000-0000C8240000}"/>
    <cellStyle name="20% - Accent1 2 3 2 6 4 3" xfId="9604" xr:uid="{00000000-0005-0000-0000-0000C9240000}"/>
    <cellStyle name="20% - Accent1 2 3 2 6 4 3 2" xfId="9605" xr:uid="{00000000-0005-0000-0000-0000CA240000}"/>
    <cellStyle name="20% - Accent1 2 3 2 6 4 4" xfId="9606" xr:uid="{00000000-0005-0000-0000-0000CB240000}"/>
    <cellStyle name="20% - Accent1 2 3 2 6 5" xfId="9607" xr:uid="{00000000-0005-0000-0000-0000CC240000}"/>
    <cellStyle name="20% - Accent1 2 3 2 6 5 2" xfId="9608" xr:uid="{00000000-0005-0000-0000-0000CD240000}"/>
    <cellStyle name="20% - Accent1 2 3 2 6 5 2 2" xfId="9609" xr:uid="{00000000-0005-0000-0000-0000CE240000}"/>
    <cellStyle name="20% - Accent1 2 3 2 6 5 3" xfId="9610" xr:uid="{00000000-0005-0000-0000-0000CF240000}"/>
    <cellStyle name="20% - Accent1 2 3 2 6 6" xfId="9611" xr:uid="{00000000-0005-0000-0000-0000D0240000}"/>
    <cellStyle name="20% - Accent1 2 3 2 6 6 2" xfId="9612" xr:uid="{00000000-0005-0000-0000-0000D1240000}"/>
    <cellStyle name="20% - Accent1 2 3 2 6 6 2 2" xfId="9613" xr:uid="{00000000-0005-0000-0000-0000D2240000}"/>
    <cellStyle name="20% - Accent1 2 3 2 6 6 3" xfId="9614" xr:uid="{00000000-0005-0000-0000-0000D3240000}"/>
    <cellStyle name="20% - Accent1 2 3 2 6 7" xfId="9615" xr:uid="{00000000-0005-0000-0000-0000D4240000}"/>
    <cellStyle name="20% - Accent1 2 3 2 6 7 2" xfId="9616" xr:uid="{00000000-0005-0000-0000-0000D5240000}"/>
    <cellStyle name="20% - Accent1 2 3 2 6 8" xfId="9617" xr:uid="{00000000-0005-0000-0000-0000D6240000}"/>
    <cellStyle name="20% - Accent1 2 3 2 6 8 2" xfId="9618" xr:uid="{00000000-0005-0000-0000-0000D7240000}"/>
    <cellStyle name="20% - Accent1 2 3 2 6 9" xfId="9619" xr:uid="{00000000-0005-0000-0000-0000D8240000}"/>
    <cellStyle name="20% - Accent1 2 3 2 7" xfId="9620" xr:uid="{00000000-0005-0000-0000-0000D9240000}"/>
    <cellStyle name="20% - Accent1 2 3 2 7 2" xfId="9621" xr:uid="{00000000-0005-0000-0000-0000DA240000}"/>
    <cellStyle name="20% - Accent1 2 3 2 7 2 2" xfId="9622" xr:uid="{00000000-0005-0000-0000-0000DB240000}"/>
    <cellStyle name="20% - Accent1 2 3 2 7 2 2 2" xfId="9623" xr:uid="{00000000-0005-0000-0000-0000DC240000}"/>
    <cellStyle name="20% - Accent1 2 3 2 7 2 2 2 2" xfId="9624" xr:uid="{00000000-0005-0000-0000-0000DD240000}"/>
    <cellStyle name="20% - Accent1 2 3 2 7 2 2 3" xfId="9625" xr:uid="{00000000-0005-0000-0000-0000DE240000}"/>
    <cellStyle name="20% - Accent1 2 3 2 7 2 3" xfId="9626" xr:uid="{00000000-0005-0000-0000-0000DF240000}"/>
    <cellStyle name="20% - Accent1 2 3 2 7 2 3 2" xfId="9627" xr:uid="{00000000-0005-0000-0000-0000E0240000}"/>
    <cellStyle name="20% - Accent1 2 3 2 7 2 4" xfId="9628" xr:uid="{00000000-0005-0000-0000-0000E1240000}"/>
    <cellStyle name="20% - Accent1 2 3 2 7 3" xfId="9629" xr:uid="{00000000-0005-0000-0000-0000E2240000}"/>
    <cellStyle name="20% - Accent1 2 3 2 7 3 2" xfId="9630" xr:uid="{00000000-0005-0000-0000-0000E3240000}"/>
    <cellStyle name="20% - Accent1 2 3 2 7 3 2 2" xfId="9631" xr:uid="{00000000-0005-0000-0000-0000E4240000}"/>
    <cellStyle name="20% - Accent1 2 3 2 7 3 2 2 2" xfId="9632" xr:uid="{00000000-0005-0000-0000-0000E5240000}"/>
    <cellStyle name="20% - Accent1 2 3 2 7 3 2 3" xfId="9633" xr:uid="{00000000-0005-0000-0000-0000E6240000}"/>
    <cellStyle name="20% - Accent1 2 3 2 7 3 3" xfId="9634" xr:uid="{00000000-0005-0000-0000-0000E7240000}"/>
    <cellStyle name="20% - Accent1 2 3 2 7 3 3 2" xfId="9635" xr:uid="{00000000-0005-0000-0000-0000E8240000}"/>
    <cellStyle name="20% - Accent1 2 3 2 7 3 4" xfId="9636" xr:uid="{00000000-0005-0000-0000-0000E9240000}"/>
    <cellStyle name="20% - Accent1 2 3 2 7 4" xfId="9637" xr:uid="{00000000-0005-0000-0000-0000EA240000}"/>
    <cellStyle name="20% - Accent1 2 3 2 7 4 2" xfId="9638" xr:uid="{00000000-0005-0000-0000-0000EB240000}"/>
    <cellStyle name="20% - Accent1 2 3 2 7 4 2 2" xfId="9639" xr:uid="{00000000-0005-0000-0000-0000EC240000}"/>
    <cellStyle name="20% - Accent1 2 3 2 7 4 2 2 2" xfId="9640" xr:uid="{00000000-0005-0000-0000-0000ED240000}"/>
    <cellStyle name="20% - Accent1 2 3 2 7 4 2 3" xfId="9641" xr:uid="{00000000-0005-0000-0000-0000EE240000}"/>
    <cellStyle name="20% - Accent1 2 3 2 7 4 3" xfId="9642" xr:uid="{00000000-0005-0000-0000-0000EF240000}"/>
    <cellStyle name="20% - Accent1 2 3 2 7 4 3 2" xfId="9643" xr:uid="{00000000-0005-0000-0000-0000F0240000}"/>
    <cellStyle name="20% - Accent1 2 3 2 7 4 4" xfId="9644" xr:uid="{00000000-0005-0000-0000-0000F1240000}"/>
    <cellStyle name="20% - Accent1 2 3 2 7 5" xfId="9645" xr:uid="{00000000-0005-0000-0000-0000F2240000}"/>
    <cellStyle name="20% - Accent1 2 3 2 7 5 2" xfId="9646" xr:uid="{00000000-0005-0000-0000-0000F3240000}"/>
    <cellStyle name="20% - Accent1 2 3 2 7 5 2 2" xfId="9647" xr:uid="{00000000-0005-0000-0000-0000F4240000}"/>
    <cellStyle name="20% - Accent1 2 3 2 7 5 3" xfId="9648" xr:uid="{00000000-0005-0000-0000-0000F5240000}"/>
    <cellStyle name="20% - Accent1 2 3 2 7 6" xfId="9649" xr:uid="{00000000-0005-0000-0000-0000F6240000}"/>
    <cellStyle name="20% - Accent1 2 3 2 7 6 2" xfId="9650" xr:uid="{00000000-0005-0000-0000-0000F7240000}"/>
    <cellStyle name="20% - Accent1 2 3 2 7 6 2 2" xfId="9651" xr:uid="{00000000-0005-0000-0000-0000F8240000}"/>
    <cellStyle name="20% - Accent1 2 3 2 7 6 3" xfId="9652" xr:uid="{00000000-0005-0000-0000-0000F9240000}"/>
    <cellStyle name="20% - Accent1 2 3 2 7 7" xfId="9653" xr:uid="{00000000-0005-0000-0000-0000FA240000}"/>
    <cellStyle name="20% - Accent1 2 3 2 7 7 2" xfId="9654" xr:uid="{00000000-0005-0000-0000-0000FB240000}"/>
    <cellStyle name="20% - Accent1 2 3 2 7 8" xfId="9655" xr:uid="{00000000-0005-0000-0000-0000FC240000}"/>
    <cellStyle name="20% - Accent1 2 3 2 7 8 2" xfId="9656" xr:uid="{00000000-0005-0000-0000-0000FD240000}"/>
    <cellStyle name="20% - Accent1 2 3 2 7 9" xfId="9657" xr:uid="{00000000-0005-0000-0000-0000FE240000}"/>
    <cellStyle name="20% - Accent1 2 3 2 8" xfId="9658" xr:uid="{00000000-0005-0000-0000-0000FF240000}"/>
    <cellStyle name="20% - Accent1 2 3 2 8 2" xfId="9659" xr:uid="{00000000-0005-0000-0000-000000250000}"/>
    <cellStyle name="20% - Accent1 2 3 2 8 2 2" xfId="9660" xr:uid="{00000000-0005-0000-0000-000001250000}"/>
    <cellStyle name="20% - Accent1 2 3 2 8 2 2 2" xfId="9661" xr:uid="{00000000-0005-0000-0000-000002250000}"/>
    <cellStyle name="20% - Accent1 2 3 2 8 2 3" xfId="9662" xr:uid="{00000000-0005-0000-0000-000003250000}"/>
    <cellStyle name="20% - Accent1 2 3 2 8 3" xfId="9663" xr:uid="{00000000-0005-0000-0000-000004250000}"/>
    <cellStyle name="20% - Accent1 2 3 2 8 3 2" xfId="9664" xr:uid="{00000000-0005-0000-0000-000005250000}"/>
    <cellStyle name="20% - Accent1 2 3 2 8 4" xfId="9665" xr:uid="{00000000-0005-0000-0000-000006250000}"/>
    <cellStyle name="20% - Accent1 2 3 2 9" xfId="9666" xr:uid="{00000000-0005-0000-0000-000007250000}"/>
    <cellStyle name="20% - Accent1 2 3 2 9 2" xfId="9667" xr:uid="{00000000-0005-0000-0000-000008250000}"/>
    <cellStyle name="20% - Accent1 2 3 2 9 2 2" xfId="9668" xr:uid="{00000000-0005-0000-0000-000009250000}"/>
    <cellStyle name="20% - Accent1 2 3 2 9 2 2 2" xfId="9669" xr:uid="{00000000-0005-0000-0000-00000A250000}"/>
    <cellStyle name="20% - Accent1 2 3 2 9 2 3" xfId="9670" xr:uid="{00000000-0005-0000-0000-00000B250000}"/>
    <cellStyle name="20% - Accent1 2 3 2 9 3" xfId="9671" xr:uid="{00000000-0005-0000-0000-00000C250000}"/>
    <cellStyle name="20% - Accent1 2 3 2 9 3 2" xfId="9672" xr:uid="{00000000-0005-0000-0000-00000D250000}"/>
    <cellStyle name="20% - Accent1 2 3 2 9 4" xfId="9673" xr:uid="{00000000-0005-0000-0000-00000E250000}"/>
    <cellStyle name="20% - Accent1 2 3 3" xfId="9674" xr:uid="{00000000-0005-0000-0000-00000F250000}"/>
    <cellStyle name="20% - Accent1 2 3 3 10" xfId="9675" xr:uid="{00000000-0005-0000-0000-000010250000}"/>
    <cellStyle name="20% - Accent1 2 3 3 10 2" xfId="9676" xr:uid="{00000000-0005-0000-0000-000011250000}"/>
    <cellStyle name="20% - Accent1 2 3 3 10 2 2" xfId="9677" xr:uid="{00000000-0005-0000-0000-000012250000}"/>
    <cellStyle name="20% - Accent1 2 3 3 10 3" xfId="9678" xr:uid="{00000000-0005-0000-0000-000013250000}"/>
    <cellStyle name="20% - Accent1 2 3 3 11" xfId="9679" xr:uid="{00000000-0005-0000-0000-000014250000}"/>
    <cellStyle name="20% - Accent1 2 3 3 11 2" xfId="9680" xr:uid="{00000000-0005-0000-0000-000015250000}"/>
    <cellStyle name="20% - Accent1 2 3 3 11 2 2" xfId="9681" xr:uid="{00000000-0005-0000-0000-000016250000}"/>
    <cellStyle name="20% - Accent1 2 3 3 11 3" xfId="9682" xr:uid="{00000000-0005-0000-0000-000017250000}"/>
    <cellStyle name="20% - Accent1 2 3 3 12" xfId="9683" xr:uid="{00000000-0005-0000-0000-000018250000}"/>
    <cellStyle name="20% - Accent1 2 3 3 12 2" xfId="9684" xr:uid="{00000000-0005-0000-0000-000019250000}"/>
    <cellStyle name="20% - Accent1 2 3 3 13" xfId="9685" xr:uid="{00000000-0005-0000-0000-00001A250000}"/>
    <cellStyle name="20% - Accent1 2 3 3 13 2" xfId="9686" xr:uid="{00000000-0005-0000-0000-00001B250000}"/>
    <cellStyle name="20% - Accent1 2 3 3 14" xfId="9687" xr:uid="{00000000-0005-0000-0000-00001C250000}"/>
    <cellStyle name="20% - Accent1 2 3 3 2" xfId="9688" xr:uid="{00000000-0005-0000-0000-00001D250000}"/>
    <cellStyle name="20% - Accent1 2 3 3 2 10" xfId="9689" xr:uid="{00000000-0005-0000-0000-00001E250000}"/>
    <cellStyle name="20% - Accent1 2 3 3 2 10 2" xfId="9690" xr:uid="{00000000-0005-0000-0000-00001F250000}"/>
    <cellStyle name="20% - Accent1 2 3 3 2 11" xfId="9691" xr:uid="{00000000-0005-0000-0000-000020250000}"/>
    <cellStyle name="20% - Accent1 2 3 3 2 2" xfId="9692" xr:uid="{00000000-0005-0000-0000-000021250000}"/>
    <cellStyle name="20% - Accent1 2 3 3 2 2 2" xfId="9693" xr:uid="{00000000-0005-0000-0000-000022250000}"/>
    <cellStyle name="20% - Accent1 2 3 3 2 2 2 2" xfId="9694" xr:uid="{00000000-0005-0000-0000-000023250000}"/>
    <cellStyle name="20% - Accent1 2 3 3 2 2 2 2 2" xfId="9695" xr:uid="{00000000-0005-0000-0000-000024250000}"/>
    <cellStyle name="20% - Accent1 2 3 3 2 2 2 2 2 2" xfId="9696" xr:uid="{00000000-0005-0000-0000-000025250000}"/>
    <cellStyle name="20% - Accent1 2 3 3 2 2 2 2 3" xfId="9697" xr:uid="{00000000-0005-0000-0000-000026250000}"/>
    <cellStyle name="20% - Accent1 2 3 3 2 2 2 3" xfId="9698" xr:uid="{00000000-0005-0000-0000-000027250000}"/>
    <cellStyle name="20% - Accent1 2 3 3 2 2 2 3 2" xfId="9699" xr:uid="{00000000-0005-0000-0000-000028250000}"/>
    <cellStyle name="20% - Accent1 2 3 3 2 2 2 4" xfId="9700" xr:uid="{00000000-0005-0000-0000-000029250000}"/>
    <cellStyle name="20% - Accent1 2 3 3 2 2 3" xfId="9701" xr:uid="{00000000-0005-0000-0000-00002A250000}"/>
    <cellStyle name="20% - Accent1 2 3 3 2 2 3 2" xfId="9702" xr:uid="{00000000-0005-0000-0000-00002B250000}"/>
    <cellStyle name="20% - Accent1 2 3 3 2 2 3 2 2" xfId="9703" xr:uid="{00000000-0005-0000-0000-00002C250000}"/>
    <cellStyle name="20% - Accent1 2 3 3 2 2 3 2 2 2" xfId="9704" xr:uid="{00000000-0005-0000-0000-00002D250000}"/>
    <cellStyle name="20% - Accent1 2 3 3 2 2 3 2 3" xfId="9705" xr:uid="{00000000-0005-0000-0000-00002E250000}"/>
    <cellStyle name="20% - Accent1 2 3 3 2 2 3 3" xfId="9706" xr:uid="{00000000-0005-0000-0000-00002F250000}"/>
    <cellStyle name="20% - Accent1 2 3 3 2 2 3 3 2" xfId="9707" xr:uid="{00000000-0005-0000-0000-000030250000}"/>
    <cellStyle name="20% - Accent1 2 3 3 2 2 3 4" xfId="9708" xr:uid="{00000000-0005-0000-0000-000031250000}"/>
    <cellStyle name="20% - Accent1 2 3 3 2 2 4" xfId="9709" xr:uid="{00000000-0005-0000-0000-000032250000}"/>
    <cellStyle name="20% - Accent1 2 3 3 2 2 4 2" xfId="9710" xr:uid="{00000000-0005-0000-0000-000033250000}"/>
    <cellStyle name="20% - Accent1 2 3 3 2 2 4 2 2" xfId="9711" xr:uid="{00000000-0005-0000-0000-000034250000}"/>
    <cellStyle name="20% - Accent1 2 3 3 2 2 4 2 2 2" xfId="9712" xr:uid="{00000000-0005-0000-0000-000035250000}"/>
    <cellStyle name="20% - Accent1 2 3 3 2 2 4 2 3" xfId="9713" xr:uid="{00000000-0005-0000-0000-000036250000}"/>
    <cellStyle name="20% - Accent1 2 3 3 2 2 4 3" xfId="9714" xr:uid="{00000000-0005-0000-0000-000037250000}"/>
    <cellStyle name="20% - Accent1 2 3 3 2 2 4 3 2" xfId="9715" xr:uid="{00000000-0005-0000-0000-000038250000}"/>
    <cellStyle name="20% - Accent1 2 3 3 2 2 4 4" xfId="9716" xr:uid="{00000000-0005-0000-0000-000039250000}"/>
    <cellStyle name="20% - Accent1 2 3 3 2 2 5" xfId="9717" xr:uid="{00000000-0005-0000-0000-00003A250000}"/>
    <cellStyle name="20% - Accent1 2 3 3 2 2 5 2" xfId="9718" xr:uid="{00000000-0005-0000-0000-00003B250000}"/>
    <cellStyle name="20% - Accent1 2 3 3 2 2 5 2 2" xfId="9719" xr:uid="{00000000-0005-0000-0000-00003C250000}"/>
    <cellStyle name="20% - Accent1 2 3 3 2 2 5 3" xfId="9720" xr:uid="{00000000-0005-0000-0000-00003D250000}"/>
    <cellStyle name="20% - Accent1 2 3 3 2 2 6" xfId="9721" xr:uid="{00000000-0005-0000-0000-00003E250000}"/>
    <cellStyle name="20% - Accent1 2 3 3 2 2 6 2" xfId="9722" xr:uid="{00000000-0005-0000-0000-00003F250000}"/>
    <cellStyle name="20% - Accent1 2 3 3 2 2 6 2 2" xfId="9723" xr:uid="{00000000-0005-0000-0000-000040250000}"/>
    <cellStyle name="20% - Accent1 2 3 3 2 2 6 3" xfId="9724" xr:uid="{00000000-0005-0000-0000-000041250000}"/>
    <cellStyle name="20% - Accent1 2 3 3 2 2 7" xfId="9725" xr:uid="{00000000-0005-0000-0000-000042250000}"/>
    <cellStyle name="20% - Accent1 2 3 3 2 2 7 2" xfId="9726" xr:uid="{00000000-0005-0000-0000-000043250000}"/>
    <cellStyle name="20% - Accent1 2 3 3 2 2 8" xfId="9727" xr:uid="{00000000-0005-0000-0000-000044250000}"/>
    <cellStyle name="20% - Accent1 2 3 3 2 2 8 2" xfId="9728" xr:uid="{00000000-0005-0000-0000-000045250000}"/>
    <cellStyle name="20% - Accent1 2 3 3 2 2 9" xfId="9729" xr:uid="{00000000-0005-0000-0000-000046250000}"/>
    <cellStyle name="20% - Accent1 2 3 3 2 3" xfId="9730" xr:uid="{00000000-0005-0000-0000-000047250000}"/>
    <cellStyle name="20% - Accent1 2 3 3 2 3 2" xfId="9731" xr:uid="{00000000-0005-0000-0000-000048250000}"/>
    <cellStyle name="20% - Accent1 2 3 3 2 3 2 2" xfId="9732" xr:uid="{00000000-0005-0000-0000-000049250000}"/>
    <cellStyle name="20% - Accent1 2 3 3 2 3 2 2 2" xfId="9733" xr:uid="{00000000-0005-0000-0000-00004A250000}"/>
    <cellStyle name="20% - Accent1 2 3 3 2 3 2 2 2 2" xfId="9734" xr:uid="{00000000-0005-0000-0000-00004B250000}"/>
    <cellStyle name="20% - Accent1 2 3 3 2 3 2 2 3" xfId="9735" xr:uid="{00000000-0005-0000-0000-00004C250000}"/>
    <cellStyle name="20% - Accent1 2 3 3 2 3 2 3" xfId="9736" xr:uid="{00000000-0005-0000-0000-00004D250000}"/>
    <cellStyle name="20% - Accent1 2 3 3 2 3 2 3 2" xfId="9737" xr:uid="{00000000-0005-0000-0000-00004E250000}"/>
    <cellStyle name="20% - Accent1 2 3 3 2 3 2 4" xfId="9738" xr:uid="{00000000-0005-0000-0000-00004F250000}"/>
    <cellStyle name="20% - Accent1 2 3 3 2 3 3" xfId="9739" xr:uid="{00000000-0005-0000-0000-000050250000}"/>
    <cellStyle name="20% - Accent1 2 3 3 2 3 3 2" xfId="9740" xr:uid="{00000000-0005-0000-0000-000051250000}"/>
    <cellStyle name="20% - Accent1 2 3 3 2 3 3 2 2" xfId="9741" xr:uid="{00000000-0005-0000-0000-000052250000}"/>
    <cellStyle name="20% - Accent1 2 3 3 2 3 3 2 2 2" xfId="9742" xr:uid="{00000000-0005-0000-0000-000053250000}"/>
    <cellStyle name="20% - Accent1 2 3 3 2 3 3 2 3" xfId="9743" xr:uid="{00000000-0005-0000-0000-000054250000}"/>
    <cellStyle name="20% - Accent1 2 3 3 2 3 3 3" xfId="9744" xr:uid="{00000000-0005-0000-0000-000055250000}"/>
    <cellStyle name="20% - Accent1 2 3 3 2 3 3 3 2" xfId="9745" xr:uid="{00000000-0005-0000-0000-000056250000}"/>
    <cellStyle name="20% - Accent1 2 3 3 2 3 3 4" xfId="9746" xr:uid="{00000000-0005-0000-0000-000057250000}"/>
    <cellStyle name="20% - Accent1 2 3 3 2 3 4" xfId="9747" xr:uid="{00000000-0005-0000-0000-000058250000}"/>
    <cellStyle name="20% - Accent1 2 3 3 2 3 4 2" xfId="9748" xr:uid="{00000000-0005-0000-0000-000059250000}"/>
    <cellStyle name="20% - Accent1 2 3 3 2 3 4 2 2" xfId="9749" xr:uid="{00000000-0005-0000-0000-00005A250000}"/>
    <cellStyle name="20% - Accent1 2 3 3 2 3 4 2 2 2" xfId="9750" xr:uid="{00000000-0005-0000-0000-00005B250000}"/>
    <cellStyle name="20% - Accent1 2 3 3 2 3 4 2 3" xfId="9751" xr:uid="{00000000-0005-0000-0000-00005C250000}"/>
    <cellStyle name="20% - Accent1 2 3 3 2 3 4 3" xfId="9752" xr:uid="{00000000-0005-0000-0000-00005D250000}"/>
    <cellStyle name="20% - Accent1 2 3 3 2 3 4 3 2" xfId="9753" xr:uid="{00000000-0005-0000-0000-00005E250000}"/>
    <cellStyle name="20% - Accent1 2 3 3 2 3 4 4" xfId="9754" xr:uid="{00000000-0005-0000-0000-00005F250000}"/>
    <cellStyle name="20% - Accent1 2 3 3 2 3 5" xfId="9755" xr:uid="{00000000-0005-0000-0000-000060250000}"/>
    <cellStyle name="20% - Accent1 2 3 3 2 3 5 2" xfId="9756" xr:uid="{00000000-0005-0000-0000-000061250000}"/>
    <cellStyle name="20% - Accent1 2 3 3 2 3 5 2 2" xfId="9757" xr:uid="{00000000-0005-0000-0000-000062250000}"/>
    <cellStyle name="20% - Accent1 2 3 3 2 3 5 3" xfId="9758" xr:uid="{00000000-0005-0000-0000-000063250000}"/>
    <cellStyle name="20% - Accent1 2 3 3 2 3 6" xfId="9759" xr:uid="{00000000-0005-0000-0000-000064250000}"/>
    <cellStyle name="20% - Accent1 2 3 3 2 3 6 2" xfId="9760" xr:uid="{00000000-0005-0000-0000-000065250000}"/>
    <cellStyle name="20% - Accent1 2 3 3 2 3 6 2 2" xfId="9761" xr:uid="{00000000-0005-0000-0000-000066250000}"/>
    <cellStyle name="20% - Accent1 2 3 3 2 3 6 3" xfId="9762" xr:uid="{00000000-0005-0000-0000-000067250000}"/>
    <cellStyle name="20% - Accent1 2 3 3 2 3 7" xfId="9763" xr:uid="{00000000-0005-0000-0000-000068250000}"/>
    <cellStyle name="20% - Accent1 2 3 3 2 3 7 2" xfId="9764" xr:uid="{00000000-0005-0000-0000-000069250000}"/>
    <cellStyle name="20% - Accent1 2 3 3 2 3 8" xfId="9765" xr:uid="{00000000-0005-0000-0000-00006A250000}"/>
    <cellStyle name="20% - Accent1 2 3 3 2 3 8 2" xfId="9766" xr:uid="{00000000-0005-0000-0000-00006B250000}"/>
    <cellStyle name="20% - Accent1 2 3 3 2 3 9" xfId="9767" xr:uid="{00000000-0005-0000-0000-00006C250000}"/>
    <cellStyle name="20% - Accent1 2 3 3 2 4" xfId="9768" xr:uid="{00000000-0005-0000-0000-00006D250000}"/>
    <cellStyle name="20% - Accent1 2 3 3 2 4 2" xfId="9769" xr:uid="{00000000-0005-0000-0000-00006E250000}"/>
    <cellStyle name="20% - Accent1 2 3 3 2 4 2 2" xfId="9770" xr:uid="{00000000-0005-0000-0000-00006F250000}"/>
    <cellStyle name="20% - Accent1 2 3 3 2 4 2 2 2" xfId="9771" xr:uid="{00000000-0005-0000-0000-000070250000}"/>
    <cellStyle name="20% - Accent1 2 3 3 2 4 2 3" xfId="9772" xr:uid="{00000000-0005-0000-0000-000071250000}"/>
    <cellStyle name="20% - Accent1 2 3 3 2 4 3" xfId="9773" xr:uid="{00000000-0005-0000-0000-000072250000}"/>
    <cellStyle name="20% - Accent1 2 3 3 2 4 3 2" xfId="9774" xr:uid="{00000000-0005-0000-0000-000073250000}"/>
    <cellStyle name="20% - Accent1 2 3 3 2 4 4" xfId="9775" xr:uid="{00000000-0005-0000-0000-000074250000}"/>
    <cellStyle name="20% - Accent1 2 3 3 2 5" xfId="9776" xr:uid="{00000000-0005-0000-0000-000075250000}"/>
    <cellStyle name="20% - Accent1 2 3 3 2 5 2" xfId="9777" xr:uid="{00000000-0005-0000-0000-000076250000}"/>
    <cellStyle name="20% - Accent1 2 3 3 2 5 2 2" xfId="9778" xr:uid="{00000000-0005-0000-0000-000077250000}"/>
    <cellStyle name="20% - Accent1 2 3 3 2 5 2 2 2" xfId="9779" xr:uid="{00000000-0005-0000-0000-000078250000}"/>
    <cellStyle name="20% - Accent1 2 3 3 2 5 2 3" xfId="9780" xr:uid="{00000000-0005-0000-0000-000079250000}"/>
    <cellStyle name="20% - Accent1 2 3 3 2 5 3" xfId="9781" xr:uid="{00000000-0005-0000-0000-00007A250000}"/>
    <cellStyle name="20% - Accent1 2 3 3 2 5 3 2" xfId="9782" xr:uid="{00000000-0005-0000-0000-00007B250000}"/>
    <cellStyle name="20% - Accent1 2 3 3 2 5 4" xfId="9783" xr:uid="{00000000-0005-0000-0000-00007C250000}"/>
    <cellStyle name="20% - Accent1 2 3 3 2 6" xfId="9784" xr:uid="{00000000-0005-0000-0000-00007D250000}"/>
    <cellStyle name="20% - Accent1 2 3 3 2 6 2" xfId="9785" xr:uid="{00000000-0005-0000-0000-00007E250000}"/>
    <cellStyle name="20% - Accent1 2 3 3 2 6 2 2" xfId="9786" xr:uid="{00000000-0005-0000-0000-00007F250000}"/>
    <cellStyle name="20% - Accent1 2 3 3 2 6 2 2 2" xfId="9787" xr:uid="{00000000-0005-0000-0000-000080250000}"/>
    <cellStyle name="20% - Accent1 2 3 3 2 6 2 3" xfId="9788" xr:uid="{00000000-0005-0000-0000-000081250000}"/>
    <cellStyle name="20% - Accent1 2 3 3 2 6 3" xfId="9789" xr:uid="{00000000-0005-0000-0000-000082250000}"/>
    <cellStyle name="20% - Accent1 2 3 3 2 6 3 2" xfId="9790" xr:uid="{00000000-0005-0000-0000-000083250000}"/>
    <cellStyle name="20% - Accent1 2 3 3 2 6 4" xfId="9791" xr:uid="{00000000-0005-0000-0000-000084250000}"/>
    <cellStyle name="20% - Accent1 2 3 3 2 7" xfId="9792" xr:uid="{00000000-0005-0000-0000-000085250000}"/>
    <cellStyle name="20% - Accent1 2 3 3 2 7 2" xfId="9793" xr:uid="{00000000-0005-0000-0000-000086250000}"/>
    <cellStyle name="20% - Accent1 2 3 3 2 7 2 2" xfId="9794" xr:uid="{00000000-0005-0000-0000-000087250000}"/>
    <cellStyle name="20% - Accent1 2 3 3 2 7 3" xfId="9795" xr:uid="{00000000-0005-0000-0000-000088250000}"/>
    <cellStyle name="20% - Accent1 2 3 3 2 8" xfId="9796" xr:uid="{00000000-0005-0000-0000-000089250000}"/>
    <cellStyle name="20% - Accent1 2 3 3 2 8 2" xfId="9797" xr:uid="{00000000-0005-0000-0000-00008A250000}"/>
    <cellStyle name="20% - Accent1 2 3 3 2 8 2 2" xfId="9798" xr:uid="{00000000-0005-0000-0000-00008B250000}"/>
    <cellStyle name="20% - Accent1 2 3 3 2 8 3" xfId="9799" xr:uid="{00000000-0005-0000-0000-00008C250000}"/>
    <cellStyle name="20% - Accent1 2 3 3 2 9" xfId="9800" xr:uid="{00000000-0005-0000-0000-00008D250000}"/>
    <cellStyle name="20% - Accent1 2 3 3 2 9 2" xfId="9801" xr:uid="{00000000-0005-0000-0000-00008E250000}"/>
    <cellStyle name="20% - Accent1 2 3 3 3" xfId="9802" xr:uid="{00000000-0005-0000-0000-00008F250000}"/>
    <cellStyle name="20% - Accent1 2 3 3 3 10" xfId="9803" xr:uid="{00000000-0005-0000-0000-000090250000}"/>
    <cellStyle name="20% - Accent1 2 3 3 3 10 2" xfId="9804" xr:uid="{00000000-0005-0000-0000-000091250000}"/>
    <cellStyle name="20% - Accent1 2 3 3 3 11" xfId="9805" xr:uid="{00000000-0005-0000-0000-000092250000}"/>
    <cellStyle name="20% - Accent1 2 3 3 3 2" xfId="9806" xr:uid="{00000000-0005-0000-0000-000093250000}"/>
    <cellStyle name="20% - Accent1 2 3 3 3 2 2" xfId="9807" xr:uid="{00000000-0005-0000-0000-000094250000}"/>
    <cellStyle name="20% - Accent1 2 3 3 3 2 2 2" xfId="9808" xr:uid="{00000000-0005-0000-0000-000095250000}"/>
    <cellStyle name="20% - Accent1 2 3 3 3 2 2 2 2" xfId="9809" xr:uid="{00000000-0005-0000-0000-000096250000}"/>
    <cellStyle name="20% - Accent1 2 3 3 3 2 2 2 2 2" xfId="9810" xr:uid="{00000000-0005-0000-0000-000097250000}"/>
    <cellStyle name="20% - Accent1 2 3 3 3 2 2 2 3" xfId="9811" xr:uid="{00000000-0005-0000-0000-000098250000}"/>
    <cellStyle name="20% - Accent1 2 3 3 3 2 2 3" xfId="9812" xr:uid="{00000000-0005-0000-0000-000099250000}"/>
    <cellStyle name="20% - Accent1 2 3 3 3 2 2 3 2" xfId="9813" xr:uid="{00000000-0005-0000-0000-00009A250000}"/>
    <cellStyle name="20% - Accent1 2 3 3 3 2 2 4" xfId="9814" xr:uid="{00000000-0005-0000-0000-00009B250000}"/>
    <cellStyle name="20% - Accent1 2 3 3 3 2 3" xfId="9815" xr:uid="{00000000-0005-0000-0000-00009C250000}"/>
    <cellStyle name="20% - Accent1 2 3 3 3 2 3 2" xfId="9816" xr:uid="{00000000-0005-0000-0000-00009D250000}"/>
    <cellStyle name="20% - Accent1 2 3 3 3 2 3 2 2" xfId="9817" xr:uid="{00000000-0005-0000-0000-00009E250000}"/>
    <cellStyle name="20% - Accent1 2 3 3 3 2 3 2 2 2" xfId="9818" xr:uid="{00000000-0005-0000-0000-00009F250000}"/>
    <cellStyle name="20% - Accent1 2 3 3 3 2 3 2 3" xfId="9819" xr:uid="{00000000-0005-0000-0000-0000A0250000}"/>
    <cellStyle name="20% - Accent1 2 3 3 3 2 3 3" xfId="9820" xr:uid="{00000000-0005-0000-0000-0000A1250000}"/>
    <cellStyle name="20% - Accent1 2 3 3 3 2 3 3 2" xfId="9821" xr:uid="{00000000-0005-0000-0000-0000A2250000}"/>
    <cellStyle name="20% - Accent1 2 3 3 3 2 3 4" xfId="9822" xr:uid="{00000000-0005-0000-0000-0000A3250000}"/>
    <cellStyle name="20% - Accent1 2 3 3 3 2 4" xfId="9823" xr:uid="{00000000-0005-0000-0000-0000A4250000}"/>
    <cellStyle name="20% - Accent1 2 3 3 3 2 4 2" xfId="9824" xr:uid="{00000000-0005-0000-0000-0000A5250000}"/>
    <cellStyle name="20% - Accent1 2 3 3 3 2 4 2 2" xfId="9825" xr:uid="{00000000-0005-0000-0000-0000A6250000}"/>
    <cellStyle name="20% - Accent1 2 3 3 3 2 4 2 2 2" xfId="9826" xr:uid="{00000000-0005-0000-0000-0000A7250000}"/>
    <cellStyle name="20% - Accent1 2 3 3 3 2 4 2 3" xfId="9827" xr:uid="{00000000-0005-0000-0000-0000A8250000}"/>
    <cellStyle name="20% - Accent1 2 3 3 3 2 4 3" xfId="9828" xr:uid="{00000000-0005-0000-0000-0000A9250000}"/>
    <cellStyle name="20% - Accent1 2 3 3 3 2 4 3 2" xfId="9829" xr:uid="{00000000-0005-0000-0000-0000AA250000}"/>
    <cellStyle name="20% - Accent1 2 3 3 3 2 4 4" xfId="9830" xr:uid="{00000000-0005-0000-0000-0000AB250000}"/>
    <cellStyle name="20% - Accent1 2 3 3 3 2 5" xfId="9831" xr:uid="{00000000-0005-0000-0000-0000AC250000}"/>
    <cellStyle name="20% - Accent1 2 3 3 3 2 5 2" xfId="9832" xr:uid="{00000000-0005-0000-0000-0000AD250000}"/>
    <cellStyle name="20% - Accent1 2 3 3 3 2 5 2 2" xfId="9833" xr:uid="{00000000-0005-0000-0000-0000AE250000}"/>
    <cellStyle name="20% - Accent1 2 3 3 3 2 5 3" xfId="9834" xr:uid="{00000000-0005-0000-0000-0000AF250000}"/>
    <cellStyle name="20% - Accent1 2 3 3 3 2 6" xfId="9835" xr:uid="{00000000-0005-0000-0000-0000B0250000}"/>
    <cellStyle name="20% - Accent1 2 3 3 3 2 6 2" xfId="9836" xr:uid="{00000000-0005-0000-0000-0000B1250000}"/>
    <cellStyle name="20% - Accent1 2 3 3 3 2 6 2 2" xfId="9837" xr:uid="{00000000-0005-0000-0000-0000B2250000}"/>
    <cellStyle name="20% - Accent1 2 3 3 3 2 6 3" xfId="9838" xr:uid="{00000000-0005-0000-0000-0000B3250000}"/>
    <cellStyle name="20% - Accent1 2 3 3 3 2 7" xfId="9839" xr:uid="{00000000-0005-0000-0000-0000B4250000}"/>
    <cellStyle name="20% - Accent1 2 3 3 3 2 7 2" xfId="9840" xr:uid="{00000000-0005-0000-0000-0000B5250000}"/>
    <cellStyle name="20% - Accent1 2 3 3 3 2 8" xfId="9841" xr:uid="{00000000-0005-0000-0000-0000B6250000}"/>
    <cellStyle name="20% - Accent1 2 3 3 3 2 8 2" xfId="9842" xr:uid="{00000000-0005-0000-0000-0000B7250000}"/>
    <cellStyle name="20% - Accent1 2 3 3 3 2 9" xfId="9843" xr:uid="{00000000-0005-0000-0000-0000B8250000}"/>
    <cellStyle name="20% - Accent1 2 3 3 3 3" xfId="9844" xr:uid="{00000000-0005-0000-0000-0000B9250000}"/>
    <cellStyle name="20% - Accent1 2 3 3 3 3 2" xfId="9845" xr:uid="{00000000-0005-0000-0000-0000BA250000}"/>
    <cellStyle name="20% - Accent1 2 3 3 3 3 2 2" xfId="9846" xr:uid="{00000000-0005-0000-0000-0000BB250000}"/>
    <cellStyle name="20% - Accent1 2 3 3 3 3 2 2 2" xfId="9847" xr:uid="{00000000-0005-0000-0000-0000BC250000}"/>
    <cellStyle name="20% - Accent1 2 3 3 3 3 2 2 2 2" xfId="9848" xr:uid="{00000000-0005-0000-0000-0000BD250000}"/>
    <cellStyle name="20% - Accent1 2 3 3 3 3 2 2 3" xfId="9849" xr:uid="{00000000-0005-0000-0000-0000BE250000}"/>
    <cellStyle name="20% - Accent1 2 3 3 3 3 2 3" xfId="9850" xr:uid="{00000000-0005-0000-0000-0000BF250000}"/>
    <cellStyle name="20% - Accent1 2 3 3 3 3 2 3 2" xfId="9851" xr:uid="{00000000-0005-0000-0000-0000C0250000}"/>
    <cellStyle name="20% - Accent1 2 3 3 3 3 2 4" xfId="9852" xr:uid="{00000000-0005-0000-0000-0000C1250000}"/>
    <cellStyle name="20% - Accent1 2 3 3 3 3 3" xfId="9853" xr:uid="{00000000-0005-0000-0000-0000C2250000}"/>
    <cellStyle name="20% - Accent1 2 3 3 3 3 3 2" xfId="9854" xr:uid="{00000000-0005-0000-0000-0000C3250000}"/>
    <cellStyle name="20% - Accent1 2 3 3 3 3 3 2 2" xfId="9855" xr:uid="{00000000-0005-0000-0000-0000C4250000}"/>
    <cellStyle name="20% - Accent1 2 3 3 3 3 3 2 2 2" xfId="9856" xr:uid="{00000000-0005-0000-0000-0000C5250000}"/>
    <cellStyle name="20% - Accent1 2 3 3 3 3 3 2 3" xfId="9857" xr:uid="{00000000-0005-0000-0000-0000C6250000}"/>
    <cellStyle name="20% - Accent1 2 3 3 3 3 3 3" xfId="9858" xr:uid="{00000000-0005-0000-0000-0000C7250000}"/>
    <cellStyle name="20% - Accent1 2 3 3 3 3 3 3 2" xfId="9859" xr:uid="{00000000-0005-0000-0000-0000C8250000}"/>
    <cellStyle name="20% - Accent1 2 3 3 3 3 3 4" xfId="9860" xr:uid="{00000000-0005-0000-0000-0000C9250000}"/>
    <cellStyle name="20% - Accent1 2 3 3 3 3 4" xfId="9861" xr:uid="{00000000-0005-0000-0000-0000CA250000}"/>
    <cellStyle name="20% - Accent1 2 3 3 3 3 4 2" xfId="9862" xr:uid="{00000000-0005-0000-0000-0000CB250000}"/>
    <cellStyle name="20% - Accent1 2 3 3 3 3 4 2 2" xfId="9863" xr:uid="{00000000-0005-0000-0000-0000CC250000}"/>
    <cellStyle name="20% - Accent1 2 3 3 3 3 4 2 2 2" xfId="9864" xr:uid="{00000000-0005-0000-0000-0000CD250000}"/>
    <cellStyle name="20% - Accent1 2 3 3 3 3 4 2 3" xfId="9865" xr:uid="{00000000-0005-0000-0000-0000CE250000}"/>
    <cellStyle name="20% - Accent1 2 3 3 3 3 4 3" xfId="9866" xr:uid="{00000000-0005-0000-0000-0000CF250000}"/>
    <cellStyle name="20% - Accent1 2 3 3 3 3 4 3 2" xfId="9867" xr:uid="{00000000-0005-0000-0000-0000D0250000}"/>
    <cellStyle name="20% - Accent1 2 3 3 3 3 4 4" xfId="9868" xr:uid="{00000000-0005-0000-0000-0000D1250000}"/>
    <cellStyle name="20% - Accent1 2 3 3 3 3 5" xfId="9869" xr:uid="{00000000-0005-0000-0000-0000D2250000}"/>
    <cellStyle name="20% - Accent1 2 3 3 3 3 5 2" xfId="9870" xr:uid="{00000000-0005-0000-0000-0000D3250000}"/>
    <cellStyle name="20% - Accent1 2 3 3 3 3 5 2 2" xfId="9871" xr:uid="{00000000-0005-0000-0000-0000D4250000}"/>
    <cellStyle name="20% - Accent1 2 3 3 3 3 5 3" xfId="9872" xr:uid="{00000000-0005-0000-0000-0000D5250000}"/>
    <cellStyle name="20% - Accent1 2 3 3 3 3 6" xfId="9873" xr:uid="{00000000-0005-0000-0000-0000D6250000}"/>
    <cellStyle name="20% - Accent1 2 3 3 3 3 6 2" xfId="9874" xr:uid="{00000000-0005-0000-0000-0000D7250000}"/>
    <cellStyle name="20% - Accent1 2 3 3 3 3 6 2 2" xfId="9875" xr:uid="{00000000-0005-0000-0000-0000D8250000}"/>
    <cellStyle name="20% - Accent1 2 3 3 3 3 6 3" xfId="9876" xr:uid="{00000000-0005-0000-0000-0000D9250000}"/>
    <cellStyle name="20% - Accent1 2 3 3 3 3 7" xfId="9877" xr:uid="{00000000-0005-0000-0000-0000DA250000}"/>
    <cellStyle name="20% - Accent1 2 3 3 3 3 7 2" xfId="9878" xr:uid="{00000000-0005-0000-0000-0000DB250000}"/>
    <cellStyle name="20% - Accent1 2 3 3 3 3 8" xfId="9879" xr:uid="{00000000-0005-0000-0000-0000DC250000}"/>
    <cellStyle name="20% - Accent1 2 3 3 3 3 8 2" xfId="9880" xr:uid="{00000000-0005-0000-0000-0000DD250000}"/>
    <cellStyle name="20% - Accent1 2 3 3 3 3 9" xfId="9881" xr:uid="{00000000-0005-0000-0000-0000DE250000}"/>
    <cellStyle name="20% - Accent1 2 3 3 3 4" xfId="9882" xr:uid="{00000000-0005-0000-0000-0000DF250000}"/>
    <cellStyle name="20% - Accent1 2 3 3 3 4 2" xfId="9883" xr:uid="{00000000-0005-0000-0000-0000E0250000}"/>
    <cellStyle name="20% - Accent1 2 3 3 3 4 2 2" xfId="9884" xr:uid="{00000000-0005-0000-0000-0000E1250000}"/>
    <cellStyle name="20% - Accent1 2 3 3 3 4 2 2 2" xfId="9885" xr:uid="{00000000-0005-0000-0000-0000E2250000}"/>
    <cellStyle name="20% - Accent1 2 3 3 3 4 2 3" xfId="9886" xr:uid="{00000000-0005-0000-0000-0000E3250000}"/>
    <cellStyle name="20% - Accent1 2 3 3 3 4 3" xfId="9887" xr:uid="{00000000-0005-0000-0000-0000E4250000}"/>
    <cellStyle name="20% - Accent1 2 3 3 3 4 3 2" xfId="9888" xr:uid="{00000000-0005-0000-0000-0000E5250000}"/>
    <cellStyle name="20% - Accent1 2 3 3 3 4 4" xfId="9889" xr:uid="{00000000-0005-0000-0000-0000E6250000}"/>
    <cellStyle name="20% - Accent1 2 3 3 3 5" xfId="9890" xr:uid="{00000000-0005-0000-0000-0000E7250000}"/>
    <cellStyle name="20% - Accent1 2 3 3 3 5 2" xfId="9891" xr:uid="{00000000-0005-0000-0000-0000E8250000}"/>
    <cellStyle name="20% - Accent1 2 3 3 3 5 2 2" xfId="9892" xr:uid="{00000000-0005-0000-0000-0000E9250000}"/>
    <cellStyle name="20% - Accent1 2 3 3 3 5 2 2 2" xfId="9893" xr:uid="{00000000-0005-0000-0000-0000EA250000}"/>
    <cellStyle name="20% - Accent1 2 3 3 3 5 2 3" xfId="9894" xr:uid="{00000000-0005-0000-0000-0000EB250000}"/>
    <cellStyle name="20% - Accent1 2 3 3 3 5 3" xfId="9895" xr:uid="{00000000-0005-0000-0000-0000EC250000}"/>
    <cellStyle name="20% - Accent1 2 3 3 3 5 3 2" xfId="9896" xr:uid="{00000000-0005-0000-0000-0000ED250000}"/>
    <cellStyle name="20% - Accent1 2 3 3 3 5 4" xfId="9897" xr:uid="{00000000-0005-0000-0000-0000EE250000}"/>
    <cellStyle name="20% - Accent1 2 3 3 3 6" xfId="9898" xr:uid="{00000000-0005-0000-0000-0000EF250000}"/>
    <cellStyle name="20% - Accent1 2 3 3 3 6 2" xfId="9899" xr:uid="{00000000-0005-0000-0000-0000F0250000}"/>
    <cellStyle name="20% - Accent1 2 3 3 3 6 2 2" xfId="9900" xr:uid="{00000000-0005-0000-0000-0000F1250000}"/>
    <cellStyle name="20% - Accent1 2 3 3 3 6 2 2 2" xfId="9901" xr:uid="{00000000-0005-0000-0000-0000F2250000}"/>
    <cellStyle name="20% - Accent1 2 3 3 3 6 2 3" xfId="9902" xr:uid="{00000000-0005-0000-0000-0000F3250000}"/>
    <cellStyle name="20% - Accent1 2 3 3 3 6 3" xfId="9903" xr:uid="{00000000-0005-0000-0000-0000F4250000}"/>
    <cellStyle name="20% - Accent1 2 3 3 3 6 3 2" xfId="9904" xr:uid="{00000000-0005-0000-0000-0000F5250000}"/>
    <cellStyle name="20% - Accent1 2 3 3 3 6 4" xfId="9905" xr:uid="{00000000-0005-0000-0000-0000F6250000}"/>
    <cellStyle name="20% - Accent1 2 3 3 3 7" xfId="9906" xr:uid="{00000000-0005-0000-0000-0000F7250000}"/>
    <cellStyle name="20% - Accent1 2 3 3 3 7 2" xfId="9907" xr:uid="{00000000-0005-0000-0000-0000F8250000}"/>
    <cellStyle name="20% - Accent1 2 3 3 3 7 2 2" xfId="9908" xr:uid="{00000000-0005-0000-0000-0000F9250000}"/>
    <cellStyle name="20% - Accent1 2 3 3 3 7 3" xfId="9909" xr:uid="{00000000-0005-0000-0000-0000FA250000}"/>
    <cellStyle name="20% - Accent1 2 3 3 3 8" xfId="9910" xr:uid="{00000000-0005-0000-0000-0000FB250000}"/>
    <cellStyle name="20% - Accent1 2 3 3 3 8 2" xfId="9911" xr:uid="{00000000-0005-0000-0000-0000FC250000}"/>
    <cellStyle name="20% - Accent1 2 3 3 3 8 2 2" xfId="9912" xr:uid="{00000000-0005-0000-0000-0000FD250000}"/>
    <cellStyle name="20% - Accent1 2 3 3 3 8 3" xfId="9913" xr:uid="{00000000-0005-0000-0000-0000FE250000}"/>
    <cellStyle name="20% - Accent1 2 3 3 3 9" xfId="9914" xr:uid="{00000000-0005-0000-0000-0000FF250000}"/>
    <cellStyle name="20% - Accent1 2 3 3 3 9 2" xfId="9915" xr:uid="{00000000-0005-0000-0000-000000260000}"/>
    <cellStyle name="20% - Accent1 2 3 3 4" xfId="9916" xr:uid="{00000000-0005-0000-0000-000001260000}"/>
    <cellStyle name="20% - Accent1 2 3 3 4 10" xfId="9917" xr:uid="{00000000-0005-0000-0000-000002260000}"/>
    <cellStyle name="20% - Accent1 2 3 3 4 10 2" xfId="9918" xr:uid="{00000000-0005-0000-0000-000003260000}"/>
    <cellStyle name="20% - Accent1 2 3 3 4 11" xfId="9919" xr:uid="{00000000-0005-0000-0000-000004260000}"/>
    <cellStyle name="20% - Accent1 2 3 3 4 2" xfId="9920" xr:uid="{00000000-0005-0000-0000-000005260000}"/>
    <cellStyle name="20% - Accent1 2 3 3 4 2 2" xfId="9921" xr:uid="{00000000-0005-0000-0000-000006260000}"/>
    <cellStyle name="20% - Accent1 2 3 3 4 2 2 2" xfId="9922" xr:uid="{00000000-0005-0000-0000-000007260000}"/>
    <cellStyle name="20% - Accent1 2 3 3 4 2 2 2 2" xfId="9923" xr:uid="{00000000-0005-0000-0000-000008260000}"/>
    <cellStyle name="20% - Accent1 2 3 3 4 2 2 2 2 2" xfId="9924" xr:uid="{00000000-0005-0000-0000-000009260000}"/>
    <cellStyle name="20% - Accent1 2 3 3 4 2 2 2 3" xfId="9925" xr:uid="{00000000-0005-0000-0000-00000A260000}"/>
    <cellStyle name="20% - Accent1 2 3 3 4 2 2 3" xfId="9926" xr:uid="{00000000-0005-0000-0000-00000B260000}"/>
    <cellStyle name="20% - Accent1 2 3 3 4 2 2 3 2" xfId="9927" xr:uid="{00000000-0005-0000-0000-00000C260000}"/>
    <cellStyle name="20% - Accent1 2 3 3 4 2 2 4" xfId="9928" xr:uid="{00000000-0005-0000-0000-00000D260000}"/>
    <cellStyle name="20% - Accent1 2 3 3 4 2 3" xfId="9929" xr:uid="{00000000-0005-0000-0000-00000E260000}"/>
    <cellStyle name="20% - Accent1 2 3 3 4 2 3 2" xfId="9930" xr:uid="{00000000-0005-0000-0000-00000F260000}"/>
    <cellStyle name="20% - Accent1 2 3 3 4 2 3 2 2" xfId="9931" xr:uid="{00000000-0005-0000-0000-000010260000}"/>
    <cellStyle name="20% - Accent1 2 3 3 4 2 3 2 2 2" xfId="9932" xr:uid="{00000000-0005-0000-0000-000011260000}"/>
    <cellStyle name="20% - Accent1 2 3 3 4 2 3 2 3" xfId="9933" xr:uid="{00000000-0005-0000-0000-000012260000}"/>
    <cellStyle name="20% - Accent1 2 3 3 4 2 3 3" xfId="9934" xr:uid="{00000000-0005-0000-0000-000013260000}"/>
    <cellStyle name="20% - Accent1 2 3 3 4 2 3 3 2" xfId="9935" xr:uid="{00000000-0005-0000-0000-000014260000}"/>
    <cellStyle name="20% - Accent1 2 3 3 4 2 3 4" xfId="9936" xr:uid="{00000000-0005-0000-0000-000015260000}"/>
    <cellStyle name="20% - Accent1 2 3 3 4 2 4" xfId="9937" xr:uid="{00000000-0005-0000-0000-000016260000}"/>
    <cellStyle name="20% - Accent1 2 3 3 4 2 4 2" xfId="9938" xr:uid="{00000000-0005-0000-0000-000017260000}"/>
    <cellStyle name="20% - Accent1 2 3 3 4 2 4 2 2" xfId="9939" xr:uid="{00000000-0005-0000-0000-000018260000}"/>
    <cellStyle name="20% - Accent1 2 3 3 4 2 4 2 2 2" xfId="9940" xr:uid="{00000000-0005-0000-0000-000019260000}"/>
    <cellStyle name="20% - Accent1 2 3 3 4 2 4 2 3" xfId="9941" xr:uid="{00000000-0005-0000-0000-00001A260000}"/>
    <cellStyle name="20% - Accent1 2 3 3 4 2 4 3" xfId="9942" xr:uid="{00000000-0005-0000-0000-00001B260000}"/>
    <cellStyle name="20% - Accent1 2 3 3 4 2 4 3 2" xfId="9943" xr:uid="{00000000-0005-0000-0000-00001C260000}"/>
    <cellStyle name="20% - Accent1 2 3 3 4 2 4 4" xfId="9944" xr:uid="{00000000-0005-0000-0000-00001D260000}"/>
    <cellStyle name="20% - Accent1 2 3 3 4 2 5" xfId="9945" xr:uid="{00000000-0005-0000-0000-00001E260000}"/>
    <cellStyle name="20% - Accent1 2 3 3 4 2 5 2" xfId="9946" xr:uid="{00000000-0005-0000-0000-00001F260000}"/>
    <cellStyle name="20% - Accent1 2 3 3 4 2 5 2 2" xfId="9947" xr:uid="{00000000-0005-0000-0000-000020260000}"/>
    <cellStyle name="20% - Accent1 2 3 3 4 2 5 3" xfId="9948" xr:uid="{00000000-0005-0000-0000-000021260000}"/>
    <cellStyle name="20% - Accent1 2 3 3 4 2 6" xfId="9949" xr:uid="{00000000-0005-0000-0000-000022260000}"/>
    <cellStyle name="20% - Accent1 2 3 3 4 2 6 2" xfId="9950" xr:uid="{00000000-0005-0000-0000-000023260000}"/>
    <cellStyle name="20% - Accent1 2 3 3 4 2 6 2 2" xfId="9951" xr:uid="{00000000-0005-0000-0000-000024260000}"/>
    <cellStyle name="20% - Accent1 2 3 3 4 2 6 3" xfId="9952" xr:uid="{00000000-0005-0000-0000-000025260000}"/>
    <cellStyle name="20% - Accent1 2 3 3 4 2 7" xfId="9953" xr:uid="{00000000-0005-0000-0000-000026260000}"/>
    <cellStyle name="20% - Accent1 2 3 3 4 2 7 2" xfId="9954" xr:uid="{00000000-0005-0000-0000-000027260000}"/>
    <cellStyle name="20% - Accent1 2 3 3 4 2 8" xfId="9955" xr:uid="{00000000-0005-0000-0000-000028260000}"/>
    <cellStyle name="20% - Accent1 2 3 3 4 2 8 2" xfId="9956" xr:uid="{00000000-0005-0000-0000-000029260000}"/>
    <cellStyle name="20% - Accent1 2 3 3 4 2 9" xfId="9957" xr:uid="{00000000-0005-0000-0000-00002A260000}"/>
    <cellStyle name="20% - Accent1 2 3 3 4 3" xfId="9958" xr:uid="{00000000-0005-0000-0000-00002B260000}"/>
    <cellStyle name="20% - Accent1 2 3 3 4 3 2" xfId="9959" xr:uid="{00000000-0005-0000-0000-00002C260000}"/>
    <cellStyle name="20% - Accent1 2 3 3 4 3 2 2" xfId="9960" xr:uid="{00000000-0005-0000-0000-00002D260000}"/>
    <cellStyle name="20% - Accent1 2 3 3 4 3 2 2 2" xfId="9961" xr:uid="{00000000-0005-0000-0000-00002E260000}"/>
    <cellStyle name="20% - Accent1 2 3 3 4 3 2 2 2 2" xfId="9962" xr:uid="{00000000-0005-0000-0000-00002F260000}"/>
    <cellStyle name="20% - Accent1 2 3 3 4 3 2 2 3" xfId="9963" xr:uid="{00000000-0005-0000-0000-000030260000}"/>
    <cellStyle name="20% - Accent1 2 3 3 4 3 2 3" xfId="9964" xr:uid="{00000000-0005-0000-0000-000031260000}"/>
    <cellStyle name="20% - Accent1 2 3 3 4 3 2 3 2" xfId="9965" xr:uid="{00000000-0005-0000-0000-000032260000}"/>
    <cellStyle name="20% - Accent1 2 3 3 4 3 2 4" xfId="9966" xr:uid="{00000000-0005-0000-0000-000033260000}"/>
    <cellStyle name="20% - Accent1 2 3 3 4 3 3" xfId="9967" xr:uid="{00000000-0005-0000-0000-000034260000}"/>
    <cellStyle name="20% - Accent1 2 3 3 4 3 3 2" xfId="9968" xr:uid="{00000000-0005-0000-0000-000035260000}"/>
    <cellStyle name="20% - Accent1 2 3 3 4 3 3 2 2" xfId="9969" xr:uid="{00000000-0005-0000-0000-000036260000}"/>
    <cellStyle name="20% - Accent1 2 3 3 4 3 3 2 2 2" xfId="9970" xr:uid="{00000000-0005-0000-0000-000037260000}"/>
    <cellStyle name="20% - Accent1 2 3 3 4 3 3 2 3" xfId="9971" xr:uid="{00000000-0005-0000-0000-000038260000}"/>
    <cellStyle name="20% - Accent1 2 3 3 4 3 3 3" xfId="9972" xr:uid="{00000000-0005-0000-0000-000039260000}"/>
    <cellStyle name="20% - Accent1 2 3 3 4 3 3 3 2" xfId="9973" xr:uid="{00000000-0005-0000-0000-00003A260000}"/>
    <cellStyle name="20% - Accent1 2 3 3 4 3 3 4" xfId="9974" xr:uid="{00000000-0005-0000-0000-00003B260000}"/>
    <cellStyle name="20% - Accent1 2 3 3 4 3 4" xfId="9975" xr:uid="{00000000-0005-0000-0000-00003C260000}"/>
    <cellStyle name="20% - Accent1 2 3 3 4 3 4 2" xfId="9976" xr:uid="{00000000-0005-0000-0000-00003D260000}"/>
    <cellStyle name="20% - Accent1 2 3 3 4 3 4 2 2" xfId="9977" xr:uid="{00000000-0005-0000-0000-00003E260000}"/>
    <cellStyle name="20% - Accent1 2 3 3 4 3 4 2 2 2" xfId="9978" xr:uid="{00000000-0005-0000-0000-00003F260000}"/>
    <cellStyle name="20% - Accent1 2 3 3 4 3 4 2 3" xfId="9979" xr:uid="{00000000-0005-0000-0000-000040260000}"/>
    <cellStyle name="20% - Accent1 2 3 3 4 3 4 3" xfId="9980" xr:uid="{00000000-0005-0000-0000-000041260000}"/>
    <cellStyle name="20% - Accent1 2 3 3 4 3 4 3 2" xfId="9981" xr:uid="{00000000-0005-0000-0000-000042260000}"/>
    <cellStyle name="20% - Accent1 2 3 3 4 3 4 4" xfId="9982" xr:uid="{00000000-0005-0000-0000-000043260000}"/>
    <cellStyle name="20% - Accent1 2 3 3 4 3 5" xfId="9983" xr:uid="{00000000-0005-0000-0000-000044260000}"/>
    <cellStyle name="20% - Accent1 2 3 3 4 3 5 2" xfId="9984" xr:uid="{00000000-0005-0000-0000-000045260000}"/>
    <cellStyle name="20% - Accent1 2 3 3 4 3 5 2 2" xfId="9985" xr:uid="{00000000-0005-0000-0000-000046260000}"/>
    <cellStyle name="20% - Accent1 2 3 3 4 3 5 3" xfId="9986" xr:uid="{00000000-0005-0000-0000-000047260000}"/>
    <cellStyle name="20% - Accent1 2 3 3 4 3 6" xfId="9987" xr:uid="{00000000-0005-0000-0000-000048260000}"/>
    <cellStyle name="20% - Accent1 2 3 3 4 3 6 2" xfId="9988" xr:uid="{00000000-0005-0000-0000-000049260000}"/>
    <cellStyle name="20% - Accent1 2 3 3 4 3 6 2 2" xfId="9989" xr:uid="{00000000-0005-0000-0000-00004A260000}"/>
    <cellStyle name="20% - Accent1 2 3 3 4 3 6 3" xfId="9990" xr:uid="{00000000-0005-0000-0000-00004B260000}"/>
    <cellStyle name="20% - Accent1 2 3 3 4 3 7" xfId="9991" xr:uid="{00000000-0005-0000-0000-00004C260000}"/>
    <cellStyle name="20% - Accent1 2 3 3 4 3 7 2" xfId="9992" xr:uid="{00000000-0005-0000-0000-00004D260000}"/>
    <cellStyle name="20% - Accent1 2 3 3 4 3 8" xfId="9993" xr:uid="{00000000-0005-0000-0000-00004E260000}"/>
    <cellStyle name="20% - Accent1 2 3 3 4 3 8 2" xfId="9994" xr:uid="{00000000-0005-0000-0000-00004F260000}"/>
    <cellStyle name="20% - Accent1 2 3 3 4 3 9" xfId="9995" xr:uid="{00000000-0005-0000-0000-000050260000}"/>
    <cellStyle name="20% - Accent1 2 3 3 4 4" xfId="9996" xr:uid="{00000000-0005-0000-0000-000051260000}"/>
    <cellStyle name="20% - Accent1 2 3 3 4 4 2" xfId="9997" xr:uid="{00000000-0005-0000-0000-000052260000}"/>
    <cellStyle name="20% - Accent1 2 3 3 4 4 2 2" xfId="9998" xr:uid="{00000000-0005-0000-0000-000053260000}"/>
    <cellStyle name="20% - Accent1 2 3 3 4 4 2 2 2" xfId="9999" xr:uid="{00000000-0005-0000-0000-000054260000}"/>
    <cellStyle name="20% - Accent1 2 3 3 4 4 2 3" xfId="10000" xr:uid="{00000000-0005-0000-0000-000055260000}"/>
    <cellStyle name="20% - Accent1 2 3 3 4 4 3" xfId="10001" xr:uid="{00000000-0005-0000-0000-000056260000}"/>
    <cellStyle name="20% - Accent1 2 3 3 4 4 3 2" xfId="10002" xr:uid="{00000000-0005-0000-0000-000057260000}"/>
    <cellStyle name="20% - Accent1 2 3 3 4 4 4" xfId="10003" xr:uid="{00000000-0005-0000-0000-000058260000}"/>
    <cellStyle name="20% - Accent1 2 3 3 4 5" xfId="10004" xr:uid="{00000000-0005-0000-0000-000059260000}"/>
    <cellStyle name="20% - Accent1 2 3 3 4 5 2" xfId="10005" xr:uid="{00000000-0005-0000-0000-00005A260000}"/>
    <cellStyle name="20% - Accent1 2 3 3 4 5 2 2" xfId="10006" xr:uid="{00000000-0005-0000-0000-00005B260000}"/>
    <cellStyle name="20% - Accent1 2 3 3 4 5 2 2 2" xfId="10007" xr:uid="{00000000-0005-0000-0000-00005C260000}"/>
    <cellStyle name="20% - Accent1 2 3 3 4 5 2 3" xfId="10008" xr:uid="{00000000-0005-0000-0000-00005D260000}"/>
    <cellStyle name="20% - Accent1 2 3 3 4 5 3" xfId="10009" xr:uid="{00000000-0005-0000-0000-00005E260000}"/>
    <cellStyle name="20% - Accent1 2 3 3 4 5 3 2" xfId="10010" xr:uid="{00000000-0005-0000-0000-00005F260000}"/>
    <cellStyle name="20% - Accent1 2 3 3 4 5 4" xfId="10011" xr:uid="{00000000-0005-0000-0000-000060260000}"/>
    <cellStyle name="20% - Accent1 2 3 3 4 6" xfId="10012" xr:uid="{00000000-0005-0000-0000-000061260000}"/>
    <cellStyle name="20% - Accent1 2 3 3 4 6 2" xfId="10013" xr:uid="{00000000-0005-0000-0000-000062260000}"/>
    <cellStyle name="20% - Accent1 2 3 3 4 6 2 2" xfId="10014" xr:uid="{00000000-0005-0000-0000-000063260000}"/>
    <cellStyle name="20% - Accent1 2 3 3 4 6 2 2 2" xfId="10015" xr:uid="{00000000-0005-0000-0000-000064260000}"/>
    <cellStyle name="20% - Accent1 2 3 3 4 6 2 3" xfId="10016" xr:uid="{00000000-0005-0000-0000-000065260000}"/>
    <cellStyle name="20% - Accent1 2 3 3 4 6 3" xfId="10017" xr:uid="{00000000-0005-0000-0000-000066260000}"/>
    <cellStyle name="20% - Accent1 2 3 3 4 6 3 2" xfId="10018" xr:uid="{00000000-0005-0000-0000-000067260000}"/>
    <cellStyle name="20% - Accent1 2 3 3 4 6 4" xfId="10019" xr:uid="{00000000-0005-0000-0000-000068260000}"/>
    <cellStyle name="20% - Accent1 2 3 3 4 7" xfId="10020" xr:uid="{00000000-0005-0000-0000-000069260000}"/>
    <cellStyle name="20% - Accent1 2 3 3 4 7 2" xfId="10021" xr:uid="{00000000-0005-0000-0000-00006A260000}"/>
    <cellStyle name="20% - Accent1 2 3 3 4 7 2 2" xfId="10022" xr:uid="{00000000-0005-0000-0000-00006B260000}"/>
    <cellStyle name="20% - Accent1 2 3 3 4 7 3" xfId="10023" xr:uid="{00000000-0005-0000-0000-00006C260000}"/>
    <cellStyle name="20% - Accent1 2 3 3 4 8" xfId="10024" xr:uid="{00000000-0005-0000-0000-00006D260000}"/>
    <cellStyle name="20% - Accent1 2 3 3 4 8 2" xfId="10025" xr:uid="{00000000-0005-0000-0000-00006E260000}"/>
    <cellStyle name="20% - Accent1 2 3 3 4 8 2 2" xfId="10026" xr:uid="{00000000-0005-0000-0000-00006F260000}"/>
    <cellStyle name="20% - Accent1 2 3 3 4 8 3" xfId="10027" xr:uid="{00000000-0005-0000-0000-000070260000}"/>
    <cellStyle name="20% - Accent1 2 3 3 4 9" xfId="10028" xr:uid="{00000000-0005-0000-0000-000071260000}"/>
    <cellStyle name="20% - Accent1 2 3 3 4 9 2" xfId="10029" xr:uid="{00000000-0005-0000-0000-000072260000}"/>
    <cellStyle name="20% - Accent1 2 3 3 5" xfId="10030" xr:uid="{00000000-0005-0000-0000-000073260000}"/>
    <cellStyle name="20% - Accent1 2 3 3 5 2" xfId="10031" xr:uid="{00000000-0005-0000-0000-000074260000}"/>
    <cellStyle name="20% - Accent1 2 3 3 5 2 2" xfId="10032" xr:uid="{00000000-0005-0000-0000-000075260000}"/>
    <cellStyle name="20% - Accent1 2 3 3 5 2 2 2" xfId="10033" xr:uid="{00000000-0005-0000-0000-000076260000}"/>
    <cellStyle name="20% - Accent1 2 3 3 5 2 2 2 2" xfId="10034" xr:uid="{00000000-0005-0000-0000-000077260000}"/>
    <cellStyle name="20% - Accent1 2 3 3 5 2 2 3" xfId="10035" xr:uid="{00000000-0005-0000-0000-000078260000}"/>
    <cellStyle name="20% - Accent1 2 3 3 5 2 3" xfId="10036" xr:uid="{00000000-0005-0000-0000-000079260000}"/>
    <cellStyle name="20% - Accent1 2 3 3 5 2 3 2" xfId="10037" xr:uid="{00000000-0005-0000-0000-00007A260000}"/>
    <cellStyle name="20% - Accent1 2 3 3 5 2 4" xfId="10038" xr:uid="{00000000-0005-0000-0000-00007B260000}"/>
    <cellStyle name="20% - Accent1 2 3 3 5 3" xfId="10039" xr:uid="{00000000-0005-0000-0000-00007C260000}"/>
    <cellStyle name="20% - Accent1 2 3 3 5 3 2" xfId="10040" xr:uid="{00000000-0005-0000-0000-00007D260000}"/>
    <cellStyle name="20% - Accent1 2 3 3 5 3 2 2" xfId="10041" xr:uid="{00000000-0005-0000-0000-00007E260000}"/>
    <cellStyle name="20% - Accent1 2 3 3 5 3 2 2 2" xfId="10042" xr:uid="{00000000-0005-0000-0000-00007F260000}"/>
    <cellStyle name="20% - Accent1 2 3 3 5 3 2 3" xfId="10043" xr:uid="{00000000-0005-0000-0000-000080260000}"/>
    <cellStyle name="20% - Accent1 2 3 3 5 3 3" xfId="10044" xr:uid="{00000000-0005-0000-0000-000081260000}"/>
    <cellStyle name="20% - Accent1 2 3 3 5 3 3 2" xfId="10045" xr:uid="{00000000-0005-0000-0000-000082260000}"/>
    <cellStyle name="20% - Accent1 2 3 3 5 3 4" xfId="10046" xr:uid="{00000000-0005-0000-0000-000083260000}"/>
    <cellStyle name="20% - Accent1 2 3 3 5 4" xfId="10047" xr:uid="{00000000-0005-0000-0000-000084260000}"/>
    <cellStyle name="20% - Accent1 2 3 3 5 4 2" xfId="10048" xr:uid="{00000000-0005-0000-0000-000085260000}"/>
    <cellStyle name="20% - Accent1 2 3 3 5 4 2 2" xfId="10049" xr:uid="{00000000-0005-0000-0000-000086260000}"/>
    <cellStyle name="20% - Accent1 2 3 3 5 4 2 2 2" xfId="10050" xr:uid="{00000000-0005-0000-0000-000087260000}"/>
    <cellStyle name="20% - Accent1 2 3 3 5 4 2 3" xfId="10051" xr:uid="{00000000-0005-0000-0000-000088260000}"/>
    <cellStyle name="20% - Accent1 2 3 3 5 4 3" xfId="10052" xr:uid="{00000000-0005-0000-0000-000089260000}"/>
    <cellStyle name="20% - Accent1 2 3 3 5 4 3 2" xfId="10053" xr:uid="{00000000-0005-0000-0000-00008A260000}"/>
    <cellStyle name="20% - Accent1 2 3 3 5 4 4" xfId="10054" xr:uid="{00000000-0005-0000-0000-00008B260000}"/>
    <cellStyle name="20% - Accent1 2 3 3 5 5" xfId="10055" xr:uid="{00000000-0005-0000-0000-00008C260000}"/>
    <cellStyle name="20% - Accent1 2 3 3 5 5 2" xfId="10056" xr:uid="{00000000-0005-0000-0000-00008D260000}"/>
    <cellStyle name="20% - Accent1 2 3 3 5 5 2 2" xfId="10057" xr:uid="{00000000-0005-0000-0000-00008E260000}"/>
    <cellStyle name="20% - Accent1 2 3 3 5 5 3" xfId="10058" xr:uid="{00000000-0005-0000-0000-00008F260000}"/>
    <cellStyle name="20% - Accent1 2 3 3 5 6" xfId="10059" xr:uid="{00000000-0005-0000-0000-000090260000}"/>
    <cellStyle name="20% - Accent1 2 3 3 5 6 2" xfId="10060" xr:uid="{00000000-0005-0000-0000-000091260000}"/>
    <cellStyle name="20% - Accent1 2 3 3 5 6 2 2" xfId="10061" xr:uid="{00000000-0005-0000-0000-000092260000}"/>
    <cellStyle name="20% - Accent1 2 3 3 5 6 3" xfId="10062" xr:uid="{00000000-0005-0000-0000-000093260000}"/>
    <cellStyle name="20% - Accent1 2 3 3 5 7" xfId="10063" xr:uid="{00000000-0005-0000-0000-000094260000}"/>
    <cellStyle name="20% - Accent1 2 3 3 5 7 2" xfId="10064" xr:uid="{00000000-0005-0000-0000-000095260000}"/>
    <cellStyle name="20% - Accent1 2 3 3 5 8" xfId="10065" xr:uid="{00000000-0005-0000-0000-000096260000}"/>
    <cellStyle name="20% - Accent1 2 3 3 5 8 2" xfId="10066" xr:uid="{00000000-0005-0000-0000-000097260000}"/>
    <cellStyle name="20% - Accent1 2 3 3 5 9" xfId="10067" xr:uid="{00000000-0005-0000-0000-000098260000}"/>
    <cellStyle name="20% - Accent1 2 3 3 6" xfId="10068" xr:uid="{00000000-0005-0000-0000-000099260000}"/>
    <cellStyle name="20% - Accent1 2 3 3 6 2" xfId="10069" xr:uid="{00000000-0005-0000-0000-00009A260000}"/>
    <cellStyle name="20% - Accent1 2 3 3 6 2 2" xfId="10070" xr:uid="{00000000-0005-0000-0000-00009B260000}"/>
    <cellStyle name="20% - Accent1 2 3 3 6 2 2 2" xfId="10071" xr:uid="{00000000-0005-0000-0000-00009C260000}"/>
    <cellStyle name="20% - Accent1 2 3 3 6 2 2 2 2" xfId="10072" xr:uid="{00000000-0005-0000-0000-00009D260000}"/>
    <cellStyle name="20% - Accent1 2 3 3 6 2 2 3" xfId="10073" xr:uid="{00000000-0005-0000-0000-00009E260000}"/>
    <cellStyle name="20% - Accent1 2 3 3 6 2 3" xfId="10074" xr:uid="{00000000-0005-0000-0000-00009F260000}"/>
    <cellStyle name="20% - Accent1 2 3 3 6 2 3 2" xfId="10075" xr:uid="{00000000-0005-0000-0000-0000A0260000}"/>
    <cellStyle name="20% - Accent1 2 3 3 6 2 4" xfId="10076" xr:uid="{00000000-0005-0000-0000-0000A1260000}"/>
    <cellStyle name="20% - Accent1 2 3 3 6 3" xfId="10077" xr:uid="{00000000-0005-0000-0000-0000A2260000}"/>
    <cellStyle name="20% - Accent1 2 3 3 6 3 2" xfId="10078" xr:uid="{00000000-0005-0000-0000-0000A3260000}"/>
    <cellStyle name="20% - Accent1 2 3 3 6 3 2 2" xfId="10079" xr:uid="{00000000-0005-0000-0000-0000A4260000}"/>
    <cellStyle name="20% - Accent1 2 3 3 6 3 2 2 2" xfId="10080" xr:uid="{00000000-0005-0000-0000-0000A5260000}"/>
    <cellStyle name="20% - Accent1 2 3 3 6 3 2 3" xfId="10081" xr:uid="{00000000-0005-0000-0000-0000A6260000}"/>
    <cellStyle name="20% - Accent1 2 3 3 6 3 3" xfId="10082" xr:uid="{00000000-0005-0000-0000-0000A7260000}"/>
    <cellStyle name="20% - Accent1 2 3 3 6 3 3 2" xfId="10083" xr:uid="{00000000-0005-0000-0000-0000A8260000}"/>
    <cellStyle name="20% - Accent1 2 3 3 6 3 4" xfId="10084" xr:uid="{00000000-0005-0000-0000-0000A9260000}"/>
    <cellStyle name="20% - Accent1 2 3 3 6 4" xfId="10085" xr:uid="{00000000-0005-0000-0000-0000AA260000}"/>
    <cellStyle name="20% - Accent1 2 3 3 6 4 2" xfId="10086" xr:uid="{00000000-0005-0000-0000-0000AB260000}"/>
    <cellStyle name="20% - Accent1 2 3 3 6 4 2 2" xfId="10087" xr:uid="{00000000-0005-0000-0000-0000AC260000}"/>
    <cellStyle name="20% - Accent1 2 3 3 6 4 2 2 2" xfId="10088" xr:uid="{00000000-0005-0000-0000-0000AD260000}"/>
    <cellStyle name="20% - Accent1 2 3 3 6 4 2 3" xfId="10089" xr:uid="{00000000-0005-0000-0000-0000AE260000}"/>
    <cellStyle name="20% - Accent1 2 3 3 6 4 3" xfId="10090" xr:uid="{00000000-0005-0000-0000-0000AF260000}"/>
    <cellStyle name="20% - Accent1 2 3 3 6 4 3 2" xfId="10091" xr:uid="{00000000-0005-0000-0000-0000B0260000}"/>
    <cellStyle name="20% - Accent1 2 3 3 6 4 4" xfId="10092" xr:uid="{00000000-0005-0000-0000-0000B1260000}"/>
    <cellStyle name="20% - Accent1 2 3 3 6 5" xfId="10093" xr:uid="{00000000-0005-0000-0000-0000B2260000}"/>
    <cellStyle name="20% - Accent1 2 3 3 6 5 2" xfId="10094" xr:uid="{00000000-0005-0000-0000-0000B3260000}"/>
    <cellStyle name="20% - Accent1 2 3 3 6 5 2 2" xfId="10095" xr:uid="{00000000-0005-0000-0000-0000B4260000}"/>
    <cellStyle name="20% - Accent1 2 3 3 6 5 3" xfId="10096" xr:uid="{00000000-0005-0000-0000-0000B5260000}"/>
    <cellStyle name="20% - Accent1 2 3 3 6 6" xfId="10097" xr:uid="{00000000-0005-0000-0000-0000B6260000}"/>
    <cellStyle name="20% - Accent1 2 3 3 6 6 2" xfId="10098" xr:uid="{00000000-0005-0000-0000-0000B7260000}"/>
    <cellStyle name="20% - Accent1 2 3 3 6 6 2 2" xfId="10099" xr:uid="{00000000-0005-0000-0000-0000B8260000}"/>
    <cellStyle name="20% - Accent1 2 3 3 6 6 3" xfId="10100" xr:uid="{00000000-0005-0000-0000-0000B9260000}"/>
    <cellStyle name="20% - Accent1 2 3 3 6 7" xfId="10101" xr:uid="{00000000-0005-0000-0000-0000BA260000}"/>
    <cellStyle name="20% - Accent1 2 3 3 6 7 2" xfId="10102" xr:uid="{00000000-0005-0000-0000-0000BB260000}"/>
    <cellStyle name="20% - Accent1 2 3 3 6 8" xfId="10103" xr:uid="{00000000-0005-0000-0000-0000BC260000}"/>
    <cellStyle name="20% - Accent1 2 3 3 6 8 2" xfId="10104" xr:uid="{00000000-0005-0000-0000-0000BD260000}"/>
    <cellStyle name="20% - Accent1 2 3 3 6 9" xfId="10105" xr:uid="{00000000-0005-0000-0000-0000BE260000}"/>
    <cellStyle name="20% - Accent1 2 3 3 7" xfId="10106" xr:uid="{00000000-0005-0000-0000-0000BF260000}"/>
    <cellStyle name="20% - Accent1 2 3 3 7 2" xfId="10107" xr:uid="{00000000-0005-0000-0000-0000C0260000}"/>
    <cellStyle name="20% - Accent1 2 3 3 7 2 2" xfId="10108" xr:uid="{00000000-0005-0000-0000-0000C1260000}"/>
    <cellStyle name="20% - Accent1 2 3 3 7 2 2 2" xfId="10109" xr:uid="{00000000-0005-0000-0000-0000C2260000}"/>
    <cellStyle name="20% - Accent1 2 3 3 7 2 3" xfId="10110" xr:uid="{00000000-0005-0000-0000-0000C3260000}"/>
    <cellStyle name="20% - Accent1 2 3 3 7 3" xfId="10111" xr:uid="{00000000-0005-0000-0000-0000C4260000}"/>
    <cellStyle name="20% - Accent1 2 3 3 7 3 2" xfId="10112" xr:uid="{00000000-0005-0000-0000-0000C5260000}"/>
    <cellStyle name="20% - Accent1 2 3 3 7 4" xfId="10113" xr:uid="{00000000-0005-0000-0000-0000C6260000}"/>
    <cellStyle name="20% - Accent1 2 3 3 8" xfId="10114" xr:uid="{00000000-0005-0000-0000-0000C7260000}"/>
    <cellStyle name="20% - Accent1 2 3 3 8 2" xfId="10115" xr:uid="{00000000-0005-0000-0000-0000C8260000}"/>
    <cellStyle name="20% - Accent1 2 3 3 8 2 2" xfId="10116" xr:uid="{00000000-0005-0000-0000-0000C9260000}"/>
    <cellStyle name="20% - Accent1 2 3 3 8 2 2 2" xfId="10117" xr:uid="{00000000-0005-0000-0000-0000CA260000}"/>
    <cellStyle name="20% - Accent1 2 3 3 8 2 3" xfId="10118" xr:uid="{00000000-0005-0000-0000-0000CB260000}"/>
    <cellStyle name="20% - Accent1 2 3 3 8 3" xfId="10119" xr:uid="{00000000-0005-0000-0000-0000CC260000}"/>
    <cellStyle name="20% - Accent1 2 3 3 8 3 2" xfId="10120" xr:uid="{00000000-0005-0000-0000-0000CD260000}"/>
    <cellStyle name="20% - Accent1 2 3 3 8 4" xfId="10121" xr:uid="{00000000-0005-0000-0000-0000CE260000}"/>
    <cellStyle name="20% - Accent1 2 3 3 9" xfId="10122" xr:uid="{00000000-0005-0000-0000-0000CF260000}"/>
    <cellStyle name="20% - Accent1 2 3 3 9 2" xfId="10123" xr:uid="{00000000-0005-0000-0000-0000D0260000}"/>
    <cellStyle name="20% - Accent1 2 3 3 9 2 2" xfId="10124" xr:uid="{00000000-0005-0000-0000-0000D1260000}"/>
    <cellStyle name="20% - Accent1 2 3 3 9 2 2 2" xfId="10125" xr:uid="{00000000-0005-0000-0000-0000D2260000}"/>
    <cellStyle name="20% - Accent1 2 3 3 9 2 3" xfId="10126" xr:uid="{00000000-0005-0000-0000-0000D3260000}"/>
    <cellStyle name="20% - Accent1 2 3 3 9 3" xfId="10127" xr:uid="{00000000-0005-0000-0000-0000D4260000}"/>
    <cellStyle name="20% - Accent1 2 3 3 9 3 2" xfId="10128" xr:uid="{00000000-0005-0000-0000-0000D5260000}"/>
    <cellStyle name="20% - Accent1 2 3 3 9 4" xfId="10129" xr:uid="{00000000-0005-0000-0000-0000D6260000}"/>
    <cellStyle name="20% - Accent1 2 3 4" xfId="10130" xr:uid="{00000000-0005-0000-0000-0000D7260000}"/>
    <cellStyle name="20% - Accent1 2 3 4 10" xfId="10131" xr:uid="{00000000-0005-0000-0000-0000D8260000}"/>
    <cellStyle name="20% - Accent1 2 3 4 10 2" xfId="10132" xr:uid="{00000000-0005-0000-0000-0000D9260000}"/>
    <cellStyle name="20% - Accent1 2 3 4 11" xfId="10133" xr:uid="{00000000-0005-0000-0000-0000DA260000}"/>
    <cellStyle name="20% - Accent1 2 3 4 2" xfId="10134" xr:uid="{00000000-0005-0000-0000-0000DB260000}"/>
    <cellStyle name="20% - Accent1 2 3 4 2 2" xfId="10135" xr:uid="{00000000-0005-0000-0000-0000DC260000}"/>
    <cellStyle name="20% - Accent1 2 3 4 2 2 2" xfId="10136" xr:uid="{00000000-0005-0000-0000-0000DD260000}"/>
    <cellStyle name="20% - Accent1 2 3 4 2 2 2 2" xfId="10137" xr:uid="{00000000-0005-0000-0000-0000DE260000}"/>
    <cellStyle name="20% - Accent1 2 3 4 2 2 2 2 2" xfId="10138" xr:uid="{00000000-0005-0000-0000-0000DF260000}"/>
    <cellStyle name="20% - Accent1 2 3 4 2 2 2 3" xfId="10139" xr:uid="{00000000-0005-0000-0000-0000E0260000}"/>
    <cellStyle name="20% - Accent1 2 3 4 2 2 3" xfId="10140" xr:uid="{00000000-0005-0000-0000-0000E1260000}"/>
    <cellStyle name="20% - Accent1 2 3 4 2 2 3 2" xfId="10141" xr:uid="{00000000-0005-0000-0000-0000E2260000}"/>
    <cellStyle name="20% - Accent1 2 3 4 2 2 4" xfId="10142" xr:uid="{00000000-0005-0000-0000-0000E3260000}"/>
    <cellStyle name="20% - Accent1 2 3 4 2 3" xfId="10143" xr:uid="{00000000-0005-0000-0000-0000E4260000}"/>
    <cellStyle name="20% - Accent1 2 3 4 2 3 2" xfId="10144" xr:uid="{00000000-0005-0000-0000-0000E5260000}"/>
    <cellStyle name="20% - Accent1 2 3 4 2 3 2 2" xfId="10145" xr:uid="{00000000-0005-0000-0000-0000E6260000}"/>
    <cellStyle name="20% - Accent1 2 3 4 2 3 2 2 2" xfId="10146" xr:uid="{00000000-0005-0000-0000-0000E7260000}"/>
    <cellStyle name="20% - Accent1 2 3 4 2 3 2 3" xfId="10147" xr:uid="{00000000-0005-0000-0000-0000E8260000}"/>
    <cellStyle name="20% - Accent1 2 3 4 2 3 3" xfId="10148" xr:uid="{00000000-0005-0000-0000-0000E9260000}"/>
    <cellStyle name="20% - Accent1 2 3 4 2 3 3 2" xfId="10149" xr:uid="{00000000-0005-0000-0000-0000EA260000}"/>
    <cellStyle name="20% - Accent1 2 3 4 2 3 4" xfId="10150" xr:uid="{00000000-0005-0000-0000-0000EB260000}"/>
    <cellStyle name="20% - Accent1 2 3 4 2 4" xfId="10151" xr:uid="{00000000-0005-0000-0000-0000EC260000}"/>
    <cellStyle name="20% - Accent1 2 3 4 2 4 2" xfId="10152" xr:uid="{00000000-0005-0000-0000-0000ED260000}"/>
    <cellStyle name="20% - Accent1 2 3 4 2 4 2 2" xfId="10153" xr:uid="{00000000-0005-0000-0000-0000EE260000}"/>
    <cellStyle name="20% - Accent1 2 3 4 2 4 2 2 2" xfId="10154" xr:uid="{00000000-0005-0000-0000-0000EF260000}"/>
    <cellStyle name="20% - Accent1 2 3 4 2 4 2 3" xfId="10155" xr:uid="{00000000-0005-0000-0000-0000F0260000}"/>
    <cellStyle name="20% - Accent1 2 3 4 2 4 3" xfId="10156" xr:uid="{00000000-0005-0000-0000-0000F1260000}"/>
    <cellStyle name="20% - Accent1 2 3 4 2 4 3 2" xfId="10157" xr:uid="{00000000-0005-0000-0000-0000F2260000}"/>
    <cellStyle name="20% - Accent1 2 3 4 2 4 4" xfId="10158" xr:uid="{00000000-0005-0000-0000-0000F3260000}"/>
    <cellStyle name="20% - Accent1 2 3 4 2 5" xfId="10159" xr:uid="{00000000-0005-0000-0000-0000F4260000}"/>
    <cellStyle name="20% - Accent1 2 3 4 2 5 2" xfId="10160" xr:uid="{00000000-0005-0000-0000-0000F5260000}"/>
    <cellStyle name="20% - Accent1 2 3 4 2 5 2 2" xfId="10161" xr:uid="{00000000-0005-0000-0000-0000F6260000}"/>
    <cellStyle name="20% - Accent1 2 3 4 2 5 3" xfId="10162" xr:uid="{00000000-0005-0000-0000-0000F7260000}"/>
    <cellStyle name="20% - Accent1 2 3 4 2 6" xfId="10163" xr:uid="{00000000-0005-0000-0000-0000F8260000}"/>
    <cellStyle name="20% - Accent1 2 3 4 2 6 2" xfId="10164" xr:uid="{00000000-0005-0000-0000-0000F9260000}"/>
    <cellStyle name="20% - Accent1 2 3 4 2 6 2 2" xfId="10165" xr:uid="{00000000-0005-0000-0000-0000FA260000}"/>
    <cellStyle name="20% - Accent1 2 3 4 2 6 3" xfId="10166" xr:uid="{00000000-0005-0000-0000-0000FB260000}"/>
    <cellStyle name="20% - Accent1 2 3 4 2 7" xfId="10167" xr:uid="{00000000-0005-0000-0000-0000FC260000}"/>
    <cellStyle name="20% - Accent1 2 3 4 2 7 2" xfId="10168" xr:uid="{00000000-0005-0000-0000-0000FD260000}"/>
    <cellStyle name="20% - Accent1 2 3 4 2 8" xfId="10169" xr:uid="{00000000-0005-0000-0000-0000FE260000}"/>
    <cellStyle name="20% - Accent1 2 3 4 2 8 2" xfId="10170" xr:uid="{00000000-0005-0000-0000-0000FF260000}"/>
    <cellStyle name="20% - Accent1 2 3 4 2 9" xfId="10171" xr:uid="{00000000-0005-0000-0000-000000270000}"/>
    <cellStyle name="20% - Accent1 2 3 4 3" xfId="10172" xr:uid="{00000000-0005-0000-0000-000001270000}"/>
    <cellStyle name="20% - Accent1 2 3 4 3 2" xfId="10173" xr:uid="{00000000-0005-0000-0000-000002270000}"/>
    <cellStyle name="20% - Accent1 2 3 4 3 2 2" xfId="10174" xr:uid="{00000000-0005-0000-0000-000003270000}"/>
    <cellStyle name="20% - Accent1 2 3 4 3 2 2 2" xfId="10175" xr:uid="{00000000-0005-0000-0000-000004270000}"/>
    <cellStyle name="20% - Accent1 2 3 4 3 2 2 2 2" xfId="10176" xr:uid="{00000000-0005-0000-0000-000005270000}"/>
    <cellStyle name="20% - Accent1 2 3 4 3 2 2 3" xfId="10177" xr:uid="{00000000-0005-0000-0000-000006270000}"/>
    <cellStyle name="20% - Accent1 2 3 4 3 2 3" xfId="10178" xr:uid="{00000000-0005-0000-0000-000007270000}"/>
    <cellStyle name="20% - Accent1 2 3 4 3 2 3 2" xfId="10179" xr:uid="{00000000-0005-0000-0000-000008270000}"/>
    <cellStyle name="20% - Accent1 2 3 4 3 2 4" xfId="10180" xr:uid="{00000000-0005-0000-0000-000009270000}"/>
    <cellStyle name="20% - Accent1 2 3 4 3 3" xfId="10181" xr:uid="{00000000-0005-0000-0000-00000A270000}"/>
    <cellStyle name="20% - Accent1 2 3 4 3 3 2" xfId="10182" xr:uid="{00000000-0005-0000-0000-00000B270000}"/>
    <cellStyle name="20% - Accent1 2 3 4 3 3 2 2" xfId="10183" xr:uid="{00000000-0005-0000-0000-00000C270000}"/>
    <cellStyle name="20% - Accent1 2 3 4 3 3 2 2 2" xfId="10184" xr:uid="{00000000-0005-0000-0000-00000D270000}"/>
    <cellStyle name="20% - Accent1 2 3 4 3 3 2 3" xfId="10185" xr:uid="{00000000-0005-0000-0000-00000E270000}"/>
    <cellStyle name="20% - Accent1 2 3 4 3 3 3" xfId="10186" xr:uid="{00000000-0005-0000-0000-00000F270000}"/>
    <cellStyle name="20% - Accent1 2 3 4 3 3 3 2" xfId="10187" xr:uid="{00000000-0005-0000-0000-000010270000}"/>
    <cellStyle name="20% - Accent1 2 3 4 3 3 4" xfId="10188" xr:uid="{00000000-0005-0000-0000-000011270000}"/>
    <cellStyle name="20% - Accent1 2 3 4 3 4" xfId="10189" xr:uid="{00000000-0005-0000-0000-000012270000}"/>
    <cellStyle name="20% - Accent1 2 3 4 3 4 2" xfId="10190" xr:uid="{00000000-0005-0000-0000-000013270000}"/>
    <cellStyle name="20% - Accent1 2 3 4 3 4 2 2" xfId="10191" xr:uid="{00000000-0005-0000-0000-000014270000}"/>
    <cellStyle name="20% - Accent1 2 3 4 3 4 2 2 2" xfId="10192" xr:uid="{00000000-0005-0000-0000-000015270000}"/>
    <cellStyle name="20% - Accent1 2 3 4 3 4 2 3" xfId="10193" xr:uid="{00000000-0005-0000-0000-000016270000}"/>
    <cellStyle name="20% - Accent1 2 3 4 3 4 3" xfId="10194" xr:uid="{00000000-0005-0000-0000-000017270000}"/>
    <cellStyle name="20% - Accent1 2 3 4 3 4 3 2" xfId="10195" xr:uid="{00000000-0005-0000-0000-000018270000}"/>
    <cellStyle name="20% - Accent1 2 3 4 3 4 4" xfId="10196" xr:uid="{00000000-0005-0000-0000-000019270000}"/>
    <cellStyle name="20% - Accent1 2 3 4 3 5" xfId="10197" xr:uid="{00000000-0005-0000-0000-00001A270000}"/>
    <cellStyle name="20% - Accent1 2 3 4 3 5 2" xfId="10198" xr:uid="{00000000-0005-0000-0000-00001B270000}"/>
    <cellStyle name="20% - Accent1 2 3 4 3 5 2 2" xfId="10199" xr:uid="{00000000-0005-0000-0000-00001C270000}"/>
    <cellStyle name="20% - Accent1 2 3 4 3 5 3" xfId="10200" xr:uid="{00000000-0005-0000-0000-00001D270000}"/>
    <cellStyle name="20% - Accent1 2 3 4 3 6" xfId="10201" xr:uid="{00000000-0005-0000-0000-00001E270000}"/>
    <cellStyle name="20% - Accent1 2 3 4 3 6 2" xfId="10202" xr:uid="{00000000-0005-0000-0000-00001F270000}"/>
    <cellStyle name="20% - Accent1 2 3 4 3 6 2 2" xfId="10203" xr:uid="{00000000-0005-0000-0000-000020270000}"/>
    <cellStyle name="20% - Accent1 2 3 4 3 6 3" xfId="10204" xr:uid="{00000000-0005-0000-0000-000021270000}"/>
    <cellStyle name="20% - Accent1 2 3 4 3 7" xfId="10205" xr:uid="{00000000-0005-0000-0000-000022270000}"/>
    <cellStyle name="20% - Accent1 2 3 4 3 7 2" xfId="10206" xr:uid="{00000000-0005-0000-0000-000023270000}"/>
    <cellStyle name="20% - Accent1 2 3 4 3 8" xfId="10207" xr:uid="{00000000-0005-0000-0000-000024270000}"/>
    <cellStyle name="20% - Accent1 2 3 4 3 8 2" xfId="10208" xr:uid="{00000000-0005-0000-0000-000025270000}"/>
    <cellStyle name="20% - Accent1 2 3 4 3 9" xfId="10209" xr:uid="{00000000-0005-0000-0000-000026270000}"/>
    <cellStyle name="20% - Accent1 2 3 4 4" xfId="10210" xr:uid="{00000000-0005-0000-0000-000027270000}"/>
    <cellStyle name="20% - Accent1 2 3 4 4 2" xfId="10211" xr:uid="{00000000-0005-0000-0000-000028270000}"/>
    <cellStyle name="20% - Accent1 2 3 4 4 2 2" xfId="10212" xr:uid="{00000000-0005-0000-0000-000029270000}"/>
    <cellStyle name="20% - Accent1 2 3 4 4 2 2 2" xfId="10213" xr:uid="{00000000-0005-0000-0000-00002A270000}"/>
    <cellStyle name="20% - Accent1 2 3 4 4 2 3" xfId="10214" xr:uid="{00000000-0005-0000-0000-00002B270000}"/>
    <cellStyle name="20% - Accent1 2 3 4 4 3" xfId="10215" xr:uid="{00000000-0005-0000-0000-00002C270000}"/>
    <cellStyle name="20% - Accent1 2 3 4 4 3 2" xfId="10216" xr:uid="{00000000-0005-0000-0000-00002D270000}"/>
    <cellStyle name="20% - Accent1 2 3 4 4 4" xfId="10217" xr:uid="{00000000-0005-0000-0000-00002E270000}"/>
    <cellStyle name="20% - Accent1 2 3 4 5" xfId="10218" xr:uid="{00000000-0005-0000-0000-00002F270000}"/>
    <cellStyle name="20% - Accent1 2 3 4 5 2" xfId="10219" xr:uid="{00000000-0005-0000-0000-000030270000}"/>
    <cellStyle name="20% - Accent1 2 3 4 5 2 2" xfId="10220" xr:uid="{00000000-0005-0000-0000-000031270000}"/>
    <cellStyle name="20% - Accent1 2 3 4 5 2 2 2" xfId="10221" xr:uid="{00000000-0005-0000-0000-000032270000}"/>
    <cellStyle name="20% - Accent1 2 3 4 5 2 3" xfId="10222" xr:uid="{00000000-0005-0000-0000-000033270000}"/>
    <cellStyle name="20% - Accent1 2 3 4 5 3" xfId="10223" xr:uid="{00000000-0005-0000-0000-000034270000}"/>
    <cellStyle name="20% - Accent1 2 3 4 5 3 2" xfId="10224" xr:uid="{00000000-0005-0000-0000-000035270000}"/>
    <cellStyle name="20% - Accent1 2 3 4 5 4" xfId="10225" xr:uid="{00000000-0005-0000-0000-000036270000}"/>
    <cellStyle name="20% - Accent1 2 3 4 6" xfId="10226" xr:uid="{00000000-0005-0000-0000-000037270000}"/>
    <cellStyle name="20% - Accent1 2 3 4 6 2" xfId="10227" xr:uid="{00000000-0005-0000-0000-000038270000}"/>
    <cellStyle name="20% - Accent1 2 3 4 6 2 2" xfId="10228" xr:uid="{00000000-0005-0000-0000-000039270000}"/>
    <cellStyle name="20% - Accent1 2 3 4 6 2 2 2" xfId="10229" xr:uid="{00000000-0005-0000-0000-00003A270000}"/>
    <cellStyle name="20% - Accent1 2 3 4 6 2 3" xfId="10230" xr:uid="{00000000-0005-0000-0000-00003B270000}"/>
    <cellStyle name="20% - Accent1 2 3 4 6 3" xfId="10231" xr:uid="{00000000-0005-0000-0000-00003C270000}"/>
    <cellStyle name="20% - Accent1 2 3 4 6 3 2" xfId="10232" xr:uid="{00000000-0005-0000-0000-00003D270000}"/>
    <cellStyle name="20% - Accent1 2 3 4 6 4" xfId="10233" xr:uid="{00000000-0005-0000-0000-00003E270000}"/>
    <cellStyle name="20% - Accent1 2 3 4 7" xfId="10234" xr:uid="{00000000-0005-0000-0000-00003F270000}"/>
    <cellStyle name="20% - Accent1 2 3 4 7 2" xfId="10235" xr:uid="{00000000-0005-0000-0000-000040270000}"/>
    <cellStyle name="20% - Accent1 2 3 4 7 2 2" xfId="10236" xr:uid="{00000000-0005-0000-0000-000041270000}"/>
    <cellStyle name="20% - Accent1 2 3 4 7 3" xfId="10237" xr:uid="{00000000-0005-0000-0000-000042270000}"/>
    <cellStyle name="20% - Accent1 2 3 4 8" xfId="10238" xr:uid="{00000000-0005-0000-0000-000043270000}"/>
    <cellStyle name="20% - Accent1 2 3 4 8 2" xfId="10239" xr:uid="{00000000-0005-0000-0000-000044270000}"/>
    <cellStyle name="20% - Accent1 2 3 4 8 2 2" xfId="10240" xr:uid="{00000000-0005-0000-0000-000045270000}"/>
    <cellStyle name="20% - Accent1 2 3 4 8 3" xfId="10241" xr:uid="{00000000-0005-0000-0000-000046270000}"/>
    <cellStyle name="20% - Accent1 2 3 4 9" xfId="10242" xr:uid="{00000000-0005-0000-0000-000047270000}"/>
    <cellStyle name="20% - Accent1 2 3 4 9 2" xfId="10243" xr:uid="{00000000-0005-0000-0000-000048270000}"/>
    <cellStyle name="20% - Accent1 2 3 5" xfId="10244" xr:uid="{00000000-0005-0000-0000-000049270000}"/>
    <cellStyle name="20% - Accent1 2 3 5 10" xfId="10245" xr:uid="{00000000-0005-0000-0000-00004A270000}"/>
    <cellStyle name="20% - Accent1 2 3 5 10 2" xfId="10246" xr:uid="{00000000-0005-0000-0000-00004B270000}"/>
    <cellStyle name="20% - Accent1 2 3 5 11" xfId="10247" xr:uid="{00000000-0005-0000-0000-00004C270000}"/>
    <cellStyle name="20% - Accent1 2 3 5 2" xfId="10248" xr:uid="{00000000-0005-0000-0000-00004D270000}"/>
    <cellStyle name="20% - Accent1 2 3 5 2 2" xfId="10249" xr:uid="{00000000-0005-0000-0000-00004E270000}"/>
    <cellStyle name="20% - Accent1 2 3 5 2 2 2" xfId="10250" xr:uid="{00000000-0005-0000-0000-00004F270000}"/>
    <cellStyle name="20% - Accent1 2 3 5 2 2 2 2" xfId="10251" xr:uid="{00000000-0005-0000-0000-000050270000}"/>
    <cellStyle name="20% - Accent1 2 3 5 2 2 2 2 2" xfId="10252" xr:uid="{00000000-0005-0000-0000-000051270000}"/>
    <cellStyle name="20% - Accent1 2 3 5 2 2 2 3" xfId="10253" xr:uid="{00000000-0005-0000-0000-000052270000}"/>
    <cellStyle name="20% - Accent1 2 3 5 2 2 3" xfId="10254" xr:uid="{00000000-0005-0000-0000-000053270000}"/>
    <cellStyle name="20% - Accent1 2 3 5 2 2 3 2" xfId="10255" xr:uid="{00000000-0005-0000-0000-000054270000}"/>
    <cellStyle name="20% - Accent1 2 3 5 2 2 4" xfId="10256" xr:uid="{00000000-0005-0000-0000-000055270000}"/>
    <cellStyle name="20% - Accent1 2 3 5 2 3" xfId="10257" xr:uid="{00000000-0005-0000-0000-000056270000}"/>
    <cellStyle name="20% - Accent1 2 3 5 2 3 2" xfId="10258" xr:uid="{00000000-0005-0000-0000-000057270000}"/>
    <cellStyle name="20% - Accent1 2 3 5 2 3 2 2" xfId="10259" xr:uid="{00000000-0005-0000-0000-000058270000}"/>
    <cellStyle name="20% - Accent1 2 3 5 2 3 2 2 2" xfId="10260" xr:uid="{00000000-0005-0000-0000-000059270000}"/>
    <cellStyle name="20% - Accent1 2 3 5 2 3 2 3" xfId="10261" xr:uid="{00000000-0005-0000-0000-00005A270000}"/>
    <cellStyle name="20% - Accent1 2 3 5 2 3 3" xfId="10262" xr:uid="{00000000-0005-0000-0000-00005B270000}"/>
    <cellStyle name="20% - Accent1 2 3 5 2 3 3 2" xfId="10263" xr:uid="{00000000-0005-0000-0000-00005C270000}"/>
    <cellStyle name="20% - Accent1 2 3 5 2 3 4" xfId="10264" xr:uid="{00000000-0005-0000-0000-00005D270000}"/>
    <cellStyle name="20% - Accent1 2 3 5 2 4" xfId="10265" xr:uid="{00000000-0005-0000-0000-00005E270000}"/>
    <cellStyle name="20% - Accent1 2 3 5 2 4 2" xfId="10266" xr:uid="{00000000-0005-0000-0000-00005F270000}"/>
    <cellStyle name="20% - Accent1 2 3 5 2 4 2 2" xfId="10267" xr:uid="{00000000-0005-0000-0000-000060270000}"/>
    <cellStyle name="20% - Accent1 2 3 5 2 4 2 2 2" xfId="10268" xr:uid="{00000000-0005-0000-0000-000061270000}"/>
    <cellStyle name="20% - Accent1 2 3 5 2 4 2 3" xfId="10269" xr:uid="{00000000-0005-0000-0000-000062270000}"/>
    <cellStyle name="20% - Accent1 2 3 5 2 4 3" xfId="10270" xr:uid="{00000000-0005-0000-0000-000063270000}"/>
    <cellStyle name="20% - Accent1 2 3 5 2 4 3 2" xfId="10271" xr:uid="{00000000-0005-0000-0000-000064270000}"/>
    <cellStyle name="20% - Accent1 2 3 5 2 4 4" xfId="10272" xr:uid="{00000000-0005-0000-0000-000065270000}"/>
    <cellStyle name="20% - Accent1 2 3 5 2 5" xfId="10273" xr:uid="{00000000-0005-0000-0000-000066270000}"/>
    <cellStyle name="20% - Accent1 2 3 5 2 5 2" xfId="10274" xr:uid="{00000000-0005-0000-0000-000067270000}"/>
    <cellStyle name="20% - Accent1 2 3 5 2 5 2 2" xfId="10275" xr:uid="{00000000-0005-0000-0000-000068270000}"/>
    <cellStyle name="20% - Accent1 2 3 5 2 5 3" xfId="10276" xr:uid="{00000000-0005-0000-0000-000069270000}"/>
    <cellStyle name="20% - Accent1 2 3 5 2 6" xfId="10277" xr:uid="{00000000-0005-0000-0000-00006A270000}"/>
    <cellStyle name="20% - Accent1 2 3 5 2 6 2" xfId="10278" xr:uid="{00000000-0005-0000-0000-00006B270000}"/>
    <cellStyle name="20% - Accent1 2 3 5 2 6 2 2" xfId="10279" xr:uid="{00000000-0005-0000-0000-00006C270000}"/>
    <cellStyle name="20% - Accent1 2 3 5 2 6 3" xfId="10280" xr:uid="{00000000-0005-0000-0000-00006D270000}"/>
    <cellStyle name="20% - Accent1 2 3 5 2 7" xfId="10281" xr:uid="{00000000-0005-0000-0000-00006E270000}"/>
    <cellStyle name="20% - Accent1 2 3 5 2 7 2" xfId="10282" xr:uid="{00000000-0005-0000-0000-00006F270000}"/>
    <cellStyle name="20% - Accent1 2 3 5 2 8" xfId="10283" xr:uid="{00000000-0005-0000-0000-000070270000}"/>
    <cellStyle name="20% - Accent1 2 3 5 2 8 2" xfId="10284" xr:uid="{00000000-0005-0000-0000-000071270000}"/>
    <cellStyle name="20% - Accent1 2 3 5 2 9" xfId="10285" xr:uid="{00000000-0005-0000-0000-000072270000}"/>
    <cellStyle name="20% - Accent1 2 3 5 3" xfId="10286" xr:uid="{00000000-0005-0000-0000-000073270000}"/>
    <cellStyle name="20% - Accent1 2 3 5 3 2" xfId="10287" xr:uid="{00000000-0005-0000-0000-000074270000}"/>
    <cellStyle name="20% - Accent1 2 3 5 3 2 2" xfId="10288" xr:uid="{00000000-0005-0000-0000-000075270000}"/>
    <cellStyle name="20% - Accent1 2 3 5 3 2 2 2" xfId="10289" xr:uid="{00000000-0005-0000-0000-000076270000}"/>
    <cellStyle name="20% - Accent1 2 3 5 3 2 2 2 2" xfId="10290" xr:uid="{00000000-0005-0000-0000-000077270000}"/>
    <cellStyle name="20% - Accent1 2 3 5 3 2 2 3" xfId="10291" xr:uid="{00000000-0005-0000-0000-000078270000}"/>
    <cellStyle name="20% - Accent1 2 3 5 3 2 3" xfId="10292" xr:uid="{00000000-0005-0000-0000-000079270000}"/>
    <cellStyle name="20% - Accent1 2 3 5 3 2 3 2" xfId="10293" xr:uid="{00000000-0005-0000-0000-00007A270000}"/>
    <cellStyle name="20% - Accent1 2 3 5 3 2 4" xfId="10294" xr:uid="{00000000-0005-0000-0000-00007B270000}"/>
    <cellStyle name="20% - Accent1 2 3 5 3 3" xfId="10295" xr:uid="{00000000-0005-0000-0000-00007C270000}"/>
    <cellStyle name="20% - Accent1 2 3 5 3 3 2" xfId="10296" xr:uid="{00000000-0005-0000-0000-00007D270000}"/>
    <cellStyle name="20% - Accent1 2 3 5 3 3 2 2" xfId="10297" xr:uid="{00000000-0005-0000-0000-00007E270000}"/>
    <cellStyle name="20% - Accent1 2 3 5 3 3 2 2 2" xfId="10298" xr:uid="{00000000-0005-0000-0000-00007F270000}"/>
    <cellStyle name="20% - Accent1 2 3 5 3 3 2 3" xfId="10299" xr:uid="{00000000-0005-0000-0000-000080270000}"/>
    <cellStyle name="20% - Accent1 2 3 5 3 3 3" xfId="10300" xr:uid="{00000000-0005-0000-0000-000081270000}"/>
    <cellStyle name="20% - Accent1 2 3 5 3 3 3 2" xfId="10301" xr:uid="{00000000-0005-0000-0000-000082270000}"/>
    <cellStyle name="20% - Accent1 2 3 5 3 3 4" xfId="10302" xr:uid="{00000000-0005-0000-0000-000083270000}"/>
    <cellStyle name="20% - Accent1 2 3 5 3 4" xfId="10303" xr:uid="{00000000-0005-0000-0000-000084270000}"/>
    <cellStyle name="20% - Accent1 2 3 5 3 4 2" xfId="10304" xr:uid="{00000000-0005-0000-0000-000085270000}"/>
    <cellStyle name="20% - Accent1 2 3 5 3 4 2 2" xfId="10305" xr:uid="{00000000-0005-0000-0000-000086270000}"/>
    <cellStyle name="20% - Accent1 2 3 5 3 4 2 2 2" xfId="10306" xr:uid="{00000000-0005-0000-0000-000087270000}"/>
    <cellStyle name="20% - Accent1 2 3 5 3 4 2 3" xfId="10307" xr:uid="{00000000-0005-0000-0000-000088270000}"/>
    <cellStyle name="20% - Accent1 2 3 5 3 4 3" xfId="10308" xr:uid="{00000000-0005-0000-0000-000089270000}"/>
    <cellStyle name="20% - Accent1 2 3 5 3 4 3 2" xfId="10309" xr:uid="{00000000-0005-0000-0000-00008A270000}"/>
    <cellStyle name="20% - Accent1 2 3 5 3 4 4" xfId="10310" xr:uid="{00000000-0005-0000-0000-00008B270000}"/>
    <cellStyle name="20% - Accent1 2 3 5 3 5" xfId="10311" xr:uid="{00000000-0005-0000-0000-00008C270000}"/>
    <cellStyle name="20% - Accent1 2 3 5 3 5 2" xfId="10312" xr:uid="{00000000-0005-0000-0000-00008D270000}"/>
    <cellStyle name="20% - Accent1 2 3 5 3 5 2 2" xfId="10313" xr:uid="{00000000-0005-0000-0000-00008E270000}"/>
    <cellStyle name="20% - Accent1 2 3 5 3 5 3" xfId="10314" xr:uid="{00000000-0005-0000-0000-00008F270000}"/>
    <cellStyle name="20% - Accent1 2 3 5 3 6" xfId="10315" xr:uid="{00000000-0005-0000-0000-000090270000}"/>
    <cellStyle name="20% - Accent1 2 3 5 3 6 2" xfId="10316" xr:uid="{00000000-0005-0000-0000-000091270000}"/>
    <cellStyle name="20% - Accent1 2 3 5 3 6 2 2" xfId="10317" xr:uid="{00000000-0005-0000-0000-000092270000}"/>
    <cellStyle name="20% - Accent1 2 3 5 3 6 3" xfId="10318" xr:uid="{00000000-0005-0000-0000-000093270000}"/>
    <cellStyle name="20% - Accent1 2 3 5 3 7" xfId="10319" xr:uid="{00000000-0005-0000-0000-000094270000}"/>
    <cellStyle name="20% - Accent1 2 3 5 3 7 2" xfId="10320" xr:uid="{00000000-0005-0000-0000-000095270000}"/>
    <cellStyle name="20% - Accent1 2 3 5 3 8" xfId="10321" xr:uid="{00000000-0005-0000-0000-000096270000}"/>
    <cellStyle name="20% - Accent1 2 3 5 3 8 2" xfId="10322" xr:uid="{00000000-0005-0000-0000-000097270000}"/>
    <cellStyle name="20% - Accent1 2 3 5 3 9" xfId="10323" xr:uid="{00000000-0005-0000-0000-000098270000}"/>
    <cellStyle name="20% - Accent1 2 3 5 4" xfId="10324" xr:uid="{00000000-0005-0000-0000-000099270000}"/>
    <cellStyle name="20% - Accent1 2 3 5 4 2" xfId="10325" xr:uid="{00000000-0005-0000-0000-00009A270000}"/>
    <cellStyle name="20% - Accent1 2 3 5 4 2 2" xfId="10326" xr:uid="{00000000-0005-0000-0000-00009B270000}"/>
    <cellStyle name="20% - Accent1 2 3 5 4 2 2 2" xfId="10327" xr:uid="{00000000-0005-0000-0000-00009C270000}"/>
    <cellStyle name="20% - Accent1 2 3 5 4 2 3" xfId="10328" xr:uid="{00000000-0005-0000-0000-00009D270000}"/>
    <cellStyle name="20% - Accent1 2 3 5 4 3" xfId="10329" xr:uid="{00000000-0005-0000-0000-00009E270000}"/>
    <cellStyle name="20% - Accent1 2 3 5 4 3 2" xfId="10330" xr:uid="{00000000-0005-0000-0000-00009F270000}"/>
    <cellStyle name="20% - Accent1 2 3 5 4 4" xfId="10331" xr:uid="{00000000-0005-0000-0000-0000A0270000}"/>
    <cellStyle name="20% - Accent1 2 3 5 5" xfId="10332" xr:uid="{00000000-0005-0000-0000-0000A1270000}"/>
    <cellStyle name="20% - Accent1 2 3 5 5 2" xfId="10333" xr:uid="{00000000-0005-0000-0000-0000A2270000}"/>
    <cellStyle name="20% - Accent1 2 3 5 5 2 2" xfId="10334" xr:uid="{00000000-0005-0000-0000-0000A3270000}"/>
    <cellStyle name="20% - Accent1 2 3 5 5 2 2 2" xfId="10335" xr:uid="{00000000-0005-0000-0000-0000A4270000}"/>
    <cellStyle name="20% - Accent1 2 3 5 5 2 3" xfId="10336" xr:uid="{00000000-0005-0000-0000-0000A5270000}"/>
    <cellStyle name="20% - Accent1 2 3 5 5 3" xfId="10337" xr:uid="{00000000-0005-0000-0000-0000A6270000}"/>
    <cellStyle name="20% - Accent1 2 3 5 5 3 2" xfId="10338" xr:uid="{00000000-0005-0000-0000-0000A7270000}"/>
    <cellStyle name="20% - Accent1 2 3 5 5 4" xfId="10339" xr:uid="{00000000-0005-0000-0000-0000A8270000}"/>
    <cellStyle name="20% - Accent1 2 3 5 6" xfId="10340" xr:uid="{00000000-0005-0000-0000-0000A9270000}"/>
    <cellStyle name="20% - Accent1 2 3 5 6 2" xfId="10341" xr:uid="{00000000-0005-0000-0000-0000AA270000}"/>
    <cellStyle name="20% - Accent1 2 3 5 6 2 2" xfId="10342" xr:uid="{00000000-0005-0000-0000-0000AB270000}"/>
    <cellStyle name="20% - Accent1 2 3 5 6 2 2 2" xfId="10343" xr:uid="{00000000-0005-0000-0000-0000AC270000}"/>
    <cellStyle name="20% - Accent1 2 3 5 6 2 3" xfId="10344" xr:uid="{00000000-0005-0000-0000-0000AD270000}"/>
    <cellStyle name="20% - Accent1 2 3 5 6 3" xfId="10345" xr:uid="{00000000-0005-0000-0000-0000AE270000}"/>
    <cellStyle name="20% - Accent1 2 3 5 6 3 2" xfId="10346" xr:uid="{00000000-0005-0000-0000-0000AF270000}"/>
    <cellStyle name="20% - Accent1 2 3 5 6 4" xfId="10347" xr:uid="{00000000-0005-0000-0000-0000B0270000}"/>
    <cellStyle name="20% - Accent1 2 3 5 7" xfId="10348" xr:uid="{00000000-0005-0000-0000-0000B1270000}"/>
    <cellStyle name="20% - Accent1 2 3 5 7 2" xfId="10349" xr:uid="{00000000-0005-0000-0000-0000B2270000}"/>
    <cellStyle name="20% - Accent1 2 3 5 7 2 2" xfId="10350" xr:uid="{00000000-0005-0000-0000-0000B3270000}"/>
    <cellStyle name="20% - Accent1 2 3 5 7 3" xfId="10351" xr:uid="{00000000-0005-0000-0000-0000B4270000}"/>
    <cellStyle name="20% - Accent1 2 3 5 8" xfId="10352" xr:uid="{00000000-0005-0000-0000-0000B5270000}"/>
    <cellStyle name="20% - Accent1 2 3 5 8 2" xfId="10353" xr:uid="{00000000-0005-0000-0000-0000B6270000}"/>
    <cellStyle name="20% - Accent1 2 3 5 8 2 2" xfId="10354" xr:uid="{00000000-0005-0000-0000-0000B7270000}"/>
    <cellStyle name="20% - Accent1 2 3 5 8 3" xfId="10355" xr:uid="{00000000-0005-0000-0000-0000B8270000}"/>
    <cellStyle name="20% - Accent1 2 3 5 9" xfId="10356" xr:uid="{00000000-0005-0000-0000-0000B9270000}"/>
    <cellStyle name="20% - Accent1 2 3 5 9 2" xfId="10357" xr:uid="{00000000-0005-0000-0000-0000BA270000}"/>
    <cellStyle name="20% - Accent1 2 3 6" xfId="10358" xr:uid="{00000000-0005-0000-0000-0000BB270000}"/>
    <cellStyle name="20% - Accent1 2 3 6 10" xfId="10359" xr:uid="{00000000-0005-0000-0000-0000BC270000}"/>
    <cellStyle name="20% - Accent1 2 3 6 10 2" xfId="10360" xr:uid="{00000000-0005-0000-0000-0000BD270000}"/>
    <cellStyle name="20% - Accent1 2 3 6 11" xfId="10361" xr:uid="{00000000-0005-0000-0000-0000BE270000}"/>
    <cellStyle name="20% - Accent1 2 3 6 2" xfId="10362" xr:uid="{00000000-0005-0000-0000-0000BF270000}"/>
    <cellStyle name="20% - Accent1 2 3 6 2 2" xfId="10363" xr:uid="{00000000-0005-0000-0000-0000C0270000}"/>
    <cellStyle name="20% - Accent1 2 3 6 2 2 2" xfId="10364" xr:uid="{00000000-0005-0000-0000-0000C1270000}"/>
    <cellStyle name="20% - Accent1 2 3 6 2 2 2 2" xfId="10365" xr:uid="{00000000-0005-0000-0000-0000C2270000}"/>
    <cellStyle name="20% - Accent1 2 3 6 2 2 2 2 2" xfId="10366" xr:uid="{00000000-0005-0000-0000-0000C3270000}"/>
    <cellStyle name="20% - Accent1 2 3 6 2 2 2 3" xfId="10367" xr:uid="{00000000-0005-0000-0000-0000C4270000}"/>
    <cellStyle name="20% - Accent1 2 3 6 2 2 3" xfId="10368" xr:uid="{00000000-0005-0000-0000-0000C5270000}"/>
    <cellStyle name="20% - Accent1 2 3 6 2 2 3 2" xfId="10369" xr:uid="{00000000-0005-0000-0000-0000C6270000}"/>
    <cellStyle name="20% - Accent1 2 3 6 2 2 4" xfId="10370" xr:uid="{00000000-0005-0000-0000-0000C7270000}"/>
    <cellStyle name="20% - Accent1 2 3 6 2 3" xfId="10371" xr:uid="{00000000-0005-0000-0000-0000C8270000}"/>
    <cellStyle name="20% - Accent1 2 3 6 2 3 2" xfId="10372" xr:uid="{00000000-0005-0000-0000-0000C9270000}"/>
    <cellStyle name="20% - Accent1 2 3 6 2 3 2 2" xfId="10373" xr:uid="{00000000-0005-0000-0000-0000CA270000}"/>
    <cellStyle name="20% - Accent1 2 3 6 2 3 2 2 2" xfId="10374" xr:uid="{00000000-0005-0000-0000-0000CB270000}"/>
    <cellStyle name="20% - Accent1 2 3 6 2 3 2 3" xfId="10375" xr:uid="{00000000-0005-0000-0000-0000CC270000}"/>
    <cellStyle name="20% - Accent1 2 3 6 2 3 3" xfId="10376" xr:uid="{00000000-0005-0000-0000-0000CD270000}"/>
    <cellStyle name="20% - Accent1 2 3 6 2 3 3 2" xfId="10377" xr:uid="{00000000-0005-0000-0000-0000CE270000}"/>
    <cellStyle name="20% - Accent1 2 3 6 2 3 4" xfId="10378" xr:uid="{00000000-0005-0000-0000-0000CF270000}"/>
    <cellStyle name="20% - Accent1 2 3 6 2 4" xfId="10379" xr:uid="{00000000-0005-0000-0000-0000D0270000}"/>
    <cellStyle name="20% - Accent1 2 3 6 2 4 2" xfId="10380" xr:uid="{00000000-0005-0000-0000-0000D1270000}"/>
    <cellStyle name="20% - Accent1 2 3 6 2 4 2 2" xfId="10381" xr:uid="{00000000-0005-0000-0000-0000D2270000}"/>
    <cellStyle name="20% - Accent1 2 3 6 2 4 2 2 2" xfId="10382" xr:uid="{00000000-0005-0000-0000-0000D3270000}"/>
    <cellStyle name="20% - Accent1 2 3 6 2 4 2 3" xfId="10383" xr:uid="{00000000-0005-0000-0000-0000D4270000}"/>
    <cellStyle name="20% - Accent1 2 3 6 2 4 3" xfId="10384" xr:uid="{00000000-0005-0000-0000-0000D5270000}"/>
    <cellStyle name="20% - Accent1 2 3 6 2 4 3 2" xfId="10385" xr:uid="{00000000-0005-0000-0000-0000D6270000}"/>
    <cellStyle name="20% - Accent1 2 3 6 2 4 4" xfId="10386" xr:uid="{00000000-0005-0000-0000-0000D7270000}"/>
    <cellStyle name="20% - Accent1 2 3 6 2 5" xfId="10387" xr:uid="{00000000-0005-0000-0000-0000D8270000}"/>
    <cellStyle name="20% - Accent1 2 3 6 2 5 2" xfId="10388" xr:uid="{00000000-0005-0000-0000-0000D9270000}"/>
    <cellStyle name="20% - Accent1 2 3 6 2 5 2 2" xfId="10389" xr:uid="{00000000-0005-0000-0000-0000DA270000}"/>
    <cellStyle name="20% - Accent1 2 3 6 2 5 3" xfId="10390" xr:uid="{00000000-0005-0000-0000-0000DB270000}"/>
    <cellStyle name="20% - Accent1 2 3 6 2 6" xfId="10391" xr:uid="{00000000-0005-0000-0000-0000DC270000}"/>
    <cellStyle name="20% - Accent1 2 3 6 2 6 2" xfId="10392" xr:uid="{00000000-0005-0000-0000-0000DD270000}"/>
    <cellStyle name="20% - Accent1 2 3 6 2 6 2 2" xfId="10393" xr:uid="{00000000-0005-0000-0000-0000DE270000}"/>
    <cellStyle name="20% - Accent1 2 3 6 2 6 3" xfId="10394" xr:uid="{00000000-0005-0000-0000-0000DF270000}"/>
    <cellStyle name="20% - Accent1 2 3 6 2 7" xfId="10395" xr:uid="{00000000-0005-0000-0000-0000E0270000}"/>
    <cellStyle name="20% - Accent1 2 3 6 2 7 2" xfId="10396" xr:uid="{00000000-0005-0000-0000-0000E1270000}"/>
    <cellStyle name="20% - Accent1 2 3 6 2 8" xfId="10397" xr:uid="{00000000-0005-0000-0000-0000E2270000}"/>
    <cellStyle name="20% - Accent1 2 3 6 2 8 2" xfId="10398" xr:uid="{00000000-0005-0000-0000-0000E3270000}"/>
    <cellStyle name="20% - Accent1 2 3 6 2 9" xfId="10399" xr:uid="{00000000-0005-0000-0000-0000E4270000}"/>
    <cellStyle name="20% - Accent1 2 3 6 3" xfId="10400" xr:uid="{00000000-0005-0000-0000-0000E5270000}"/>
    <cellStyle name="20% - Accent1 2 3 6 3 2" xfId="10401" xr:uid="{00000000-0005-0000-0000-0000E6270000}"/>
    <cellStyle name="20% - Accent1 2 3 6 3 2 2" xfId="10402" xr:uid="{00000000-0005-0000-0000-0000E7270000}"/>
    <cellStyle name="20% - Accent1 2 3 6 3 2 2 2" xfId="10403" xr:uid="{00000000-0005-0000-0000-0000E8270000}"/>
    <cellStyle name="20% - Accent1 2 3 6 3 2 2 2 2" xfId="10404" xr:uid="{00000000-0005-0000-0000-0000E9270000}"/>
    <cellStyle name="20% - Accent1 2 3 6 3 2 2 3" xfId="10405" xr:uid="{00000000-0005-0000-0000-0000EA270000}"/>
    <cellStyle name="20% - Accent1 2 3 6 3 2 3" xfId="10406" xr:uid="{00000000-0005-0000-0000-0000EB270000}"/>
    <cellStyle name="20% - Accent1 2 3 6 3 2 3 2" xfId="10407" xr:uid="{00000000-0005-0000-0000-0000EC270000}"/>
    <cellStyle name="20% - Accent1 2 3 6 3 2 4" xfId="10408" xr:uid="{00000000-0005-0000-0000-0000ED270000}"/>
    <cellStyle name="20% - Accent1 2 3 6 3 3" xfId="10409" xr:uid="{00000000-0005-0000-0000-0000EE270000}"/>
    <cellStyle name="20% - Accent1 2 3 6 3 3 2" xfId="10410" xr:uid="{00000000-0005-0000-0000-0000EF270000}"/>
    <cellStyle name="20% - Accent1 2 3 6 3 3 2 2" xfId="10411" xr:uid="{00000000-0005-0000-0000-0000F0270000}"/>
    <cellStyle name="20% - Accent1 2 3 6 3 3 2 2 2" xfId="10412" xr:uid="{00000000-0005-0000-0000-0000F1270000}"/>
    <cellStyle name="20% - Accent1 2 3 6 3 3 2 3" xfId="10413" xr:uid="{00000000-0005-0000-0000-0000F2270000}"/>
    <cellStyle name="20% - Accent1 2 3 6 3 3 3" xfId="10414" xr:uid="{00000000-0005-0000-0000-0000F3270000}"/>
    <cellStyle name="20% - Accent1 2 3 6 3 3 3 2" xfId="10415" xr:uid="{00000000-0005-0000-0000-0000F4270000}"/>
    <cellStyle name="20% - Accent1 2 3 6 3 3 4" xfId="10416" xr:uid="{00000000-0005-0000-0000-0000F5270000}"/>
    <cellStyle name="20% - Accent1 2 3 6 3 4" xfId="10417" xr:uid="{00000000-0005-0000-0000-0000F6270000}"/>
    <cellStyle name="20% - Accent1 2 3 6 3 4 2" xfId="10418" xr:uid="{00000000-0005-0000-0000-0000F7270000}"/>
    <cellStyle name="20% - Accent1 2 3 6 3 4 2 2" xfId="10419" xr:uid="{00000000-0005-0000-0000-0000F8270000}"/>
    <cellStyle name="20% - Accent1 2 3 6 3 4 2 2 2" xfId="10420" xr:uid="{00000000-0005-0000-0000-0000F9270000}"/>
    <cellStyle name="20% - Accent1 2 3 6 3 4 2 3" xfId="10421" xr:uid="{00000000-0005-0000-0000-0000FA270000}"/>
    <cellStyle name="20% - Accent1 2 3 6 3 4 3" xfId="10422" xr:uid="{00000000-0005-0000-0000-0000FB270000}"/>
    <cellStyle name="20% - Accent1 2 3 6 3 4 3 2" xfId="10423" xr:uid="{00000000-0005-0000-0000-0000FC270000}"/>
    <cellStyle name="20% - Accent1 2 3 6 3 4 4" xfId="10424" xr:uid="{00000000-0005-0000-0000-0000FD270000}"/>
    <cellStyle name="20% - Accent1 2 3 6 3 5" xfId="10425" xr:uid="{00000000-0005-0000-0000-0000FE270000}"/>
    <cellStyle name="20% - Accent1 2 3 6 3 5 2" xfId="10426" xr:uid="{00000000-0005-0000-0000-0000FF270000}"/>
    <cellStyle name="20% - Accent1 2 3 6 3 5 2 2" xfId="10427" xr:uid="{00000000-0005-0000-0000-000000280000}"/>
    <cellStyle name="20% - Accent1 2 3 6 3 5 3" xfId="10428" xr:uid="{00000000-0005-0000-0000-000001280000}"/>
    <cellStyle name="20% - Accent1 2 3 6 3 6" xfId="10429" xr:uid="{00000000-0005-0000-0000-000002280000}"/>
    <cellStyle name="20% - Accent1 2 3 6 3 6 2" xfId="10430" xr:uid="{00000000-0005-0000-0000-000003280000}"/>
    <cellStyle name="20% - Accent1 2 3 6 3 6 2 2" xfId="10431" xr:uid="{00000000-0005-0000-0000-000004280000}"/>
    <cellStyle name="20% - Accent1 2 3 6 3 6 3" xfId="10432" xr:uid="{00000000-0005-0000-0000-000005280000}"/>
    <cellStyle name="20% - Accent1 2 3 6 3 7" xfId="10433" xr:uid="{00000000-0005-0000-0000-000006280000}"/>
    <cellStyle name="20% - Accent1 2 3 6 3 7 2" xfId="10434" xr:uid="{00000000-0005-0000-0000-000007280000}"/>
    <cellStyle name="20% - Accent1 2 3 6 3 8" xfId="10435" xr:uid="{00000000-0005-0000-0000-000008280000}"/>
    <cellStyle name="20% - Accent1 2 3 6 3 8 2" xfId="10436" xr:uid="{00000000-0005-0000-0000-000009280000}"/>
    <cellStyle name="20% - Accent1 2 3 6 3 9" xfId="10437" xr:uid="{00000000-0005-0000-0000-00000A280000}"/>
    <cellStyle name="20% - Accent1 2 3 6 4" xfId="10438" xr:uid="{00000000-0005-0000-0000-00000B280000}"/>
    <cellStyle name="20% - Accent1 2 3 6 4 2" xfId="10439" xr:uid="{00000000-0005-0000-0000-00000C280000}"/>
    <cellStyle name="20% - Accent1 2 3 6 4 2 2" xfId="10440" xr:uid="{00000000-0005-0000-0000-00000D280000}"/>
    <cellStyle name="20% - Accent1 2 3 6 4 2 2 2" xfId="10441" xr:uid="{00000000-0005-0000-0000-00000E280000}"/>
    <cellStyle name="20% - Accent1 2 3 6 4 2 3" xfId="10442" xr:uid="{00000000-0005-0000-0000-00000F280000}"/>
    <cellStyle name="20% - Accent1 2 3 6 4 3" xfId="10443" xr:uid="{00000000-0005-0000-0000-000010280000}"/>
    <cellStyle name="20% - Accent1 2 3 6 4 3 2" xfId="10444" xr:uid="{00000000-0005-0000-0000-000011280000}"/>
    <cellStyle name="20% - Accent1 2 3 6 4 4" xfId="10445" xr:uid="{00000000-0005-0000-0000-000012280000}"/>
    <cellStyle name="20% - Accent1 2 3 6 5" xfId="10446" xr:uid="{00000000-0005-0000-0000-000013280000}"/>
    <cellStyle name="20% - Accent1 2 3 6 5 2" xfId="10447" xr:uid="{00000000-0005-0000-0000-000014280000}"/>
    <cellStyle name="20% - Accent1 2 3 6 5 2 2" xfId="10448" xr:uid="{00000000-0005-0000-0000-000015280000}"/>
    <cellStyle name="20% - Accent1 2 3 6 5 2 2 2" xfId="10449" xr:uid="{00000000-0005-0000-0000-000016280000}"/>
    <cellStyle name="20% - Accent1 2 3 6 5 2 3" xfId="10450" xr:uid="{00000000-0005-0000-0000-000017280000}"/>
    <cellStyle name="20% - Accent1 2 3 6 5 3" xfId="10451" xr:uid="{00000000-0005-0000-0000-000018280000}"/>
    <cellStyle name="20% - Accent1 2 3 6 5 3 2" xfId="10452" xr:uid="{00000000-0005-0000-0000-000019280000}"/>
    <cellStyle name="20% - Accent1 2 3 6 5 4" xfId="10453" xr:uid="{00000000-0005-0000-0000-00001A280000}"/>
    <cellStyle name="20% - Accent1 2 3 6 6" xfId="10454" xr:uid="{00000000-0005-0000-0000-00001B280000}"/>
    <cellStyle name="20% - Accent1 2 3 6 6 2" xfId="10455" xr:uid="{00000000-0005-0000-0000-00001C280000}"/>
    <cellStyle name="20% - Accent1 2 3 6 6 2 2" xfId="10456" xr:uid="{00000000-0005-0000-0000-00001D280000}"/>
    <cellStyle name="20% - Accent1 2 3 6 6 2 2 2" xfId="10457" xr:uid="{00000000-0005-0000-0000-00001E280000}"/>
    <cellStyle name="20% - Accent1 2 3 6 6 2 3" xfId="10458" xr:uid="{00000000-0005-0000-0000-00001F280000}"/>
    <cellStyle name="20% - Accent1 2 3 6 6 3" xfId="10459" xr:uid="{00000000-0005-0000-0000-000020280000}"/>
    <cellStyle name="20% - Accent1 2 3 6 6 3 2" xfId="10460" xr:uid="{00000000-0005-0000-0000-000021280000}"/>
    <cellStyle name="20% - Accent1 2 3 6 6 4" xfId="10461" xr:uid="{00000000-0005-0000-0000-000022280000}"/>
    <cellStyle name="20% - Accent1 2 3 6 7" xfId="10462" xr:uid="{00000000-0005-0000-0000-000023280000}"/>
    <cellStyle name="20% - Accent1 2 3 6 7 2" xfId="10463" xr:uid="{00000000-0005-0000-0000-000024280000}"/>
    <cellStyle name="20% - Accent1 2 3 6 7 2 2" xfId="10464" xr:uid="{00000000-0005-0000-0000-000025280000}"/>
    <cellStyle name="20% - Accent1 2 3 6 7 3" xfId="10465" xr:uid="{00000000-0005-0000-0000-000026280000}"/>
    <cellStyle name="20% - Accent1 2 3 6 8" xfId="10466" xr:uid="{00000000-0005-0000-0000-000027280000}"/>
    <cellStyle name="20% - Accent1 2 3 6 8 2" xfId="10467" xr:uid="{00000000-0005-0000-0000-000028280000}"/>
    <cellStyle name="20% - Accent1 2 3 6 8 2 2" xfId="10468" xr:uid="{00000000-0005-0000-0000-000029280000}"/>
    <cellStyle name="20% - Accent1 2 3 6 8 3" xfId="10469" xr:uid="{00000000-0005-0000-0000-00002A280000}"/>
    <cellStyle name="20% - Accent1 2 3 6 9" xfId="10470" xr:uid="{00000000-0005-0000-0000-00002B280000}"/>
    <cellStyle name="20% - Accent1 2 3 6 9 2" xfId="10471" xr:uid="{00000000-0005-0000-0000-00002C280000}"/>
    <cellStyle name="20% - Accent1 2 3 7" xfId="10472" xr:uid="{00000000-0005-0000-0000-00002D280000}"/>
    <cellStyle name="20% - Accent1 2 3 7 2" xfId="10473" xr:uid="{00000000-0005-0000-0000-00002E280000}"/>
    <cellStyle name="20% - Accent1 2 3 7 2 2" xfId="10474" xr:uid="{00000000-0005-0000-0000-00002F280000}"/>
    <cellStyle name="20% - Accent1 2 3 7 2 2 2" xfId="10475" xr:uid="{00000000-0005-0000-0000-000030280000}"/>
    <cellStyle name="20% - Accent1 2 3 7 2 2 2 2" xfId="10476" xr:uid="{00000000-0005-0000-0000-000031280000}"/>
    <cellStyle name="20% - Accent1 2 3 7 2 2 3" xfId="10477" xr:uid="{00000000-0005-0000-0000-000032280000}"/>
    <cellStyle name="20% - Accent1 2 3 7 2 3" xfId="10478" xr:uid="{00000000-0005-0000-0000-000033280000}"/>
    <cellStyle name="20% - Accent1 2 3 7 2 3 2" xfId="10479" xr:uid="{00000000-0005-0000-0000-000034280000}"/>
    <cellStyle name="20% - Accent1 2 3 7 2 4" xfId="10480" xr:uid="{00000000-0005-0000-0000-000035280000}"/>
    <cellStyle name="20% - Accent1 2 3 7 3" xfId="10481" xr:uid="{00000000-0005-0000-0000-000036280000}"/>
    <cellStyle name="20% - Accent1 2 3 7 3 2" xfId="10482" xr:uid="{00000000-0005-0000-0000-000037280000}"/>
    <cellStyle name="20% - Accent1 2 3 7 3 2 2" xfId="10483" xr:uid="{00000000-0005-0000-0000-000038280000}"/>
    <cellStyle name="20% - Accent1 2 3 7 3 2 2 2" xfId="10484" xr:uid="{00000000-0005-0000-0000-000039280000}"/>
    <cellStyle name="20% - Accent1 2 3 7 3 2 3" xfId="10485" xr:uid="{00000000-0005-0000-0000-00003A280000}"/>
    <cellStyle name="20% - Accent1 2 3 7 3 3" xfId="10486" xr:uid="{00000000-0005-0000-0000-00003B280000}"/>
    <cellStyle name="20% - Accent1 2 3 7 3 3 2" xfId="10487" xr:uid="{00000000-0005-0000-0000-00003C280000}"/>
    <cellStyle name="20% - Accent1 2 3 7 3 4" xfId="10488" xr:uid="{00000000-0005-0000-0000-00003D280000}"/>
    <cellStyle name="20% - Accent1 2 3 7 4" xfId="10489" xr:uid="{00000000-0005-0000-0000-00003E280000}"/>
    <cellStyle name="20% - Accent1 2 3 7 4 2" xfId="10490" xr:uid="{00000000-0005-0000-0000-00003F280000}"/>
    <cellStyle name="20% - Accent1 2 3 7 4 2 2" xfId="10491" xr:uid="{00000000-0005-0000-0000-000040280000}"/>
    <cellStyle name="20% - Accent1 2 3 7 4 2 2 2" xfId="10492" xr:uid="{00000000-0005-0000-0000-000041280000}"/>
    <cellStyle name="20% - Accent1 2 3 7 4 2 3" xfId="10493" xr:uid="{00000000-0005-0000-0000-000042280000}"/>
    <cellStyle name="20% - Accent1 2 3 7 4 3" xfId="10494" xr:uid="{00000000-0005-0000-0000-000043280000}"/>
    <cellStyle name="20% - Accent1 2 3 7 4 3 2" xfId="10495" xr:uid="{00000000-0005-0000-0000-000044280000}"/>
    <cellStyle name="20% - Accent1 2 3 7 4 4" xfId="10496" xr:uid="{00000000-0005-0000-0000-000045280000}"/>
    <cellStyle name="20% - Accent1 2 3 7 5" xfId="10497" xr:uid="{00000000-0005-0000-0000-000046280000}"/>
    <cellStyle name="20% - Accent1 2 3 7 5 2" xfId="10498" xr:uid="{00000000-0005-0000-0000-000047280000}"/>
    <cellStyle name="20% - Accent1 2 3 7 5 2 2" xfId="10499" xr:uid="{00000000-0005-0000-0000-000048280000}"/>
    <cellStyle name="20% - Accent1 2 3 7 5 3" xfId="10500" xr:uid="{00000000-0005-0000-0000-000049280000}"/>
    <cellStyle name="20% - Accent1 2 3 7 6" xfId="10501" xr:uid="{00000000-0005-0000-0000-00004A280000}"/>
    <cellStyle name="20% - Accent1 2 3 7 6 2" xfId="10502" xr:uid="{00000000-0005-0000-0000-00004B280000}"/>
    <cellStyle name="20% - Accent1 2 3 7 6 2 2" xfId="10503" xr:uid="{00000000-0005-0000-0000-00004C280000}"/>
    <cellStyle name="20% - Accent1 2 3 7 6 3" xfId="10504" xr:uid="{00000000-0005-0000-0000-00004D280000}"/>
    <cellStyle name="20% - Accent1 2 3 7 7" xfId="10505" xr:uid="{00000000-0005-0000-0000-00004E280000}"/>
    <cellStyle name="20% - Accent1 2 3 7 7 2" xfId="10506" xr:uid="{00000000-0005-0000-0000-00004F280000}"/>
    <cellStyle name="20% - Accent1 2 3 7 8" xfId="10507" xr:uid="{00000000-0005-0000-0000-000050280000}"/>
    <cellStyle name="20% - Accent1 2 3 7 8 2" xfId="10508" xr:uid="{00000000-0005-0000-0000-000051280000}"/>
    <cellStyle name="20% - Accent1 2 3 7 9" xfId="10509" xr:uid="{00000000-0005-0000-0000-000052280000}"/>
    <cellStyle name="20% - Accent1 2 3 8" xfId="10510" xr:uid="{00000000-0005-0000-0000-000053280000}"/>
    <cellStyle name="20% - Accent1 2 3 8 2" xfId="10511" xr:uid="{00000000-0005-0000-0000-000054280000}"/>
    <cellStyle name="20% - Accent1 2 3 8 2 2" xfId="10512" xr:uid="{00000000-0005-0000-0000-000055280000}"/>
    <cellStyle name="20% - Accent1 2 3 8 2 2 2" xfId="10513" xr:uid="{00000000-0005-0000-0000-000056280000}"/>
    <cellStyle name="20% - Accent1 2 3 8 2 2 2 2" xfId="10514" xr:uid="{00000000-0005-0000-0000-000057280000}"/>
    <cellStyle name="20% - Accent1 2 3 8 2 2 3" xfId="10515" xr:uid="{00000000-0005-0000-0000-000058280000}"/>
    <cellStyle name="20% - Accent1 2 3 8 2 3" xfId="10516" xr:uid="{00000000-0005-0000-0000-000059280000}"/>
    <cellStyle name="20% - Accent1 2 3 8 2 3 2" xfId="10517" xr:uid="{00000000-0005-0000-0000-00005A280000}"/>
    <cellStyle name="20% - Accent1 2 3 8 2 4" xfId="10518" xr:uid="{00000000-0005-0000-0000-00005B280000}"/>
    <cellStyle name="20% - Accent1 2 3 8 3" xfId="10519" xr:uid="{00000000-0005-0000-0000-00005C280000}"/>
    <cellStyle name="20% - Accent1 2 3 8 3 2" xfId="10520" xr:uid="{00000000-0005-0000-0000-00005D280000}"/>
    <cellStyle name="20% - Accent1 2 3 8 3 2 2" xfId="10521" xr:uid="{00000000-0005-0000-0000-00005E280000}"/>
    <cellStyle name="20% - Accent1 2 3 8 3 2 2 2" xfId="10522" xr:uid="{00000000-0005-0000-0000-00005F280000}"/>
    <cellStyle name="20% - Accent1 2 3 8 3 2 3" xfId="10523" xr:uid="{00000000-0005-0000-0000-000060280000}"/>
    <cellStyle name="20% - Accent1 2 3 8 3 3" xfId="10524" xr:uid="{00000000-0005-0000-0000-000061280000}"/>
    <cellStyle name="20% - Accent1 2 3 8 3 3 2" xfId="10525" xr:uid="{00000000-0005-0000-0000-000062280000}"/>
    <cellStyle name="20% - Accent1 2 3 8 3 4" xfId="10526" xr:uid="{00000000-0005-0000-0000-000063280000}"/>
    <cellStyle name="20% - Accent1 2 3 8 4" xfId="10527" xr:uid="{00000000-0005-0000-0000-000064280000}"/>
    <cellStyle name="20% - Accent1 2 3 8 4 2" xfId="10528" xr:uid="{00000000-0005-0000-0000-000065280000}"/>
    <cellStyle name="20% - Accent1 2 3 8 4 2 2" xfId="10529" xr:uid="{00000000-0005-0000-0000-000066280000}"/>
    <cellStyle name="20% - Accent1 2 3 8 4 2 2 2" xfId="10530" xr:uid="{00000000-0005-0000-0000-000067280000}"/>
    <cellStyle name="20% - Accent1 2 3 8 4 2 3" xfId="10531" xr:uid="{00000000-0005-0000-0000-000068280000}"/>
    <cellStyle name="20% - Accent1 2 3 8 4 3" xfId="10532" xr:uid="{00000000-0005-0000-0000-000069280000}"/>
    <cellStyle name="20% - Accent1 2 3 8 4 3 2" xfId="10533" xr:uid="{00000000-0005-0000-0000-00006A280000}"/>
    <cellStyle name="20% - Accent1 2 3 8 4 4" xfId="10534" xr:uid="{00000000-0005-0000-0000-00006B280000}"/>
    <cellStyle name="20% - Accent1 2 3 8 5" xfId="10535" xr:uid="{00000000-0005-0000-0000-00006C280000}"/>
    <cellStyle name="20% - Accent1 2 3 8 5 2" xfId="10536" xr:uid="{00000000-0005-0000-0000-00006D280000}"/>
    <cellStyle name="20% - Accent1 2 3 8 5 2 2" xfId="10537" xr:uid="{00000000-0005-0000-0000-00006E280000}"/>
    <cellStyle name="20% - Accent1 2 3 8 5 3" xfId="10538" xr:uid="{00000000-0005-0000-0000-00006F280000}"/>
    <cellStyle name="20% - Accent1 2 3 8 6" xfId="10539" xr:uid="{00000000-0005-0000-0000-000070280000}"/>
    <cellStyle name="20% - Accent1 2 3 8 6 2" xfId="10540" xr:uid="{00000000-0005-0000-0000-000071280000}"/>
    <cellStyle name="20% - Accent1 2 3 8 6 2 2" xfId="10541" xr:uid="{00000000-0005-0000-0000-000072280000}"/>
    <cellStyle name="20% - Accent1 2 3 8 6 3" xfId="10542" xr:uid="{00000000-0005-0000-0000-000073280000}"/>
    <cellStyle name="20% - Accent1 2 3 8 7" xfId="10543" xr:uid="{00000000-0005-0000-0000-000074280000}"/>
    <cellStyle name="20% - Accent1 2 3 8 7 2" xfId="10544" xr:uid="{00000000-0005-0000-0000-000075280000}"/>
    <cellStyle name="20% - Accent1 2 3 8 8" xfId="10545" xr:uid="{00000000-0005-0000-0000-000076280000}"/>
    <cellStyle name="20% - Accent1 2 3 8 8 2" xfId="10546" xr:uid="{00000000-0005-0000-0000-000077280000}"/>
    <cellStyle name="20% - Accent1 2 3 8 9" xfId="10547" xr:uid="{00000000-0005-0000-0000-000078280000}"/>
    <cellStyle name="20% - Accent1 2 3 9" xfId="10548" xr:uid="{00000000-0005-0000-0000-000079280000}"/>
    <cellStyle name="20% - Accent1 2 3 9 2" xfId="10549" xr:uid="{00000000-0005-0000-0000-00007A280000}"/>
    <cellStyle name="20% - Accent1 2 3 9 2 2" xfId="10550" xr:uid="{00000000-0005-0000-0000-00007B280000}"/>
    <cellStyle name="20% - Accent1 2 3 9 2 2 2" xfId="10551" xr:uid="{00000000-0005-0000-0000-00007C280000}"/>
    <cellStyle name="20% - Accent1 2 3 9 2 3" xfId="10552" xr:uid="{00000000-0005-0000-0000-00007D280000}"/>
    <cellStyle name="20% - Accent1 2 3 9 3" xfId="10553" xr:uid="{00000000-0005-0000-0000-00007E280000}"/>
    <cellStyle name="20% - Accent1 2 3 9 3 2" xfId="10554" xr:uid="{00000000-0005-0000-0000-00007F280000}"/>
    <cellStyle name="20% - Accent1 2 3 9 4" xfId="10555" xr:uid="{00000000-0005-0000-0000-000080280000}"/>
    <cellStyle name="20% - Accent1 2 4" xfId="10556" xr:uid="{00000000-0005-0000-0000-000081280000}"/>
    <cellStyle name="20% - Accent1 2 4 10" xfId="10557" xr:uid="{00000000-0005-0000-0000-000082280000}"/>
    <cellStyle name="20% - Accent1 2 4 10 2" xfId="10558" xr:uid="{00000000-0005-0000-0000-000083280000}"/>
    <cellStyle name="20% - Accent1 2 4 10 2 2" xfId="10559" xr:uid="{00000000-0005-0000-0000-000084280000}"/>
    <cellStyle name="20% - Accent1 2 4 10 2 2 2" xfId="10560" xr:uid="{00000000-0005-0000-0000-000085280000}"/>
    <cellStyle name="20% - Accent1 2 4 10 2 3" xfId="10561" xr:uid="{00000000-0005-0000-0000-000086280000}"/>
    <cellStyle name="20% - Accent1 2 4 10 3" xfId="10562" xr:uid="{00000000-0005-0000-0000-000087280000}"/>
    <cellStyle name="20% - Accent1 2 4 10 3 2" xfId="10563" xr:uid="{00000000-0005-0000-0000-000088280000}"/>
    <cellStyle name="20% - Accent1 2 4 10 4" xfId="10564" xr:uid="{00000000-0005-0000-0000-000089280000}"/>
    <cellStyle name="20% - Accent1 2 4 11" xfId="10565" xr:uid="{00000000-0005-0000-0000-00008A280000}"/>
    <cellStyle name="20% - Accent1 2 4 11 2" xfId="10566" xr:uid="{00000000-0005-0000-0000-00008B280000}"/>
    <cellStyle name="20% - Accent1 2 4 11 2 2" xfId="10567" xr:uid="{00000000-0005-0000-0000-00008C280000}"/>
    <cellStyle name="20% - Accent1 2 4 11 2 2 2" xfId="10568" xr:uid="{00000000-0005-0000-0000-00008D280000}"/>
    <cellStyle name="20% - Accent1 2 4 11 2 3" xfId="10569" xr:uid="{00000000-0005-0000-0000-00008E280000}"/>
    <cellStyle name="20% - Accent1 2 4 11 3" xfId="10570" xr:uid="{00000000-0005-0000-0000-00008F280000}"/>
    <cellStyle name="20% - Accent1 2 4 11 3 2" xfId="10571" xr:uid="{00000000-0005-0000-0000-000090280000}"/>
    <cellStyle name="20% - Accent1 2 4 11 4" xfId="10572" xr:uid="{00000000-0005-0000-0000-000091280000}"/>
    <cellStyle name="20% - Accent1 2 4 12" xfId="10573" xr:uid="{00000000-0005-0000-0000-000092280000}"/>
    <cellStyle name="20% - Accent1 2 4 12 2" xfId="10574" xr:uid="{00000000-0005-0000-0000-000093280000}"/>
    <cellStyle name="20% - Accent1 2 4 12 2 2" xfId="10575" xr:uid="{00000000-0005-0000-0000-000094280000}"/>
    <cellStyle name="20% - Accent1 2 4 12 3" xfId="10576" xr:uid="{00000000-0005-0000-0000-000095280000}"/>
    <cellStyle name="20% - Accent1 2 4 13" xfId="10577" xr:uid="{00000000-0005-0000-0000-000096280000}"/>
    <cellStyle name="20% - Accent1 2 4 13 2" xfId="10578" xr:uid="{00000000-0005-0000-0000-000097280000}"/>
    <cellStyle name="20% - Accent1 2 4 13 2 2" xfId="10579" xr:uid="{00000000-0005-0000-0000-000098280000}"/>
    <cellStyle name="20% - Accent1 2 4 13 3" xfId="10580" xr:uid="{00000000-0005-0000-0000-000099280000}"/>
    <cellStyle name="20% - Accent1 2 4 14" xfId="10581" xr:uid="{00000000-0005-0000-0000-00009A280000}"/>
    <cellStyle name="20% - Accent1 2 4 14 2" xfId="10582" xr:uid="{00000000-0005-0000-0000-00009B280000}"/>
    <cellStyle name="20% - Accent1 2 4 15" xfId="10583" xr:uid="{00000000-0005-0000-0000-00009C280000}"/>
    <cellStyle name="20% - Accent1 2 4 15 2" xfId="10584" xr:uid="{00000000-0005-0000-0000-00009D280000}"/>
    <cellStyle name="20% - Accent1 2 4 16" xfId="10585" xr:uid="{00000000-0005-0000-0000-00009E280000}"/>
    <cellStyle name="20% - Accent1 2 4 2" xfId="10586" xr:uid="{00000000-0005-0000-0000-00009F280000}"/>
    <cellStyle name="20% - Accent1 2 4 2 10" xfId="10587" xr:uid="{00000000-0005-0000-0000-0000A0280000}"/>
    <cellStyle name="20% - Accent1 2 4 2 10 2" xfId="10588" xr:uid="{00000000-0005-0000-0000-0000A1280000}"/>
    <cellStyle name="20% - Accent1 2 4 2 10 2 2" xfId="10589" xr:uid="{00000000-0005-0000-0000-0000A2280000}"/>
    <cellStyle name="20% - Accent1 2 4 2 10 2 2 2" xfId="10590" xr:uid="{00000000-0005-0000-0000-0000A3280000}"/>
    <cellStyle name="20% - Accent1 2 4 2 10 2 3" xfId="10591" xr:uid="{00000000-0005-0000-0000-0000A4280000}"/>
    <cellStyle name="20% - Accent1 2 4 2 10 3" xfId="10592" xr:uid="{00000000-0005-0000-0000-0000A5280000}"/>
    <cellStyle name="20% - Accent1 2 4 2 10 3 2" xfId="10593" xr:uid="{00000000-0005-0000-0000-0000A6280000}"/>
    <cellStyle name="20% - Accent1 2 4 2 10 4" xfId="10594" xr:uid="{00000000-0005-0000-0000-0000A7280000}"/>
    <cellStyle name="20% - Accent1 2 4 2 11" xfId="10595" xr:uid="{00000000-0005-0000-0000-0000A8280000}"/>
    <cellStyle name="20% - Accent1 2 4 2 11 2" xfId="10596" xr:uid="{00000000-0005-0000-0000-0000A9280000}"/>
    <cellStyle name="20% - Accent1 2 4 2 11 2 2" xfId="10597" xr:uid="{00000000-0005-0000-0000-0000AA280000}"/>
    <cellStyle name="20% - Accent1 2 4 2 11 3" xfId="10598" xr:uid="{00000000-0005-0000-0000-0000AB280000}"/>
    <cellStyle name="20% - Accent1 2 4 2 12" xfId="10599" xr:uid="{00000000-0005-0000-0000-0000AC280000}"/>
    <cellStyle name="20% - Accent1 2 4 2 12 2" xfId="10600" xr:uid="{00000000-0005-0000-0000-0000AD280000}"/>
    <cellStyle name="20% - Accent1 2 4 2 12 2 2" xfId="10601" xr:uid="{00000000-0005-0000-0000-0000AE280000}"/>
    <cellStyle name="20% - Accent1 2 4 2 12 3" xfId="10602" xr:uid="{00000000-0005-0000-0000-0000AF280000}"/>
    <cellStyle name="20% - Accent1 2 4 2 13" xfId="10603" xr:uid="{00000000-0005-0000-0000-0000B0280000}"/>
    <cellStyle name="20% - Accent1 2 4 2 13 2" xfId="10604" xr:uid="{00000000-0005-0000-0000-0000B1280000}"/>
    <cellStyle name="20% - Accent1 2 4 2 14" xfId="10605" xr:uid="{00000000-0005-0000-0000-0000B2280000}"/>
    <cellStyle name="20% - Accent1 2 4 2 14 2" xfId="10606" xr:uid="{00000000-0005-0000-0000-0000B3280000}"/>
    <cellStyle name="20% - Accent1 2 4 2 15" xfId="10607" xr:uid="{00000000-0005-0000-0000-0000B4280000}"/>
    <cellStyle name="20% - Accent1 2 4 2 2" xfId="10608" xr:uid="{00000000-0005-0000-0000-0000B5280000}"/>
    <cellStyle name="20% - Accent1 2 4 2 2 10" xfId="10609" xr:uid="{00000000-0005-0000-0000-0000B6280000}"/>
    <cellStyle name="20% - Accent1 2 4 2 2 10 2" xfId="10610" xr:uid="{00000000-0005-0000-0000-0000B7280000}"/>
    <cellStyle name="20% - Accent1 2 4 2 2 10 2 2" xfId="10611" xr:uid="{00000000-0005-0000-0000-0000B8280000}"/>
    <cellStyle name="20% - Accent1 2 4 2 2 10 3" xfId="10612" xr:uid="{00000000-0005-0000-0000-0000B9280000}"/>
    <cellStyle name="20% - Accent1 2 4 2 2 11" xfId="10613" xr:uid="{00000000-0005-0000-0000-0000BA280000}"/>
    <cellStyle name="20% - Accent1 2 4 2 2 11 2" xfId="10614" xr:uid="{00000000-0005-0000-0000-0000BB280000}"/>
    <cellStyle name="20% - Accent1 2 4 2 2 11 2 2" xfId="10615" xr:uid="{00000000-0005-0000-0000-0000BC280000}"/>
    <cellStyle name="20% - Accent1 2 4 2 2 11 3" xfId="10616" xr:uid="{00000000-0005-0000-0000-0000BD280000}"/>
    <cellStyle name="20% - Accent1 2 4 2 2 12" xfId="10617" xr:uid="{00000000-0005-0000-0000-0000BE280000}"/>
    <cellStyle name="20% - Accent1 2 4 2 2 12 2" xfId="10618" xr:uid="{00000000-0005-0000-0000-0000BF280000}"/>
    <cellStyle name="20% - Accent1 2 4 2 2 13" xfId="10619" xr:uid="{00000000-0005-0000-0000-0000C0280000}"/>
    <cellStyle name="20% - Accent1 2 4 2 2 13 2" xfId="10620" xr:uid="{00000000-0005-0000-0000-0000C1280000}"/>
    <cellStyle name="20% - Accent1 2 4 2 2 14" xfId="10621" xr:uid="{00000000-0005-0000-0000-0000C2280000}"/>
    <cellStyle name="20% - Accent1 2 4 2 2 2" xfId="10622" xr:uid="{00000000-0005-0000-0000-0000C3280000}"/>
    <cellStyle name="20% - Accent1 2 4 2 2 2 10" xfId="10623" xr:uid="{00000000-0005-0000-0000-0000C4280000}"/>
    <cellStyle name="20% - Accent1 2 4 2 2 2 10 2" xfId="10624" xr:uid="{00000000-0005-0000-0000-0000C5280000}"/>
    <cellStyle name="20% - Accent1 2 4 2 2 2 11" xfId="10625" xr:uid="{00000000-0005-0000-0000-0000C6280000}"/>
    <cellStyle name="20% - Accent1 2 4 2 2 2 2" xfId="10626" xr:uid="{00000000-0005-0000-0000-0000C7280000}"/>
    <cellStyle name="20% - Accent1 2 4 2 2 2 2 2" xfId="10627" xr:uid="{00000000-0005-0000-0000-0000C8280000}"/>
    <cellStyle name="20% - Accent1 2 4 2 2 2 2 2 2" xfId="10628" xr:uid="{00000000-0005-0000-0000-0000C9280000}"/>
    <cellStyle name="20% - Accent1 2 4 2 2 2 2 2 2 2" xfId="10629" xr:uid="{00000000-0005-0000-0000-0000CA280000}"/>
    <cellStyle name="20% - Accent1 2 4 2 2 2 2 2 2 2 2" xfId="10630" xr:uid="{00000000-0005-0000-0000-0000CB280000}"/>
    <cellStyle name="20% - Accent1 2 4 2 2 2 2 2 2 3" xfId="10631" xr:uid="{00000000-0005-0000-0000-0000CC280000}"/>
    <cellStyle name="20% - Accent1 2 4 2 2 2 2 2 3" xfId="10632" xr:uid="{00000000-0005-0000-0000-0000CD280000}"/>
    <cellStyle name="20% - Accent1 2 4 2 2 2 2 2 3 2" xfId="10633" xr:uid="{00000000-0005-0000-0000-0000CE280000}"/>
    <cellStyle name="20% - Accent1 2 4 2 2 2 2 2 4" xfId="10634" xr:uid="{00000000-0005-0000-0000-0000CF280000}"/>
    <cellStyle name="20% - Accent1 2 4 2 2 2 2 3" xfId="10635" xr:uid="{00000000-0005-0000-0000-0000D0280000}"/>
    <cellStyle name="20% - Accent1 2 4 2 2 2 2 3 2" xfId="10636" xr:uid="{00000000-0005-0000-0000-0000D1280000}"/>
    <cellStyle name="20% - Accent1 2 4 2 2 2 2 3 2 2" xfId="10637" xr:uid="{00000000-0005-0000-0000-0000D2280000}"/>
    <cellStyle name="20% - Accent1 2 4 2 2 2 2 3 2 2 2" xfId="10638" xr:uid="{00000000-0005-0000-0000-0000D3280000}"/>
    <cellStyle name="20% - Accent1 2 4 2 2 2 2 3 2 3" xfId="10639" xr:uid="{00000000-0005-0000-0000-0000D4280000}"/>
    <cellStyle name="20% - Accent1 2 4 2 2 2 2 3 3" xfId="10640" xr:uid="{00000000-0005-0000-0000-0000D5280000}"/>
    <cellStyle name="20% - Accent1 2 4 2 2 2 2 3 3 2" xfId="10641" xr:uid="{00000000-0005-0000-0000-0000D6280000}"/>
    <cellStyle name="20% - Accent1 2 4 2 2 2 2 3 4" xfId="10642" xr:uid="{00000000-0005-0000-0000-0000D7280000}"/>
    <cellStyle name="20% - Accent1 2 4 2 2 2 2 4" xfId="10643" xr:uid="{00000000-0005-0000-0000-0000D8280000}"/>
    <cellStyle name="20% - Accent1 2 4 2 2 2 2 4 2" xfId="10644" xr:uid="{00000000-0005-0000-0000-0000D9280000}"/>
    <cellStyle name="20% - Accent1 2 4 2 2 2 2 4 2 2" xfId="10645" xr:uid="{00000000-0005-0000-0000-0000DA280000}"/>
    <cellStyle name="20% - Accent1 2 4 2 2 2 2 4 2 2 2" xfId="10646" xr:uid="{00000000-0005-0000-0000-0000DB280000}"/>
    <cellStyle name="20% - Accent1 2 4 2 2 2 2 4 2 3" xfId="10647" xr:uid="{00000000-0005-0000-0000-0000DC280000}"/>
    <cellStyle name="20% - Accent1 2 4 2 2 2 2 4 3" xfId="10648" xr:uid="{00000000-0005-0000-0000-0000DD280000}"/>
    <cellStyle name="20% - Accent1 2 4 2 2 2 2 4 3 2" xfId="10649" xr:uid="{00000000-0005-0000-0000-0000DE280000}"/>
    <cellStyle name="20% - Accent1 2 4 2 2 2 2 4 4" xfId="10650" xr:uid="{00000000-0005-0000-0000-0000DF280000}"/>
    <cellStyle name="20% - Accent1 2 4 2 2 2 2 5" xfId="10651" xr:uid="{00000000-0005-0000-0000-0000E0280000}"/>
    <cellStyle name="20% - Accent1 2 4 2 2 2 2 5 2" xfId="10652" xr:uid="{00000000-0005-0000-0000-0000E1280000}"/>
    <cellStyle name="20% - Accent1 2 4 2 2 2 2 5 2 2" xfId="10653" xr:uid="{00000000-0005-0000-0000-0000E2280000}"/>
    <cellStyle name="20% - Accent1 2 4 2 2 2 2 5 3" xfId="10654" xr:uid="{00000000-0005-0000-0000-0000E3280000}"/>
    <cellStyle name="20% - Accent1 2 4 2 2 2 2 6" xfId="10655" xr:uid="{00000000-0005-0000-0000-0000E4280000}"/>
    <cellStyle name="20% - Accent1 2 4 2 2 2 2 6 2" xfId="10656" xr:uid="{00000000-0005-0000-0000-0000E5280000}"/>
    <cellStyle name="20% - Accent1 2 4 2 2 2 2 6 2 2" xfId="10657" xr:uid="{00000000-0005-0000-0000-0000E6280000}"/>
    <cellStyle name="20% - Accent1 2 4 2 2 2 2 6 3" xfId="10658" xr:uid="{00000000-0005-0000-0000-0000E7280000}"/>
    <cellStyle name="20% - Accent1 2 4 2 2 2 2 7" xfId="10659" xr:uid="{00000000-0005-0000-0000-0000E8280000}"/>
    <cellStyle name="20% - Accent1 2 4 2 2 2 2 7 2" xfId="10660" xr:uid="{00000000-0005-0000-0000-0000E9280000}"/>
    <cellStyle name="20% - Accent1 2 4 2 2 2 2 8" xfId="10661" xr:uid="{00000000-0005-0000-0000-0000EA280000}"/>
    <cellStyle name="20% - Accent1 2 4 2 2 2 2 8 2" xfId="10662" xr:uid="{00000000-0005-0000-0000-0000EB280000}"/>
    <cellStyle name="20% - Accent1 2 4 2 2 2 2 9" xfId="10663" xr:uid="{00000000-0005-0000-0000-0000EC280000}"/>
    <cellStyle name="20% - Accent1 2 4 2 2 2 3" xfId="10664" xr:uid="{00000000-0005-0000-0000-0000ED280000}"/>
    <cellStyle name="20% - Accent1 2 4 2 2 2 3 2" xfId="10665" xr:uid="{00000000-0005-0000-0000-0000EE280000}"/>
    <cellStyle name="20% - Accent1 2 4 2 2 2 3 2 2" xfId="10666" xr:uid="{00000000-0005-0000-0000-0000EF280000}"/>
    <cellStyle name="20% - Accent1 2 4 2 2 2 3 2 2 2" xfId="10667" xr:uid="{00000000-0005-0000-0000-0000F0280000}"/>
    <cellStyle name="20% - Accent1 2 4 2 2 2 3 2 2 2 2" xfId="10668" xr:uid="{00000000-0005-0000-0000-0000F1280000}"/>
    <cellStyle name="20% - Accent1 2 4 2 2 2 3 2 2 3" xfId="10669" xr:uid="{00000000-0005-0000-0000-0000F2280000}"/>
    <cellStyle name="20% - Accent1 2 4 2 2 2 3 2 3" xfId="10670" xr:uid="{00000000-0005-0000-0000-0000F3280000}"/>
    <cellStyle name="20% - Accent1 2 4 2 2 2 3 2 3 2" xfId="10671" xr:uid="{00000000-0005-0000-0000-0000F4280000}"/>
    <cellStyle name="20% - Accent1 2 4 2 2 2 3 2 4" xfId="10672" xr:uid="{00000000-0005-0000-0000-0000F5280000}"/>
    <cellStyle name="20% - Accent1 2 4 2 2 2 3 3" xfId="10673" xr:uid="{00000000-0005-0000-0000-0000F6280000}"/>
    <cellStyle name="20% - Accent1 2 4 2 2 2 3 3 2" xfId="10674" xr:uid="{00000000-0005-0000-0000-0000F7280000}"/>
    <cellStyle name="20% - Accent1 2 4 2 2 2 3 3 2 2" xfId="10675" xr:uid="{00000000-0005-0000-0000-0000F8280000}"/>
    <cellStyle name="20% - Accent1 2 4 2 2 2 3 3 2 2 2" xfId="10676" xr:uid="{00000000-0005-0000-0000-0000F9280000}"/>
    <cellStyle name="20% - Accent1 2 4 2 2 2 3 3 2 3" xfId="10677" xr:uid="{00000000-0005-0000-0000-0000FA280000}"/>
    <cellStyle name="20% - Accent1 2 4 2 2 2 3 3 3" xfId="10678" xr:uid="{00000000-0005-0000-0000-0000FB280000}"/>
    <cellStyle name="20% - Accent1 2 4 2 2 2 3 3 3 2" xfId="10679" xr:uid="{00000000-0005-0000-0000-0000FC280000}"/>
    <cellStyle name="20% - Accent1 2 4 2 2 2 3 3 4" xfId="10680" xr:uid="{00000000-0005-0000-0000-0000FD280000}"/>
    <cellStyle name="20% - Accent1 2 4 2 2 2 3 4" xfId="10681" xr:uid="{00000000-0005-0000-0000-0000FE280000}"/>
    <cellStyle name="20% - Accent1 2 4 2 2 2 3 4 2" xfId="10682" xr:uid="{00000000-0005-0000-0000-0000FF280000}"/>
    <cellStyle name="20% - Accent1 2 4 2 2 2 3 4 2 2" xfId="10683" xr:uid="{00000000-0005-0000-0000-000000290000}"/>
    <cellStyle name="20% - Accent1 2 4 2 2 2 3 4 2 2 2" xfId="10684" xr:uid="{00000000-0005-0000-0000-000001290000}"/>
    <cellStyle name="20% - Accent1 2 4 2 2 2 3 4 2 3" xfId="10685" xr:uid="{00000000-0005-0000-0000-000002290000}"/>
    <cellStyle name="20% - Accent1 2 4 2 2 2 3 4 3" xfId="10686" xr:uid="{00000000-0005-0000-0000-000003290000}"/>
    <cellStyle name="20% - Accent1 2 4 2 2 2 3 4 3 2" xfId="10687" xr:uid="{00000000-0005-0000-0000-000004290000}"/>
    <cellStyle name="20% - Accent1 2 4 2 2 2 3 4 4" xfId="10688" xr:uid="{00000000-0005-0000-0000-000005290000}"/>
    <cellStyle name="20% - Accent1 2 4 2 2 2 3 5" xfId="10689" xr:uid="{00000000-0005-0000-0000-000006290000}"/>
    <cellStyle name="20% - Accent1 2 4 2 2 2 3 5 2" xfId="10690" xr:uid="{00000000-0005-0000-0000-000007290000}"/>
    <cellStyle name="20% - Accent1 2 4 2 2 2 3 5 2 2" xfId="10691" xr:uid="{00000000-0005-0000-0000-000008290000}"/>
    <cellStyle name="20% - Accent1 2 4 2 2 2 3 5 3" xfId="10692" xr:uid="{00000000-0005-0000-0000-000009290000}"/>
    <cellStyle name="20% - Accent1 2 4 2 2 2 3 6" xfId="10693" xr:uid="{00000000-0005-0000-0000-00000A290000}"/>
    <cellStyle name="20% - Accent1 2 4 2 2 2 3 6 2" xfId="10694" xr:uid="{00000000-0005-0000-0000-00000B290000}"/>
    <cellStyle name="20% - Accent1 2 4 2 2 2 3 6 2 2" xfId="10695" xr:uid="{00000000-0005-0000-0000-00000C290000}"/>
    <cellStyle name="20% - Accent1 2 4 2 2 2 3 6 3" xfId="10696" xr:uid="{00000000-0005-0000-0000-00000D290000}"/>
    <cellStyle name="20% - Accent1 2 4 2 2 2 3 7" xfId="10697" xr:uid="{00000000-0005-0000-0000-00000E290000}"/>
    <cellStyle name="20% - Accent1 2 4 2 2 2 3 7 2" xfId="10698" xr:uid="{00000000-0005-0000-0000-00000F290000}"/>
    <cellStyle name="20% - Accent1 2 4 2 2 2 3 8" xfId="10699" xr:uid="{00000000-0005-0000-0000-000010290000}"/>
    <cellStyle name="20% - Accent1 2 4 2 2 2 3 8 2" xfId="10700" xr:uid="{00000000-0005-0000-0000-000011290000}"/>
    <cellStyle name="20% - Accent1 2 4 2 2 2 3 9" xfId="10701" xr:uid="{00000000-0005-0000-0000-000012290000}"/>
    <cellStyle name="20% - Accent1 2 4 2 2 2 4" xfId="10702" xr:uid="{00000000-0005-0000-0000-000013290000}"/>
    <cellStyle name="20% - Accent1 2 4 2 2 2 4 2" xfId="10703" xr:uid="{00000000-0005-0000-0000-000014290000}"/>
    <cellStyle name="20% - Accent1 2 4 2 2 2 4 2 2" xfId="10704" xr:uid="{00000000-0005-0000-0000-000015290000}"/>
    <cellStyle name="20% - Accent1 2 4 2 2 2 4 2 2 2" xfId="10705" xr:uid="{00000000-0005-0000-0000-000016290000}"/>
    <cellStyle name="20% - Accent1 2 4 2 2 2 4 2 3" xfId="10706" xr:uid="{00000000-0005-0000-0000-000017290000}"/>
    <cellStyle name="20% - Accent1 2 4 2 2 2 4 3" xfId="10707" xr:uid="{00000000-0005-0000-0000-000018290000}"/>
    <cellStyle name="20% - Accent1 2 4 2 2 2 4 3 2" xfId="10708" xr:uid="{00000000-0005-0000-0000-000019290000}"/>
    <cellStyle name="20% - Accent1 2 4 2 2 2 4 4" xfId="10709" xr:uid="{00000000-0005-0000-0000-00001A290000}"/>
    <cellStyle name="20% - Accent1 2 4 2 2 2 5" xfId="10710" xr:uid="{00000000-0005-0000-0000-00001B290000}"/>
    <cellStyle name="20% - Accent1 2 4 2 2 2 5 2" xfId="10711" xr:uid="{00000000-0005-0000-0000-00001C290000}"/>
    <cellStyle name="20% - Accent1 2 4 2 2 2 5 2 2" xfId="10712" xr:uid="{00000000-0005-0000-0000-00001D290000}"/>
    <cellStyle name="20% - Accent1 2 4 2 2 2 5 2 2 2" xfId="10713" xr:uid="{00000000-0005-0000-0000-00001E290000}"/>
    <cellStyle name="20% - Accent1 2 4 2 2 2 5 2 3" xfId="10714" xr:uid="{00000000-0005-0000-0000-00001F290000}"/>
    <cellStyle name="20% - Accent1 2 4 2 2 2 5 3" xfId="10715" xr:uid="{00000000-0005-0000-0000-000020290000}"/>
    <cellStyle name="20% - Accent1 2 4 2 2 2 5 3 2" xfId="10716" xr:uid="{00000000-0005-0000-0000-000021290000}"/>
    <cellStyle name="20% - Accent1 2 4 2 2 2 5 4" xfId="10717" xr:uid="{00000000-0005-0000-0000-000022290000}"/>
    <cellStyle name="20% - Accent1 2 4 2 2 2 6" xfId="10718" xr:uid="{00000000-0005-0000-0000-000023290000}"/>
    <cellStyle name="20% - Accent1 2 4 2 2 2 6 2" xfId="10719" xr:uid="{00000000-0005-0000-0000-000024290000}"/>
    <cellStyle name="20% - Accent1 2 4 2 2 2 6 2 2" xfId="10720" xr:uid="{00000000-0005-0000-0000-000025290000}"/>
    <cellStyle name="20% - Accent1 2 4 2 2 2 6 2 2 2" xfId="10721" xr:uid="{00000000-0005-0000-0000-000026290000}"/>
    <cellStyle name="20% - Accent1 2 4 2 2 2 6 2 3" xfId="10722" xr:uid="{00000000-0005-0000-0000-000027290000}"/>
    <cellStyle name="20% - Accent1 2 4 2 2 2 6 3" xfId="10723" xr:uid="{00000000-0005-0000-0000-000028290000}"/>
    <cellStyle name="20% - Accent1 2 4 2 2 2 6 3 2" xfId="10724" xr:uid="{00000000-0005-0000-0000-000029290000}"/>
    <cellStyle name="20% - Accent1 2 4 2 2 2 6 4" xfId="10725" xr:uid="{00000000-0005-0000-0000-00002A290000}"/>
    <cellStyle name="20% - Accent1 2 4 2 2 2 7" xfId="10726" xr:uid="{00000000-0005-0000-0000-00002B290000}"/>
    <cellStyle name="20% - Accent1 2 4 2 2 2 7 2" xfId="10727" xr:uid="{00000000-0005-0000-0000-00002C290000}"/>
    <cellStyle name="20% - Accent1 2 4 2 2 2 7 2 2" xfId="10728" xr:uid="{00000000-0005-0000-0000-00002D290000}"/>
    <cellStyle name="20% - Accent1 2 4 2 2 2 7 3" xfId="10729" xr:uid="{00000000-0005-0000-0000-00002E290000}"/>
    <cellStyle name="20% - Accent1 2 4 2 2 2 8" xfId="10730" xr:uid="{00000000-0005-0000-0000-00002F290000}"/>
    <cellStyle name="20% - Accent1 2 4 2 2 2 8 2" xfId="10731" xr:uid="{00000000-0005-0000-0000-000030290000}"/>
    <cellStyle name="20% - Accent1 2 4 2 2 2 8 2 2" xfId="10732" xr:uid="{00000000-0005-0000-0000-000031290000}"/>
    <cellStyle name="20% - Accent1 2 4 2 2 2 8 3" xfId="10733" xr:uid="{00000000-0005-0000-0000-000032290000}"/>
    <cellStyle name="20% - Accent1 2 4 2 2 2 9" xfId="10734" xr:uid="{00000000-0005-0000-0000-000033290000}"/>
    <cellStyle name="20% - Accent1 2 4 2 2 2 9 2" xfId="10735" xr:uid="{00000000-0005-0000-0000-000034290000}"/>
    <cellStyle name="20% - Accent1 2 4 2 2 3" xfId="10736" xr:uid="{00000000-0005-0000-0000-000035290000}"/>
    <cellStyle name="20% - Accent1 2 4 2 2 3 10" xfId="10737" xr:uid="{00000000-0005-0000-0000-000036290000}"/>
    <cellStyle name="20% - Accent1 2 4 2 2 3 10 2" xfId="10738" xr:uid="{00000000-0005-0000-0000-000037290000}"/>
    <cellStyle name="20% - Accent1 2 4 2 2 3 11" xfId="10739" xr:uid="{00000000-0005-0000-0000-000038290000}"/>
    <cellStyle name="20% - Accent1 2 4 2 2 3 2" xfId="10740" xr:uid="{00000000-0005-0000-0000-000039290000}"/>
    <cellStyle name="20% - Accent1 2 4 2 2 3 2 2" xfId="10741" xr:uid="{00000000-0005-0000-0000-00003A290000}"/>
    <cellStyle name="20% - Accent1 2 4 2 2 3 2 2 2" xfId="10742" xr:uid="{00000000-0005-0000-0000-00003B290000}"/>
    <cellStyle name="20% - Accent1 2 4 2 2 3 2 2 2 2" xfId="10743" xr:uid="{00000000-0005-0000-0000-00003C290000}"/>
    <cellStyle name="20% - Accent1 2 4 2 2 3 2 2 2 2 2" xfId="10744" xr:uid="{00000000-0005-0000-0000-00003D290000}"/>
    <cellStyle name="20% - Accent1 2 4 2 2 3 2 2 2 3" xfId="10745" xr:uid="{00000000-0005-0000-0000-00003E290000}"/>
    <cellStyle name="20% - Accent1 2 4 2 2 3 2 2 3" xfId="10746" xr:uid="{00000000-0005-0000-0000-00003F290000}"/>
    <cellStyle name="20% - Accent1 2 4 2 2 3 2 2 3 2" xfId="10747" xr:uid="{00000000-0005-0000-0000-000040290000}"/>
    <cellStyle name="20% - Accent1 2 4 2 2 3 2 2 4" xfId="10748" xr:uid="{00000000-0005-0000-0000-000041290000}"/>
    <cellStyle name="20% - Accent1 2 4 2 2 3 2 3" xfId="10749" xr:uid="{00000000-0005-0000-0000-000042290000}"/>
    <cellStyle name="20% - Accent1 2 4 2 2 3 2 3 2" xfId="10750" xr:uid="{00000000-0005-0000-0000-000043290000}"/>
    <cellStyle name="20% - Accent1 2 4 2 2 3 2 3 2 2" xfId="10751" xr:uid="{00000000-0005-0000-0000-000044290000}"/>
    <cellStyle name="20% - Accent1 2 4 2 2 3 2 3 2 2 2" xfId="10752" xr:uid="{00000000-0005-0000-0000-000045290000}"/>
    <cellStyle name="20% - Accent1 2 4 2 2 3 2 3 2 3" xfId="10753" xr:uid="{00000000-0005-0000-0000-000046290000}"/>
    <cellStyle name="20% - Accent1 2 4 2 2 3 2 3 3" xfId="10754" xr:uid="{00000000-0005-0000-0000-000047290000}"/>
    <cellStyle name="20% - Accent1 2 4 2 2 3 2 3 3 2" xfId="10755" xr:uid="{00000000-0005-0000-0000-000048290000}"/>
    <cellStyle name="20% - Accent1 2 4 2 2 3 2 3 4" xfId="10756" xr:uid="{00000000-0005-0000-0000-000049290000}"/>
    <cellStyle name="20% - Accent1 2 4 2 2 3 2 4" xfId="10757" xr:uid="{00000000-0005-0000-0000-00004A290000}"/>
    <cellStyle name="20% - Accent1 2 4 2 2 3 2 4 2" xfId="10758" xr:uid="{00000000-0005-0000-0000-00004B290000}"/>
    <cellStyle name="20% - Accent1 2 4 2 2 3 2 4 2 2" xfId="10759" xr:uid="{00000000-0005-0000-0000-00004C290000}"/>
    <cellStyle name="20% - Accent1 2 4 2 2 3 2 4 2 2 2" xfId="10760" xr:uid="{00000000-0005-0000-0000-00004D290000}"/>
    <cellStyle name="20% - Accent1 2 4 2 2 3 2 4 2 3" xfId="10761" xr:uid="{00000000-0005-0000-0000-00004E290000}"/>
    <cellStyle name="20% - Accent1 2 4 2 2 3 2 4 3" xfId="10762" xr:uid="{00000000-0005-0000-0000-00004F290000}"/>
    <cellStyle name="20% - Accent1 2 4 2 2 3 2 4 3 2" xfId="10763" xr:uid="{00000000-0005-0000-0000-000050290000}"/>
    <cellStyle name="20% - Accent1 2 4 2 2 3 2 4 4" xfId="10764" xr:uid="{00000000-0005-0000-0000-000051290000}"/>
    <cellStyle name="20% - Accent1 2 4 2 2 3 2 5" xfId="10765" xr:uid="{00000000-0005-0000-0000-000052290000}"/>
    <cellStyle name="20% - Accent1 2 4 2 2 3 2 5 2" xfId="10766" xr:uid="{00000000-0005-0000-0000-000053290000}"/>
    <cellStyle name="20% - Accent1 2 4 2 2 3 2 5 2 2" xfId="10767" xr:uid="{00000000-0005-0000-0000-000054290000}"/>
    <cellStyle name="20% - Accent1 2 4 2 2 3 2 5 3" xfId="10768" xr:uid="{00000000-0005-0000-0000-000055290000}"/>
    <cellStyle name="20% - Accent1 2 4 2 2 3 2 6" xfId="10769" xr:uid="{00000000-0005-0000-0000-000056290000}"/>
    <cellStyle name="20% - Accent1 2 4 2 2 3 2 6 2" xfId="10770" xr:uid="{00000000-0005-0000-0000-000057290000}"/>
    <cellStyle name="20% - Accent1 2 4 2 2 3 2 6 2 2" xfId="10771" xr:uid="{00000000-0005-0000-0000-000058290000}"/>
    <cellStyle name="20% - Accent1 2 4 2 2 3 2 6 3" xfId="10772" xr:uid="{00000000-0005-0000-0000-000059290000}"/>
    <cellStyle name="20% - Accent1 2 4 2 2 3 2 7" xfId="10773" xr:uid="{00000000-0005-0000-0000-00005A290000}"/>
    <cellStyle name="20% - Accent1 2 4 2 2 3 2 7 2" xfId="10774" xr:uid="{00000000-0005-0000-0000-00005B290000}"/>
    <cellStyle name="20% - Accent1 2 4 2 2 3 2 8" xfId="10775" xr:uid="{00000000-0005-0000-0000-00005C290000}"/>
    <cellStyle name="20% - Accent1 2 4 2 2 3 2 8 2" xfId="10776" xr:uid="{00000000-0005-0000-0000-00005D290000}"/>
    <cellStyle name="20% - Accent1 2 4 2 2 3 2 9" xfId="10777" xr:uid="{00000000-0005-0000-0000-00005E290000}"/>
    <cellStyle name="20% - Accent1 2 4 2 2 3 3" xfId="10778" xr:uid="{00000000-0005-0000-0000-00005F290000}"/>
    <cellStyle name="20% - Accent1 2 4 2 2 3 3 2" xfId="10779" xr:uid="{00000000-0005-0000-0000-000060290000}"/>
    <cellStyle name="20% - Accent1 2 4 2 2 3 3 2 2" xfId="10780" xr:uid="{00000000-0005-0000-0000-000061290000}"/>
    <cellStyle name="20% - Accent1 2 4 2 2 3 3 2 2 2" xfId="10781" xr:uid="{00000000-0005-0000-0000-000062290000}"/>
    <cellStyle name="20% - Accent1 2 4 2 2 3 3 2 2 2 2" xfId="10782" xr:uid="{00000000-0005-0000-0000-000063290000}"/>
    <cellStyle name="20% - Accent1 2 4 2 2 3 3 2 2 3" xfId="10783" xr:uid="{00000000-0005-0000-0000-000064290000}"/>
    <cellStyle name="20% - Accent1 2 4 2 2 3 3 2 3" xfId="10784" xr:uid="{00000000-0005-0000-0000-000065290000}"/>
    <cellStyle name="20% - Accent1 2 4 2 2 3 3 2 3 2" xfId="10785" xr:uid="{00000000-0005-0000-0000-000066290000}"/>
    <cellStyle name="20% - Accent1 2 4 2 2 3 3 2 4" xfId="10786" xr:uid="{00000000-0005-0000-0000-000067290000}"/>
    <cellStyle name="20% - Accent1 2 4 2 2 3 3 3" xfId="10787" xr:uid="{00000000-0005-0000-0000-000068290000}"/>
    <cellStyle name="20% - Accent1 2 4 2 2 3 3 3 2" xfId="10788" xr:uid="{00000000-0005-0000-0000-000069290000}"/>
    <cellStyle name="20% - Accent1 2 4 2 2 3 3 3 2 2" xfId="10789" xr:uid="{00000000-0005-0000-0000-00006A290000}"/>
    <cellStyle name="20% - Accent1 2 4 2 2 3 3 3 2 2 2" xfId="10790" xr:uid="{00000000-0005-0000-0000-00006B290000}"/>
    <cellStyle name="20% - Accent1 2 4 2 2 3 3 3 2 3" xfId="10791" xr:uid="{00000000-0005-0000-0000-00006C290000}"/>
    <cellStyle name="20% - Accent1 2 4 2 2 3 3 3 3" xfId="10792" xr:uid="{00000000-0005-0000-0000-00006D290000}"/>
    <cellStyle name="20% - Accent1 2 4 2 2 3 3 3 3 2" xfId="10793" xr:uid="{00000000-0005-0000-0000-00006E290000}"/>
    <cellStyle name="20% - Accent1 2 4 2 2 3 3 3 4" xfId="10794" xr:uid="{00000000-0005-0000-0000-00006F290000}"/>
    <cellStyle name="20% - Accent1 2 4 2 2 3 3 4" xfId="10795" xr:uid="{00000000-0005-0000-0000-000070290000}"/>
    <cellStyle name="20% - Accent1 2 4 2 2 3 3 4 2" xfId="10796" xr:uid="{00000000-0005-0000-0000-000071290000}"/>
    <cellStyle name="20% - Accent1 2 4 2 2 3 3 4 2 2" xfId="10797" xr:uid="{00000000-0005-0000-0000-000072290000}"/>
    <cellStyle name="20% - Accent1 2 4 2 2 3 3 4 2 2 2" xfId="10798" xr:uid="{00000000-0005-0000-0000-000073290000}"/>
    <cellStyle name="20% - Accent1 2 4 2 2 3 3 4 2 3" xfId="10799" xr:uid="{00000000-0005-0000-0000-000074290000}"/>
    <cellStyle name="20% - Accent1 2 4 2 2 3 3 4 3" xfId="10800" xr:uid="{00000000-0005-0000-0000-000075290000}"/>
    <cellStyle name="20% - Accent1 2 4 2 2 3 3 4 3 2" xfId="10801" xr:uid="{00000000-0005-0000-0000-000076290000}"/>
    <cellStyle name="20% - Accent1 2 4 2 2 3 3 4 4" xfId="10802" xr:uid="{00000000-0005-0000-0000-000077290000}"/>
    <cellStyle name="20% - Accent1 2 4 2 2 3 3 5" xfId="10803" xr:uid="{00000000-0005-0000-0000-000078290000}"/>
    <cellStyle name="20% - Accent1 2 4 2 2 3 3 5 2" xfId="10804" xr:uid="{00000000-0005-0000-0000-000079290000}"/>
    <cellStyle name="20% - Accent1 2 4 2 2 3 3 5 2 2" xfId="10805" xr:uid="{00000000-0005-0000-0000-00007A290000}"/>
    <cellStyle name="20% - Accent1 2 4 2 2 3 3 5 3" xfId="10806" xr:uid="{00000000-0005-0000-0000-00007B290000}"/>
    <cellStyle name="20% - Accent1 2 4 2 2 3 3 6" xfId="10807" xr:uid="{00000000-0005-0000-0000-00007C290000}"/>
    <cellStyle name="20% - Accent1 2 4 2 2 3 3 6 2" xfId="10808" xr:uid="{00000000-0005-0000-0000-00007D290000}"/>
    <cellStyle name="20% - Accent1 2 4 2 2 3 3 6 2 2" xfId="10809" xr:uid="{00000000-0005-0000-0000-00007E290000}"/>
    <cellStyle name="20% - Accent1 2 4 2 2 3 3 6 3" xfId="10810" xr:uid="{00000000-0005-0000-0000-00007F290000}"/>
    <cellStyle name="20% - Accent1 2 4 2 2 3 3 7" xfId="10811" xr:uid="{00000000-0005-0000-0000-000080290000}"/>
    <cellStyle name="20% - Accent1 2 4 2 2 3 3 7 2" xfId="10812" xr:uid="{00000000-0005-0000-0000-000081290000}"/>
    <cellStyle name="20% - Accent1 2 4 2 2 3 3 8" xfId="10813" xr:uid="{00000000-0005-0000-0000-000082290000}"/>
    <cellStyle name="20% - Accent1 2 4 2 2 3 3 8 2" xfId="10814" xr:uid="{00000000-0005-0000-0000-000083290000}"/>
    <cellStyle name="20% - Accent1 2 4 2 2 3 3 9" xfId="10815" xr:uid="{00000000-0005-0000-0000-000084290000}"/>
    <cellStyle name="20% - Accent1 2 4 2 2 3 4" xfId="10816" xr:uid="{00000000-0005-0000-0000-000085290000}"/>
    <cellStyle name="20% - Accent1 2 4 2 2 3 4 2" xfId="10817" xr:uid="{00000000-0005-0000-0000-000086290000}"/>
    <cellStyle name="20% - Accent1 2 4 2 2 3 4 2 2" xfId="10818" xr:uid="{00000000-0005-0000-0000-000087290000}"/>
    <cellStyle name="20% - Accent1 2 4 2 2 3 4 2 2 2" xfId="10819" xr:uid="{00000000-0005-0000-0000-000088290000}"/>
    <cellStyle name="20% - Accent1 2 4 2 2 3 4 2 3" xfId="10820" xr:uid="{00000000-0005-0000-0000-000089290000}"/>
    <cellStyle name="20% - Accent1 2 4 2 2 3 4 3" xfId="10821" xr:uid="{00000000-0005-0000-0000-00008A290000}"/>
    <cellStyle name="20% - Accent1 2 4 2 2 3 4 3 2" xfId="10822" xr:uid="{00000000-0005-0000-0000-00008B290000}"/>
    <cellStyle name="20% - Accent1 2 4 2 2 3 4 4" xfId="10823" xr:uid="{00000000-0005-0000-0000-00008C290000}"/>
    <cellStyle name="20% - Accent1 2 4 2 2 3 5" xfId="10824" xr:uid="{00000000-0005-0000-0000-00008D290000}"/>
    <cellStyle name="20% - Accent1 2 4 2 2 3 5 2" xfId="10825" xr:uid="{00000000-0005-0000-0000-00008E290000}"/>
    <cellStyle name="20% - Accent1 2 4 2 2 3 5 2 2" xfId="10826" xr:uid="{00000000-0005-0000-0000-00008F290000}"/>
    <cellStyle name="20% - Accent1 2 4 2 2 3 5 2 2 2" xfId="10827" xr:uid="{00000000-0005-0000-0000-000090290000}"/>
    <cellStyle name="20% - Accent1 2 4 2 2 3 5 2 3" xfId="10828" xr:uid="{00000000-0005-0000-0000-000091290000}"/>
    <cellStyle name="20% - Accent1 2 4 2 2 3 5 3" xfId="10829" xr:uid="{00000000-0005-0000-0000-000092290000}"/>
    <cellStyle name="20% - Accent1 2 4 2 2 3 5 3 2" xfId="10830" xr:uid="{00000000-0005-0000-0000-000093290000}"/>
    <cellStyle name="20% - Accent1 2 4 2 2 3 5 4" xfId="10831" xr:uid="{00000000-0005-0000-0000-000094290000}"/>
    <cellStyle name="20% - Accent1 2 4 2 2 3 6" xfId="10832" xr:uid="{00000000-0005-0000-0000-000095290000}"/>
    <cellStyle name="20% - Accent1 2 4 2 2 3 6 2" xfId="10833" xr:uid="{00000000-0005-0000-0000-000096290000}"/>
    <cellStyle name="20% - Accent1 2 4 2 2 3 6 2 2" xfId="10834" xr:uid="{00000000-0005-0000-0000-000097290000}"/>
    <cellStyle name="20% - Accent1 2 4 2 2 3 6 2 2 2" xfId="10835" xr:uid="{00000000-0005-0000-0000-000098290000}"/>
    <cellStyle name="20% - Accent1 2 4 2 2 3 6 2 3" xfId="10836" xr:uid="{00000000-0005-0000-0000-000099290000}"/>
    <cellStyle name="20% - Accent1 2 4 2 2 3 6 3" xfId="10837" xr:uid="{00000000-0005-0000-0000-00009A290000}"/>
    <cellStyle name="20% - Accent1 2 4 2 2 3 6 3 2" xfId="10838" xr:uid="{00000000-0005-0000-0000-00009B290000}"/>
    <cellStyle name="20% - Accent1 2 4 2 2 3 6 4" xfId="10839" xr:uid="{00000000-0005-0000-0000-00009C290000}"/>
    <cellStyle name="20% - Accent1 2 4 2 2 3 7" xfId="10840" xr:uid="{00000000-0005-0000-0000-00009D290000}"/>
    <cellStyle name="20% - Accent1 2 4 2 2 3 7 2" xfId="10841" xr:uid="{00000000-0005-0000-0000-00009E290000}"/>
    <cellStyle name="20% - Accent1 2 4 2 2 3 7 2 2" xfId="10842" xr:uid="{00000000-0005-0000-0000-00009F290000}"/>
    <cellStyle name="20% - Accent1 2 4 2 2 3 7 3" xfId="10843" xr:uid="{00000000-0005-0000-0000-0000A0290000}"/>
    <cellStyle name="20% - Accent1 2 4 2 2 3 8" xfId="10844" xr:uid="{00000000-0005-0000-0000-0000A1290000}"/>
    <cellStyle name="20% - Accent1 2 4 2 2 3 8 2" xfId="10845" xr:uid="{00000000-0005-0000-0000-0000A2290000}"/>
    <cellStyle name="20% - Accent1 2 4 2 2 3 8 2 2" xfId="10846" xr:uid="{00000000-0005-0000-0000-0000A3290000}"/>
    <cellStyle name="20% - Accent1 2 4 2 2 3 8 3" xfId="10847" xr:uid="{00000000-0005-0000-0000-0000A4290000}"/>
    <cellStyle name="20% - Accent1 2 4 2 2 3 9" xfId="10848" xr:uid="{00000000-0005-0000-0000-0000A5290000}"/>
    <cellStyle name="20% - Accent1 2 4 2 2 3 9 2" xfId="10849" xr:uid="{00000000-0005-0000-0000-0000A6290000}"/>
    <cellStyle name="20% - Accent1 2 4 2 2 4" xfId="10850" xr:uid="{00000000-0005-0000-0000-0000A7290000}"/>
    <cellStyle name="20% - Accent1 2 4 2 2 4 10" xfId="10851" xr:uid="{00000000-0005-0000-0000-0000A8290000}"/>
    <cellStyle name="20% - Accent1 2 4 2 2 4 10 2" xfId="10852" xr:uid="{00000000-0005-0000-0000-0000A9290000}"/>
    <cellStyle name="20% - Accent1 2 4 2 2 4 11" xfId="10853" xr:uid="{00000000-0005-0000-0000-0000AA290000}"/>
    <cellStyle name="20% - Accent1 2 4 2 2 4 2" xfId="10854" xr:uid="{00000000-0005-0000-0000-0000AB290000}"/>
    <cellStyle name="20% - Accent1 2 4 2 2 4 2 2" xfId="10855" xr:uid="{00000000-0005-0000-0000-0000AC290000}"/>
    <cellStyle name="20% - Accent1 2 4 2 2 4 2 2 2" xfId="10856" xr:uid="{00000000-0005-0000-0000-0000AD290000}"/>
    <cellStyle name="20% - Accent1 2 4 2 2 4 2 2 2 2" xfId="10857" xr:uid="{00000000-0005-0000-0000-0000AE290000}"/>
    <cellStyle name="20% - Accent1 2 4 2 2 4 2 2 2 2 2" xfId="10858" xr:uid="{00000000-0005-0000-0000-0000AF290000}"/>
    <cellStyle name="20% - Accent1 2 4 2 2 4 2 2 2 3" xfId="10859" xr:uid="{00000000-0005-0000-0000-0000B0290000}"/>
    <cellStyle name="20% - Accent1 2 4 2 2 4 2 2 3" xfId="10860" xr:uid="{00000000-0005-0000-0000-0000B1290000}"/>
    <cellStyle name="20% - Accent1 2 4 2 2 4 2 2 3 2" xfId="10861" xr:uid="{00000000-0005-0000-0000-0000B2290000}"/>
    <cellStyle name="20% - Accent1 2 4 2 2 4 2 2 4" xfId="10862" xr:uid="{00000000-0005-0000-0000-0000B3290000}"/>
    <cellStyle name="20% - Accent1 2 4 2 2 4 2 3" xfId="10863" xr:uid="{00000000-0005-0000-0000-0000B4290000}"/>
    <cellStyle name="20% - Accent1 2 4 2 2 4 2 3 2" xfId="10864" xr:uid="{00000000-0005-0000-0000-0000B5290000}"/>
    <cellStyle name="20% - Accent1 2 4 2 2 4 2 3 2 2" xfId="10865" xr:uid="{00000000-0005-0000-0000-0000B6290000}"/>
    <cellStyle name="20% - Accent1 2 4 2 2 4 2 3 2 2 2" xfId="10866" xr:uid="{00000000-0005-0000-0000-0000B7290000}"/>
    <cellStyle name="20% - Accent1 2 4 2 2 4 2 3 2 3" xfId="10867" xr:uid="{00000000-0005-0000-0000-0000B8290000}"/>
    <cellStyle name="20% - Accent1 2 4 2 2 4 2 3 3" xfId="10868" xr:uid="{00000000-0005-0000-0000-0000B9290000}"/>
    <cellStyle name="20% - Accent1 2 4 2 2 4 2 3 3 2" xfId="10869" xr:uid="{00000000-0005-0000-0000-0000BA290000}"/>
    <cellStyle name="20% - Accent1 2 4 2 2 4 2 3 4" xfId="10870" xr:uid="{00000000-0005-0000-0000-0000BB290000}"/>
    <cellStyle name="20% - Accent1 2 4 2 2 4 2 4" xfId="10871" xr:uid="{00000000-0005-0000-0000-0000BC290000}"/>
    <cellStyle name="20% - Accent1 2 4 2 2 4 2 4 2" xfId="10872" xr:uid="{00000000-0005-0000-0000-0000BD290000}"/>
    <cellStyle name="20% - Accent1 2 4 2 2 4 2 4 2 2" xfId="10873" xr:uid="{00000000-0005-0000-0000-0000BE290000}"/>
    <cellStyle name="20% - Accent1 2 4 2 2 4 2 4 2 2 2" xfId="10874" xr:uid="{00000000-0005-0000-0000-0000BF290000}"/>
    <cellStyle name="20% - Accent1 2 4 2 2 4 2 4 2 3" xfId="10875" xr:uid="{00000000-0005-0000-0000-0000C0290000}"/>
    <cellStyle name="20% - Accent1 2 4 2 2 4 2 4 3" xfId="10876" xr:uid="{00000000-0005-0000-0000-0000C1290000}"/>
    <cellStyle name="20% - Accent1 2 4 2 2 4 2 4 3 2" xfId="10877" xr:uid="{00000000-0005-0000-0000-0000C2290000}"/>
    <cellStyle name="20% - Accent1 2 4 2 2 4 2 4 4" xfId="10878" xr:uid="{00000000-0005-0000-0000-0000C3290000}"/>
    <cellStyle name="20% - Accent1 2 4 2 2 4 2 5" xfId="10879" xr:uid="{00000000-0005-0000-0000-0000C4290000}"/>
    <cellStyle name="20% - Accent1 2 4 2 2 4 2 5 2" xfId="10880" xr:uid="{00000000-0005-0000-0000-0000C5290000}"/>
    <cellStyle name="20% - Accent1 2 4 2 2 4 2 5 2 2" xfId="10881" xr:uid="{00000000-0005-0000-0000-0000C6290000}"/>
    <cellStyle name="20% - Accent1 2 4 2 2 4 2 5 3" xfId="10882" xr:uid="{00000000-0005-0000-0000-0000C7290000}"/>
    <cellStyle name="20% - Accent1 2 4 2 2 4 2 6" xfId="10883" xr:uid="{00000000-0005-0000-0000-0000C8290000}"/>
    <cellStyle name="20% - Accent1 2 4 2 2 4 2 6 2" xfId="10884" xr:uid="{00000000-0005-0000-0000-0000C9290000}"/>
    <cellStyle name="20% - Accent1 2 4 2 2 4 2 6 2 2" xfId="10885" xr:uid="{00000000-0005-0000-0000-0000CA290000}"/>
    <cellStyle name="20% - Accent1 2 4 2 2 4 2 6 3" xfId="10886" xr:uid="{00000000-0005-0000-0000-0000CB290000}"/>
    <cellStyle name="20% - Accent1 2 4 2 2 4 2 7" xfId="10887" xr:uid="{00000000-0005-0000-0000-0000CC290000}"/>
    <cellStyle name="20% - Accent1 2 4 2 2 4 2 7 2" xfId="10888" xr:uid="{00000000-0005-0000-0000-0000CD290000}"/>
    <cellStyle name="20% - Accent1 2 4 2 2 4 2 8" xfId="10889" xr:uid="{00000000-0005-0000-0000-0000CE290000}"/>
    <cellStyle name="20% - Accent1 2 4 2 2 4 2 8 2" xfId="10890" xr:uid="{00000000-0005-0000-0000-0000CF290000}"/>
    <cellStyle name="20% - Accent1 2 4 2 2 4 2 9" xfId="10891" xr:uid="{00000000-0005-0000-0000-0000D0290000}"/>
    <cellStyle name="20% - Accent1 2 4 2 2 4 3" xfId="10892" xr:uid="{00000000-0005-0000-0000-0000D1290000}"/>
    <cellStyle name="20% - Accent1 2 4 2 2 4 3 2" xfId="10893" xr:uid="{00000000-0005-0000-0000-0000D2290000}"/>
    <cellStyle name="20% - Accent1 2 4 2 2 4 3 2 2" xfId="10894" xr:uid="{00000000-0005-0000-0000-0000D3290000}"/>
    <cellStyle name="20% - Accent1 2 4 2 2 4 3 2 2 2" xfId="10895" xr:uid="{00000000-0005-0000-0000-0000D4290000}"/>
    <cellStyle name="20% - Accent1 2 4 2 2 4 3 2 2 2 2" xfId="10896" xr:uid="{00000000-0005-0000-0000-0000D5290000}"/>
    <cellStyle name="20% - Accent1 2 4 2 2 4 3 2 2 3" xfId="10897" xr:uid="{00000000-0005-0000-0000-0000D6290000}"/>
    <cellStyle name="20% - Accent1 2 4 2 2 4 3 2 3" xfId="10898" xr:uid="{00000000-0005-0000-0000-0000D7290000}"/>
    <cellStyle name="20% - Accent1 2 4 2 2 4 3 2 3 2" xfId="10899" xr:uid="{00000000-0005-0000-0000-0000D8290000}"/>
    <cellStyle name="20% - Accent1 2 4 2 2 4 3 2 4" xfId="10900" xr:uid="{00000000-0005-0000-0000-0000D9290000}"/>
    <cellStyle name="20% - Accent1 2 4 2 2 4 3 3" xfId="10901" xr:uid="{00000000-0005-0000-0000-0000DA290000}"/>
    <cellStyle name="20% - Accent1 2 4 2 2 4 3 3 2" xfId="10902" xr:uid="{00000000-0005-0000-0000-0000DB290000}"/>
    <cellStyle name="20% - Accent1 2 4 2 2 4 3 3 2 2" xfId="10903" xr:uid="{00000000-0005-0000-0000-0000DC290000}"/>
    <cellStyle name="20% - Accent1 2 4 2 2 4 3 3 2 2 2" xfId="10904" xr:uid="{00000000-0005-0000-0000-0000DD290000}"/>
    <cellStyle name="20% - Accent1 2 4 2 2 4 3 3 2 3" xfId="10905" xr:uid="{00000000-0005-0000-0000-0000DE290000}"/>
    <cellStyle name="20% - Accent1 2 4 2 2 4 3 3 3" xfId="10906" xr:uid="{00000000-0005-0000-0000-0000DF290000}"/>
    <cellStyle name="20% - Accent1 2 4 2 2 4 3 3 3 2" xfId="10907" xr:uid="{00000000-0005-0000-0000-0000E0290000}"/>
    <cellStyle name="20% - Accent1 2 4 2 2 4 3 3 4" xfId="10908" xr:uid="{00000000-0005-0000-0000-0000E1290000}"/>
    <cellStyle name="20% - Accent1 2 4 2 2 4 3 4" xfId="10909" xr:uid="{00000000-0005-0000-0000-0000E2290000}"/>
    <cellStyle name="20% - Accent1 2 4 2 2 4 3 4 2" xfId="10910" xr:uid="{00000000-0005-0000-0000-0000E3290000}"/>
    <cellStyle name="20% - Accent1 2 4 2 2 4 3 4 2 2" xfId="10911" xr:uid="{00000000-0005-0000-0000-0000E4290000}"/>
    <cellStyle name="20% - Accent1 2 4 2 2 4 3 4 2 2 2" xfId="10912" xr:uid="{00000000-0005-0000-0000-0000E5290000}"/>
    <cellStyle name="20% - Accent1 2 4 2 2 4 3 4 2 3" xfId="10913" xr:uid="{00000000-0005-0000-0000-0000E6290000}"/>
    <cellStyle name="20% - Accent1 2 4 2 2 4 3 4 3" xfId="10914" xr:uid="{00000000-0005-0000-0000-0000E7290000}"/>
    <cellStyle name="20% - Accent1 2 4 2 2 4 3 4 3 2" xfId="10915" xr:uid="{00000000-0005-0000-0000-0000E8290000}"/>
    <cellStyle name="20% - Accent1 2 4 2 2 4 3 4 4" xfId="10916" xr:uid="{00000000-0005-0000-0000-0000E9290000}"/>
    <cellStyle name="20% - Accent1 2 4 2 2 4 3 5" xfId="10917" xr:uid="{00000000-0005-0000-0000-0000EA290000}"/>
    <cellStyle name="20% - Accent1 2 4 2 2 4 3 5 2" xfId="10918" xr:uid="{00000000-0005-0000-0000-0000EB290000}"/>
    <cellStyle name="20% - Accent1 2 4 2 2 4 3 5 2 2" xfId="10919" xr:uid="{00000000-0005-0000-0000-0000EC290000}"/>
    <cellStyle name="20% - Accent1 2 4 2 2 4 3 5 3" xfId="10920" xr:uid="{00000000-0005-0000-0000-0000ED290000}"/>
    <cellStyle name="20% - Accent1 2 4 2 2 4 3 6" xfId="10921" xr:uid="{00000000-0005-0000-0000-0000EE290000}"/>
    <cellStyle name="20% - Accent1 2 4 2 2 4 3 6 2" xfId="10922" xr:uid="{00000000-0005-0000-0000-0000EF290000}"/>
    <cellStyle name="20% - Accent1 2 4 2 2 4 3 6 2 2" xfId="10923" xr:uid="{00000000-0005-0000-0000-0000F0290000}"/>
    <cellStyle name="20% - Accent1 2 4 2 2 4 3 6 3" xfId="10924" xr:uid="{00000000-0005-0000-0000-0000F1290000}"/>
    <cellStyle name="20% - Accent1 2 4 2 2 4 3 7" xfId="10925" xr:uid="{00000000-0005-0000-0000-0000F2290000}"/>
    <cellStyle name="20% - Accent1 2 4 2 2 4 3 7 2" xfId="10926" xr:uid="{00000000-0005-0000-0000-0000F3290000}"/>
    <cellStyle name="20% - Accent1 2 4 2 2 4 3 8" xfId="10927" xr:uid="{00000000-0005-0000-0000-0000F4290000}"/>
    <cellStyle name="20% - Accent1 2 4 2 2 4 3 8 2" xfId="10928" xr:uid="{00000000-0005-0000-0000-0000F5290000}"/>
    <cellStyle name="20% - Accent1 2 4 2 2 4 3 9" xfId="10929" xr:uid="{00000000-0005-0000-0000-0000F6290000}"/>
    <cellStyle name="20% - Accent1 2 4 2 2 4 4" xfId="10930" xr:uid="{00000000-0005-0000-0000-0000F7290000}"/>
    <cellStyle name="20% - Accent1 2 4 2 2 4 4 2" xfId="10931" xr:uid="{00000000-0005-0000-0000-0000F8290000}"/>
    <cellStyle name="20% - Accent1 2 4 2 2 4 4 2 2" xfId="10932" xr:uid="{00000000-0005-0000-0000-0000F9290000}"/>
    <cellStyle name="20% - Accent1 2 4 2 2 4 4 2 2 2" xfId="10933" xr:uid="{00000000-0005-0000-0000-0000FA290000}"/>
    <cellStyle name="20% - Accent1 2 4 2 2 4 4 2 3" xfId="10934" xr:uid="{00000000-0005-0000-0000-0000FB290000}"/>
    <cellStyle name="20% - Accent1 2 4 2 2 4 4 3" xfId="10935" xr:uid="{00000000-0005-0000-0000-0000FC290000}"/>
    <cellStyle name="20% - Accent1 2 4 2 2 4 4 3 2" xfId="10936" xr:uid="{00000000-0005-0000-0000-0000FD290000}"/>
    <cellStyle name="20% - Accent1 2 4 2 2 4 4 4" xfId="10937" xr:uid="{00000000-0005-0000-0000-0000FE290000}"/>
    <cellStyle name="20% - Accent1 2 4 2 2 4 5" xfId="10938" xr:uid="{00000000-0005-0000-0000-0000FF290000}"/>
    <cellStyle name="20% - Accent1 2 4 2 2 4 5 2" xfId="10939" xr:uid="{00000000-0005-0000-0000-0000002A0000}"/>
    <cellStyle name="20% - Accent1 2 4 2 2 4 5 2 2" xfId="10940" xr:uid="{00000000-0005-0000-0000-0000012A0000}"/>
    <cellStyle name="20% - Accent1 2 4 2 2 4 5 2 2 2" xfId="10941" xr:uid="{00000000-0005-0000-0000-0000022A0000}"/>
    <cellStyle name="20% - Accent1 2 4 2 2 4 5 2 3" xfId="10942" xr:uid="{00000000-0005-0000-0000-0000032A0000}"/>
    <cellStyle name="20% - Accent1 2 4 2 2 4 5 3" xfId="10943" xr:uid="{00000000-0005-0000-0000-0000042A0000}"/>
    <cellStyle name="20% - Accent1 2 4 2 2 4 5 3 2" xfId="10944" xr:uid="{00000000-0005-0000-0000-0000052A0000}"/>
    <cellStyle name="20% - Accent1 2 4 2 2 4 5 4" xfId="10945" xr:uid="{00000000-0005-0000-0000-0000062A0000}"/>
    <cellStyle name="20% - Accent1 2 4 2 2 4 6" xfId="10946" xr:uid="{00000000-0005-0000-0000-0000072A0000}"/>
    <cellStyle name="20% - Accent1 2 4 2 2 4 6 2" xfId="10947" xr:uid="{00000000-0005-0000-0000-0000082A0000}"/>
    <cellStyle name="20% - Accent1 2 4 2 2 4 6 2 2" xfId="10948" xr:uid="{00000000-0005-0000-0000-0000092A0000}"/>
    <cellStyle name="20% - Accent1 2 4 2 2 4 6 2 2 2" xfId="10949" xr:uid="{00000000-0005-0000-0000-00000A2A0000}"/>
    <cellStyle name="20% - Accent1 2 4 2 2 4 6 2 3" xfId="10950" xr:uid="{00000000-0005-0000-0000-00000B2A0000}"/>
    <cellStyle name="20% - Accent1 2 4 2 2 4 6 3" xfId="10951" xr:uid="{00000000-0005-0000-0000-00000C2A0000}"/>
    <cellStyle name="20% - Accent1 2 4 2 2 4 6 3 2" xfId="10952" xr:uid="{00000000-0005-0000-0000-00000D2A0000}"/>
    <cellStyle name="20% - Accent1 2 4 2 2 4 6 4" xfId="10953" xr:uid="{00000000-0005-0000-0000-00000E2A0000}"/>
    <cellStyle name="20% - Accent1 2 4 2 2 4 7" xfId="10954" xr:uid="{00000000-0005-0000-0000-00000F2A0000}"/>
    <cellStyle name="20% - Accent1 2 4 2 2 4 7 2" xfId="10955" xr:uid="{00000000-0005-0000-0000-0000102A0000}"/>
    <cellStyle name="20% - Accent1 2 4 2 2 4 7 2 2" xfId="10956" xr:uid="{00000000-0005-0000-0000-0000112A0000}"/>
    <cellStyle name="20% - Accent1 2 4 2 2 4 7 3" xfId="10957" xr:uid="{00000000-0005-0000-0000-0000122A0000}"/>
    <cellStyle name="20% - Accent1 2 4 2 2 4 8" xfId="10958" xr:uid="{00000000-0005-0000-0000-0000132A0000}"/>
    <cellStyle name="20% - Accent1 2 4 2 2 4 8 2" xfId="10959" xr:uid="{00000000-0005-0000-0000-0000142A0000}"/>
    <cellStyle name="20% - Accent1 2 4 2 2 4 8 2 2" xfId="10960" xr:uid="{00000000-0005-0000-0000-0000152A0000}"/>
    <cellStyle name="20% - Accent1 2 4 2 2 4 8 3" xfId="10961" xr:uid="{00000000-0005-0000-0000-0000162A0000}"/>
    <cellStyle name="20% - Accent1 2 4 2 2 4 9" xfId="10962" xr:uid="{00000000-0005-0000-0000-0000172A0000}"/>
    <cellStyle name="20% - Accent1 2 4 2 2 4 9 2" xfId="10963" xr:uid="{00000000-0005-0000-0000-0000182A0000}"/>
    <cellStyle name="20% - Accent1 2 4 2 2 5" xfId="10964" xr:uid="{00000000-0005-0000-0000-0000192A0000}"/>
    <cellStyle name="20% - Accent1 2 4 2 2 5 2" xfId="10965" xr:uid="{00000000-0005-0000-0000-00001A2A0000}"/>
    <cellStyle name="20% - Accent1 2 4 2 2 5 2 2" xfId="10966" xr:uid="{00000000-0005-0000-0000-00001B2A0000}"/>
    <cellStyle name="20% - Accent1 2 4 2 2 5 2 2 2" xfId="10967" xr:uid="{00000000-0005-0000-0000-00001C2A0000}"/>
    <cellStyle name="20% - Accent1 2 4 2 2 5 2 2 2 2" xfId="10968" xr:uid="{00000000-0005-0000-0000-00001D2A0000}"/>
    <cellStyle name="20% - Accent1 2 4 2 2 5 2 2 3" xfId="10969" xr:uid="{00000000-0005-0000-0000-00001E2A0000}"/>
    <cellStyle name="20% - Accent1 2 4 2 2 5 2 3" xfId="10970" xr:uid="{00000000-0005-0000-0000-00001F2A0000}"/>
    <cellStyle name="20% - Accent1 2 4 2 2 5 2 3 2" xfId="10971" xr:uid="{00000000-0005-0000-0000-0000202A0000}"/>
    <cellStyle name="20% - Accent1 2 4 2 2 5 2 4" xfId="10972" xr:uid="{00000000-0005-0000-0000-0000212A0000}"/>
    <cellStyle name="20% - Accent1 2 4 2 2 5 3" xfId="10973" xr:uid="{00000000-0005-0000-0000-0000222A0000}"/>
    <cellStyle name="20% - Accent1 2 4 2 2 5 3 2" xfId="10974" xr:uid="{00000000-0005-0000-0000-0000232A0000}"/>
    <cellStyle name="20% - Accent1 2 4 2 2 5 3 2 2" xfId="10975" xr:uid="{00000000-0005-0000-0000-0000242A0000}"/>
    <cellStyle name="20% - Accent1 2 4 2 2 5 3 2 2 2" xfId="10976" xr:uid="{00000000-0005-0000-0000-0000252A0000}"/>
    <cellStyle name="20% - Accent1 2 4 2 2 5 3 2 3" xfId="10977" xr:uid="{00000000-0005-0000-0000-0000262A0000}"/>
    <cellStyle name="20% - Accent1 2 4 2 2 5 3 3" xfId="10978" xr:uid="{00000000-0005-0000-0000-0000272A0000}"/>
    <cellStyle name="20% - Accent1 2 4 2 2 5 3 3 2" xfId="10979" xr:uid="{00000000-0005-0000-0000-0000282A0000}"/>
    <cellStyle name="20% - Accent1 2 4 2 2 5 3 4" xfId="10980" xr:uid="{00000000-0005-0000-0000-0000292A0000}"/>
    <cellStyle name="20% - Accent1 2 4 2 2 5 4" xfId="10981" xr:uid="{00000000-0005-0000-0000-00002A2A0000}"/>
    <cellStyle name="20% - Accent1 2 4 2 2 5 4 2" xfId="10982" xr:uid="{00000000-0005-0000-0000-00002B2A0000}"/>
    <cellStyle name="20% - Accent1 2 4 2 2 5 4 2 2" xfId="10983" xr:uid="{00000000-0005-0000-0000-00002C2A0000}"/>
    <cellStyle name="20% - Accent1 2 4 2 2 5 4 2 2 2" xfId="10984" xr:uid="{00000000-0005-0000-0000-00002D2A0000}"/>
    <cellStyle name="20% - Accent1 2 4 2 2 5 4 2 3" xfId="10985" xr:uid="{00000000-0005-0000-0000-00002E2A0000}"/>
    <cellStyle name="20% - Accent1 2 4 2 2 5 4 3" xfId="10986" xr:uid="{00000000-0005-0000-0000-00002F2A0000}"/>
    <cellStyle name="20% - Accent1 2 4 2 2 5 4 3 2" xfId="10987" xr:uid="{00000000-0005-0000-0000-0000302A0000}"/>
    <cellStyle name="20% - Accent1 2 4 2 2 5 4 4" xfId="10988" xr:uid="{00000000-0005-0000-0000-0000312A0000}"/>
    <cellStyle name="20% - Accent1 2 4 2 2 5 5" xfId="10989" xr:uid="{00000000-0005-0000-0000-0000322A0000}"/>
    <cellStyle name="20% - Accent1 2 4 2 2 5 5 2" xfId="10990" xr:uid="{00000000-0005-0000-0000-0000332A0000}"/>
    <cellStyle name="20% - Accent1 2 4 2 2 5 5 2 2" xfId="10991" xr:uid="{00000000-0005-0000-0000-0000342A0000}"/>
    <cellStyle name="20% - Accent1 2 4 2 2 5 5 3" xfId="10992" xr:uid="{00000000-0005-0000-0000-0000352A0000}"/>
    <cellStyle name="20% - Accent1 2 4 2 2 5 6" xfId="10993" xr:uid="{00000000-0005-0000-0000-0000362A0000}"/>
    <cellStyle name="20% - Accent1 2 4 2 2 5 6 2" xfId="10994" xr:uid="{00000000-0005-0000-0000-0000372A0000}"/>
    <cellStyle name="20% - Accent1 2 4 2 2 5 6 2 2" xfId="10995" xr:uid="{00000000-0005-0000-0000-0000382A0000}"/>
    <cellStyle name="20% - Accent1 2 4 2 2 5 6 3" xfId="10996" xr:uid="{00000000-0005-0000-0000-0000392A0000}"/>
    <cellStyle name="20% - Accent1 2 4 2 2 5 7" xfId="10997" xr:uid="{00000000-0005-0000-0000-00003A2A0000}"/>
    <cellStyle name="20% - Accent1 2 4 2 2 5 7 2" xfId="10998" xr:uid="{00000000-0005-0000-0000-00003B2A0000}"/>
    <cellStyle name="20% - Accent1 2 4 2 2 5 8" xfId="10999" xr:uid="{00000000-0005-0000-0000-00003C2A0000}"/>
    <cellStyle name="20% - Accent1 2 4 2 2 5 8 2" xfId="11000" xr:uid="{00000000-0005-0000-0000-00003D2A0000}"/>
    <cellStyle name="20% - Accent1 2 4 2 2 5 9" xfId="11001" xr:uid="{00000000-0005-0000-0000-00003E2A0000}"/>
    <cellStyle name="20% - Accent1 2 4 2 2 6" xfId="11002" xr:uid="{00000000-0005-0000-0000-00003F2A0000}"/>
    <cellStyle name="20% - Accent1 2 4 2 2 6 2" xfId="11003" xr:uid="{00000000-0005-0000-0000-0000402A0000}"/>
    <cellStyle name="20% - Accent1 2 4 2 2 6 2 2" xfId="11004" xr:uid="{00000000-0005-0000-0000-0000412A0000}"/>
    <cellStyle name="20% - Accent1 2 4 2 2 6 2 2 2" xfId="11005" xr:uid="{00000000-0005-0000-0000-0000422A0000}"/>
    <cellStyle name="20% - Accent1 2 4 2 2 6 2 2 2 2" xfId="11006" xr:uid="{00000000-0005-0000-0000-0000432A0000}"/>
    <cellStyle name="20% - Accent1 2 4 2 2 6 2 2 3" xfId="11007" xr:uid="{00000000-0005-0000-0000-0000442A0000}"/>
    <cellStyle name="20% - Accent1 2 4 2 2 6 2 3" xfId="11008" xr:uid="{00000000-0005-0000-0000-0000452A0000}"/>
    <cellStyle name="20% - Accent1 2 4 2 2 6 2 3 2" xfId="11009" xr:uid="{00000000-0005-0000-0000-0000462A0000}"/>
    <cellStyle name="20% - Accent1 2 4 2 2 6 2 4" xfId="11010" xr:uid="{00000000-0005-0000-0000-0000472A0000}"/>
    <cellStyle name="20% - Accent1 2 4 2 2 6 3" xfId="11011" xr:uid="{00000000-0005-0000-0000-0000482A0000}"/>
    <cellStyle name="20% - Accent1 2 4 2 2 6 3 2" xfId="11012" xr:uid="{00000000-0005-0000-0000-0000492A0000}"/>
    <cellStyle name="20% - Accent1 2 4 2 2 6 3 2 2" xfId="11013" xr:uid="{00000000-0005-0000-0000-00004A2A0000}"/>
    <cellStyle name="20% - Accent1 2 4 2 2 6 3 2 2 2" xfId="11014" xr:uid="{00000000-0005-0000-0000-00004B2A0000}"/>
    <cellStyle name="20% - Accent1 2 4 2 2 6 3 2 3" xfId="11015" xr:uid="{00000000-0005-0000-0000-00004C2A0000}"/>
    <cellStyle name="20% - Accent1 2 4 2 2 6 3 3" xfId="11016" xr:uid="{00000000-0005-0000-0000-00004D2A0000}"/>
    <cellStyle name="20% - Accent1 2 4 2 2 6 3 3 2" xfId="11017" xr:uid="{00000000-0005-0000-0000-00004E2A0000}"/>
    <cellStyle name="20% - Accent1 2 4 2 2 6 3 4" xfId="11018" xr:uid="{00000000-0005-0000-0000-00004F2A0000}"/>
    <cellStyle name="20% - Accent1 2 4 2 2 6 4" xfId="11019" xr:uid="{00000000-0005-0000-0000-0000502A0000}"/>
    <cellStyle name="20% - Accent1 2 4 2 2 6 4 2" xfId="11020" xr:uid="{00000000-0005-0000-0000-0000512A0000}"/>
    <cellStyle name="20% - Accent1 2 4 2 2 6 4 2 2" xfId="11021" xr:uid="{00000000-0005-0000-0000-0000522A0000}"/>
    <cellStyle name="20% - Accent1 2 4 2 2 6 4 2 2 2" xfId="11022" xr:uid="{00000000-0005-0000-0000-0000532A0000}"/>
    <cellStyle name="20% - Accent1 2 4 2 2 6 4 2 3" xfId="11023" xr:uid="{00000000-0005-0000-0000-0000542A0000}"/>
    <cellStyle name="20% - Accent1 2 4 2 2 6 4 3" xfId="11024" xr:uid="{00000000-0005-0000-0000-0000552A0000}"/>
    <cellStyle name="20% - Accent1 2 4 2 2 6 4 3 2" xfId="11025" xr:uid="{00000000-0005-0000-0000-0000562A0000}"/>
    <cellStyle name="20% - Accent1 2 4 2 2 6 4 4" xfId="11026" xr:uid="{00000000-0005-0000-0000-0000572A0000}"/>
    <cellStyle name="20% - Accent1 2 4 2 2 6 5" xfId="11027" xr:uid="{00000000-0005-0000-0000-0000582A0000}"/>
    <cellStyle name="20% - Accent1 2 4 2 2 6 5 2" xfId="11028" xr:uid="{00000000-0005-0000-0000-0000592A0000}"/>
    <cellStyle name="20% - Accent1 2 4 2 2 6 5 2 2" xfId="11029" xr:uid="{00000000-0005-0000-0000-00005A2A0000}"/>
    <cellStyle name="20% - Accent1 2 4 2 2 6 5 3" xfId="11030" xr:uid="{00000000-0005-0000-0000-00005B2A0000}"/>
    <cellStyle name="20% - Accent1 2 4 2 2 6 6" xfId="11031" xr:uid="{00000000-0005-0000-0000-00005C2A0000}"/>
    <cellStyle name="20% - Accent1 2 4 2 2 6 6 2" xfId="11032" xr:uid="{00000000-0005-0000-0000-00005D2A0000}"/>
    <cellStyle name="20% - Accent1 2 4 2 2 6 6 2 2" xfId="11033" xr:uid="{00000000-0005-0000-0000-00005E2A0000}"/>
    <cellStyle name="20% - Accent1 2 4 2 2 6 6 3" xfId="11034" xr:uid="{00000000-0005-0000-0000-00005F2A0000}"/>
    <cellStyle name="20% - Accent1 2 4 2 2 6 7" xfId="11035" xr:uid="{00000000-0005-0000-0000-0000602A0000}"/>
    <cellStyle name="20% - Accent1 2 4 2 2 6 7 2" xfId="11036" xr:uid="{00000000-0005-0000-0000-0000612A0000}"/>
    <cellStyle name="20% - Accent1 2 4 2 2 6 8" xfId="11037" xr:uid="{00000000-0005-0000-0000-0000622A0000}"/>
    <cellStyle name="20% - Accent1 2 4 2 2 6 8 2" xfId="11038" xr:uid="{00000000-0005-0000-0000-0000632A0000}"/>
    <cellStyle name="20% - Accent1 2 4 2 2 6 9" xfId="11039" xr:uid="{00000000-0005-0000-0000-0000642A0000}"/>
    <cellStyle name="20% - Accent1 2 4 2 2 7" xfId="11040" xr:uid="{00000000-0005-0000-0000-0000652A0000}"/>
    <cellStyle name="20% - Accent1 2 4 2 2 7 2" xfId="11041" xr:uid="{00000000-0005-0000-0000-0000662A0000}"/>
    <cellStyle name="20% - Accent1 2 4 2 2 7 2 2" xfId="11042" xr:uid="{00000000-0005-0000-0000-0000672A0000}"/>
    <cellStyle name="20% - Accent1 2 4 2 2 7 2 2 2" xfId="11043" xr:uid="{00000000-0005-0000-0000-0000682A0000}"/>
    <cellStyle name="20% - Accent1 2 4 2 2 7 2 3" xfId="11044" xr:uid="{00000000-0005-0000-0000-0000692A0000}"/>
    <cellStyle name="20% - Accent1 2 4 2 2 7 3" xfId="11045" xr:uid="{00000000-0005-0000-0000-00006A2A0000}"/>
    <cellStyle name="20% - Accent1 2 4 2 2 7 3 2" xfId="11046" xr:uid="{00000000-0005-0000-0000-00006B2A0000}"/>
    <cellStyle name="20% - Accent1 2 4 2 2 7 4" xfId="11047" xr:uid="{00000000-0005-0000-0000-00006C2A0000}"/>
    <cellStyle name="20% - Accent1 2 4 2 2 8" xfId="11048" xr:uid="{00000000-0005-0000-0000-00006D2A0000}"/>
    <cellStyle name="20% - Accent1 2 4 2 2 8 2" xfId="11049" xr:uid="{00000000-0005-0000-0000-00006E2A0000}"/>
    <cellStyle name="20% - Accent1 2 4 2 2 8 2 2" xfId="11050" xr:uid="{00000000-0005-0000-0000-00006F2A0000}"/>
    <cellStyle name="20% - Accent1 2 4 2 2 8 2 2 2" xfId="11051" xr:uid="{00000000-0005-0000-0000-0000702A0000}"/>
    <cellStyle name="20% - Accent1 2 4 2 2 8 2 3" xfId="11052" xr:uid="{00000000-0005-0000-0000-0000712A0000}"/>
    <cellStyle name="20% - Accent1 2 4 2 2 8 3" xfId="11053" xr:uid="{00000000-0005-0000-0000-0000722A0000}"/>
    <cellStyle name="20% - Accent1 2 4 2 2 8 3 2" xfId="11054" xr:uid="{00000000-0005-0000-0000-0000732A0000}"/>
    <cellStyle name="20% - Accent1 2 4 2 2 8 4" xfId="11055" xr:uid="{00000000-0005-0000-0000-0000742A0000}"/>
    <cellStyle name="20% - Accent1 2 4 2 2 9" xfId="11056" xr:uid="{00000000-0005-0000-0000-0000752A0000}"/>
    <cellStyle name="20% - Accent1 2 4 2 2 9 2" xfId="11057" xr:uid="{00000000-0005-0000-0000-0000762A0000}"/>
    <cellStyle name="20% - Accent1 2 4 2 2 9 2 2" xfId="11058" xr:uid="{00000000-0005-0000-0000-0000772A0000}"/>
    <cellStyle name="20% - Accent1 2 4 2 2 9 2 2 2" xfId="11059" xr:uid="{00000000-0005-0000-0000-0000782A0000}"/>
    <cellStyle name="20% - Accent1 2 4 2 2 9 2 3" xfId="11060" xr:uid="{00000000-0005-0000-0000-0000792A0000}"/>
    <cellStyle name="20% - Accent1 2 4 2 2 9 3" xfId="11061" xr:uid="{00000000-0005-0000-0000-00007A2A0000}"/>
    <cellStyle name="20% - Accent1 2 4 2 2 9 3 2" xfId="11062" xr:uid="{00000000-0005-0000-0000-00007B2A0000}"/>
    <cellStyle name="20% - Accent1 2 4 2 2 9 4" xfId="11063" xr:uid="{00000000-0005-0000-0000-00007C2A0000}"/>
    <cellStyle name="20% - Accent1 2 4 2 3" xfId="11064" xr:uid="{00000000-0005-0000-0000-00007D2A0000}"/>
    <cellStyle name="20% - Accent1 2 4 2 3 10" xfId="11065" xr:uid="{00000000-0005-0000-0000-00007E2A0000}"/>
    <cellStyle name="20% - Accent1 2 4 2 3 10 2" xfId="11066" xr:uid="{00000000-0005-0000-0000-00007F2A0000}"/>
    <cellStyle name="20% - Accent1 2 4 2 3 11" xfId="11067" xr:uid="{00000000-0005-0000-0000-0000802A0000}"/>
    <cellStyle name="20% - Accent1 2 4 2 3 2" xfId="11068" xr:uid="{00000000-0005-0000-0000-0000812A0000}"/>
    <cellStyle name="20% - Accent1 2 4 2 3 2 2" xfId="11069" xr:uid="{00000000-0005-0000-0000-0000822A0000}"/>
    <cellStyle name="20% - Accent1 2 4 2 3 2 2 2" xfId="11070" xr:uid="{00000000-0005-0000-0000-0000832A0000}"/>
    <cellStyle name="20% - Accent1 2 4 2 3 2 2 2 2" xfId="11071" xr:uid="{00000000-0005-0000-0000-0000842A0000}"/>
    <cellStyle name="20% - Accent1 2 4 2 3 2 2 2 2 2" xfId="11072" xr:uid="{00000000-0005-0000-0000-0000852A0000}"/>
    <cellStyle name="20% - Accent1 2 4 2 3 2 2 2 3" xfId="11073" xr:uid="{00000000-0005-0000-0000-0000862A0000}"/>
    <cellStyle name="20% - Accent1 2 4 2 3 2 2 3" xfId="11074" xr:uid="{00000000-0005-0000-0000-0000872A0000}"/>
    <cellStyle name="20% - Accent1 2 4 2 3 2 2 3 2" xfId="11075" xr:uid="{00000000-0005-0000-0000-0000882A0000}"/>
    <cellStyle name="20% - Accent1 2 4 2 3 2 2 4" xfId="11076" xr:uid="{00000000-0005-0000-0000-0000892A0000}"/>
    <cellStyle name="20% - Accent1 2 4 2 3 2 3" xfId="11077" xr:uid="{00000000-0005-0000-0000-00008A2A0000}"/>
    <cellStyle name="20% - Accent1 2 4 2 3 2 3 2" xfId="11078" xr:uid="{00000000-0005-0000-0000-00008B2A0000}"/>
    <cellStyle name="20% - Accent1 2 4 2 3 2 3 2 2" xfId="11079" xr:uid="{00000000-0005-0000-0000-00008C2A0000}"/>
    <cellStyle name="20% - Accent1 2 4 2 3 2 3 2 2 2" xfId="11080" xr:uid="{00000000-0005-0000-0000-00008D2A0000}"/>
    <cellStyle name="20% - Accent1 2 4 2 3 2 3 2 3" xfId="11081" xr:uid="{00000000-0005-0000-0000-00008E2A0000}"/>
    <cellStyle name="20% - Accent1 2 4 2 3 2 3 3" xfId="11082" xr:uid="{00000000-0005-0000-0000-00008F2A0000}"/>
    <cellStyle name="20% - Accent1 2 4 2 3 2 3 3 2" xfId="11083" xr:uid="{00000000-0005-0000-0000-0000902A0000}"/>
    <cellStyle name="20% - Accent1 2 4 2 3 2 3 4" xfId="11084" xr:uid="{00000000-0005-0000-0000-0000912A0000}"/>
    <cellStyle name="20% - Accent1 2 4 2 3 2 4" xfId="11085" xr:uid="{00000000-0005-0000-0000-0000922A0000}"/>
    <cellStyle name="20% - Accent1 2 4 2 3 2 4 2" xfId="11086" xr:uid="{00000000-0005-0000-0000-0000932A0000}"/>
    <cellStyle name="20% - Accent1 2 4 2 3 2 4 2 2" xfId="11087" xr:uid="{00000000-0005-0000-0000-0000942A0000}"/>
    <cellStyle name="20% - Accent1 2 4 2 3 2 4 2 2 2" xfId="11088" xr:uid="{00000000-0005-0000-0000-0000952A0000}"/>
    <cellStyle name="20% - Accent1 2 4 2 3 2 4 2 3" xfId="11089" xr:uid="{00000000-0005-0000-0000-0000962A0000}"/>
    <cellStyle name="20% - Accent1 2 4 2 3 2 4 3" xfId="11090" xr:uid="{00000000-0005-0000-0000-0000972A0000}"/>
    <cellStyle name="20% - Accent1 2 4 2 3 2 4 3 2" xfId="11091" xr:uid="{00000000-0005-0000-0000-0000982A0000}"/>
    <cellStyle name="20% - Accent1 2 4 2 3 2 4 4" xfId="11092" xr:uid="{00000000-0005-0000-0000-0000992A0000}"/>
    <cellStyle name="20% - Accent1 2 4 2 3 2 5" xfId="11093" xr:uid="{00000000-0005-0000-0000-00009A2A0000}"/>
    <cellStyle name="20% - Accent1 2 4 2 3 2 5 2" xfId="11094" xr:uid="{00000000-0005-0000-0000-00009B2A0000}"/>
    <cellStyle name="20% - Accent1 2 4 2 3 2 5 2 2" xfId="11095" xr:uid="{00000000-0005-0000-0000-00009C2A0000}"/>
    <cellStyle name="20% - Accent1 2 4 2 3 2 5 3" xfId="11096" xr:uid="{00000000-0005-0000-0000-00009D2A0000}"/>
    <cellStyle name="20% - Accent1 2 4 2 3 2 6" xfId="11097" xr:uid="{00000000-0005-0000-0000-00009E2A0000}"/>
    <cellStyle name="20% - Accent1 2 4 2 3 2 6 2" xfId="11098" xr:uid="{00000000-0005-0000-0000-00009F2A0000}"/>
    <cellStyle name="20% - Accent1 2 4 2 3 2 6 2 2" xfId="11099" xr:uid="{00000000-0005-0000-0000-0000A02A0000}"/>
    <cellStyle name="20% - Accent1 2 4 2 3 2 6 3" xfId="11100" xr:uid="{00000000-0005-0000-0000-0000A12A0000}"/>
    <cellStyle name="20% - Accent1 2 4 2 3 2 7" xfId="11101" xr:uid="{00000000-0005-0000-0000-0000A22A0000}"/>
    <cellStyle name="20% - Accent1 2 4 2 3 2 7 2" xfId="11102" xr:uid="{00000000-0005-0000-0000-0000A32A0000}"/>
    <cellStyle name="20% - Accent1 2 4 2 3 2 8" xfId="11103" xr:uid="{00000000-0005-0000-0000-0000A42A0000}"/>
    <cellStyle name="20% - Accent1 2 4 2 3 2 8 2" xfId="11104" xr:uid="{00000000-0005-0000-0000-0000A52A0000}"/>
    <cellStyle name="20% - Accent1 2 4 2 3 2 9" xfId="11105" xr:uid="{00000000-0005-0000-0000-0000A62A0000}"/>
    <cellStyle name="20% - Accent1 2 4 2 3 3" xfId="11106" xr:uid="{00000000-0005-0000-0000-0000A72A0000}"/>
    <cellStyle name="20% - Accent1 2 4 2 3 3 2" xfId="11107" xr:uid="{00000000-0005-0000-0000-0000A82A0000}"/>
    <cellStyle name="20% - Accent1 2 4 2 3 3 2 2" xfId="11108" xr:uid="{00000000-0005-0000-0000-0000A92A0000}"/>
    <cellStyle name="20% - Accent1 2 4 2 3 3 2 2 2" xfId="11109" xr:uid="{00000000-0005-0000-0000-0000AA2A0000}"/>
    <cellStyle name="20% - Accent1 2 4 2 3 3 2 2 2 2" xfId="11110" xr:uid="{00000000-0005-0000-0000-0000AB2A0000}"/>
    <cellStyle name="20% - Accent1 2 4 2 3 3 2 2 3" xfId="11111" xr:uid="{00000000-0005-0000-0000-0000AC2A0000}"/>
    <cellStyle name="20% - Accent1 2 4 2 3 3 2 3" xfId="11112" xr:uid="{00000000-0005-0000-0000-0000AD2A0000}"/>
    <cellStyle name="20% - Accent1 2 4 2 3 3 2 3 2" xfId="11113" xr:uid="{00000000-0005-0000-0000-0000AE2A0000}"/>
    <cellStyle name="20% - Accent1 2 4 2 3 3 2 4" xfId="11114" xr:uid="{00000000-0005-0000-0000-0000AF2A0000}"/>
    <cellStyle name="20% - Accent1 2 4 2 3 3 3" xfId="11115" xr:uid="{00000000-0005-0000-0000-0000B02A0000}"/>
    <cellStyle name="20% - Accent1 2 4 2 3 3 3 2" xfId="11116" xr:uid="{00000000-0005-0000-0000-0000B12A0000}"/>
    <cellStyle name="20% - Accent1 2 4 2 3 3 3 2 2" xfId="11117" xr:uid="{00000000-0005-0000-0000-0000B22A0000}"/>
    <cellStyle name="20% - Accent1 2 4 2 3 3 3 2 2 2" xfId="11118" xr:uid="{00000000-0005-0000-0000-0000B32A0000}"/>
    <cellStyle name="20% - Accent1 2 4 2 3 3 3 2 3" xfId="11119" xr:uid="{00000000-0005-0000-0000-0000B42A0000}"/>
    <cellStyle name="20% - Accent1 2 4 2 3 3 3 3" xfId="11120" xr:uid="{00000000-0005-0000-0000-0000B52A0000}"/>
    <cellStyle name="20% - Accent1 2 4 2 3 3 3 3 2" xfId="11121" xr:uid="{00000000-0005-0000-0000-0000B62A0000}"/>
    <cellStyle name="20% - Accent1 2 4 2 3 3 3 4" xfId="11122" xr:uid="{00000000-0005-0000-0000-0000B72A0000}"/>
    <cellStyle name="20% - Accent1 2 4 2 3 3 4" xfId="11123" xr:uid="{00000000-0005-0000-0000-0000B82A0000}"/>
    <cellStyle name="20% - Accent1 2 4 2 3 3 4 2" xfId="11124" xr:uid="{00000000-0005-0000-0000-0000B92A0000}"/>
    <cellStyle name="20% - Accent1 2 4 2 3 3 4 2 2" xfId="11125" xr:uid="{00000000-0005-0000-0000-0000BA2A0000}"/>
    <cellStyle name="20% - Accent1 2 4 2 3 3 4 2 2 2" xfId="11126" xr:uid="{00000000-0005-0000-0000-0000BB2A0000}"/>
    <cellStyle name="20% - Accent1 2 4 2 3 3 4 2 3" xfId="11127" xr:uid="{00000000-0005-0000-0000-0000BC2A0000}"/>
    <cellStyle name="20% - Accent1 2 4 2 3 3 4 3" xfId="11128" xr:uid="{00000000-0005-0000-0000-0000BD2A0000}"/>
    <cellStyle name="20% - Accent1 2 4 2 3 3 4 3 2" xfId="11129" xr:uid="{00000000-0005-0000-0000-0000BE2A0000}"/>
    <cellStyle name="20% - Accent1 2 4 2 3 3 4 4" xfId="11130" xr:uid="{00000000-0005-0000-0000-0000BF2A0000}"/>
    <cellStyle name="20% - Accent1 2 4 2 3 3 5" xfId="11131" xr:uid="{00000000-0005-0000-0000-0000C02A0000}"/>
    <cellStyle name="20% - Accent1 2 4 2 3 3 5 2" xfId="11132" xr:uid="{00000000-0005-0000-0000-0000C12A0000}"/>
    <cellStyle name="20% - Accent1 2 4 2 3 3 5 2 2" xfId="11133" xr:uid="{00000000-0005-0000-0000-0000C22A0000}"/>
    <cellStyle name="20% - Accent1 2 4 2 3 3 5 3" xfId="11134" xr:uid="{00000000-0005-0000-0000-0000C32A0000}"/>
    <cellStyle name="20% - Accent1 2 4 2 3 3 6" xfId="11135" xr:uid="{00000000-0005-0000-0000-0000C42A0000}"/>
    <cellStyle name="20% - Accent1 2 4 2 3 3 6 2" xfId="11136" xr:uid="{00000000-0005-0000-0000-0000C52A0000}"/>
    <cellStyle name="20% - Accent1 2 4 2 3 3 6 2 2" xfId="11137" xr:uid="{00000000-0005-0000-0000-0000C62A0000}"/>
    <cellStyle name="20% - Accent1 2 4 2 3 3 6 3" xfId="11138" xr:uid="{00000000-0005-0000-0000-0000C72A0000}"/>
    <cellStyle name="20% - Accent1 2 4 2 3 3 7" xfId="11139" xr:uid="{00000000-0005-0000-0000-0000C82A0000}"/>
    <cellStyle name="20% - Accent1 2 4 2 3 3 7 2" xfId="11140" xr:uid="{00000000-0005-0000-0000-0000C92A0000}"/>
    <cellStyle name="20% - Accent1 2 4 2 3 3 8" xfId="11141" xr:uid="{00000000-0005-0000-0000-0000CA2A0000}"/>
    <cellStyle name="20% - Accent1 2 4 2 3 3 8 2" xfId="11142" xr:uid="{00000000-0005-0000-0000-0000CB2A0000}"/>
    <cellStyle name="20% - Accent1 2 4 2 3 3 9" xfId="11143" xr:uid="{00000000-0005-0000-0000-0000CC2A0000}"/>
    <cellStyle name="20% - Accent1 2 4 2 3 4" xfId="11144" xr:uid="{00000000-0005-0000-0000-0000CD2A0000}"/>
    <cellStyle name="20% - Accent1 2 4 2 3 4 2" xfId="11145" xr:uid="{00000000-0005-0000-0000-0000CE2A0000}"/>
    <cellStyle name="20% - Accent1 2 4 2 3 4 2 2" xfId="11146" xr:uid="{00000000-0005-0000-0000-0000CF2A0000}"/>
    <cellStyle name="20% - Accent1 2 4 2 3 4 2 2 2" xfId="11147" xr:uid="{00000000-0005-0000-0000-0000D02A0000}"/>
    <cellStyle name="20% - Accent1 2 4 2 3 4 2 3" xfId="11148" xr:uid="{00000000-0005-0000-0000-0000D12A0000}"/>
    <cellStyle name="20% - Accent1 2 4 2 3 4 3" xfId="11149" xr:uid="{00000000-0005-0000-0000-0000D22A0000}"/>
    <cellStyle name="20% - Accent1 2 4 2 3 4 3 2" xfId="11150" xr:uid="{00000000-0005-0000-0000-0000D32A0000}"/>
    <cellStyle name="20% - Accent1 2 4 2 3 4 4" xfId="11151" xr:uid="{00000000-0005-0000-0000-0000D42A0000}"/>
    <cellStyle name="20% - Accent1 2 4 2 3 5" xfId="11152" xr:uid="{00000000-0005-0000-0000-0000D52A0000}"/>
    <cellStyle name="20% - Accent1 2 4 2 3 5 2" xfId="11153" xr:uid="{00000000-0005-0000-0000-0000D62A0000}"/>
    <cellStyle name="20% - Accent1 2 4 2 3 5 2 2" xfId="11154" xr:uid="{00000000-0005-0000-0000-0000D72A0000}"/>
    <cellStyle name="20% - Accent1 2 4 2 3 5 2 2 2" xfId="11155" xr:uid="{00000000-0005-0000-0000-0000D82A0000}"/>
    <cellStyle name="20% - Accent1 2 4 2 3 5 2 3" xfId="11156" xr:uid="{00000000-0005-0000-0000-0000D92A0000}"/>
    <cellStyle name="20% - Accent1 2 4 2 3 5 3" xfId="11157" xr:uid="{00000000-0005-0000-0000-0000DA2A0000}"/>
    <cellStyle name="20% - Accent1 2 4 2 3 5 3 2" xfId="11158" xr:uid="{00000000-0005-0000-0000-0000DB2A0000}"/>
    <cellStyle name="20% - Accent1 2 4 2 3 5 4" xfId="11159" xr:uid="{00000000-0005-0000-0000-0000DC2A0000}"/>
    <cellStyle name="20% - Accent1 2 4 2 3 6" xfId="11160" xr:uid="{00000000-0005-0000-0000-0000DD2A0000}"/>
    <cellStyle name="20% - Accent1 2 4 2 3 6 2" xfId="11161" xr:uid="{00000000-0005-0000-0000-0000DE2A0000}"/>
    <cellStyle name="20% - Accent1 2 4 2 3 6 2 2" xfId="11162" xr:uid="{00000000-0005-0000-0000-0000DF2A0000}"/>
    <cellStyle name="20% - Accent1 2 4 2 3 6 2 2 2" xfId="11163" xr:uid="{00000000-0005-0000-0000-0000E02A0000}"/>
    <cellStyle name="20% - Accent1 2 4 2 3 6 2 3" xfId="11164" xr:uid="{00000000-0005-0000-0000-0000E12A0000}"/>
    <cellStyle name="20% - Accent1 2 4 2 3 6 3" xfId="11165" xr:uid="{00000000-0005-0000-0000-0000E22A0000}"/>
    <cellStyle name="20% - Accent1 2 4 2 3 6 3 2" xfId="11166" xr:uid="{00000000-0005-0000-0000-0000E32A0000}"/>
    <cellStyle name="20% - Accent1 2 4 2 3 6 4" xfId="11167" xr:uid="{00000000-0005-0000-0000-0000E42A0000}"/>
    <cellStyle name="20% - Accent1 2 4 2 3 7" xfId="11168" xr:uid="{00000000-0005-0000-0000-0000E52A0000}"/>
    <cellStyle name="20% - Accent1 2 4 2 3 7 2" xfId="11169" xr:uid="{00000000-0005-0000-0000-0000E62A0000}"/>
    <cellStyle name="20% - Accent1 2 4 2 3 7 2 2" xfId="11170" xr:uid="{00000000-0005-0000-0000-0000E72A0000}"/>
    <cellStyle name="20% - Accent1 2 4 2 3 7 3" xfId="11171" xr:uid="{00000000-0005-0000-0000-0000E82A0000}"/>
    <cellStyle name="20% - Accent1 2 4 2 3 8" xfId="11172" xr:uid="{00000000-0005-0000-0000-0000E92A0000}"/>
    <cellStyle name="20% - Accent1 2 4 2 3 8 2" xfId="11173" xr:uid="{00000000-0005-0000-0000-0000EA2A0000}"/>
    <cellStyle name="20% - Accent1 2 4 2 3 8 2 2" xfId="11174" xr:uid="{00000000-0005-0000-0000-0000EB2A0000}"/>
    <cellStyle name="20% - Accent1 2 4 2 3 8 3" xfId="11175" xr:uid="{00000000-0005-0000-0000-0000EC2A0000}"/>
    <cellStyle name="20% - Accent1 2 4 2 3 9" xfId="11176" xr:uid="{00000000-0005-0000-0000-0000ED2A0000}"/>
    <cellStyle name="20% - Accent1 2 4 2 3 9 2" xfId="11177" xr:uid="{00000000-0005-0000-0000-0000EE2A0000}"/>
    <cellStyle name="20% - Accent1 2 4 2 4" xfId="11178" xr:uid="{00000000-0005-0000-0000-0000EF2A0000}"/>
    <cellStyle name="20% - Accent1 2 4 2 4 10" xfId="11179" xr:uid="{00000000-0005-0000-0000-0000F02A0000}"/>
    <cellStyle name="20% - Accent1 2 4 2 4 10 2" xfId="11180" xr:uid="{00000000-0005-0000-0000-0000F12A0000}"/>
    <cellStyle name="20% - Accent1 2 4 2 4 11" xfId="11181" xr:uid="{00000000-0005-0000-0000-0000F22A0000}"/>
    <cellStyle name="20% - Accent1 2 4 2 4 2" xfId="11182" xr:uid="{00000000-0005-0000-0000-0000F32A0000}"/>
    <cellStyle name="20% - Accent1 2 4 2 4 2 2" xfId="11183" xr:uid="{00000000-0005-0000-0000-0000F42A0000}"/>
    <cellStyle name="20% - Accent1 2 4 2 4 2 2 2" xfId="11184" xr:uid="{00000000-0005-0000-0000-0000F52A0000}"/>
    <cellStyle name="20% - Accent1 2 4 2 4 2 2 2 2" xfId="11185" xr:uid="{00000000-0005-0000-0000-0000F62A0000}"/>
    <cellStyle name="20% - Accent1 2 4 2 4 2 2 2 2 2" xfId="11186" xr:uid="{00000000-0005-0000-0000-0000F72A0000}"/>
    <cellStyle name="20% - Accent1 2 4 2 4 2 2 2 3" xfId="11187" xr:uid="{00000000-0005-0000-0000-0000F82A0000}"/>
    <cellStyle name="20% - Accent1 2 4 2 4 2 2 3" xfId="11188" xr:uid="{00000000-0005-0000-0000-0000F92A0000}"/>
    <cellStyle name="20% - Accent1 2 4 2 4 2 2 3 2" xfId="11189" xr:uid="{00000000-0005-0000-0000-0000FA2A0000}"/>
    <cellStyle name="20% - Accent1 2 4 2 4 2 2 4" xfId="11190" xr:uid="{00000000-0005-0000-0000-0000FB2A0000}"/>
    <cellStyle name="20% - Accent1 2 4 2 4 2 3" xfId="11191" xr:uid="{00000000-0005-0000-0000-0000FC2A0000}"/>
    <cellStyle name="20% - Accent1 2 4 2 4 2 3 2" xfId="11192" xr:uid="{00000000-0005-0000-0000-0000FD2A0000}"/>
    <cellStyle name="20% - Accent1 2 4 2 4 2 3 2 2" xfId="11193" xr:uid="{00000000-0005-0000-0000-0000FE2A0000}"/>
    <cellStyle name="20% - Accent1 2 4 2 4 2 3 2 2 2" xfId="11194" xr:uid="{00000000-0005-0000-0000-0000FF2A0000}"/>
    <cellStyle name="20% - Accent1 2 4 2 4 2 3 2 3" xfId="11195" xr:uid="{00000000-0005-0000-0000-0000002B0000}"/>
    <cellStyle name="20% - Accent1 2 4 2 4 2 3 3" xfId="11196" xr:uid="{00000000-0005-0000-0000-0000012B0000}"/>
    <cellStyle name="20% - Accent1 2 4 2 4 2 3 3 2" xfId="11197" xr:uid="{00000000-0005-0000-0000-0000022B0000}"/>
    <cellStyle name="20% - Accent1 2 4 2 4 2 3 4" xfId="11198" xr:uid="{00000000-0005-0000-0000-0000032B0000}"/>
    <cellStyle name="20% - Accent1 2 4 2 4 2 4" xfId="11199" xr:uid="{00000000-0005-0000-0000-0000042B0000}"/>
    <cellStyle name="20% - Accent1 2 4 2 4 2 4 2" xfId="11200" xr:uid="{00000000-0005-0000-0000-0000052B0000}"/>
    <cellStyle name="20% - Accent1 2 4 2 4 2 4 2 2" xfId="11201" xr:uid="{00000000-0005-0000-0000-0000062B0000}"/>
    <cellStyle name="20% - Accent1 2 4 2 4 2 4 2 2 2" xfId="11202" xr:uid="{00000000-0005-0000-0000-0000072B0000}"/>
    <cellStyle name="20% - Accent1 2 4 2 4 2 4 2 3" xfId="11203" xr:uid="{00000000-0005-0000-0000-0000082B0000}"/>
    <cellStyle name="20% - Accent1 2 4 2 4 2 4 3" xfId="11204" xr:uid="{00000000-0005-0000-0000-0000092B0000}"/>
    <cellStyle name="20% - Accent1 2 4 2 4 2 4 3 2" xfId="11205" xr:uid="{00000000-0005-0000-0000-00000A2B0000}"/>
    <cellStyle name="20% - Accent1 2 4 2 4 2 4 4" xfId="11206" xr:uid="{00000000-0005-0000-0000-00000B2B0000}"/>
    <cellStyle name="20% - Accent1 2 4 2 4 2 5" xfId="11207" xr:uid="{00000000-0005-0000-0000-00000C2B0000}"/>
    <cellStyle name="20% - Accent1 2 4 2 4 2 5 2" xfId="11208" xr:uid="{00000000-0005-0000-0000-00000D2B0000}"/>
    <cellStyle name="20% - Accent1 2 4 2 4 2 5 2 2" xfId="11209" xr:uid="{00000000-0005-0000-0000-00000E2B0000}"/>
    <cellStyle name="20% - Accent1 2 4 2 4 2 5 3" xfId="11210" xr:uid="{00000000-0005-0000-0000-00000F2B0000}"/>
    <cellStyle name="20% - Accent1 2 4 2 4 2 6" xfId="11211" xr:uid="{00000000-0005-0000-0000-0000102B0000}"/>
    <cellStyle name="20% - Accent1 2 4 2 4 2 6 2" xfId="11212" xr:uid="{00000000-0005-0000-0000-0000112B0000}"/>
    <cellStyle name="20% - Accent1 2 4 2 4 2 6 2 2" xfId="11213" xr:uid="{00000000-0005-0000-0000-0000122B0000}"/>
    <cellStyle name="20% - Accent1 2 4 2 4 2 6 3" xfId="11214" xr:uid="{00000000-0005-0000-0000-0000132B0000}"/>
    <cellStyle name="20% - Accent1 2 4 2 4 2 7" xfId="11215" xr:uid="{00000000-0005-0000-0000-0000142B0000}"/>
    <cellStyle name="20% - Accent1 2 4 2 4 2 7 2" xfId="11216" xr:uid="{00000000-0005-0000-0000-0000152B0000}"/>
    <cellStyle name="20% - Accent1 2 4 2 4 2 8" xfId="11217" xr:uid="{00000000-0005-0000-0000-0000162B0000}"/>
    <cellStyle name="20% - Accent1 2 4 2 4 2 8 2" xfId="11218" xr:uid="{00000000-0005-0000-0000-0000172B0000}"/>
    <cellStyle name="20% - Accent1 2 4 2 4 2 9" xfId="11219" xr:uid="{00000000-0005-0000-0000-0000182B0000}"/>
    <cellStyle name="20% - Accent1 2 4 2 4 3" xfId="11220" xr:uid="{00000000-0005-0000-0000-0000192B0000}"/>
    <cellStyle name="20% - Accent1 2 4 2 4 3 2" xfId="11221" xr:uid="{00000000-0005-0000-0000-00001A2B0000}"/>
    <cellStyle name="20% - Accent1 2 4 2 4 3 2 2" xfId="11222" xr:uid="{00000000-0005-0000-0000-00001B2B0000}"/>
    <cellStyle name="20% - Accent1 2 4 2 4 3 2 2 2" xfId="11223" xr:uid="{00000000-0005-0000-0000-00001C2B0000}"/>
    <cellStyle name="20% - Accent1 2 4 2 4 3 2 2 2 2" xfId="11224" xr:uid="{00000000-0005-0000-0000-00001D2B0000}"/>
    <cellStyle name="20% - Accent1 2 4 2 4 3 2 2 3" xfId="11225" xr:uid="{00000000-0005-0000-0000-00001E2B0000}"/>
    <cellStyle name="20% - Accent1 2 4 2 4 3 2 3" xfId="11226" xr:uid="{00000000-0005-0000-0000-00001F2B0000}"/>
    <cellStyle name="20% - Accent1 2 4 2 4 3 2 3 2" xfId="11227" xr:uid="{00000000-0005-0000-0000-0000202B0000}"/>
    <cellStyle name="20% - Accent1 2 4 2 4 3 2 4" xfId="11228" xr:uid="{00000000-0005-0000-0000-0000212B0000}"/>
    <cellStyle name="20% - Accent1 2 4 2 4 3 3" xfId="11229" xr:uid="{00000000-0005-0000-0000-0000222B0000}"/>
    <cellStyle name="20% - Accent1 2 4 2 4 3 3 2" xfId="11230" xr:uid="{00000000-0005-0000-0000-0000232B0000}"/>
    <cellStyle name="20% - Accent1 2 4 2 4 3 3 2 2" xfId="11231" xr:uid="{00000000-0005-0000-0000-0000242B0000}"/>
    <cellStyle name="20% - Accent1 2 4 2 4 3 3 2 2 2" xfId="11232" xr:uid="{00000000-0005-0000-0000-0000252B0000}"/>
    <cellStyle name="20% - Accent1 2 4 2 4 3 3 2 3" xfId="11233" xr:uid="{00000000-0005-0000-0000-0000262B0000}"/>
    <cellStyle name="20% - Accent1 2 4 2 4 3 3 3" xfId="11234" xr:uid="{00000000-0005-0000-0000-0000272B0000}"/>
    <cellStyle name="20% - Accent1 2 4 2 4 3 3 3 2" xfId="11235" xr:uid="{00000000-0005-0000-0000-0000282B0000}"/>
    <cellStyle name="20% - Accent1 2 4 2 4 3 3 4" xfId="11236" xr:uid="{00000000-0005-0000-0000-0000292B0000}"/>
    <cellStyle name="20% - Accent1 2 4 2 4 3 4" xfId="11237" xr:uid="{00000000-0005-0000-0000-00002A2B0000}"/>
    <cellStyle name="20% - Accent1 2 4 2 4 3 4 2" xfId="11238" xr:uid="{00000000-0005-0000-0000-00002B2B0000}"/>
    <cellStyle name="20% - Accent1 2 4 2 4 3 4 2 2" xfId="11239" xr:uid="{00000000-0005-0000-0000-00002C2B0000}"/>
    <cellStyle name="20% - Accent1 2 4 2 4 3 4 2 2 2" xfId="11240" xr:uid="{00000000-0005-0000-0000-00002D2B0000}"/>
    <cellStyle name="20% - Accent1 2 4 2 4 3 4 2 3" xfId="11241" xr:uid="{00000000-0005-0000-0000-00002E2B0000}"/>
    <cellStyle name="20% - Accent1 2 4 2 4 3 4 3" xfId="11242" xr:uid="{00000000-0005-0000-0000-00002F2B0000}"/>
    <cellStyle name="20% - Accent1 2 4 2 4 3 4 3 2" xfId="11243" xr:uid="{00000000-0005-0000-0000-0000302B0000}"/>
    <cellStyle name="20% - Accent1 2 4 2 4 3 4 4" xfId="11244" xr:uid="{00000000-0005-0000-0000-0000312B0000}"/>
    <cellStyle name="20% - Accent1 2 4 2 4 3 5" xfId="11245" xr:uid="{00000000-0005-0000-0000-0000322B0000}"/>
    <cellStyle name="20% - Accent1 2 4 2 4 3 5 2" xfId="11246" xr:uid="{00000000-0005-0000-0000-0000332B0000}"/>
    <cellStyle name="20% - Accent1 2 4 2 4 3 5 2 2" xfId="11247" xr:uid="{00000000-0005-0000-0000-0000342B0000}"/>
    <cellStyle name="20% - Accent1 2 4 2 4 3 5 3" xfId="11248" xr:uid="{00000000-0005-0000-0000-0000352B0000}"/>
    <cellStyle name="20% - Accent1 2 4 2 4 3 6" xfId="11249" xr:uid="{00000000-0005-0000-0000-0000362B0000}"/>
    <cellStyle name="20% - Accent1 2 4 2 4 3 6 2" xfId="11250" xr:uid="{00000000-0005-0000-0000-0000372B0000}"/>
    <cellStyle name="20% - Accent1 2 4 2 4 3 6 2 2" xfId="11251" xr:uid="{00000000-0005-0000-0000-0000382B0000}"/>
    <cellStyle name="20% - Accent1 2 4 2 4 3 6 3" xfId="11252" xr:uid="{00000000-0005-0000-0000-0000392B0000}"/>
    <cellStyle name="20% - Accent1 2 4 2 4 3 7" xfId="11253" xr:uid="{00000000-0005-0000-0000-00003A2B0000}"/>
    <cellStyle name="20% - Accent1 2 4 2 4 3 7 2" xfId="11254" xr:uid="{00000000-0005-0000-0000-00003B2B0000}"/>
    <cellStyle name="20% - Accent1 2 4 2 4 3 8" xfId="11255" xr:uid="{00000000-0005-0000-0000-00003C2B0000}"/>
    <cellStyle name="20% - Accent1 2 4 2 4 3 8 2" xfId="11256" xr:uid="{00000000-0005-0000-0000-00003D2B0000}"/>
    <cellStyle name="20% - Accent1 2 4 2 4 3 9" xfId="11257" xr:uid="{00000000-0005-0000-0000-00003E2B0000}"/>
    <cellStyle name="20% - Accent1 2 4 2 4 4" xfId="11258" xr:uid="{00000000-0005-0000-0000-00003F2B0000}"/>
    <cellStyle name="20% - Accent1 2 4 2 4 4 2" xfId="11259" xr:uid="{00000000-0005-0000-0000-0000402B0000}"/>
    <cellStyle name="20% - Accent1 2 4 2 4 4 2 2" xfId="11260" xr:uid="{00000000-0005-0000-0000-0000412B0000}"/>
    <cellStyle name="20% - Accent1 2 4 2 4 4 2 2 2" xfId="11261" xr:uid="{00000000-0005-0000-0000-0000422B0000}"/>
    <cellStyle name="20% - Accent1 2 4 2 4 4 2 3" xfId="11262" xr:uid="{00000000-0005-0000-0000-0000432B0000}"/>
    <cellStyle name="20% - Accent1 2 4 2 4 4 3" xfId="11263" xr:uid="{00000000-0005-0000-0000-0000442B0000}"/>
    <cellStyle name="20% - Accent1 2 4 2 4 4 3 2" xfId="11264" xr:uid="{00000000-0005-0000-0000-0000452B0000}"/>
    <cellStyle name="20% - Accent1 2 4 2 4 4 4" xfId="11265" xr:uid="{00000000-0005-0000-0000-0000462B0000}"/>
    <cellStyle name="20% - Accent1 2 4 2 4 5" xfId="11266" xr:uid="{00000000-0005-0000-0000-0000472B0000}"/>
    <cellStyle name="20% - Accent1 2 4 2 4 5 2" xfId="11267" xr:uid="{00000000-0005-0000-0000-0000482B0000}"/>
    <cellStyle name="20% - Accent1 2 4 2 4 5 2 2" xfId="11268" xr:uid="{00000000-0005-0000-0000-0000492B0000}"/>
    <cellStyle name="20% - Accent1 2 4 2 4 5 2 2 2" xfId="11269" xr:uid="{00000000-0005-0000-0000-00004A2B0000}"/>
    <cellStyle name="20% - Accent1 2 4 2 4 5 2 3" xfId="11270" xr:uid="{00000000-0005-0000-0000-00004B2B0000}"/>
    <cellStyle name="20% - Accent1 2 4 2 4 5 3" xfId="11271" xr:uid="{00000000-0005-0000-0000-00004C2B0000}"/>
    <cellStyle name="20% - Accent1 2 4 2 4 5 3 2" xfId="11272" xr:uid="{00000000-0005-0000-0000-00004D2B0000}"/>
    <cellStyle name="20% - Accent1 2 4 2 4 5 4" xfId="11273" xr:uid="{00000000-0005-0000-0000-00004E2B0000}"/>
    <cellStyle name="20% - Accent1 2 4 2 4 6" xfId="11274" xr:uid="{00000000-0005-0000-0000-00004F2B0000}"/>
    <cellStyle name="20% - Accent1 2 4 2 4 6 2" xfId="11275" xr:uid="{00000000-0005-0000-0000-0000502B0000}"/>
    <cellStyle name="20% - Accent1 2 4 2 4 6 2 2" xfId="11276" xr:uid="{00000000-0005-0000-0000-0000512B0000}"/>
    <cellStyle name="20% - Accent1 2 4 2 4 6 2 2 2" xfId="11277" xr:uid="{00000000-0005-0000-0000-0000522B0000}"/>
    <cellStyle name="20% - Accent1 2 4 2 4 6 2 3" xfId="11278" xr:uid="{00000000-0005-0000-0000-0000532B0000}"/>
    <cellStyle name="20% - Accent1 2 4 2 4 6 3" xfId="11279" xr:uid="{00000000-0005-0000-0000-0000542B0000}"/>
    <cellStyle name="20% - Accent1 2 4 2 4 6 3 2" xfId="11280" xr:uid="{00000000-0005-0000-0000-0000552B0000}"/>
    <cellStyle name="20% - Accent1 2 4 2 4 6 4" xfId="11281" xr:uid="{00000000-0005-0000-0000-0000562B0000}"/>
    <cellStyle name="20% - Accent1 2 4 2 4 7" xfId="11282" xr:uid="{00000000-0005-0000-0000-0000572B0000}"/>
    <cellStyle name="20% - Accent1 2 4 2 4 7 2" xfId="11283" xr:uid="{00000000-0005-0000-0000-0000582B0000}"/>
    <cellStyle name="20% - Accent1 2 4 2 4 7 2 2" xfId="11284" xr:uid="{00000000-0005-0000-0000-0000592B0000}"/>
    <cellStyle name="20% - Accent1 2 4 2 4 7 3" xfId="11285" xr:uid="{00000000-0005-0000-0000-00005A2B0000}"/>
    <cellStyle name="20% - Accent1 2 4 2 4 8" xfId="11286" xr:uid="{00000000-0005-0000-0000-00005B2B0000}"/>
    <cellStyle name="20% - Accent1 2 4 2 4 8 2" xfId="11287" xr:uid="{00000000-0005-0000-0000-00005C2B0000}"/>
    <cellStyle name="20% - Accent1 2 4 2 4 8 2 2" xfId="11288" xr:uid="{00000000-0005-0000-0000-00005D2B0000}"/>
    <cellStyle name="20% - Accent1 2 4 2 4 8 3" xfId="11289" xr:uid="{00000000-0005-0000-0000-00005E2B0000}"/>
    <cellStyle name="20% - Accent1 2 4 2 4 9" xfId="11290" xr:uid="{00000000-0005-0000-0000-00005F2B0000}"/>
    <cellStyle name="20% - Accent1 2 4 2 4 9 2" xfId="11291" xr:uid="{00000000-0005-0000-0000-0000602B0000}"/>
    <cellStyle name="20% - Accent1 2 4 2 5" xfId="11292" xr:uid="{00000000-0005-0000-0000-0000612B0000}"/>
    <cellStyle name="20% - Accent1 2 4 2 5 10" xfId="11293" xr:uid="{00000000-0005-0000-0000-0000622B0000}"/>
    <cellStyle name="20% - Accent1 2 4 2 5 10 2" xfId="11294" xr:uid="{00000000-0005-0000-0000-0000632B0000}"/>
    <cellStyle name="20% - Accent1 2 4 2 5 11" xfId="11295" xr:uid="{00000000-0005-0000-0000-0000642B0000}"/>
    <cellStyle name="20% - Accent1 2 4 2 5 2" xfId="11296" xr:uid="{00000000-0005-0000-0000-0000652B0000}"/>
    <cellStyle name="20% - Accent1 2 4 2 5 2 2" xfId="11297" xr:uid="{00000000-0005-0000-0000-0000662B0000}"/>
    <cellStyle name="20% - Accent1 2 4 2 5 2 2 2" xfId="11298" xr:uid="{00000000-0005-0000-0000-0000672B0000}"/>
    <cellStyle name="20% - Accent1 2 4 2 5 2 2 2 2" xfId="11299" xr:uid="{00000000-0005-0000-0000-0000682B0000}"/>
    <cellStyle name="20% - Accent1 2 4 2 5 2 2 2 2 2" xfId="11300" xr:uid="{00000000-0005-0000-0000-0000692B0000}"/>
    <cellStyle name="20% - Accent1 2 4 2 5 2 2 2 3" xfId="11301" xr:uid="{00000000-0005-0000-0000-00006A2B0000}"/>
    <cellStyle name="20% - Accent1 2 4 2 5 2 2 3" xfId="11302" xr:uid="{00000000-0005-0000-0000-00006B2B0000}"/>
    <cellStyle name="20% - Accent1 2 4 2 5 2 2 3 2" xfId="11303" xr:uid="{00000000-0005-0000-0000-00006C2B0000}"/>
    <cellStyle name="20% - Accent1 2 4 2 5 2 2 4" xfId="11304" xr:uid="{00000000-0005-0000-0000-00006D2B0000}"/>
    <cellStyle name="20% - Accent1 2 4 2 5 2 3" xfId="11305" xr:uid="{00000000-0005-0000-0000-00006E2B0000}"/>
    <cellStyle name="20% - Accent1 2 4 2 5 2 3 2" xfId="11306" xr:uid="{00000000-0005-0000-0000-00006F2B0000}"/>
    <cellStyle name="20% - Accent1 2 4 2 5 2 3 2 2" xfId="11307" xr:uid="{00000000-0005-0000-0000-0000702B0000}"/>
    <cellStyle name="20% - Accent1 2 4 2 5 2 3 2 2 2" xfId="11308" xr:uid="{00000000-0005-0000-0000-0000712B0000}"/>
    <cellStyle name="20% - Accent1 2 4 2 5 2 3 2 3" xfId="11309" xr:uid="{00000000-0005-0000-0000-0000722B0000}"/>
    <cellStyle name="20% - Accent1 2 4 2 5 2 3 3" xfId="11310" xr:uid="{00000000-0005-0000-0000-0000732B0000}"/>
    <cellStyle name="20% - Accent1 2 4 2 5 2 3 3 2" xfId="11311" xr:uid="{00000000-0005-0000-0000-0000742B0000}"/>
    <cellStyle name="20% - Accent1 2 4 2 5 2 3 4" xfId="11312" xr:uid="{00000000-0005-0000-0000-0000752B0000}"/>
    <cellStyle name="20% - Accent1 2 4 2 5 2 4" xfId="11313" xr:uid="{00000000-0005-0000-0000-0000762B0000}"/>
    <cellStyle name="20% - Accent1 2 4 2 5 2 4 2" xfId="11314" xr:uid="{00000000-0005-0000-0000-0000772B0000}"/>
    <cellStyle name="20% - Accent1 2 4 2 5 2 4 2 2" xfId="11315" xr:uid="{00000000-0005-0000-0000-0000782B0000}"/>
    <cellStyle name="20% - Accent1 2 4 2 5 2 4 2 2 2" xfId="11316" xr:uid="{00000000-0005-0000-0000-0000792B0000}"/>
    <cellStyle name="20% - Accent1 2 4 2 5 2 4 2 3" xfId="11317" xr:uid="{00000000-0005-0000-0000-00007A2B0000}"/>
    <cellStyle name="20% - Accent1 2 4 2 5 2 4 3" xfId="11318" xr:uid="{00000000-0005-0000-0000-00007B2B0000}"/>
    <cellStyle name="20% - Accent1 2 4 2 5 2 4 3 2" xfId="11319" xr:uid="{00000000-0005-0000-0000-00007C2B0000}"/>
    <cellStyle name="20% - Accent1 2 4 2 5 2 4 4" xfId="11320" xr:uid="{00000000-0005-0000-0000-00007D2B0000}"/>
    <cellStyle name="20% - Accent1 2 4 2 5 2 5" xfId="11321" xr:uid="{00000000-0005-0000-0000-00007E2B0000}"/>
    <cellStyle name="20% - Accent1 2 4 2 5 2 5 2" xfId="11322" xr:uid="{00000000-0005-0000-0000-00007F2B0000}"/>
    <cellStyle name="20% - Accent1 2 4 2 5 2 5 2 2" xfId="11323" xr:uid="{00000000-0005-0000-0000-0000802B0000}"/>
    <cellStyle name="20% - Accent1 2 4 2 5 2 5 3" xfId="11324" xr:uid="{00000000-0005-0000-0000-0000812B0000}"/>
    <cellStyle name="20% - Accent1 2 4 2 5 2 6" xfId="11325" xr:uid="{00000000-0005-0000-0000-0000822B0000}"/>
    <cellStyle name="20% - Accent1 2 4 2 5 2 6 2" xfId="11326" xr:uid="{00000000-0005-0000-0000-0000832B0000}"/>
    <cellStyle name="20% - Accent1 2 4 2 5 2 6 2 2" xfId="11327" xr:uid="{00000000-0005-0000-0000-0000842B0000}"/>
    <cellStyle name="20% - Accent1 2 4 2 5 2 6 3" xfId="11328" xr:uid="{00000000-0005-0000-0000-0000852B0000}"/>
    <cellStyle name="20% - Accent1 2 4 2 5 2 7" xfId="11329" xr:uid="{00000000-0005-0000-0000-0000862B0000}"/>
    <cellStyle name="20% - Accent1 2 4 2 5 2 7 2" xfId="11330" xr:uid="{00000000-0005-0000-0000-0000872B0000}"/>
    <cellStyle name="20% - Accent1 2 4 2 5 2 8" xfId="11331" xr:uid="{00000000-0005-0000-0000-0000882B0000}"/>
    <cellStyle name="20% - Accent1 2 4 2 5 2 8 2" xfId="11332" xr:uid="{00000000-0005-0000-0000-0000892B0000}"/>
    <cellStyle name="20% - Accent1 2 4 2 5 2 9" xfId="11333" xr:uid="{00000000-0005-0000-0000-00008A2B0000}"/>
    <cellStyle name="20% - Accent1 2 4 2 5 3" xfId="11334" xr:uid="{00000000-0005-0000-0000-00008B2B0000}"/>
    <cellStyle name="20% - Accent1 2 4 2 5 3 2" xfId="11335" xr:uid="{00000000-0005-0000-0000-00008C2B0000}"/>
    <cellStyle name="20% - Accent1 2 4 2 5 3 2 2" xfId="11336" xr:uid="{00000000-0005-0000-0000-00008D2B0000}"/>
    <cellStyle name="20% - Accent1 2 4 2 5 3 2 2 2" xfId="11337" xr:uid="{00000000-0005-0000-0000-00008E2B0000}"/>
    <cellStyle name="20% - Accent1 2 4 2 5 3 2 2 2 2" xfId="11338" xr:uid="{00000000-0005-0000-0000-00008F2B0000}"/>
    <cellStyle name="20% - Accent1 2 4 2 5 3 2 2 3" xfId="11339" xr:uid="{00000000-0005-0000-0000-0000902B0000}"/>
    <cellStyle name="20% - Accent1 2 4 2 5 3 2 3" xfId="11340" xr:uid="{00000000-0005-0000-0000-0000912B0000}"/>
    <cellStyle name="20% - Accent1 2 4 2 5 3 2 3 2" xfId="11341" xr:uid="{00000000-0005-0000-0000-0000922B0000}"/>
    <cellStyle name="20% - Accent1 2 4 2 5 3 2 4" xfId="11342" xr:uid="{00000000-0005-0000-0000-0000932B0000}"/>
    <cellStyle name="20% - Accent1 2 4 2 5 3 3" xfId="11343" xr:uid="{00000000-0005-0000-0000-0000942B0000}"/>
    <cellStyle name="20% - Accent1 2 4 2 5 3 3 2" xfId="11344" xr:uid="{00000000-0005-0000-0000-0000952B0000}"/>
    <cellStyle name="20% - Accent1 2 4 2 5 3 3 2 2" xfId="11345" xr:uid="{00000000-0005-0000-0000-0000962B0000}"/>
    <cellStyle name="20% - Accent1 2 4 2 5 3 3 2 2 2" xfId="11346" xr:uid="{00000000-0005-0000-0000-0000972B0000}"/>
    <cellStyle name="20% - Accent1 2 4 2 5 3 3 2 3" xfId="11347" xr:uid="{00000000-0005-0000-0000-0000982B0000}"/>
    <cellStyle name="20% - Accent1 2 4 2 5 3 3 3" xfId="11348" xr:uid="{00000000-0005-0000-0000-0000992B0000}"/>
    <cellStyle name="20% - Accent1 2 4 2 5 3 3 3 2" xfId="11349" xr:uid="{00000000-0005-0000-0000-00009A2B0000}"/>
    <cellStyle name="20% - Accent1 2 4 2 5 3 3 4" xfId="11350" xr:uid="{00000000-0005-0000-0000-00009B2B0000}"/>
    <cellStyle name="20% - Accent1 2 4 2 5 3 4" xfId="11351" xr:uid="{00000000-0005-0000-0000-00009C2B0000}"/>
    <cellStyle name="20% - Accent1 2 4 2 5 3 4 2" xfId="11352" xr:uid="{00000000-0005-0000-0000-00009D2B0000}"/>
    <cellStyle name="20% - Accent1 2 4 2 5 3 4 2 2" xfId="11353" xr:uid="{00000000-0005-0000-0000-00009E2B0000}"/>
    <cellStyle name="20% - Accent1 2 4 2 5 3 4 2 2 2" xfId="11354" xr:uid="{00000000-0005-0000-0000-00009F2B0000}"/>
    <cellStyle name="20% - Accent1 2 4 2 5 3 4 2 3" xfId="11355" xr:uid="{00000000-0005-0000-0000-0000A02B0000}"/>
    <cellStyle name="20% - Accent1 2 4 2 5 3 4 3" xfId="11356" xr:uid="{00000000-0005-0000-0000-0000A12B0000}"/>
    <cellStyle name="20% - Accent1 2 4 2 5 3 4 3 2" xfId="11357" xr:uid="{00000000-0005-0000-0000-0000A22B0000}"/>
    <cellStyle name="20% - Accent1 2 4 2 5 3 4 4" xfId="11358" xr:uid="{00000000-0005-0000-0000-0000A32B0000}"/>
    <cellStyle name="20% - Accent1 2 4 2 5 3 5" xfId="11359" xr:uid="{00000000-0005-0000-0000-0000A42B0000}"/>
    <cellStyle name="20% - Accent1 2 4 2 5 3 5 2" xfId="11360" xr:uid="{00000000-0005-0000-0000-0000A52B0000}"/>
    <cellStyle name="20% - Accent1 2 4 2 5 3 5 2 2" xfId="11361" xr:uid="{00000000-0005-0000-0000-0000A62B0000}"/>
    <cellStyle name="20% - Accent1 2 4 2 5 3 5 3" xfId="11362" xr:uid="{00000000-0005-0000-0000-0000A72B0000}"/>
    <cellStyle name="20% - Accent1 2 4 2 5 3 6" xfId="11363" xr:uid="{00000000-0005-0000-0000-0000A82B0000}"/>
    <cellStyle name="20% - Accent1 2 4 2 5 3 6 2" xfId="11364" xr:uid="{00000000-0005-0000-0000-0000A92B0000}"/>
    <cellStyle name="20% - Accent1 2 4 2 5 3 6 2 2" xfId="11365" xr:uid="{00000000-0005-0000-0000-0000AA2B0000}"/>
    <cellStyle name="20% - Accent1 2 4 2 5 3 6 3" xfId="11366" xr:uid="{00000000-0005-0000-0000-0000AB2B0000}"/>
    <cellStyle name="20% - Accent1 2 4 2 5 3 7" xfId="11367" xr:uid="{00000000-0005-0000-0000-0000AC2B0000}"/>
    <cellStyle name="20% - Accent1 2 4 2 5 3 7 2" xfId="11368" xr:uid="{00000000-0005-0000-0000-0000AD2B0000}"/>
    <cellStyle name="20% - Accent1 2 4 2 5 3 8" xfId="11369" xr:uid="{00000000-0005-0000-0000-0000AE2B0000}"/>
    <cellStyle name="20% - Accent1 2 4 2 5 3 8 2" xfId="11370" xr:uid="{00000000-0005-0000-0000-0000AF2B0000}"/>
    <cellStyle name="20% - Accent1 2 4 2 5 3 9" xfId="11371" xr:uid="{00000000-0005-0000-0000-0000B02B0000}"/>
    <cellStyle name="20% - Accent1 2 4 2 5 4" xfId="11372" xr:uid="{00000000-0005-0000-0000-0000B12B0000}"/>
    <cellStyle name="20% - Accent1 2 4 2 5 4 2" xfId="11373" xr:uid="{00000000-0005-0000-0000-0000B22B0000}"/>
    <cellStyle name="20% - Accent1 2 4 2 5 4 2 2" xfId="11374" xr:uid="{00000000-0005-0000-0000-0000B32B0000}"/>
    <cellStyle name="20% - Accent1 2 4 2 5 4 2 2 2" xfId="11375" xr:uid="{00000000-0005-0000-0000-0000B42B0000}"/>
    <cellStyle name="20% - Accent1 2 4 2 5 4 2 3" xfId="11376" xr:uid="{00000000-0005-0000-0000-0000B52B0000}"/>
    <cellStyle name="20% - Accent1 2 4 2 5 4 3" xfId="11377" xr:uid="{00000000-0005-0000-0000-0000B62B0000}"/>
    <cellStyle name="20% - Accent1 2 4 2 5 4 3 2" xfId="11378" xr:uid="{00000000-0005-0000-0000-0000B72B0000}"/>
    <cellStyle name="20% - Accent1 2 4 2 5 4 4" xfId="11379" xr:uid="{00000000-0005-0000-0000-0000B82B0000}"/>
    <cellStyle name="20% - Accent1 2 4 2 5 5" xfId="11380" xr:uid="{00000000-0005-0000-0000-0000B92B0000}"/>
    <cellStyle name="20% - Accent1 2 4 2 5 5 2" xfId="11381" xr:uid="{00000000-0005-0000-0000-0000BA2B0000}"/>
    <cellStyle name="20% - Accent1 2 4 2 5 5 2 2" xfId="11382" xr:uid="{00000000-0005-0000-0000-0000BB2B0000}"/>
    <cellStyle name="20% - Accent1 2 4 2 5 5 2 2 2" xfId="11383" xr:uid="{00000000-0005-0000-0000-0000BC2B0000}"/>
    <cellStyle name="20% - Accent1 2 4 2 5 5 2 3" xfId="11384" xr:uid="{00000000-0005-0000-0000-0000BD2B0000}"/>
    <cellStyle name="20% - Accent1 2 4 2 5 5 3" xfId="11385" xr:uid="{00000000-0005-0000-0000-0000BE2B0000}"/>
    <cellStyle name="20% - Accent1 2 4 2 5 5 3 2" xfId="11386" xr:uid="{00000000-0005-0000-0000-0000BF2B0000}"/>
    <cellStyle name="20% - Accent1 2 4 2 5 5 4" xfId="11387" xr:uid="{00000000-0005-0000-0000-0000C02B0000}"/>
    <cellStyle name="20% - Accent1 2 4 2 5 6" xfId="11388" xr:uid="{00000000-0005-0000-0000-0000C12B0000}"/>
    <cellStyle name="20% - Accent1 2 4 2 5 6 2" xfId="11389" xr:uid="{00000000-0005-0000-0000-0000C22B0000}"/>
    <cellStyle name="20% - Accent1 2 4 2 5 6 2 2" xfId="11390" xr:uid="{00000000-0005-0000-0000-0000C32B0000}"/>
    <cellStyle name="20% - Accent1 2 4 2 5 6 2 2 2" xfId="11391" xr:uid="{00000000-0005-0000-0000-0000C42B0000}"/>
    <cellStyle name="20% - Accent1 2 4 2 5 6 2 3" xfId="11392" xr:uid="{00000000-0005-0000-0000-0000C52B0000}"/>
    <cellStyle name="20% - Accent1 2 4 2 5 6 3" xfId="11393" xr:uid="{00000000-0005-0000-0000-0000C62B0000}"/>
    <cellStyle name="20% - Accent1 2 4 2 5 6 3 2" xfId="11394" xr:uid="{00000000-0005-0000-0000-0000C72B0000}"/>
    <cellStyle name="20% - Accent1 2 4 2 5 6 4" xfId="11395" xr:uid="{00000000-0005-0000-0000-0000C82B0000}"/>
    <cellStyle name="20% - Accent1 2 4 2 5 7" xfId="11396" xr:uid="{00000000-0005-0000-0000-0000C92B0000}"/>
    <cellStyle name="20% - Accent1 2 4 2 5 7 2" xfId="11397" xr:uid="{00000000-0005-0000-0000-0000CA2B0000}"/>
    <cellStyle name="20% - Accent1 2 4 2 5 7 2 2" xfId="11398" xr:uid="{00000000-0005-0000-0000-0000CB2B0000}"/>
    <cellStyle name="20% - Accent1 2 4 2 5 7 3" xfId="11399" xr:uid="{00000000-0005-0000-0000-0000CC2B0000}"/>
    <cellStyle name="20% - Accent1 2 4 2 5 8" xfId="11400" xr:uid="{00000000-0005-0000-0000-0000CD2B0000}"/>
    <cellStyle name="20% - Accent1 2 4 2 5 8 2" xfId="11401" xr:uid="{00000000-0005-0000-0000-0000CE2B0000}"/>
    <cellStyle name="20% - Accent1 2 4 2 5 8 2 2" xfId="11402" xr:uid="{00000000-0005-0000-0000-0000CF2B0000}"/>
    <cellStyle name="20% - Accent1 2 4 2 5 8 3" xfId="11403" xr:uid="{00000000-0005-0000-0000-0000D02B0000}"/>
    <cellStyle name="20% - Accent1 2 4 2 5 9" xfId="11404" xr:uid="{00000000-0005-0000-0000-0000D12B0000}"/>
    <cellStyle name="20% - Accent1 2 4 2 5 9 2" xfId="11405" xr:uid="{00000000-0005-0000-0000-0000D22B0000}"/>
    <cellStyle name="20% - Accent1 2 4 2 6" xfId="11406" xr:uid="{00000000-0005-0000-0000-0000D32B0000}"/>
    <cellStyle name="20% - Accent1 2 4 2 6 2" xfId="11407" xr:uid="{00000000-0005-0000-0000-0000D42B0000}"/>
    <cellStyle name="20% - Accent1 2 4 2 6 2 2" xfId="11408" xr:uid="{00000000-0005-0000-0000-0000D52B0000}"/>
    <cellStyle name="20% - Accent1 2 4 2 6 2 2 2" xfId="11409" xr:uid="{00000000-0005-0000-0000-0000D62B0000}"/>
    <cellStyle name="20% - Accent1 2 4 2 6 2 2 2 2" xfId="11410" xr:uid="{00000000-0005-0000-0000-0000D72B0000}"/>
    <cellStyle name="20% - Accent1 2 4 2 6 2 2 3" xfId="11411" xr:uid="{00000000-0005-0000-0000-0000D82B0000}"/>
    <cellStyle name="20% - Accent1 2 4 2 6 2 3" xfId="11412" xr:uid="{00000000-0005-0000-0000-0000D92B0000}"/>
    <cellStyle name="20% - Accent1 2 4 2 6 2 3 2" xfId="11413" xr:uid="{00000000-0005-0000-0000-0000DA2B0000}"/>
    <cellStyle name="20% - Accent1 2 4 2 6 2 4" xfId="11414" xr:uid="{00000000-0005-0000-0000-0000DB2B0000}"/>
    <cellStyle name="20% - Accent1 2 4 2 6 3" xfId="11415" xr:uid="{00000000-0005-0000-0000-0000DC2B0000}"/>
    <cellStyle name="20% - Accent1 2 4 2 6 3 2" xfId="11416" xr:uid="{00000000-0005-0000-0000-0000DD2B0000}"/>
    <cellStyle name="20% - Accent1 2 4 2 6 3 2 2" xfId="11417" xr:uid="{00000000-0005-0000-0000-0000DE2B0000}"/>
    <cellStyle name="20% - Accent1 2 4 2 6 3 2 2 2" xfId="11418" xr:uid="{00000000-0005-0000-0000-0000DF2B0000}"/>
    <cellStyle name="20% - Accent1 2 4 2 6 3 2 3" xfId="11419" xr:uid="{00000000-0005-0000-0000-0000E02B0000}"/>
    <cellStyle name="20% - Accent1 2 4 2 6 3 3" xfId="11420" xr:uid="{00000000-0005-0000-0000-0000E12B0000}"/>
    <cellStyle name="20% - Accent1 2 4 2 6 3 3 2" xfId="11421" xr:uid="{00000000-0005-0000-0000-0000E22B0000}"/>
    <cellStyle name="20% - Accent1 2 4 2 6 3 4" xfId="11422" xr:uid="{00000000-0005-0000-0000-0000E32B0000}"/>
    <cellStyle name="20% - Accent1 2 4 2 6 4" xfId="11423" xr:uid="{00000000-0005-0000-0000-0000E42B0000}"/>
    <cellStyle name="20% - Accent1 2 4 2 6 4 2" xfId="11424" xr:uid="{00000000-0005-0000-0000-0000E52B0000}"/>
    <cellStyle name="20% - Accent1 2 4 2 6 4 2 2" xfId="11425" xr:uid="{00000000-0005-0000-0000-0000E62B0000}"/>
    <cellStyle name="20% - Accent1 2 4 2 6 4 2 2 2" xfId="11426" xr:uid="{00000000-0005-0000-0000-0000E72B0000}"/>
    <cellStyle name="20% - Accent1 2 4 2 6 4 2 3" xfId="11427" xr:uid="{00000000-0005-0000-0000-0000E82B0000}"/>
    <cellStyle name="20% - Accent1 2 4 2 6 4 3" xfId="11428" xr:uid="{00000000-0005-0000-0000-0000E92B0000}"/>
    <cellStyle name="20% - Accent1 2 4 2 6 4 3 2" xfId="11429" xr:uid="{00000000-0005-0000-0000-0000EA2B0000}"/>
    <cellStyle name="20% - Accent1 2 4 2 6 4 4" xfId="11430" xr:uid="{00000000-0005-0000-0000-0000EB2B0000}"/>
    <cellStyle name="20% - Accent1 2 4 2 6 5" xfId="11431" xr:uid="{00000000-0005-0000-0000-0000EC2B0000}"/>
    <cellStyle name="20% - Accent1 2 4 2 6 5 2" xfId="11432" xr:uid="{00000000-0005-0000-0000-0000ED2B0000}"/>
    <cellStyle name="20% - Accent1 2 4 2 6 5 2 2" xfId="11433" xr:uid="{00000000-0005-0000-0000-0000EE2B0000}"/>
    <cellStyle name="20% - Accent1 2 4 2 6 5 3" xfId="11434" xr:uid="{00000000-0005-0000-0000-0000EF2B0000}"/>
    <cellStyle name="20% - Accent1 2 4 2 6 6" xfId="11435" xr:uid="{00000000-0005-0000-0000-0000F02B0000}"/>
    <cellStyle name="20% - Accent1 2 4 2 6 6 2" xfId="11436" xr:uid="{00000000-0005-0000-0000-0000F12B0000}"/>
    <cellStyle name="20% - Accent1 2 4 2 6 6 2 2" xfId="11437" xr:uid="{00000000-0005-0000-0000-0000F22B0000}"/>
    <cellStyle name="20% - Accent1 2 4 2 6 6 3" xfId="11438" xr:uid="{00000000-0005-0000-0000-0000F32B0000}"/>
    <cellStyle name="20% - Accent1 2 4 2 6 7" xfId="11439" xr:uid="{00000000-0005-0000-0000-0000F42B0000}"/>
    <cellStyle name="20% - Accent1 2 4 2 6 7 2" xfId="11440" xr:uid="{00000000-0005-0000-0000-0000F52B0000}"/>
    <cellStyle name="20% - Accent1 2 4 2 6 8" xfId="11441" xr:uid="{00000000-0005-0000-0000-0000F62B0000}"/>
    <cellStyle name="20% - Accent1 2 4 2 6 8 2" xfId="11442" xr:uid="{00000000-0005-0000-0000-0000F72B0000}"/>
    <cellStyle name="20% - Accent1 2 4 2 6 9" xfId="11443" xr:uid="{00000000-0005-0000-0000-0000F82B0000}"/>
    <cellStyle name="20% - Accent1 2 4 2 7" xfId="11444" xr:uid="{00000000-0005-0000-0000-0000F92B0000}"/>
    <cellStyle name="20% - Accent1 2 4 2 7 2" xfId="11445" xr:uid="{00000000-0005-0000-0000-0000FA2B0000}"/>
    <cellStyle name="20% - Accent1 2 4 2 7 2 2" xfId="11446" xr:uid="{00000000-0005-0000-0000-0000FB2B0000}"/>
    <cellStyle name="20% - Accent1 2 4 2 7 2 2 2" xfId="11447" xr:uid="{00000000-0005-0000-0000-0000FC2B0000}"/>
    <cellStyle name="20% - Accent1 2 4 2 7 2 2 2 2" xfId="11448" xr:uid="{00000000-0005-0000-0000-0000FD2B0000}"/>
    <cellStyle name="20% - Accent1 2 4 2 7 2 2 3" xfId="11449" xr:uid="{00000000-0005-0000-0000-0000FE2B0000}"/>
    <cellStyle name="20% - Accent1 2 4 2 7 2 3" xfId="11450" xr:uid="{00000000-0005-0000-0000-0000FF2B0000}"/>
    <cellStyle name="20% - Accent1 2 4 2 7 2 3 2" xfId="11451" xr:uid="{00000000-0005-0000-0000-0000002C0000}"/>
    <cellStyle name="20% - Accent1 2 4 2 7 2 4" xfId="11452" xr:uid="{00000000-0005-0000-0000-0000012C0000}"/>
    <cellStyle name="20% - Accent1 2 4 2 7 3" xfId="11453" xr:uid="{00000000-0005-0000-0000-0000022C0000}"/>
    <cellStyle name="20% - Accent1 2 4 2 7 3 2" xfId="11454" xr:uid="{00000000-0005-0000-0000-0000032C0000}"/>
    <cellStyle name="20% - Accent1 2 4 2 7 3 2 2" xfId="11455" xr:uid="{00000000-0005-0000-0000-0000042C0000}"/>
    <cellStyle name="20% - Accent1 2 4 2 7 3 2 2 2" xfId="11456" xr:uid="{00000000-0005-0000-0000-0000052C0000}"/>
    <cellStyle name="20% - Accent1 2 4 2 7 3 2 3" xfId="11457" xr:uid="{00000000-0005-0000-0000-0000062C0000}"/>
    <cellStyle name="20% - Accent1 2 4 2 7 3 3" xfId="11458" xr:uid="{00000000-0005-0000-0000-0000072C0000}"/>
    <cellStyle name="20% - Accent1 2 4 2 7 3 3 2" xfId="11459" xr:uid="{00000000-0005-0000-0000-0000082C0000}"/>
    <cellStyle name="20% - Accent1 2 4 2 7 3 4" xfId="11460" xr:uid="{00000000-0005-0000-0000-0000092C0000}"/>
    <cellStyle name="20% - Accent1 2 4 2 7 4" xfId="11461" xr:uid="{00000000-0005-0000-0000-00000A2C0000}"/>
    <cellStyle name="20% - Accent1 2 4 2 7 4 2" xfId="11462" xr:uid="{00000000-0005-0000-0000-00000B2C0000}"/>
    <cellStyle name="20% - Accent1 2 4 2 7 4 2 2" xfId="11463" xr:uid="{00000000-0005-0000-0000-00000C2C0000}"/>
    <cellStyle name="20% - Accent1 2 4 2 7 4 2 2 2" xfId="11464" xr:uid="{00000000-0005-0000-0000-00000D2C0000}"/>
    <cellStyle name="20% - Accent1 2 4 2 7 4 2 3" xfId="11465" xr:uid="{00000000-0005-0000-0000-00000E2C0000}"/>
    <cellStyle name="20% - Accent1 2 4 2 7 4 3" xfId="11466" xr:uid="{00000000-0005-0000-0000-00000F2C0000}"/>
    <cellStyle name="20% - Accent1 2 4 2 7 4 3 2" xfId="11467" xr:uid="{00000000-0005-0000-0000-0000102C0000}"/>
    <cellStyle name="20% - Accent1 2 4 2 7 4 4" xfId="11468" xr:uid="{00000000-0005-0000-0000-0000112C0000}"/>
    <cellStyle name="20% - Accent1 2 4 2 7 5" xfId="11469" xr:uid="{00000000-0005-0000-0000-0000122C0000}"/>
    <cellStyle name="20% - Accent1 2 4 2 7 5 2" xfId="11470" xr:uid="{00000000-0005-0000-0000-0000132C0000}"/>
    <cellStyle name="20% - Accent1 2 4 2 7 5 2 2" xfId="11471" xr:uid="{00000000-0005-0000-0000-0000142C0000}"/>
    <cellStyle name="20% - Accent1 2 4 2 7 5 3" xfId="11472" xr:uid="{00000000-0005-0000-0000-0000152C0000}"/>
    <cellStyle name="20% - Accent1 2 4 2 7 6" xfId="11473" xr:uid="{00000000-0005-0000-0000-0000162C0000}"/>
    <cellStyle name="20% - Accent1 2 4 2 7 6 2" xfId="11474" xr:uid="{00000000-0005-0000-0000-0000172C0000}"/>
    <cellStyle name="20% - Accent1 2 4 2 7 6 2 2" xfId="11475" xr:uid="{00000000-0005-0000-0000-0000182C0000}"/>
    <cellStyle name="20% - Accent1 2 4 2 7 6 3" xfId="11476" xr:uid="{00000000-0005-0000-0000-0000192C0000}"/>
    <cellStyle name="20% - Accent1 2 4 2 7 7" xfId="11477" xr:uid="{00000000-0005-0000-0000-00001A2C0000}"/>
    <cellStyle name="20% - Accent1 2 4 2 7 7 2" xfId="11478" xr:uid="{00000000-0005-0000-0000-00001B2C0000}"/>
    <cellStyle name="20% - Accent1 2 4 2 7 8" xfId="11479" xr:uid="{00000000-0005-0000-0000-00001C2C0000}"/>
    <cellStyle name="20% - Accent1 2 4 2 7 8 2" xfId="11480" xr:uid="{00000000-0005-0000-0000-00001D2C0000}"/>
    <cellStyle name="20% - Accent1 2 4 2 7 9" xfId="11481" xr:uid="{00000000-0005-0000-0000-00001E2C0000}"/>
    <cellStyle name="20% - Accent1 2 4 2 8" xfId="11482" xr:uid="{00000000-0005-0000-0000-00001F2C0000}"/>
    <cellStyle name="20% - Accent1 2 4 2 8 2" xfId="11483" xr:uid="{00000000-0005-0000-0000-0000202C0000}"/>
    <cellStyle name="20% - Accent1 2 4 2 8 2 2" xfId="11484" xr:uid="{00000000-0005-0000-0000-0000212C0000}"/>
    <cellStyle name="20% - Accent1 2 4 2 8 2 2 2" xfId="11485" xr:uid="{00000000-0005-0000-0000-0000222C0000}"/>
    <cellStyle name="20% - Accent1 2 4 2 8 2 3" xfId="11486" xr:uid="{00000000-0005-0000-0000-0000232C0000}"/>
    <cellStyle name="20% - Accent1 2 4 2 8 3" xfId="11487" xr:uid="{00000000-0005-0000-0000-0000242C0000}"/>
    <cellStyle name="20% - Accent1 2 4 2 8 3 2" xfId="11488" xr:uid="{00000000-0005-0000-0000-0000252C0000}"/>
    <cellStyle name="20% - Accent1 2 4 2 8 4" xfId="11489" xr:uid="{00000000-0005-0000-0000-0000262C0000}"/>
    <cellStyle name="20% - Accent1 2 4 2 9" xfId="11490" xr:uid="{00000000-0005-0000-0000-0000272C0000}"/>
    <cellStyle name="20% - Accent1 2 4 2 9 2" xfId="11491" xr:uid="{00000000-0005-0000-0000-0000282C0000}"/>
    <cellStyle name="20% - Accent1 2 4 2 9 2 2" xfId="11492" xr:uid="{00000000-0005-0000-0000-0000292C0000}"/>
    <cellStyle name="20% - Accent1 2 4 2 9 2 2 2" xfId="11493" xr:uid="{00000000-0005-0000-0000-00002A2C0000}"/>
    <cellStyle name="20% - Accent1 2 4 2 9 2 3" xfId="11494" xr:uid="{00000000-0005-0000-0000-00002B2C0000}"/>
    <cellStyle name="20% - Accent1 2 4 2 9 3" xfId="11495" xr:uid="{00000000-0005-0000-0000-00002C2C0000}"/>
    <cellStyle name="20% - Accent1 2 4 2 9 3 2" xfId="11496" xr:uid="{00000000-0005-0000-0000-00002D2C0000}"/>
    <cellStyle name="20% - Accent1 2 4 2 9 4" xfId="11497" xr:uid="{00000000-0005-0000-0000-00002E2C0000}"/>
    <cellStyle name="20% - Accent1 2 4 3" xfId="11498" xr:uid="{00000000-0005-0000-0000-00002F2C0000}"/>
    <cellStyle name="20% - Accent1 2 4 3 10" xfId="11499" xr:uid="{00000000-0005-0000-0000-0000302C0000}"/>
    <cellStyle name="20% - Accent1 2 4 3 10 2" xfId="11500" xr:uid="{00000000-0005-0000-0000-0000312C0000}"/>
    <cellStyle name="20% - Accent1 2 4 3 10 2 2" xfId="11501" xr:uid="{00000000-0005-0000-0000-0000322C0000}"/>
    <cellStyle name="20% - Accent1 2 4 3 10 3" xfId="11502" xr:uid="{00000000-0005-0000-0000-0000332C0000}"/>
    <cellStyle name="20% - Accent1 2 4 3 11" xfId="11503" xr:uid="{00000000-0005-0000-0000-0000342C0000}"/>
    <cellStyle name="20% - Accent1 2 4 3 11 2" xfId="11504" xr:uid="{00000000-0005-0000-0000-0000352C0000}"/>
    <cellStyle name="20% - Accent1 2 4 3 11 2 2" xfId="11505" xr:uid="{00000000-0005-0000-0000-0000362C0000}"/>
    <cellStyle name="20% - Accent1 2 4 3 11 3" xfId="11506" xr:uid="{00000000-0005-0000-0000-0000372C0000}"/>
    <cellStyle name="20% - Accent1 2 4 3 12" xfId="11507" xr:uid="{00000000-0005-0000-0000-0000382C0000}"/>
    <cellStyle name="20% - Accent1 2 4 3 12 2" xfId="11508" xr:uid="{00000000-0005-0000-0000-0000392C0000}"/>
    <cellStyle name="20% - Accent1 2 4 3 13" xfId="11509" xr:uid="{00000000-0005-0000-0000-00003A2C0000}"/>
    <cellStyle name="20% - Accent1 2 4 3 13 2" xfId="11510" xr:uid="{00000000-0005-0000-0000-00003B2C0000}"/>
    <cellStyle name="20% - Accent1 2 4 3 14" xfId="11511" xr:uid="{00000000-0005-0000-0000-00003C2C0000}"/>
    <cellStyle name="20% - Accent1 2 4 3 2" xfId="11512" xr:uid="{00000000-0005-0000-0000-00003D2C0000}"/>
    <cellStyle name="20% - Accent1 2 4 3 2 10" xfId="11513" xr:uid="{00000000-0005-0000-0000-00003E2C0000}"/>
    <cellStyle name="20% - Accent1 2 4 3 2 10 2" xfId="11514" xr:uid="{00000000-0005-0000-0000-00003F2C0000}"/>
    <cellStyle name="20% - Accent1 2 4 3 2 11" xfId="11515" xr:uid="{00000000-0005-0000-0000-0000402C0000}"/>
    <cellStyle name="20% - Accent1 2 4 3 2 2" xfId="11516" xr:uid="{00000000-0005-0000-0000-0000412C0000}"/>
    <cellStyle name="20% - Accent1 2 4 3 2 2 2" xfId="11517" xr:uid="{00000000-0005-0000-0000-0000422C0000}"/>
    <cellStyle name="20% - Accent1 2 4 3 2 2 2 2" xfId="11518" xr:uid="{00000000-0005-0000-0000-0000432C0000}"/>
    <cellStyle name="20% - Accent1 2 4 3 2 2 2 2 2" xfId="11519" xr:uid="{00000000-0005-0000-0000-0000442C0000}"/>
    <cellStyle name="20% - Accent1 2 4 3 2 2 2 2 2 2" xfId="11520" xr:uid="{00000000-0005-0000-0000-0000452C0000}"/>
    <cellStyle name="20% - Accent1 2 4 3 2 2 2 2 3" xfId="11521" xr:uid="{00000000-0005-0000-0000-0000462C0000}"/>
    <cellStyle name="20% - Accent1 2 4 3 2 2 2 3" xfId="11522" xr:uid="{00000000-0005-0000-0000-0000472C0000}"/>
    <cellStyle name="20% - Accent1 2 4 3 2 2 2 3 2" xfId="11523" xr:uid="{00000000-0005-0000-0000-0000482C0000}"/>
    <cellStyle name="20% - Accent1 2 4 3 2 2 2 4" xfId="11524" xr:uid="{00000000-0005-0000-0000-0000492C0000}"/>
    <cellStyle name="20% - Accent1 2 4 3 2 2 3" xfId="11525" xr:uid="{00000000-0005-0000-0000-00004A2C0000}"/>
    <cellStyle name="20% - Accent1 2 4 3 2 2 3 2" xfId="11526" xr:uid="{00000000-0005-0000-0000-00004B2C0000}"/>
    <cellStyle name="20% - Accent1 2 4 3 2 2 3 2 2" xfId="11527" xr:uid="{00000000-0005-0000-0000-00004C2C0000}"/>
    <cellStyle name="20% - Accent1 2 4 3 2 2 3 2 2 2" xfId="11528" xr:uid="{00000000-0005-0000-0000-00004D2C0000}"/>
    <cellStyle name="20% - Accent1 2 4 3 2 2 3 2 3" xfId="11529" xr:uid="{00000000-0005-0000-0000-00004E2C0000}"/>
    <cellStyle name="20% - Accent1 2 4 3 2 2 3 3" xfId="11530" xr:uid="{00000000-0005-0000-0000-00004F2C0000}"/>
    <cellStyle name="20% - Accent1 2 4 3 2 2 3 3 2" xfId="11531" xr:uid="{00000000-0005-0000-0000-0000502C0000}"/>
    <cellStyle name="20% - Accent1 2 4 3 2 2 3 4" xfId="11532" xr:uid="{00000000-0005-0000-0000-0000512C0000}"/>
    <cellStyle name="20% - Accent1 2 4 3 2 2 4" xfId="11533" xr:uid="{00000000-0005-0000-0000-0000522C0000}"/>
    <cellStyle name="20% - Accent1 2 4 3 2 2 4 2" xfId="11534" xr:uid="{00000000-0005-0000-0000-0000532C0000}"/>
    <cellStyle name="20% - Accent1 2 4 3 2 2 4 2 2" xfId="11535" xr:uid="{00000000-0005-0000-0000-0000542C0000}"/>
    <cellStyle name="20% - Accent1 2 4 3 2 2 4 2 2 2" xfId="11536" xr:uid="{00000000-0005-0000-0000-0000552C0000}"/>
    <cellStyle name="20% - Accent1 2 4 3 2 2 4 2 3" xfId="11537" xr:uid="{00000000-0005-0000-0000-0000562C0000}"/>
    <cellStyle name="20% - Accent1 2 4 3 2 2 4 3" xfId="11538" xr:uid="{00000000-0005-0000-0000-0000572C0000}"/>
    <cellStyle name="20% - Accent1 2 4 3 2 2 4 3 2" xfId="11539" xr:uid="{00000000-0005-0000-0000-0000582C0000}"/>
    <cellStyle name="20% - Accent1 2 4 3 2 2 4 4" xfId="11540" xr:uid="{00000000-0005-0000-0000-0000592C0000}"/>
    <cellStyle name="20% - Accent1 2 4 3 2 2 5" xfId="11541" xr:uid="{00000000-0005-0000-0000-00005A2C0000}"/>
    <cellStyle name="20% - Accent1 2 4 3 2 2 5 2" xfId="11542" xr:uid="{00000000-0005-0000-0000-00005B2C0000}"/>
    <cellStyle name="20% - Accent1 2 4 3 2 2 5 2 2" xfId="11543" xr:uid="{00000000-0005-0000-0000-00005C2C0000}"/>
    <cellStyle name="20% - Accent1 2 4 3 2 2 5 3" xfId="11544" xr:uid="{00000000-0005-0000-0000-00005D2C0000}"/>
    <cellStyle name="20% - Accent1 2 4 3 2 2 6" xfId="11545" xr:uid="{00000000-0005-0000-0000-00005E2C0000}"/>
    <cellStyle name="20% - Accent1 2 4 3 2 2 6 2" xfId="11546" xr:uid="{00000000-0005-0000-0000-00005F2C0000}"/>
    <cellStyle name="20% - Accent1 2 4 3 2 2 6 2 2" xfId="11547" xr:uid="{00000000-0005-0000-0000-0000602C0000}"/>
    <cellStyle name="20% - Accent1 2 4 3 2 2 6 3" xfId="11548" xr:uid="{00000000-0005-0000-0000-0000612C0000}"/>
    <cellStyle name="20% - Accent1 2 4 3 2 2 7" xfId="11549" xr:uid="{00000000-0005-0000-0000-0000622C0000}"/>
    <cellStyle name="20% - Accent1 2 4 3 2 2 7 2" xfId="11550" xr:uid="{00000000-0005-0000-0000-0000632C0000}"/>
    <cellStyle name="20% - Accent1 2 4 3 2 2 8" xfId="11551" xr:uid="{00000000-0005-0000-0000-0000642C0000}"/>
    <cellStyle name="20% - Accent1 2 4 3 2 2 8 2" xfId="11552" xr:uid="{00000000-0005-0000-0000-0000652C0000}"/>
    <cellStyle name="20% - Accent1 2 4 3 2 2 9" xfId="11553" xr:uid="{00000000-0005-0000-0000-0000662C0000}"/>
    <cellStyle name="20% - Accent1 2 4 3 2 3" xfId="11554" xr:uid="{00000000-0005-0000-0000-0000672C0000}"/>
    <cellStyle name="20% - Accent1 2 4 3 2 3 2" xfId="11555" xr:uid="{00000000-0005-0000-0000-0000682C0000}"/>
    <cellStyle name="20% - Accent1 2 4 3 2 3 2 2" xfId="11556" xr:uid="{00000000-0005-0000-0000-0000692C0000}"/>
    <cellStyle name="20% - Accent1 2 4 3 2 3 2 2 2" xfId="11557" xr:uid="{00000000-0005-0000-0000-00006A2C0000}"/>
    <cellStyle name="20% - Accent1 2 4 3 2 3 2 2 2 2" xfId="11558" xr:uid="{00000000-0005-0000-0000-00006B2C0000}"/>
    <cellStyle name="20% - Accent1 2 4 3 2 3 2 2 3" xfId="11559" xr:uid="{00000000-0005-0000-0000-00006C2C0000}"/>
    <cellStyle name="20% - Accent1 2 4 3 2 3 2 3" xfId="11560" xr:uid="{00000000-0005-0000-0000-00006D2C0000}"/>
    <cellStyle name="20% - Accent1 2 4 3 2 3 2 3 2" xfId="11561" xr:uid="{00000000-0005-0000-0000-00006E2C0000}"/>
    <cellStyle name="20% - Accent1 2 4 3 2 3 2 4" xfId="11562" xr:uid="{00000000-0005-0000-0000-00006F2C0000}"/>
    <cellStyle name="20% - Accent1 2 4 3 2 3 3" xfId="11563" xr:uid="{00000000-0005-0000-0000-0000702C0000}"/>
    <cellStyle name="20% - Accent1 2 4 3 2 3 3 2" xfId="11564" xr:uid="{00000000-0005-0000-0000-0000712C0000}"/>
    <cellStyle name="20% - Accent1 2 4 3 2 3 3 2 2" xfId="11565" xr:uid="{00000000-0005-0000-0000-0000722C0000}"/>
    <cellStyle name="20% - Accent1 2 4 3 2 3 3 2 2 2" xfId="11566" xr:uid="{00000000-0005-0000-0000-0000732C0000}"/>
    <cellStyle name="20% - Accent1 2 4 3 2 3 3 2 3" xfId="11567" xr:uid="{00000000-0005-0000-0000-0000742C0000}"/>
    <cellStyle name="20% - Accent1 2 4 3 2 3 3 3" xfId="11568" xr:uid="{00000000-0005-0000-0000-0000752C0000}"/>
    <cellStyle name="20% - Accent1 2 4 3 2 3 3 3 2" xfId="11569" xr:uid="{00000000-0005-0000-0000-0000762C0000}"/>
    <cellStyle name="20% - Accent1 2 4 3 2 3 3 4" xfId="11570" xr:uid="{00000000-0005-0000-0000-0000772C0000}"/>
    <cellStyle name="20% - Accent1 2 4 3 2 3 4" xfId="11571" xr:uid="{00000000-0005-0000-0000-0000782C0000}"/>
    <cellStyle name="20% - Accent1 2 4 3 2 3 4 2" xfId="11572" xr:uid="{00000000-0005-0000-0000-0000792C0000}"/>
    <cellStyle name="20% - Accent1 2 4 3 2 3 4 2 2" xfId="11573" xr:uid="{00000000-0005-0000-0000-00007A2C0000}"/>
    <cellStyle name="20% - Accent1 2 4 3 2 3 4 2 2 2" xfId="11574" xr:uid="{00000000-0005-0000-0000-00007B2C0000}"/>
    <cellStyle name="20% - Accent1 2 4 3 2 3 4 2 3" xfId="11575" xr:uid="{00000000-0005-0000-0000-00007C2C0000}"/>
    <cellStyle name="20% - Accent1 2 4 3 2 3 4 3" xfId="11576" xr:uid="{00000000-0005-0000-0000-00007D2C0000}"/>
    <cellStyle name="20% - Accent1 2 4 3 2 3 4 3 2" xfId="11577" xr:uid="{00000000-0005-0000-0000-00007E2C0000}"/>
    <cellStyle name="20% - Accent1 2 4 3 2 3 4 4" xfId="11578" xr:uid="{00000000-0005-0000-0000-00007F2C0000}"/>
    <cellStyle name="20% - Accent1 2 4 3 2 3 5" xfId="11579" xr:uid="{00000000-0005-0000-0000-0000802C0000}"/>
    <cellStyle name="20% - Accent1 2 4 3 2 3 5 2" xfId="11580" xr:uid="{00000000-0005-0000-0000-0000812C0000}"/>
    <cellStyle name="20% - Accent1 2 4 3 2 3 5 2 2" xfId="11581" xr:uid="{00000000-0005-0000-0000-0000822C0000}"/>
    <cellStyle name="20% - Accent1 2 4 3 2 3 5 3" xfId="11582" xr:uid="{00000000-0005-0000-0000-0000832C0000}"/>
    <cellStyle name="20% - Accent1 2 4 3 2 3 6" xfId="11583" xr:uid="{00000000-0005-0000-0000-0000842C0000}"/>
    <cellStyle name="20% - Accent1 2 4 3 2 3 6 2" xfId="11584" xr:uid="{00000000-0005-0000-0000-0000852C0000}"/>
    <cellStyle name="20% - Accent1 2 4 3 2 3 6 2 2" xfId="11585" xr:uid="{00000000-0005-0000-0000-0000862C0000}"/>
    <cellStyle name="20% - Accent1 2 4 3 2 3 6 3" xfId="11586" xr:uid="{00000000-0005-0000-0000-0000872C0000}"/>
    <cellStyle name="20% - Accent1 2 4 3 2 3 7" xfId="11587" xr:uid="{00000000-0005-0000-0000-0000882C0000}"/>
    <cellStyle name="20% - Accent1 2 4 3 2 3 7 2" xfId="11588" xr:uid="{00000000-0005-0000-0000-0000892C0000}"/>
    <cellStyle name="20% - Accent1 2 4 3 2 3 8" xfId="11589" xr:uid="{00000000-0005-0000-0000-00008A2C0000}"/>
    <cellStyle name="20% - Accent1 2 4 3 2 3 8 2" xfId="11590" xr:uid="{00000000-0005-0000-0000-00008B2C0000}"/>
    <cellStyle name="20% - Accent1 2 4 3 2 3 9" xfId="11591" xr:uid="{00000000-0005-0000-0000-00008C2C0000}"/>
    <cellStyle name="20% - Accent1 2 4 3 2 4" xfId="11592" xr:uid="{00000000-0005-0000-0000-00008D2C0000}"/>
    <cellStyle name="20% - Accent1 2 4 3 2 4 2" xfId="11593" xr:uid="{00000000-0005-0000-0000-00008E2C0000}"/>
    <cellStyle name="20% - Accent1 2 4 3 2 4 2 2" xfId="11594" xr:uid="{00000000-0005-0000-0000-00008F2C0000}"/>
    <cellStyle name="20% - Accent1 2 4 3 2 4 2 2 2" xfId="11595" xr:uid="{00000000-0005-0000-0000-0000902C0000}"/>
    <cellStyle name="20% - Accent1 2 4 3 2 4 2 3" xfId="11596" xr:uid="{00000000-0005-0000-0000-0000912C0000}"/>
    <cellStyle name="20% - Accent1 2 4 3 2 4 3" xfId="11597" xr:uid="{00000000-0005-0000-0000-0000922C0000}"/>
    <cellStyle name="20% - Accent1 2 4 3 2 4 3 2" xfId="11598" xr:uid="{00000000-0005-0000-0000-0000932C0000}"/>
    <cellStyle name="20% - Accent1 2 4 3 2 4 4" xfId="11599" xr:uid="{00000000-0005-0000-0000-0000942C0000}"/>
    <cellStyle name="20% - Accent1 2 4 3 2 5" xfId="11600" xr:uid="{00000000-0005-0000-0000-0000952C0000}"/>
    <cellStyle name="20% - Accent1 2 4 3 2 5 2" xfId="11601" xr:uid="{00000000-0005-0000-0000-0000962C0000}"/>
    <cellStyle name="20% - Accent1 2 4 3 2 5 2 2" xfId="11602" xr:uid="{00000000-0005-0000-0000-0000972C0000}"/>
    <cellStyle name="20% - Accent1 2 4 3 2 5 2 2 2" xfId="11603" xr:uid="{00000000-0005-0000-0000-0000982C0000}"/>
    <cellStyle name="20% - Accent1 2 4 3 2 5 2 3" xfId="11604" xr:uid="{00000000-0005-0000-0000-0000992C0000}"/>
    <cellStyle name="20% - Accent1 2 4 3 2 5 3" xfId="11605" xr:uid="{00000000-0005-0000-0000-00009A2C0000}"/>
    <cellStyle name="20% - Accent1 2 4 3 2 5 3 2" xfId="11606" xr:uid="{00000000-0005-0000-0000-00009B2C0000}"/>
    <cellStyle name="20% - Accent1 2 4 3 2 5 4" xfId="11607" xr:uid="{00000000-0005-0000-0000-00009C2C0000}"/>
    <cellStyle name="20% - Accent1 2 4 3 2 6" xfId="11608" xr:uid="{00000000-0005-0000-0000-00009D2C0000}"/>
    <cellStyle name="20% - Accent1 2 4 3 2 6 2" xfId="11609" xr:uid="{00000000-0005-0000-0000-00009E2C0000}"/>
    <cellStyle name="20% - Accent1 2 4 3 2 6 2 2" xfId="11610" xr:uid="{00000000-0005-0000-0000-00009F2C0000}"/>
    <cellStyle name="20% - Accent1 2 4 3 2 6 2 2 2" xfId="11611" xr:uid="{00000000-0005-0000-0000-0000A02C0000}"/>
    <cellStyle name="20% - Accent1 2 4 3 2 6 2 3" xfId="11612" xr:uid="{00000000-0005-0000-0000-0000A12C0000}"/>
    <cellStyle name="20% - Accent1 2 4 3 2 6 3" xfId="11613" xr:uid="{00000000-0005-0000-0000-0000A22C0000}"/>
    <cellStyle name="20% - Accent1 2 4 3 2 6 3 2" xfId="11614" xr:uid="{00000000-0005-0000-0000-0000A32C0000}"/>
    <cellStyle name="20% - Accent1 2 4 3 2 6 4" xfId="11615" xr:uid="{00000000-0005-0000-0000-0000A42C0000}"/>
    <cellStyle name="20% - Accent1 2 4 3 2 7" xfId="11616" xr:uid="{00000000-0005-0000-0000-0000A52C0000}"/>
    <cellStyle name="20% - Accent1 2 4 3 2 7 2" xfId="11617" xr:uid="{00000000-0005-0000-0000-0000A62C0000}"/>
    <cellStyle name="20% - Accent1 2 4 3 2 7 2 2" xfId="11618" xr:uid="{00000000-0005-0000-0000-0000A72C0000}"/>
    <cellStyle name="20% - Accent1 2 4 3 2 7 3" xfId="11619" xr:uid="{00000000-0005-0000-0000-0000A82C0000}"/>
    <cellStyle name="20% - Accent1 2 4 3 2 8" xfId="11620" xr:uid="{00000000-0005-0000-0000-0000A92C0000}"/>
    <cellStyle name="20% - Accent1 2 4 3 2 8 2" xfId="11621" xr:uid="{00000000-0005-0000-0000-0000AA2C0000}"/>
    <cellStyle name="20% - Accent1 2 4 3 2 8 2 2" xfId="11622" xr:uid="{00000000-0005-0000-0000-0000AB2C0000}"/>
    <cellStyle name="20% - Accent1 2 4 3 2 8 3" xfId="11623" xr:uid="{00000000-0005-0000-0000-0000AC2C0000}"/>
    <cellStyle name="20% - Accent1 2 4 3 2 9" xfId="11624" xr:uid="{00000000-0005-0000-0000-0000AD2C0000}"/>
    <cellStyle name="20% - Accent1 2 4 3 2 9 2" xfId="11625" xr:uid="{00000000-0005-0000-0000-0000AE2C0000}"/>
    <cellStyle name="20% - Accent1 2 4 3 3" xfId="11626" xr:uid="{00000000-0005-0000-0000-0000AF2C0000}"/>
    <cellStyle name="20% - Accent1 2 4 3 3 10" xfId="11627" xr:uid="{00000000-0005-0000-0000-0000B02C0000}"/>
    <cellStyle name="20% - Accent1 2 4 3 3 10 2" xfId="11628" xr:uid="{00000000-0005-0000-0000-0000B12C0000}"/>
    <cellStyle name="20% - Accent1 2 4 3 3 11" xfId="11629" xr:uid="{00000000-0005-0000-0000-0000B22C0000}"/>
    <cellStyle name="20% - Accent1 2 4 3 3 2" xfId="11630" xr:uid="{00000000-0005-0000-0000-0000B32C0000}"/>
    <cellStyle name="20% - Accent1 2 4 3 3 2 2" xfId="11631" xr:uid="{00000000-0005-0000-0000-0000B42C0000}"/>
    <cellStyle name="20% - Accent1 2 4 3 3 2 2 2" xfId="11632" xr:uid="{00000000-0005-0000-0000-0000B52C0000}"/>
    <cellStyle name="20% - Accent1 2 4 3 3 2 2 2 2" xfId="11633" xr:uid="{00000000-0005-0000-0000-0000B62C0000}"/>
    <cellStyle name="20% - Accent1 2 4 3 3 2 2 2 2 2" xfId="11634" xr:uid="{00000000-0005-0000-0000-0000B72C0000}"/>
    <cellStyle name="20% - Accent1 2 4 3 3 2 2 2 3" xfId="11635" xr:uid="{00000000-0005-0000-0000-0000B82C0000}"/>
    <cellStyle name="20% - Accent1 2 4 3 3 2 2 3" xfId="11636" xr:uid="{00000000-0005-0000-0000-0000B92C0000}"/>
    <cellStyle name="20% - Accent1 2 4 3 3 2 2 3 2" xfId="11637" xr:uid="{00000000-0005-0000-0000-0000BA2C0000}"/>
    <cellStyle name="20% - Accent1 2 4 3 3 2 2 4" xfId="11638" xr:uid="{00000000-0005-0000-0000-0000BB2C0000}"/>
    <cellStyle name="20% - Accent1 2 4 3 3 2 3" xfId="11639" xr:uid="{00000000-0005-0000-0000-0000BC2C0000}"/>
    <cellStyle name="20% - Accent1 2 4 3 3 2 3 2" xfId="11640" xr:uid="{00000000-0005-0000-0000-0000BD2C0000}"/>
    <cellStyle name="20% - Accent1 2 4 3 3 2 3 2 2" xfId="11641" xr:uid="{00000000-0005-0000-0000-0000BE2C0000}"/>
    <cellStyle name="20% - Accent1 2 4 3 3 2 3 2 2 2" xfId="11642" xr:uid="{00000000-0005-0000-0000-0000BF2C0000}"/>
    <cellStyle name="20% - Accent1 2 4 3 3 2 3 2 3" xfId="11643" xr:uid="{00000000-0005-0000-0000-0000C02C0000}"/>
    <cellStyle name="20% - Accent1 2 4 3 3 2 3 3" xfId="11644" xr:uid="{00000000-0005-0000-0000-0000C12C0000}"/>
    <cellStyle name="20% - Accent1 2 4 3 3 2 3 3 2" xfId="11645" xr:uid="{00000000-0005-0000-0000-0000C22C0000}"/>
    <cellStyle name="20% - Accent1 2 4 3 3 2 3 4" xfId="11646" xr:uid="{00000000-0005-0000-0000-0000C32C0000}"/>
    <cellStyle name="20% - Accent1 2 4 3 3 2 4" xfId="11647" xr:uid="{00000000-0005-0000-0000-0000C42C0000}"/>
    <cellStyle name="20% - Accent1 2 4 3 3 2 4 2" xfId="11648" xr:uid="{00000000-0005-0000-0000-0000C52C0000}"/>
    <cellStyle name="20% - Accent1 2 4 3 3 2 4 2 2" xfId="11649" xr:uid="{00000000-0005-0000-0000-0000C62C0000}"/>
    <cellStyle name="20% - Accent1 2 4 3 3 2 4 2 2 2" xfId="11650" xr:uid="{00000000-0005-0000-0000-0000C72C0000}"/>
    <cellStyle name="20% - Accent1 2 4 3 3 2 4 2 3" xfId="11651" xr:uid="{00000000-0005-0000-0000-0000C82C0000}"/>
    <cellStyle name="20% - Accent1 2 4 3 3 2 4 3" xfId="11652" xr:uid="{00000000-0005-0000-0000-0000C92C0000}"/>
    <cellStyle name="20% - Accent1 2 4 3 3 2 4 3 2" xfId="11653" xr:uid="{00000000-0005-0000-0000-0000CA2C0000}"/>
    <cellStyle name="20% - Accent1 2 4 3 3 2 4 4" xfId="11654" xr:uid="{00000000-0005-0000-0000-0000CB2C0000}"/>
    <cellStyle name="20% - Accent1 2 4 3 3 2 5" xfId="11655" xr:uid="{00000000-0005-0000-0000-0000CC2C0000}"/>
    <cellStyle name="20% - Accent1 2 4 3 3 2 5 2" xfId="11656" xr:uid="{00000000-0005-0000-0000-0000CD2C0000}"/>
    <cellStyle name="20% - Accent1 2 4 3 3 2 5 2 2" xfId="11657" xr:uid="{00000000-0005-0000-0000-0000CE2C0000}"/>
    <cellStyle name="20% - Accent1 2 4 3 3 2 5 3" xfId="11658" xr:uid="{00000000-0005-0000-0000-0000CF2C0000}"/>
    <cellStyle name="20% - Accent1 2 4 3 3 2 6" xfId="11659" xr:uid="{00000000-0005-0000-0000-0000D02C0000}"/>
    <cellStyle name="20% - Accent1 2 4 3 3 2 6 2" xfId="11660" xr:uid="{00000000-0005-0000-0000-0000D12C0000}"/>
    <cellStyle name="20% - Accent1 2 4 3 3 2 6 2 2" xfId="11661" xr:uid="{00000000-0005-0000-0000-0000D22C0000}"/>
    <cellStyle name="20% - Accent1 2 4 3 3 2 6 3" xfId="11662" xr:uid="{00000000-0005-0000-0000-0000D32C0000}"/>
    <cellStyle name="20% - Accent1 2 4 3 3 2 7" xfId="11663" xr:uid="{00000000-0005-0000-0000-0000D42C0000}"/>
    <cellStyle name="20% - Accent1 2 4 3 3 2 7 2" xfId="11664" xr:uid="{00000000-0005-0000-0000-0000D52C0000}"/>
    <cellStyle name="20% - Accent1 2 4 3 3 2 8" xfId="11665" xr:uid="{00000000-0005-0000-0000-0000D62C0000}"/>
    <cellStyle name="20% - Accent1 2 4 3 3 2 8 2" xfId="11666" xr:uid="{00000000-0005-0000-0000-0000D72C0000}"/>
    <cellStyle name="20% - Accent1 2 4 3 3 2 9" xfId="11667" xr:uid="{00000000-0005-0000-0000-0000D82C0000}"/>
    <cellStyle name="20% - Accent1 2 4 3 3 3" xfId="11668" xr:uid="{00000000-0005-0000-0000-0000D92C0000}"/>
    <cellStyle name="20% - Accent1 2 4 3 3 3 2" xfId="11669" xr:uid="{00000000-0005-0000-0000-0000DA2C0000}"/>
    <cellStyle name="20% - Accent1 2 4 3 3 3 2 2" xfId="11670" xr:uid="{00000000-0005-0000-0000-0000DB2C0000}"/>
    <cellStyle name="20% - Accent1 2 4 3 3 3 2 2 2" xfId="11671" xr:uid="{00000000-0005-0000-0000-0000DC2C0000}"/>
    <cellStyle name="20% - Accent1 2 4 3 3 3 2 2 2 2" xfId="11672" xr:uid="{00000000-0005-0000-0000-0000DD2C0000}"/>
    <cellStyle name="20% - Accent1 2 4 3 3 3 2 2 3" xfId="11673" xr:uid="{00000000-0005-0000-0000-0000DE2C0000}"/>
    <cellStyle name="20% - Accent1 2 4 3 3 3 2 3" xfId="11674" xr:uid="{00000000-0005-0000-0000-0000DF2C0000}"/>
    <cellStyle name="20% - Accent1 2 4 3 3 3 2 3 2" xfId="11675" xr:uid="{00000000-0005-0000-0000-0000E02C0000}"/>
    <cellStyle name="20% - Accent1 2 4 3 3 3 2 4" xfId="11676" xr:uid="{00000000-0005-0000-0000-0000E12C0000}"/>
    <cellStyle name="20% - Accent1 2 4 3 3 3 3" xfId="11677" xr:uid="{00000000-0005-0000-0000-0000E22C0000}"/>
    <cellStyle name="20% - Accent1 2 4 3 3 3 3 2" xfId="11678" xr:uid="{00000000-0005-0000-0000-0000E32C0000}"/>
    <cellStyle name="20% - Accent1 2 4 3 3 3 3 2 2" xfId="11679" xr:uid="{00000000-0005-0000-0000-0000E42C0000}"/>
    <cellStyle name="20% - Accent1 2 4 3 3 3 3 2 2 2" xfId="11680" xr:uid="{00000000-0005-0000-0000-0000E52C0000}"/>
    <cellStyle name="20% - Accent1 2 4 3 3 3 3 2 3" xfId="11681" xr:uid="{00000000-0005-0000-0000-0000E62C0000}"/>
    <cellStyle name="20% - Accent1 2 4 3 3 3 3 3" xfId="11682" xr:uid="{00000000-0005-0000-0000-0000E72C0000}"/>
    <cellStyle name="20% - Accent1 2 4 3 3 3 3 3 2" xfId="11683" xr:uid="{00000000-0005-0000-0000-0000E82C0000}"/>
    <cellStyle name="20% - Accent1 2 4 3 3 3 3 4" xfId="11684" xr:uid="{00000000-0005-0000-0000-0000E92C0000}"/>
    <cellStyle name="20% - Accent1 2 4 3 3 3 4" xfId="11685" xr:uid="{00000000-0005-0000-0000-0000EA2C0000}"/>
    <cellStyle name="20% - Accent1 2 4 3 3 3 4 2" xfId="11686" xr:uid="{00000000-0005-0000-0000-0000EB2C0000}"/>
    <cellStyle name="20% - Accent1 2 4 3 3 3 4 2 2" xfId="11687" xr:uid="{00000000-0005-0000-0000-0000EC2C0000}"/>
    <cellStyle name="20% - Accent1 2 4 3 3 3 4 2 2 2" xfId="11688" xr:uid="{00000000-0005-0000-0000-0000ED2C0000}"/>
    <cellStyle name="20% - Accent1 2 4 3 3 3 4 2 3" xfId="11689" xr:uid="{00000000-0005-0000-0000-0000EE2C0000}"/>
    <cellStyle name="20% - Accent1 2 4 3 3 3 4 3" xfId="11690" xr:uid="{00000000-0005-0000-0000-0000EF2C0000}"/>
    <cellStyle name="20% - Accent1 2 4 3 3 3 4 3 2" xfId="11691" xr:uid="{00000000-0005-0000-0000-0000F02C0000}"/>
    <cellStyle name="20% - Accent1 2 4 3 3 3 4 4" xfId="11692" xr:uid="{00000000-0005-0000-0000-0000F12C0000}"/>
    <cellStyle name="20% - Accent1 2 4 3 3 3 5" xfId="11693" xr:uid="{00000000-0005-0000-0000-0000F22C0000}"/>
    <cellStyle name="20% - Accent1 2 4 3 3 3 5 2" xfId="11694" xr:uid="{00000000-0005-0000-0000-0000F32C0000}"/>
    <cellStyle name="20% - Accent1 2 4 3 3 3 5 2 2" xfId="11695" xr:uid="{00000000-0005-0000-0000-0000F42C0000}"/>
    <cellStyle name="20% - Accent1 2 4 3 3 3 5 3" xfId="11696" xr:uid="{00000000-0005-0000-0000-0000F52C0000}"/>
    <cellStyle name="20% - Accent1 2 4 3 3 3 6" xfId="11697" xr:uid="{00000000-0005-0000-0000-0000F62C0000}"/>
    <cellStyle name="20% - Accent1 2 4 3 3 3 6 2" xfId="11698" xr:uid="{00000000-0005-0000-0000-0000F72C0000}"/>
    <cellStyle name="20% - Accent1 2 4 3 3 3 6 2 2" xfId="11699" xr:uid="{00000000-0005-0000-0000-0000F82C0000}"/>
    <cellStyle name="20% - Accent1 2 4 3 3 3 6 3" xfId="11700" xr:uid="{00000000-0005-0000-0000-0000F92C0000}"/>
    <cellStyle name="20% - Accent1 2 4 3 3 3 7" xfId="11701" xr:uid="{00000000-0005-0000-0000-0000FA2C0000}"/>
    <cellStyle name="20% - Accent1 2 4 3 3 3 7 2" xfId="11702" xr:uid="{00000000-0005-0000-0000-0000FB2C0000}"/>
    <cellStyle name="20% - Accent1 2 4 3 3 3 8" xfId="11703" xr:uid="{00000000-0005-0000-0000-0000FC2C0000}"/>
    <cellStyle name="20% - Accent1 2 4 3 3 3 8 2" xfId="11704" xr:uid="{00000000-0005-0000-0000-0000FD2C0000}"/>
    <cellStyle name="20% - Accent1 2 4 3 3 3 9" xfId="11705" xr:uid="{00000000-0005-0000-0000-0000FE2C0000}"/>
    <cellStyle name="20% - Accent1 2 4 3 3 4" xfId="11706" xr:uid="{00000000-0005-0000-0000-0000FF2C0000}"/>
    <cellStyle name="20% - Accent1 2 4 3 3 4 2" xfId="11707" xr:uid="{00000000-0005-0000-0000-0000002D0000}"/>
    <cellStyle name="20% - Accent1 2 4 3 3 4 2 2" xfId="11708" xr:uid="{00000000-0005-0000-0000-0000012D0000}"/>
    <cellStyle name="20% - Accent1 2 4 3 3 4 2 2 2" xfId="11709" xr:uid="{00000000-0005-0000-0000-0000022D0000}"/>
    <cellStyle name="20% - Accent1 2 4 3 3 4 2 3" xfId="11710" xr:uid="{00000000-0005-0000-0000-0000032D0000}"/>
    <cellStyle name="20% - Accent1 2 4 3 3 4 3" xfId="11711" xr:uid="{00000000-0005-0000-0000-0000042D0000}"/>
    <cellStyle name="20% - Accent1 2 4 3 3 4 3 2" xfId="11712" xr:uid="{00000000-0005-0000-0000-0000052D0000}"/>
    <cellStyle name="20% - Accent1 2 4 3 3 4 4" xfId="11713" xr:uid="{00000000-0005-0000-0000-0000062D0000}"/>
    <cellStyle name="20% - Accent1 2 4 3 3 5" xfId="11714" xr:uid="{00000000-0005-0000-0000-0000072D0000}"/>
    <cellStyle name="20% - Accent1 2 4 3 3 5 2" xfId="11715" xr:uid="{00000000-0005-0000-0000-0000082D0000}"/>
    <cellStyle name="20% - Accent1 2 4 3 3 5 2 2" xfId="11716" xr:uid="{00000000-0005-0000-0000-0000092D0000}"/>
    <cellStyle name="20% - Accent1 2 4 3 3 5 2 2 2" xfId="11717" xr:uid="{00000000-0005-0000-0000-00000A2D0000}"/>
    <cellStyle name="20% - Accent1 2 4 3 3 5 2 3" xfId="11718" xr:uid="{00000000-0005-0000-0000-00000B2D0000}"/>
    <cellStyle name="20% - Accent1 2 4 3 3 5 3" xfId="11719" xr:uid="{00000000-0005-0000-0000-00000C2D0000}"/>
    <cellStyle name="20% - Accent1 2 4 3 3 5 3 2" xfId="11720" xr:uid="{00000000-0005-0000-0000-00000D2D0000}"/>
    <cellStyle name="20% - Accent1 2 4 3 3 5 4" xfId="11721" xr:uid="{00000000-0005-0000-0000-00000E2D0000}"/>
    <cellStyle name="20% - Accent1 2 4 3 3 6" xfId="11722" xr:uid="{00000000-0005-0000-0000-00000F2D0000}"/>
    <cellStyle name="20% - Accent1 2 4 3 3 6 2" xfId="11723" xr:uid="{00000000-0005-0000-0000-0000102D0000}"/>
    <cellStyle name="20% - Accent1 2 4 3 3 6 2 2" xfId="11724" xr:uid="{00000000-0005-0000-0000-0000112D0000}"/>
    <cellStyle name="20% - Accent1 2 4 3 3 6 2 2 2" xfId="11725" xr:uid="{00000000-0005-0000-0000-0000122D0000}"/>
    <cellStyle name="20% - Accent1 2 4 3 3 6 2 3" xfId="11726" xr:uid="{00000000-0005-0000-0000-0000132D0000}"/>
    <cellStyle name="20% - Accent1 2 4 3 3 6 3" xfId="11727" xr:uid="{00000000-0005-0000-0000-0000142D0000}"/>
    <cellStyle name="20% - Accent1 2 4 3 3 6 3 2" xfId="11728" xr:uid="{00000000-0005-0000-0000-0000152D0000}"/>
    <cellStyle name="20% - Accent1 2 4 3 3 6 4" xfId="11729" xr:uid="{00000000-0005-0000-0000-0000162D0000}"/>
    <cellStyle name="20% - Accent1 2 4 3 3 7" xfId="11730" xr:uid="{00000000-0005-0000-0000-0000172D0000}"/>
    <cellStyle name="20% - Accent1 2 4 3 3 7 2" xfId="11731" xr:uid="{00000000-0005-0000-0000-0000182D0000}"/>
    <cellStyle name="20% - Accent1 2 4 3 3 7 2 2" xfId="11732" xr:uid="{00000000-0005-0000-0000-0000192D0000}"/>
    <cellStyle name="20% - Accent1 2 4 3 3 7 3" xfId="11733" xr:uid="{00000000-0005-0000-0000-00001A2D0000}"/>
    <cellStyle name="20% - Accent1 2 4 3 3 8" xfId="11734" xr:uid="{00000000-0005-0000-0000-00001B2D0000}"/>
    <cellStyle name="20% - Accent1 2 4 3 3 8 2" xfId="11735" xr:uid="{00000000-0005-0000-0000-00001C2D0000}"/>
    <cellStyle name="20% - Accent1 2 4 3 3 8 2 2" xfId="11736" xr:uid="{00000000-0005-0000-0000-00001D2D0000}"/>
    <cellStyle name="20% - Accent1 2 4 3 3 8 3" xfId="11737" xr:uid="{00000000-0005-0000-0000-00001E2D0000}"/>
    <cellStyle name="20% - Accent1 2 4 3 3 9" xfId="11738" xr:uid="{00000000-0005-0000-0000-00001F2D0000}"/>
    <cellStyle name="20% - Accent1 2 4 3 3 9 2" xfId="11739" xr:uid="{00000000-0005-0000-0000-0000202D0000}"/>
    <cellStyle name="20% - Accent1 2 4 3 4" xfId="11740" xr:uid="{00000000-0005-0000-0000-0000212D0000}"/>
    <cellStyle name="20% - Accent1 2 4 3 4 10" xfId="11741" xr:uid="{00000000-0005-0000-0000-0000222D0000}"/>
    <cellStyle name="20% - Accent1 2 4 3 4 10 2" xfId="11742" xr:uid="{00000000-0005-0000-0000-0000232D0000}"/>
    <cellStyle name="20% - Accent1 2 4 3 4 11" xfId="11743" xr:uid="{00000000-0005-0000-0000-0000242D0000}"/>
    <cellStyle name="20% - Accent1 2 4 3 4 2" xfId="11744" xr:uid="{00000000-0005-0000-0000-0000252D0000}"/>
    <cellStyle name="20% - Accent1 2 4 3 4 2 2" xfId="11745" xr:uid="{00000000-0005-0000-0000-0000262D0000}"/>
    <cellStyle name="20% - Accent1 2 4 3 4 2 2 2" xfId="11746" xr:uid="{00000000-0005-0000-0000-0000272D0000}"/>
    <cellStyle name="20% - Accent1 2 4 3 4 2 2 2 2" xfId="11747" xr:uid="{00000000-0005-0000-0000-0000282D0000}"/>
    <cellStyle name="20% - Accent1 2 4 3 4 2 2 2 2 2" xfId="11748" xr:uid="{00000000-0005-0000-0000-0000292D0000}"/>
    <cellStyle name="20% - Accent1 2 4 3 4 2 2 2 3" xfId="11749" xr:uid="{00000000-0005-0000-0000-00002A2D0000}"/>
    <cellStyle name="20% - Accent1 2 4 3 4 2 2 3" xfId="11750" xr:uid="{00000000-0005-0000-0000-00002B2D0000}"/>
    <cellStyle name="20% - Accent1 2 4 3 4 2 2 3 2" xfId="11751" xr:uid="{00000000-0005-0000-0000-00002C2D0000}"/>
    <cellStyle name="20% - Accent1 2 4 3 4 2 2 4" xfId="11752" xr:uid="{00000000-0005-0000-0000-00002D2D0000}"/>
    <cellStyle name="20% - Accent1 2 4 3 4 2 3" xfId="11753" xr:uid="{00000000-0005-0000-0000-00002E2D0000}"/>
    <cellStyle name="20% - Accent1 2 4 3 4 2 3 2" xfId="11754" xr:uid="{00000000-0005-0000-0000-00002F2D0000}"/>
    <cellStyle name="20% - Accent1 2 4 3 4 2 3 2 2" xfId="11755" xr:uid="{00000000-0005-0000-0000-0000302D0000}"/>
    <cellStyle name="20% - Accent1 2 4 3 4 2 3 2 2 2" xfId="11756" xr:uid="{00000000-0005-0000-0000-0000312D0000}"/>
    <cellStyle name="20% - Accent1 2 4 3 4 2 3 2 3" xfId="11757" xr:uid="{00000000-0005-0000-0000-0000322D0000}"/>
    <cellStyle name="20% - Accent1 2 4 3 4 2 3 3" xfId="11758" xr:uid="{00000000-0005-0000-0000-0000332D0000}"/>
    <cellStyle name="20% - Accent1 2 4 3 4 2 3 3 2" xfId="11759" xr:uid="{00000000-0005-0000-0000-0000342D0000}"/>
    <cellStyle name="20% - Accent1 2 4 3 4 2 3 4" xfId="11760" xr:uid="{00000000-0005-0000-0000-0000352D0000}"/>
    <cellStyle name="20% - Accent1 2 4 3 4 2 4" xfId="11761" xr:uid="{00000000-0005-0000-0000-0000362D0000}"/>
    <cellStyle name="20% - Accent1 2 4 3 4 2 4 2" xfId="11762" xr:uid="{00000000-0005-0000-0000-0000372D0000}"/>
    <cellStyle name="20% - Accent1 2 4 3 4 2 4 2 2" xfId="11763" xr:uid="{00000000-0005-0000-0000-0000382D0000}"/>
    <cellStyle name="20% - Accent1 2 4 3 4 2 4 2 2 2" xfId="11764" xr:uid="{00000000-0005-0000-0000-0000392D0000}"/>
    <cellStyle name="20% - Accent1 2 4 3 4 2 4 2 3" xfId="11765" xr:uid="{00000000-0005-0000-0000-00003A2D0000}"/>
    <cellStyle name="20% - Accent1 2 4 3 4 2 4 3" xfId="11766" xr:uid="{00000000-0005-0000-0000-00003B2D0000}"/>
    <cellStyle name="20% - Accent1 2 4 3 4 2 4 3 2" xfId="11767" xr:uid="{00000000-0005-0000-0000-00003C2D0000}"/>
    <cellStyle name="20% - Accent1 2 4 3 4 2 4 4" xfId="11768" xr:uid="{00000000-0005-0000-0000-00003D2D0000}"/>
    <cellStyle name="20% - Accent1 2 4 3 4 2 5" xfId="11769" xr:uid="{00000000-0005-0000-0000-00003E2D0000}"/>
    <cellStyle name="20% - Accent1 2 4 3 4 2 5 2" xfId="11770" xr:uid="{00000000-0005-0000-0000-00003F2D0000}"/>
    <cellStyle name="20% - Accent1 2 4 3 4 2 5 2 2" xfId="11771" xr:uid="{00000000-0005-0000-0000-0000402D0000}"/>
    <cellStyle name="20% - Accent1 2 4 3 4 2 5 3" xfId="11772" xr:uid="{00000000-0005-0000-0000-0000412D0000}"/>
    <cellStyle name="20% - Accent1 2 4 3 4 2 6" xfId="11773" xr:uid="{00000000-0005-0000-0000-0000422D0000}"/>
    <cellStyle name="20% - Accent1 2 4 3 4 2 6 2" xfId="11774" xr:uid="{00000000-0005-0000-0000-0000432D0000}"/>
    <cellStyle name="20% - Accent1 2 4 3 4 2 6 2 2" xfId="11775" xr:uid="{00000000-0005-0000-0000-0000442D0000}"/>
    <cellStyle name="20% - Accent1 2 4 3 4 2 6 3" xfId="11776" xr:uid="{00000000-0005-0000-0000-0000452D0000}"/>
    <cellStyle name="20% - Accent1 2 4 3 4 2 7" xfId="11777" xr:uid="{00000000-0005-0000-0000-0000462D0000}"/>
    <cellStyle name="20% - Accent1 2 4 3 4 2 7 2" xfId="11778" xr:uid="{00000000-0005-0000-0000-0000472D0000}"/>
    <cellStyle name="20% - Accent1 2 4 3 4 2 8" xfId="11779" xr:uid="{00000000-0005-0000-0000-0000482D0000}"/>
    <cellStyle name="20% - Accent1 2 4 3 4 2 8 2" xfId="11780" xr:uid="{00000000-0005-0000-0000-0000492D0000}"/>
    <cellStyle name="20% - Accent1 2 4 3 4 2 9" xfId="11781" xr:uid="{00000000-0005-0000-0000-00004A2D0000}"/>
    <cellStyle name="20% - Accent1 2 4 3 4 3" xfId="11782" xr:uid="{00000000-0005-0000-0000-00004B2D0000}"/>
    <cellStyle name="20% - Accent1 2 4 3 4 3 2" xfId="11783" xr:uid="{00000000-0005-0000-0000-00004C2D0000}"/>
    <cellStyle name="20% - Accent1 2 4 3 4 3 2 2" xfId="11784" xr:uid="{00000000-0005-0000-0000-00004D2D0000}"/>
    <cellStyle name="20% - Accent1 2 4 3 4 3 2 2 2" xfId="11785" xr:uid="{00000000-0005-0000-0000-00004E2D0000}"/>
    <cellStyle name="20% - Accent1 2 4 3 4 3 2 2 2 2" xfId="11786" xr:uid="{00000000-0005-0000-0000-00004F2D0000}"/>
    <cellStyle name="20% - Accent1 2 4 3 4 3 2 2 3" xfId="11787" xr:uid="{00000000-0005-0000-0000-0000502D0000}"/>
    <cellStyle name="20% - Accent1 2 4 3 4 3 2 3" xfId="11788" xr:uid="{00000000-0005-0000-0000-0000512D0000}"/>
    <cellStyle name="20% - Accent1 2 4 3 4 3 2 3 2" xfId="11789" xr:uid="{00000000-0005-0000-0000-0000522D0000}"/>
    <cellStyle name="20% - Accent1 2 4 3 4 3 2 4" xfId="11790" xr:uid="{00000000-0005-0000-0000-0000532D0000}"/>
    <cellStyle name="20% - Accent1 2 4 3 4 3 3" xfId="11791" xr:uid="{00000000-0005-0000-0000-0000542D0000}"/>
    <cellStyle name="20% - Accent1 2 4 3 4 3 3 2" xfId="11792" xr:uid="{00000000-0005-0000-0000-0000552D0000}"/>
    <cellStyle name="20% - Accent1 2 4 3 4 3 3 2 2" xfId="11793" xr:uid="{00000000-0005-0000-0000-0000562D0000}"/>
    <cellStyle name="20% - Accent1 2 4 3 4 3 3 2 2 2" xfId="11794" xr:uid="{00000000-0005-0000-0000-0000572D0000}"/>
    <cellStyle name="20% - Accent1 2 4 3 4 3 3 2 3" xfId="11795" xr:uid="{00000000-0005-0000-0000-0000582D0000}"/>
    <cellStyle name="20% - Accent1 2 4 3 4 3 3 3" xfId="11796" xr:uid="{00000000-0005-0000-0000-0000592D0000}"/>
    <cellStyle name="20% - Accent1 2 4 3 4 3 3 3 2" xfId="11797" xr:uid="{00000000-0005-0000-0000-00005A2D0000}"/>
    <cellStyle name="20% - Accent1 2 4 3 4 3 3 4" xfId="11798" xr:uid="{00000000-0005-0000-0000-00005B2D0000}"/>
    <cellStyle name="20% - Accent1 2 4 3 4 3 4" xfId="11799" xr:uid="{00000000-0005-0000-0000-00005C2D0000}"/>
    <cellStyle name="20% - Accent1 2 4 3 4 3 4 2" xfId="11800" xr:uid="{00000000-0005-0000-0000-00005D2D0000}"/>
    <cellStyle name="20% - Accent1 2 4 3 4 3 4 2 2" xfId="11801" xr:uid="{00000000-0005-0000-0000-00005E2D0000}"/>
    <cellStyle name="20% - Accent1 2 4 3 4 3 4 2 2 2" xfId="11802" xr:uid="{00000000-0005-0000-0000-00005F2D0000}"/>
    <cellStyle name="20% - Accent1 2 4 3 4 3 4 2 3" xfId="11803" xr:uid="{00000000-0005-0000-0000-0000602D0000}"/>
    <cellStyle name="20% - Accent1 2 4 3 4 3 4 3" xfId="11804" xr:uid="{00000000-0005-0000-0000-0000612D0000}"/>
    <cellStyle name="20% - Accent1 2 4 3 4 3 4 3 2" xfId="11805" xr:uid="{00000000-0005-0000-0000-0000622D0000}"/>
    <cellStyle name="20% - Accent1 2 4 3 4 3 4 4" xfId="11806" xr:uid="{00000000-0005-0000-0000-0000632D0000}"/>
    <cellStyle name="20% - Accent1 2 4 3 4 3 5" xfId="11807" xr:uid="{00000000-0005-0000-0000-0000642D0000}"/>
    <cellStyle name="20% - Accent1 2 4 3 4 3 5 2" xfId="11808" xr:uid="{00000000-0005-0000-0000-0000652D0000}"/>
    <cellStyle name="20% - Accent1 2 4 3 4 3 5 2 2" xfId="11809" xr:uid="{00000000-0005-0000-0000-0000662D0000}"/>
    <cellStyle name="20% - Accent1 2 4 3 4 3 5 3" xfId="11810" xr:uid="{00000000-0005-0000-0000-0000672D0000}"/>
    <cellStyle name="20% - Accent1 2 4 3 4 3 6" xfId="11811" xr:uid="{00000000-0005-0000-0000-0000682D0000}"/>
    <cellStyle name="20% - Accent1 2 4 3 4 3 6 2" xfId="11812" xr:uid="{00000000-0005-0000-0000-0000692D0000}"/>
    <cellStyle name="20% - Accent1 2 4 3 4 3 6 2 2" xfId="11813" xr:uid="{00000000-0005-0000-0000-00006A2D0000}"/>
    <cellStyle name="20% - Accent1 2 4 3 4 3 6 3" xfId="11814" xr:uid="{00000000-0005-0000-0000-00006B2D0000}"/>
    <cellStyle name="20% - Accent1 2 4 3 4 3 7" xfId="11815" xr:uid="{00000000-0005-0000-0000-00006C2D0000}"/>
    <cellStyle name="20% - Accent1 2 4 3 4 3 7 2" xfId="11816" xr:uid="{00000000-0005-0000-0000-00006D2D0000}"/>
    <cellStyle name="20% - Accent1 2 4 3 4 3 8" xfId="11817" xr:uid="{00000000-0005-0000-0000-00006E2D0000}"/>
    <cellStyle name="20% - Accent1 2 4 3 4 3 8 2" xfId="11818" xr:uid="{00000000-0005-0000-0000-00006F2D0000}"/>
    <cellStyle name="20% - Accent1 2 4 3 4 3 9" xfId="11819" xr:uid="{00000000-0005-0000-0000-0000702D0000}"/>
    <cellStyle name="20% - Accent1 2 4 3 4 4" xfId="11820" xr:uid="{00000000-0005-0000-0000-0000712D0000}"/>
    <cellStyle name="20% - Accent1 2 4 3 4 4 2" xfId="11821" xr:uid="{00000000-0005-0000-0000-0000722D0000}"/>
    <cellStyle name="20% - Accent1 2 4 3 4 4 2 2" xfId="11822" xr:uid="{00000000-0005-0000-0000-0000732D0000}"/>
    <cellStyle name="20% - Accent1 2 4 3 4 4 2 2 2" xfId="11823" xr:uid="{00000000-0005-0000-0000-0000742D0000}"/>
    <cellStyle name="20% - Accent1 2 4 3 4 4 2 3" xfId="11824" xr:uid="{00000000-0005-0000-0000-0000752D0000}"/>
    <cellStyle name="20% - Accent1 2 4 3 4 4 3" xfId="11825" xr:uid="{00000000-0005-0000-0000-0000762D0000}"/>
    <cellStyle name="20% - Accent1 2 4 3 4 4 3 2" xfId="11826" xr:uid="{00000000-0005-0000-0000-0000772D0000}"/>
    <cellStyle name="20% - Accent1 2 4 3 4 4 4" xfId="11827" xr:uid="{00000000-0005-0000-0000-0000782D0000}"/>
    <cellStyle name="20% - Accent1 2 4 3 4 5" xfId="11828" xr:uid="{00000000-0005-0000-0000-0000792D0000}"/>
    <cellStyle name="20% - Accent1 2 4 3 4 5 2" xfId="11829" xr:uid="{00000000-0005-0000-0000-00007A2D0000}"/>
    <cellStyle name="20% - Accent1 2 4 3 4 5 2 2" xfId="11830" xr:uid="{00000000-0005-0000-0000-00007B2D0000}"/>
    <cellStyle name="20% - Accent1 2 4 3 4 5 2 2 2" xfId="11831" xr:uid="{00000000-0005-0000-0000-00007C2D0000}"/>
    <cellStyle name="20% - Accent1 2 4 3 4 5 2 3" xfId="11832" xr:uid="{00000000-0005-0000-0000-00007D2D0000}"/>
    <cellStyle name="20% - Accent1 2 4 3 4 5 3" xfId="11833" xr:uid="{00000000-0005-0000-0000-00007E2D0000}"/>
    <cellStyle name="20% - Accent1 2 4 3 4 5 3 2" xfId="11834" xr:uid="{00000000-0005-0000-0000-00007F2D0000}"/>
    <cellStyle name="20% - Accent1 2 4 3 4 5 4" xfId="11835" xr:uid="{00000000-0005-0000-0000-0000802D0000}"/>
    <cellStyle name="20% - Accent1 2 4 3 4 6" xfId="11836" xr:uid="{00000000-0005-0000-0000-0000812D0000}"/>
    <cellStyle name="20% - Accent1 2 4 3 4 6 2" xfId="11837" xr:uid="{00000000-0005-0000-0000-0000822D0000}"/>
    <cellStyle name="20% - Accent1 2 4 3 4 6 2 2" xfId="11838" xr:uid="{00000000-0005-0000-0000-0000832D0000}"/>
    <cellStyle name="20% - Accent1 2 4 3 4 6 2 2 2" xfId="11839" xr:uid="{00000000-0005-0000-0000-0000842D0000}"/>
    <cellStyle name="20% - Accent1 2 4 3 4 6 2 3" xfId="11840" xr:uid="{00000000-0005-0000-0000-0000852D0000}"/>
    <cellStyle name="20% - Accent1 2 4 3 4 6 3" xfId="11841" xr:uid="{00000000-0005-0000-0000-0000862D0000}"/>
    <cellStyle name="20% - Accent1 2 4 3 4 6 3 2" xfId="11842" xr:uid="{00000000-0005-0000-0000-0000872D0000}"/>
    <cellStyle name="20% - Accent1 2 4 3 4 6 4" xfId="11843" xr:uid="{00000000-0005-0000-0000-0000882D0000}"/>
    <cellStyle name="20% - Accent1 2 4 3 4 7" xfId="11844" xr:uid="{00000000-0005-0000-0000-0000892D0000}"/>
    <cellStyle name="20% - Accent1 2 4 3 4 7 2" xfId="11845" xr:uid="{00000000-0005-0000-0000-00008A2D0000}"/>
    <cellStyle name="20% - Accent1 2 4 3 4 7 2 2" xfId="11846" xr:uid="{00000000-0005-0000-0000-00008B2D0000}"/>
    <cellStyle name="20% - Accent1 2 4 3 4 7 3" xfId="11847" xr:uid="{00000000-0005-0000-0000-00008C2D0000}"/>
    <cellStyle name="20% - Accent1 2 4 3 4 8" xfId="11848" xr:uid="{00000000-0005-0000-0000-00008D2D0000}"/>
    <cellStyle name="20% - Accent1 2 4 3 4 8 2" xfId="11849" xr:uid="{00000000-0005-0000-0000-00008E2D0000}"/>
    <cellStyle name="20% - Accent1 2 4 3 4 8 2 2" xfId="11850" xr:uid="{00000000-0005-0000-0000-00008F2D0000}"/>
    <cellStyle name="20% - Accent1 2 4 3 4 8 3" xfId="11851" xr:uid="{00000000-0005-0000-0000-0000902D0000}"/>
    <cellStyle name="20% - Accent1 2 4 3 4 9" xfId="11852" xr:uid="{00000000-0005-0000-0000-0000912D0000}"/>
    <cellStyle name="20% - Accent1 2 4 3 4 9 2" xfId="11853" xr:uid="{00000000-0005-0000-0000-0000922D0000}"/>
    <cellStyle name="20% - Accent1 2 4 3 5" xfId="11854" xr:uid="{00000000-0005-0000-0000-0000932D0000}"/>
    <cellStyle name="20% - Accent1 2 4 3 5 2" xfId="11855" xr:uid="{00000000-0005-0000-0000-0000942D0000}"/>
    <cellStyle name="20% - Accent1 2 4 3 5 2 2" xfId="11856" xr:uid="{00000000-0005-0000-0000-0000952D0000}"/>
    <cellStyle name="20% - Accent1 2 4 3 5 2 2 2" xfId="11857" xr:uid="{00000000-0005-0000-0000-0000962D0000}"/>
    <cellStyle name="20% - Accent1 2 4 3 5 2 2 2 2" xfId="11858" xr:uid="{00000000-0005-0000-0000-0000972D0000}"/>
    <cellStyle name="20% - Accent1 2 4 3 5 2 2 3" xfId="11859" xr:uid="{00000000-0005-0000-0000-0000982D0000}"/>
    <cellStyle name="20% - Accent1 2 4 3 5 2 3" xfId="11860" xr:uid="{00000000-0005-0000-0000-0000992D0000}"/>
    <cellStyle name="20% - Accent1 2 4 3 5 2 3 2" xfId="11861" xr:uid="{00000000-0005-0000-0000-00009A2D0000}"/>
    <cellStyle name="20% - Accent1 2 4 3 5 2 4" xfId="11862" xr:uid="{00000000-0005-0000-0000-00009B2D0000}"/>
    <cellStyle name="20% - Accent1 2 4 3 5 3" xfId="11863" xr:uid="{00000000-0005-0000-0000-00009C2D0000}"/>
    <cellStyle name="20% - Accent1 2 4 3 5 3 2" xfId="11864" xr:uid="{00000000-0005-0000-0000-00009D2D0000}"/>
    <cellStyle name="20% - Accent1 2 4 3 5 3 2 2" xfId="11865" xr:uid="{00000000-0005-0000-0000-00009E2D0000}"/>
    <cellStyle name="20% - Accent1 2 4 3 5 3 2 2 2" xfId="11866" xr:uid="{00000000-0005-0000-0000-00009F2D0000}"/>
    <cellStyle name="20% - Accent1 2 4 3 5 3 2 3" xfId="11867" xr:uid="{00000000-0005-0000-0000-0000A02D0000}"/>
    <cellStyle name="20% - Accent1 2 4 3 5 3 3" xfId="11868" xr:uid="{00000000-0005-0000-0000-0000A12D0000}"/>
    <cellStyle name="20% - Accent1 2 4 3 5 3 3 2" xfId="11869" xr:uid="{00000000-0005-0000-0000-0000A22D0000}"/>
    <cellStyle name="20% - Accent1 2 4 3 5 3 4" xfId="11870" xr:uid="{00000000-0005-0000-0000-0000A32D0000}"/>
    <cellStyle name="20% - Accent1 2 4 3 5 4" xfId="11871" xr:uid="{00000000-0005-0000-0000-0000A42D0000}"/>
    <cellStyle name="20% - Accent1 2 4 3 5 4 2" xfId="11872" xr:uid="{00000000-0005-0000-0000-0000A52D0000}"/>
    <cellStyle name="20% - Accent1 2 4 3 5 4 2 2" xfId="11873" xr:uid="{00000000-0005-0000-0000-0000A62D0000}"/>
    <cellStyle name="20% - Accent1 2 4 3 5 4 2 2 2" xfId="11874" xr:uid="{00000000-0005-0000-0000-0000A72D0000}"/>
    <cellStyle name="20% - Accent1 2 4 3 5 4 2 3" xfId="11875" xr:uid="{00000000-0005-0000-0000-0000A82D0000}"/>
    <cellStyle name="20% - Accent1 2 4 3 5 4 3" xfId="11876" xr:uid="{00000000-0005-0000-0000-0000A92D0000}"/>
    <cellStyle name="20% - Accent1 2 4 3 5 4 3 2" xfId="11877" xr:uid="{00000000-0005-0000-0000-0000AA2D0000}"/>
    <cellStyle name="20% - Accent1 2 4 3 5 4 4" xfId="11878" xr:uid="{00000000-0005-0000-0000-0000AB2D0000}"/>
    <cellStyle name="20% - Accent1 2 4 3 5 5" xfId="11879" xr:uid="{00000000-0005-0000-0000-0000AC2D0000}"/>
    <cellStyle name="20% - Accent1 2 4 3 5 5 2" xfId="11880" xr:uid="{00000000-0005-0000-0000-0000AD2D0000}"/>
    <cellStyle name="20% - Accent1 2 4 3 5 5 2 2" xfId="11881" xr:uid="{00000000-0005-0000-0000-0000AE2D0000}"/>
    <cellStyle name="20% - Accent1 2 4 3 5 5 3" xfId="11882" xr:uid="{00000000-0005-0000-0000-0000AF2D0000}"/>
    <cellStyle name="20% - Accent1 2 4 3 5 6" xfId="11883" xr:uid="{00000000-0005-0000-0000-0000B02D0000}"/>
    <cellStyle name="20% - Accent1 2 4 3 5 6 2" xfId="11884" xr:uid="{00000000-0005-0000-0000-0000B12D0000}"/>
    <cellStyle name="20% - Accent1 2 4 3 5 6 2 2" xfId="11885" xr:uid="{00000000-0005-0000-0000-0000B22D0000}"/>
    <cellStyle name="20% - Accent1 2 4 3 5 6 3" xfId="11886" xr:uid="{00000000-0005-0000-0000-0000B32D0000}"/>
    <cellStyle name="20% - Accent1 2 4 3 5 7" xfId="11887" xr:uid="{00000000-0005-0000-0000-0000B42D0000}"/>
    <cellStyle name="20% - Accent1 2 4 3 5 7 2" xfId="11888" xr:uid="{00000000-0005-0000-0000-0000B52D0000}"/>
    <cellStyle name="20% - Accent1 2 4 3 5 8" xfId="11889" xr:uid="{00000000-0005-0000-0000-0000B62D0000}"/>
    <cellStyle name="20% - Accent1 2 4 3 5 8 2" xfId="11890" xr:uid="{00000000-0005-0000-0000-0000B72D0000}"/>
    <cellStyle name="20% - Accent1 2 4 3 5 9" xfId="11891" xr:uid="{00000000-0005-0000-0000-0000B82D0000}"/>
    <cellStyle name="20% - Accent1 2 4 3 6" xfId="11892" xr:uid="{00000000-0005-0000-0000-0000B92D0000}"/>
    <cellStyle name="20% - Accent1 2 4 3 6 2" xfId="11893" xr:uid="{00000000-0005-0000-0000-0000BA2D0000}"/>
    <cellStyle name="20% - Accent1 2 4 3 6 2 2" xfId="11894" xr:uid="{00000000-0005-0000-0000-0000BB2D0000}"/>
    <cellStyle name="20% - Accent1 2 4 3 6 2 2 2" xfId="11895" xr:uid="{00000000-0005-0000-0000-0000BC2D0000}"/>
    <cellStyle name="20% - Accent1 2 4 3 6 2 2 2 2" xfId="11896" xr:uid="{00000000-0005-0000-0000-0000BD2D0000}"/>
    <cellStyle name="20% - Accent1 2 4 3 6 2 2 3" xfId="11897" xr:uid="{00000000-0005-0000-0000-0000BE2D0000}"/>
    <cellStyle name="20% - Accent1 2 4 3 6 2 3" xfId="11898" xr:uid="{00000000-0005-0000-0000-0000BF2D0000}"/>
    <cellStyle name="20% - Accent1 2 4 3 6 2 3 2" xfId="11899" xr:uid="{00000000-0005-0000-0000-0000C02D0000}"/>
    <cellStyle name="20% - Accent1 2 4 3 6 2 4" xfId="11900" xr:uid="{00000000-0005-0000-0000-0000C12D0000}"/>
    <cellStyle name="20% - Accent1 2 4 3 6 3" xfId="11901" xr:uid="{00000000-0005-0000-0000-0000C22D0000}"/>
    <cellStyle name="20% - Accent1 2 4 3 6 3 2" xfId="11902" xr:uid="{00000000-0005-0000-0000-0000C32D0000}"/>
    <cellStyle name="20% - Accent1 2 4 3 6 3 2 2" xfId="11903" xr:uid="{00000000-0005-0000-0000-0000C42D0000}"/>
    <cellStyle name="20% - Accent1 2 4 3 6 3 2 2 2" xfId="11904" xr:uid="{00000000-0005-0000-0000-0000C52D0000}"/>
    <cellStyle name="20% - Accent1 2 4 3 6 3 2 3" xfId="11905" xr:uid="{00000000-0005-0000-0000-0000C62D0000}"/>
    <cellStyle name="20% - Accent1 2 4 3 6 3 3" xfId="11906" xr:uid="{00000000-0005-0000-0000-0000C72D0000}"/>
    <cellStyle name="20% - Accent1 2 4 3 6 3 3 2" xfId="11907" xr:uid="{00000000-0005-0000-0000-0000C82D0000}"/>
    <cellStyle name="20% - Accent1 2 4 3 6 3 4" xfId="11908" xr:uid="{00000000-0005-0000-0000-0000C92D0000}"/>
    <cellStyle name="20% - Accent1 2 4 3 6 4" xfId="11909" xr:uid="{00000000-0005-0000-0000-0000CA2D0000}"/>
    <cellStyle name="20% - Accent1 2 4 3 6 4 2" xfId="11910" xr:uid="{00000000-0005-0000-0000-0000CB2D0000}"/>
    <cellStyle name="20% - Accent1 2 4 3 6 4 2 2" xfId="11911" xr:uid="{00000000-0005-0000-0000-0000CC2D0000}"/>
    <cellStyle name="20% - Accent1 2 4 3 6 4 2 2 2" xfId="11912" xr:uid="{00000000-0005-0000-0000-0000CD2D0000}"/>
    <cellStyle name="20% - Accent1 2 4 3 6 4 2 3" xfId="11913" xr:uid="{00000000-0005-0000-0000-0000CE2D0000}"/>
    <cellStyle name="20% - Accent1 2 4 3 6 4 3" xfId="11914" xr:uid="{00000000-0005-0000-0000-0000CF2D0000}"/>
    <cellStyle name="20% - Accent1 2 4 3 6 4 3 2" xfId="11915" xr:uid="{00000000-0005-0000-0000-0000D02D0000}"/>
    <cellStyle name="20% - Accent1 2 4 3 6 4 4" xfId="11916" xr:uid="{00000000-0005-0000-0000-0000D12D0000}"/>
    <cellStyle name="20% - Accent1 2 4 3 6 5" xfId="11917" xr:uid="{00000000-0005-0000-0000-0000D22D0000}"/>
    <cellStyle name="20% - Accent1 2 4 3 6 5 2" xfId="11918" xr:uid="{00000000-0005-0000-0000-0000D32D0000}"/>
    <cellStyle name="20% - Accent1 2 4 3 6 5 2 2" xfId="11919" xr:uid="{00000000-0005-0000-0000-0000D42D0000}"/>
    <cellStyle name="20% - Accent1 2 4 3 6 5 3" xfId="11920" xr:uid="{00000000-0005-0000-0000-0000D52D0000}"/>
    <cellStyle name="20% - Accent1 2 4 3 6 6" xfId="11921" xr:uid="{00000000-0005-0000-0000-0000D62D0000}"/>
    <cellStyle name="20% - Accent1 2 4 3 6 6 2" xfId="11922" xr:uid="{00000000-0005-0000-0000-0000D72D0000}"/>
    <cellStyle name="20% - Accent1 2 4 3 6 6 2 2" xfId="11923" xr:uid="{00000000-0005-0000-0000-0000D82D0000}"/>
    <cellStyle name="20% - Accent1 2 4 3 6 6 3" xfId="11924" xr:uid="{00000000-0005-0000-0000-0000D92D0000}"/>
    <cellStyle name="20% - Accent1 2 4 3 6 7" xfId="11925" xr:uid="{00000000-0005-0000-0000-0000DA2D0000}"/>
    <cellStyle name="20% - Accent1 2 4 3 6 7 2" xfId="11926" xr:uid="{00000000-0005-0000-0000-0000DB2D0000}"/>
    <cellStyle name="20% - Accent1 2 4 3 6 8" xfId="11927" xr:uid="{00000000-0005-0000-0000-0000DC2D0000}"/>
    <cellStyle name="20% - Accent1 2 4 3 6 8 2" xfId="11928" xr:uid="{00000000-0005-0000-0000-0000DD2D0000}"/>
    <cellStyle name="20% - Accent1 2 4 3 6 9" xfId="11929" xr:uid="{00000000-0005-0000-0000-0000DE2D0000}"/>
    <cellStyle name="20% - Accent1 2 4 3 7" xfId="11930" xr:uid="{00000000-0005-0000-0000-0000DF2D0000}"/>
    <cellStyle name="20% - Accent1 2 4 3 7 2" xfId="11931" xr:uid="{00000000-0005-0000-0000-0000E02D0000}"/>
    <cellStyle name="20% - Accent1 2 4 3 7 2 2" xfId="11932" xr:uid="{00000000-0005-0000-0000-0000E12D0000}"/>
    <cellStyle name="20% - Accent1 2 4 3 7 2 2 2" xfId="11933" xr:uid="{00000000-0005-0000-0000-0000E22D0000}"/>
    <cellStyle name="20% - Accent1 2 4 3 7 2 3" xfId="11934" xr:uid="{00000000-0005-0000-0000-0000E32D0000}"/>
    <cellStyle name="20% - Accent1 2 4 3 7 3" xfId="11935" xr:uid="{00000000-0005-0000-0000-0000E42D0000}"/>
    <cellStyle name="20% - Accent1 2 4 3 7 3 2" xfId="11936" xr:uid="{00000000-0005-0000-0000-0000E52D0000}"/>
    <cellStyle name="20% - Accent1 2 4 3 7 4" xfId="11937" xr:uid="{00000000-0005-0000-0000-0000E62D0000}"/>
    <cellStyle name="20% - Accent1 2 4 3 8" xfId="11938" xr:uid="{00000000-0005-0000-0000-0000E72D0000}"/>
    <cellStyle name="20% - Accent1 2 4 3 8 2" xfId="11939" xr:uid="{00000000-0005-0000-0000-0000E82D0000}"/>
    <cellStyle name="20% - Accent1 2 4 3 8 2 2" xfId="11940" xr:uid="{00000000-0005-0000-0000-0000E92D0000}"/>
    <cellStyle name="20% - Accent1 2 4 3 8 2 2 2" xfId="11941" xr:uid="{00000000-0005-0000-0000-0000EA2D0000}"/>
    <cellStyle name="20% - Accent1 2 4 3 8 2 3" xfId="11942" xr:uid="{00000000-0005-0000-0000-0000EB2D0000}"/>
    <cellStyle name="20% - Accent1 2 4 3 8 3" xfId="11943" xr:uid="{00000000-0005-0000-0000-0000EC2D0000}"/>
    <cellStyle name="20% - Accent1 2 4 3 8 3 2" xfId="11944" xr:uid="{00000000-0005-0000-0000-0000ED2D0000}"/>
    <cellStyle name="20% - Accent1 2 4 3 8 4" xfId="11945" xr:uid="{00000000-0005-0000-0000-0000EE2D0000}"/>
    <cellStyle name="20% - Accent1 2 4 3 9" xfId="11946" xr:uid="{00000000-0005-0000-0000-0000EF2D0000}"/>
    <cellStyle name="20% - Accent1 2 4 3 9 2" xfId="11947" xr:uid="{00000000-0005-0000-0000-0000F02D0000}"/>
    <cellStyle name="20% - Accent1 2 4 3 9 2 2" xfId="11948" xr:uid="{00000000-0005-0000-0000-0000F12D0000}"/>
    <cellStyle name="20% - Accent1 2 4 3 9 2 2 2" xfId="11949" xr:uid="{00000000-0005-0000-0000-0000F22D0000}"/>
    <cellStyle name="20% - Accent1 2 4 3 9 2 3" xfId="11950" xr:uid="{00000000-0005-0000-0000-0000F32D0000}"/>
    <cellStyle name="20% - Accent1 2 4 3 9 3" xfId="11951" xr:uid="{00000000-0005-0000-0000-0000F42D0000}"/>
    <cellStyle name="20% - Accent1 2 4 3 9 3 2" xfId="11952" xr:uid="{00000000-0005-0000-0000-0000F52D0000}"/>
    <cellStyle name="20% - Accent1 2 4 3 9 4" xfId="11953" xr:uid="{00000000-0005-0000-0000-0000F62D0000}"/>
    <cellStyle name="20% - Accent1 2 4 4" xfId="11954" xr:uid="{00000000-0005-0000-0000-0000F72D0000}"/>
    <cellStyle name="20% - Accent1 2 4 4 10" xfId="11955" xr:uid="{00000000-0005-0000-0000-0000F82D0000}"/>
    <cellStyle name="20% - Accent1 2 4 4 10 2" xfId="11956" xr:uid="{00000000-0005-0000-0000-0000F92D0000}"/>
    <cellStyle name="20% - Accent1 2 4 4 11" xfId="11957" xr:uid="{00000000-0005-0000-0000-0000FA2D0000}"/>
    <cellStyle name="20% - Accent1 2 4 4 2" xfId="11958" xr:uid="{00000000-0005-0000-0000-0000FB2D0000}"/>
    <cellStyle name="20% - Accent1 2 4 4 2 2" xfId="11959" xr:uid="{00000000-0005-0000-0000-0000FC2D0000}"/>
    <cellStyle name="20% - Accent1 2 4 4 2 2 2" xfId="11960" xr:uid="{00000000-0005-0000-0000-0000FD2D0000}"/>
    <cellStyle name="20% - Accent1 2 4 4 2 2 2 2" xfId="11961" xr:uid="{00000000-0005-0000-0000-0000FE2D0000}"/>
    <cellStyle name="20% - Accent1 2 4 4 2 2 2 2 2" xfId="11962" xr:uid="{00000000-0005-0000-0000-0000FF2D0000}"/>
    <cellStyle name="20% - Accent1 2 4 4 2 2 2 3" xfId="11963" xr:uid="{00000000-0005-0000-0000-0000002E0000}"/>
    <cellStyle name="20% - Accent1 2 4 4 2 2 3" xfId="11964" xr:uid="{00000000-0005-0000-0000-0000012E0000}"/>
    <cellStyle name="20% - Accent1 2 4 4 2 2 3 2" xfId="11965" xr:uid="{00000000-0005-0000-0000-0000022E0000}"/>
    <cellStyle name="20% - Accent1 2 4 4 2 2 4" xfId="11966" xr:uid="{00000000-0005-0000-0000-0000032E0000}"/>
    <cellStyle name="20% - Accent1 2 4 4 2 3" xfId="11967" xr:uid="{00000000-0005-0000-0000-0000042E0000}"/>
    <cellStyle name="20% - Accent1 2 4 4 2 3 2" xfId="11968" xr:uid="{00000000-0005-0000-0000-0000052E0000}"/>
    <cellStyle name="20% - Accent1 2 4 4 2 3 2 2" xfId="11969" xr:uid="{00000000-0005-0000-0000-0000062E0000}"/>
    <cellStyle name="20% - Accent1 2 4 4 2 3 2 2 2" xfId="11970" xr:uid="{00000000-0005-0000-0000-0000072E0000}"/>
    <cellStyle name="20% - Accent1 2 4 4 2 3 2 3" xfId="11971" xr:uid="{00000000-0005-0000-0000-0000082E0000}"/>
    <cellStyle name="20% - Accent1 2 4 4 2 3 3" xfId="11972" xr:uid="{00000000-0005-0000-0000-0000092E0000}"/>
    <cellStyle name="20% - Accent1 2 4 4 2 3 3 2" xfId="11973" xr:uid="{00000000-0005-0000-0000-00000A2E0000}"/>
    <cellStyle name="20% - Accent1 2 4 4 2 3 4" xfId="11974" xr:uid="{00000000-0005-0000-0000-00000B2E0000}"/>
    <cellStyle name="20% - Accent1 2 4 4 2 4" xfId="11975" xr:uid="{00000000-0005-0000-0000-00000C2E0000}"/>
    <cellStyle name="20% - Accent1 2 4 4 2 4 2" xfId="11976" xr:uid="{00000000-0005-0000-0000-00000D2E0000}"/>
    <cellStyle name="20% - Accent1 2 4 4 2 4 2 2" xfId="11977" xr:uid="{00000000-0005-0000-0000-00000E2E0000}"/>
    <cellStyle name="20% - Accent1 2 4 4 2 4 2 2 2" xfId="11978" xr:uid="{00000000-0005-0000-0000-00000F2E0000}"/>
    <cellStyle name="20% - Accent1 2 4 4 2 4 2 3" xfId="11979" xr:uid="{00000000-0005-0000-0000-0000102E0000}"/>
    <cellStyle name="20% - Accent1 2 4 4 2 4 3" xfId="11980" xr:uid="{00000000-0005-0000-0000-0000112E0000}"/>
    <cellStyle name="20% - Accent1 2 4 4 2 4 3 2" xfId="11981" xr:uid="{00000000-0005-0000-0000-0000122E0000}"/>
    <cellStyle name="20% - Accent1 2 4 4 2 4 4" xfId="11982" xr:uid="{00000000-0005-0000-0000-0000132E0000}"/>
    <cellStyle name="20% - Accent1 2 4 4 2 5" xfId="11983" xr:uid="{00000000-0005-0000-0000-0000142E0000}"/>
    <cellStyle name="20% - Accent1 2 4 4 2 5 2" xfId="11984" xr:uid="{00000000-0005-0000-0000-0000152E0000}"/>
    <cellStyle name="20% - Accent1 2 4 4 2 5 2 2" xfId="11985" xr:uid="{00000000-0005-0000-0000-0000162E0000}"/>
    <cellStyle name="20% - Accent1 2 4 4 2 5 3" xfId="11986" xr:uid="{00000000-0005-0000-0000-0000172E0000}"/>
    <cellStyle name="20% - Accent1 2 4 4 2 6" xfId="11987" xr:uid="{00000000-0005-0000-0000-0000182E0000}"/>
    <cellStyle name="20% - Accent1 2 4 4 2 6 2" xfId="11988" xr:uid="{00000000-0005-0000-0000-0000192E0000}"/>
    <cellStyle name="20% - Accent1 2 4 4 2 6 2 2" xfId="11989" xr:uid="{00000000-0005-0000-0000-00001A2E0000}"/>
    <cellStyle name="20% - Accent1 2 4 4 2 6 3" xfId="11990" xr:uid="{00000000-0005-0000-0000-00001B2E0000}"/>
    <cellStyle name="20% - Accent1 2 4 4 2 7" xfId="11991" xr:uid="{00000000-0005-0000-0000-00001C2E0000}"/>
    <cellStyle name="20% - Accent1 2 4 4 2 7 2" xfId="11992" xr:uid="{00000000-0005-0000-0000-00001D2E0000}"/>
    <cellStyle name="20% - Accent1 2 4 4 2 8" xfId="11993" xr:uid="{00000000-0005-0000-0000-00001E2E0000}"/>
    <cellStyle name="20% - Accent1 2 4 4 2 8 2" xfId="11994" xr:uid="{00000000-0005-0000-0000-00001F2E0000}"/>
    <cellStyle name="20% - Accent1 2 4 4 2 9" xfId="11995" xr:uid="{00000000-0005-0000-0000-0000202E0000}"/>
    <cellStyle name="20% - Accent1 2 4 4 3" xfId="11996" xr:uid="{00000000-0005-0000-0000-0000212E0000}"/>
    <cellStyle name="20% - Accent1 2 4 4 3 2" xfId="11997" xr:uid="{00000000-0005-0000-0000-0000222E0000}"/>
    <cellStyle name="20% - Accent1 2 4 4 3 2 2" xfId="11998" xr:uid="{00000000-0005-0000-0000-0000232E0000}"/>
    <cellStyle name="20% - Accent1 2 4 4 3 2 2 2" xfId="11999" xr:uid="{00000000-0005-0000-0000-0000242E0000}"/>
    <cellStyle name="20% - Accent1 2 4 4 3 2 2 2 2" xfId="12000" xr:uid="{00000000-0005-0000-0000-0000252E0000}"/>
    <cellStyle name="20% - Accent1 2 4 4 3 2 2 3" xfId="12001" xr:uid="{00000000-0005-0000-0000-0000262E0000}"/>
    <cellStyle name="20% - Accent1 2 4 4 3 2 3" xfId="12002" xr:uid="{00000000-0005-0000-0000-0000272E0000}"/>
    <cellStyle name="20% - Accent1 2 4 4 3 2 3 2" xfId="12003" xr:uid="{00000000-0005-0000-0000-0000282E0000}"/>
    <cellStyle name="20% - Accent1 2 4 4 3 2 4" xfId="12004" xr:uid="{00000000-0005-0000-0000-0000292E0000}"/>
    <cellStyle name="20% - Accent1 2 4 4 3 3" xfId="12005" xr:uid="{00000000-0005-0000-0000-00002A2E0000}"/>
    <cellStyle name="20% - Accent1 2 4 4 3 3 2" xfId="12006" xr:uid="{00000000-0005-0000-0000-00002B2E0000}"/>
    <cellStyle name="20% - Accent1 2 4 4 3 3 2 2" xfId="12007" xr:uid="{00000000-0005-0000-0000-00002C2E0000}"/>
    <cellStyle name="20% - Accent1 2 4 4 3 3 2 2 2" xfId="12008" xr:uid="{00000000-0005-0000-0000-00002D2E0000}"/>
    <cellStyle name="20% - Accent1 2 4 4 3 3 2 3" xfId="12009" xr:uid="{00000000-0005-0000-0000-00002E2E0000}"/>
    <cellStyle name="20% - Accent1 2 4 4 3 3 3" xfId="12010" xr:uid="{00000000-0005-0000-0000-00002F2E0000}"/>
    <cellStyle name="20% - Accent1 2 4 4 3 3 3 2" xfId="12011" xr:uid="{00000000-0005-0000-0000-0000302E0000}"/>
    <cellStyle name="20% - Accent1 2 4 4 3 3 4" xfId="12012" xr:uid="{00000000-0005-0000-0000-0000312E0000}"/>
    <cellStyle name="20% - Accent1 2 4 4 3 4" xfId="12013" xr:uid="{00000000-0005-0000-0000-0000322E0000}"/>
    <cellStyle name="20% - Accent1 2 4 4 3 4 2" xfId="12014" xr:uid="{00000000-0005-0000-0000-0000332E0000}"/>
    <cellStyle name="20% - Accent1 2 4 4 3 4 2 2" xfId="12015" xr:uid="{00000000-0005-0000-0000-0000342E0000}"/>
    <cellStyle name="20% - Accent1 2 4 4 3 4 2 2 2" xfId="12016" xr:uid="{00000000-0005-0000-0000-0000352E0000}"/>
    <cellStyle name="20% - Accent1 2 4 4 3 4 2 3" xfId="12017" xr:uid="{00000000-0005-0000-0000-0000362E0000}"/>
    <cellStyle name="20% - Accent1 2 4 4 3 4 3" xfId="12018" xr:uid="{00000000-0005-0000-0000-0000372E0000}"/>
    <cellStyle name="20% - Accent1 2 4 4 3 4 3 2" xfId="12019" xr:uid="{00000000-0005-0000-0000-0000382E0000}"/>
    <cellStyle name="20% - Accent1 2 4 4 3 4 4" xfId="12020" xr:uid="{00000000-0005-0000-0000-0000392E0000}"/>
    <cellStyle name="20% - Accent1 2 4 4 3 5" xfId="12021" xr:uid="{00000000-0005-0000-0000-00003A2E0000}"/>
    <cellStyle name="20% - Accent1 2 4 4 3 5 2" xfId="12022" xr:uid="{00000000-0005-0000-0000-00003B2E0000}"/>
    <cellStyle name="20% - Accent1 2 4 4 3 5 2 2" xfId="12023" xr:uid="{00000000-0005-0000-0000-00003C2E0000}"/>
    <cellStyle name="20% - Accent1 2 4 4 3 5 3" xfId="12024" xr:uid="{00000000-0005-0000-0000-00003D2E0000}"/>
    <cellStyle name="20% - Accent1 2 4 4 3 6" xfId="12025" xr:uid="{00000000-0005-0000-0000-00003E2E0000}"/>
    <cellStyle name="20% - Accent1 2 4 4 3 6 2" xfId="12026" xr:uid="{00000000-0005-0000-0000-00003F2E0000}"/>
    <cellStyle name="20% - Accent1 2 4 4 3 6 2 2" xfId="12027" xr:uid="{00000000-0005-0000-0000-0000402E0000}"/>
    <cellStyle name="20% - Accent1 2 4 4 3 6 3" xfId="12028" xr:uid="{00000000-0005-0000-0000-0000412E0000}"/>
    <cellStyle name="20% - Accent1 2 4 4 3 7" xfId="12029" xr:uid="{00000000-0005-0000-0000-0000422E0000}"/>
    <cellStyle name="20% - Accent1 2 4 4 3 7 2" xfId="12030" xr:uid="{00000000-0005-0000-0000-0000432E0000}"/>
    <cellStyle name="20% - Accent1 2 4 4 3 8" xfId="12031" xr:uid="{00000000-0005-0000-0000-0000442E0000}"/>
    <cellStyle name="20% - Accent1 2 4 4 3 8 2" xfId="12032" xr:uid="{00000000-0005-0000-0000-0000452E0000}"/>
    <cellStyle name="20% - Accent1 2 4 4 3 9" xfId="12033" xr:uid="{00000000-0005-0000-0000-0000462E0000}"/>
    <cellStyle name="20% - Accent1 2 4 4 4" xfId="12034" xr:uid="{00000000-0005-0000-0000-0000472E0000}"/>
    <cellStyle name="20% - Accent1 2 4 4 4 2" xfId="12035" xr:uid="{00000000-0005-0000-0000-0000482E0000}"/>
    <cellStyle name="20% - Accent1 2 4 4 4 2 2" xfId="12036" xr:uid="{00000000-0005-0000-0000-0000492E0000}"/>
    <cellStyle name="20% - Accent1 2 4 4 4 2 2 2" xfId="12037" xr:uid="{00000000-0005-0000-0000-00004A2E0000}"/>
    <cellStyle name="20% - Accent1 2 4 4 4 2 3" xfId="12038" xr:uid="{00000000-0005-0000-0000-00004B2E0000}"/>
    <cellStyle name="20% - Accent1 2 4 4 4 3" xfId="12039" xr:uid="{00000000-0005-0000-0000-00004C2E0000}"/>
    <cellStyle name="20% - Accent1 2 4 4 4 3 2" xfId="12040" xr:uid="{00000000-0005-0000-0000-00004D2E0000}"/>
    <cellStyle name="20% - Accent1 2 4 4 4 4" xfId="12041" xr:uid="{00000000-0005-0000-0000-00004E2E0000}"/>
    <cellStyle name="20% - Accent1 2 4 4 5" xfId="12042" xr:uid="{00000000-0005-0000-0000-00004F2E0000}"/>
    <cellStyle name="20% - Accent1 2 4 4 5 2" xfId="12043" xr:uid="{00000000-0005-0000-0000-0000502E0000}"/>
    <cellStyle name="20% - Accent1 2 4 4 5 2 2" xfId="12044" xr:uid="{00000000-0005-0000-0000-0000512E0000}"/>
    <cellStyle name="20% - Accent1 2 4 4 5 2 2 2" xfId="12045" xr:uid="{00000000-0005-0000-0000-0000522E0000}"/>
    <cellStyle name="20% - Accent1 2 4 4 5 2 3" xfId="12046" xr:uid="{00000000-0005-0000-0000-0000532E0000}"/>
    <cellStyle name="20% - Accent1 2 4 4 5 3" xfId="12047" xr:uid="{00000000-0005-0000-0000-0000542E0000}"/>
    <cellStyle name="20% - Accent1 2 4 4 5 3 2" xfId="12048" xr:uid="{00000000-0005-0000-0000-0000552E0000}"/>
    <cellStyle name="20% - Accent1 2 4 4 5 4" xfId="12049" xr:uid="{00000000-0005-0000-0000-0000562E0000}"/>
    <cellStyle name="20% - Accent1 2 4 4 6" xfId="12050" xr:uid="{00000000-0005-0000-0000-0000572E0000}"/>
    <cellStyle name="20% - Accent1 2 4 4 6 2" xfId="12051" xr:uid="{00000000-0005-0000-0000-0000582E0000}"/>
    <cellStyle name="20% - Accent1 2 4 4 6 2 2" xfId="12052" xr:uid="{00000000-0005-0000-0000-0000592E0000}"/>
    <cellStyle name="20% - Accent1 2 4 4 6 2 2 2" xfId="12053" xr:uid="{00000000-0005-0000-0000-00005A2E0000}"/>
    <cellStyle name="20% - Accent1 2 4 4 6 2 3" xfId="12054" xr:uid="{00000000-0005-0000-0000-00005B2E0000}"/>
    <cellStyle name="20% - Accent1 2 4 4 6 3" xfId="12055" xr:uid="{00000000-0005-0000-0000-00005C2E0000}"/>
    <cellStyle name="20% - Accent1 2 4 4 6 3 2" xfId="12056" xr:uid="{00000000-0005-0000-0000-00005D2E0000}"/>
    <cellStyle name="20% - Accent1 2 4 4 6 4" xfId="12057" xr:uid="{00000000-0005-0000-0000-00005E2E0000}"/>
    <cellStyle name="20% - Accent1 2 4 4 7" xfId="12058" xr:uid="{00000000-0005-0000-0000-00005F2E0000}"/>
    <cellStyle name="20% - Accent1 2 4 4 7 2" xfId="12059" xr:uid="{00000000-0005-0000-0000-0000602E0000}"/>
    <cellStyle name="20% - Accent1 2 4 4 7 2 2" xfId="12060" xr:uid="{00000000-0005-0000-0000-0000612E0000}"/>
    <cellStyle name="20% - Accent1 2 4 4 7 3" xfId="12061" xr:uid="{00000000-0005-0000-0000-0000622E0000}"/>
    <cellStyle name="20% - Accent1 2 4 4 8" xfId="12062" xr:uid="{00000000-0005-0000-0000-0000632E0000}"/>
    <cellStyle name="20% - Accent1 2 4 4 8 2" xfId="12063" xr:uid="{00000000-0005-0000-0000-0000642E0000}"/>
    <cellStyle name="20% - Accent1 2 4 4 8 2 2" xfId="12064" xr:uid="{00000000-0005-0000-0000-0000652E0000}"/>
    <cellStyle name="20% - Accent1 2 4 4 8 3" xfId="12065" xr:uid="{00000000-0005-0000-0000-0000662E0000}"/>
    <cellStyle name="20% - Accent1 2 4 4 9" xfId="12066" xr:uid="{00000000-0005-0000-0000-0000672E0000}"/>
    <cellStyle name="20% - Accent1 2 4 4 9 2" xfId="12067" xr:uid="{00000000-0005-0000-0000-0000682E0000}"/>
    <cellStyle name="20% - Accent1 2 4 5" xfId="12068" xr:uid="{00000000-0005-0000-0000-0000692E0000}"/>
    <cellStyle name="20% - Accent1 2 4 5 10" xfId="12069" xr:uid="{00000000-0005-0000-0000-00006A2E0000}"/>
    <cellStyle name="20% - Accent1 2 4 5 10 2" xfId="12070" xr:uid="{00000000-0005-0000-0000-00006B2E0000}"/>
    <cellStyle name="20% - Accent1 2 4 5 11" xfId="12071" xr:uid="{00000000-0005-0000-0000-00006C2E0000}"/>
    <cellStyle name="20% - Accent1 2 4 5 2" xfId="12072" xr:uid="{00000000-0005-0000-0000-00006D2E0000}"/>
    <cellStyle name="20% - Accent1 2 4 5 2 2" xfId="12073" xr:uid="{00000000-0005-0000-0000-00006E2E0000}"/>
    <cellStyle name="20% - Accent1 2 4 5 2 2 2" xfId="12074" xr:uid="{00000000-0005-0000-0000-00006F2E0000}"/>
    <cellStyle name="20% - Accent1 2 4 5 2 2 2 2" xfId="12075" xr:uid="{00000000-0005-0000-0000-0000702E0000}"/>
    <cellStyle name="20% - Accent1 2 4 5 2 2 2 2 2" xfId="12076" xr:uid="{00000000-0005-0000-0000-0000712E0000}"/>
    <cellStyle name="20% - Accent1 2 4 5 2 2 2 3" xfId="12077" xr:uid="{00000000-0005-0000-0000-0000722E0000}"/>
    <cellStyle name="20% - Accent1 2 4 5 2 2 3" xfId="12078" xr:uid="{00000000-0005-0000-0000-0000732E0000}"/>
    <cellStyle name="20% - Accent1 2 4 5 2 2 3 2" xfId="12079" xr:uid="{00000000-0005-0000-0000-0000742E0000}"/>
    <cellStyle name="20% - Accent1 2 4 5 2 2 4" xfId="12080" xr:uid="{00000000-0005-0000-0000-0000752E0000}"/>
    <cellStyle name="20% - Accent1 2 4 5 2 3" xfId="12081" xr:uid="{00000000-0005-0000-0000-0000762E0000}"/>
    <cellStyle name="20% - Accent1 2 4 5 2 3 2" xfId="12082" xr:uid="{00000000-0005-0000-0000-0000772E0000}"/>
    <cellStyle name="20% - Accent1 2 4 5 2 3 2 2" xfId="12083" xr:uid="{00000000-0005-0000-0000-0000782E0000}"/>
    <cellStyle name="20% - Accent1 2 4 5 2 3 2 2 2" xfId="12084" xr:uid="{00000000-0005-0000-0000-0000792E0000}"/>
    <cellStyle name="20% - Accent1 2 4 5 2 3 2 3" xfId="12085" xr:uid="{00000000-0005-0000-0000-00007A2E0000}"/>
    <cellStyle name="20% - Accent1 2 4 5 2 3 3" xfId="12086" xr:uid="{00000000-0005-0000-0000-00007B2E0000}"/>
    <cellStyle name="20% - Accent1 2 4 5 2 3 3 2" xfId="12087" xr:uid="{00000000-0005-0000-0000-00007C2E0000}"/>
    <cellStyle name="20% - Accent1 2 4 5 2 3 4" xfId="12088" xr:uid="{00000000-0005-0000-0000-00007D2E0000}"/>
    <cellStyle name="20% - Accent1 2 4 5 2 4" xfId="12089" xr:uid="{00000000-0005-0000-0000-00007E2E0000}"/>
    <cellStyle name="20% - Accent1 2 4 5 2 4 2" xfId="12090" xr:uid="{00000000-0005-0000-0000-00007F2E0000}"/>
    <cellStyle name="20% - Accent1 2 4 5 2 4 2 2" xfId="12091" xr:uid="{00000000-0005-0000-0000-0000802E0000}"/>
    <cellStyle name="20% - Accent1 2 4 5 2 4 2 2 2" xfId="12092" xr:uid="{00000000-0005-0000-0000-0000812E0000}"/>
    <cellStyle name="20% - Accent1 2 4 5 2 4 2 3" xfId="12093" xr:uid="{00000000-0005-0000-0000-0000822E0000}"/>
    <cellStyle name="20% - Accent1 2 4 5 2 4 3" xfId="12094" xr:uid="{00000000-0005-0000-0000-0000832E0000}"/>
    <cellStyle name="20% - Accent1 2 4 5 2 4 3 2" xfId="12095" xr:uid="{00000000-0005-0000-0000-0000842E0000}"/>
    <cellStyle name="20% - Accent1 2 4 5 2 4 4" xfId="12096" xr:uid="{00000000-0005-0000-0000-0000852E0000}"/>
    <cellStyle name="20% - Accent1 2 4 5 2 5" xfId="12097" xr:uid="{00000000-0005-0000-0000-0000862E0000}"/>
    <cellStyle name="20% - Accent1 2 4 5 2 5 2" xfId="12098" xr:uid="{00000000-0005-0000-0000-0000872E0000}"/>
    <cellStyle name="20% - Accent1 2 4 5 2 5 2 2" xfId="12099" xr:uid="{00000000-0005-0000-0000-0000882E0000}"/>
    <cellStyle name="20% - Accent1 2 4 5 2 5 3" xfId="12100" xr:uid="{00000000-0005-0000-0000-0000892E0000}"/>
    <cellStyle name="20% - Accent1 2 4 5 2 6" xfId="12101" xr:uid="{00000000-0005-0000-0000-00008A2E0000}"/>
    <cellStyle name="20% - Accent1 2 4 5 2 6 2" xfId="12102" xr:uid="{00000000-0005-0000-0000-00008B2E0000}"/>
    <cellStyle name="20% - Accent1 2 4 5 2 6 2 2" xfId="12103" xr:uid="{00000000-0005-0000-0000-00008C2E0000}"/>
    <cellStyle name="20% - Accent1 2 4 5 2 6 3" xfId="12104" xr:uid="{00000000-0005-0000-0000-00008D2E0000}"/>
    <cellStyle name="20% - Accent1 2 4 5 2 7" xfId="12105" xr:uid="{00000000-0005-0000-0000-00008E2E0000}"/>
    <cellStyle name="20% - Accent1 2 4 5 2 7 2" xfId="12106" xr:uid="{00000000-0005-0000-0000-00008F2E0000}"/>
    <cellStyle name="20% - Accent1 2 4 5 2 8" xfId="12107" xr:uid="{00000000-0005-0000-0000-0000902E0000}"/>
    <cellStyle name="20% - Accent1 2 4 5 2 8 2" xfId="12108" xr:uid="{00000000-0005-0000-0000-0000912E0000}"/>
    <cellStyle name="20% - Accent1 2 4 5 2 9" xfId="12109" xr:uid="{00000000-0005-0000-0000-0000922E0000}"/>
    <cellStyle name="20% - Accent1 2 4 5 3" xfId="12110" xr:uid="{00000000-0005-0000-0000-0000932E0000}"/>
    <cellStyle name="20% - Accent1 2 4 5 3 2" xfId="12111" xr:uid="{00000000-0005-0000-0000-0000942E0000}"/>
    <cellStyle name="20% - Accent1 2 4 5 3 2 2" xfId="12112" xr:uid="{00000000-0005-0000-0000-0000952E0000}"/>
    <cellStyle name="20% - Accent1 2 4 5 3 2 2 2" xfId="12113" xr:uid="{00000000-0005-0000-0000-0000962E0000}"/>
    <cellStyle name="20% - Accent1 2 4 5 3 2 2 2 2" xfId="12114" xr:uid="{00000000-0005-0000-0000-0000972E0000}"/>
    <cellStyle name="20% - Accent1 2 4 5 3 2 2 3" xfId="12115" xr:uid="{00000000-0005-0000-0000-0000982E0000}"/>
    <cellStyle name="20% - Accent1 2 4 5 3 2 3" xfId="12116" xr:uid="{00000000-0005-0000-0000-0000992E0000}"/>
    <cellStyle name="20% - Accent1 2 4 5 3 2 3 2" xfId="12117" xr:uid="{00000000-0005-0000-0000-00009A2E0000}"/>
    <cellStyle name="20% - Accent1 2 4 5 3 2 4" xfId="12118" xr:uid="{00000000-0005-0000-0000-00009B2E0000}"/>
    <cellStyle name="20% - Accent1 2 4 5 3 3" xfId="12119" xr:uid="{00000000-0005-0000-0000-00009C2E0000}"/>
    <cellStyle name="20% - Accent1 2 4 5 3 3 2" xfId="12120" xr:uid="{00000000-0005-0000-0000-00009D2E0000}"/>
    <cellStyle name="20% - Accent1 2 4 5 3 3 2 2" xfId="12121" xr:uid="{00000000-0005-0000-0000-00009E2E0000}"/>
    <cellStyle name="20% - Accent1 2 4 5 3 3 2 2 2" xfId="12122" xr:uid="{00000000-0005-0000-0000-00009F2E0000}"/>
    <cellStyle name="20% - Accent1 2 4 5 3 3 2 3" xfId="12123" xr:uid="{00000000-0005-0000-0000-0000A02E0000}"/>
    <cellStyle name="20% - Accent1 2 4 5 3 3 3" xfId="12124" xr:uid="{00000000-0005-0000-0000-0000A12E0000}"/>
    <cellStyle name="20% - Accent1 2 4 5 3 3 3 2" xfId="12125" xr:uid="{00000000-0005-0000-0000-0000A22E0000}"/>
    <cellStyle name="20% - Accent1 2 4 5 3 3 4" xfId="12126" xr:uid="{00000000-0005-0000-0000-0000A32E0000}"/>
    <cellStyle name="20% - Accent1 2 4 5 3 4" xfId="12127" xr:uid="{00000000-0005-0000-0000-0000A42E0000}"/>
    <cellStyle name="20% - Accent1 2 4 5 3 4 2" xfId="12128" xr:uid="{00000000-0005-0000-0000-0000A52E0000}"/>
    <cellStyle name="20% - Accent1 2 4 5 3 4 2 2" xfId="12129" xr:uid="{00000000-0005-0000-0000-0000A62E0000}"/>
    <cellStyle name="20% - Accent1 2 4 5 3 4 2 2 2" xfId="12130" xr:uid="{00000000-0005-0000-0000-0000A72E0000}"/>
    <cellStyle name="20% - Accent1 2 4 5 3 4 2 3" xfId="12131" xr:uid="{00000000-0005-0000-0000-0000A82E0000}"/>
    <cellStyle name="20% - Accent1 2 4 5 3 4 3" xfId="12132" xr:uid="{00000000-0005-0000-0000-0000A92E0000}"/>
    <cellStyle name="20% - Accent1 2 4 5 3 4 3 2" xfId="12133" xr:uid="{00000000-0005-0000-0000-0000AA2E0000}"/>
    <cellStyle name="20% - Accent1 2 4 5 3 4 4" xfId="12134" xr:uid="{00000000-0005-0000-0000-0000AB2E0000}"/>
    <cellStyle name="20% - Accent1 2 4 5 3 5" xfId="12135" xr:uid="{00000000-0005-0000-0000-0000AC2E0000}"/>
    <cellStyle name="20% - Accent1 2 4 5 3 5 2" xfId="12136" xr:uid="{00000000-0005-0000-0000-0000AD2E0000}"/>
    <cellStyle name="20% - Accent1 2 4 5 3 5 2 2" xfId="12137" xr:uid="{00000000-0005-0000-0000-0000AE2E0000}"/>
    <cellStyle name="20% - Accent1 2 4 5 3 5 3" xfId="12138" xr:uid="{00000000-0005-0000-0000-0000AF2E0000}"/>
    <cellStyle name="20% - Accent1 2 4 5 3 6" xfId="12139" xr:uid="{00000000-0005-0000-0000-0000B02E0000}"/>
    <cellStyle name="20% - Accent1 2 4 5 3 6 2" xfId="12140" xr:uid="{00000000-0005-0000-0000-0000B12E0000}"/>
    <cellStyle name="20% - Accent1 2 4 5 3 6 2 2" xfId="12141" xr:uid="{00000000-0005-0000-0000-0000B22E0000}"/>
    <cellStyle name="20% - Accent1 2 4 5 3 6 3" xfId="12142" xr:uid="{00000000-0005-0000-0000-0000B32E0000}"/>
    <cellStyle name="20% - Accent1 2 4 5 3 7" xfId="12143" xr:uid="{00000000-0005-0000-0000-0000B42E0000}"/>
    <cellStyle name="20% - Accent1 2 4 5 3 7 2" xfId="12144" xr:uid="{00000000-0005-0000-0000-0000B52E0000}"/>
    <cellStyle name="20% - Accent1 2 4 5 3 8" xfId="12145" xr:uid="{00000000-0005-0000-0000-0000B62E0000}"/>
    <cellStyle name="20% - Accent1 2 4 5 3 8 2" xfId="12146" xr:uid="{00000000-0005-0000-0000-0000B72E0000}"/>
    <cellStyle name="20% - Accent1 2 4 5 3 9" xfId="12147" xr:uid="{00000000-0005-0000-0000-0000B82E0000}"/>
    <cellStyle name="20% - Accent1 2 4 5 4" xfId="12148" xr:uid="{00000000-0005-0000-0000-0000B92E0000}"/>
    <cellStyle name="20% - Accent1 2 4 5 4 2" xfId="12149" xr:uid="{00000000-0005-0000-0000-0000BA2E0000}"/>
    <cellStyle name="20% - Accent1 2 4 5 4 2 2" xfId="12150" xr:uid="{00000000-0005-0000-0000-0000BB2E0000}"/>
    <cellStyle name="20% - Accent1 2 4 5 4 2 2 2" xfId="12151" xr:uid="{00000000-0005-0000-0000-0000BC2E0000}"/>
    <cellStyle name="20% - Accent1 2 4 5 4 2 3" xfId="12152" xr:uid="{00000000-0005-0000-0000-0000BD2E0000}"/>
    <cellStyle name="20% - Accent1 2 4 5 4 3" xfId="12153" xr:uid="{00000000-0005-0000-0000-0000BE2E0000}"/>
    <cellStyle name="20% - Accent1 2 4 5 4 3 2" xfId="12154" xr:uid="{00000000-0005-0000-0000-0000BF2E0000}"/>
    <cellStyle name="20% - Accent1 2 4 5 4 4" xfId="12155" xr:uid="{00000000-0005-0000-0000-0000C02E0000}"/>
    <cellStyle name="20% - Accent1 2 4 5 5" xfId="12156" xr:uid="{00000000-0005-0000-0000-0000C12E0000}"/>
    <cellStyle name="20% - Accent1 2 4 5 5 2" xfId="12157" xr:uid="{00000000-0005-0000-0000-0000C22E0000}"/>
    <cellStyle name="20% - Accent1 2 4 5 5 2 2" xfId="12158" xr:uid="{00000000-0005-0000-0000-0000C32E0000}"/>
    <cellStyle name="20% - Accent1 2 4 5 5 2 2 2" xfId="12159" xr:uid="{00000000-0005-0000-0000-0000C42E0000}"/>
    <cellStyle name="20% - Accent1 2 4 5 5 2 3" xfId="12160" xr:uid="{00000000-0005-0000-0000-0000C52E0000}"/>
    <cellStyle name="20% - Accent1 2 4 5 5 3" xfId="12161" xr:uid="{00000000-0005-0000-0000-0000C62E0000}"/>
    <cellStyle name="20% - Accent1 2 4 5 5 3 2" xfId="12162" xr:uid="{00000000-0005-0000-0000-0000C72E0000}"/>
    <cellStyle name="20% - Accent1 2 4 5 5 4" xfId="12163" xr:uid="{00000000-0005-0000-0000-0000C82E0000}"/>
    <cellStyle name="20% - Accent1 2 4 5 6" xfId="12164" xr:uid="{00000000-0005-0000-0000-0000C92E0000}"/>
    <cellStyle name="20% - Accent1 2 4 5 6 2" xfId="12165" xr:uid="{00000000-0005-0000-0000-0000CA2E0000}"/>
    <cellStyle name="20% - Accent1 2 4 5 6 2 2" xfId="12166" xr:uid="{00000000-0005-0000-0000-0000CB2E0000}"/>
    <cellStyle name="20% - Accent1 2 4 5 6 2 2 2" xfId="12167" xr:uid="{00000000-0005-0000-0000-0000CC2E0000}"/>
    <cellStyle name="20% - Accent1 2 4 5 6 2 3" xfId="12168" xr:uid="{00000000-0005-0000-0000-0000CD2E0000}"/>
    <cellStyle name="20% - Accent1 2 4 5 6 3" xfId="12169" xr:uid="{00000000-0005-0000-0000-0000CE2E0000}"/>
    <cellStyle name="20% - Accent1 2 4 5 6 3 2" xfId="12170" xr:uid="{00000000-0005-0000-0000-0000CF2E0000}"/>
    <cellStyle name="20% - Accent1 2 4 5 6 4" xfId="12171" xr:uid="{00000000-0005-0000-0000-0000D02E0000}"/>
    <cellStyle name="20% - Accent1 2 4 5 7" xfId="12172" xr:uid="{00000000-0005-0000-0000-0000D12E0000}"/>
    <cellStyle name="20% - Accent1 2 4 5 7 2" xfId="12173" xr:uid="{00000000-0005-0000-0000-0000D22E0000}"/>
    <cellStyle name="20% - Accent1 2 4 5 7 2 2" xfId="12174" xr:uid="{00000000-0005-0000-0000-0000D32E0000}"/>
    <cellStyle name="20% - Accent1 2 4 5 7 3" xfId="12175" xr:uid="{00000000-0005-0000-0000-0000D42E0000}"/>
    <cellStyle name="20% - Accent1 2 4 5 8" xfId="12176" xr:uid="{00000000-0005-0000-0000-0000D52E0000}"/>
    <cellStyle name="20% - Accent1 2 4 5 8 2" xfId="12177" xr:uid="{00000000-0005-0000-0000-0000D62E0000}"/>
    <cellStyle name="20% - Accent1 2 4 5 8 2 2" xfId="12178" xr:uid="{00000000-0005-0000-0000-0000D72E0000}"/>
    <cellStyle name="20% - Accent1 2 4 5 8 3" xfId="12179" xr:uid="{00000000-0005-0000-0000-0000D82E0000}"/>
    <cellStyle name="20% - Accent1 2 4 5 9" xfId="12180" xr:uid="{00000000-0005-0000-0000-0000D92E0000}"/>
    <cellStyle name="20% - Accent1 2 4 5 9 2" xfId="12181" xr:uid="{00000000-0005-0000-0000-0000DA2E0000}"/>
    <cellStyle name="20% - Accent1 2 4 6" xfId="12182" xr:uid="{00000000-0005-0000-0000-0000DB2E0000}"/>
    <cellStyle name="20% - Accent1 2 4 6 10" xfId="12183" xr:uid="{00000000-0005-0000-0000-0000DC2E0000}"/>
    <cellStyle name="20% - Accent1 2 4 6 10 2" xfId="12184" xr:uid="{00000000-0005-0000-0000-0000DD2E0000}"/>
    <cellStyle name="20% - Accent1 2 4 6 11" xfId="12185" xr:uid="{00000000-0005-0000-0000-0000DE2E0000}"/>
    <cellStyle name="20% - Accent1 2 4 6 2" xfId="12186" xr:uid="{00000000-0005-0000-0000-0000DF2E0000}"/>
    <cellStyle name="20% - Accent1 2 4 6 2 2" xfId="12187" xr:uid="{00000000-0005-0000-0000-0000E02E0000}"/>
    <cellStyle name="20% - Accent1 2 4 6 2 2 2" xfId="12188" xr:uid="{00000000-0005-0000-0000-0000E12E0000}"/>
    <cellStyle name="20% - Accent1 2 4 6 2 2 2 2" xfId="12189" xr:uid="{00000000-0005-0000-0000-0000E22E0000}"/>
    <cellStyle name="20% - Accent1 2 4 6 2 2 2 2 2" xfId="12190" xr:uid="{00000000-0005-0000-0000-0000E32E0000}"/>
    <cellStyle name="20% - Accent1 2 4 6 2 2 2 3" xfId="12191" xr:uid="{00000000-0005-0000-0000-0000E42E0000}"/>
    <cellStyle name="20% - Accent1 2 4 6 2 2 3" xfId="12192" xr:uid="{00000000-0005-0000-0000-0000E52E0000}"/>
    <cellStyle name="20% - Accent1 2 4 6 2 2 3 2" xfId="12193" xr:uid="{00000000-0005-0000-0000-0000E62E0000}"/>
    <cellStyle name="20% - Accent1 2 4 6 2 2 4" xfId="12194" xr:uid="{00000000-0005-0000-0000-0000E72E0000}"/>
    <cellStyle name="20% - Accent1 2 4 6 2 3" xfId="12195" xr:uid="{00000000-0005-0000-0000-0000E82E0000}"/>
    <cellStyle name="20% - Accent1 2 4 6 2 3 2" xfId="12196" xr:uid="{00000000-0005-0000-0000-0000E92E0000}"/>
    <cellStyle name="20% - Accent1 2 4 6 2 3 2 2" xfId="12197" xr:uid="{00000000-0005-0000-0000-0000EA2E0000}"/>
    <cellStyle name="20% - Accent1 2 4 6 2 3 2 2 2" xfId="12198" xr:uid="{00000000-0005-0000-0000-0000EB2E0000}"/>
    <cellStyle name="20% - Accent1 2 4 6 2 3 2 3" xfId="12199" xr:uid="{00000000-0005-0000-0000-0000EC2E0000}"/>
    <cellStyle name="20% - Accent1 2 4 6 2 3 3" xfId="12200" xr:uid="{00000000-0005-0000-0000-0000ED2E0000}"/>
    <cellStyle name="20% - Accent1 2 4 6 2 3 3 2" xfId="12201" xr:uid="{00000000-0005-0000-0000-0000EE2E0000}"/>
    <cellStyle name="20% - Accent1 2 4 6 2 3 4" xfId="12202" xr:uid="{00000000-0005-0000-0000-0000EF2E0000}"/>
    <cellStyle name="20% - Accent1 2 4 6 2 4" xfId="12203" xr:uid="{00000000-0005-0000-0000-0000F02E0000}"/>
    <cellStyle name="20% - Accent1 2 4 6 2 4 2" xfId="12204" xr:uid="{00000000-0005-0000-0000-0000F12E0000}"/>
    <cellStyle name="20% - Accent1 2 4 6 2 4 2 2" xfId="12205" xr:uid="{00000000-0005-0000-0000-0000F22E0000}"/>
    <cellStyle name="20% - Accent1 2 4 6 2 4 2 2 2" xfId="12206" xr:uid="{00000000-0005-0000-0000-0000F32E0000}"/>
    <cellStyle name="20% - Accent1 2 4 6 2 4 2 3" xfId="12207" xr:uid="{00000000-0005-0000-0000-0000F42E0000}"/>
    <cellStyle name="20% - Accent1 2 4 6 2 4 3" xfId="12208" xr:uid="{00000000-0005-0000-0000-0000F52E0000}"/>
    <cellStyle name="20% - Accent1 2 4 6 2 4 3 2" xfId="12209" xr:uid="{00000000-0005-0000-0000-0000F62E0000}"/>
    <cellStyle name="20% - Accent1 2 4 6 2 4 4" xfId="12210" xr:uid="{00000000-0005-0000-0000-0000F72E0000}"/>
    <cellStyle name="20% - Accent1 2 4 6 2 5" xfId="12211" xr:uid="{00000000-0005-0000-0000-0000F82E0000}"/>
    <cellStyle name="20% - Accent1 2 4 6 2 5 2" xfId="12212" xr:uid="{00000000-0005-0000-0000-0000F92E0000}"/>
    <cellStyle name="20% - Accent1 2 4 6 2 5 2 2" xfId="12213" xr:uid="{00000000-0005-0000-0000-0000FA2E0000}"/>
    <cellStyle name="20% - Accent1 2 4 6 2 5 3" xfId="12214" xr:uid="{00000000-0005-0000-0000-0000FB2E0000}"/>
    <cellStyle name="20% - Accent1 2 4 6 2 6" xfId="12215" xr:uid="{00000000-0005-0000-0000-0000FC2E0000}"/>
    <cellStyle name="20% - Accent1 2 4 6 2 6 2" xfId="12216" xr:uid="{00000000-0005-0000-0000-0000FD2E0000}"/>
    <cellStyle name="20% - Accent1 2 4 6 2 6 2 2" xfId="12217" xr:uid="{00000000-0005-0000-0000-0000FE2E0000}"/>
    <cellStyle name="20% - Accent1 2 4 6 2 6 3" xfId="12218" xr:uid="{00000000-0005-0000-0000-0000FF2E0000}"/>
    <cellStyle name="20% - Accent1 2 4 6 2 7" xfId="12219" xr:uid="{00000000-0005-0000-0000-0000002F0000}"/>
    <cellStyle name="20% - Accent1 2 4 6 2 7 2" xfId="12220" xr:uid="{00000000-0005-0000-0000-0000012F0000}"/>
    <cellStyle name="20% - Accent1 2 4 6 2 8" xfId="12221" xr:uid="{00000000-0005-0000-0000-0000022F0000}"/>
    <cellStyle name="20% - Accent1 2 4 6 2 8 2" xfId="12222" xr:uid="{00000000-0005-0000-0000-0000032F0000}"/>
    <cellStyle name="20% - Accent1 2 4 6 2 9" xfId="12223" xr:uid="{00000000-0005-0000-0000-0000042F0000}"/>
    <cellStyle name="20% - Accent1 2 4 6 3" xfId="12224" xr:uid="{00000000-0005-0000-0000-0000052F0000}"/>
    <cellStyle name="20% - Accent1 2 4 6 3 2" xfId="12225" xr:uid="{00000000-0005-0000-0000-0000062F0000}"/>
    <cellStyle name="20% - Accent1 2 4 6 3 2 2" xfId="12226" xr:uid="{00000000-0005-0000-0000-0000072F0000}"/>
    <cellStyle name="20% - Accent1 2 4 6 3 2 2 2" xfId="12227" xr:uid="{00000000-0005-0000-0000-0000082F0000}"/>
    <cellStyle name="20% - Accent1 2 4 6 3 2 2 2 2" xfId="12228" xr:uid="{00000000-0005-0000-0000-0000092F0000}"/>
    <cellStyle name="20% - Accent1 2 4 6 3 2 2 3" xfId="12229" xr:uid="{00000000-0005-0000-0000-00000A2F0000}"/>
    <cellStyle name="20% - Accent1 2 4 6 3 2 3" xfId="12230" xr:uid="{00000000-0005-0000-0000-00000B2F0000}"/>
    <cellStyle name="20% - Accent1 2 4 6 3 2 3 2" xfId="12231" xr:uid="{00000000-0005-0000-0000-00000C2F0000}"/>
    <cellStyle name="20% - Accent1 2 4 6 3 2 4" xfId="12232" xr:uid="{00000000-0005-0000-0000-00000D2F0000}"/>
    <cellStyle name="20% - Accent1 2 4 6 3 3" xfId="12233" xr:uid="{00000000-0005-0000-0000-00000E2F0000}"/>
    <cellStyle name="20% - Accent1 2 4 6 3 3 2" xfId="12234" xr:uid="{00000000-0005-0000-0000-00000F2F0000}"/>
    <cellStyle name="20% - Accent1 2 4 6 3 3 2 2" xfId="12235" xr:uid="{00000000-0005-0000-0000-0000102F0000}"/>
    <cellStyle name="20% - Accent1 2 4 6 3 3 2 2 2" xfId="12236" xr:uid="{00000000-0005-0000-0000-0000112F0000}"/>
    <cellStyle name="20% - Accent1 2 4 6 3 3 2 3" xfId="12237" xr:uid="{00000000-0005-0000-0000-0000122F0000}"/>
    <cellStyle name="20% - Accent1 2 4 6 3 3 3" xfId="12238" xr:uid="{00000000-0005-0000-0000-0000132F0000}"/>
    <cellStyle name="20% - Accent1 2 4 6 3 3 3 2" xfId="12239" xr:uid="{00000000-0005-0000-0000-0000142F0000}"/>
    <cellStyle name="20% - Accent1 2 4 6 3 3 4" xfId="12240" xr:uid="{00000000-0005-0000-0000-0000152F0000}"/>
    <cellStyle name="20% - Accent1 2 4 6 3 4" xfId="12241" xr:uid="{00000000-0005-0000-0000-0000162F0000}"/>
    <cellStyle name="20% - Accent1 2 4 6 3 4 2" xfId="12242" xr:uid="{00000000-0005-0000-0000-0000172F0000}"/>
    <cellStyle name="20% - Accent1 2 4 6 3 4 2 2" xfId="12243" xr:uid="{00000000-0005-0000-0000-0000182F0000}"/>
    <cellStyle name="20% - Accent1 2 4 6 3 4 2 2 2" xfId="12244" xr:uid="{00000000-0005-0000-0000-0000192F0000}"/>
    <cellStyle name="20% - Accent1 2 4 6 3 4 2 3" xfId="12245" xr:uid="{00000000-0005-0000-0000-00001A2F0000}"/>
    <cellStyle name="20% - Accent1 2 4 6 3 4 3" xfId="12246" xr:uid="{00000000-0005-0000-0000-00001B2F0000}"/>
    <cellStyle name="20% - Accent1 2 4 6 3 4 3 2" xfId="12247" xr:uid="{00000000-0005-0000-0000-00001C2F0000}"/>
    <cellStyle name="20% - Accent1 2 4 6 3 4 4" xfId="12248" xr:uid="{00000000-0005-0000-0000-00001D2F0000}"/>
    <cellStyle name="20% - Accent1 2 4 6 3 5" xfId="12249" xr:uid="{00000000-0005-0000-0000-00001E2F0000}"/>
    <cellStyle name="20% - Accent1 2 4 6 3 5 2" xfId="12250" xr:uid="{00000000-0005-0000-0000-00001F2F0000}"/>
    <cellStyle name="20% - Accent1 2 4 6 3 5 2 2" xfId="12251" xr:uid="{00000000-0005-0000-0000-0000202F0000}"/>
    <cellStyle name="20% - Accent1 2 4 6 3 5 3" xfId="12252" xr:uid="{00000000-0005-0000-0000-0000212F0000}"/>
    <cellStyle name="20% - Accent1 2 4 6 3 6" xfId="12253" xr:uid="{00000000-0005-0000-0000-0000222F0000}"/>
    <cellStyle name="20% - Accent1 2 4 6 3 6 2" xfId="12254" xr:uid="{00000000-0005-0000-0000-0000232F0000}"/>
    <cellStyle name="20% - Accent1 2 4 6 3 6 2 2" xfId="12255" xr:uid="{00000000-0005-0000-0000-0000242F0000}"/>
    <cellStyle name="20% - Accent1 2 4 6 3 6 3" xfId="12256" xr:uid="{00000000-0005-0000-0000-0000252F0000}"/>
    <cellStyle name="20% - Accent1 2 4 6 3 7" xfId="12257" xr:uid="{00000000-0005-0000-0000-0000262F0000}"/>
    <cellStyle name="20% - Accent1 2 4 6 3 7 2" xfId="12258" xr:uid="{00000000-0005-0000-0000-0000272F0000}"/>
    <cellStyle name="20% - Accent1 2 4 6 3 8" xfId="12259" xr:uid="{00000000-0005-0000-0000-0000282F0000}"/>
    <cellStyle name="20% - Accent1 2 4 6 3 8 2" xfId="12260" xr:uid="{00000000-0005-0000-0000-0000292F0000}"/>
    <cellStyle name="20% - Accent1 2 4 6 3 9" xfId="12261" xr:uid="{00000000-0005-0000-0000-00002A2F0000}"/>
    <cellStyle name="20% - Accent1 2 4 6 4" xfId="12262" xr:uid="{00000000-0005-0000-0000-00002B2F0000}"/>
    <cellStyle name="20% - Accent1 2 4 6 4 2" xfId="12263" xr:uid="{00000000-0005-0000-0000-00002C2F0000}"/>
    <cellStyle name="20% - Accent1 2 4 6 4 2 2" xfId="12264" xr:uid="{00000000-0005-0000-0000-00002D2F0000}"/>
    <cellStyle name="20% - Accent1 2 4 6 4 2 2 2" xfId="12265" xr:uid="{00000000-0005-0000-0000-00002E2F0000}"/>
    <cellStyle name="20% - Accent1 2 4 6 4 2 3" xfId="12266" xr:uid="{00000000-0005-0000-0000-00002F2F0000}"/>
    <cellStyle name="20% - Accent1 2 4 6 4 3" xfId="12267" xr:uid="{00000000-0005-0000-0000-0000302F0000}"/>
    <cellStyle name="20% - Accent1 2 4 6 4 3 2" xfId="12268" xr:uid="{00000000-0005-0000-0000-0000312F0000}"/>
    <cellStyle name="20% - Accent1 2 4 6 4 4" xfId="12269" xr:uid="{00000000-0005-0000-0000-0000322F0000}"/>
    <cellStyle name="20% - Accent1 2 4 6 5" xfId="12270" xr:uid="{00000000-0005-0000-0000-0000332F0000}"/>
    <cellStyle name="20% - Accent1 2 4 6 5 2" xfId="12271" xr:uid="{00000000-0005-0000-0000-0000342F0000}"/>
    <cellStyle name="20% - Accent1 2 4 6 5 2 2" xfId="12272" xr:uid="{00000000-0005-0000-0000-0000352F0000}"/>
    <cellStyle name="20% - Accent1 2 4 6 5 2 2 2" xfId="12273" xr:uid="{00000000-0005-0000-0000-0000362F0000}"/>
    <cellStyle name="20% - Accent1 2 4 6 5 2 3" xfId="12274" xr:uid="{00000000-0005-0000-0000-0000372F0000}"/>
    <cellStyle name="20% - Accent1 2 4 6 5 3" xfId="12275" xr:uid="{00000000-0005-0000-0000-0000382F0000}"/>
    <cellStyle name="20% - Accent1 2 4 6 5 3 2" xfId="12276" xr:uid="{00000000-0005-0000-0000-0000392F0000}"/>
    <cellStyle name="20% - Accent1 2 4 6 5 4" xfId="12277" xr:uid="{00000000-0005-0000-0000-00003A2F0000}"/>
    <cellStyle name="20% - Accent1 2 4 6 6" xfId="12278" xr:uid="{00000000-0005-0000-0000-00003B2F0000}"/>
    <cellStyle name="20% - Accent1 2 4 6 6 2" xfId="12279" xr:uid="{00000000-0005-0000-0000-00003C2F0000}"/>
    <cellStyle name="20% - Accent1 2 4 6 6 2 2" xfId="12280" xr:uid="{00000000-0005-0000-0000-00003D2F0000}"/>
    <cellStyle name="20% - Accent1 2 4 6 6 2 2 2" xfId="12281" xr:uid="{00000000-0005-0000-0000-00003E2F0000}"/>
    <cellStyle name="20% - Accent1 2 4 6 6 2 3" xfId="12282" xr:uid="{00000000-0005-0000-0000-00003F2F0000}"/>
    <cellStyle name="20% - Accent1 2 4 6 6 3" xfId="12283" xr:uid="{00000000-0005-0000-0000-0000402F0000}"/>
    <cellStyle name="20% - Accent1 2 4 6 6 3 2" xfId="12284" xr:uid="{00000000-0005-0000-0000-0000412F0000}"/>
    <cellStyle name="20% - Accent1 2 4 6 6 4" xfId="12285" xr:uid="{00000000-0005-0000-0000-0000422F0000}"/>
    <cellStyle name="20% - Accent1 2 4 6 7" xfId="12286" xr:uid="{00000000-0005-0000-0000-0000432F0000}"/>
    <cellStyle name="20% - Accent1 2 4 6 7 2" xfId="12287" xr:uid="{00000000-0005-0000-0000-0000442F0000}"/>
    <cellStyle name="20% - Accent1 2 4 6 7 2 2" xfId="12288" xr:uid="{00000000-0005-0000-0000-0000452F0000}"/>
    <cellStyle name="20% - Accent1 2 4 6 7 3" xfId="12289" xr:uid="{00000000-0005-0000-0000-0000462F0000}"/>
    <cellStyle name="20% - Accent1 2 4 6 8" xfId="12290" xr:uid="{00000000-0005-0000-0000-0000472F0000}"/>
    <cellStyle name="20% - Accent1 2 4 6 8 2" xfId="12291" xr:uid="{00000000-0005-0000-0000-0000482F0000}"/>
    <cellStyle name="20% - Accent1 2 4 6 8 2 2" xfId="12292" xr:uid="{00000000-0005-0000-0000-0000492F0000}"/>
    <cellStyle name="20% - Accent1 2 4 6 8 3" xfId="12293" xr:uid="{00000000-0005-0000-0000-00004A2F0000}"/>
    <cellStyle name="20% - Accent1 2 4 6 9" xfId="12294" xr:uid="{00000000-0005-0000-0000-00004B2F0000}"/>
    <cellStyle name="20% - Accent1 2 4 6 9 2" xfId="12295" xr:uid="{00000000-0005-0000-0000-00004C2F0000}"/>
    <cellStyle name="20% - Accent1 2 4 7" xfId="12296" xr:uid="{00000000-0005-0000-0000-00004D2F0000}"/>
    <cellStyle name="20% - Accent1 2 4 7 2" xfId="12297" xr:uid="{00000000-0005-0000-0000-00004E2F0000}"/>
    <cellStyle name="20% - Accent1 2 4 7 2 2" xfId="12298" xr:uid="{00000000-0005-0000-0000-00004F2F0000}"/>
    <cellStyle name="20% - Accent1 2 4 7 2 2 2" xfId="12299" xr:uid="{00000000-0005-0000-0000-0000502F0000}"/>
    <cellStyle name="20% - Accent1 2 4 7 2 2 2 2" xfId="12300" xr:uid="{00000000-0005-0000-0000-0000512F0000}"/>
    <cellStyle name="20% - Accent1 2 4 7 2 2 3" xfId="12301" xr:uid="{00000000-0005-0000-0000-0000522F0000}"/>
    <cellStyle name="20% - Accent1 2 4 7 2 3" xfId="12302" xr:uid="{00000000-0005-0000-0000-0000532F0000}"/>
    <cellStyle name="20% - Accent1 2 4 7 2 3 2" xfId="12303" xr:uid="{00000000-0005-0000-0000-0000542F0000}"/>
    <cellStyle name="20% - Accent1 2 4 7 2 4" xfId="12304" xr:uid="{00000000-0005-0000-0000-0000552F0000}"/>
    <cellStyle name="20% - Accent1 2 4 7 3" xfId="12305" xr:uid="{00000000-0005-0000-0000-0000562F0000}"/>
    <cellStyle name="20% - Accent1 2 4 7 3 2" xfId="12306" xr:uid="{00000000-0005-0000-0000-0000572F0000}"/>
    <cellStyle name="20% - Accent1 2 4 7 3 2 2" xfId="12307" xr:uid="{00000000-0005-0000-0000-0000582F0000}"/>
    <cellStyle name="20% - Accent1 2 4 7 3 2 2 2" xfId="12308" xr:uid="{00000000-0005-0000-0000-0000592F0000}"/>
    <cellStyle name="20% - Accent1 2 4 7 3 2 3" xfId="12309" xr:uid="{00000000-0005-0000-0000-00005A2F0000}"/>
    <cellStyle name="20% - Accent1 2 4 7 3 3" xfId="12310" xr:uid="{00000000-0005-0000-0000-00005B2F0000}"/>
    <cellStyle name="20% - Accent1 2 4 7 3 3 2" xfId="12311" xr:uid="{00000000-0005-0000-0000-00005C2F0000}"/>
    <cellStyle name="20% - Accent1 2 4 7 3 4" xfId="12312" xr:uid="{00000000-0005-0000-0000-00005D2F0000}"/>
    <cellStyle name="20% - Accent1 2 4 7 4" xfId="12313" xr:uid="{00000000-0005-0000-0000-00005E2F0000}"/>
    <cellStyle name="20% - Accent1 2 4 7 4 2" xfId="12314" xr:uid="{00000000-0005-0000-0000-00005F2F0000}"/>
    <cellStyle name="20% - Accent1 2 4 7 4 2 2" xfId="12315" xr:uid="{00000000-0005-0000-0000-0000602F0000}"/>
    <cellStyle name="20% - Accent1 2 4 7 4 2 2 2" xfId="12316" xr:uid="{00000000-0005-0000-0000-0000612F0000}"/>
    <cellStyle name="20% - Accent1 2 4 7 4 2 3" xfId="12317" xr:uid="{00000000-0005-0000-0000-0000622F0000}"/>
    <cellStyle name="20% - Accent1 2 4 7 4 3" xfId="12318" xr:uid="{00000000-0005-0000-0000-0000632F0000}"/>
    <cellStyle name="20% - Accent1 2 4 7 4 3 2" xfId="12319" xr:uid="{00000000-0005-0000-0000-0000642F0000}"/>
    <cellStyle name="20% - Accent1 2 4 7 4 4" xfId="12320" xr:uid="{00000000-0005-0000-0000-0000652F0000}"/>
    <cellStyle name="20% - Accent1 2 4 7 5" xfId="12321" xr:uid="{00000000-0005-0000-0000-0000662F0000}"/>
    <cellStyle name="20% - Accent1 2 4 7 5 2" xfId="12322" xr:uid="{00000000-0005-0000-0000-0000672F0000}"/>
    <cellStyle name="20% - Accent1 2 4 7 5 2 2" xfId="12323" xr:uid="{00000000-0005-0000-0000-0000682F0000}"/>
    <cellStyle name="20% - Accent1 2 4 7 5 3" xfId="12324" xr:uid="{00000000-0005-0000-0000-0000692F0000}"/>
    <cellStyle name="20% - Accent1 2 4 7 6" xfId="12325" xr:uid="{00000000-0005-0000-0000-00006A2F0000}"/>
    <cellStyle name="20% - Accent1 2 4 7 6 2" xfId="12326" xr:uid="{00000000-0005-0000-0000-00006B2F0000}"/>
    <cellStyle name="20% - Accent1 2 4 7 6 2 2" xfId="12327" xr:uid="{00000000-0005-0000-0000-00006C2F0000}"/>
    <cellStyle name="20% - Accent1 2 4 7 6 3" xfId="12328" xr:uid="{00000000-0005-0000-0000-00006D2F0000}"/>
    <cellStyle name="20% - Accent1 2 4 7 7" xfId="12329" xr:uid="{00000000-0005-0000-0000-00006E2F0000}"/>
    <cellStyle name="20% - Accent1 2 4 7 7 2" xfId="12330" xr:uid="{00000000-0005-0000-0000-00006F2F0000}"/>
    <cellStyle name="20% - Accent1 2 4 7 8" xfId="12331" xr:uid="{00000000-0005-0000-0000-0000702F0000}"/>
    <cellStyle name="20% - Accent1 2 4 7 8 2" xfId="12332" xr:uid="{00000000-0005-0000-0000-0000712F0000}"/>
    <cellStyle name="20% - Accent1 2 4 7 9" xfId="12333" xr:uid="{00000000-0005-0000-0000-0000722F0000}"/>
    <cellStyle name="20% - Accent1 2 4 8" xfId="12334" xr:uid="{00000000-0005-0000-0000-0000732F0000}"/>
    <cellStyle name="20% - Accent1 2 4 8 2" xfId="12335" xr:uid="{00000000-0005-0000-0000-0000742F0000}"/>
    <cellStyle name="20% - Accent1 2 4 8 2 2" xfId="12336" xr:uid="{00000000-0005-0000-0000-0000752F0000}"/>
    <cellStyle name="20% - Accent1 2 4 8 2 2 2" xfId="12337" xr:uid="{00000000-0005-0000-0000-0000762F0000}"/>
    <cellStyle name="20% - Accent1 2 4 8 2 2 2 2" xfId="12338" xr:uid="{00000000-0005-0000-0000-0000772F0000}"/>
    <cellStyle name="20% - Accent1 2 4 8 2 2 3" xfId="12339" xr:uid="{00000000-0005-0000-0000-0000782F0000}"/>
    <cellStyle name="20% - Accent1 2 4 8 2 3" xfId="12340" xr:uid="{00000000-0005-0000-0000-0000792F0000}"/>
    <cellStyle name="20% - Accent1 2 4 8 2 3 2" xfId="12341" xr:uid="{00000000-0005-0000-0000-00007A2F0000}"/>
    <cellStyle name="20% - Accent1 2 4 8 2 4" xfId="12342" xr:uid="{00000000-0005-0000-0000-00007B2F0000}"/>
    <cellStyle name="20% - Accent1 2 4 8 3" xfId="12343" xr:uid="{00000000-0005-0000-0000-00007C2F0000}"/>
    <cellStyle name="20% - Accent1 2 4 8 3 2" xfId="12344" xr:uid="{00000000-0005-0000-0000-00007D2F0000}"/>
    <cellStyle name="20% - Accent1 2 4 8 3 2 2" xfId="12345" xr:uid="{00000000-0005-0000-0000-00007E2F0000}"/>
    <cellStyle name="20% - Accent1 2 4 8 3 2 2 2" xfId="12346" xr:uid="{00000000-0005-0000-0000-00007F2F0000}"/>
    <cellStyle name="20% - Accent1 2 4 8 3 2 3" xfId="12347" xr:uid="{00000000-0005-0000-0000-0000802F0000}"/>
    <cellStyle name="20% - Accent1 2 4 8 3 3" xfId="12348" xr:uid="{00000000-0005-0000-0000-0000812F0000}"/>
    <cellStyle name="20% - Accent1 2 4 8 3 3 2" xfId="12349" xr:uid="{00000000-0005-0000-0000-0000822F0000}"/>
    <cellStyle name="20% - Accent1 2 4 8 3 4" xfId="12350" xr:uid="{00000000-0005-0000-0000-0000832F0000}"/>
    <cellStyle name="20% - Accent1 2 4 8 4" xfId="12351" xr:uid="{00000000-0005-0000-0000-0000842F0000}"/>
    <cellStyle name="20% - Accent1 2 4 8 4 2" xfId="12352" xr:uid="{00000000-0005-0000-0000-0000852F0000}"/>
    <cellStyle name="20% - Accent1 2 4 8 4 2 2" xfId="12353" xr:uid="{00000000-0005-0000-0000-0000862F0000}"/>
    <cellStyle name="20% - Accent1 2 4 8 4 2 2 2" xfId="12354" xr:uid="{00000000-0005-0000-0000-0000872F0000}"/>
    <cellStyle name="20% - Accent1 2 4 8 4 2 3" xfId="12355" xr:uid="{00000000-0005-0000-0000-0000882F0000}"/>
    <cellStyle name="20% - Accent1 2 4 8 4 3" xfId="12356" xr:uid="{00000000-0005-0000-0000-0000892F0000}"/>
    <cellStyle name="20% - Accent1 2 4 8 4 3 2" xfId="12357" xr:uid="{00000000-0005-0000-0000-00008A2F0000}"/>
    <cellStyle name="20% - Accent1 2 4 8 4 4" xfId="12358" xr:uid="{00000000-0005-0000-0000-00008B2F0000}"/>
    <cellStyle name="20% - Accent1 2 4 8 5" xfId="12359" xr:uid="{00000000-0005-0000-0000-00008C2F0000}"/>
    <cellStyle name="20% - Accent1 2 4 8 5 2" xfId="12360" xr:uid="{00000000-0005-0000-0000-00008D2F0000}"/>
    <cellStyle name="20% - Accent1 2 4 8 5 2 2" xfId="12361" xr:uid="{00000000-0005-0000-0000-00008E2F0000}"/>
    <cellStyle name="20% - Accent1 2 4 8 5 3" xfId="12362" xr:uid="{00000000-0005-0000-0000-00008F2F0000}"/>
    <cellStyle name="20% - Accent1 2 4 8 6" xfId="12363" xr:uid="{00000000-0005-0000-0000-0000902F0000}"/>
    <cellStyle name="20% - Accent1 2 4 8 6 2" xfId="12364" xr:uid="{00000000-0005-0000-0000-0000912F0000}"/>
    <cellStyle name="20% - Accent1 2 4 8 6 2 2" xfId="12365" xr:uid="{00000000-0005-0000-0000-0000922F0000}"/>
    <cellStyle name="20% - Accent1 2 4 8 6 3" xfId="12366" xr:uid="{00000000-0005-0000-0000-0000932F0000}"/>
    <cellStyle name="20% - Accent1 2 4 8 7" xfId="12367" xr:uid="{00000000-0005-0000-0000-0000942F0000}"/>
    <cellStyle name="20% - Accent1 2 4 8 7 2" xfId="12368" xr:uid="{00000000-0005-0000-0000-0000952F0000}"/>
    <cellStyle name="20% - Accent1 2 4 8 8" xfId="12369" xr:uid="{00000000-0005-0000-0000-0000962F0000}"/>
    <cellStyle name="20% - Accent1 2 4 8 8 2" xfId="12370" xr:uid="{00000000-0005-0000-0000-0000972F0000}"/>
    <cellStyle name="20% - Accent1 2 4 8 9" xfId="12371" xr:uid="{00000000-0005-0000-0000-0000982F0000}"/>
    <cellStyle name="20% - Accent1 2 4 9" xfId="12372" xr:uid="{00000000-0005-0000-0000-0000992F0000}"/>
    <cellStyle name="20% - Accent1 2 4 9 2" xfId="12373" xr:uid="{00000000-0005-0000-0000-00009A2F0000}"/>
    <cellStyle name="20% - Accent1 2 4 9 2 2" xfId="12374" xr:uid="{00000000-0005-0000-0000-00009B2F0000}"/>
    <cellStyle name="20% - Accent1 2 4 9 2 2 2" xfId="12375" xr:uid="{00000000-0005-0000-0000-00009C2F0000}"/>
    <cellStyle name="20% - Accent1 2 4 9 2 3" xfId="12376" xr:uid="{00000000-0005-0000-0000-00009D2F0000}"/>
    <cellStyle name="20% - Accent1 2 4 9 3" xfId="12377" xr:uid="{00000000-0005-0000-0000-00009E2F0000}"/>
    <cellStyle name="20% - Accent1 2 4 9 3 2" xfId="12378" xr:uid="{00000000-0005-0000-0000-00009F2F0000}"/>
    <cellStyle name="20% - Accent1 2 4 9 4" xfId="12379" xr:uid="{00000000-0005-0000-0000-0000A02F0000}"/>
    <cellStyle name="20% - Accent1 2 5" xfId="12380" xr:uid="{00000000-0005-0000-0000-0000A12F0000}"/>
    <cellStyle name="20% - Accent1 2 5 10" xfId="12381" xr:uid="{00000000-0005-0000-0000-0000A22F0000}"/>
    <cellStyle name="20% - Accent1 2 5 10 2" xfId="12382" xr:uid="{00000000-0005-0000-0000-0000A32F0000}"/>
    <cellStyle name="20% - Accent1 2 5 10 2 2" xfId="12383" xr:uid="{00000000-0005-0000-0000-0000A42F0000}"/>
    <cellStyle name="20% - Accent1 2 5 10 2 2 2" xfId="12384" xr:uid="{00000000-0005-0000-0000-0000A52F0000}"/>
    <cellStyle name="20% - Accent1 2 5 10 2 3" xfId="12385" xr:uid="{00000000-0005-0000-0000-0000A62F0000}"/>
    <cellStyle name="20% - Accent1 2 5 10 3" xfId="12386" xr:uid="{00000000-0005-0000-0000-0000A72F0000}"/>
    <cellStyle name="20% - Accent1 2 5 10 3 2" xfId="12387" xr:uid="{00000000-0005-0000-0000-0000A82F0000}"/>
    <cellStyle name="20% - Accent1 2 5 10 4" xfId="12388" xr:uid="{00000000-0005-0000-0000-0000A92F0000}"/>
    <cellStyle name="20% - Accent1 2 5 11" xfId="12389" xr:uid="{00000000-0005-0000-0000-0000AA2F0000}"/>
    <cellStyle name="20% - Accent1 2 5 11 2" xfId="12390" xr:uid="{00000000-0005-0000-0000-0000AB2F0000}"/>
    <cellStyle name="20% - Accent1 2 5 11 2 2" xfId="12391" xr:uid="{00000000-0005-0000-0000-0000AC2F0000}"/>
    <cellStyle name="20% - Accent1 2 5 11 2 2 2" xfId="12392" xr:uid="{00000000-0005-0000-0000-0000AD2F0000}"/>
    <cellStyle name="20% - Accent1 2 5 11 2 3" xfId="12393" xr:uid="{00000000-0005-0000-0000-0000AE2F0000}"/>
    <cellStyle name="20% - Accent1 2 5 11 3" xfId="12394" xr:uid="{00000000-0005-0000-0000-0000AF2F0000}"/>
    <cellStyle name="20% - Accent1 2 5 11 3 2" xfId="12395" xr:uid="{00000000-0005-0000-0000-0000B02F0000}"/>
    <cellStyle name="20% - Accent1 2 5 11 4" xfId="12396" xr:uid="{00000000-0005-0000-0000-0000B12F0000}"/>
    <cellStyle name="20% - Accent1 2 5 12" xfId="12397" xr:uid="{00000000-0005-0000-0000-0000B22F0000}"/>
    <cellStyle name="20% - Accent1 2 5 12 2" xfId="12398" xr:uid="{00000000-0005-0000-0000-0000B32F0000}"/>
    <cellStyle name="20% - Accent1 2 5 12 2 2" xfId="12399" xr:uid="{00000000-0005-0000-0000-0000B42F0000}"/>
    <cellStyle name="20% - Accent1 2 5 12 3" xfId="12400" xr:uid="{00000000-0005-0000-0000-0000B52F0000}"/>
    <cellStyle name="20% - Accent1 2 5 13" xfId="12401" xr:uid="{00000000-0005-0000-0000-0000B62F0000}"/>
    <cellStyle name="20% - Accent1 2 5 13 2" xfId="12402" xr:uid="{00000000-0005-0000-0000-0000B72F0000}"/>
    <cellStyle name="20% - Accent1 2 5 13 2 2" xfId="12403" xr:uid="{00000000-0005-0000-0000-0000B82F0000}"/>
    <cellStyle name="20% - Accent1 2 5 13 3" xfId="12404" xr:uid="{00000000-0005-0000-0000-0000B92F0000}"/>
    <cellStyle name="20% - Accent1 2 5 14" xfId="12405" xr:uid="{00000000-0005-0000-0000-0000BA2F0000}"/>
    <cellStyle name="20% - Accent1 2 5 14 2" xfId="12406" xr:uid="{00000000-0005-0000-0000-0000BB2F0000}"/>
    <cellStyle name="20% - Accent1 2 5 15" xfId="12407" xr:uid="{00000000-0005-0000-0000-0000BC2F0000}"/>
    <cellStyle name="20% - Accent1 2 5 15 2" xfId="12408" xr:uid="{00000000-0005-0000-0000-0000BD2F0000}"/>
    <cellStyle name="20% - Accent1 2 5 16" xfId="12409" xr:uid="{00000000-0005-0000-0000-0000BE2F0000}"/>
    <cellStyle name="20% - Accent1 2 5 2" xfId="12410" xr:uid="{00000000-0005-0000-0000-0000BF2F0000}"/>
    <cellStyle name="20% - Accent1 2 5 2 10" xfId="12411" xr:uid="{00000000-0005-0000-0000-0000C02F0000}"/>
    <cellStyle name="20% - Accent1 2 5 2 10 2" xfId="12412" xr:uid="{00000000-0005-0000-0000-0000C12F0000}"/>
    <cellStyle name="20% - Accent1 2 5 2 10 2 2" xfId="12413" xr:uid="{00000000-0005-0000-0000-0000C22F0000}"/>
    <cellStyle name="20% - Accent1 2 5 2 10 2 2 2" xfId="12414" xr:uid="{00000000-0005-0000-0000-0000C32F0000}"/>
    <cellStyle name="20% - Accent1 2 5 2 10 2 3" xfId="12415" xr:uid="{00000000-0005-0000-0000-0000C42F0000}"/>
    <cellStyle name="20% - Accent1 2 5 2 10 3" xfId="12416" xr:uid="{00000000-0005-0000-0000-0000C52F0000}"/>
    <cellStyle name="20% - Accent1 2 5 2 10 3 2" xfId="12417" xr:uid="{00000000-0005-0000-0000-0000C62F0000}"/>
    <cellStyle name="20% - Accent1 2 5 2 10 4" xfId="12418" xr:uid="{00000000-0005-0000-0000-0000C72F0000}"/>
    <cellStyle name="20% - Accent1 2 5 2 11" xfId="12419" xr:uid="{00000000-0005-0000-0000-0000C82F0000}"/>
    <cellStyle name="20% - Accent1 2 5 2 11 2" xfId="12420" xr:uid="{00000000-0005-0000-0000-0000C92F0000}"/>
    <cellStyle name="20% - Accent1 2 5 2 11 2 2" xfId="12421" xr:uid="{00000000-0005-0000-0000-0000CA2F0000}"/>
    <cellStyle name="20% - Accent1 2 5 2 11 3" xfId="12422" xr:uid="{00000000-0005-0000-0000-0000CB2F0000}"/>
    <cellStyle name="20% - Accent1 2 5 2 12" xfId="12423" xr:uid="{00000000-0005-0000-0000-0000CC2F0000}"/>
    <cellStyle name="20% - Accent1 2 5 2 12 2" xfId="12424" xr:uid="{00000000-0005-0000-0000-0000CD2F0000}"/>
    <cellStyle name="20% - Accent1 2 5 2 12 2 2" xfId="12425" xr:uid="{00000000-0005-0000-0000-0000CE2F0000}"/>
    <cellStyle name="20% - Accent1 2 5 2 12 3" xfId="12426" xr:uid="{00000000-0005-0000-0000-0000CF2F0000}"/>
    <cellStyle name="20% - Accent1 2 5 2 13" xfId="12427" xr:uid="{00000000-0005-0000-0000-0000D02F0000}"/>
    <cellStyle name="20% - Accent1 2 5 2 13 2" xfId="12428" xr:uid="{00000000-0005-0000-0000-0000D12F0000}"/>
    <cellStyle name="20% - Accent1 2 5 2 14" xfId="12429" xr:uid="{00000000-0005-0000-0000-0000D22F0000}"/>
    <cellStyle name="20% - Accent1 2 5 2 14 2" xfId="12430" xr:uid="{00000000-0005-0000-0000-0000D32F0000}"/>
    <cellStyle name="20% - Accent1 2 5 2 15" xfId="12431" xr:uid="{00000000-0005-0000-0000-0000D42F0000}"/>
    <cellStyle name="20% - Accent1 2 5 2 2" xfId="12432" xr:uid="{00000000-0005-0000-0000-0000D52F0000}"/>
    <cellStyle name="20% - Accent1 2 5 2 2 10" xfId="12433" xr:uid="{00000000-0005-0000-0000-0000D62F0000}"/>
    <cellStyle name="20% - Accent1 2 5 2 2 10 2" xfId="12434" xr:uid="{00000000-0005-0000-0000-0000D72F0000}"/>
    <cellStyle name="20% - Accent1 2 5 2 2 10 2 2" xfId="12435" xr:uid="{00000000-0005-0000-0000-0000D82F0000}"/>
    <cellStyle name="20% - Accent1 2 5 2 2 10 3" xfId="12436" xr:uid="{00000000-0005-0000-0000-0000D92F0000}"/>
    <cellStyle name="20% - Accent1 2 5 2 2 11" xfId="12437" xr:uid="{00000000-0005-0000-0000-0000DA2F0000}"/>
    <cellStyle name="20% - Accent1 2 5 2 2 11 2" xfId="12438" xr:uid="{00000000-0005-0000-0000-0000DB2F0000}"/>
    <cellStyle name="20% - Accent1 2 5 2 2 11 2 2" xfId="12439" xr:uid="{00000000-0005-0000-0000-0000DC2F0000}"/>
    <cellStyle name="20% - Accent1 2 5 2 2 11 3" xfId="12440" xr:uid="{00000000-0005-0000-0000-0000DD2F0000}"/>
    <cellStyle name="20% - Accent1 2 5 2 2 12" xfId="12441" xr:uid="{00000000-0005-0000-0000-0000DE2F0000}"/>
    <cellStyle name="20% - Accent1 2 5 2 2 12 2" xfId="12442" xr:uid="{00000000-0005-0000-0000-0000DF2F0000}"/>
    <cellStyle name="20% - Accent1 2 5 2 2 13" xfId="12443" xr:uid="{00000000-0005-0000-0000-0000E02F0000}"/>
    <cellStyle name="20% - Accent1 2 5 2 2 13 2" xfId="12444" xr:uid="{00000000-0005-0000-0000-0000E12F0000}"/>
    <cellStyle name="20% - Accent1 2 5 2 2 14" xfId="12445" xr:uid="{00000000-0005-0000-0000-0000E22F0000}"/>
    <cellStyle name="20% - Accent1 2 5 2 2 2" xfId="12446" xr:uid="{00000000-0005-0000-0000-0000E32F0000}"/>
    <cellStyle name="20% - Accent1 2 5 2 2 2 10" xfId="12447" xr:uid="{00000000-0005-0000-0000-0000E42F0000}"/>
    <cellStyle name="20% - Accent1 2 5 2 2 2 10 2" xfId="12448" xr:uid="{00000000-0005-0000-0000-0000E52F0000}"/>
    <cellStyle name="20% - Accent1 2 5 2 2 2 11" xfId="12449" xr:uid="{00000000-0005-0000-0000-0000E62F0000}"/>
    <cellStyle name="20% - Accent1 2 5 2 2 2 2" xfId="12450" xr:uid="{00000000-0005-0000-0000-0000E72F0000}"/>
    <cellStyle name="20% - Accent1 2 5 2 2 2 2 2" xfId="12451" xr:uid="{00000000-0005-0000-0000-0000E82F0000}"/>
    <cellStyle name="20% - Accent1 2 5 2 2 2 2 2 2" xfId="12452" xr:uid="{00000000-0005-0000-0000-0000E92F0000}"/>
    <cellStyle name="20% - Accent1 2 5 2 2 2 2 2 2 2" xfId="12453" xr:uid="{00000000-0005-0000-0000-0000EA2F0000}"/>
    <cellStyle name="20% - Accent1 2 5 2 2 2 2 2 2 2 2" xfId="12454" xr:uid="{00000000-0005-0000-0000-0000EB2F0000}"/>
    <cellStyle name="20% - Accent1 2 5 2 2 2 2 2 2 3" xfId="12455" xr:uid="{00000000-0005-0000-0000-0000EC2F0000}"/>
    <cellStyle name="20% - Accent1 2 5 2 2 2 2 2 3" xfId="12456" xr:uid="{00000000-0005-0000-0000-0000ED2F0000}"/>
    <cellStyle name="20% - Accent1 2 5 2 2 2 2 2 3 2" xfId="12457" xr:uid="{00000000-0005-0000-0000-0000EE2F0000}"/>
    <cellStyle name="20% - Accent1 2 5 2 2 2 2 2 4" xfId="12458" xr:uid="{00000000-0005-0000-0000-0000EF2F0000}"/>
    <cellStyle name="20% - Accent1 2 5 2 2 2 2 3" xfId="12459" xr:uid="{00000000-0005-0000-0000-0000F02F0000}"/>
    <cellStyle name="20% - Accent1 2 5 2 2 2 2 3 2" xfId="12460" xr:uid="{00000000-0005-0000-0000-0000F12F0000}"/>
    <cellStyle name="20% - Accent1 2 5 2 2 2 2 3 2 2" xfId="12461" xr:uid="{00000000-0005-0000-0000-0000F22F0000}"/>
    <cellStyle name="20% - Accent1 2 5 2 2 2 2 3 2 2 2" xfId="12462" xr:uid="{00000000-0005-0000-0000-0000F32F0000}"/>
    <cellStyle name="20% - Accent1 2 5 2 2 2 2 3 2 3" xfId="12463" xr:uid="{00000000-0005-0000-0000-0000F42F0000}"/>
    <cellStyle name="20% - Accent1 2 5 2 2 2 2 3 3" xfId="12464" xr:uid="{00000000-0005-0000-0000-0000F52F0000}"/>
    <cellStyle name="20% - Accent1 2 5 2 2 2 2 3 3 2" xfId="12465" xr:uid="{00000000-0005-0000-0000-0000F62F0000}"/>
    <cellStyle name="20% - Accent1 2 5 2 2 2 2 3 4" xfId="12466" xr:uid="{00000000-0005-0000-0000-0000F72F0000}"/>
    <cellStyle name="20% - Accent1 2 5 2 2 2 2 4" xfId="12467" xr:uid="{00000000-0005-0000-0000-0000F82F0000}"/>
    <cellStyle name="20% - Accent1 2 5 2 2 2 2 4 2" xfId="12468" xr:uid="{00000000-0005-0000-0000-0000F92F0000}"/>
    <cellStyle name="20% - Accent1 2 5 2 2 2 2 4 2 2" xfId="12469" xr:uid="{00000000-0005-0000-0000-0000FA2F0000}"/>
    <cellStyle name="20% - Accent1 2 5 2 2 2 2 4 2 2 2" xfId="12470" xr:uid="{00000000-0005-0000-0000-0000FB2F0000}"/>
    <cellStyle name="20% - Accent1 2 5 2 2 2 2 4 2 3" xfId="12471" xr:uid="{00000000-0005-0000-0000-0000FC2F0000}"/>
    <cellStyle name="20% - Accent1 2 5 2 2 2 2 4 3" xfId="12472" xr:uid="{00000000-0005-0000-0000-0000FD2F0000}"/>
    <cellStyle name="20% - Accent1 2 5 2 2 2 2 4 3 2" xfId="12473" xr:uid="{00000000-0005-0000-0000-0000FE2F0000}"/>
    <cellStyle name="20% - Accent1 2 5 2 2 2 2 4 4" xfId="12474" xr:uid="{00000000-0005-0000-0000-0000FF2F0000}"/>
    <cellStyle name="20% - Accent1 2 5 2 2 2 2 5" xfId="12475" xr:uid="{00000000-0005-0000-0000-000000300000}"/>
    <cellStyle name="20% - Accent1 2 5 2 2 2 2 5 2" xfId="12476" xr:uid="{00000000-0005-0000-0000-000001300000}"/>
    <cellStyle name="20% - Accent1 2 5 2 2 2 2 5 2 2" xfId="12477" xr:uid="{00000000-0005-0000-0000-000002300000}"/>
    <cellStyle name="20% - Accent1 2 5 2 2 2 2 5 3" xfId="12478" xr:uid="{00000000-0005-0000-0000-000003300000}"/>
    <cellStyle name="20% - Accent1 2 5 2 2 2 2 6" xfId="12479" xr:uid="{00000000-0005-0000-0000-000004300000}"/>
    <cellStyle name="20% - Accent1 2 5 2 2 2 2 6 2" xfId="12480" xr:uid="{00000000-0005-0000-0000-000005300000}"/>
    <cellStyle name="20% - Accent1 2 5 2 2 2 2 6 2 2" xfId="12481" xr:uid="{00000000-0005-0000-0000-000006300000}"/>
    <cellStyle name="20% - Accent1 2 5 2 2 2 2 6 3" xfId="12482" xr:uid="{00000000-0005-0000-0000-000007300000}"/>
    <cellStyle name="20% - Accent1 2 5 2 2 2 2 7" xfId="12483" xr:uid="{00000000-0005-0000-0000-000008300000}"/>
    <cellStyle name="20% - Accent1 2 5 2 2 2 2 7 2" xfId="12484" xr:uid="{00000000-0005-0000-0000-000009300000}"/>
    <cellStyle name="20% - Accent1 2 5 2 2 2 2 8" xfId="12485" xr:uid="{00000000-0005-0000-0000-00000A300000}"/>
    <cellStyle name="20% - Accent1 2 5 2 2 2 2 8 2" xfId="12486" xr:uid="{00000000-0005-0000-0000-00000B300000}"/>
    <cellStyle name="20% - Accent1 2 5 2 2 2 2 9" xfId="12487" xr:uid="{00000000-0005-0000-0000-00000C300000}"/>
    <cellStyle name="20% - Accent1 2 5 2 2 2 3" xfId="12488" xr:uid="{00000000-0005-0000-0000-00000D300000}"/>
    <cellStyle name="20% - Accent1 2 5 2 2 2 3 2" xfId="12489" xr:uid="{00000000-0005-0000-0000-00000E300000}"/>
    <cellStyle name="20% - Accent1 2 5 2 2 2 3 2 2" xfId="12490" xr:uid="{00000000-0005-0000-0000-00000F300000}"/>
    <cellStyle name="20% - Accent1 2 5 2 2 2 3 2 2 2" xfId="12491" xr:uid="{00000000-0005-0000-0000-000010300000}"/>
    <cellStyle name="20% - Accent1 2 5 2 2 2 3 2 2 2 2" xfId="12492" xr:uid="{00000000-0005-0000-0000-000011300000}"/>
    <cellStyle name="20% - Accent1 2 5 2 2 2 3 2 2 3" xfId="12493" xr:uid="{00000000-0005-0000-0000-000012300000}"/>
    <cellStyle name="20% - Accent1 2 5 2 2 2 3 2 3" xfId="12494" xr:uid="{00000000-0005-0000-0000-000013300000}"/>
    <cellStyle name="20% - Accent1 2 5 2 2 2 3 2 3 2" xfId="12495" xr:uid="{00000000-0005-0000-0000-000014300000}"/>
    <cellStyle name="20% - Accent1 2 5 2 2 2 3 2 4" xfId="12496" xr:uid="{00000000-0005-0000-0000-000015300000}"/>
    <cellStyle name="20% - Accent1 2 5 2 2 2 3 3" xfId="12497" xr:uid="{00000000-0005-0000-0000-000016300000}"/>
    <cellStyle name="20% - Accent1 2 5 2 2 2 3 3 2" xfId="12498" xr:uid="{00000000-0005-0000-0000-000017300000}"/>
    <cellStyle name="20% - Accent1 2 5 2 2 2 3 3 2 2" xfId="12499" xr:uid="{00000000-0005-0000-0000-000018300000}"/>
    <cellStyle name="20% - Accent1 2 5 2 2 2 3 3 2 2 2" xfId="12500" xr:uid="{00000000-0005-0000-0000-000019300000}"/>
    <cellStyle name="20% - Accent1 2 5 2 2 2 3 3 2 3" xfId="12501" xr:uid="{00000000-0005-0000-0000-00001A300000}"/>
    <cellStyle name="20% - Accent1 2 5 2 2 2 3 3 3" xfId="12502" xr:uid="{00000000-0005-0000-0000-00001B300000}"/>
    <cellStyle name="20% - Accent1 2 5 2 2 2 3 3 3 2" xfId="12503" xr:uid="{00000000-0005-0000-0000-00001C300000}"/>
    <cellStyle name="20% - Accent1 2 5 2 2 2 3 3 4" xfId="12504" xr:uid="{00000000-0005-0000-0000-00001D300000}"/>
    <cellStyle name="20% - Accent1 2 5 2 2 2 3 4" xfId="12505" xr:uid="{00000000-0005-0000-0000-00001E300000}"/>
    <cellStyle name="20% - Accent1 2 5 2 2 2 3 4 2" xfId="12506" xr:uid="{00000000-0005-0000-0000-00001F300000}"/>
    <cellStyle name="20% - Accent1 2 5 2 2 2 3 4 2 2" xfId="12507" xr:uid="{00000000-0005-0000-0000-000020300000}"/>
    <cellStyle name="20% - Accent1 2 5 2 2 2 3 4 2 2 2" xfId="12508" xr:uid="{00000000-0005-0000-0000-000021300000}"/>
    <cellStyle name="20% - Accent1 2 5 2 2 2 3 4 2 3" xfId="12509" xr:uid="{00000000-0005-0000-0000-000022300000}"/>
    <cellStyle name="20% - Accent1 2 5 2 2 2 3 4 3" xfId="12510" xr:uid="{00000000-0005-0000-0000-000023300000}"/>
    <cellStyle name="20% - Accent1 2 5 2 2 2 3 4 3 2" xfId="12511" xr:uid="{00000000-0005-0000-0000-000024300000}"/>
    <cellStyle name="20% - Accent1 2 5 2 2 2 3 4 4" xfId="12512" xr:uid="{00000000-0005-0000-0000-000025300000}"/>
    <cellStyle name="20% - Accent1 2 5 2 2 2 3 5" xfId="12513" xr:uid="{00000000-0005-0000-0000-000026300000}"/>
    <cellStyle name="20% - Accent1 2 5 2 2 2 3 5 2" xfId="12514" xr:uid="{00000000-0005-0000-0000-000027300000}"/>
    <cellStyle name="20% - Accent1 2 5 2 2 2 3 5 2 2" xfId="12515" xr:uid="{00000000-0005-0000-0000-000028300000}"/>
    <cellStyle name="20% - Accent1 2 5 2 2 2 3 5 3" xfId="12516" xr:uid="{00000000-0005-0000-0000-000029300000}"/>
    <cellStyle name="20% - Accent1 2 5 2 2 2 3 6" xfId="12517" xr:uid="{00000000-0005-0000-0000-00002A300000}"/>
    <cellStyle name="20% - Accent1 2 5 2 2 2 3 6 2" xfId="12518" xr:uid="{00000000-0005-0000-0000-00002B300000}"/>
    <cellStyle name="20% - Accent1 2 5 2 2 2 3 6 2 2" xfId="12519" xr:uid="{00000000-0005-0000-0000-00002C300000}"/>
    <cellStyle name="20% - Accent1 2 5 2 2 2 3 6 3" xfId="12520" xr:uid="{00000000-0005-0000-0000-00002D300000}"/>
    <cellStyle name="20% - Accent1 2 5 2 2 2 3 7" xfId="12521" xr:uid="{00000000-0005-0000-0000-00002E300000}"/>
    <cellStyle name="20% - Accent1 2 5 2 2 2 3 7 2" xfId="12522" xr:uid="{00000000-0005-0000-0000-00002F300000}"/>
    <cellStyle name="20% - Accent1 2 5 2 2 2 3 8" xfId="12523" xr:uid="{00000000-0005-0000-0000-000030300000}"/>
    <cellStyle name="20% - Accent1 2 5 2 2 2 3 8 2" xfId="12524" xr:uid="{00000000-0005-0000-0000-000031300000}"/>
    <cellStyle name="20% - Accent1 2 5 2 2 2 3 9" xfId="12525" xr:uid="{00000000-0005-0000-0000-000032300000}"/>
    <cellStyle name="20% - Accent1 2 5 2 2 2 4" xfId="12526" xr:uid="{00000000-0005-0000-0000-000033300000}"/>
    <cellStyle name="20% - Accent1 2 5 2 2 2 4 2" xfId="12527" xr:uid="{00000000-0005-0000-0000-000034300000}"/>
    <cellStyle name="20% - Accent1 2 5 2 2 2 4 2 2" xfId="12528" xr:uid="{00000000-0005-0000-0000-000035300000}"/>
    <cellStyle name="20% - Accent1 2 5 2 2 2 4 2 2 2" xfId="12529" xr:uid="{00000000-0005-0000-0000-000036300000}"/>
    <cellStyle name="20% - Accent1 2 5 2 2 2 4 2 3" xfId="12530" xr:uid="{00000000-0005-0000-0000-000037300000}"/>
    <cellStyle name="20% - Accent1 2 5 2 2 2 4 3" xfId="12531" xr:uid="{00000000-0005-0000-0000-000038300000}"/>
    <cellStyle name="20% - Accent1 2 5 2 2 2 4 3 2" xfId="12532" xr:uid="{00000000-0005-0000-0000-000039300000}"/>
    <cellStyle name="20% - Accent1 2 5 2 2 2 4 4" xfId="12533" xr:uid="{00000000-0005-0000-0000-00003A300000}"/>
    <cellStyle name="20% - Accent1 2 5 2 2 2 5" xfId="12534" xr:uid="{00000000-0005-0000-0000-00003B300000}"/>
    <cellStyle name="20% - Accent1 2 5 2 2 2 5 2" xfId="12535" xr:uid="{00000000-0005-0000-0000-00003C300000}"/>
    <cellStyle name="20% - Accent1 2 5 2 2 2 5 2 2" xfId="12536" xr:uid="{00000000-0005-0000-0000-00003D300000}"/>
    <cellStyle name="20% - Accent1 2 5 2 2 2 5 2 2 2" xfId="12537" xr:uid="{00000000-0005-0000-0000-00003E300000}"/>
    <cellStyle name="20% - Accent1 2 5 2 2 2 5 2 3" xfId="12538" xr:uid="{00000000-0005-0000-0000-00003F300000}"/>
    <cellStyle name="20% - Accent1 2 5 2 2 2 5 3" xfId="12539" xr:uid="{00000000-0005-0000-0000-000040300000}"/>
    <cellStyle name="20% - Accent1 2 5 2 2 2 5 3 2" xfId="12540" xr:uid="{00000000-0005-0000-0000-000041300000}"/>
    <cellStyle name="20% - Accent1 2 5 2 2 2 5 4" xfId="12541" xr:uid="{00000000-0005-0000-0000-000042300000}"/>
    <cellStyle name="20% - Accent1 2 5 2 2 2 6" xfId="12542" xr:uid="{00000000-0005-0000-0000-000043300000}"/>
    <cellStyle name="20% - Accent1 2 5 2 2 2 6 2" xfId="12543" xr:uid="{00000000-0005-0000-0000-000044300000}"/>
    <cellStyle name="20% - Accent1 2 5 2 2 2 6 2 2" xfId="12544" xr:uid="{00000000-0005-0000-0000-000045300000}"/>
    <cellStyle name="20% - Accent1 2 5 2 2 2 6 2 2 2" xfId="12545" xr:uid="{00000000-0005-0000-0000-000046300000}"/>
    <cellStyle name="20% - Accent1 2 5 2 2 2 6 2 3" xfId="12546" xr:uid="{00000000-0005-0000-0000-000047300000}"/>
    <cellStyle name="20% - Accent1 2 5 2 2 2 6 3" xfId="12547" xr:uid="{00000000-0005-0000-0000-000048300000}"/>
    <cellStyle name="20% - Accent1 2 5 2 2 2 6 3 2" xfId="12548" xr:uid="{00000000-0005-0000-0000-000049300000}"/>
    <cellStyle name="20% - Accent1 2 5 2 2 2 6 4" xfId="12549" xr:uid="{00000000-0005-0000-0000-00004A300000}"/>
    <cellStyle name="20% - Accent1 2 5 2 2 2 7" xfId="12550" xr:uid="{00000000-0005-0000-0000-00004B300000}"/>
    <cellStyle name="20% - Accent1 2 5 2 2 2 7 2" xfId="12551" xr:uid="{00000000-0005-0000-0000-00004C300000}"/>
    <cellStyle name="20% - Accent1 2 5 2 2 2 7 2 2" xfId="12552" xr:uid="{00000000-0005-0000-0000-00004D300000}"/>
    <cellStyle name="20% - Accent1 2 5 2 2 2 7 3" xfId="12553" xr:uid="{00000000-0005-0000-0000-00004E300000}"/>
    <cellStyle name="20% - Accent1 2 5 2 2 2 8" xfId="12554" xr:uid="{00000000-0005-0000-0000-00004F300000}"/>
    <cellStyle name="20% - Accent1 2 5 2 2 2 8 2" xfId="12555" xr:uid="{00000000-0005-0000-0000-000050300000}"/>
    <cellStyle name="20% - Accent1 2 5 2 2 2 8 2 2" xfId="12556" xr:uid="{00000000-0005-0000-0000-000051300000}"/>
    <cellStyle name="20% - Accent1 2 5 2 2 2 8 3" xfId="12557" xr:uid="{00000000-0005-0000-0000-000052300000}"/>
    <cellStyle name="20% - Accent1 2 5 2 2 2 9" xfId="12558" xr:uid="{00000000-0005-0000-0000-000053300000}"/>
    <cellStyle name="20% - Accent1 2 5 2 2 2 9 2" xfId="12559" xr:uid="{00000000-0005-0000-0000-000054300000}"/>
    <cellStyle name="20% - Accent1 2 5 2 2 3" xfId="12560" xr:uid="{00000000-0005-0000-0000-000055300000}"/>
    <cellStyle name="20% - Accent1 2 5 2 2 3 10" xfId="12561" xr:uid="{00000000-0005-0000-0000-000056300000}"/>
    <cellStyle name="20% - Accent1 2 5 2 2 3 10 2" xfId="12562" xr:uid="{00000000-0005-0000-0000-000057300000}"/>
    <cellStyle name="20% - Accent1 2 5 2 2 3 11" xfId="12563" xr:uid="{00000000-0005-0000-0000-000058300000}"/>
    <cellStyle name="20% - Accent1 2 5 2 2 3 2" xfId="12564" xr:uid="{00000000-0005-0000-0000-000059300000}"/>
    <cellStyle name="20% - Accent1 2 5 2 2 3 2 2" xfId="12565" xr:uid="{00000000-0005-0000-0000-00005A300000}"/>
    <cellStyle name="20% - Accent1 2 5 2 2 3 2 2 2" xfId="12566" xr:uid="{00000000-0005-0000-0000-00005B300000}"/>
    <cellStyle name="20% - Accent1 2 5 2 2 3 2 2 2 2" xfId="12567" xr:uid="{00000000-0005-0000-0000-00005C300000}"/>
    <cellStyle name="20% - Accent1 2 5 2 2 3 2 2 2 2 2" xfId="12568" xr:uid="{00000000-0005-0000-0000-00005D300000}"/>
    <cellStyle name="20% - Accent1 2 5 2 2 3 2 2 2 3" xfId="12569" xr:uid="{00000000-0005-0000-0000-00005E300000}"/>
    <cellStyle name="20% - Accent1 2 5 2 2 3 2 2 3" xfId="12570" xr:uid="{00000000-0005-0000-0000-00005F300000}"/>
    <cellStyle name="20% - Accent1 2 5 2 2 3 2 2 3 2" xfId="12571" xr:uid="{00000000-0005-0000-0000-000060300000}"/>
    <cellStyle name="20% - Accent1 2 5 2 2 3 2 2 4" xfId="12572" xr:uid="{00000000-0005-0000-0000-000061300000}"/>
    <cellStyle name="20% - Accent1 2 5 2 2 3 2 3" xfId="12573" xr:uid="{00000000-0005-0000-0000-000062300000}"/>
    <cellStyle name="20% - Accent1 2 5 2 2 3 2 3 2" xfId="12574" xr:uid="{00000000-0005-0000-0000-000063300000}"/>
    <cellStyle name="20% - Accent1 2 5 2 2 3 2 3 2 2" xfId="12575" xr:uid="{00000000-0005-0000-0000-000064300000}"/>
    <cellStyle name="20% - Accent1 2 5 2 2 3 2 3 2 2 2" xfId="12576" xr:uid="{00000000-0005-0000-0000-000065300000}"/>
    <cellStyle name="20% - Accent1 2 5 2 2 3 2 3 2 3" xfId="12577" xr:uid="{00000000-0005-0000-0000-000066300000}"/>
    <cellStyle name="20% - Accent1 2 5 2 2 3 2 3 3" xfId="12578" xr:uid="{00000000-0005-0000-0000-000067300000}"/>
    <cellStyle name="20% - Accent1 2 5 2 2 3 2 3 3 2" xfId="12579" xr:uid="{00000000-0005-0000-0000-000068300000}"/>
    <cellStyle name="20% - Accent1 2 5 2 2 3 2 3 4" xfId="12580" xr:uid="{00000000-0005-0000-0000-000069300000}"/>
    <cellStyle name="20% - Accent1 2 5 2 2 3 2 4" xfId="12581" xr:uid="{00000000-0005-0000-0000-00006A300000}"/>
    <cellStyle name="20% - Accent1 2 5 2 2 3 2 4 2" xfId="12582" xr:uid="{00000000-0005-0000-0000-00006B300000}"/>
    <cellStyle name="20% - Accent1 2 5 2 2 3 2 4 2 2" xfId="12583" xr:uid="{00000000-0005-0000-0000-00006C300000}"/>
    <cellStyle name="20% - Accent1 2 5 2 2 3 2 4 2 2 2" xfId="12584" xr:uid="{00000000-0005-0000-0000-00006D300000}"/>
    <cellStyle name="20% - Accent1 2 5 2 2 3 2 4 2 3" xfId="12585" xr:uid="{00000000-0005-0000-0000-00006E300000}"/>
    <cellStyle name="20% - Accent1 2 5 2 2 3 2 4 3" xfId="12586" xr:uid="{00000000-0005-0000-0000-00006F300000}"/>
    <cellStyle name="20% - Accent1 2 5 2 2 3 2 4 3 2" xfId="12587" xr:uid="{00000000-0005-0000-0000-000070300000}"/>
    <cellStyle name="20% - Accent1 2 5 2 2 3 2 4 4" xfId="12588" xr:uid="{00000000-0005-0000-0000-000071300000}"/>
    <cellStyle name="20% - Accent1 2 5 2 2 3 2 5" xfId="12589" xr:uid="{00000000-0005-0000-0000-000072300000}"/>
    <cellStyle name="20% - Accent1 2 5 2 2 3 2 5 2" xfId="12590" xr:uid="{00000000-0005-0000-0000-000073300000}"/>
    <cellStyle name="20% - Accent1 2 5 2 2 3 2 5 2 2" xfId="12591" xr:uid="{00000000-0005-0000-0000-000074300000}"/>
    <cellStyle name="20% - Accent1 2 5 2 2 3 2 5 3" xfId="12592" xr:uid="{00000000-0005-0000-0000-000075300000}"/>
    <cellStyle name="20% - Accent1 2 5 2 2 3 2 6" xfId="12593" xr:uid="{00000000-0005-0000-0000-000076300000}"/>
    <cellStyle name="20% - Accent1 2 5 2 2 3 2 6 2" xfId="12594" xr:uid="{00000000-0005-0000-0000-000077300000}"/>
    <cellStyle name="20% - Accent1 2 5 2 2 3 2 6 2 2" xfId="12595" xr:uid="{00000000-0005-0000-0000-000078300000}"/>
    <cellStyle name="20% - Accent1 2 5 2 2 3 2 6 3" xfId="12596" xr:uid="{00000000-0005-0000-0000-000079300000}"/>
    <cellStyle name="20% - Accent1 2 5 2 2 3 2 7" xfId="12597" xr:uid="{00000000-0005-0000-0000-00007A300000}"/>
    <cellStyle name="20% - Accent1 2 5 2 2 3 2 7 2" xfId="12598" xr:uid="{00000000-0005-0000-0000-00007B300000}"/>
    <cellStyle name="20% - Accent1 2 5 2 2 3 2 8" xfId="12599" xr:uid="{00000000-0005-0000-0000-00007C300000}"/>
    <cellStyle name="20% - Accent1 2 5 2 2 3 2 8 2" xfId="12600" xr:uid="{00000000-0005-0000-0000-00007D300000}"/>
    <cellStyle name="20% - Accent1 2 5 2 2 3 2 9" xfId="12601" xr:uid="{00000000-0005-0000-0000-00007E300000}"/>
    <cellStyle name="20% - Accent1 2 5 2 2 3 3" xfId="12602" xr:uid="{00000000-0005-0000-0000-00007F300000}"/>
    <cellStyle name="20% - Accent1 2 5 2 2 3 3 2" xfId="12603" xr:uid="{00000000-0005-0000-0000-000080300000}"/>
    <cellStyle name="20% - Accent1 2 5 2 2 3 3 2 2" xfId="12604" xr:uid="{00000000-0005-0000-0000-000081300000}"/>
    <cellStyle name="20% - Accent1 2 5 2 2 3 3 2 2 2" xfId="12605" xr:uid="{00000000-0005-0000-0000-000082300000}"/>
    <cellStyle name="20% - Accent1 2 5 2 2 3 3 2 2 2 2" xfId="12606" xr:uid="{00000000-0005-0000-0000-000083300000}"/>
    <cellStyle name="20% - Accent1 2 5 2 2 3 3 2 2 3" xfId="12607" xr:uid="{00000000-0005-0000-0000-000084300000}"/>
    <cellStyle name="20% - Accent1 2 5 2 2 3 3 2 3" xfId="12608" xr:uid="{00000000-0005-0000-0000-000085300000}"/>
    <cellStyle name="20% - Accent1 2 5 2 2 3 3 2 3 2" xfId="12609" xr:uid="{00000000-0005-0000-0000-000086300000}"/>
    <cellStyle name="20% - Accent1 2 5 2 2 3 3 2 4" xfId="12610" xr:uid="{00000000-0005-0000-0000-000087300000}"/>
    <cellStyle name="20% - Accent1 2 5 2 2 3 3 3" xfId="12611" xr:uid="{00000000-0005-0000-0000-000088300000}"/>
    <cellStyle name="20% - Accent1 2 5 2 2 3 3 3 2" xfId="12612" xr:uid="{00000000-0005-0000-0000-000089300000}"/>
    <cellStyle name="20% - Accent1 2 5 2 2 3 3 3 2 2" xfId="12613" xr:uid="{00000000-0005-0000-0000-00008A300000}"/>
    <cellStyle name="20% - Accent1 2 5 2 2 3 3 3 2 2 2" xfId="12614" xr:uid="{00000000-0005-0000-0000-00008B300000}"/>
    <cellStyle name="20% - Accent1 2 5 2 2 3 3 3 2 3" xfId="12615" xr:uid="{00000000-0005-0000-0000-00008C300000}"/>
    <cellStyle name="20% - Accent1 2 5 2 2 3 3 3 3" xfId="12616" xr:uid="{00000000-0005-0000-0000-00008D300000}"/>
    <cellStyle name="20% - Accent1 2 5 2 2 3 3 3 3 2" xfId="12617" xr:uid="{00000000-0005-0000-0000-00008E300000}"/>
    <cellStyle name="20% - Accent1 2 5 2 2 3 3 3 4" xfId="12618" xr:uid="{00000000-0005-0000-0000-00008F300000}"/>
    <cellStyle name="20% - Accent1 2 5 2 2 3 3 4" xfId="12619" xr:uid="{00000000-0005-0000-0000-000090300000}"/>
    <cellStyle name="20% - Accent1 2 5 2 2 3 3 4 2" xfId="12620" xr:uid="{00000000-0005-0000-0000-000091300000}"/>
    <cellStyle name="20% - Accent1 2 5 2 2 3 3 4 2 2" xfId="12621" xr:uid="{00000000-0005-0000-0000-000092300000}"/>
    <cellStyle name="20% - Accent1 2 5 2 2 3 3 4 2 2 2" xfId="12622" xr:uid="{00000000-0005-0000-0000-000093300000}"/>
    <cellStyle name="20% - Accent1 2 5 2 2 3 3 4 2 3" xfId="12623" xr:uid="{00000000-0005-0000-0000-000094300000}"/>
    <cellStyle name="20% - Accent1 2 5 2 2 3 3 4 3" xfId="12624" xr:uid="{00000000-0005-0000-0000-000095300000}"/>
    <cellStyle name="20% - Accent1 2 5 2 2 3 3 4 3 2" xfId="12625" xr:uid="{00000000-0005-0000-0000-000096300000}"/>
    <cellStyle name="20% - Accent1 2 5 2 2 3 3 4 4" xfId="12626" xr:uid="{00000000-0005-0000-0000-000097300000}"/>
    <cellStyle name="20% - Accent1 2 5 2 2 3 3 5" xfId="12627" xr:uid="{00000000-0005-0000-0000-000098300000}"/>
    <cellStyle name="20% - Accent1 2 5 2 2 3 3 5 2" xfId="12628" xr:uid="{00000000-0005-0000-0000-000099300000}"/>
    <cellStyle name="20% - Accent1 2 5 2 2 3 3 5 2 2" xfId="12629" xr:uid="{00000000-0005-0000-0000-00009A300000}"/>
    <cellStyle name="20% - Accent1 2 5 2 2 3 3 5 3" xfId="12630" xr:uid="{00000000-0005-0000-0000-00009B300000}"/>
    <cellStyle name="20% - Accent1 2 5 2 2 3 3 6" xfId="12631" xr:uid="{00000000-0005-0000-0000-00009C300000}"/>
    <cellStyle name="20% - Accent1 2 5 2 2 3 3 6 2" xfId="12632" xr:uid="{00000000-0005-0000-0000-00009D300000}"/>
    <cellStyle name="20% - Accent1 2 5 2 2 3 3 6 2 2" xfId="12633" xr:uid="{00000000-0005-0000-0000-00009E300000}"/>
    <cellStyle name="20% - Accent1 2 5 2 2 3 3 6 3" xfId="12634" xr:uid="{00000000-0005-0000-0000-00009F300000}"/>
    <cellStyle name="20% - Accent1 2 5 2 2 3 3 7" xfId="12635" xr:uid="{00000000-0005-0000-0000-0000A0300000}"/>
    <cellStyle name="20% - Accent1 2 5 2 2 3 3 7 2" xfId="12636" xr:uid="{00000000-0005-0000-0000-0000A1300000}"/>
    <cellStyle name="20% - Accent1 2 5 2 2 3 3 8" xfId="12637" xr:uid="{00000000-0005-0000-0000-0000A2300000}"/>
    <cellStyle name="20% - Accent1 2 5 2 2 3 3 8 2" xfId="12638" xr:uid="{00000000-0005-0000-0000-0000A3300000}"/>
    <cellStyle name="20% - Accent1 2 5 2 2 3 3 9" xfId="12639" xr:uid="{00000000-0005-0000-0000-0000A4300000}"/>
    <cellStyle name="20% - Accent1 2 5 2 2 3 4" xfId="12640" xr:uid="{00000000-0005-0000-0000-0000A5300000}"/>
    <cellStyle name="20% - Accent1 2 5 2 2 3 4 2" xfId="12641" xr:uid="{00000000-0005-0000-0000-0000A6300000}"/>
    <cellStyle name="20% - Accent1 2 5 2 2 3 4 2 2" xfId="12642" xr:uid="{00000000-0005-0000-0000-0000A7300000}"/>
    <cellStyle name="20% - Accent1 2 5 2 2 3 4 2 2 2" xfId="12643" xr:uid="{00000000-0005-0000-0000-0000A8300000}"/>
    <cellStyle name="20% - Accent1 2 5 2 2 3 4 2 3" xfId="12644" xr:uid="{00000000-0005-0000-0000-0000A9300000}"/>
    <cellStyle name="20% - Accent1 2 5 2 2 3 4 3" xfId="12645" xr:uid="{00000000-0005-0000-0000-0000AA300000}"/>
    <cellStyle name="20% - Accent1 2 5 2 2 3 4 3 2" xfId="12646" xr:uid="{00000000-0005-0000-0000-0000AB300000}"/>
    <cellStyle name="20% - Accent1 2 5 2 2 3 4 4" xfId="12647" xr:uid="{00000000-0005-0000-0000-0000AC300000}"/>
    <cellStyle name="20% - Accent1 2 5 2 2 3 5" xfId="12648" xr:uid="{00000000-0005-0000-0000-0000AD300000}"/>
    <cellStyle name="20% - Accent1 2 5 2 2 3 5 2" xfId="12649" xr:uid="{00000000-0005-0000-0000-0000AE300000}"/>
    <cellStyle name="20% - Accent1 2 5 2 2 3 5 2 2" xfId="12650" xr:uid="{00000000-0005-0000-0000-0000AF300000}"/>
    <cellStyle name="20% - Accent1 2 5 2 2 3 5 2 2 2" xfId="12651" xr:uid="{00000000-0005-0000-0000-0000B0300000}"/>
    <cellStyle name="20% - Accent1 2 5 2 2 3 5 2 3" xfId="12652" xr:uid="{00000000-0005-0000-0000-0000B1300000}"/>
    <cellStyle name="20% - Accent1 2 5 2 2 3 5 3" xfId="12653" xr:uid="{00000000-0005-0000-0000-0000B2300000}"/>
    <cellStyle name="20% - Accent1 2 5 2 2 3 5 3 2" xfId="12654" xr:uid="{00000000-0005-0000-0000-0000B3300000}"/>
    <cellStyle name="20% - Accent1 2 5 2 2 3 5 4" xfId="12655" xr:uid="{00000000-0005-0000-0000-0000B4300000}"/>
    <cellStyle name="20% - Accent1 2 5 2 2 3 6" xfId="12656" xr:uid="{00000000-0005-0000-0000-0000B5300000}"/>
    <cellStyle name="20% - Accent1 2 5 2 2 3 6 2" xfId="12657" xr:uid="{00000000-0005-0000-0000-0000B6300000}"/>
    <cellStyle name="20% - Accent1 2 5 2 2 3 6 2 2" xfId="12658" xr:uid="{00000000-0005-0000-0000-0000B7300000}"/>
    <cellStyle name="20% - Accent1 2 5 2 2 3 6 2 2 2" xfId="12659" xr:uid="{00000000-0005-0000-0000-0000B8300000}"/>
    <cellStyle name="20% - Accent1 2 5 2 2 3 6 2 3" xfId="12660" xr:uid="{00000000-0005-0000-0000-0000B9300000}"/>
    <cellStyle name="20% - Accent1 2 5 2 2 3 6 3" xfId="12661" xr:uid="{00000000-0005-0000-0000-0000BA300000}"/>
    <cellStyle name="20% - Accent1 2 5 2 2 3 6 3 2" xfId="12662" xr:uid="{00000000-0005-0000-0000-0000BB300000}"/>
    <cellStyle name="20% - Accent1 2 5 2 2 3 6 4" xfId="12663" xr:uid="{00000000-0005-0000-0000-0000BC300000}"/>
    <cellStyle name="20% - Accent1 2 5 2 2 3 7" xfId="12664" xr:uid="{00000000-0005-0000-0000-0000BD300000}"/>
    <cellStyle name="20% - Accent1 2 5 2 2 3 7 2" xfId="12665" xr:uid="{00000000-0005-0000-0000-0000BE300000}"/>
    <cellStyle name="20% - Accent1 2 5 2 2 3 7 2 2" xfId="12666" xr:uid="{00000000-0005-0000-0000-0000BF300000}"/>
    <cellStyle name="20% - Accent1 2 5 2 2 3 7 3" xfId="12667" xr:uid="{00000000-0005-0000-0000-0000C0300000}"/>
    <cellStyle name="20% - Accent1 2 5 2 2 3 8" xfId="12668" xr:uid="{00000000-0005-0000-0000-0000C1300000}"/>
    <cellStyle name="20% - Accent1 2 5 2 2 3 8 2" xfId="12669" xr:uid="{00000000-0005-0000-0000-0000C2300000}"/>
    <cellStyle name="20% - Accent1 2 5 2 2 3 8 2 2" xfId="12670" xr:uid="{00000000-0005-0000-0000-0000C3300000}"/>
    <cellStyle name="20% - Accent1 2 5 2 2 3 8 3" xfId="12671" xr:uid="{00000000-0005-0000-0000-0000C4300000}"/>
    <cellStyle name="20% - Accent1 2 5 2 2 3 9" xfId="12672" xr:uid="{00000000-0005-0000-0000-0000C5300000}"/>
    <cellStyle name="20% - Accent1 2 5 2 2 3 9 2" xfId="12673" xr:uid="{00000000-0005-0000-0000-0000C6300000}"/>
    <cellStyle name="20% - Accent1 2 5 2 2 4" xfId="12674" xr:uid="{00000000-0005-0000-0000-0000C7300000}"/>
    <cellStyle name="20% - Accent1 2 5 2 2 4 10" xfId="12675" xr:uid="{00000000-0005-0000-0000-0000C8300000}"/>
    <cellStyle name="20% - Accent1 2 5 2 2 4 10 2" xfId="12676" xr:uid="{00000000-0005-0000-0000-0000C9300000}"/>
    <cellStyle name="20% - Accent1 2 5 2 2 4 11" xfId="12677" xr:uid="{00000000-0005-0000-0000-0000CA300000}"/>
    <cellStyle name="20% - Accent1 2 5 2 2 4 2" xfId="12678" xr:uid="{00000000-0005-0000-0000-0000CB300000}"/>
    <cellStyle name="20% - Accent1 2 5 2 2 4 2 2" xfId="12679" xr:uid="{00000000-0005-0000-0000-0000CC300000}"/>
    <cellStyle name="20% - Accent1 2 5 2 2 4 2 2 2" xfId="12680" xr:uid="{00000000-0005-0000-0000-0000CD300000}"/>
    <cellStyle name="20% - Accent1 2 5 2 2 4 2 2 2 2" xfId="12681" xr:uid="{00000000-0005-0000-0000-0000CE300000}"/>
    <cellStyle name="20% - Accent1 2 5 2 2 4 2 2 2 2 2" xfId="12682" xr:uid="{00000000-0005-0000-0000-0000CF300000}"/>
    <cellStyle name="20% - Accent1 2 5 2 2 4 2 2 2 3" xfId="12683" xr:uid="{00000000-0005-0000-0000-0000D0300000}"/>
    <cellStyle name="20% - Accent1 2 5 2 2 4 2 2 3" xfId="12684" xr:uid="{00000000-0005-0000-0000-0000D1300000}"/>
    <cellStyle name="20% - Accent1 2 5 2 2 4 2 2 3 2" xfId="12685" xr:uid="{00000000-0005-0000-0000-0000D2300000}"/>
    <cellStyle name="20% - Accent1 2 5 2 2 4 2 2 4" xfId="12686" xr:uid="{00000000-0005-0000-0000-0000D3300000}"/>
    <cellStyle name="20% - Accent1 2 5 2 2 4 2 3" xfId="12687" xr:uid="{00000000-0005-0000-0000-0000D4300000}"/>
    <cellStyle name="20% - Accent1 2 5 2 2 4 2 3 2" xfId="12688" xr:uid="{00000000-0005-0000-0000-0000D5300000}"/>
    <cellStyle name="20% - Accent1 2 5 2 2 4 2 3 2 2" xfId="12689" xr:uid="{00000000-0005-0000-0000-0000D6300000}"/>
    <cellStyle name="20% - Accent1 2 5 2 2 4 2 3 2 2 2" xfId="12690" xr:uid="{00000000-0005-0000-0000-0000D7300000}"/>
    <cellStyle name="20% - Accent1 2 5 2 2 4 2 3 2 3" xfId="12691" xr:uid="{00000000-0005-0000-0000-0000D8300000}"/>
    <cellStyle name="20% - Accent1 2 5 2 2 4 2 3 3" xfId="12692" xr:uid="{00000000-0005-0000-0000-0000D9300000}"/>
    <cellStyle name="20% - Accent1 2 5 2 2 4 2 3 3 2" xfId="12693" xr:uid="{00000000-0005-0000-0000-0000DA300000}"/>
    <cellStyle name="20% - Accent1 2 5 2 2 4 2 3 4" xfId="12694" xr:uid="{00000000-0005-0000-0000-0000DB300000}"/>
    <cellStyle name="20% - Accent1 2 5 2 2 4 2 4" xfId="12695" xr:uid="{00000000-0005-0000-0000-0000DC300000}"/>
    <cellStyle name="20% - Accent1 2 5 2 2 4 2 4 2" xfId="12696" xr:uid="{00000000-0005-0000-0000-0000DD300000}"/>
    <cellStyle name="20% - Accent1 2 5 2 2 4 2 4 2 2" xfId="12697" xr:uid="{00000000-0005-0000-0000-0000DE300000}"/>
    <cellStyle name="20% - Accent1 2 5 2 2 4 2 4 2 2 2" xfId="12698" xr:uid="{00000000-0005-0000-0000-0000DF300000}"/>
    <cellStyle name="20% - Accent1 2 5 2 2 4 2 4 2 3" xfId="12699" xr:uid="{00000000-0005-0000-0000-0000E0300000}"/>
    <cellStyle name="20% - Accent1 2 5 2 2 4 2 4 3" xfId="12700" xr:uid="{00000000-0005-0000-0000-0000E1300000}"/>
    <cellStyle name="20% - Accent1 2 5 2 2 4 2 4 3 2" xfId="12701" xr:uid="{00000000-0005-0000-0000-0000E2300000}"/>
    <cellStyle name="20% - Accent1 2 5 2 2 4 2 4 4" xfId="12702" xr:uid="{00000000-0005-0000-0000-0000E3300000}"/>
    <cellStyle name="20% - Accent1 2 5 2 2 4 2 5" xfId="12703" xr:uid="{00000000-0005-0000-0000-0000E4300000}"/>
    <cellStyle name="20% - Accent1 2 5 2 2 4 2 5 2" xfId="12704" xr:uid="{00000000-0005-0000-0000-0000E5300000}"/>
    <cellStyle name="20% - Accent1 2 5 2 2 4 2 5 2 2" xfId="12705" xr:uid="{00000000-0005-0000-0000-0000E6300000}"/>
    <cellStyle name="20% - Accent1 2 5 2 2 4 2 5 3" xfId="12706" xr:uid="{00000000-0005-0000-0000-0000E7300000}"/>
    <cellStyle name="20% - Accent1 2 5 2 2 4 2 6" xfId="12707" xr:uid="{00000000-0005-0000-0000-0000E8300000}"/>
    <cellStyle name="20% - Accent1 2 5 2 2 4 2 6 2" xfId="12708" xr:uid="{00000000-0005-0000-0000-0000E9300000}"/>
    <cellStyle name="20% - Accent1 2 5 2 2 4 2 6 2 2" xfId="12709" xr:uid="{00000000-0005-0000-0000-0000EA300000}"/>
    <cellStyle name="20% - Accent1 2 5 2 2 4 2 6 3" xfId="12710" xr:uid="{00000000-0005-0000-0000-0000EB300000}"/>
    <cellStyle name="20% - Accent1 2 5 2 2 4 2 7" xfId="12711" xr:uid="{00000000-0005-0000-0000-0000EC300000}"/>
    <cellStyle name="20% - Accent1 2 5 2 2 4 2 7 2" xfId="12712" xr:uid="{00000000-0005-0000-0000-0000ED300000}"/>
    <cellStyle name="20% - Accent1 2 5 2 2 4 2 8" xfId="12713" xr:uid="{00000000-0005-0000-0000-0000EE300000}"/>
    <cellStyle name="20% - Accent1 2 5 2 2 4 2 8 2" xfId="12714" xr:uid="{00000000-0005-0000-0000-0000EF300000}"/>
    <cellStyle name="20% - Accent1 2 5 2 2 4 2 9" xfId="12715" xr:uid="{00000000-0005-0000-0000-0000F0300000}"/>
    <cellStyle name="20% - Accent1 2 5 2 2 4 3" xfId="12716" xr:uid="{00000000-0005-0000-0000-0000F1300000}"/>
    <cellStyle name="20% - Accent1 2 5 2 2 4 3 2" xfId="12717" xr:uid="{00000000-0005-0000-0000-0000F2300000}"/>
    <cellStyle name="20% - Accent1 2 5 2 2 4 3 2 2" xfId="12718" xr:uid="{00000000-0005-0000-0000-0000F3300000}"/>
    <cellStyle name="20% - Accent1 2 5 2 2 4 3 2 2 2" xfId="12719" xr:uid="{00000000-0005-0000-0000-0000F4300000}"/>
    <cellStyle name="20% - Accent1 2 5 2 2 4 3 2 2 2 2" xfId="12720" xr:uid="{00000000-0005-0000-0000-0000F5300000}"/>
    <cellStyle name="20% - Accent1 2 5 2 2 4 3 2 2 3" xfId="12721" xr:uid="{00000000-0005-0000-0000-0000F6300000}"/>
    <cellStyle name="20% - Accent1 2 5 2 2 4 3 2 3" xfId="12722" xr:uid="{00000000-0005-0000-0000-0000F7300000}"/>
    <cellStyle name="20% - Accent1 2 5 2 2 4 3 2 3 2" xfId="12723" xr:uid="{00000000-0005-0000-0000-0000F8300000}"/>
    <cellStyle name="20% - Accent1 2 5 2 2 4 3 2 4" xfId="12724" xr:uid="{00000000-0005-0000-0000-0000F9300000}"/>
    <cellStyle name="20% - Accent1 2 5 2 2 4 3 3" xfId="12725" xr:uid="{00000000-0005-0000-0000-0000FA300000}"/>
    <cellStyle name="20% - Accent1 2 5 2 2 4 3 3 2" xfId="12726" xr:uid="{00000000-0005-0000-0000-0000FB300000}"/>
    <cellStyle name="20% - Accent1 2 5 2 2 4 3 3 2 2" xfId="12727" xr:uid="{00000000-0005-0000-0000-0000FC300000}"/>
    <cellStyle name="20% - Accent1 2 5 2 2 4 3 3 2 2 2" xfId="12728" xr:uid="{00000000-0005-0000-0000-0000FD300000}"/>
    <cellStyle name="20% - Accent1 2 5 2 2 4 3 3 2 3" xfId="12729" xr:uid="{00000000-0005-0000-0000-0000FE300000}"/>
    <cellStyle name="20% - Accent1 2 5 2 2 4 3 3 3" xfId="12730" xr:uid="{00000000-0005-0000-0000-0000FF300000}"/>
    <cellStyle name="20% - Accent1 2 5 2 2 4 3 3 3 2" xfId="12731" xr:uid="{00000000-0005-0000-0000-000000310000}"/>
    <cellStyle name="20% - Accent1 2 5 2 2 4 3 3 4" xfId="12732" xr:uid="{00000000-0005-0000-0000-000001310000}"/>
    <cellStyle name="20% - Accent1 2 5 2 2 4 3 4" xfId="12733" xr:uid="{00000000-0005-0000-0000-000002310000}"/>
    <cellStyle name="20% - Accent1 2 5 2 2 4 3 4 2" xfId="12734" xr:uid="{00000000-0005-0000-0000-000003310000}"/>
    <cellStyle name="20% - Accent1 2 5 2 2 4 3 4 2 2" xfId="12735" xr:uid="{00000000-0005-0000-0000-000004310000}"/>
    <cellStyle name="20% - Accent1 2 5 2 2 4 3 4 2 2 2" xfId="12736" xr:uid="{00000000-0005-0000-0000-000005310000}"/>
    <cellStyle name="20% - Accent1 2 5 2 2 4 3 4 2 3" xfId="12737" xr:uid="{00000000-0005-0000-0000-000006310000}"/>
    <cellStyle name="20% - Accent1 2 5 2 2 4 3 4 3" xfId="12738" xr:uid="{00000000-0005-0000-0000-000007310000}"/>
    <cellStyle name="20% - Accent1 2 5 2 2 4 3 4 3 2" xfId="12739" xr:uid="{00000000-0005-0000-0000-000008310000}"/>
    <cellStyle name="20% - Accent1 2 5 2 2 4 3 4 4" xfId="12740" xr:uid="{00000000-0005-0000-0000-000009310000}"/>
    <cellStyle name="20% - Accent1 2 5 2 2 4 3 5" xfId="12741" xr:uid="{00000000-0005-0000-0000-00000A310000}"/>
    <cellStyle name="20% - Accent1 2 5 2 2 4 3 5 2" xfId="12742" xr:uid="{00000000-0005-0000-0000-00000B310000}"/>
    <cellStyle name="20% - Accent1 2 5 2 2 4 3 5 2 2" xfId="12743" xr:uid="{00000000-0005-0000-0000-00000C310000}"/>
    <cellStyle name="20% - Accent1 2 5 2 2 4 3 5 3" xfId="12744" xr:uid="{00000000-0005-0000-0000-00000D310000}"/>
    <cellStyle name="20% - Accent1 2 5 2 2 4 3 6" xfId="12745" xr:uid="{00000000-0005-0000-0000-00000E310000}"/>
    <cellStyle name="20% - Accent1 2 5 2 2 4 3 6 2" xfId="12746" xr:uid="{00000000-0005-0000-0000-00000F310000}"/>
    <cellStyle name="20% - Accent1 2 5 2 2 4 3 6 2 2" xfId="12747" xr:uid="{00000000-0005-0000-0000-000010310000}"/>
    <cellStyle name="20% - Accent1 2 5 2 2 4 3 6 3" xfId="12748" xr:uid="{00000000-0005-0000-0000-000011310000}"/>
    <cellStyle name="20% - Accent1 2 5 2 2 4 3 7" xfId="12749" xr:uid="{00000000-0005-0000-0000-000012310000}"/>
    <cellStyle name="20% - Accent1 2 5 2 2 4 3 7 2" xfId="12750" xr:uid="{00000000-0005-0000-0000-000013310000}"/>
    <cellStyle name="20% - Accent1 2 5 2 2 4 3 8" xfId="12751" xr:uid="{00000000-0005-0000-0000-000014310000}"/>
    <cellStyle name="20% - Accent1 2 5 2 2 4 3 8 2" xfId="12752" xr:uid="{00000000-0005-0000-0000-000015310000}"/>
    <cellStyle name="20% - Accent1 2 5 2 2 4 3 9" xfId="12753" xr:uid="{00000000-0005-0000-0000-000016310000}"/>
    <cellStyle name="20% - Accent1 2 5 2 2 4 4" xfId="12754" xr:uid="{00000000-0005-0000-0000-000017310000}"/>
    <cellStyle name="20% - Accent1 2 5 2 2 4 4 2" xfId="12755" xr:uid="{00000000-0005-0000-0000-000018310000}"/>
    <cellStyle name="20% - Accent1 2 5 2 2 4 4 2 2" xfId="12756" xr:uid="{00000000-0005-0000-0000-000019310000}"/>
    <cellStyle name="20% - Accent1 2 5 2 2 4 4 2 2 2" xfId="12757" xr:uid="{00000000-0005-0000-0000-00001A310000}"/>
    <cellStyle name="20% - Accent1 2 5 2 2 4 4 2 3" xfId="12758" xr:uid="{00000000-0005-0000-0000-00001B310000}"/>
    <cellStyle name="20% - Accent1 2 5 2 2 4 4 3" xfId="12759" xr:uid="{00000000-0005-0000-0000-00001C310000}"/>
    <cellStyle name="20% - Accent1 2 5 2 2 4 4 3 2" xfId="12760" xr:uid="{00000000-0005-0000-0000-00001D310000}"/>
    <cellStyle name="20% - Accent1 2 5 2 2 4 4 4" xfId="12761" xr:uid="{00000000-0005-0000-0000-00001E310000}"/>
    <cellStyle name="20% - Accent1 2 5 2 2 4 5" xfId="12762" xr:uid="{00000000-0005-0000-0000-00001F310000}"/>
    <cellStyle name="20% - Accent1 2 5 2 2 4 5 2" xfId="12763" xr:uid="{00000000-0005-0000-0000-000020310000}"/>
    <cellStyle name="20% - Accent1 2 5 2 2 4 5 2 2" xfId="12764" xr:uid="{00000000-0005-0000-0000-000021310000}"/>
    <cellStyle name="20% - Accent1 2 5 2 2 4 5 2 2 2" xfId="12765" xr:uid="{00000000-0005-0000-0000-000022310000}"/>
    <cellStyle name="20% - Accent1 2 5 2 2 4 5 2 3" xfId="12766" xr:uid="{00000000-0005-0000-0000-000023310000}"/>
    <cellStyle name="20% - Accent1 2 5 2 2 4 5 3" xfId="12767" xr:uid="{00000000-0005-0000-0000-000024310000}"/>
    <cellStyle name="20% - Accent1 2 5 2 2 4 5 3 2" xfId="12768" xr:uid="{00000000-0005-0000-0000-000025310000}"/>
    <cellStyle name="20% - Accent1 2 5 2 2 4 5 4" xfId="12769" xr:uid="{00000000-0005-0000-0000-000026310000}"/>
    <cellStyle name="20% - Accent1 2 5 2 2 4 6" xfId="12770" xr:uid="{00000000-0005-0000-0000-000027310000}"/>
    <cellStyle name="20% - Accent1 2 5 2 2 4 6 2" xfId="12771" xr:uid="{00000000-0005-0000-0000-000028310000}"/>
    <cellStyle name="20% - Accent1 2 5 2 2 4 6 2 2" xfId="12772" xr:uid="{00000000-0005-0000-0000-000029310000}"/>
    <cellStyle name="20% - Accent1 2 5 2 2 4 6 2 2 2" xfId="12773" xr:uid="{00000000-0005-0000-0000-00002A310000}"/>
    <cellStyle name="20% - Accent1 2 5 2 2 4 6 2 3" xfId="12774" xr:uid="{00000000-0005-0000-0000-00002B310000}"/>
    <cellStyle name="20% - Accent1 2 5 2 2 4 6 3" xfId="12775" xr:uid="{00000000-0005-0000-0000-00002C310000}"/>
    <cellStyle name="20% - Accent1 2 5 2 2 4 6 3 2" xfId="12776" xr:uid="{00000000-0005-0000-0000-00002D310000}"/>
    <cellStyle name="20% - Accent1 2 5 2 2 4 6 4" xfId="12777" xr:uid="{00000000-0005-0000-0000-00002E310000}"/>
    <cellStyle name="20% - Accent1 2 5 2 2 4 7" xfId="12778" xr:uid="{00000000-0005-0000-0000-00002F310000}"/>
    <cellStyle name="20% - Accent1 2 5 2 2 4 7 2" xfId="12779" xr:uid="{00000000-0005-0000-0000-000030310000}"/>
    <cellStyle name="20% - Accent1 2 5 2 2 4 7 2 2" xfId="12780" xr:uid="{00000000-0005-0000-0000-000031310000}"/>
    <cellStyle name="20% - Accent1 2 5 2 2 4 7 3" xfId="12781" xr:uid="{00000000-0005-0000-0000-000032310000}"/>
    <cellStyle name="20% - Accent1 2 5 2 2 4 8" xfId="12782" xr:uid="{00000000-0005-0000-0000-000033310000}"/>
    <cellStyle name="20% - Accent1 2 5 2 2 4 8 2" xfId="12783" xr:uid="{00000000-0005-0000-0000-000034310000}"/>
    <cellStyle name="20% - Accent1 2 5 2 2 4 8 2 2" xfId="12784" xr:uid="{00000000-0005-0000-0000-000035310000}"/>
    <cellStyle name="20% - Accent1 2 5 2 2 4 8 3" xfId="12785" xr:uid="{00000000-0005-0000-0000-000036310000}"/>
    <cellStyle name="20% - Accent1 2 5 2 2 4 9" xfId="12786" xr:uid="{00000000-0005-0000-0000-000037310000}"/>
    <cellStyle name="20% - Accent1 2 5 2 2 4 9 2" xfId="12787" xr:uid="{00000000-0005-0000-0000-000038310000}"/>
    <cellStyle name="20% - Accent1 2 5 2 2 5" xfId="12788" xr:uid="{00000000-0005-0000-0000-000039310000}"/>
    <cellStyle name="20% - Accent1 2 5 2 2 5 2" xfId="12789" xr:uid="{00000000-0005-0000-0000-00003A310000}"/>
    <cellStyle name="20% - Accent1 2 5 2 2 5 2 2" xfId="12790" xr:uid="{00000000-0005-0000-0000-00003B310000}"/>
    <cellStyle name="20% - Accent1 2 5 2 2 5 2 2 2" xfId="12791" xr:uid="{00000000-0005-0000-0000-00003C310000}"/>
    <cellStyle name="20% - Accent1 2 5 2 2 5 2 2 2 2" xfId="12792" xr:uid="{00000000-0005-0000-0000-00003D310000}"/>
    <cellStyle name="20% - Accent1 2 5 2 2 5 2 2 3" xfId="12793" xr:uid="{00000000-0005-0000-0000-00003E310000}"/>
    <cellStyle name="20% - Accent1 2 5 2 2 5 2 3" xfId="12794" xr:uid="{00000000-0005-0000-0000-00003F310000}"/>
    <cellStyle name="20% - Accent1 2 5 2 2 5 2 3 2" xfId="12795" xr:uid="{00000000-0005-0000-0000-000040310000}"/>
    <cellStyle name="20% - Accent1 2 5 2 2 5 2 4" xfId="12796" xr:uid="{00000000-0005-0000-0000-000041310000}"/>
    <cellStyle name="20% - Accent1 2 5 2 2 5 3" xfId="12797" xr:uid="{00000000-0005-0000-0000-000042310000}"/>
    <cellStyle name="20% - Accent1 2 5 2 2 5 3 2" xfId="12798" xr:uid="{00000000-0005-0000-0000-000043310000}"/>
    <cellStyle name="20% - Accent1 2 5 2 2 5 3 2 2" xfId="12799" xr:uid="{00000000-0005-0000-0000-000044310000}"/>
    <cellStyle name="20% - Accent1 2 5 2 2 5 3 2 2 2" xfId="12800" xr:uid="{00000000-0005-0000-0000-000045310000}"/>
    <cellStyle name="20% - Accent1 2 5 2 2 5 3 2 3" xfId="12801" xr:uid="{00000000-0005-0000-0000-000046310000}"/>
    <cellStyle name="20% - Accent1 2 5 2 2 5 3 3" xfId="12802" xr:uid="{00000000-0005-0000-0000-000047310000}"/>
    <cellStyle name="20% - Accent1 2 5 2 2 5 3 3 2" xfId="12803" xr:uid="{00000000-0005-0000-0000-000048310000}"/>
    <cellStyle name="20% - Accent1 2 5 2 2 5 3 4" xfId="12804" xr:uid="{00000000-0005-0000-0000-000049310000}"/>
    <cellStyle name="20% - Accent1 2 5 2 2 5 4" xfId="12805" xr:uid="{00000000-0005-0000-0000-00004A310000}"/>
    <cellStyle name="20% - Accent1 2 5 2 2 5 4 2" xfId="12806" xr:uid="{00000000-0005-0000-0000-00004B310000}"/>
    <cellStyle name="20% - Accent1 2 5 2 2 5 4 2 2" xfId="12807" xr:uid="{00000000-0005-0000-0000-00004C310000}"/>
    <cellStyle name="20% - Accent1 2 5 2 2 5 4 2 2 2" xfId="12808" xr:uid="{00000000-0005-0000-0000-00004D310000}"/>
    <cellStyle name="20% - Accent1 2 5 2 2 5 4 2 3" xfId="12809" xr:uid="{00000000-0005-0000-0000-00004E310000}"/>
    <cellStyle name="20% - Accent1 2 5 2 2 5 4 3" xfId="12810" xr:uid="{00000000-0005-0000-0000-00004F310000}"/>
    <cellStyle name="20% - Accent1 2 5 2 2 5 4 3 2" xfId="12811" xr:uid="{00000000-0005-0000-0000-000050310000}"/>
    <cellStyle name="20% - Accent1 2 5 2 2 5 4 4" xfId="12812" xr:uid="{00000000-0005-0000-0000-000051310000}"/>
    <cellStyle name="20% - Accent1 2 5 2 2 5 5" xfId="12813" xr:uid="{00000000-0005-0000-0000-000052310000}"/>
    <cellStyle name="20% - Accent1 2 5 2 2 5 5 2" xfId="12814" xr:uid="{00000000-0005-0000-0000-000053310000}"/>
    <cellStyle name="20% - Accent1 2 5 2 2 5 5 2 2" xfId="12815" xr:uid="{00000000-0005-0000-0000-000054310000}"/>
    <cellStyle name="20% - Accent1 2 5 2 2 5 5 3" xfId="12816" xr:uid="{00000000-0005-0000-0000-000055310000}"/>
    <cellStyle name="20% - Accent1 2 5 2 2 5 6" xfId="12817" xr:uid="{00000000-0005-0000-0000-000056310000}"/>
    <cellStyle name="20% - Accent1 2 5 2 2 5 6 2" xfId="12818" xr:uid="{00000000-0005-0000-0000-000057310000}"/>
    <cellStyle name="20% - Accent1 2 5 2 2 5 6 2 2" xfId="12819" xr:uid="{00000000-0005-0000-0000-000058310000}"/>
    <cellStyle name="20% - Accent1 2 5 2 2 5 6 3" xfId="12820" xr:uid="{00000000-0005-0000-0000-000059310000}"/>
    <cellStyle name="20% - Accent1 2 5 2 2 5 7" xfId="12821" xr:uid="{00000000-0005-0000-0000-00005A310000}"/>
    <cellStyle name="20% - Accent1 2 5 2 2 5 7 2" xfId="12822" xr:uid="{00000000-0005-0000-0000-00005B310000}"/>
    <cellStyle name="20% - Accent1 2 5 2 2 5 8" xfId="12823" xr:uid="{00000000-0005-0000-0000-00005C310000}"/>
    <cellStyle name="20% - Accent1 2 5 2 2 5 8 2" xfId="12824" xr:uid="{00000000-0005-0000-0000-00005D310000}"/>
    <cellStyle name="20% - Accent1 2 5 2 2 5 9" xfId="12825" xr:uid="{00000000-0005-0000-0000-00005E310000}"/>
    <cellStyle name="20% - Accent1 2 5 2 2 6" xfId="12826" xr:uid="{00000000-0005-0000-0000-00005F310000}"/>
    <cellStyle name="20% - Accent1 2 5 2 2 6 2" xfId="12827" xr:uid="{00000000-0005-0000-0000-000060310000}"/>
    <cellStyle name="20% - Accent1 2 5 2 2 6 2 2" xfId="12828" xr:uid="{00000000-0005-0000-0000-000061310000}"/>
    <cellStyle name="20% - Accent1 2 5 2 2 6 2 2 2" xfId="12829" xr:uid="{00000000-0005-0000-0000-000062310000}"/>
    <cellStyle name="20% - Accent1 2 5 2 2 6 2 2 2 2" xfId="12830" xr:uid="{00000000-0005-0000-0000-000063310000}"/>
    <cellStyle name="20% - Accent1 2 5 2 2 6 2 2 3" xfId="12831" xr:uid="{00000000-0005-0000-0000-000064310000}"/>
    <cellStyle name="20% - Accent1 2 5 2 2 6 2 3" xfId="12832" xr:uid="{00000000-0005-0000-0000-000065310000}"/>
    <cellStyle name="20% - Accent1 2 5 2 2 6 2 3 2" xfId="12833" xr:uid="{00000000-0005-0000-0000-000066310000}"/>
    <cellStyle name="20% - Accent1 2 5 2 2 6 2 4" xfId="12834" xr:uid="{00000000-0005-0000-0000-000067310000}"/>
    <cellStyle name="20% - Accent1 2 5 2 2 6 3" xfId="12835" xr:uid="{00000000-0005-0000-0000-000068310000}"/>
    <cellStyle name="20% - Accent1 2 5 2 2 6 3 2" xfId="12836" xr:uid="{00000000-0005-0000-0000-000069310000}"/>
    <cellStyle name="20% - Accent1 2 5 2 2 6 3 2 2" xfId="12837" xr:uid="{00000000-0005-0000-0000-00006A310000}"/>
    <cellStyle name="20% - Accent1 2 5 2 2 6 3 2 2 2" xfId="12838" xr:uid="{00000000-0005-0000-0000-00006B310000}"/>
    <cellStyle name="20% - Accent1 2 5 2 2 6 3 2 3" xfId="12839" xr:uid="{00000000-0005-0000-0000-00006C310000}"/>
    <cellStyle name="20% - Accent1 2 5 2 2 6 3 3" xfId="12840" xr:uid="{00000000-0005-0000-0000-00006D310000}"/>
    <cellStyle name="20% - Accent1 2 5 2 2 6 3 3 2" xfId="12841" xr:uid="{00000000-0005-0000-0000-00006E310000}"/>
    <cellStyle name="20% - Accent1 2 5 2 2 6 3 4" xfId="12842" xr:uid="{00000000-0005-0000-0000-00006F310000}"/>
    <cellStyle name="20% - Accent1 2 5 2 2 6 4" xfId="12843" xr:uid="{00000000-0005-0000-0000-000070310000}"/>
    <cellStyle name="20% - Accent1 2 5 2 2 6 4 2" xfId="12844" xr:uid="{00000000-0005-0000-0000-000071310000}"/>
    <cellStyle name="20% - Accent1 2 5 2 2 6 4 2 2" xfId="12845" xr:uid="{00000000-0005-0000-0000-000072310000}"/>
    <cellStyle name="20% - Accent1 2 5 2 2 6 4 2 2 2" xfId="12846" xr:uid="{00000000-0005-0000-0000-000073310000}"/>
    <cellStyle name="20% - Accent1 2 5 2 2 6 4 2 3" xfId="12847" xr:uid="{00000000-0005-0000-0000-000074310000}"/>
    <cellStyle name="20% - Accent1 2 5 2 2 6 4 3" xfId="12848" xr:uid="{00000000-0005-0000-0000-000075310000}"/>
    <cellStyle name="20% - Accent1 2 5 2 2 6 4 3 2" xfId="12849" xr:uid="{00000000-0005-0000-0000-000076310000}"/>
    <cellStyle name="20% - Accent1 2 5 2 2 6 4 4" xfId="12850" xr:uid="{00000000-0005-0000-0000-000077310000}"/>
    <cellStyle name="20% - Accent1 2 5 2 2 6 5" xfId="12851" xr:uid="{00000000-0005-0000-0000-000078310000}"/>
    <cellStyle name="20% - Accent1 2 5 2 2 6 5 2" xfId="12852" xr:uid="{00000000-0005-0000-0000-000079310000}"/>
    <cellStyle name="20% - Accent1 2 5 2 2 6 5 2 2" xfId="12853" xr:uid="{00000000-0005-0000-0000-00007A310000}"/>
    <cellStyle name="20% - Accent1 2 5 2 2 6 5 3" xfId="12854" xr:uid="{00000000-0005-0000-0000-00007B310000}"/>
    <cellStyle name="20% - Accent1 2 5 2 2 6 6" xfId="12855" xr:uid="{00000000-0005-0000-0000-00007C310000}"/>
    <cellStyle name="20% - Accent1 2 5 2 2 6 6 2" xfId="12856" xr:uid="{00000000-0005-0000-0000-00007D310000}"/>
    <cellStyle name="20% - Accent1 2 5 2 2 6 6 2 2" xfId="12857" xr:uid="{00000000-0005-0000-0000-00007E310000}"/>
    <cellStyle name="20% - Accent1 2 5 2 2 6 6 3" xfId="12858" xr:uid="{00000000-0005-0000-0000-00007F310000}"/>
    <cellStyle name="20% - Accent1 2 5 2 2 6 7" xfId="12859" xr:uid="{00000000-0005-0000-0000-000080310000}"/>
    <cellStyle name="20% - Accent1 2 5 2 2 6 7 2" xfId="12860" xr:uid="{00000000-0005-0000-0000-000081310000}"/>
    <cellStyle name="20% - Accent1 2 5 2 2 6 8" xfId="12861" xr:uid="{00000000-0005-0000-0000-000082310000}"/>
    <cellStyle name="20% - Accent1 2 5 2 2 6 8 2" xfId="12862" xr:uid="{00000000-0005-0000-0000-000083310000}"/>
    <cellStyle name="20% - Accent1 2 5 2 2 6 9" xfId="12863" xr:uid="{00000000-0005-0000-0000-000084310000}"/>
    <cellStyle name="20% - Accent1 2 5 2 2 7" xfId="12864" xr:uid="{00000000-0005-0000-0000-000085310000}"/>
    <cellStyle name="20% - Accent1 2 5 2 2 7 2" xfId="12865" xr:uid="{00000000-0005-0000-0000-000086310000}"/>
    <cellStyle name="20% - Accent1 2 5 2 2 7 2 2" xfId="12866" xr:uid="{00000000-0005-0000-0000-000087310000}"/>
    <cellStyle name="20% - Accent1 2 5 2 2 7 2 2 2" xfId="12867" xr:uid="{00000000-0005-0000-0000-000088310000}"/>
    <cellStyle name="20% - Accent1 2 5 2 2 7 2 3" xfId="12868" xr:uid="{00000000-0005-0000-0000-000089310000}"/>
    <cellStyle name="20% - Accent1 2 5 2 2 7 3" xfId="12869" xr:uid="{00000000-0005-0000-0000-00008A310000}"/>
    <cellStyle name="20% - Accent1 2 5 2 2 7 3 2" xfId="12870" xr:uid="{00000000-0005-0000-0000-00008B310000}"/>
    <cellStyle name="20% - Accent1 2 5 2 2 7 4" xfId="12871" xr:uid="{00000000-0005-0000-0000-00008C310000}"/>
    <cellStyle name="20% - Accent1 2 5 2 2 8" xfId="12872" xr:uid="{00000000-0005-0000-0000-00008D310000}"/>
    <cellStyle name="20% - Accent1 2 5 2 2 8 2" xfId="12873" xr:uid="{00000000-0005-0000-0000-00008E310000}"/>
    <cellStyle name="20% - Accent1 2 5 2 2 8 2 2" xfId="12874" xr:uid="{00000000-0005-0000-0000-00008F310000}"/>
    <cellStyle name="20% - Accent1 2 5 2 2 8 2 2 2" xfId="12875" xr:uid="{00000000-0005-0000-0000-000090310000}"/>
    <cellStyle name="20% - Accent1 2 5 2 2 8 2 3" xfId="12876" xr:uid="{00000000-0005-0000-0000-000091310000}"/>
    <cellStyle name="20% - Accent1 2 5 2 2 8 3" xfId="12877" xr:uid="{00000000-0005-0000-0000-000092310000}"/>
    <cellStyle name="20% - Accent1 2 5 2 2 8 3 2" xfId="12878" xr:uid="{00000000-0005-0000-0000-000093310000}"/>
    <cellStyle name="20% - Accent1 2 5 2 2 8 4" xfId="12879" xr:uid="{00000000-0005-0000-0000-000094310000}"/>
    <cellStyle name="20% - Accent1 2 5 2 2 9" xfId="12880" xr:uid="{00000000-0005-0000-0000-000095310000}"/>
    <cellStyle name="20% - Accent1 2 5 2 2 9 2" xfId="12881" xr:uid="{00000000-0005-0000-0000-000096310000}"/>
    <cellStyle name="20% - Accent1 2 5 2 2 9 2 2" xfId="12882" xr:uid="{00000000-0005-0000-0000-000097310000}"/>
    <cellStyle name="20% - Accent1 2 5 2 2 9 2 2 2" xfId="12883" xr:uid="{00000000-0005-0000-0000-000098310000}"/>
    <cellStyle name="20% - Accent1 2 5 2 2 9 2 3" xfId="12884" xr:uid="{00000000-0005-0000-0000-000099310000}"/>
    <cellStyle name="20% - Accent1 2 5 2 2 9 3" xfId="12885" xr:uid="{00000000-0005-0000-0000-00009A310000}"/>
    <cellStyle name="20% - Accent1 2 5 2 2 9 3 2" xfId="12886" xr:uid="{00000000-0005-0000-0000-00009B310000}"/>
    <cellStyle name="20% - Accent1 2 5 2 2 9 4" xfId="12887" xr:uid="{00000000-0005-0000-0000-00009C310000}"/>
    <cellStyle name="20% - Accent1 2 5 2 3" xfId="12888" xr:uid="{00000000-0005-0000-0000-00009D310000}"/>
    <cellStyle name="20% - Accent1 2 5 2 3 10" xfId="12889" xr:uid="{00000000-0005-0000-0000-00009E310000}"/>
    <cellStyle name="20% - Accent1 2 5 2 3 10 2" xfId="12890" xr:uid="{00000000-0005-0000-0000-00009F310000}"/>
    <cellStyle name="20% - Accent1 2 5 2 3 11" xfId="12891" xr:uid="{00000000-0005-0000-0000-0000A0310000}"/>
    <cellStyle name="20% - Accent1 2 5 2 3 2" xfId="12892" xr:uid="{00000000-0005-0000-0000-0000A1310000}"/>
    <cellStyle name="20% - Accent1 2 5 2 3 2 2" xfId="12893" xr:uid="{00000000-0005-0000-0000-0000A2310000}"/>
    <cellStyle name="20% - Accent1 2 5 2 3 2 2 2" xfId="12894" xr:uid="{00000000-0005-0000-0000-0000A3310000}"/>
    <cellStyle name="20% - Accent1 2 5 2 3 2 2 2 2" xfId="12895" xr:uid="{00000000-0005-0000-0000-0000A4310000}"/>
    <cellStyle name="20% - Accent1 2 5 2 3 2 2 2 2 2" xfId="12896" xr:uid="{00000000-0005-0000-0000-0000A5310000}"/>
    <cellStyle name="20% - Accent1 2 5 2 3 2 2 2 3" xfId="12897" xr:uid="{00000000-0005-0000-0000-0000A6310000}"/>
    <cellStyle name="20% - Accent1 2 5 2 3 2 2 3" xfId="12898" xr:uid="{00000000-0005-0000-0000-0000A7310000}"/>
    <cellStyle name="20% - Accent1 2 5 2 3 2 2 3 2" xfId="12899" xr:uid="{00000000-0005-0000-0000-0000A8310000}"/>
    <cellStyle name="20% - Accent1 2 5 2 3 2 2 4" xfId="12900" xr:uid="{00000000-0005-0000-0000-0000A9310000}"/>
    <cellStyle name="20% - Accent1 2 5 2 3 2 3" xfId="12901" xr:uid="{00000000-0005-0000-0000-0000AA310000}"/>
    <cellStyle name="20% - Accent1 2 5 2 3 2 3 2" xfId="12902" xr:uid="{00000000-0005-0000-0000-0000AB310000}"/>
    <cellStyle name="20% - Accent1 2 5 2 3 2 3 2 2" xfId="12903" xr:uid="{00000000-0005-0000-0000-0000AC310000}"/>
    <cellStyle name="20% - Accent1 2 5 2 3 2 3 2 2 2" xfId="12904" xr:uid="{00000000-0005-0000-0000-0000AD310000}"/>
    <cellStyle name="20% - Accent1 2 5 2 3 2 3 2 3" xfId="12905" xr:uid="{00000000-0005-0000-0000-0000AE310000}"/>
    <cellStyle name="20% - Accent1 2 5 2 3 2 3 3" xfId="12906" xr:uid="{00000000-0005-0000-0000-0000AF310000}"/>
    <cellStyle name="20% - Accent1 2 5 2 3 2 3 3 2" xfId="12907" xr:uid="{00000000-0005-0000-0000-0000B0310000}"/>
    <cellStyle name="20% - Accent1 2 5 2 3 2 3 4" xfId="12908" xr:uid="{00000000-0005-0000-0000-0000B1310000}"/>
    <cellStyle name="20% - Accent1 2 5 2 3 2 4" xfId="12909" xr:uid="{00000000-0005-0000-0000-0000B2310000}"/>
    <cellStyle name="20% - Accent1 2 5 2 3 2 4 2" xfId="12910" xr:uid="{00000000-0005-0000-0000-0000B3310000}"/>
    <cellStyle name="20% - Accent1 2 5 2 3 2 4 2 2" xfId="12911" xr:uid="{00000000-0005-0000-0000-0000B4310000}"/>
    <cellStyle name="20% - Accent1 2 5 2 3 2 4 2 2 2" xfId="12912" xr:uid="{00000000-0005-0000-0000-0000B5310000}"/>
    <cellStyle name="20% - Accent1 2 5 2 3 2 4 2 3" xfId="12913" xr:uid="{00000000-0005-0000-0000-0000B6310000}"/>
    <cellStyle name="20% - Accent1 2 5 2 3 2 4 3" xfId="12914" xr:uid="{00000000-0005-0000-0000-0000B7310000}"/>
    <cellStyle name="20% - Accent1 2 5 2 3 2 4 3 2" xfId="12915" xr:uid="{00000000-0005-0000-0000-0000B8310000}"/>
    <cellStyle name="20% - Accent1 2 5 2 3 2 4 4" xfId="12916" xr:uid="{00000000-0005-0000-0000-0000B9310000}"/>
    <cellStyle name="20% - Accent1 2 5 2 3 2 5" xfId="12917" xr:uid="{00000000-0005-0000-0000-0000BA310000}"/>
    <cellStyle name="20% - Accent1 2 5 2 3 2 5 2" xfId="12918" xr:uid="{00000000-0005-0000-0000-0000BB310000}"/>
    <cellStyle name="20% - Accent1 2 5 2 3 2 5 2 2" xfId="12919" xr:uid="{00000000-0005-0000-0000-0000BC310000}"/>
    <cellStyle name="20% - Accent1 2 5 2 3 2 5 3" xfId="12920" xr:uid="{00000000-0005-0000-0000-0000BD310000}"/>
    <cellStyle name="20% - Accent1 2 5 2 3 2 6" xfId="12921" xr:uid="{00000000-0005-0000-0000-0000BE310000}"/>
    <cellStyle name="20% - Accent1 2 5 2 3 2 6 2" xfId="12922" xr:uid="{00000000-0005-0000-0000-0000BF310000}"/>
    <cellStyle name="20% - Accent1 2 5 2 3 2 6 2 2" xfId="12923" xr:uid="{00000000-0005-0000-0000-0000C0310000}"/>
    <cellStyle name="20% - Accent1 2 5 2 3 2 6 3" xfId="12924" xr:uid="{00000000-0005-0000-0000-0000C1310000}"/>
    <cellStyle name="20% - Accent1 2 5 2 3 2 7" xfId="12925" xr:uid="{00000000-0005-0000-0000-0000C2310000}"/>
    <cellStyle name="20% - Accent1 2 5 2 3 2 7 2" xfId="12926" xr:uid="{00000000-0005-0000-0000-0000C3310000}"/>
    <cellStyle name="20% - Accent1 2 5 2 3 2 8" xfId="12927" xr:uid="{00000000-0005-0000-0000-0000C4310000}"/>
    <cellStyle name="20% - Accent1 2 5 2 3 2 8 2" xfId="12928" xr:uid="{00000000-0005-0000-0000-0000C5310000}"/>
    <cellStyle name="20% - Accent1 2 5 2 3 2 9" xfId="12929" xr:uid="{00000000-0005-0000-0000-0000C6310000}"/>
    <cellStyle name="20% - Accent1 2 5 2 3 3" xfId="12930" xr:uid="{00000000-0005-0000-0000-0000C7310000}"/>
    <cellStyle name="20% - Accent1 2 5 2 3 3 2" xfId="12931" xr:uid="{00000000-0005-0000-0000-0000C8310000}"/>
    <cellStyle name="20% - Accent1 2 5 2 3 3 2 2" xfId="12932" xr:uid="{00000000-0005-0000-0000-0000C9310000}"/>
    <cellStyle name="20% - Accent1 2 5 2 3 3 2 2 2" xfId="12933" xr:uid="{00000000-0005-0000-0000-0000CA310000}"/>
    <cellStyle name="20% - Accent1 2 5 2 3 3 2 2 2 2" xfId="12934" xr:uid="{00000000-0005-0000-0000-0000CB310000}"/>
    <cellStyle name="20% - Accent1 2 5 2 3 3 2 2 3" xfId="12935" xr:uid="{00000000-0005-0000-0000-0000CC310000}"/>
    <cellStyle name="20% - Accent1 2 5 2 3 3 2 3" xfId="12936" xr:uid="{00000000-0005-0000-0000-0000CD310000}"/>
    <cellStyle name="20% - Accent1 2 5 2 3 3 2 3 2" xfId="12937" xr:uid="{00000000-0005-0000-0000-0000CE310000}"/>
    <cellStyle name="20% - Accent1 2 5 2 3 3 2 4" xfId="12938" xr:uid="{00000000-0005-0000-0000-0000CF310000}"/>
    <cellStyle name="20% - Accent1 2 5 2 3 3 3" xfId="12939" xr:uid="{00000000-0005-0000-0000-0000D0310000}"/>
    <cellStyle name="20% - Accent1 2 5 2 3 3 3 2" xfId="12940" xr:uid="{00000000-0005-0000-0000-0000D1310000}"/>
    <cellStyle name="20% - Accent1 2 5 2 3 3 3 2 2" xfId="12941" xr:uid="{00000000-0005-0000-0000-0000D2310000}"/>
    <cellStyle name="20% - Accent1 2 5 2 3 3 3 2 2 2" xfId="12942" xr:uid="{00000000-0005-0000-0000-0000D3310000}"/>
    <cellStyle name="20% - Accent1 2 5 2 3 3 3 2 3" xfId="12943" xr:uid="{00000000-0005-0000-0000-0000D4310000}"/>
    <cellStyle name="20% - Accent1 2 5 2 3 3 3 3" xfId="12944" xr:uid="{00000000-0005-0000-0000-0000D5310000}"/>
    <cellStyle name="20% - Accent1 2 5 2 3 3 3 3 2" xfId="12945" xr:uid="{00000000-0005-0000-0000-0000D6310000}"/>
    <cellStyle name="20% - Accent1 2 5 2 3 3 3 4" xfId="12946" xr:uid="{00000000-0005-0000-0000-0000D7310000}"/>
    <cellStyle name="20% - Accent1 2 5 2 3 3 4" xfId="12947" xr:uid="{00000000-0005-0000-0000-0000D8310000}"/>
    <cellStyle name="20% - Accent1 2 5 2 3 3 4 2" xfId="12948" xr:uid="{00000000-0005-0000-0000-0000D9310000}"/>
    <cellStyle name="20% - Accent1 2 5 2 3 3 4 2 2" xfId="12949" xr:uid="{00000000-0005-0000-0000-0000DA310000}"/>
    <cellStyle name="20% - Accent1 2 5 2 3 3 4 2 2 2" xfId="12950" xr:uid="{00000000-0005-0000-0000-0000DB310000}"/>
    <cellStyle name="20% - Accent1 2 5 2 3 3 4 2 3" xfId="12951" xr:uid="{00000000-0005-0000-0000-0000DC310000}"/>
    <cellStyle name="20% - Accent1 2 5 2 3 3 4 3" xfId="12952" xr:uid="{00000000-0005-0000-0000-0000DD310000}"/>
    <cellStyle name="20% - Accent1 2 5 2 3 3 4 3 2" xfId="12953" xr:uid="{00000000-0005-0000-0000-0000DE310000}"/>
    <cellStyle name="20% - Accent1 2 5 2 3 3 4 4" xfId="12954" xr:uid="{00000000-0005-0000-0000-0000DF310000}"/>
    <cellStyle name="20% - Accent1 2 5 2 3 3 5" xfId="12955" xr:uid="{00000000-0005-0000-0000-0000E0310000}"/>
    <cellStyle name="20% - Accent1 2 5 2 3 3 5 2" xfId="12956" xr:uid="{00000000-0005-0000-0000-0000E1310000}"/>
    <cellStyle name="20% - Accent1 2 5 2 3 3 5 2 2" xfId="12957" xr:uid="{00000000-0005-0000-0000-0000E2310000}"/>
    <cellStyle name="20% - Accent1 2 5 2 3 3 5 3" xfId="12958" xr:uid="{00000000-0005-0000-0000-0000E3310000}"/>
    <cellStyle name="20% - Accent1 2 5 2 3 3 6" xfId="12959" xr:uid="{00000000-0005-0000-0000-0000E4310000}"/>
    <cellStyle name="20% - Accent1 2 5 2 3 3 6 2" xfId="12960" xr:uid="{00000000-0005-0000-0000-0000E5310000}"/>
    <cellStyle name="20% - Accent1 2 5 2 3 3 6 2 2" xfId="12961" xr:uid="{00000000-0005-0000-0000-0000E6310000}"/>
    <cellStyle name="20% - Accent1 2 5 2 3 3 6 3" xfId="12962" xr:uid="{00000000-0005-0000-0000-0000E7310000}"/>
    <cellStyle name="20% - Accent1 2 5 2 3 3 7" xfId="12963" xr:uid="{00000000-0005-0000-0000-0000E8310000}"/>
    <cellStyle name="20% - Accent1 2 5 2 3 3 7 2" xfId="12964" xr:uid="{00000000-0005-0000-0000-0000E9310000}"/>
    <cellStyle name="20% - Accent1 2 5 2 3 3 8" xfId="12965" xr:uid="{00000000-0005-0000-0000-0000EA310000}"/>
    <cellStyle name="20% - Accent1 2 5 2 3 3 8 2" xfId="12966" xr:uid="{00000000-0005-0000-0000-0000EB310000}"/>
    <cellStyle name="20% - Accent1 2 5 2 3 3 9" xfId="12967" xr:uid="{00000000-0005-0000-0000-0000EC310000}"/>
    <cellStyle name="20% - Accent1 2 5 2 3 4" xfId="12968" xr:uid="{00000000-0005-0000-0000-0000ED310000}"/>
    <cellStyle name="20% - Accent1 2 5 2 3 4 2" xfId="12969" xr:uid="{00000000-0005-0000-0000-0000EE310000}"/>
    <cellStyle name="20% - Accent1 2 5 2 3 4 2 2" xfId="12970" xr:uid="{00000000-0005-0000-0000-0000EF310000}"/>
    <cellStyle name="20% - Accent1 2 5 2 3 4 2 2 2" xfId="12971" xr:uid="{00000000-0005-0000-0000-0000F0310000}"/>
    <cellStyle name="20% - Accent1 2 5 2 3 4 2 3" xfId="12972" xr:uid="{00000000-0005-0000-0000-0000F1310000}"/>
    <cellStyle name="20% - Accent1 2 5 2 3 4 3" xfId="12973" xr:uid="{00000000-0005-0000-0000-0000F2310000}"/>
    <cellStyle name="20% - Accent1 2 5 2 3 4 3 2" xfId="12974" xr:uid="{00000000-0005-0000-0000-0000F3310000}"/>
    <cellStyle name="20% - Accent1 2 5 2 3 4 4" xfId="12975" xr:uid="{00000000-0005-0000-0000-0000F4310000}"/>
    <cellStyle name="20% - Accent1 2 5 2 3 5" xfId="12976" xr:uid="{00000000-0005-0000-0000-0000F5310000}"/>
    <cellStyle name="20% - Accent1 2 5 2 3 5 2" xfId="12977" xr:uid="{00000000-0005-0000-0000-0000F6310000}"/>
    <cellStyle name="20% - Accent1 2 5 2 3 5 2 2" xfId="12978" xr:uid="{00000000-0005-0000-0000-0000F7310000}"/>
    <cellStyle name="20% - Accent1 2 5 2 3 5 2 2 2" xfId="12979" xr:uid="{00000000-0005-0000-0000-0000F8310000}"/>
    <cellStyle name="20% - Accent1 2 5 2 3 5 2 3" xfId="12980" xr:uid="{00000000-0005-0000-0000-0000F9310000}"/>
    <cellStyle name="20% - Accent1 2 5 2 3 5 3" xfId="12981" xr:uid="{00000000-0005-0000-0000-0000FA310000}"/>
    <cellStyle name="20% - Accent1 2 5 2 3 5 3 2" xfId="12982" xr:uid="{00000000-0005-0000-0000-0000FB310000}"/>
    <cellStyle name="20% - Accent1 2 5 2 3 5 4" xfId="12983" xr:uid="{00000000-0005-0000-0000-0000FC310000}"/>
    <cellStyle name="20% - Accent1 2 5 2 3 6" xfId="12984" xr:uid="{00000000-0005-0000-0000-0000FD310000}"/>
    <cellStyle name="20% - Accent1 2 5 2 3 6 2" xfId="12985" xr:uid="{00000000-0005-0000-0000-0000FE310000}"/>
    <cellStyle name="20% - Accent1 2 5 2 3 6 2 2" xfId="12986" xr:uid="{00000000-0005-0000-0000-0000FF310000}"/>
    <cellStyle name="20% - Accent1 2 5 2 3 6 2 2 2" xfId="12987" xr:uid="{00000000-0005-0000-0000-000000320000}"/>
    <cellStyle name="20% - Accent1 2 5 2 3 6 2 3" xfId="12988" xr:uid="{00000000-0005-0000-0000-000001320000}"/>
    <cellStyle name="20% - Accent1 2 5 2 3 6 3" xfId="12989" xr:uid="{00000000-0005-0000-0000-000002320000}"/>
    <cellStyle name="20% - Accent1 2 5 2 3 6 3 2" xfId="12990" xr:uid="{00000000-0005-0000-0000-000003320000}"/>
    <cellStyle name="20% - Accent1 2 5 2 3 6 4" xfId="12991" xr:uid="{00000000-0005-0000-0000-000004320000}"/>
    <cellStyle name="20% - Accent1 2 5 2 3 7" xfId="12992" xr:uid="{00000000-0005-0000-0000-000005320000}"/>
    <cellStyle name="20% - Accent1 2 5 2 3 7 2" xfId="12993" xr:uid="{00000000-0005-0000-0000-000006320000}"/>
    <cellStyle name="20% - Accent1 2 5 2 3 7 2 2" xfId="12994" xr:uid="{00000000-0005-0000-0000-000007320000}"/>
    <cellStyle name="20% - Accent1 2 5 2 3 7 3" xfId="12995" xr:uid="{00000000-0005-0000-0000-000008320000}"/>
    <cellStyle name="20% - Accent1 2 5 2 3 8" xfId="12996" xr:uid="{00000000-0005-0000-0000-000009320000}"/>
    <cellStyle name="20% - Accent1 2 5 2 3 8 2" xfId="12997" xr:uid="{00000000-0005-0000-0000-00000A320000}"/>
    <cellStyle name="20% - Accent1 2 5 2 3 8 2 2" xfId="12998" xr:uid="{00000000-0005-0000-0000-00000B320000}"/>
    <cellStyle name="20% - Accent1 2 5 2 3 8 3" xfId="12999" xr:uid="{00000000-0005-0000-0000-00000C320000}"/>
    <cellStyle name="20% - Accent1 2 5 2 3 9" xfId="13000" xr:uid="{00000000-0005-0000-0000-00000D320000}"/>
    <cellStyle name="20% - Accent1 2 5 2 3 9 2" xfId="13001" xr:uid="{00000000-0005-0000-0000-00000E320000}"/>
    <cellStyle name="20% - Accent1 2 5 2 4" xfId="13002" xr:uid="{00000000-0005-0000-0000-00000F320000}"/>
    <cellStyle name="20% - Accent1 2 5 2 4 10" xfId="13003" xr:uid="{00000000-0005-0000-0000-000010320000}"/>
    <cellStyle name="20% - Accent1 2 5 2 4 10 2" xfId="13004" xr:uid="{00000000-0005-0000-0000-000011320000}"/>
    <cellStyle name="20% - Accent1 2 5 2 4 11" xfId="13005" xr:uid="{00000000-0005-0000-0000-000012320000}"/>
    <cellStyle name="20% - Accent1 2 5 2 4 2" xfId="13006" xr:uid="{00000000-0005-0000-0000-000013320000}"/>
    <cellStyle name="20% - Accent1 2 5 2 4 2 2" xfId="13007" xr:uid="{00000000-0005-0000-0000-000014320000}"/>
    <cellStyle name="20% - Accent1 2 5 2 4 2 2 2" xfId="13008" xr:uid="{00000000-0005-0000-0000-000015320000}"/>
    <cellStyle name="20% - Accent1 2 5 2 4 2 2 2 2" xfId="13009" xr:uid="{00000000-0005-0000-0000-000016320000}"/>
    <cellStyle name="20% - Accent1 2 5 2 4 2 2 2 2 2" xfId="13010" xr:uid="{00000000-0005-0000-0000-000017320000}"/>
    <cellStyle name="20% - Accent1 2 5 2 4 2 2 2 3" xfId="13011" xr:uid="{00000000-0005-0000-0000-000018320000}"/>
    <cellStyle name="20% - Accent1 2 5 2 4 2 2 3" xfId="13012" xr:uid="{00000000-0005-0000-0000-000019320000}"/>
    <cellStyle name="20% - Accent1 2 5 2 4 2 2 3 2" xfId="13013" xr:uid="{00000000-0005-0000-0000-00001A320000}"/>
    <cellStyle name="20% - Accent1 2 5 2 4 2 2 4" xfId="13014" xr:uid="{00000000-0005-0000-0000-00001B320000}"/>
    <cellStyle name="20% - Accent1 2 5 2 4 2 3" xfId="13015" xr:uid="{00000000-0005-0000-0000-00001C320000}"/>
    <cellStyle name="20% - Accent1 2 5 2 4 2 3 2" xfId="13016" xr:uid="{00000000-0005-0000-0000-00001D320000}"/>
    <cellStyle name="20% - Accent1 2 5 2 4 2 3 2 2" xfId="13017" xr:uid="{00000000-0005-0000-0000-00001E320000}"/>
    <cellStyle name="20% - Accent1 2 5 2 4 2 3 2 2 2" xfId="13018" xr:uid="{00000000-0005-0000-0000-00001F320000}"/>
    <cellStyle name="20% - Accent1 2 5 2 4 2 3 2 3" xfId="13019" xr:uid="{00000000-0005-0000-0000-000020320000}"/>
    <cellStyle name="20% - Accent1 2 5 2 4 2 3 3" xfId="13020" xr:uid="{00000000-0005-0000-0000-000021320000}"/>
    <cellStyle name="20% - Accent1 2 5 2 4 2 3 3 2" xfId="13021" xr:uid="{00000000-0005-0000-0000-000022320000}"/>
    <cellStyle name="20% - Accent1 2 5 2 4 2 3 4" xfId="13022" xr:uid="{00000000-0005-0000-0000-000023320000}"/>
    <cellStyle name="20% - Accent1 2 5 2 4 2 4" xfId="13023" xr:uid="{00000000-0005-0000-0000-000024320000}"/>
    <cellStyle name="20% - Accent1 2 5 2 4 2 4 2" xfId="13024" xr:uid="{00000000-0005-0000-0000-000025320000}"/>
    <cellStyle name="20% - Accent1 2 5 2 4 2 4 2 2" xfId="13025" xr:uid="{00000000-0005-0000-0000-000026320000}"/>
    <cellStyle name="20% - Accent1 2 5 2 4 2 4 2 2 2" xfId="13026" xr:uid="{00000000-0005-0000-0000-000027320000}"/>
    <cellStyle name="20% - Accent1 2 5 2 4 2 4 2 3" xfId="13027" xr:uid="{00000000-0005-0000-0000-000028320000}"/>
    <cellStyle name="20% - Accent1 2 5 2 4 2 4 3" xfId="13028" xr:uid="{00000000-0005-0000-0000-000029320000}"/>
    <cellStyle name="20% - Accent1 2 5 2 4 2 4 3 2" xfId="13029" xr:uid="{00000000-0005-0000-0000-00002A320000}"/>
    <cellStyle name="20% - Accent1 2 5 2 4 2 4 4" xfId="13030" xr:uid="{00000000-0005-0000-0000-00002B320000}"/>
    <cellStyle name="20% - Accent1 2 5 2 4 2 5" xfId="13031" xr:uid="{00000000-0005-0000-0000-00002C320000}"/>
    <cellStyle name="20% - Accent1 2 5 2 4 2 5 2" xfId="13032" xr:uid="{00000000-0005-0000-0000-00002D320000}"/>
    <cellStyle name="20% - Accent1 2 5 2 4 2 5 2 2" xfId="13033" xr:uid="{00000000-0005-0000-0000-00002E320000}"/>
    <cellStyle name="20% - Accent1 2 5 2 4 2 5 3" xfId="13034" xr:uid="{00000000-0005-0000-0000-00002F320000}"/>
    <cellStyle name="20% - Accent1 2 5 2 4 2 6" xfId="13035" xr:uid="{00000000-0005-0000-0000-000030320000}"/>
    <cellStyle name="20% - Accent1 2 5 2 4 2 6 2" xfId="13036" xr:uid="{00000000-0005-0000-0000-000031320000}"/>
    <cellStyle name="20% - Accent1 2 5 2 4 2 6 2 2" xfId="13037" xr:uid="{00000000-0005-0000-0000-000032320000}"/>
    <cellStyle name="20% - Accent1 2 5 2 4 2 6 3" xfId="13038" xr:uid="{00000000-0005-0000-0000-000033320000}"/>
    <cellStyle name="20% - Accent1 2 5 2 4 2 7" xfId="13039" xr:uid="{00000000-0005-0000-0000-000034320000}"/>
    <cellStyle name="20% - Accent1 2 5 2 4 2 7 2" xfId="13040" xr:uid="{00000000-0005-0000-0000-000035320000}"/>
    <cellStyle name="20% - Accent1 2 5 2 4 2 8" xfId="13041" xr:uid="{00000000-0005-0000-0000-000036320000}"/>
    <cellStyle name="20% - Accent1 2 5 2 4 2 8 2" xfId="13042" xr:uid="{00000000-0005-0000-0000-000037320000}"/>
    <cellStyle name="20% - Accent1 2 5 2 4 2 9" xfId="13043" xr:uid="{00000000-0005-0000-0000-000038320000}"/>
    <cellStyle name="20% - Accent1 2 5 2 4 3" xfId="13044" xr:uid="{00000000-0005-0000-0000-000039320000}"/>
    <cellStyle name="20% - Accent1 2 5 2 4 3 2" xfId="13045" xr:uid="{00000000-0005-0000-0000-00003A320000}"/>
    <cellStyle name="20% - Accent1 2 5 2 4 3 2 2" xfId="13046" xr:uid="{00000000-0005-0000-0000-00003B320000}"/>
    <cellStyle name="20% - Accent1 2 5 2 4 3 2 2 2" xfId="13047" xr:uid="{00000000-0005-0000-0000-00003C320000}"/>
    <cellStyle name="20% - Accent1 2 5 2 4 3 2 2 2 2" xfId="13048" xr:uid="{00000000-0005-0000-0000-00003D320000}"/>
    <cellStyle name="20% - Accent1 2 5 2 4 3 2 2 3" xfId="13049" xr:uid="{00000000-0005-0000-0000-00003E320000}"/>
    <cellStyle name="20% - Accent1 2 5 2 4 3 2 3" xfId="13050" xr:uid="{00000000-0005-0000-0000-00003F320000}"/>
    <cellStyle name="20% - Accent1 2 5 2 4 3 2 3 2" xfId="13051" xr:uid="{00000000-0005-0000-0000-000040320000}"/>
    <cellStyle name="20% - Accent1 2 5 2 4 3 2 4" xfId="13052" xr:uid="{00000000-0005-0000-0000-000041320000}"/>
    <cellStyle name="20% - Accent1 2 5 2 4 3 3" xfId="13053" xr:uid="{00000000-0005-0000-0000-000042320000}"/>
    <cellStyle name="20% - Accent1 2 5 2 4 3 3 2" xfId="13054" xr:uid="{00000000-0005-0000-0000-000043320000}"/>
    <cellStyle name="20% - Accent1 2 5 2 4 3 3 2 2" xfId="13055" xr:uid="{00000000-0005-0000-0000-000044320000}"/>
    <cellStyle name="20% - Accent1 2 5 2 4 3 3 2 2 2" xfId="13056" xr:uid="{00000000-0005-0000-0000-000045320000}"/>
    <cellStyle name="20% - Accent1 2 5 2 4 3 3 2 3" xfId="13057" xr:uid="{00000000-0005-0000-0000-000046320000}"/>
    <cellStyle name="20% - Accent1 2 5 2 4 3 3 3" xfId="13058" xr:uid="{00000000-0005-0000-0000-000047320000}"/>
    <cellStyle name="20% - Accent1 2 5 2 4 3 3 3 2" xfId="13059" xr:uid="{00000000-0005-0000-0000-000048320000}"/>
    <cellStyle name="20% - Accent1 2 5 2 4 3 3 4" xfId="13060" xr:uid="{00000000-0005-0000-0000-000049320000}"/>
    <cellStyle name="20% - Accent1 2 5 2 4 3 4" xfId="13061" xr:uid="{00000000-0005-0000-0000-00004A320000}"/>
    <cellStyle name="20% - Accent1 2 5 2 4 3 4 2" xfId="13062" xr:uid="{00000000-0005-0000-0000-00004B320000}"/>
    <cellStyle name="20% - Accent1 2 5 2 4 3 4 2 2" xfId="13063" xr:uid="{00000000-0005-0000-0000-00004C320000}"/>
    <cellStyle name="20% - Accent1 2 5 2 4 3 4 2 2 2" xfId="13064" xr:uid="{00000000-0005-0000-0000-00004D320000}"/>
    <cellStyle name="20% - Accent1 2 5 2 4 3 4 2 3" xfId="13065" xr:uid="{00000000-0005-0000-0000-00004E320000}"/>
    <cellStyle name="20% - Accent1 2 5 2 4 3 4 3" xfId="13066" xr:uid="{00000000-0005-0000-0000-00004F320000}"/>
    <cellStyle name="20% - Accent1 2 5 2 4 3 4 3 2" xfId="13067" xr:uid="{00000000-0005-0000-0000-000050320000}"/>
    <cellStyle name="20% - Accent1 2 5 2 4 3 4 4" xfId="13068" xr:uid="{00000000-0005-0000-0000-000051320000}"/>
    <cellStyle name="20% - Accent1 2 5 2 4 3 5" xfId="13069" xr:uid="{00000000-0005-0000-0000-000052320000}"/>
    <cellStyle name="20% - Accent1 2 5 2 4 3 5 2" xfId="13070" xr:uid="{00000000-0005-0000-0000-000053320000}"/>
    <cellStyle name="20% - Accent1 2 5 2 4 3 5 2 2" xfId="13071" xr:uid="{00000000-0005-0000-0000-000054320000}"/>
    <cellStyle name="20% - Accent1 2 5 2 4 3 5 3" xfId="13072" xr:uid="{00000000-0005-0000-0000-000055320000}"/>
    <cellStyle name="20% - Accent1 2 5 2 4 3 6" xfId="13073" xr:uid="{00000000-0005-0000-0000-000056320000}"/>
    <cellStyle name="20% - Accent1 2 5 2 4 3 6 2" xfId="13074" xr:uid="{00000000-0005-0000-0000-000057320000}"/>
    <cellStyle name="20% - Accent1 2 5 2 4 3 6 2 2" xfId="13075" xr:uid="{00000000-0005-0000-0000-000058320000}"/>
    <cellStyle name="20% - Accent1 2 5 2 4 3 6 3" xfId="13076" xr:uid="{00000000-0005-0000-0000-000059320000}"/>
    <cellStyle name="20% - Accent1 2 5 2 4 3 7" xfId="13077" xr:uid="{00000000-0005-0000-0000-00005A320000}"/>
    <cellStyle name="20% - Accent1 2 5 2 4 3 7 2" xfId="13078" xr:uid="{00000000-0005-0000-0000-00005B320000}"/>
    <cellStyle name="20% - Accent1 2 5 2 4 3 8" xfId="13079" xr:uid="{00000000-0005-0000-0000-00005C320000}"/>
    <cellStyle name="20% - Accent1 2 5 2 4 3 8 2" xfId="13080" xr:uid="{00000000-0005-0000-0000-00005D320000}"/>
    <cellStyle name="20% - Accent1 2 5 2 4 3 9" xfId="13081" xr:uid="{00000000-0005-0000-0000-00005E320000}"/>
    <cellStyle name="20% - Accent1 2 5 2 4 4" xfId="13082" xr:uid="{00000000-0005-0000-0000-00005F320000}"/>
    <cellStyle name="20% - Accent1 2 5 2 4 4 2" xfId="13083" xr:uid="{00000000-0005-0000-0000-000060320000}"/>
    <cellStyle name="20% - Accent1 2 5 2 4 4 2 2" xfId="13084" xr:uid="{00000000-0005-0000-0000-000061320000}"/>
    <cellStyle name="20% - Accent1 2 5 2 4 4 2 2 2" xfId="13085" xr:uid="{00000000-0005-0000-0000-000062320000}"/>
    <cellStyle name="20% - Accent1 2 5 2 4 4 2 3" xfId="13086" xr:uid="{00000000-0005-0000-0000-000063320000}"/>
    <cellStyle name="20% - Accent1 2 5 2 4 4 3" xfId="13087" xr:uid="{00000000-0005-0000-0000-000064320000}"/>
    <cellStyle name="20% - Accent1 2 5 2 4 4 3 2" xfId="13088" xr:uid="{00000000-0005-0000-0000-000065320000}"/>
    <cellStyle name="20% - Accent1 2 5 2 4 4 4" xfId="13089" xr:uid="{00000000-0005-0000-0000-000066320000}"/>
    <cellStyle name="20% - Accent1 2 5 2 4 5" xfId="13090" xr:uid="{00000000-0005-0000-0000-000067320000}"/>
    <cellStyle name="20% - Accent1 2 5 2 4 5 2" xfId="13091" xr:uid="{00000000-0005-0000-0000-000068320000}"/>
    <cellStyle name="20% - Accent1 2 5 2 4 5 2 2" xfId="13092" xr:uid="{00000000-0005-0000-0000-000069320000}"/>
    <cellStyle name="20% - Accent1 2 5 2 4 5 2 2 2" xfId="13093" xr:uid="{00000000-0005-0000-0000-00006A320000}"/>
    <cellStyle name="20% - Accent1 2 5 2 4 5 2 3" xfId="13094" xr:uid="{00000000-0005-0000-0000-00006B320000}"/>
    <cellStyle name="20% - Accent1 2 5 2 4 5 3" xfId="13095" xr:uid="{00000000-0005-0000-0000-00006C320000}"/>
    <cellStyle name="20% - Accent1 2 5 2 4 5 3 2" xfId="13096" xr:uid="{00000000-0005-0000-0000-00006D320000}"/>
    <cellStyle name="20% - Accent1 2 5 2 4 5 4" xfId="13097" xr:uid="{00000000-0005-0000-0000-00006E320000}"/>
    <cellStyle name="20% - Accent1 2 5 2 4 6" xfId="13098" xr:uid="{00000000-0005-0000-0000-00006F320000}"/>
    <cellStyle name="20% - Accent1 2 5 2 4 6 2" xfId="13099" xr:uid="{00000000-0005-0000-0000-000070320000}"/>
    <cellStyle name="20% - Accent1 2 5 2 4 6 2 2" xfId="13100" xr:uid="{00000000-0005-0000-0000-000071320000}"/>
    <cellStyle name="20% - Accent1 2 5 2 4 6 2 2 2" xfId="13101" xr:uid="{00000000-0005-0000-0000-000072320000}"/>
    <cellStyle name="20% - Accent1 2 5 2 4 6 2 3" xfId="13102" xr:uid="{00000000-0005-0000-0000-000073320000}"/>
    <cellStyle name="20% - Accent1 2 5 2 4 6 3" xfId="13103" xr:uid="{00000000-0005-0000-0000-000074320000}"/>
    <cellStyle name="20% - Accent1 2 5 2 4 6 3 2" xfId="13104" xr:uid="{00000000-0005-0000-0000-000075320000}"/>
    <cellStyle name="20% - Accent1 2 5 2 4 6 4" xfId="13105" xr:uid="{00000000-0005-0000-0000-000076320000}"/>
    <cellStyle name="20% - Accent1 2 5 2 4 7" xfId="13106" xr:uid="{00000000-0005-0000-0000-000077320000}"/>
    <cellStyle name="20% - Accent1 2 5 2 4 7 2" xfId="13107" xr:uid="{00000000-0005-0000-0000-000078320000}"/>
    <cellStyle name="20% - Accent1 2 5 2 4 7 2 2" xfId="13108" xr:uid="{00000000-0005-0000-0000-000079320000}"/>
    <cellStyle name="20% - Accent1 2 5 2 4 7 3" xfId="13109" xr:uid="{00000000-0005-0000-0000-00007A320000}"/>
    <cellStyle name="20% - Accent1 2 5 2 4 8" xfId="13110" xr:uid="{00000000-0005-0000-0000-00007B320000}"/>
    <cellStyle name="20% - Accent1 2 5 2 4 8 2" xfId="13111" xr:uid="{00000000-0005-0000-0000-00007C320000}"/>
    <cellStyle name="20% - Accent1 2 5 2 4 8 2 2" xfId="13112" xr:uid="{00000000-0005-0000-0000-00007D320000}"/>
    <cellStyle name="20% - Accent1 2 5 2 4 8 3" xfId="13113" xr:uid="{00000000-0005-0000-0000-00007E320000}"/>
    <cellStyle name="20% - Accent1 2 5 2 4 9" xfId="13114" xr:uid="{00000000-0005-0000-0000-00007F320000}"/>
    <cellStyle name="20% - Accent1 2 5 2 4 9 2" xfId="13115" xr:uid="{00000000-0005-0000-0000-000080320000}"/>
    <cellStyle name="20% - Accent1 2 5 2 5" xfId="13116" xr:uid="{00000000-0005-0000-0000-000081320000}"/>
    <cellStyle name="20% - Accent1 2 5 2 5 10" xfId="13117" xr:uid="{00000000-0005-0000-0000-000082320000}"/>
    <cellStyle name="20% - Accent1 2 5 2 5 10 2" xfId="13118" xr:uid="{00000000-0005-0000-0000-000083320000}"/>
    <cellStyle name="20% - Accent1 2 5 2 5 11" xfId="13119" xr:uid="{00000000-0005-0000-0000-000084320000}"/>
    <cellStyle name="20% - Accent1 2 5 2 5 2" xfId="13120" xr:uid="{00000000-0005-0000-0000-000085320000}"/>
    <cellStyle name="20% - Accent1 2 5 2 5 2 2" xfId="13121" xr:uid="{00000000-0005-0000-0000-000086320000}"/>
    <cellStyle name="20% - Accent1 2 5 2 5 2 2 2" xfId="13122" xr:uid="{00000000-0005-0000-0000-000087320000}"/>
    <cellStyle name="20% - Accent1 2 5 2 5 2 2 2 2" xfId="13123" xr:uid="{00000000-0005-0000-0000-000088320000}"/>
    <cellStyle name="20% - Accent1 2 5 2 5 2 2 2 2 2" xfId="13124" xr:uid="{00000000-0005-0000-0000-000089320000}"/>
    <cellStyle name="20% - Accent1 2 5 2 5 2 2 2 3" xfId="13125" xr:uid="{00000000-0005-0000-0000-00008A320000}"/>
    <cellStyle name="20% - Accent1 2 5 2 5 2 2 3" xfId="13126" xr:uid="{00000000-0005-0000-0000-00008B320000}"/>
    <cellStyle name="20% - Accent1 2 5 2 5 2 2 3 2" xfId="13127" xr:uid="{00000000-0005-0000-0000-00008C320000}"/>
    <cellStyle name="20% - Accent1 2 5 2 5 2 2 4" xfId="13128" xr:uid="{00000000-0005-0000-0000-00008D320000}"/>
    <cellStyle name="20% - Accent1 2 5 2 5 2 3" xfId="13129" xr:uid="{00000000-0005-0000-0000-00008E320000}"/>
    <cellStyle name="20% - Accent1 2 5 2 5 2 3 2" xfId="13130" xr:uid="{00000000-0005-0000-0000-00008F320000}"/>
    <cellStyle name="20% - Accent1 2 5 2 5 2 3 2 2" xfId="13131" xr:uid="{00000000-0005-0000-0000-000090320000}"/>
    <cellStyle name="20% - Accent1 2 5 2 5 2 3 2 2 2" xfId="13132" xr:uid="{00000000-0005-0000-0000-000091320000}"/>
    <cellStyle name="20% - Accent1 2 5 2 5 2 3 2 3" xfId="13133" xr:uid="{00000000-0005-0000-0000-000092320000}"/>
    <cellStyle name="20% - Accent1 2 5 2 5 2 3 3" xfId="13134" xr:uid="{00000000-0005-0000-0000-000093320000}"/>
    <cellStyle name="20% - Accent1 2 5 2 5 2 3 3 2" xfId="13135" xr:uid="{00000000-0005-0000-0000-000094320000}"/>
    <cellStyle name="20% - Accent1 2 5 2 5 2 3 4" xfId="13136" xr:uid="{00000000-0005-0000-0000-000095320000}"/>
    <cellStyle name="20% - Accent1 2 5 2 5 2 4" xfId="13137" xr:uid="{00000000-0005-0000-0000-000096320000}"/>
    <cellStyle name="20% - Accent1 2 5 2 5 2 4 2" xfId="13138" xr:uid="{00000000-0005-0000-0000-000097320000}"/>
    <cellStyle name="20% - Accent1 2 5 2 5 2 4 2 2" xfId="13139" xr:uid="{00000000-0005-0000-0000-000098320000}"/>
    <cellStyle name="20% - Accent1 2 5 2 5 2 4 2 2 2" xfId="13140" xr:uid="{00000000-0005-0000-0000-000099320000}"/>
    <cellStyle name="20% - Accent1 2 5 2 5 2 4 2 3" xfId="13141" xr:uid="{00000000-0005-0000-0000-00009A320000}"/>
    <cellStyle name="20% - Accent1 2 5 2 5 2 4 3" xfId="13142" xr:uid="{00000000-0005-0000-0000-00009B320000}"/>
    <cellStyle name="20% - Accent1 2 5 2 5 2 4 3 2" xfId="13143" xr:uid="{00000000-0005-0000-0000-00009C320000}"/>
    <cellStyle name="20% - Accent1 2 5 2 5 2 4 4" xfId="13144" xr:uid="{00000000-0005-0000-0000-00009D320000}"/>
    <cellStyle name="20% - Accent1 2 5 2 5 2 5" xfId="13145" xr:uid="{00000000-0005-0000-0000-00009E320000}"/>
    <cellStyle name="20% - Accent1 2 5 2 5 2 5 2" xfId="13146" xr:uid="{00000000-0005-0000-0000-00009F320000}"/>
    <cellStyle name="20% - Accent1 2 5 2 5 2 5 2 2" xfId="13147" xr:uid="{00000000-0005-0000-0000-0000A0320000}"/>
    <cellStyle name="20% - Accent1 2 5 2 5 2 5 3" xfId="13148" xr:uid="{00000000-0005-0000-0000-0000A1320000}"/>
    <cellStyle name="20% - Accent1 2 5 2 5 2 6" xfId="13149" xr:uid="{00000000-0005-0000-0000-0000A2320000}"/>
    <cellStyle name="20% - Accent1 2 5 2 5 2 6 2" xfId="13150" xr:uid="{00000000-0005-0000-0000-0000A3320000}"/>
    <cellStyle name="20% - Accent1 2 5 2 5 2 6 2 2" xfId="13151" xr:uid="{00000000-0005-0000-0000-0000A4320000}"/>
    <cellStyle name="20% - Accent1 2 5 2 5 2 6 3" xfId="13152" xr:uid="{00000000-0005-0000-0000-0000A5320000}"/>
    <cellStyle name="20% - Accent1 2 5 2 5 2 7" xfId="13153" xr:uid="{00000000-0005-0000-0000-0000A6320000}"/>
    <cellStyle name="20% - Accent1 2 5 2 5 2 7 2" xfId="13154" xr:uid="{00000000-0005-0000-0000-0000A7320000}"/>
    <cellStyle name="20% - Accent1 2 5 2 5 2 8" xfId="13155" xr:uid="{00000000-0005-0000-0000-0000A8320000}"/>
    <cellStyle name="20% - Accent1 2 5 2 5 2 8 2" xfId="13156" xr:uid="{00000000-0005-0000-0000-0000A9320000}"/>
    <cellStyle name="20% - Accent1 2 5 2 5 2 9" xfId="13157" xr:uid="{00000000-0005-0000-0000-0000AA320000}"/>
    <cellStyle name="20% - Accent1 2 5 2 5 3" xfId="13158" xr:uid="{00000000-0005-0000-0000-0000AB320000}"/>
    <cellStyle name="20% - Accent1 2 5 2 5 3 2" xfId="13159" xr:uid="{00000000-0005-0000-0000-0000AC320000}"/>
    <cellStyle name="20% - Accent1 2 5 2 5 3 2 2" xfId="13160" xr:uid="{00000000-0005-0000-0000-0000AD320000}"/>
    <cellStyle name="20% - Accent1 2 5 2 5 3 2 2 2" xfId="13161" xr:uid="{00000000-0005-0000-0000-0000AE320000}"/>
    <cellStyle name="20% - Accent1 2 5 2 5 3 2 2 2 2" xfId="13162" xr:uid="{00000000-0005-0000-0000-0000AF320000}"/>
    <cellStyle name="20% - Accent1 2 5 2 5 3 2 2 3" xfId="13163" xr:uid="{00000000-0005-0000-0000-0000B0320000}"/>
    <cellStyle name="20% - Accent1 2 5 2 5 3 2 3" xfId="13164" xr:uid="{00000000-0005-0000-0000-0000B1320000}"/>
    <cellStyle name="20% - Accent1 2 5 2 5 3 2 3 2" xfId="13165" xr:uid="{00000000-0005-0000-0000-0000B2320000}"/>
    <cellStyle name="20% - Accent1 2 5 2 5 3 2 4" xfId="13166" xr:uid="{00000000-0005-0000-0000-0000B3320000}"/>
    <cellStyle name="20% - Accent1 2 5 2 5 3 3" xfId="13167" xr:uid="{00000000-0005-0000-0000-0000B4320000}"/>
    <cellStyle name="20% - Accent1 2 5 2 5 3 3 2" xfId="13168" xr:uid="{00000000-0005-0000-0000-0000B5320000}"/>
    <cellStyle name="20% - Accent1 2 5 2 5 3 3 2 2" xfId="13169" xr:uid="{00000000-0005-0000-0000-0000B6320000}"/>
    <cellStyle name="20% - Accent1 2 5 2 5 3 3 2 2 2" xfId="13170" xr:uid="{00000000-0005-0000-0000-0000B7320000}"/>
    <cellStyle name="20% - Accent1 2 5 2 5 3 3 2 3" xfId="13171" xr:uid="{00000000-0005-0000-0000-0000B8320000}"/>
    <cellStyle name="20% - Accent1 2 5 2 5 3 3 3" xfId="13172" xr:uid="{00000000-0005-0000-0000-0000B9320000}"/>
    <cellStyle name="20% - Accent1 2 5 2 5 3 3 3 2" xfId="13173" xr:uid="{00000000-0005-0000-0000-0000BA320000}"/>
    <cellStyle name="20% - Accent1 2 5 2 5 3 3 4" xfId="13174" xr:uid="{00000000-0005-0000-0000-0000BB320000}"/>
    <cellStyle name="20% - Accent1 2 5 2 5 3 4" xfId="13175" xr:uid="{00000000-0005-0000-0000-0000BC320000}"/>
    <cellStyle name="20% - Accent1 2 5 2 5 3 4 2" xfId="13176" xr:uid="{00000000-0005-0000-0000-0000BD320000}"/>
    <cellStyle name="20% - Accent1 2 5 2 5 3 4 2 2" xfId="13177" xr:uid="{00000000-0005-0000-0000-0000BE320000}"/>
    <cellStyle name="20% - Accent1 2 5 2 5 3 4 2 2 2" xfId="13178" xr:uid="{00000000-0005-0000-0000-0000BF320000}"/>
    <cellStyle name="20% - Accent1 2 5 2 5 3 4 2 3" xfId="13179" xr:uid="{00000000-0005-0000-0000-0000C0320000}"/>
    <cellStyle name="20% - Accent1 2 5 2 5 3 4 3" xfId="13180" xr:uid="{00000000-0005-0000-0000-0000C1320000}"/>
    <cellStyle name="20% - Accent1 2 5 2 5 3 4 3 2" xfId="13181" xr:uid="{00000000-0005-0000-0000-0000C2320000}"/>
    <cellStyle name="20% - Accent1 2 5 2 5 3 4 4" xfId="13182" xr:uid="{00000000-0005-0000-0000-0000C3320000}"/>
    <cellStyle name="20% - Accent1 2 5 2 5 3 5" xfId="13183" xr:uid="{00000000-0005-0000-0000-0000C4320000}"/>
    <cellStyle name="20% - Accent1 2 5 2 5 3 5 2" xfId="13184" xr:uid="{00000000-0005-0000-0000-0000C5320000}"/>
    <cellStyle name="20% - Accent1 2 5 2 5 3 5 2 2" xfId="13185" xr:uid="{00000000-0005-0000-0000-0000C6320000}"/>
    <cellStyle name="20% - Accent1 2 5 2 5 3 5 3" xfId="13186" xr:uid="{00000000-0005-0000-0000-0000C7320000}"/>
    <cellStyle name="20% - Accent1 2 5 2 5 3 6" xfId="13187" xr:uid="{00000000-0005-0000-0000-0000C8320000}"/>
    <cellStyle name="20% - Accent1 2 5 2 5 3 6 2" xfId="13188" xr:uid="{00000000-0005-0000-0000-0000C9320000}"/>
    <cellStyle name="20% - Accent1 2 5 2 5 3 6 2 2" xfId="13189" xr:uid="{00000000-0005-0000-0000-0000CA320000}"/>
    <cellStyle name="20% - Accent1 2 5 2 5 3 6 3" xfId="13190" xr:uid="{00000000-0005-0000-0000-0000CB320000}"/>
    <cellStyle name="20% - Accent1 2 5 2 5 3 7" xfId="13191" xr:uid="{00000000-0005-0000-0000-0000CC320000}"/>
    <cellStyle name="20% - Accent1 2 5 2 5 3 7 2" xfId="13192" xr:uid="{00000000-0005-0000-0000-0000CD320000}"/>
    <cellStyle name="20% - Accent1 2 5 2 5 3 8" xfId="13193" xr:uid="{00000000-0005-0000-0000-0000CE320000}"/>
    <cellStyle name="20% - Accent1 2 5 2 5 3 8 2" xfId="13194" xr:uid="{00000000-0005-0000-0000-0000CF320000}"/>
    <cellStyle name="20% - Accent1 2 5 2 5 3 9" xfId="13195" xr:uid="{00000000-0005-0000-0000-0000D0320000}"/>
    <cellStyle name="20% - Accent1 2 5 2 5 4" xfId="13196" xr:uid="{00000000-0005-0000-0000-0000D1320000}"/>
    <cellStyle name="20% - Accent1 2 5 2 5 4 2" xfId="13197" xr:uid="{00000000-0005-0000-0000-0000D2320000}"/>
    <cellStyle name="20% - Accent1 2 5 2 5 4 2 2" xfId="13198" xr:uid="{00000000-0005-0000-0000-0000D3320000}"/>
    <cellStyle name="20% - Accent1 2 5 2 5 4 2 2 2" xfId="13199" xr:uid="{00000000-0005-0000-0000-0000D4320000}"/>
    <cellStyle name="20% - Accent1 2 5 2 5 4 2 3" xfId="13200" xr:uid="{00000000-0005-0000-0000-0000D5320000}"/>
    <cellStyle name="20% - Accent1 2 5 2 5 4 3" xfId="13201" xr:uid="{00000000-0005-0000-0000-0000D6320000}"/>
    <cellStyle name="20% - Accent1 2 5 2 5 4 3 2" xfId="13202" xr:uid="{00000000-0005-0000-0000-0000D7320000}"/>
    <cellStyle name="20% - Accent1 2 5 2 5 4 4" xfId="13203" xr:uid="{00000000-0005-0000-0000-0000D8320000}"/>
    <cellStyle name="20% - Accent1 2 5 2 5 5" xfId="13204" xr:uid="{00000000-0005-0000-0000-0000D9320000}"/>
    <cellStyle name="20% - Accent1 2 5 2 5 5 2" xfId="13205" xr:uid="{00000000-0005-0000-0000-0000DA320000}"/>
    <cellStyle name="20% - Accent1 2 5 2 5 5 2 2" xfId="13206" xr:uid="{00000000-0005-0000-0000-0000DB320000}"/>
    <cellStyle name="20% - Accent1 2 5 2 5 5 2 2 2" xfId="13207" xr:uid="{00000000-0005-0000-0000-0000DC320000}"/>
    <cellStyle name="20% - Accent1 2 5 2 5 5 2 3" xfId="13208" xr:uid="{00000000-0005-0000-0000-0000DD320000}"/>
    <cellStyle name="20% - Accent1 2 5 2 5 5 3" xfId="13209" xr:uid="{00000000-0005-0000-0000-0000DE320000}"/>
    <cellStyle name="20% - Accent1 2 5 2 5 5 3 2" xfId="13210" xr:uid="{00000000-0005-0000-0000-0000DF320000}"/>
    <cellStyle name="20% - Accent1 2 5 2 5 5 4" xfId="13211" xr:uid="{00000000-0005-0000-0000-0000E0320000}"/>
    <cellStyle name="20% - Accent1 2 5 2 5 6" xfId="13212" xr:uid="{00000000-0005-0000-0000-0000E1320000}"/>
    <cellStyle name="20% - Accent1 2 5 2 5 6 2" xfId="13213" xr:uid="{00000000-0005-0000-0000-0000E2320000}"/>
    <cellStyle name="20% - Accent1 2 5 2 5 6 2 2" xfId="13214" xr:uid="{00000000-0005-0000-0000-0000E3320000}"/>
    <cellStyle name="20% - Accent1 2 5 2 5 6 2 2 2" xfId="13215" xr:uid="{00000000-0005-0000-0000-0000E4320000}"/>
    <cellStyle name="20% - Accent1 2 5 2 5 6 2 3" xfId="13216" xr:uid="{00000000-0005-0000-0000-0000E5320000}"/>
    <cellStyle name="20% - Accent1 2 5 2 5 6 3" xfId="13217" xr:uid="{00000000-0005-0000-0000-0000E6320000}"/>
    <cellStyle name="20% - Accent1 2 5 2 5 6 3 2" xfId="13218" xr:uid="{00000000-0005-0000-0000-0000E7320000}"/>
    <cellStyle name="20% - Accent1 2 5 2 5 6 4" xfId="13219" xr:uid="{00000000-0005-0000-0000-0000E8320000}"/>
    <cellStyle name="20% - Accent1 2 5 2 5 7" xfId="13220" xr:uid="{00000000-0005-0000-0000-0000E9320000}"/>
    <cellStyle name="20% - Accent1 2 5 2 5 7 2" xfId="13221" xr:uid="{00000000-0005-0000-0000-0000EA320000}"/>
    <cellStyle name="20% - Accent1 2 5 2 5 7 2 2" xfId="13222" xr:uid="{00000000-0005-0000-0000-0000EB320000}"/>
    <cellStyle name="20% - Accent1 2 5 2 5 7 3" xfId="13223" xr:uid="{00000000-0005-0000-0000-0000EC320000}"/>
    <cellStyle name="20% - Accent1 2 5 2 5 8" xfId="13224" xr:uid="{00000000-0005-0000-0000-0000ED320000}"/>
    <cellStyle name="20% - Accent1 2 5 2 5 8 2" xfId="13225" xr:uid="{00000000-0005-0000-0000-0000EE320000}"/>
    <cellStyle name="20% - Accent1 2 5 2 5 8 2 2" xfId="13226" xr:uid="{00000000-0005-0000-0000-0000EF320000}"/>
    <cellStyle name="20% - Accent1 2 5 2 5 8 3" xfId="13227" xr:uid="{00000000-0005-0000-0000-0000F0320000}"/>
    <cellStyle name="20% - Accent1 2 5 2 5 9" xfId="13228" xr:uid="{00000000-0005-0000-0000-0000F1320000}"/>
    <cellStyle name="20% - Accent1 2 5 2 5 9 2" xfId="13229" xr:uid="{00000000-0005-0000-0000-0000F2320000}"/>
    <cellStyle name="20% - Accent1 2 5 2 6" xfId="13230" xr:uid="{00000000-0005-0000-0000-0000F3320000}"/>
    <cellStyle name="20% - Accent1 2 5 2 6 2" xfId="13231" xr:uid="{00000000-0005-0000-0000-0000F4320000}"/>
    <cellStyle name="20% - Accent1 2 5 2 6 2 2" xfId="13232" xr:uid="{00000000-0005-0000-0000-0000F5320000}"/>
    <cellStyle name="20% - Accent1 2 5 2 6 2 2 2" xfId="13233" xr:uid="{00000000-0005-0000-0000-0000F6320000}"/>
    <cellStyle name="20% - Accent1 2 5 2 6 2 2 2 2" xfId="13234" xr:uid="{00000000-0005-0000-0000-0000F7320000}"/>
    <cellStyle name="20% - Accent1 2 5 2 6 2 2 3" xfId="13235" xr:uid="{00000000-0005-0000-0000-0000F8320000}"/>
    <cellStyle name="20% - Accent1 2 5 2 6 2 3" xfId="13236" xr:uid="{00000000-0005-0000-0000-0000F9320000}"/>
    <cellStyle name="20% - Accent1 2 5 2 6 2 3 2" xfId="13237" xr:uid="{00000000-0005-0000-0000-0000FA320000}"/>
    <cellStyle name="20% - Accent1 2 5 2 6 2 4" xfId="13238" xr:uid="{00000000-0005-0000-0000-0000FB320000}"/>
    <cellStyle name="20% - Accent1 2 5 2 6 3" xfId="13239" xr:uid="{00000000-0005-0000-0000-0000FC320000}"/>
    <cellStyle name="20% - Accent1 2 5 2 6 3 2" xfId="13240" xr:uid="{00000000-0005-0000-0000-0000FD320000}"/>
    <cellStyle name="20% - Accent1 2 5 2 6 3 2 2" xfId="13241" xr:uid="{00000000-0005-0000-0000-0000FE320000}"/>
    <cellStyle name="20% - Accent1 2 5 2 6 3 2 2 2" xfId="13242" xr:uid="{00000000-0005-0000-0000-0000FF320000}"/>
    <cellStyle name="20% - Accent1 2 5 2 6 3 2 3" xfId="13243" xr:uid="{00000000-0005-0000-0000-000000330000}"/>
    <cellStyle name="20% - Accent1 2 5 2 6 3 3" xfId="13244" xr:uid="{00000000-0005-0000-0000-000001330000}"/>
    <cellStyle name="20% - Accent1 2 5 2 6 3 3 2" xfId="13245" xr:uid="{00000000-0005-0000-0000-000002330000}"/>
    <cellStyle name="20% - Accent1 2 5 2 6 3 4" xfId="13246" xr:uid="{00000000-0005-0000-0000-000003330000}"/>
    <cellStyle name="20% - Accent1 2 5 2 6 4" xfId="13247" xr:uid="{00000000-0005-0000-0000-000004330000}"/>
    <cellStyle name="20% - Accent1 2 5 2 6 4 2" xfId="13248" xr:uid="{00000000-0005-0000-0000-000005330000}"/>
    <cellStyle name="20% - Accent1 2 5 2 6 4 2 2" xfId="13249" xr:uid="{00000000-0005-0000-0000-000006330000}"/>
    <cellStyle name="20% - Accent1 2 5 2 6 4 2 2 2" xfId="13250" xr:uid="{00000000-0005-0000-0000-000007330000}"/>
    <cellStyle name="20% - Accent1 2 5 2 6 4 2 3" xfId="13251" xr:uid="{00000000-0005-0000-0000-000008330000}"/>
    <cellStyle name="20% - Accent1 2 5 2 6 4 3" xfId="13252" xr:uid="{00000000-0005-0000-0000-000009330000}"/>
    <cellStyle name="20% - Accent1 2 5 2 6 4 3 2" xfId="13253" xr:uid="{00000000-0005-0000-0000-00000A330000}"/>
    <cellStyle name="20% - Accent1 2 5 2 6 4 4" xfId="13254" xr:uid="{00000000-0005-0000-0000-00000B330000}"/>
    <cellStyle name="20% - Accent1 2 5 2 6 5" xfId="13255" xr:uid="{00000000-0005-0000-0000-00000C330000}"/>
    <cellStyle name="20% - Accent1 2 5 2 6 5 2" xfId="13256" xr:uid="{00000000-0005-0000-0000-00000D330000}"/>
    <cellStyle name="20% - Accent1 2 5 2 6 5 2 2" xfId="13257" xr:uid="{00000000-0005-0000-0000-00000E330000}"/>
    <cellStyle name="20% - Accent1 2 5 2 6 5 3" xfId="13258" xr:uid="{00000000-0005-0000-0000-00000F330000}"/>
    <cellStyle name="20% - Accent1 2 5 2 6 6" xfId="13259" xr:uid="{00000000-0005-0000-0000-000010330000}"/>
    <cellStyle name="20% - Accent1 2 5 2 6 6 2" xfId="13260" xr:uid="{00000000-0005-0000-0000-000011330000}"/>
    <cellStyle name="20% - Accent1 2 5 2 6 6 2 2" xfId="13261" xr:uid="{00000000-0005-0000-0000-000012330000}"/>
    <cellStyle name="20% - Accent1 2 5 2 6 6 3" xfId="13262" xr:uid="{00000000-0005-0000-0000-000013330000}"/>
    <cellStyle name="20% - Accent1 2 5 2 6 7" xfId="13263" xr:uid="{00000000-0005-0000-0000-000014330000}"/>
    <cellStyle name="20% - Accent1 2 5 2 6 7 2" xfId="13264" xr:uid="{00000000-0005-0000-0000-000015330000}"/>
    <cellStyle name="20% - Accent1 2 5 2 6 8" xfId="13265" xr:uid="{00000000-0005-0000-0000-000016330000}"/>
    <cellStyle name="20% - Accent1 2 5 2 6 8 2" xfId="13266" xr:uid="{00000000-0005-0000-0000-000017330000}"/>
    <cellStyle name="20% - Accent1 2 5 2 6 9" xfId="13267" xr:uid="{00000000-0005-0000-0000-000018330000}"/>
    <cellStyle name="20% - Accent1 2 5 2 7" xfId="13268" xr:uid="{00000000-0005-0000-0000-000019330000}"/>
    <cellStyle name="20% - Accent1 2 5 2 7 2" xfId="13269" xr:uid="{00000000-0005-0000-0000-00001A330000}"/>
    <cellStyle name="20% - Accent1 2 5 2 7 2 2" xfId="13270" xr:uid="{00000000-0005-0000-0000-00001B330000}"/>
    <cellStyle name="20% - Accent1 2 5 2 7 2 2 2" xfId="13271" xr:uid="{00000000-0005-0000-0000-00001C330000}"/>
    <cellStyle name="20% - Accent1 2 5 2 7 2 2 2 2" xfId="13272" xr:uid="{00000000-0005-0000-0000-00001D330000}"/>
    <cellStyle name="20% - Accent1 2 5 2 7 2 2 3" xfId="13273" xr:uid="{00000000-0005-0000-0000-00001E330000}"/>
    <cellStyle name="20% - Accent1 2 5 2 7 2 3" xfId="13274" xr:uid="{00000000-0005-0000-0000-00001F330000}"/>
    <cellStyle name="20% - Accent1 2 5 2 7 2 3 2" xfId="13275" xr:uid="{00000000-0005-0000-0000-000020330000}"/>
    <cellStyle name="20% - Accent1 2 5 2 7 2 4" xfId="13276" xr:uid="{00000000-0005-0000-0000-000021330000}"/>
    <cellStyle name="20% - Accent1 2 5 2 7 3" xfId="13277" xr:uid="{00000000-0005-0000-0000-000022330000}"/>
    <cellStyle name="20% - Accent1 2 5 2 7 3 2" xfId="13278" xr:uid="{00000000-0005-0000-0000-000023330000}"/>
    <cellStyle name="20% - Accent1 2 5 2 7 3 2 2" xfId="13279" xr:uid="{00000000-0005-0000-0000-000024330000}"/>
    <cellStyle name="20% - Accent1 2 5 2 7 3 2 2 2" xfId="13280" xr:uid="{00000000-0005-0000-0000-000025330000}"/>
    <cellStyle name="20% - Accent1 2 5 2 7 3 2 3" xfId="13281" xr:uid="{00000000-0005-0000-0000-000026330000}"/>
    <cellStyle name="20% - Accent1 2 5 2 7 3 3" xfId="13282" xr:uid="{00000000-0005-0000-0000-000027330000}"/>
    <cellStyle name="20% - Accent1 2 5 2 7 3 3 2" xfId="13283" xr:uid="{00000000-0005-0000-0000-000028330000}"/>
    <cellStyle name="20% - Accent1 2 5 2 7 3 4" xfId="13284" xr:uid="{00000000-0005-0000-0000-000029330000}"/>
    <cellStyle name="20% - Accent1 2 5 2 7 4" xfId="13285" xr:uid="{00000000-0005-0000-0000-00002A330000}"/>
    <cellStyle name="20% - Accent1 2 5 2 7 4 2" xfId="13286" xr:uid="{00000000-0005-0000-0000-00002B330000}"/>
    <cellStyle name="20% - Accent1 2 5 2 7 4 2 2" xfId="13287" xr:uid="{00000000-0005-0000-0000-00002C330000}"/>
    <cellStyle name="20% - Accent1 2 5 2 7 4 2 2 2" xfId="13288" xr:uid="{00000000-0005-0000-0000-00002D330000}"/>
    <cellStyle name="20% - Accent1 2 5 2 7 4 2 3" xfId="13289" xr:uid="{00000000-0005-0000-0000-00002E330000}"/>
    <cellStyle name="20% - Accent1 2 5 2 7 4 3" xfId="13290" xr:uid="{00000000-0005-0000-0000-00002F330000}"/>
    <cellStyle name="20% - Accent1 2 5 2 7 4 3 2" xfId="13291" xr:uid="{00000000-0005-0000-0000-000030330000}"/>
    <cellStyle name="20% - Accent1 2 5 2 7 4 4" xfId="13292" xr:uid="{00000000-0005-0000-0000-000031330000}"/>
    <cellStyle name="20% - Accent1 2 5 2 7 5" xfId="13293" xr:uid="{00000000-0005-0000-0000-000032330000}"/>
    <cellStyle name="20% - Accent1 2 5 2 7 5 2" xfId="13294" xr:uid="{00000000-0005-0000-0000-000033330000}"/>
    <cellStyle name="20% - Accent1 2 5 2 7 5 2 2" xfId="13295" xr:uid="{00000000-0005-0000-0000-000034330000}"/>
    <cellStyle name="20% - Accent1 2 5 2 7 5 3" xfId="13296" xr:uid="{00000000-0005-0000-0000-000035330000}"/>
    <cellStyle name="20% - Accent1 2 5 2 7 6" xfId="13297" xr:uid="{00000000-0005-0000-0000-000036330000}"/>
    <cellStyle name="20% - Accent1 2 5 2 7 6 2" xfId="13298" xr:uid="{00000000-0005-0000-0000-000037330000}"/>
    <cellStyle name="20% - Accent1 2 5 2 7 6 2 2" xfId="13299" xr:uid="{00000000-0005-0000-0000-000038330000}"/>
    <cellStyle name="20% - Accent1 2 5 2 7 6 3" xfId="13300" xr:uid="{00000000-0005-0000-0000-000039330000}"/>
    <cellStyle name="20% - Accent1 2 5 2 7 7" xfId="13301" xr:uid="{00000000-0005-0000-0000-00003A330000}"/>
    <cellStyle name="20% - Accent1 2 5 2 7 7 2" xfId="13302" xr:uid="{00000000-0005-0000-0000-00003B330000}"/>
    <cellStyle name="20% - Accent1 2 5 2 7 8" xfId="13303" xr:uid="{00000000-0005-0000-0000-00003C330000}"/>
    <cellStyle name="20% - Accent1 2 5 2 7 8 2" xfId="13304" xr:uid="{00000000-0005-0000-0000-00003D330000}"/>
    <cellStyle name="20% - Accent1 2 5 2 7 9" xfId="13305" xr:uid="{00000000-0005-0000-0000-00003E330000}"/>
    <cellStyle name="20% - Accent1 2 5 2 8" xfId="13306" xr:uid="{00000000-0005-0000-0000-00003F330000}"/>
    <cellStyle name="20% - Accent1 2 5 2 8 2" xfId="13307" xr:uid="{00000000-0005-0000-0000-000040330000}"/>
    <cellStyle name="20% - Accent1 2 5 2 8 2 2" xfId="13308" xr:uid="{00000000-0005-0000-0000-000041330000}"/>
    <cellStyle name="20% - Accent1 2 5 2 8 2 2 2" xfId="13309" xr:uid="{00000000-0005-0000-0000-000042330000}"/>
    <cellStyle name="20% - Accent1 2 5 2 8 2 3" xfId="13310" xr:uid="{00000000-0005-0000-0000-000043330000}"/>
    <cellStyle name="20% - Accent1 2 5 2 8 3" xfId="13311" xr:uid="{00000000-0005-0000-0000-000044330000}"/>
    <cellStyle name="20% - Accent1 2 5 2 8 3 2" xfId="13312" xr:uid="{00000000-0005-0000-0000-000045330000}"/>
    <cellStyle name="20% - Accent1 2 5 2 8 4" xfId="13313" xr:uid="{00000000-0005-0000-0000-000046330000}"/>
    <cellStyle name="20% - Accent1 2 5 2 9" xfId="13314" xr:uid="{00000000-0005-0000-0000-000047330000}"/>
    <cellStyle name="20% - Accent1 2 5 2 9 2" xfId="13315" xr:uid="{00000000-0005-0000-0000-000048330000}"/>
    <cellStyle name="20% - Accent1 2 5 2 9 2 2" xfId="13316" xr:uid="{00000000-0005-0000-0000-000049330000}"/>
    <cellStyle name="20% - Accent1 2 5 2 9 2 2 2" xfId="13317" xr:uid="{00000000-0005-0000-0000-00004A330000}"/>
    <cellStyle name="20% - Accent1 2 5 2 9 2 3" xfId="13318" xr:uid="{00000000-0005-0000-0000-00004B330000}"/>
    <cellStyle name="20% - Accent1 2 5 2 9 3" xfId="13319" xr:uid="{00000000-0005-0000-0000-00004C330000}"/>
    <cellStyle name="20% - Accent1 2 5 2 9 3 2" xfId="13320" xr:uid="{00000000-0005-0000-0000-00004D330000}"/>
    <cellStyle name="20% - Accent1 2 5 2 9 4" xfId="13321" xr:uid="{00000000-0005-0000-0000-00004E330000}"/>
    <cellStyle name="20% - Accent1 2 5 3" xfId="13322" xr:uid="{00000000-0005-0000-0000-00004F330000}"/>
    <cellStyle name="20% - Accent1 2 5 3 10" xfId="13323" xr:uid="{00000000-0005-0000-0000-000050330000}"/>
    <cellStyle name="20% - Accent1 2 5 3 10 2" xfId="13324" xr:uid="{00000000-0005-0000-0000-000051330000}"/>
    <cellStyle name="20% - Accent1 2 5 3 10 2 2" xfId="13325" xr:uid="{00000000-0005-0000-0000-000052330000}"/>
    <cellStyle name="20% - Accent1 2 5 3 10 3" xfId="13326" xr:uid="{00000000-0005-0000-0000-000053330000}"/>
    <cellStyle name="20% - Accent1 2 5 3 11" xfId="13327" xr:uid="{00000000-0005-0000-0000-000054330000}"/>
    <cellStyle name="20% - Accent1 2 5 3 11 2" xfId="13328" xr:uid="{00000000-0005-0000-0000-000055330000}"/>
    <cellStyle name="20% - Accent1 2 5 3 11 2 2" xfId="13329" xr:uid="{00000000-0005-0000-0000-000056330000}"/>
    <cellStyle name="20% - Accent1 2 5 3 11 3" xfId="13330" xr:uid="{00000000-0005-0000-0000-000057330000}"/>
    <cellStyle name="20% - Accent1 2 5 3 12" xfId="13331" xr:uid="{00000000-0005-0000-0000-000058330000}"/>
    <cellStyle name="20% - Accent1 2 5 3 12 2" xfId="13332" xr:uid="{00000000-0005-0000-0000-000059330000}"/>
    <cellStyle name="20% - Accent1 2 5 3 13" xfId="13333" xr:uid="{00000000-0005-0000-0000-00005A330000}"/>
    <cellStyle name="20% - Accent1 2 5 3 13 2" xfId="13334" xr:uid="{00000000-0005-0000-0000-00005B330000}"/>
    <cellStyle name="20% - Accent1 2 5 3 14" xfId="13335" xr:uid="{00000000-0005-0000-0000-00005C330000}"/>
    <cellStyle name="20% - Accent1 2 5 3 2" xfId="13336" xr:uid="{00000000-0005-0000-0000-00005D330000}"/>
    <cellStyle name="20% - Accent1 2 5 3 2 10" xfId="13337" xr:uid="{00000000-0005-0000-0000-00005E330000}"/>
    <cellStyle name="20% - Accent1 2 5 3 2 10 2" xfId="13338" xr:uid="{00000000-0005-0000-0000-00005F330000}"/>
    <cellStyle name="20% - Accent1 2 5 3 2 11" xfId="13339" xr:uid="{00000000-0005-0000-0000-000060330000}"/>
    <cellStyle name="20% - Accent1 2 5 3 2 2" xfId="13340" xr:uid="{00000000-0005-0000-0000-000061330000}"/>
    <cellStyle name="20% - Accent1 2 5 3 2 2 2" xfId="13341" xr:uid="{00000000-0005-0000-0000-000062330000}"/>
    <cellStyle name="20% - Accent1 2 5 3 2 2 2 2" xfId="13342" xr:uid="{00000000-0005-0000-0000-000063330000}"/>
    <cellStyle name="20% - Accent1 2 5 3 2 2 2 2 2" xfId="13343" xr:uid="{00000000-0005-0000-0000-000064330000}"/>
    <cellStyle name="20% - Accent1 2 5 3 2 2 2 2 2 2" xfId="13344" xr:uid="{00000000-0005-0000-0000-000065330000}"/>
    <cellStyle name="20% - Accent1 2 5 3 2 2 2 2 3" xfId="13345" xr:uid="{00000000-0005-0000-0000-000066330000}"/>
    <cellStyle name="20% - Accent1 2 5 3 2 2 2 3" xfId="13346" xr:uid="{00000000-0005-0000-0000-000067330000}"/>
    <cellStyle name="20% - Accent1 2 5 3 2 2 2 3 2" xfId="13347" xr:uid="{00000000-0005-0000-0000-000068330000}"/>
    <cellStyle name="20% - Accent1 2 5 3 2 2 2 4" xfId="13348" xr:uid="{00000000-0005-0000-0000-000069330000}"/>
    <cellStyle name="20% - Accent1 2 5 3 2 2 3" xfId="13349" xr:uid="{00000000-0005-0000-0000-00006A330000}"/>
    <cellStyle name="20% - Accent1 2 5 3 2 2 3 2" xfId="13350" xr:uid="{00000000-0005-0000-0000-00006B330000}"/>
    <cellStyle name="20% - Accent1 2 5 3 2 2 3 2 2" xfId="13351" xr:uid="{00000000-0005-0000-0000-00006C330000}"/>
    <cellStyle name="20% - Accent1 2 5 3 2 2 3 2 2 2" xfId="13352" xr:uid="{00000000-0005-0000-0000-00006D330000}"/>
    <cellStyle name="20% - Accent1 2 5 3 2 2 3 2 3" xfId="13353" xr:uid="{00000000-0005-0000-0000-00006E330000}"/>
    <cellStyle name="20% - Accent1 2 5 3 2 2 3 3" xfId="13354" xr:uid="{00000000-0005-0000-0000-00006F330000}"/>
    <cellStyle name="20% - Accent1 2 5 3 2 2 3 3 2" xfId="13355" xr:uid="{00000000-0005-0000-0000-000070330000}"/>
    <cellStyle name="20% - Accent1 2 5 3 2 2 3 4" xfId="13356" xr:uid="{00000000-0005-0000-0000-000071330000}"/>
    <cellStyle name="20% - Accent1 2 5 3 2 2 4" xfId="13357" xr:uid="{00000000-0005-0000-0000-000072330000}"/>
    <cellStyle name="20% - Accent1 2 5 3 2 2 4 2" xfId="13358" xr:uid="{00000000-0005-0000-0000-000073330000}"/>
    <cellStyle name="20% - Accent1 2 5 3 2 2 4 2 2" xfId="13359" xr:uid="{00000000-0005-0000-0000-000074330000}"/>
    <cellStyle name="20% - Accent1 2 5 3 2 2 4 2 2 2" xfId="13360" xr:uid="{00000000-0005-0000-0000-000075330000}"/>
    <cellStyle name="20% - Accent1 2 5 3 2 2 4 2 3" xfId="13361" xr:uid="{00000000-0005-0000-0000-000076330000}"/>
    <cellStyle name="20% - Accent1 2 5 3 2 2 4 3" xfId="13362" xr:uid="{00000000-0005-0000-0000-000077330000}"/>
    <cellStyle name="20% - Accent1 2 5 3 2 2 4 3 2" xfId="13363" xr:uid="{00000000-0005-0000-0000-000078330000}"/>
    <cellStyle name="20% - Accent1 2 5 3 2 2 4 4" xfId="13364" xr:uid="{00000000-0005-0000-0000-000079330000}"/>
    <cellStyle name="20% - Accent1 2 5 3 2 2 5" xfId="13365" xr:uid="{00000000-0005-0000-0000-00007A330000}"/>
    <cellStyle name="20% - Accent1 2 5 3 2 2 5 2" xfId="13366" xr:uid="{00000000-0005-0000-0000-00007B330000}"/>
    <cellStyle name="20% - Accent1 2 5 3 2 2 5 2 2" xfId="13367" xr:uid="{00000000-0005-0000-0000-00007C330000}"/>
    <cellStyle name="20% - Accent1 2 5 3 2 2 5 3" xfId="13368" xr:uid="{00000000-0005-0000-0000-00007D330000}"/>
    <cellStyle name="20% - Accent1 2 5 3 2 2 6" xfId="13369" xr:uid="{00000000-0005-0000-0000-00007E330000}"/>
    <cellStyle name="20% - Accent1 2 5 3 2 2 6 2" xfId="13370" xr:uid="{00000000-0005-0000-0000-00007F330000}"/>
    <cellStyle name="20% - Accent1 2 5 3 2 2 6 2 2" xfId="13371" xr:uid="{00000000-0005-0000-0000-000080330000}"/>
    <cellStyle name="20% - Accent1 2 5 3 2 2 6 3" xfId="13372" xr:uid="{00000000-0005-0000-0000-000081330000}"/>
    <cellStyle name="20% - Accent1 2 5 3 2 2 7" xfId="13373" xr:uid="{00000000-0005-0000-0000-000082330000}"/>
    <cellStyle name="20% - Accent1 2 5 3 2 2 7 2" xfId="13374" xr:uid="{00000000-0005-0000-0000-000083330000}"/>
    <cellStyle name="20% - Accent1 2 5 3 2 2 8" xfId="13375" xr:uid="{00000000-0005-0000-0000-000084330000}"/>
    <cellStyle name="20% - Accent1 2 5 3 2 2 8 2" xfId="13376" xr:uid="{00000000-0005-0000-0000-000085330000}"/>
    <cellStyle name="20% - Accent1 2 5 3 2 2 9" xfId="13377" xr:uid="{00000000-0005-0000-0000-000086330000}"/>
    <cellStyle name="20% - Accent1 2 5 3 2 3" xfId="13378" xr:uid="{00000000-0005-0000-0000-000087330000}"/>
    <cellStyle name="20% - Accent1 2 5 3 2 3 2" xfId="13379" xr:uid="{00000000-0005-0000-0000-000088330000}"/>
    <cellStyle name="20% - Accent1 2 5 3 2 3 2 2" xfId="13380" xr:uid="{00000000-0005-0000-0000-000089330000}"/>
    <cellStyle name="20% - Accent1 2 5 3 2 3 2 2 2" xfId="13381" xr:uid="{00000000-0005-0000-0000-00008A330000}"/>
    <cellStyle name="20% - Accent1 2 5 3 2 3 2 2 2 2" xfId="13382" xr:uid="{00000000-0005-0000-0000-00008B330000}"/>
    <cellStyle name="20% - Accent1 2 5 3 2 3 2 2 3" xfId="13383" xr:uid="{00000000-0005-0000-0000-00008C330000}"/>
    <cellStyle name="20% - Accent1 2 5 3 2 3 2 3" xfId="13384" xr:uid="{00000000-0005-0000-0000-00008D330000}"/>
    <cellStyle name="20% - Accent1 2 5 3 2 3 2 3 2" xfId="13385" xr:uid="{00000000-0005-0000-0000-00008E330000}"/>
    <cellStyle name="20% - Accent1 2 5 3 2 3 2 4" xfId="13386" xr:uid="{00000000-0005-0000-0000-00008F330000}"/>
    <cellStyle name="20% - Accent1 2 5 3 2 3 3" xfId="13387" xr:uid="{00000000-0005-0000-0000-000090330000}"/>
    <cellStyle name="20% - Accent1 2 5 3 2 3 3 2" xfId="13388" xr:uid="{00000000-0005-0000-0000-000091330000}"/>
    <cellStyle name="20% - Accent1 2 5 3 2 3 3 2 2" xfId="13389" xr:uid="{00000000-0005-0000-0000-000092330000}"/>
    <cellStyle name="20% - Accent1 2 5 3 2 3 3 2 2 2" xfId="13390" xr:uid="{00000000-0005-0000-0000-000093330000}"/>
    <cellStyle name="20% - Accent1 2 5 3 2 3 3 2 3" xfId="13391" xr:uid="{00000000-0005-0000-0000-000094330000}"/>
    <cellStyle name="20% - Accent1 2 5 3 2 3 3 3" xfId="13392" xr:uid="{00000000-0005-0000-0000-000095330000}"/>
    <cellStyle name="20% - Accent1 2 5 3 2 3 3 3 2" xfId="13393" xr:uid="{00000000-0005-0000-0000-000096330000}"/>
    <cellStyle name="20% - Accent1 2 5 3 2 3 3 4" xfId="13394" xr:uid="{00000000-0005-0000-0000-000097330000}"/>
    <cellStyle name="20% - Accent1 2 5 3 2 3 4" xfId="13395" xr:uid="{00000000-0005-0000-0000-000098330000}"/>
    <cellStyle name="20% - Accent1 2 5 3 2 3 4 2" xfId="13396" xr:uid="{00000000-0005-0000-0000-000099330000}"/>
    <cellStyle name="20% - Accent1 2 5 3 2 3 4 2 2" xfId="13397" xr:uid="{00000000-0005-0000-0000-00009A330000}"/>
    <cellStyle name="20% - Accent1 2 5 3 2 3 4 2 2 2" xfId="13398" xr:uid="{00000000-0005-0000-0000-00009B330000}"/>
    <cellStyle name="20% - Accent1 2 5 3 2 3 4 2 3" xfId="13399" xr:uid="{00000000-0005-0000-0000-00009C330000}"/>
    <cellStyle name="20% - Accent1 2 5 3 2 3 4 3" xfId="13400" xr:uid="{00000000-0005-0000-0000-00009D330000}"/>
    <cellStyle name="20% - Accent1 2 5 3 2 3 4 3 2" xfId="13401" xr:uid="{00000000-0005-0000-0000-00009E330000}"/>
    <cellStyle name="20% - Accent1 2 5 3 2 3 4 4" xfId="13402" xr:uid="{00000000-0005-0000-0000-00009F330000}"/>
    <cellStyle name="20% - Accent1 2 5 3 2 3 5" xfId="13403" xr:uid="{00000000-0005-0000-0000-0000A0330000}"/>
    <cellStyle name="20% - Accent1 2 5 3 2 3 5 2" xfId="13404" xr:uid="{00000000-0005-0000-0000-0000A1330000}"/>
    <cellStyle name="20% - Accent1 2 5 3 2 3 5 2 2" xfId="13405" xr:uid="{00000000-0005-0000-0000-0000A2330000}"/>
    <cellStyle name="20% - Accent1 2 5 3 2 3 5 3" xfId="13406" xr:uid="{00000000-0005-0000-0000-0000A3330000}"/>
    <cellStyle name="20% - Accent1 2 5 3 2 3 6" xfId="13407" xr:uid="{00000000-0005-0000-0000-0000A4330000}"/>
    <cellStyle name="20% - Accent1 2 5 3 2 3 6 2" xfId="13408" xr:uid="{00000000-0005-0000-0000-0000A5330000}"/>
    <cellStyle name="20% - Accent1 2 5 3 2 3 6 2 2" xfId="13409" xr:uid="{00000000-0005-0000-0000-0000A6330000}"/>
    <cellStyle name="20% - Accent1 2 5 3 2 3 6 3" xfId="13410" xr:uid="{00000000-0005-0000-0000-0000A7330000}"/>
    <cellStyle name="20% - Accent1 2 5 3 2 3 7" xfId="13411" xr:uid="{00000000-0005-0000-0000-0000A8330000}"/>
    <cellStyle name="20% - Accent1 2 5 3 2 3 7 2" xfId="13412" xr:uid="{00000000-0005-0000-0000-0000A9330000}"/>
    <cellStyle name="20% - Accent1 2 5 3 2 3 8" xfId="13413" xr:uid="{00000000-0005-0000-0000-0000AA330000}"/>
    <cellStyle name="20% - Accent1 2 5 3 2 3 8 2" xfId="13414" xr:uid="{00000000-0005-0000-0000-0000AB330000}"/>
    <cellStyle name="20% - Accent1 2 5 3 2 3 9" xfId="13415" xr:uid="{00000000-0005-0000-0000-0000AC330000}"/>
    <cellStyle name="20% - Accent1 2 5 3 2 4" xfId="13416" xr:uid="{00000000-0005-0000-0000-0000AD330000}"/>
    <cellStyle name="20% - Accent1 2 5 3 2 4 2" xfId="13417" xr:uid="{00000000-0005-0000-0000-0000AE330000}"/>
    <cellStyle name="20% - Accent1 2 5 3 2 4 2 2" xfId="13418" xr:uid="{00000000-0005-0000-0000-0000AF330000}"/>
    <cellStyle name="20% - Accent1 2 5 3 2 4 2 2 2" xfId="13419" xr:uid="{00000000-0005-0000-0000-0000B0330000}"/>
    <cellStyle name="20% - Accent1 2 5 3 2 4 2 3" xfId="13420" xr:uid="{00000000-0005-0000-0000-0000B1330000}"/>
    <cellStyle name="20% - Accent1 2 5 3 2 4 3" xfId="13421" xr:uid="{00000000-0005-0000-0000-0000B2330000}"/>
    <cellStyle name="20% - Accent1 2 5 3 2 4 3 2" xfId="13422" xr:uid="{00000000-0005-0000-0000-0000B3330000}"/>
    <cellStyle name="20% - Accent1 2 5 3 2 4 4" xfId="13423" xr:uid="{00000000-0005-0000-0000-0000B4330000}"/>
    <cellStyle name="20% - Accent1 2 5 3 2 5" xfId="13424" xr:uid="{00000000-0005-0000-0000-0000B5330000}"/>
    <cellStyle name="20% - Accent1 2 5 3 2 5 2" xfId="13425" xr:uid="{00000000-0005-0000-0000-0000B6330000}"/>
    <cellStyle name="20% - Accent1 2 5 3 2 5 2 2" xfId="13426" xr:uid="{00000000-0005-0000-0000-0000B7330000}"/>
    <cellStyle name="20% - Accent1 2 5 3 2 5 2 2 2" xfId="13427" xr:uid="{00000000-0005-0000-0000-0000B8330000}"/>
    <cellStyle name="20% - Accent1 2 5 3 2 5 2 3" xfId="13428" xr:uid="{00000000-0005-0000-0000-0000B9330000}"/>
    <cellStyle name="20% - Accent1 2 5 3 2 5 3" xfId="13429" xr:uid="{00000000-0005-0000-0000-0000BA330000}"/>
    <cellStyle name="20% - Accent1 2 5 3 2 5 3 2" xfId="13430" xr:uid="{00000000-0005-0000-0000-0000BB330000}"/>
    <cellStyle name="20% - Accent1 2 5 3 2 5 4" xfId="13431" xr:uid="{00000000-0005-0000-0000-0000BC330000}"/>
    <cellStyle name="20% - Accent1 2 5 3 2 6" xfId="13432" xr:uid="{00000000-0005-0000-0000-0000BD330000}"/>
    <cellStyle name="20% - Accent1 2 5 3 2 6 2" xfId="13433" xr:uid="{00000000-0005-0000-0000-0000BE330000}"/>
    <cellStyle name="20% - Accent1 2 5 3 2 6 2 2" xfId="13434" xr:uid="{00000000-0005-0000-0000-0000BF330000}"/>
    <cellStyle name="20% - Accent1 2 5 3 2 6 2 2 2" xfId="13435" xr:uid="{00000000-0005-0000-0000-0000C0330000}"/>
    <cellStyle name="20% - Accent1 2 5 3 2 6 2 3" xfId="13436" xr:uid="{00000000-0005-0000-0000-0000C1330000}"/>
    <cellStyle name="20% - Accent1 2 5 3 2 6 3" xfId="13437" xr:uid="{00000000-0005-0000-0000-0000C2330000}"/>
    <cellStyle name="20% - Accent1 2 5 3 2 6 3 2" xfId="13438" xr:uid="{00000000-0005-0000-0000-0000C3330000}"/>
    <cellStyle name="20% - Accent1 2 5 3 2 6 4" xfId="13439" xr:uid="{00000000-0005-0000-0000-0000C4330000}"/>
    <cellStyle name="20% - Accent1 2 5 3 2 7" xfId="13440" xr:uid="{00000000-0005-0000-0000-0000C5330000}"/>
    <cellStyle name="20% - Accent1 2 5 3 2 7 2" xfId="13441" xr:uid="{00000000-0005-0000-0000-0000C6330000}"/>
    <cellStyle name="20% - Accent1 2 5 3 2 7 2 2" xfId="13442" xr:uid="{00000000-0005-0000-0000-0000C7330000}"/>
    <cellStyle name="20% - Accent1 2 5 3 2 7 3" xfId="13443" xr:uid="{00000000-0005-0000-0000-0000C8330000}"/>
    <cellStyle name="20% - Accent1 2 5 3 2 8" xfId="13444" xr:uid="{00000000-0005-0000-0000-0000C9330000}"/>
    <cellStyle name="20% - Accent1 2 5 3 2 8 2" xfId="13445" xr:uid="{00000000-0005-0000-0000-0000CA330000}"/>
    <cellStyle name="20% - Accent1 2 5 3 2 8 2 2" xfId="13446" xr:uid="{00000000-0005-0000-0000-0000CB330000}"/>
    <cellStyle name="20% - Accent1 2 5 3 2 8 3" xfId="13447" xr:uid="{00000000-0005-0000-0000-0000CC330000}"/>
    <cellStyle name="20% - Accent1 2 5 3 2 9" xfId="13448" xr:uid="{00000000-0005-0000-0000-0000CD330000}"/>
    <cellStyle name="20% - Accent1 2 5 3 2 9 2" xfId="13449" xr:uid="{00000000-0005-0000-0000-0000CE330000}"/>
    <cellStyle name="20% - Accent1 2 5 3 3" xfId="13450" xr:uid="{00000000-0005-0000-0000-0000CF330000}"/>
    <cellStyle name="20% - Accent1 2 5 3 3 10" xfId="13451" xr:uid="{00000000-0005-0000-0000-0000D0330000}"/>
    <cellStyle name="20% - Accent1 2 5 3 3 10 2" xfId="13452" xr:uid="{00000000-0005-0000-0000-0000D1330000}"/>
    <cellStyle name="20% - Accent1 2 5 3 3 11" xfId="13453" xr:uid="{00000000-0005-0000-0000-0000D2330000}"/>
    <cellStyle name="20% - Accent1 2 5 3 3 2" xfId="13454" xr:uid="{00000000-0005-0000-0000-0000D3330000}"/>
    <cellStyle name="20% - Accent1 2 5 3 3 2 2" xfId="13455" xr:uid="{00000000-0005-0000-0000-0000D4330000}"/>
    <cellStyle name="20% - Accent1 2 5 3 3 2 2 2" xfId="13456" xr:uid="{00000000-0005-0000-0000-0000D5330000}"/>
    <cellStyle name="20% - Accent1 2 5 3 3 2 2 2 2" xfId="13457" xr:uid="{00000000-0005-0000-0000-0000D6330000}"/>
    <cellStyle name="20% - Accent1 2 5 3 3 2 2 2 2 2" xfId="13458" xr:uid="{00000000-0005-0000-0000-0000D7330000}"/>
    <cellStyle name="20% - Accent1 2 5 3 3 2 2 2 3" xfId="13459" xr:uid="{00000000-0005-0000-0000-0000D8330000}"/>
    <cellStyle name="20% - Accent1 2 5 3 3 2 2 3" xfId="13460" xr:uid="{00000000-0005-0000-0000-0000D9330000}"/>
    <cellStyle name="20% - Accent1 2 5 3 3 2 2 3 2" xfId="13461" xr:uid="{00000000-0005-0000-0000-0000DA330000}"/>
    <cellStyle name="20% - Accent1 2 5 3 3 2 2 4" xfId="13462" xr:uid="{00000000-0005-0000-0000-0000DB330000}"/>
    <cellStyle name="20% - Accent1 2 5 3 3 2 3" xfId="13463" xr:uid="{00000000-0005-0000-0000-0000DC330000}"/>
    <cellStyle name="20% - Accent1 2 5 3 3 2 3 2" xfId="13464" xr:uid="{00000000-0005-0000-0000-0000DD330000}"/>
    <cellStyle name="20% - Accent1 2 5 3 3 2 3 2 2" xfId="13465" xr:uid="{00000000-0005-0000-0000-0000DE330000}"/>
    <cellStyle name="20% - Accent1 2 5 3 3 2 3 2 2 2" xfId="13466" xr:uid="{00000000-0005-0000-0000-0000DF330000}"/>
    <cellStyle name="20% - Accent1 2 5 3 3 2 3 2 3" xfId="13467" xr:uid="{00000000-0005-0000-0000-0000E0330000}"/>
    <cellStyle name="20% - Accent1 2 5 3 3 2 3 3" xfId="13468" xr:uid="{00000000-0005-0000-0000-0000E1330000}"/>
    <cellStyle name="20% - Accent1 2 5 3 3 2 3 3 2" xfId="13469" xr:uid="{00000000-0005-0000-0000-0000E2330000}"/>
    <cellStyle name="20% - Accent1 2 5 3 3 2 3 4" xfId="13470" xr:uid="{00000000-0005-0000-0000-0000E3330000}"/>
    <cellStyle name="20% - Accent1 2 5 3 3 2 4" xfId="13471" xr:uid="{00000000-0005-0000-0000-0000E4330000}"/>
    <cellStyle name="20% - Accent1 2 5 3 3 2 4 2" xfId="13472" xr:uid="{00000000-0005-0000-0000-0000E5330000}"/>
    <cellStyle name="20% - Accent1 2 5 3 3 2 4 2 2" xfId="13473" xr:uid="{00000000-0005-0000-0000-0000E6330000}"/>
    <cellStyle name="20% - Accent1 2 5 3 3 2 4 2 2 2" xfId="13474" xr:uid="{00000000-0005-0000-0000-0000E7330000}"/>
    <cellStyle name="20% - Accent1 2 5 3 3 2 4 2 3" xfId="13475" xr:uid="{00000000-0005-0000-0000-0000E8330000}"/>
    <cellStyle name="20% - Accent1 2 5 3 3 2 4 3" xfId="13476" xr:uid="{00000000-0005-0000-0000-0000E9330000}"/>
    <cellStyle name="20% - Accent1 2 5 3 3 2 4 3 2" xfId="13477" xr:uid="{00000000-0005-0000-0000-0000EA330000}"/>
    <cellStyle name="20% - Accent1 2 5 3 3 2 4 4" xfId="13478" xr:uid="{00000000-0005-0000-0000-0000EB330000}"/>
    <cellStyle name="20% - Accent1 2 5 3 3 2 5" xfId="13479" xr:uid="{00000000-0005-0000-0000-0000EC330000}"/>
    <cellStyle name="20% - Accent1 2 5 3 3 2 5 2" xfId="13480" xr:uid="{00000000-0005-0000-0000-0000ED330000}"/>
    <cellStyle name="20% - Accent1 2 5 3 3 2 5 2 2" xfId="13481" xr:uid="{00000000-0005-0000-0000-0000EE330000}"/>
    <cellStyle name="20% - Accent1 2 5 3 3 2 5 3" xfId="13482" xr:uid="{00000000-0005-0000-0000-0000EF330000}"/>
    <cellStyle name="20% - Accent1 2 5 3 3 2 6" xfId="13483" xr:uid="{00000000-0005-0000-0000-0000F0330000}"/>
    <cellStyle name="20% - Accent1 2 5 3 3 2 6 2" xfId="13484" xr:uid="{00000000-0005-0000-0000-0000F1330000}"/>
    <cellStyle name="20% - Accent1 2 5 3 3 2 6 2 2" xfId="13485" xr:uid="{00000000-0005-0000-0000-0000F2330000}"/>
    <cellStyle name="20% - Accent1 2 5 3 3 2 6 3" xfId="13486" xr:uid="{00000000-0005-0000-0000-0000F3330000}"/>
    <cellStyle name="20% - Accent1 2 5 3 3 2 7" xfId="13487" xr:uid="{00000000-0005-0000-0000-0000F4330000}"/>
    <cellStyle name="20% - Accent1 2 5 3 3 2 7 2" xfId="13488" xr:uid="{00000000-0005-0000-0000-0000F5330000}"/>
    <cellStyle name="20% - Accent1 2 5 3 3 2 8" xfId="13489" xr:uid="{00000000-0005-0000-0000-0000F6330000}"/>
    <cellStyle name="20% - Accent1 2 5 3 3 2 8 2" xfId="13490" xr:uid="{00000000-0005-0000-0000-0000F7330000}"/>
    <cellStyle name="20% - Accent1 2 5 3 3 2 9" xfId="13491" xr:uid="{00000000-0005-0000-0000-0000F8330000}"/>
    <cellStyle name="20% - Accent1 2 5 3 3 3" xfId="13492" xr:uid="{00000000-0005-0000-0000-0000F9330000}"/>
    <cellStyle name="20% - Accent1 2 5 3 3 3 2" xfId="13493" xr:uid="{00000000-0005-0000-0000-0000FA330000}"/>
    <cellStyle name="20% - Accent1 2 5 3 3 3 2 2" xfId="13494" xr:uid="{00000000-0005-0000-0000-0000FB330000}"/>
    <cellStyle name="20% - Accent1 2 5 3 3 3 2 2 2" xfId="13495" xr:uid="{00000000-0005-0000-0000-0000FC330000}"/>
    <cellStyle name="20% - Accent1 2 5 3 3 3 2 2 2 2" xfId="13496" xr:uid="{00000000-0005-0000-0000-0000FD330000}"/>
    <cellStyle name="20% - Accent1 2 5 3 3 3 2 2 3" xfId="13497" xr:uid="{00000000-0005-0000-0000-0000FE330000}"/>
    <cellStyle name="20% - Accent1 2 5 3 3 3 2 3" xfId="13498" xr:uid="{00000000-0005-0000-0000-0000FF330000}"/>
    <cellStyle name="20% - Accent1 2 5 3 3 3 2 3 2" xfId="13499" xr:uid="{00000000-0005-0000-0000-000000340000}"/>
    <cellStyle name="20% - Accent1 2 5 3 3 3 2 4" xfId="13500" xr:uid="{00000000-0005-0000-0000-000001340000}"/>
    <cellStyle name="20% - Accent1 2 5 3 3 3 3" xfId="13501" xr:uid="{00000000-0005-0000-0000-000002340000}"/>
    <cellStyle name="20% - Accent1 2 5 3 3 3 3 2" xfId="13502" xr:uid="{00000000-0005-0000-0000-000003340000}"/>
    <cellStyle name="20% - Accent1 2 5 3 3 3 3 2 2" xfId="13503" xr:uid="{00000000-0005-0000-0000-000004340000}"/>
    <cellStyle name="20% - Accent1 2 5 3 3 3 3 2 2 2" xfId="13504" xr:uid="{00000000-0005-0000-0000-000005340000}"/>
    <cellStyle name="20% - Accent1 2 5 3 3 3 3 2 3" xfId="13505" xr:uid="{00000000-0005-0000-0000-000006340000}"/>
    <cellStyle name="20% - Accent1 2 5 3 3 3 3 3" xfId="13506" xr:uid="{00000000-0005-0000-0000-000007340000}"/>
    <cellStyle name="20% - Accent1 2 5 3 3 3 3 3 2" xfId="13507" xr:uid="{00000000-0005-0000-0000-000008340000}"/>
    <cellStyle name="20% - Accent1 2 5 3 3 3 3 4" xfId="13508" xr:uid="{00000000-0005-0000-0000-000009340000}"/>
    <cellStyle name="20% - Accent1 2 5 3 3 3 4" xfId="13509" xr:uid="{00000000-0005-0000-0000-00000A340000}"/>
    <cellStyle name="20% - Accent1 2 5 3 3 3 4 2" xfId="13510" xr:uid="{00000000-0005-0000-0000-00000B340000}"/>
    <cellStyle name="20% - Accent1 2 5 3 3 3 4 2 2" xfId="13511" xr:uid="{00000000-0005-0000-0000-00000C340000}"/>
    <cellStyle name="20% - Accent1 2 5 3 3 3 4 2 2 2" xfId="13512" xr:uid="{00000000-0005-0000-0000-00000D340000}"/>
    <cellStyle name="20% - Accent1 2 5 3 3 3 4 2 3" xfId="13513" xr:uid="{00000000-0005-0000-0000-00000E340000}"/>
    <cellStyle name="20% - Accent1 2 5 3 3 3 4 3" xfId="13514" xr:uid="{00000000-0005-0000-0000-00000F340000}"/>
    <cellStyle name="20% - Accent1 2 5 3 3 3 4 3 2" xfId="13515" xr:uid="{00000000-0005-0000-0000-000010340000}"/>
    <cellStyle name="20% - Accent1 2 5 3 3 3 4 4" xfId="13516" xr:uid="{00000000-0005-0000-0000-000011340000}"/>
    <cellStyle name="20% - Accent1 2 5 3 3 3 5" xfId="13517" xr:uid="{00000000-0005-0000-0000-000012340000}"/>
    <cellStyle name="20% - Accent1 2 5 3 3 3 5 2" xfId="13518" xr:uid="{00000000-0005-0000-0000-000013340000}"/>
    <cellStyle name="20% - Accent1 2 5 3 3 3 5 2 2" xfId="13519" xr:uid="{00000000-0005-0000-0000-000014340000}"/>
    <cellStyle name="20% - Accent1 2 5 3 3 3 5 3" xfId="13520" xr:uid="{00000000-0005-0000-0000-000015340000}"/>
    <cellStyle name="20% - Accent1 2 5 3 3 3 6" xfId="13521" xr:uid="{00000000-0005-0000-0000-000016340000}"/>
    <cellStyle name="20% - Accent1 2 5 3 3 3 6 2" xfId="13522" xr:uid="{00000000-0005-0000-0000-000017340000}"/>
    <cellStyle name="20% - Accent1 2 5 3 3 3 6 2 2" xfId="13523" xr:uid="{00000000-0005-0000-0000-000018340000}"/>
    <cellStyle name="20% - Accent1 2 5 3 3 3 6 3" xfId="13524" xr:uid="{00000000-0005-0000-0000-000019340000}"/>
    <cellStyle name="20% - Accent1 2 5 3 3 3 7" xfId="13525" xr:uid="{00000000-0005-0000-0000-00001A340000}"/>
    <cellStyle name="20% - Accent1 2 5 3 3 3 7 2" xfId="13526" xr:uid="{00000000-0005-0000-0000-00001B340000}"/>
    <cellStyle name="20% - Accent1 2 5 3 3 3 8" xfId="13527" xr:uid="{00000000-0005-0000-0000-00001C340000}"/>
    <cellStyle name="20% - Accent1 2 5 3 3 3 8 2" xfId="13528" xr:uid="{00000000-0005-0000-0000-00001D340000}"/>
    <cellStyle name="20% - Accent1 2 5 3 3 3 9" xfId="13529" xr:uid="{00000000-0005-0000-0000-00001E340000}"/>
    <cellStyle name="20% - Accent1 2 5 3 3 4" xfId="13530" xr:uid="{00000000-0005-0000-0000-00001F340000}"/>
    <cellStyle name="20% - Accent1 2 5 3 3 4 2" xfId="13531" xr:uid="{00000000-0005-0000-0000-000020340000}"/>
    <cellStyle name="20% - Accent1 2 5 3 3 4 2 2" xfId="13532" xr:uid="{00000000-0005-0000-0000-000021340000}"/>
    <cellStyle name="20% - Accent1 2 5 3 3 4 2 2 2" xfId="13533" xr:uid="{00000000-0005-0000-0000-000022340000}"/>
    <cellStyle name="20% - Accent1 2 5 3 3 4 2 3" xfId="13534" xr:uid="{00000000-0005-0000-0000-000023340000}"/>
    <cellStyle name="20% - Accent1 2 5 3 3 4 3" xfId="13535" xr:uid="{00000000-0005-0000-0000-000024340000}"/>
    <cellStyle name="20% - Accent1 2 5 3 3 4 3 2" xfId="13536" xr:uid="{00000000-0005-0000-0000-000025340000}"/>
    <cellStyle name="20% - Accent1 2 5 3 3 4 4" xfId="13537" xr:uid="{00000000-0005-0000-0000-000026340000}"/>
    <cellStyle name="20% - Accent1 2 5 3 3 5" xfId="13538" xr:uid="{00000000-0005-0000-0000-000027340000}"/>
    <cellStyle name="20% - Accent1 2 5 3 3 5 2" xfId="13539" xr:uid="{00000000-0005-0000-0000-000028340000}"/>
    <cellStyle name="20% - Accent1 2 5 3 3 5 2 2" xfId="13540" xr:uid="{00000000-0005-0000-0000-000029340000}"/>
    <cellStyle name="20% - Accent1 2 5 3 3 5 2 2 2" xfId="13541" xr:uid="{00000000-0005-0000-0000-00002A340000}"/>
    <cellStyle name="20% - Accent1 2 5 3 3 5 2 3" xfId="13542" xr:uid="{00000000-0005-0000-0000-00002B340000}"/>
    <cellStyle name="20% - Accent1 2 5 3 3 5 3" xfId="13543" xr:uid="{00000000-0005-0000-0000-00002C340000}"/>
    <cellStyle name="20% - Accent1 2 5 3 3 5 3 2" xfId="13544" xr:uid="{00000000-0005-0000-0000-00002D340000}"/>
    <cellStyle name="20% - Accent1 2 5 3 3 5 4" xfId="13545" xr:uid="{00000000-0005-0000-0000-00002E340000}"/>
    <cellStyle name="20% - Accent1 2 5 3 3 6" xfId="13546" xr:uid="{00000000-0005-0000-0000-00002F340000}"/>
    <cellStyle name="20% - Accent1 2 5 3 3 6 2" xfId="13547" xr:uid="{00000000-0005-0000-0000-000030340000}"/>
    <cellStyle name="20% - Accent1 2 5 3 3 6 2 2" xfId="13548" xr:uid="{00000000-0005-0000-0000-000031340000}"/>
    <cellStyle name="20% - Accent1 2 5 3 3 6 2 2 2" xfId="13549" xr:uid="{00000000-0005-0000-0000-000032340000}"/>
    <cellStyle name="20% - Accent1 2 5 3 3 6 2 3" xfId="13550" xr:uid="{00000000-0005-0000-0000-000033340000}"/>
    <cellStyle name="20% - Accent1 2 5 3 3 6 3" xfId="13551" xr:uid="{00000000-0005-0000-0000-000034340000}"/>
    <cellStyle name="20% - Accent1 2 5 3 3 6 3 2" xfId="13552" xr:uid="{00000000-0005-0000-0000-000035340000}"/>
    <cellStyle name="20% - Accent1 2 5 3 3 6 4" xfId="13553" xr:uid="{00000000-0005-0000-0000-000036340000}"/>
    <cellStyle name="20% - Accent1 2 5 3 3 7" xfId="13554" xr:uid="{00000000-0005-0000-0000-000037340000}"/>
    <cellStyle name="20% - Accent1 2 5 3 3 7 2" xfId="13555" xr:uid="{00000000-0005-0000-0000-000038340000}"/>
    <cellStyle name="20% - Accent1 2 5 3 3 7 2 2" xfId="13556" xr:uid="{00000000-0005-0000-0000-000039340000}"/>
    <cellStyle name="20% - Accent1 2 5 3 3 7 3" xfId="13557" xr:uid="{00000000-0005-0000-0000-00003A340000}"/>
    <cellStyle name="20% - Accent1 2 5 3 3 8" xfId="13558" xr:uid="{00000000-0005-0000-0000-00003B340000}"/>
    <cellStyle name="20% - Accent1 2 5 3 3 8 2" xfId="13559" xr:uid="{00000000-0005-0000-0000-00003C340000}"/>
    <cellStyle name="20% - Accent1 2 5 3 3 8 2 2" xfId="13560" xr:uid="{00000000-0005-0000-0000-00003D340000}"/>
    <cellStyle name="20% - Accent1 2 5 3 3 8 3" xfId="13561" xr:uid="{00000000-0005-0000-0000-00003E340000}"/>
    <cellStyle name="20% - Accent1 2 5 3 3 9" xfId="13562" xr:uid="{00000000-0005-0000-0000-00003F340000}"/>
    <cellStyle name="20% - Accent1 2 5 3 3 9 2" xfId="13563" xr:uid="{00000000-0005-0000-0000-000040340000}"/>
    <cellStyle name="20% - Accent1 2 5 3 4" xfId="13564" xr:uid="{00000000-0005-0000-0000-000041340000}"/>
    <cellStyle name="20% - Accent1 2 5 3 4 10" xfId="13565" xr:uid="{00000000-0005-0000-0000-000042340000}"/>
    <cellStyle name="20% - Accent1 2 5 3 4 10 2" xfId="13566" xr:uid="{00000000-0005-0000-0000-000043340000}"/>
    <cellStyle name="20% - Accent1 2 5 3 4 11" xfId="13567" xr:uid="{00000000-0005-0000-0000-000044340000}"/>
    <cellStyle name="20% - Accent1 2 5 3 4 2" xfId="13568" xr:uid="{00000000-0005-0000-0000-000045340000}"/>
    <cellStyle name="20% - Accent1 2 5 3 4 2 2" xfId="13569" xr:uid="{00000000-0005-0000-0000-000046340000}"/>
    <cellStyle name="20% - Accent1 2 5 3 4 2 2 2" xfId="13570" xr:uid="{00000000-0005-0000-0000-000047340000}"/>
    <cellStyle name="20% - Accent1 2 5 3 4 2 2 2 2" xfId="13571" xr:uid="{00000000-0005-0000-0000-000048340000}"/>
    <cellStyle name="20% - Accent1 2 5 3 4 2 2 2 2 2" xfId="13572" xr:uid="{00000000-0005-0000-0000-000049340000}"/>
    <cellStyle name="20% - Accent1 2 5 3 4 2 2 2 3" xfId="13573" xr:uid="{00000000-0005-0000-0000-00004A340000}"/>
    <cellStyle name="20% - Accent1 2 5 3 4 2 2 3" xfId="13574" xr:uid="{00000000-0005-0000-0000-00004B340000}"/>
    <cellStyle name="20% - Accent1 2 5 3 4 2 2 3 2" xfId="13575" xr:uid="{00000000-0005-0000-0000-00004C340000}"/>
    <cellStyle name="20% - Accent1 2 5 3 4 2 2 4" xfId="13576" xr:uid="{00000000-0005-0000-0000-00004D340000}"/>
    <cellStyle name="20% - Accent1 2 5 3 4 2 3" xfId="13577" xr:uid="{00000000-0005-0000-0000-00004E340000}"/>
    <cellStyle name="20% - Accent1 2 5 3 4 2 3 2" xfId="13578" xr:uid="{00000000-0005-0000-0000-00004F340000}"/>
    <cellStyle name="20% - Accent1 2 5 3 4 2 3 2 2" xfId="13579" xr:uid="{00000000-0005-0000-0000-000050340000}"/>
    <cellStyle name="20% - Accent1 2 5 3 4 2 3 2 2 2" xfId="13580" xr:uid="{00000000-0005-0000-0000-000051340000}"/>
    <cellStyle name="20% - Accent1 2 5 3 4 2 3 2 3" xfId="13581" xr:uid="{00000000-0005-0000-0000-000052340000}"/>
    <cellStyle name="20% - Accent1 2 5 3 4 2 3 3" xfId="13582" xr:uid="{00000000-0005-0000-0000-000053340000}"/>
    <cellStyle name="20% - Accent1 2 5 3 4 2 3 3 2" xfId="13583" xr:uid="{00000000-0005-0000-0000-000054340000}"/>
    <cellStyle name="20% - Accent1 2 5 3 4 2 3 4" xfId="13584" xr:uid="{00000000-0005-0000-0000-000055340000}"/>
    <cellStyle name="20% - Accent1 2 5 3 4 2 4" xfId="13585" xr:uid="{00000000-0005-0000-0000-000056340000}"/>
    <cellStyle name="20% - Accent1 2 5 3 4 2 4 2" xfId="13586" xr:uid="{00000000-0005-0000-0000-000057340000}"/>
    <cellStyle name="20% - Accent1 2 5 3 4 2 4 2 2" xfId="13587" xr:uid="{00000000-0005-0000-0000-000058340000}"/>
    <cellStyle name="20% - Accent1 2 5 3 4 2 4 2 2 2" xfId="13588" xr:uid="{00000000-0005-0000-0000-000059340000}"/>
    <cellStyle name="20% - Accent1 2 5 3 4 2 4 2 3" xfId="13589" xr:uid="{00000000-0005-0000-0000-00005A340000}"/>
    <cellStyle name="20% - Accent1 2 5 3 4 2 4 3" xfId="13590" xr:uid="{00000000-0005-0000-0000-00005B340000}"/>
    <cellStyle name="20% - Accent1 2 5 3 4 2 4 3 2" xfId="13591" xr:uid="{00000000-0005-0000-0000-00005C340000}"/>
    <cellStyle name="20% - Accent1 2 5 3 4 2 4 4" xfId="13592" xr:uid="{00000000-0005-0000-0000-00005D340000}"/>
    <cellStyle name="20% - Accent1 2 5 3 4 2 5" xfId="13593" xr:uid="{00000000-0005-0000-0000-00005E340000}"/>
    <cellStyle name="20% - Accent1 2 5 3 4 2 5 2" xfId="13594" xr:uid="{00000000-0005-0000-0000-00005F340000}"/>
    <cellStyle name="20% - Accent1 2 5 3 4 2 5 2 2" xfId="13595" xr:uid="{00000000-0005-0000-0000-000060340000}"/>
    <cellStyle name="20% - Accent1 2 5 3 4 2 5 3" xfId="13596" xr:uid="{00000000-0005-0000-0000-000061340000}"/>
    <cellStyle name="20% - Accent1 2 5 3 4 2 6" xfId="13597" xr:uid="{00000000-0005-0000-0000-000062340000}"/>
    <cellStyle name="20% - Accent1 2 5 3 4 2 6 2" xfId="13598" xr:uid="{00000000-0005-0000-0000-000063340000}"/>
    <cellStyle name="20% - Accent1 2 5 3 4 2 6 2 2" xfId="13599" xr:uid="{00000000-0005-0000-0000-000064340000}"/>
    <cellStyle name="20% - Accent1 2 5 3 4 2 6 3" xfId="13600" xr:uid="{00000000-0005-0000-0000-000065340000}"/>
    <cellStyle name="20% - Accent1 2 5 3 4 2 7" xfId="13601" xr:uid="{00000000-0005-0000-0000-000066340000}"/>
    <cellStyle name="20% - Accent1 2 5 3 4 2 7 2" xfId="13602" xr:uid="{00000000-0005-0000-0000-000067340000}"/>
    <cellStyle name="20% - Accent1 2 5 3 4 2 8" xfId="13603" xr:uid="{00000000-0005-0000-0000-000068340000}"/>
    <cellStyle name="20% - Accent1 2 5 3 4 2 8 2" xfId="13604" xr:uid="{00000000-0005-0000-0000-000069340000}"/>
    <cellStyle name="20% - Accent1 2 5 3 4 2 9" xfId="13605" xr:uid="{00000000-0005-0000-0000-00006A340000}"/>
    <cellStyle name="20% - Accent1 2 5 3 4 3" xfId="13606" xr:uid="{00000000-0005-0000-0000-00006B340000}"/>
    <cellStyle name="20% - Accent1 2 5 3 4 3 2" xfId="13607" xr:uid="{00000000-0005-0000-0000-00006C340000}"/>
    <cellStyle name="20% - Accent1 2 5 3 4 3 2 2" xfId="13608" xr:uid="{00000000-0005-0000-0000-00006D340000}"/>
    <cellStyle name="20% - Accent1 2 5 3 4 3 2 2 2" xfId="13609" xr:uid="{00000000-0005-0000-0000-00006E340000}"/>
    <cellStyle name="20% - Accent1 2 5 3 4 3 2 2 2 2" xfId="13610" xr:uid="{00000000-0005-0000-0000-00006F340000}"/>
    <cellStyle name="20% - Accent1 2 5 3 4 3 2 2 3" xfId="13611" xr:uid="{00000000-0005-0000-0000-000070340000}"/>
    <cellStyle name="20% - Accent1 2 5 3 4 3 2 3" xfId="13612" xr:uid="{00000000-0005-0000-0000-000071340000}"/>
    <cellStyle name="20% - Accent1 2 5 3 4 3 2 3 2" xfId="13613" xr:uid="{00000000-0005-0000-0000-000072340000}"/>
    <cellStyle name="20% - Accent1 2 5 3 4 3 2 4" xfId="13614" xr:uid="{00000000-0005-0000-0000-000073340000}"/>
    <cellStyle name="20% - Accent1 2 5 3 4 3 3" xfId="13615" xr:uid="{00000000-0005-0000-0000-000074340000}"/>
    <cellStyle name="20% - Accent1 2 5 3 4 3 3 2" xfId="13616" xr:uid="{00000000-0005-0000-0000-000075340000}"/>
    <cellStyle name="20% - Accent1 2 5 3 4 3 3 2 2" xfId="13617" xr:uid="{00000000-0005-0000-0000-000076340000}"/>
    <cellStyle name="20% - Accent1 2 5 3 4 3 3 2 2 2" xfId="13618" xr:uid="{00000000-0005-0000-0000-000077340000}"/>
    <cellStyle name="20% - Accent1 2 5 3 4 3 3 2 3" xfId="13619" xr:uid="{00000000-0005-0000-0000-000078340000}"/>
    <cellStyle name="20% - Accent1 2 5 3 4 3 3 3" xfId="13620" xr:uid="{00000000-0005-0000-0000-000079340000}"/>
    <cellStyle name="20% - Accent1 2 5 3 4 3 3 3 2" xfId="13621" xr:uid="{00000000-0005-0000-0000-00007A340000}"/>
    <cellStyle name="20% - Accent1 2 5 3 4 3 3 4" xfId="13622" xr:uid="{00000000-0005-0000-0000-00007B340000}"/>
    <cellStyle name="20% - Accent1 2 5 3 4 3 4" xfId="13623" xr:uid="{00000000-0005-0000-0000-00007C340000}"/>
    <cellStyle name="20% - Accent1 2 5 3 4 3 4 2" xfId="13624" xr:uid="{00000000-0005-0000-0000-00007D340000}"/>
    <cellStyle name="20% - Accent1 2 5 3 4 3 4 2 2" xfId="13625" xr:uid="{00000000-0005-0000-0000-00007E340000}"/>
    <cellStyle name="20% - Accent1 2 5 3 4 3 4 2 2 2" xfId="13626" xr:uid="{00000000-0005-0000-0000-00007F340000}"/>
    <cellStyle name="20% - Accent1 2 5 3 4 3 4 2 3" xfId="13627" xr:uid="{00000000-0005-0000-0000-000080340000}"/>
    <cellStyle name="20% - Accent1 2 5 3 4 3 4 3" xfId="13628" xr:uid="{00000000-0005-0000-0000-000081340000}"/>
    <cellStyle name="20% - Accent1 2 5 3 4 3 4 3 2" xfId="13629" xr:uid="{00000000-0005-0000-0000-000082340000}"/>
    <cellStyle name="20% - Accent1 2 5 3 4 3 4 4" xfId="13630" xr:uid="{00000000-0005-0000-0000-000083340000}"/>
    <cellStyle name="20% - Accent1 2 5 3 4 3 5" xfId="13631" xr:uid="{00000000-0005-0000-0000-000084340000}"/>
    <cellStyle name="20% - Accent1 2 5 3 4 3 5 2" xfId="13632" xr:uid="{00000000-0005-0000-0000-000085340000}"/>
    <cellStyle name="20% - Accent1 2 5 3 4 3 5 2 2" xfId="13633" xr:uid="{00000000-0005-0000-0000-000086340000}"/>
    <cellStyle name="20% - Accent1 2 5 3 4 3 5 3" xfId="13634" xr:uid="{00000000-0005-0000-0000-000087340000}"/>
    <cellStyle name="20% - Accent1 2 5 3 4 3 6" xfId="13635" xr:uid="{00000000-0005-0000-0000-000088340000}"/>
    <cellStyle name="20% - Accent1 2 5 3 4 3 6 2" xfId="13636" xr:uid="{00000000-0005-0000-0000-000089340000}"/>
    <cellStyle name="20% - Accent1 2 5 3 4 3 6 2 2" xfId="13637" xr:uid="{00000000-0005-0000-0000-00008A340000}"/>
    <cellStyle name="20% - Accent1 2 5 3 4 3 6 3" xfId="13638" xr:uid="{00000000-0005-0000-0000-00008B340000}"/>
    <cellStyle name="20% - Accent1 2 5 3 4 3 7" xfId="13639" xr:uid="{00000000-0005-0000-0000-00008C340000}"/>
    <cellStyle name="20% - Accent1 2 5 3 4 3 7 2" xfId="13640" xr:uid="{00000000-0005-0000-0000-00008D340000}"/>
    <cellStyle name="20% - Accent1 2 5 3 4 3 8" xfId="13641" xr:uid="{00000000-0005-0000-0000-00008E340000}"/>
    <cellStyle name="20% - Accent1 2 5 3 4 3 8 2" xfId="13642" xr:uid="{00000000-0005-0000-0000-00008F340000}"/>
    <cellStyle name="20% - Accent1 2 5 3 4 3 9" xfId="13643" xr:uid="{00000000-0005-0000-0000-000090340000}"/>
    <cellStyle name="20% - Accent1 2 5 3 4 4" xfId="13644" xr:uid="{00000000-0005-0000-0000-000091340000}"/>
    <cellStyle name="20% - Accent1 2 5 3 4 4 2" xfId="13645" xr:uid="{00000000-0005-0000-0000-000092340000}"/>
    <cellStyle name="20% - Accent1 2 5 3 4 4 2 2" xfId="13646" xr:uid="{00000000-0005-0000-0000-000093340000}"/>
    <cellStyle name="20% - Accent1 2 5 3 4 4 2 2 2" xfId="13647" xr:uid="{00000000-0005-0000-0000-000094340000}"/>
    <cellStyle name="20% - Accent1 2 5 3 4 4 2 3" xfId="13648" xr:uid="{00000000-0005-0000-0000-000095340000}"/>
    <cellStyle name="20% - Accent1 2 5 3 4 4 3" xfId="13649" xr:uid="{00000000-0005-0000-0000-000096340000}"/>
    <cellStyle name="20% - Accent1 2 5 3 4 4 3 2" xfId="13650" xr:uid="{00000000-0005-0000-0000-000097340000}"/>
    <cellStyle name="20% - Accent1 2 5 3 4 4 4" xfId="13651" xr:uid="{00000000-0005-0000-0000-000098340000}"/>
    <cellStyle name="20% - Accent1 2 5 3 4 5" xfId="13652" xr:uid="{00000000-0005-0000-0000-000099340000}"/>
    <cellStyle name="20% - Accent1 2 5 3 4 5 2" xfId="13653" xr:uid="{00000000-0005-0000-0000-00009A340000}"/>
    <cellStyle name="20% - Accent1 2 5 3 4 5 2 2" xfId="13654" xr:uid="{00000000-0005-0000-0000-00009B340000}"/>
    <cellStyle name="20% - Accent1 2 5 3 4 5 2 2 2" xfId="13655" xr:uid="{00000000-0005-0000-0000-00009C340000}"/>
    <cellStyle name="20% - Accent1 2 5 3 4 5 2 3" xfId="13656" xr:uid="{00000000-0005-0000-0000-00009D340000}"/>
    <cellStyle name="20% - Accent1 2 5 3 4 5 3" xfId="13657" xr:uid="{00000000-0005-0000-0000-00009E340000}"/>
    <cellStyle name="20% - Accent1 2 5 3 4 5 3 2" xfId="13658" xr:uid="{00000000-0005-0000-0000-00009F340000}"/>
    <cellStyle name="20% - Accent1 2 5 3 4 5 4" xfId="13659" xr:uid="{00000000-0005-0000-0000-0000A0340000}"/>
    <cellStyle name="20% - Accent1 2 5 3 4 6" xfId="13660" xr:uid="{00000000-0005-0000-0000-0000A1340000}"/>
    <cellStyle name="20% - Accent1 2 5 3 4 6 2" xfId="13661" xr:uid="{00000000-0005-0000-0000-0000A2340000}"/>
    <cellStyle name="20% - Accent1 2 5 3 4 6 2 2" xfId="13662" xr:uid="{00000000-0005-0000-0000-0000A3340000}"/>
    <cellStyle name="20% - Accent1 2 5 3 4 6 2 2 2" xfId="13663" xr:uid="{00000000-0005-0000-0000-0000A4340000}"/>
    <cellStyle name="20% - Accent1 2 5 3 4 6 2 3" xfId="13664" xr:uid="{00000000-0005-0000-0000-0000A5340000}"/>
    <cellStyle name="20% - Accent1 2 5 3 4 6 3" xfId="13665" xr:uid="{00000000-0005-0000-0000-0000A6340000}"/>
    <cellStyle name="20% - Accent1 2 5 3 4 6 3 2" xfId="13666" xr:uid="{00000000-0005-0000-0000-0000A7340000}"/>
    <cellStyle name="20% - Accent1 2 5 3 4 6 4" xfId="13667" xr:uid="{00000000-0005-0000-0000-0000A8340000}"/>
    <cellStyle name="20% - Accent1 2 5 3 4 7" xfId="13668" xr:uid="{00000000-0005-0000-0000-0000A9340000}"/>
    <cellStyle name="20% - Accent1 2 5 3 4 7 2" xfId="13669" xr:uid="{00000000-0005-0000-0000-0000AA340000}"/>
    <cellStyle name="20% - Accent1 2 5 3 4 7 2 2" xfId="13670" xr:uid="{00000000-0005-0000-0000-0000AB340000}"/>
    <cellStyle name="20% - Accent1 2 5 3 4 7 3" xfId="13671" xr:uid="{00000000-0005-0000-0000-0000AC340000}"/>
    <cellStyle name="20% - Accent1 2 5 3 4 8" xfId="13672" xr:uid="{00000000-0005-0000-0000-0000AD340000}"/>
    <cellStyle name="20% - Accent1 2 5 3 4 8 2" xfId="13673" xr:uid="{00000000-0005-0000-0000-0000AE340000}"/>
    <cellStyle name="20% - Accent1 2 5 3 4 8 2 2" xfId="13674" xr:uid="{00000000-0005-0000-0000-0000AF340000}"/>
    <cellStyle name="20% - Accent1 2 5 3 4 8 3" xfId="13675" xr:uid="{00000000-0005-0000-0000-0000B0340000}"/>
    <cellStyle name="20% - Accent1 2 5 3 4 9" xfId="13676" xr:uid="{00000000-0005-0000-0000-0000B1340000}"/>
    <cellStyle name="20% - Accent1 2 5 3 4 9 2" xfId="13677" xr:uid="{00000000-0005-0000-0000-0000B2340000}"/>
    <cellStyle name="20% - Accent1 2 5 3 5" xfId="13678" xr:uid="{00000000-0005-0000-0000-0000B3340000}"/>
    <cellStyle name="20% - Accent1 2 5 3 5 2" xfId="13679" xr:uid="{00000000-0005-0000-0000-0000B4340000}"/>
    <cellStyle name="20% - Accent1 2 5 3 5 2 2" xfId="13680" xr:uid="{00000000-0005-0000-0000-0000B5340000}"/>
    <cellStyle name="20% - Accent1 2 5 3 5 2 2 2" xfId="13681" xr:uid="{00000000-0005-0000-0000-0000B6340000}"/>
    <cellStyle name="20% - Accent1 2 5 3 5 2 2 2 2" xfId="13682" xr:uid="{00000000-0005-0000-0000-0000B7340000}"/>
    <cellStyle name="20% - Accent1 2 5 3 5 2 2 3" xfId="13683" xr:uid="{00000000-0005-0000-0000-0000B8340000}"/>
    <cellStyle name="20% - Accent1 2 5 3 5 2 3" xfId="13684" xr:uid="{00000000-0005-0000-0000-0000B9340000}"/>
    <cellStyle name="20% - Accent1 2 5 3 5 2 3 2" xfId="13685" xr:uid="{00000000-0005-0000-0000-0000BA340000}"/>
    <cellStyle name="20% - Accent1 2 5 3 5 2 4" xfId="13686" xr:uid="{00000000-0005-0000-0000-0000BB340000}"/>
    <cellStyle name="20% - Accent1 2 5 3 5 3" xfId="13687" xr:uid="{00000000-0005-0000-0000-0000BC340000}"/>
    <cellStyle name="20% - Accent1 2 5 3 5 3 2" xfId="13688" xr:uid="{00000000-0005-0000-0000-0000BD340000}"/>
    <cellStyle name="20% - Accent1 2 5 3 5 3 2 2" xfId="13689" xr:uid="{00000000-0005-0000-0000-0000BE340000}"/>
    <cellStyle name="20% - Accent1 2 5 3 5 3 2 2 2" xfId="13690" xr:uid="{00000000-0005-0000-0000-0000BF340000}"/>
    <cellStyle name="20% - Accent1 2 5 3 5 3 2 3" xfId="13691" xr:uid="{00000000-0005-0000-0000-0000C0340000}"/>
    <cellStyle name="20% - Accent1 2 5 3 5 3 3" xfId="13692" xr:uid="{00000000-0005-0000-0000-0000C1340000}"/>
    <cellStyle name="20% - Accent1 2 5 3 5 3 3 2" xfId="13693" xr:uid="{00000000-0005-0000-0000-0000C2340000}"/>
    <cellStyle name="20% - Accent1 2 5 3 5 3 4" xfId="13694" xr:uid="{00000000-0005-0000-0000-0000C3340000}"/>
    <cellStyle name="20% - Accent1 2 5 3 5 4" xfId="13695" xr:uid="{00000000-0005-0000-0000-0000C4340000}"/>
    <cellStyle name="20% - Accent1 2 5 3 5 4 2" xfId="13696" xr:uid="{00000000-0005-0000-0000-0000C5340000}"/>
    <cellStyle name="20% - Accent1 2 5 3 5 4 2 2" xfId="13697" xr:uid="{00000000-0005-0000-0000-0000C6340000}"/>
    <cellStyle name="20% - Accent1 2 5 3 5 4 2 2 2" xfId="13698" xr:uid="{00000000-0005-0000-0000-0000C7340000}"/>
    <cellStyle name="20% - Accent1 2 5 3 5 4 2 3" xfId="13699" xr:uid="{00000000-0005-0000-0000-0000C8340000}"/>
    <cellStyle name="20% - Accent1 2 5 3 5 4 3" xfId="13700" xr:uid="{00000000-0005-0000-0000-0000C9340000}"/>
    <cellStyle name="20% - Accent1 2 5 3 5 4 3 2" xfId="13701" xr:uid="{00000000-0005-0000-0000-0000CA340000}"/>
    <cellStyle name="20% - Accent1 2 5 3 5 4 4" xfId="13702" xr:uid="{00000000-0005-0000-0000-0000CB340000}"/>
    <cellStyle name="20% - Accent1 2 5 3 5 5" xfId="13703" xr:uid="{00000000-0005-0000-0000-0000CC340000}"/>
    <cellStyle name="20% - Accent1 2 5 3 5 5 2" xfId="13704" xr:uid="{00000000-0005-0000-0000-0000CD340000}"/>
    <cellStyle name="20% - Accent1 2 5 3 5 5 2 2" xfId="13705" xr:uid="{00000000-0005-0000-0000-0000CE340000}"/>
    <cellStyle name="20% - Accent1 2 5 3 5 5 3" xfId="13706" xr:uid="{00000000-0005-0000-0000-0000CF340000}"/>
    <cellStyle name="20% - Accent1 2 5 3 5 6" xfId="13707" xr:uid="{00000000-0005-0000-0000-0000D0340000}"/>
    <cellStyle name="20% - Accent1 2 5 3 5 6 2" xfId="13708" xr:uid="{00000000-0005-0000-0000-0000D1340000}"/>
    <cellStyle name="20% - Accent1 2 5 3 5 6 2 2" xfId="13709" xr:uid="{00000000-0005-0000-0000-0000D2340000}"/>
    <cellStyle name="20% - Accent1 2 5 3 5 6 3" xfId="13710" xr:uid="{00000000-0005-0000-0000-0000D3340000}"/>
    <cellStyle name="20% - Accent1 2 5 3 5 7" xfId="13711" xr:uid="{00000000-0005-0000-0000-0000D4340000}"/>
    <cellStyle name="20% - Accent1 2 5 3 5 7 2" xfId="13712" xr:uid="{00000000-0005-0000-0000-0000D5340000}"/>
    <cellStyle name="20% - Accent1 2 5 3 5 8" xfId="13713" xr:uid="{00000000-0005-0000-0000-0000D6340000}"/>
    <cellStyle name="20% - Accent1 2 5 3 5 8 2" xfId="13714" xr:uid="{00000000-0005-0000-0000-0000D7340000}"/>
    <cellStyle name="20% - Accent1 2 5 3 5 9" xfId="13715" xr:uid="{00000000-0005-0000-0000-0000D8340000}"/>
    <cellStyle name="20% - Accent1 2 5 3 6" xfId="13716" xr:uid="{00000000-0005-0000-0000-0000D9340000}"/>
    <cellStyle name="20% - Accent1 2 5 3 6 2" xfId="13717" xr:uid="{00000000-0005-0000-0000-0000DA340000}"/>
    <cellStyle name="20% - Accent1 2 5 3 6 2 2" xfId="13718" xr:uid="{00000000-0005-0000-0000-0000DB340000}"/>
    <cellStyle name="20% - Accent1 2 5 3 6 2 2 2" xfId="13719" xr:uid="{00000000-0005-0000-0000-0000DC340000}"/>
    <cellStyle name="20% - Accent1 2 5 3 6 2 2 2 2" xfId="13720" xr:uid="{00000000-0005-0000-0000-0000DD340000}"/>
    <cellStyle name="20% - Accent1 2 5 3 6 2 2 3" xfId="13721" xr:uid="{00000000-0005-0000-0000-0000DE340000}"/>
    <cellStyle name="20% - Accent1 2 5 3 6 2 3" xfId="13722" xr:uid="{00000000-0005-0000-0000-0000DF340000}"/>
    <cellStyle name="20% - Accent1 2 5 3 6 2 3 2" xfId="13723" xr:uid="{00000000-0005-0000-0000-0000E0340000}"/>
    <cellStyle name="20% - Accent1 2 5 3 6 2 4" xfId="13724" xr:uid="{00000000-0005-0000-0000-0000E1340000}"/>
    <cellStyle name="20% - Accent1 2 5 3 6 3" xfId="13725" xr:uid="{00000000-0005-0000-0000-0000E2340000}"/>
    <cellStyle name="20% - Accent1 2 5 3 6 3 2" xfId="13726" xr:uid="{00000000-0005-0000-0000-0000E3340000}"/>
    <cellStyle name="20% - Accent1 2 5 3 6 3 2 2" xfId="13727" xr:uid="{00000000-0005-0000-0000-0000E4340000}"/>
    <cellStyle name="20% - Accent1 2 5 3 6 3 2 2 2" xfId="13728" xr:uid="{00000000-0005-0000-0000-0000E5340000}"/>
    <cellStyle name="20% - Accent1 2 5 3 6 3 2 3" xfId="13729" xr:uid="{00000000-0005-0000-0000-0000E6340000}"/>
    <cellStyle name="20% - Accent1 2 5 3 6 3 3" xfId="13730" xr:uid="{00000000-0005-0000-0000-0000E7340000}"/>
    <cellStyle name="20% - Accent1 2 5 3 6 3 3 2" xfId="13731" xr:uid="{00000000-0005-0000-0000-0000E8340000}"/>
    <cellStyle name="20% - Accent1 2 5 3 6 3 4" xfId="13732" xr:uid="{00000000-0005-0000-0000-0000E9340000}"/>
    <cellStyle name="20% - Accent1 2 5 3 6 4" xfId="13733" xr:uid="{00000000-0005-0000-0000-0000EA340000}"/>
    <cellStyle name="20% - Accent1 2 5 3 6 4 2" xfId="13734" xr:uid="{00000000-0005-0000-0000-0000EB340000}"/>
    <cellStyle name="20% - Accent1 2 5 3 6 4 2 2" xfId="13735" xr:uid="{00000000-0005-0000-0000-0000EC340000}"/>
    <cellStyle name="20% - Accent1 2 5 3 6 4 2 2 2" xfId="13736" xr:uid="{00000000-0005-0000-0000-0000ED340000}"/>
    <cellStyle name="20% - Accent1 2 5 3 6 4 2 3" xfId="13737" xr:uid="{00000000-0005-0000-0000-0000EE340000}"/>
    <cellStyle name="20% - Accent1 2 5 3 6 4 3" xfId="13738" xr:uid="{00000000-0005-0000-0000-0000EF340000}"/>
    <cellStyle name="20% - Accent1 2 5 3 6 4 3 2" xfId="13739" xr:uid="{00000000-0005-0000-0000-0000F0340000}"/>
    <cellStyle name="20% - Accent1 2 5 3 6 4 4" xfId="13740" xr:uid="{00000000-0005-0000-0000-0000F1340000}"/>
    <cellStyle name="20% - Accent1 2 5 3 6 5" xfId="13741" xr:uid="{00000000-0005-0000-0000-0000F2340000}"/>
    <cellStyle name="20% - Accent1 2 5 3 6 5 2" xfId="13742" xr:uid="{00000000-0005-0000-0000-0000F3340000}"/>
    <cellStyle name="20% - Accent1 2 5 3 6 5 2 2" xfId="13743" xr:uid="{00000000-0005-0000-0000-0000F4340000}"/>
    <cellStyle name="20% - Accent1 2 5 3 6 5 3" xfId="13744" xr:uid="{00000000-0005-0000-0000-0000F5340000}"/>
    <cellStyle name="20% - Accent1 2 5 3 6 6" xfId="13745" xr:uid="{00000000-0005-0000-0000-0000F6340000}"/>
    <cellStyle name="20% - Accent1 2 5 3 6 6 2" xfId="13746" xr:uid="{00000000-0005-0000-0000-0000F7340000}"/>
    <cellStyle name="20% - Accent1 2 5 3 6 6 2 2" xfId="13747" xr:uid="{00000000-0005-0000-0000-0000F8340000}"/>
    <cellStyle name="20% - Accent1 2 5 3 6 6 3" xfId="13748" xr:uid="{00000000-0005-0000-0000-0000F9340000}"/>
    <cellStyle name="20% - Accent1 2 5 3 6 7" xfId="13749" xr:uid="{00000000-0005-0000-0000-0000FA340000}"/>
    <cellStyle name="20% - Accent1 2 5 3 6 7 2" xfId="13750" xr:uid="{00000000-0005-0000-0000-0000FB340000}"/>
    <cellStyle name="20% - Accent1 2 5 3 6 8" xfId="13751" xr:uid="{00000000-0005-0000-0000-0000FC340000}"/>
    <cellStyle name="20% - Accent1 2 5 3 6 8 2" xfId="13752" xr:uid="{00000000-0005-0000-0000-0000FD340000}"/>
    <cellStyle name="20% - Accent1 2 5 3 6 9" xfId="13753" xr:uid="{00000000-0005-0000-0000-0000FE340000}"/>
    <cellStyle name="20% - Accent1 2 5 3 7" xfId="13754" xr:uid="{00000000-0005-0000-0000-0000FF340000}"/>
    <cellStyle name="20% - Accent1 2 5 3 7 2" xfId="13755" xr:uid="{00000000-0005-0000-0000-000000350000}"/>
    <cellStyle name="20% - Accent1 2 5 3 7 2 2" xfId="13756" xr:uid="{00000000-0005-0000-0000-000001350000}"/>
    <cellStyle name="20% - Accent1 2 5 3 7 2 2 2" xfId="13757" xr:uid="{00000000-0005-0000-0000-000002350000}"/>
    <cellStyle name="20% - Accent1 2 5 3 7 2 3" xfId="13758" xr:uid="{00000000-0005-0000-0000-000003350000}"/>
    <cellStyle name="20% - Accent1 2 5 3 7 3" xfId="13759" xr:uid="{00000000-0005-0000-0000-000004350000}"/>
    <cellStyle name="20% - Accent1 2 5 3 7 3 2" xfId="13760" xr:uid="{00000000-0005-0000-0000-000005350000}"/>
    <cellStyle name="20% - Accent1 2 5 3 7 4" xfId="13761" xr:uid="{00000000-0005-0000-0000-000006350000}"/>
    <cellStyle name="20% - Accent1 2 5 3 8" xfId="13762" xr:uid="{00000000-0005-0000-0000-000007350000}"/>
    <cellStyle name="20% - Accent1 2 5 3 8 2" xfId="13763" xr:uid="{00000000-0005-0000-0000-000008350000}"/>
    <cellStyle name="20% - Accent1 2 5 3 8 2 2" xfId="13764" xr:uid="{00000000-0005-0000-0000-000009350000}"/>
    <cellStyle name="20% - Accent1 2 5 3 8 2 2 2" xfId="13765" xr:uid="{00000000-0005-0000-0000-00000A350000}"/>
    <cellStyle name="20% - Accent1 2 5 3 8 2 3" xfId="13766" xr:uid="{00000000-0005-0000-0000-00000B350000}"/>
    <cellStyle name="20% - Accent1 2 5 3 8 3" xfId="13767" xr:uid="{00000000-0005-0000-0000-00000C350000}"/>
    <cellStyle name="20% - Accent1 2 5 3 8 3 2" xfId="13768" xr:uid="{00000000-0005-0000-0000-00000D350000}"/>
    <cellStyle name="20% - Accent1 2 5 3 8 4" xfId="13769" xr:uid="{00000000-0005-0000-0000-00000E350000}"/>
    <cellStyle name="20% - Accent1 2 5 3 9" xfId="13770" xr:uid="{00000000-0005-0000-0000-00000F350000}"/>
    <cellStyle name="20% - Accent1 2 5 3 9 2" xfId="13771" xr:uid="{00000000-0005-0000-0000-000010350000}"/>
    <cellStyle name="20% - Accent1 2 5 3 9 2 2" xfId="13772" xr:uid="{00000000-0005-0000-0000-000011350000}"/>
    <cellStyle name="20% - Accent1 2 5 3 9 2 2 2" xfId="13773" xr:uid="{00000000-0005-0000-0000-000012350000}"/>
    <cellStyle name="20% - Accent1 2 5 3 9 2 3" xfId="13774" xr:uid="{00000000-0005-0000-0000-000013350000}"/>
    <cellStyle name="20% - Accent1 2 5 3 9 3" xfId="13775" xr:uid="{00000000-0005-0000-0000-000014350000}"/>
    <cellStyle name="20% - Accent1 2 5 3 9 3 2" xfId="13776" xr:uid="{00000000-0005-0000-0000-000015350000}"/>
    <cellStyle name="20% - Accent1 2 5 3 9 4" xfId="13777" xr:uid="{00000000-0005-0000-0000-000016350000}"/>
    <cellStyle name="20% - Accent1 2 5 4" xfId="13778" xr:uid="{00000000-0005-0000-0000-000017350000}"/>
    <cellStyle name="20% - Accent1 2 5 4 10" xfId="13779" xr:uid="{00000000-0005-0000-0000-000018350000}"/>
    <cellStyle name="20% - Accent1 2 5 4 10 2" xfId="13780" xr:uid="{00000000-0005-0000-0000-000019350000}"/>
    <cellStyle name="20% - Accent1 2 5 4 11" xfId="13781" xr:uid="{00000000-0005-0000-0000-00001A350000}"/>
    <cellStyle name="20% - Accent1 2 5 4 2" xfId="13782" xr:uid="{00000000-0005-0000-0000-00001B350000}"/>
    <cellStyle name="20% - Accent1 2 5 4 2 2" xfId="13783" xr:uid="{00000000-0005-0000-0000-00001C350000}"/>
    <cellStyle name="20% - Accent1 2 5 4 2 2 2" xfId="13784" xr:uid="{00000000-0005-0000-0000-00001D350000}"/>
    <cellStyle name="20% - Accent1 2 5 4 2 2 2 2" xfId="13785" xr:uid="{00000000-0005-0000-0000-00001E350000}"/>
    <cellStyle name="20% - Accent1 2 5 4 2 2 2 2 2" xfId="13786" xr:uid="{00000000-0005-0000-0000-00001F350000}"/>
    <cellStyle name="20% - Accent1 2 5 4 2 2 2 3" xfId="13787" xr:uid="{00000000-0005-0000-0000-000020350000}"/>
    <cellStyle name="20% - Accent1 2 5 4 2 2 3" xfId="13788" xr:uid="{00000000-0005-0000-0000-000021350000}"/>
    <cellStyle name="20% - Accent1 2 5 4 2 2 3 2" xfId="13789" xr:uid="{00000000-0005-0000-0000-000022350000}"/>
    <cellStyle name="20% - Accent1 2 5 4 2 2 4" xfId="13790" xr:uid="{00000000-0005-0000-0000-000023350000}"/>
    <cellStyle name="20% - Accent1 2 5 4 2 3" xfId="13791" xr:uid="{00000000-0005-0000-0000-000024350000}"/>
    <cellStyle name="20% - Accent1 2 5 4 2 3 2" xfId="13792" xr:uid="{00000000-0005-0000-0000-000025350000}"/>
    <cellStyle name="20% - Accent1 2 5 4 2 3 2 2" xfId="13793" xr:uid="{00000000-0005-0000-0000-000026350000}"/>
    <cellStyle name="20% - Accent1 2 5 4 2 3 2 2 2" xfId="13794" xr:uid="{00000000-0005-0000-0000-000027350000}"/>
    <cellStyle name="20% - Accent1 2 5 4 2 3 2 3" xfId="13795" xr:uid="{00000000-0005-0000-0000-000028350000}"/>
    <cellStyle name="20% - Accent1 2 5 4 2 3 3" xfId="13796" xr:uid="{00000000-0005-0000-0000-000029350000}"/>
    <cellStyle name="20% - Accent1 2 5 4 2 3 3 2" xfId="13797" xr:uid="{00000000-0005-0000-0000-00002A350000}"/>
    <cellStyle name="20% - Accent1 2 5 4 2 3 4" xfId="13798" xr:uid="{00000000-0005-0000-0000-00002B350000}"/>
    <cellStyle name="20% - Accent1 2 5 4 2 4" xfId="13799" xr:uid="{00000000-0005-0000-0000-00002C350000}"/>
    <cellStyle name="20% - Accent1 2 5 4 2 4 2" xfId="13800" xr:uid="{00000000-0005-0000-0000-00002D350000}"/>
    <cellStyle name="20% - Accent1 2 5 4 2 4 2 2" xfId="13801" xr:uid="{00000000-0005-0000-0000-00002E350000}"/>
    <cellStyle name="20% - Accent1 2 5 4 2 4 2 2 2" xfId="13802" xr:uid="{00000000-0005-0000-0000-00002F350000}"/>
    <cellStyle name="20% - Accent1 2 5 4 2 4 2 3" xfId="13803" xr:uid="{00000000-0005-0000-0000-000030350000}"/>
    <cellStyle name="20% - Accent1 2 5 4 2 4 3" xfId="13804" xr:uid="{00000000-0005-0000-0000-000031350000}"/>
    <cellStyle name="20% - Accent1 2 5 4 2 4 3 2" xfId="13805" xr:uid="{00000000-0005-0000-0000-000032350000}"/>
    <cellStyle name="20% - Accent1 2 5 4 2 4 4" xfId="13806" xr:uid="{00000000-0005-0000-0000-000033350000}"/>
    <cellStyle name="20% - Accent1 2 5 4 2 5" xfId="13807" xr:uid="{00000000-0005-0000-0000-000034350000}"/>
    <cellStyle name="20% - Accent1 2 5 4 2 5 2" xfId="13808" xr:uid="{00000000-0005-0000-0000-000035350000}"/>
    <cellStyle name="20% - Accent1 2 5 4 2 5 2 2" xfId="13809" xr:uid="{00000000-0005-0000-0000-000036350000}"/>
    <cellStyle name="20% - Accent1 2 5 4 2 5 3" xfId="13810" xr:uid="{00000000-0005-0000-0000-000037350000}"/>
    <cellStyle name="20% - Accent1 2 5 4 2 6" xfId="13811" xr:uid="{00000000-0005-0000-0000-000038350000}"/>
    <cellStyle name="20% - Accent1 2 5 4 2 6 2" xfId="13812" xr:uid="{00000000-0005-0000-0000-000039350000}"/>
    <cellStyle name="20% - Accent1 2 5 4 2 6 2 2" xfId="13813" xr:uid="{00000000-0005-0000-0000-00003A350000}"/>
    <cellStyle name="20% - Accent1 2 5 4 2 6 3" xfId="13814" xr:uid="{00000000-0005-0000-0000-00003B350000}"/>
    <cellStyle name="20% - Accent1 2 5 4 2 7" xfId="13815" xr:uid="{00000000-0005-0000-0000-00003C350000}"/>
    <cellStyle name="20% - Accent1 2 5 4 2 7 2" xfId="13816" xr:uid="{00000000-0005-0000-0000-00003D350000}"/>
    <cellStyle name="20% - Accent1 2 5 4 2 8" xfId="13817" xr:uid="{00000000-0005-0000-0000-00003E350000}"/>
    <cellStyle name="20% - Accent1 2 5 4 2 8 2" xfId="13818" xr:uid="{00000000-0005-0000-0000-00003F350000}"/>
    <cellStyle name="20% - Accent1 2 5 4 2 9" xfId="13819" xr:uid="{00000000-0005-0000-0000-000040350000}"/>
    <cellStyle name="20% - Accent1 2 5 4 3" xfId="13820" xr:uid="{00000000-0005-0000-0000-000041350000}"/>
    <cellStyle name="20% - Accent1 2 5 4 3 2" xfId="13821" xr:uid="{00000000-0005-0000-0000-000042350000}"/>
    <cellStyle name="20% - Accent1 2 5 4 3 2 2" xfId="13822" xr:uid="{00000000-0005-0000-0000-000043350000}"/>
    <cellStyle name="20% - Accent1 2 5 4 3 2 2 2" xfId="13823" xr:uid="{00000000-0005-0000-0000-000044350000}"/>
    <cellStyle name="20% - Accent1 2 5 4 3 2 2 2 2" xfId="13824" xr:uid="{00000000-0005-0000-0000-000045350000}"/>
    <cellStyle name="20% - Accent1 2 5 4 3 2 2 3" xfId="13825" xr:uid="{00000000-0005-0000-0000-000046350000}"/>
    <cellStyle name="20% - Accent1 2 5 4 3 2 3" xfId="13826" xr:uid="{00000000-0005-0000-0000-000047350000}"/>
    <cellStyle name="20% - Accent1 2 5 4 3 2 3 2" xfId="13827" xr:uid="{00000000-0005-0000-0000-000048350000}"/>
    <cellStyle name="20% - Accent1 2 5 4 3 2 4" xfId="13828" xr:uid="{00000000-0005-0000-0000-000049350000}"/>
    <cellStyle name="20% - Accent1 2 5 4 3 3" xfId="13829" xr:uid="{00000000-0005-0000-0000-00004A350000}"/>
    <cellStyle name="20% - Accent1 2 5 4 3 3 2" xfId="13830" xr:uid="{00000000-0005-0000-0000-00004B350000}"/>
    <cellStyle name="20% - Accent1 2 5 4 3 3 2 2" xfId="13831" xr:uid="{00000000-0005-0000-0000-00004C350000}"/>
    <cellStyle name="20% - Accent1 2 5 4 3 3 2 2 2" xfId="13832" xr:uid="{00000000-0005-0000-0000-00004D350000}"/>
    <cellStyle name="20% - Accent1 2 5 4 3 3 2 3" xfId="13833" xr:uid="{00000000-0005-0000-0000-00004E350000}"/>
    <cellStyle name="20% - Accent1 2 5 4 3 3 3" xfId="13834" xr:uid="{00000000-0005-0000-0000-00004F350000}"/>
    <cellStyle name="20% - Accent1 2 5 4 3 3 3 2" xfId="13835" xr:uid="{00000000-0005-0000-0000-000050350000}"/>
    <cellStyle name="20% - Accent1 2 5 4 3 3 4" xfId="13836" xr:uid="{00000000-0005-0000-0000-000051350000}"/>
    <cellStyle name="20% - Accent1 2 5 4 3 4" xfId="13837" xr:uid="{00000000-0005-0000-0000-000052350000}"/>
    <cellStyle name="20% - Accent1 2 5 4 3 4 2" xfId="13838" xr:uid="{00000000-0005-0000-0000-000053350000}"/>
    <cellStyle name="20% - Accent1 2 5 4 3 4 2 2" xfId="13839" xr:uid="{00000000-0005-0000-0000-000054350000}"/>
    <cellStyle name="20% - Accent1 2 5 4 3 4 2 2 2" xfId="13840" xr:uid="{00000000-0005-0000-0000-000055350000}"/>
    <cellStyle name="20% - Accent1 2 5 4 3 4 2 3" xfId="13841" xr:uid="{00000000-0005-0000-0000-000056350000}"/>
    <cellStyle name="20% - Accent1 2 5 4 3 4 3" xfId="13842" xr:uid="{00000000-0005-0000-0000-000057350000}"/>
    <cellStyle name="20% - Accent1 2 5 4 3 4 3 2" xfId="13843" xr:uid="{00000000-0005-0000-0000-000058350000}"/>
    <cellStyle name="20% - Accent1 2 5 4 3 4 4" xfId="13844" xr:uid="{00000000-0005-0000-0000-000059350000}"/>
    <cellStyle name="20% - Accent1 2 5 4 3 5" xfId="13845" xr:uid="{00000000-0005-0000-0000-00005A350000}"/>
    <cellStyle name="20% - Accent1 2 5 4 3 5 2" xfId="13846" xr:uid="{00000000-0005-0000-0000-00005B350000}"/>
    <cellStyle name="20% - Accent1 2 5 4 3 5 2 2" xfId="13847" xr:uid="{00000000-0005-0000-0000-00005C350000}"/>
    <cellStyle name="20% - Accent1 2 5 4 3 5 3" xfId="13848" xr:uid="{00000000-0005-0000-0000-00005D350000}"/>
    <cellStyle name="20% - Accent1 2 5 4 3 6" xfId="13849" xr:uid="{00000000-0005-0000-0000-00005E350000}"/>
    <cellStyle name="20% - Accent1 2 5 4 3 6 2" xfId="13850" xr:uid="{00000000-0005-0000-0000-00005F350000}"/>
    <cellStyle name="20% - Accent1 2 5 4 3 6 2 2" xfId="13851" xr:uid="{00000000-0005-0000-0000-000060350000}"/>
    <cellStyle name="20% - Accent1 2 5 4 3 6 3" xfId="13852" xr:uid="{00000000-0005-0000-0000-000061350000}"/>
    <cellStyle name="20% - Accent1 2 5 4 3 7" xfId="13853" xr:uid="{00000000-0005-0000-0000-000062350000}"/>
    <cellStyle name="20% - Accent1 2 5 4 3 7 2" xfId="13854" xr:uid="{00000000-0005-0000-0000-000063350000}"/>
    <cellStyle name="20% - Accent1 2 5 4 3 8" xfId="13855" xr:uid="{00000000-0005-0000-0000-000064350000}"/>
    <cellStyle name="20% - Accent1 2 5 4 3 8 2" xfId="13856" xr:uid="{00000000-0005-0000-0000-000065350000}"/>
    <cellStyle name="20% - Accent1 2 5 4 3 9" xfId="13857" xr:uid="{00000000-0005-0000-0000-000066350000}"/>
    <cellStyle name="20% - Accent1 2 5 4 4" xfId="13858" xr:uid="{00000000-0005-0000-0000-000067350000}"/>
    <cellStyle name="20% - Accent1 2 5 4 4 2" xfId="13859" xr:uid="{00000000-0005-0000-0000-000068350000}"/>
    <cellStyle name="20% - Accent1 2 5 4 4 2 2" xfId="13860" xr:uid="{00000000-0005-0000-0000-000069350000}"/>
    <cellStyle name="20% - Accent1 2 5 4 4 2 2 2" xfId="13861" xr:uid="{00000000-0005-0000-0000-00006A350000}"/>
    <cellStyle name="20% - Accent1 2 5 4 4 2 3" xfId="13862" xr:uid="{00000000-0005-0000-0000-00006B350000}"/>
    <cellStyle name="20% - Accent1 2 5 4 4 3" xfId="13863" xr:uid="{00000000-0005-0000-0000-00006C350000}"/>
    <cellStyle name="20% - Accent1 2 5 4 4 3 2" xfId="13864" xr:uid="{00000000-0005-0000-0000-00006D350000}"/>
    <cellStyle name="20% - Accent1 2 5 4 4 4" xfId="13865" xr:uid="{00000000-0005-0000-0000-00006E350000}"/>
    <cellStyle name="20% - Accent1 2 5 4 5" xfId="13866" xr:uid="{00000000-0005-0000-0000-00006F350000}"/>
    <cellStyle name="20% - Accent1 2 5 4 5 2" xfId="13867" xr:uid="{00000000-0005-0000-0000-000070350000}"/>
    <cellStyle name="20% - Accent1 2 5 4 5 2 2" xfId="13868" xr:uid="{00000000-0005-0000-0000-000071350000}"/>
    <cellStyle name="20% - Accent1 2 5 4 5 2 2 2" xfId="13869" xr:uid="{00000000-0005-0000-0000-000072350000}"/>
    <cellStyle name="20% - Accent1 2 5 4 5 2 3" xfId="13870" xr:uid="{00000000-0005-0000-0000-000073350000}"/>
    <cellStyle name="20% - Accent1 2 5 4 5 3" xfId="13871" xr:uid="{00000000-0005-0000-0000-000074350000}"/>
    <cellStyle name="20% - Accent1 2 5 4 5 3 2" xfId="13872" xr:uid="{00000000-0005-0000-0000-000075350000}"/>
    <cellStyle name="20% - Accent1 2 5 4 5 4" xfId="13873" xr:uid="{00000000-0005-0000-0000-000076350000}"/>
    <cellStyle name="20% - Accent1 2 5 4 6" xfId="13874" xr:uid="{00000000-0005-0000-0000-000077350000}"/>
    <cellStyle name="20% - Accent1 2 5 4 6 2" xfId="13875" xr:uid="{00000000-0005-0000-0000-000078350000}"/>
    <cellStyle name="20% - Accent1 2 5 4 6 2 2" xfId="13876" xr:uid="{00000000-0005-0000-0000-000079350000}"/>
    <cellStyle name="20% - Accent1 2 5 4 6 2 2 2" xfId="13877" xr:uid="{00000000-0005-0000-0000-00007A350000}"/>
    <cellStyle name="20% - Accent1 2 5 4 6 2 3" xfId="13878" xr:uid="{00000000-0005-0000-0000-00007B350000}"/>
    <cellStyle name="20% - Accent1 2 5 4 6 3" xfId="13879" xr:uid="{00000000-0005-0000-0000-00007C350000}"/>
    <cellStyle name="20% - Accent1 2 5 4 6 3 2" xfId="13880" xr:uid="{00000000-0005-0000-0000-00007D350000}"/>
    <cellStyle name="20% - Accent1 2 5 4 6 4" xfId="13881" xr:uid="{00000000-0005-0000-0000-00007E350000}"/>
    <cellStyle name="20% - Accent1 2 5 4 7" xfId="13882" xr:uid="{00000000-0005-0000-0000-00007F350000}"/>
    <cellStyle name="20% - Accent1 2 5 4 7 2" xfId="13883" xr:uid="{00000000-0005-0000-0000-000080350000}"/>
    <cellStyle name="20% - Accent1 2 5 4 7 2 2" xfId="13884" xr:uid="{00000000-0005-0000-0000-000081350000}"/>
    <cellStyle name="20% - Accent1 2 5 4 7 3" xfId="13885" xr:uid="{00000000-0005-0000-0000-000082350000}"/>
    <cellStyle name="20% - Accent1 2 5 4 8" xfId="13886" xr:uid="{00000000-0005-0000-0000-000083350000}"/>
    <cellStyle name="20% - Accent1 2 5 4 8 2" xfId="13887" xr:uid="{00000000-0005-0000-0000-000084350000}"/>
    <cellStyle name="20% - Accent1 2 5 4 8 2 2" xfId="13888" xr:uid="{00000000-0005-0000-0000-000085350000}"/>
    <cellStyle name="20% - Accent1 2 5 4 8 3" xfId="13889" xr:uid="{00000000-0005-0000-0000-000086350000}"/>
    <cellStyle name="20% - Accent1 2 5 4 9" xfId="13890" xr:uid="{00000000-0005-0000-0000-000087350000}"/>
    <cellStyle name="20% - Accent1 2 5 4 9 2" xfId="13891" xr:uid="{00000000-0005-0000-0000-000088350000}"/>
    <cellStyle name="20% - Accent1 2 5 5" xfId="13892" xr:uid="{00000000-0005-0000-0000-000089350000}"/>
    <cellStyle name="20% - Accent1 2 5 5 10" xfId="13893" xr:uid="{00000000-0005-0000-0000-00008A350000}"/>
    <cellStyle name="20% - Accent1 2 5 5 10 2" xfId="13894" xr:uid="{00000000-0005-0000-0000-00008B350000}"/>
    <cellStyle name="20% - Accent1 2 5 5 11" xfId="13895" xr:uid="{00000000-0005-0000-0000-00008C350000}"/>
    <cellStyle name="20% - Accent1 2 5 5 2" xfId="13896" xr:uid="{00000000-0005-0000-0000-00008D350000}"/>
    <cellStyle name="20% - Accent1 2 5 5 2 2" xfId="13897" xr:uid="{00000000-0005-0000-0000-00008E350000}"/>
    <cellStyle name="20% - Accent1 2 5 5 2 2 2" xfId="13898" xr:uid="{00000000-0005-0000-0000-00008F350000}"/>
    <cellStyle name="20% - Accent1 2 5 5 2 2 2 2" xfId="13899" xr:uid="{00000000-0005-0000-0000-000090350000}"/>
    <cellStyle name="20% - Accent1 2 5 5 2 2 2 2 2" xfId="13900" xr:uid="{00000000-0005-0000-0000-000091350000}"/>
    <cellStyle name="20% - Accent1 2 5 5 2 2 2 3" xfId="13901" xr:uid="{00000000-0005-0000-0000-000092350000}"/>
    <cellStyle name="20% - Accent1 2 5 5 2 2 3" xfId="13902" xr:uid="{00000000-0005-0000-0000-000093350000}"/>
    <cellStyle name="20% - Accent1 2 5 5 2 2 3 2" xfId="13903" xr:uid="{00000000-0005-0000-0000-000094350000}"/>
    <cellStyle name="20% - Accent1 2 5 5 2 2 4" xfId="13904" xr:uid="{00000000-0005-0000-0000-000095350000}"/>
    <cellStyle name="20% - Accent1 2 5 5 2 3" xfId="13905" xr:uid="{00000000-0005-0000-0000-000096350000}"/>
    <cellStyle name="20% - Accent1 2 5 5 2 3 2" xfId="13906" xr:uid="{00000000-0005-0000-0000-000097350000}"/>
    <cellStyle name="20% - Accent1 2 5 5 2 3 2 2" xfId="13907" xr:uid="{00000000-0005-0000-0000-000098350000}"/>
    <cellStyle name="20% - Accent1 2 5 5 2 3 2 2 2" xfId="13908" xr:uid="{00000000-0005-0000-0000-000099350000}"/>
    <cellStyle name="20% - Accent1 2 5 5 2 3 2 3" xfId="13909" xr:uid="{00000000-0005-0000-0000-00009A350000}"/>
    <cellStyle name="20% - Accent1 2 5 5 2 3 3" xfId="13910" xr:uid="{00000000-0005-0000-0000-00009B350000}"/>
    <cellStyle name="20% - Accent1 2 5 5 2 3 3 2" xfId="13911" xr:uid="{00000000-0005-0000-0000-00009C350000}"/>
    <cellStyle name="20% - Accent1 2 5 5 2 3 4" xfId="13912" xr:uid="{00000000-0005-0000-0000-00009D350000}"/>
    <cellStyle name="20% - Accent1 2 5 5 2 4" xfId="13913" xr:uid="{00000000-0005-0000-0000-00009E350000}"/>
    <cellStyle name="20% - Accent1 2 5 5 2 4 2" xfId="13914" xr:uid="{00000000-0005-0000-0000-00009F350000}"/>
    <cellStyle name="20% - Accent1 2 5 5 2 4 2 2" xfId="13915" xr:uid="{00000000-0005-0000-0000-0000A0350000}"/>
    <cellStyle name="20% - Accent1 2 5 5 2 4 2 2 2" xfId="13916" xr:uid="{00000000-0005-0000-0000-0000A1350000}"/>
    <cellStyle name="20% - Accent1 2 5 5 2 4 2 3" xfId="13917" xr:uid="{00000000-0005-0000-0000-0000A2350000}"/>
    <cellStyle name="20% - Accent1 2 5 5 2 4 3" xfId="13918" xr:uid="{00000000-0005-0000-0000-0000A3350000}"/>
    <cellStyle name="20% - Accent1 2 5 5 2 4 3 2" xfId="13919" xr:uid="{00000000-0005-0000-0000-0000A4350000}"/>
    <cellStyle name="20% - Accent1 2 5 5 2 4 4" xfId="13920" xr:uid="{00000000-0005-0000-0000-0000A5350000}"/>
    <cellStyle name="20% - Accent1 2 5 5 2 5" xfId="13921" xr:uid="{00000000-0005-0000-0000-0000A6350000}"/>
    <cellStyle name="20% - Accent1 2 5 5 2 5 2" xfId="13922" xr:uid="{00000000-0005-0000-0000-0000A7350000}"/>
    <cellStyle name="20% - Accent1 2 5 5 2 5 2 2" xfId="13923" xr:uid="{00000000-0005-0000-0000-0000A8350000}"/>
    <cellStyle name="20% - Accent1 2 5 5 2 5 3" xfId="13924" xr:uid="{00000000-0005-0000-0000-0000A9350000}"/>
    <cellStyle name="20% - Accent1 2 5 5 2 6" xfId="13925" xr:uid="{00000000-0005-0000-0000-0000AA350000}"/>
    <cellStyle name="20% - Accent1 2 5 5 2 6 2" xfId="13926" xr:uid="{00000000-0005-0000-0000-0000AB350000}"/>
    <cellStyle name="20% - Accent1 2 5 5 2 6 2 2" xfId="13927" xr:uid="{00000000-0005-0000-0000-0000AC350000}"/>
    <cellStyle name="20% - Accent1 2 5 5 2 6 3" xfId="13928" xr:uid="{00000000-0005-0000-0000-0000AD350000}"/>
    <cellStyle name="20% - Accent1 2 5 5 2 7" xfId="13929" xr:uid="{00000000-0005-0000-0000-0000AE350000}"/>
    <cellStyle name="20% - Accent1 2 5 5 2 7 2" xfId="13930" xr:uid="{00000000-0005-0000-0000-0000AF350000}"/>
    <cellStyle name="20% - Accent1 2 5 5 2 8" xfId="13931" xr:uid="{00000000-0005-0000-0000-0000B0350000}"/>
    <cellStyle name="20% - Accent1 2 5 5 2 8 2" xfId="13932" xr:uid="{00000000-0005-0000-0000-0000B1350000}"/>
    <cellStyle name="20% - Accent1 2 5 5 2 9" xfId="13933" xr:uid="{00000000-0005-0000-0000-0000B2350000}"/>
    <cellStyle name="20% - Accent1 2 5 5 3" xfId="13934" xr:uid="{00000000-0005-0000-0000-0000B3350000}"/>
    <cellStyle name="20% - Accent1 2 5 5 3 2" xfId="13935" xr:uid="{00000000-0005-0000-0000-0000B4350000}"/>
    <cellStyle name="20% - Accent1 2 5 5 3 2 2" xfId="13936" xr:uid="{00000000-0005-0000-0000-0000B5350000}"/>
    <cellStyle name="20% - Accent1 2 5 5 3 2 2 2" xfId="13937" xr:uid="{00000000-0005-0000-0000-0000B6350000}"/>
    <cellStyle name="20% - Accent1 2 5 5 3 2 2 2 2" xfId="13938" xr:uid="{00000000-0005-0000-0000-0000B7350000}"/>
    <cellStyle name="20% - Accent1 2 5 5 3 2 2 3" xfId="13939" xr:uid="{00000000-0005-0000-0000-0000B8350000}"/>
    <cellStyle name="20% - Accent1 2 5 5 3 2 3" xfId="13940" xr:uid="{00000000-0005-0000-0000-0000B9350000}"/>
    <cellStyle name="20% - Accent1 2 5 5 3 2 3 2" xfId="13941" xr:uid="{00000000-0005-0000-0000-0000BA350000}"/>
    <cellStyle name="20% - Accent1 2 5 5 3 2 4" xfId="13942" xr:uid="{00000000-0005-0000-0000-0000BB350000}"/>
    <cellStyle name="20% - Accent1 2 5 5 3 3" xfId="13943" xr:uid="{00000000-0005-0000-0000-0000BC350000}"/>
    <cellStyle name="20% - Accent1 2 5 5 3 3 2" xfId="13944" xr:uid="{00000000-0005-0000-0000-0000BD350000}"/>
    <cellStyle name="20% - Accent1 2 5 5 3 3 2 2" xfId="13945" xr:uid="{00000000-0005-0000-0000-0000BE350000}"/>
    <cellStyle name="20% - Accent1 2 5 5 3 3 2 2 2" xfId="13946" xr:uid="{00000000-0005-0000-0000-0000BF350000}"/>
    <cellStyle name="20% - Accent1 2 5 5 3 3 2 3" xfId="13947" xr:uid="{00000000-0005-0000-0000-0000C0350000}"/>
    <cellStyle name="20% - Accent1 2 5 5 3 3 3" xfId="13948" xr:uid="{00000000-0005-0000-0000-0000C1350000}"/>
    <cellStyle name="20% - Accent1 2 5 5 3 3 3 2" xfId="13949" xr:uid="{00000000-0005-0000-0000-0000C2350000}"/>
    <cellStyle name="20% - Accent1 2 5 5 3 3 4" xfId="13950" xr:uid="{00000000-0005-0000-0000-0000C3350000}"/>
    <cellStyle name="20% - Accent1 2 5 5 3 4" xfId="13951" xr:uid="{00000000-0005-0000-0000-0000C4350000}"/>
    <cellStyle name="20% - Accent1 2 5 5 3 4 2" xfId="13952" xr:uid="{00000000-0005-0000-0000-0000C5350000}"/>
    <cellStyle name="20% - Accent1 2 5 5 3 4 2 2" xfId="13953" xr:uid="{00000000-0005-0000-0000-0000C6350000}"/>
    <cellStyle name="20% - Accent1 2 5 5 3 4 2 2 2" xfId="13954" xr:uid="{00000000-0005-0000-0000-0000C7350000}"/>
    <cellStyle name="20% - Accent1 2 5 5 3 4 2 3" xfId="13955" xr:uid="{00000000-0005-0000-0000-0000C8350000}"/>
    <cellStyle name="20% - Accent1 2 5 5 3 4 3" xfId="13956" xr:uid="{00000000-0005-0000-0000-0000C9350000}"/>
    <cellStyle name="20% - Accent1 2 5 5 3 4 3 2" xfId="13957" xr:uid="{00000000-0005-0000-0000-0000CA350000}"/>
    <cellStyle name="20% - Accent1 2 5 5 3 4 4" xfId="13958" xr:uid="{00000000-0005-0000-0000-0000CB350000}"/>
    <cellStyle name="20% - Accent1 2 5 5 3 5" xfId="13959" xr:uid="{00000000-0005-0000-0000-0000CC350000}"/>
    <cellStyle name="20% - Accent1 2 5 5 3 5 2" xfId="13960" xr:uid="{00000000-0005-0000-0000-0000CD350000}"/>
    <cellStyle name="20% - Accent1 2 5 5 3 5 2 2" xfId="13961" xr:uid="{00000000-0005-0000-0000-0000CE350000}"/>
    <cellStyle name="20% - Accent1 2 5 5 3 5 3" xfId="13962" xr:uid="{00000000-0005-0000-0000-0000CF350000}"/>
    <cellStyle name="20% - Accent1 2 5 5 3 6" xfId="13963" xr:uid="{00000000-0005-0000-0000-0000D0350000}"/>
    <cellStyle name="20% - Accent1 2 5 5 3 6 2" xfId="13964" xr:uid="{00000000-0005-0000-0000-0000D1350000}"/>
    <cellStyle name="20% - Accent1 2 5 5 3 6 2 2" xfId="13965" xr:uid="{00000000-0005-0000-0000-0000D2350000}"/>
    <cellStyle name="20% - Accent1 2 5 5 3 6 3" xfId="13966" xr:uid="{00000000-0005-0000-0000-0000D3350000}"/>
    <cellStyle name="20% - Accent1 2 5 5 3 7" xfId="13967" xr:uid="{00000000-0005-0000-0000-0000D4350000}"/>
    <cellStyle name="20% - Accent1 2 5 5 3 7 2" xfId="13968" xr:uid="{00000000-0005-0000-0000-0000D5350000}"/>
    <cellStyle name="20% - Accent1 2 5 5 3 8" xfId="13969" xr:uid="{00000000-0005-0000-0000-0000D6350000}"/>
    <cellStyle name="20% - Accent1 2 5 5 3 8 2" xfId="13970" xr:uid="{00000000-0005-0000-0000-0000D7350000}"/>
    <cellStyle name="20% - Accent1 2 5 5 3 9" xfId="13971" xr:uid="{00000000-0005-0000-0000-0000D8350000}"/>
    <cellStyle name="20% - Accent1 2 5 5 4" xfId="13972" xr:uid="{00000000-0005-0000-0000-0000D9350000}"/>
    <cellStyle name="20% - Accent1 2 5 5 4 2" xfId="13973" xr:uid="{00000000-0005-0000-0000-0000DA350000}"/>
    <cellStyle name="20% - Accent1 2 5 5 4 2 2" xfId="13974" xr:uid="{00000000-0005-0000-0000-0000DB350000}"/>
    <cellStyle name="20% - Accent1 2 5 5 4 2 2 2" xfId="13975" xr:uid="{00000000-0005-0000-0000-0000DC350000}"/>
    <cellStyle name="20% - Accent1 2 5 5 4 2 3" xfId="13976" xr:uid="{00000000-0005-0000-0000-0000DD350000}"/>
    <cellStyle name="20% - Accent1 2 5 5 4 3" xfId="13977" xr:uid="{00000000-0005-0000-0000-0000DE350000}"/>
    <cellStyle name="20% - Accent1 2 5 5 4 3 2" xfId="13978" xr:uid="{00000000-0005-0000-0000-0000DF350000}"/>
    <cellStyle name="20% - Accent1 2 5 5 4 4" xfId="13979" xr:uid="{00000000-0005-0000-0000-0000E0350000}"/>
    <cellStyle name="20% - Accent1 2 5 5 5" xfId="13980" xr:uid="{00000000-0005-0000-0000-0000E1350000}"/>
    <cellStyle name="20% - Accent1 2 5 5 5 2" xfId="13981" xr:uid="{00000000-0005-0000-0000-0000E2350000}"/>
    <cellStyle name="20% - Accent1 2 5 5 5 2 2" xfId="13982" xr:uid="{00000000-0005-0000-0000-0000E3350000}"/>
    <cellStyle name="20% - Accent1 2 5 5 5 2 2 2" xfId="13983" xr:uid="{00000000-0005-0000-0000-0000E4350000}"/>
    <cellStyle name="20% - Accent1 2 5 5 5 2 3" xfId="13984" xr:uid="{00000000-0005-0000-0000-0000E5350000}"/>
    <cellStyle name="20% - Accent1 2 5 5 5 3" xfId="13985" xr:uid="{00000000-0005-0000-0000-0000E6350000}"/>
    <cellStyle name="20% - Accent1 2 5 5 5 3 2" xfId="13986" xr:uid="{00000000-0005-0000-0000-0000E7350000}"/>
    <cellStyle name="20% - Accent1 2 5 5 5 4" xfId="13987" xr:uid="{00000000-0005-0000-0000-0000E8350000}"/>
    <cellStyle name="20% - Accent1 2 5 5 6" xfId="13988" xr:uid="{00000000-0005-0000-0000-0000E9350000}"/>
    <cellStyle name="20% - Accent1 2 5 5 6 2" xfId="13989" xr:uid="{00000000-0005-0000-0000-0000EA350000}"/>
    <cellStyle name="20% - Accent1 2 5 5 6 2 2" xfId="13990" xr:uid="{00000000-0005-0000-0000-0000EB350000}"/>
    <cellStyle name="20% - Accent1 2 5 5 6 2 2 2" xfId="13991" xr:uid="{00000000-0005-0000-0000-0000EC350000}"/>
    <cellStyle name="20% - Accent1 2 5 5 6 2 3" xfId="13992" xr:uid="{00000000-0005-0000-0000-0000ED350000}"/>
    <cellStyle name="20% - Accent1 2 5 5 6 3" xfId="13993" xr:uid="{00000000-0005-0000-0000-0000EE350000}"/>
    <cellStyle name="20% - Accent1 2 5 5 6 3 2" xfId="13994" xr:uid="{00000000-0005-0000-0000-0000EF350000}"/>
    <cellStyle name="20% - Accent1 2 5 5 6 4" xfId="13995" xr:uid="{00000000-0005-0000-0000-0000F0350000}"/>
    <cellStyle name="20% - Accent1 2 5 5 7" xfId="13996" xr:uid="{00000000-0005-0000-0000-0000F1350000}"/>
    <cellStyle name="20% - Accent1 2 5 5 7 2" xfId="13997" xr:uid="{00000000-0005-0000-0000-0000F2350000}"/>
    <cellStyle name="20% - Accent1 2 5 5 7 2 2" xfId="13998" xr:uid="{00000000-0005-0000-0000-0000F3350000}"/>
    <cellStyle name="20% - Accent1 2 5 5 7 3" xfId="13999" xr:uid="{00000000-0005-0000-0000-0000F4350000}"/>
    <cellStyle name="20% - Accent1 2 5 5 8" xfId="14000" xr:uid="{00000000-0005-0000-0000-0000F5350000}"/>
    <cellStyle name="20% - Accent1 2 5 5 8 2" xfId="14001" xr:uid="{00000000-0005-0000-0000-0000F6350000}"/>
    <cellStyle name="20% - Accent1 2 5 5 8 2 2" xfId="14002" xr:uid="{00000000-0005-0000-0000-0000F7350000}"/>
    <cellStyle name="20% - Accent1 2 5 5 8 3" xfId="14003" xr:uid="{00000000-0005-0000-0000-0000F8350000}"/>
    <cellStyle name="20% - Accent1 2 5 5 9" xfId="14004" xr:uid="{00000000-0005-0000-0000-0000F9350000}"/>
    <cellStyle name="20% - Accent1 2 5 5 9 2" xfId="14005" xr:uid="{00000000-0005-0000-0000-0000FA350000}"/>
    <cellStyle name="20% - Accent1 2 5 6" xfId="14006" xr:uid="{00000000-0005-0000-0000-0000FB350000}"/>
    <cellStyle name="20% - Accent1 2 5 6 10" xfId="14007" xr:uid="{00000000-0005-0000-0000-0000FC350000}"/>
    <cellStyle name="20% - Accent1 2 5 6 10 2" xfId="14008" xr:uid="{00000000-0005-0000-0000-0000FD350000}"/>
    <cellStyle name="20% - Accent1 2 5 6 11" xfId="14009" xr:uid="{00000000-0005-0000-0000-0000FE350000}"/>
    <cellStyle name="20% - Accent1 2 5 6 2" xfId="14010" xr:uid="{00000000-0005-0000-0000-0000FF350000}"/>
    <cellStyle name="20% - Accent1 2 5 6 2 2" xfId="14011" xr:uid="{00000000-0005-0000-0000-000000360000}"/>
    <cellStyle name="20% - Accent1 2 5 6 2 2 2" xfId="14012" xr:uid="{00000000-0005-0000-0000-000001360000}"/>
    <cellStyle name="20% - Accent1 2 5 6 2 2 2 2" xfId="14013" xr:uid="{00000000-0005-0000-0000-000002360000}"/>
    <cellStyle name="20% - Accent1 2 5 6 2 2 2 2 2" xfId="14014" xr:uid="{00000000-0005-0000-0000-000003360000}"/>
    <cellStyle name="20% - Accent1 2 5 6 2 2 2 3" xfId="14015" xr:uid="{00000000-0005-0000-0000-000004360000}"/>
    <cellStyle name="20% - Accent1 2 5 6 2 2 3" xfId="14016" xr:uid="{00000000-0005-0000-0000-000005360000}"/>
    <cellStyle name="20% - Accent1 2 5 6 2 2 3 2" xfId="14017" xr:uid="{00000000-0005-0000-0000-000006360000}"/>
    <cellStyle name="20% - Accent1 2 5 6 2 2 4" xfId="14018" xr:uid="{00000000-0005-0000-0000-000007360000}"/>
    <cellStyle name="20% - Accent1 2 5 6 2 3" xfId="14019" xr:uid="{00000000-0005-0000-0000-000008360000}"/>
    <cellStyle name="20% - Accent1 2 5 6 2 3 2" xfId="14020" xr:uid="{00000000-0005-0000-0000-000009360000}"/>
    <cellStyle name="20% - Accent1 2 5 6 2 3 2 2" xfId="14021" xr:uid="{00000000-0005-0000-0000-00000A360000}"/>
    <cellStyle name="20% - Accent1 2 5 6 2 3 2 2 2" xfId="14022" xr:uid="{00000000-0005-0000-0000-00000B360000}"/>
    <cellStyle name="20% - Accent1 2 5 6 2 3 2 3" xfId="14023" xr:uid="{00000000-0005-0000-0000-00000C360000}"/>
    <cellStyle name="20% - Accent1 2 5 6 2 3 3" xfId="14024" xr:uid="{00000000-0005-0000-0000-00000D360000}"/>
    <cellStyle name="20% - Accent1 2 5 6 2 3 3 2" xfId="14025" xr:uid="{00000000-0005-0000-0000-00000E360000}"/>
    <cellStyle name="20% - Accent1 2 5 6 2 3 4" xfId="14026" xr:uid="{00000000-0005-0000-0000-00000F360000}"/>
    <cellStyle name="20% - Accent1 2 5 6 2 4" xfId="14027" xr:uid="{00000000-0005-0000-0000-000010360000}"/>
    <cellStyle name="20% - Accent1 2 5 6 2 4 2" xfId="14028" xr:uid="{00000000-0005-0000-0000-000011360000}"/>
    <cellStyle name="20% - Accent1 2 5 6 2 4 2 2" xfId="14029" xr:uid="{00000000-0005-0000-0000-000012360000}"/>
    <cellStyle name="20% - Accent1 2 5 6 2 4 2 2 2" xfId="14030" xr:uid="{00000000-0005-0000-0000-000013360000}"/>
    <cellStyle name="20% - Accent1 2 5 6 2 4 2 3" xfId="14031" xr:uid="{00000000-0005-0000-0000-000014360000}"/>
    <cellStyle name="20% - Accent1 2 5 6 2 4 3" xfId="14032" xr:uid="{00000000-0005-0000-0000-000015360000}"/>
    <cellStyle name="20% - Accent1 2 5 6 2 4 3 2" xfId="14033" xr:uid="{00000000-0005-0000-0000-000016360000}"/>
    <cellStyle name="20% - Accent1 2 5 6 2 4 4" xfId="14034" xr:uid="{00000000-0005-0000-0000-000017360000}"/>
    <cellStyle name="20% - Accent1 2 5 6 2 5" xfId="14035" xr:uid="{00000000-0005-0000-0000-000018360000}"/>
    <cellStyle name="20% - Accent1 2 5 6 2 5 2" xfId="14036" xr:uid="{00000000-0005-0000-0000-000019360000}"/>
    <cellStyle name="20% - Accent1 2 5 6 2 5 2 2" xfId="14037" xr:uid="{00000000-0005-0000-0000-00001A360000}"/>
    <cellStyle name="20% - Accent1 2 5 6 2 5 3" xfId="14038" xr:uid="{00000000-0005-0000-0000-00001B360000}"/>
    <cellStyle name="20% - Accent1 2 5 6 2 6" xfId="14039" xr:uid="{00000000-0005-0000-0000-00001C360000}"/>
    <cellStyle name="20% - Accent1 2 5 6 2 6 2" xfId="14040" xr:uid="{00000000-0005-0000-0000-00001D360000}"/>
    <cellStyle name="20% - Accent1 2 5 6 2 6 2 2" xfId="14041" xr:uid="{00000000-0005-0000-0000-00001E360000}"/>
    <cellStyle name="20% - Accent1 2 5 6 2 6 3" xfId="14042" xr:uid="{00000000-0005-0000-0000-00001F360000}"/>
    <cellStyle name="20% - Accent1 2 5 6 2 7" xfId="14043" xr:uid="{00000000-0005-0000-0000-000020360000}"/>
    <cellStyle name="20% - Accent1 2 5 6 2 7 2" xfId="14044" xr:uid="{00000000-0005-0000-0000-000021360000}"/>
    <cellStyle name="20% - Accent1 2 5 6 2 8" xfId="14045" xr:uid="{00000000-0005-0000-0000-000022360000}"/>
    <cellStyle name="20% - Accent1 2 5 6 2 8 2" xfId="14046" xr:uid="{00000000-0005-0000-0000-000023360000}"/>
    <cellStyle name="20% - Accent1 2 5 6 2 9" xfId="14047" xr:uid="{00000000-0005-0000-0000-000024360000}"/>
    <cellStyle name="20% - Accent1 2 5 6 3" xfId="14048" xr:uid="{00000000-0005-0000-0000-000025360000}"/>
    <cellStyle name="20% - Accent1 2 5 6 3 2" xfId="14049" xr:uid="{00000000-0005-0000-0000-000026360000}"/>
    <cellStyle name="20% - Accent1 2 5 6 3 2 2" xfId="14050" xr:uid="{00000000-0005-0000-0000-000027360000}"/>
    <cellStyle name="20% - Accent1 2 5 6 3 2 2 2" xfId="14051" xr:uid="{00000000-0005-0000-0000-000028360000}"/>
    <cellStyle name="20% - Accent1 2 5 6 3 2 2 2 2" xfId="14052" xr:uid="{00000000-0005-0000-0000-000029360000}"/>
    <cellStyle name="20% - Accent1 2 5 6 3 2 2 3" xfId="14053" xr:uid="{00000000-0005-0000-0000-00002A360000}"/>
    <cellStyle name="20% - Accent1 2 5 6 3 2 3" xfId="14054" xr:uid="{00000000-0005-0000-0000-00002B360000}"/>
    <cellStyle name="20% - Accent1 2 5 6 3 2 3 2" xfId="14055" xr:uid="{00000000-0005-0000-0000-00002C360000}"/>
    <cellStyle name="20% - Accent1 2 5 6 3 2 4" xfId="14056" xr:uid="{00000000-0005-0000-0000-00002D360000}"/>
    <cellStyle name="20% - Accent1 2 5 6 3 3" xfId="14057" xr:uid="{00000000-0005-0000-0000-00002E360000}"/>
    <cellStyle name="20% - Accent1 2 5 6 3 3 2" xfId="14058" xr:uid="{00000000-0005-0000-0000-00002F360000}"/>
    <cellStyle name="20% - Accent1 2 5 6 3 3 2 2" xfId="14059" xr:uid="{00000000-0005-0000-0000-000030360000}"/>
    <cellStyle name="20% - Accent1 2 5 6 3 3 2 2 2" xfId="14060" xr:uid="{00000000-0005-0000-0000-000031360000}"/>
    <cellStyle name="20% - Accent1 2 5 6 3 3 2 3" xfId="14061" xr:uid="{00000000-0005-0000-0000-000032360000}"/>
    <cellStyle name="20% - Accent1 2 5 6 3 3 3" xfId="14062" xr:uid="{00000000-0005-0000-0000-000033360000}"/>
    <cellStyle name="20% - Accent1 2 5 6 3 3 3 2" xfId="14063" xr:uid="{00000000-0005-0000-0000-000034360000}"/>
    <cellStyle name="20% - Accent1 2 5 6 3 3 4" xfId="14064" xr:uid="{00000000-0005-0000-0000-000035360000}"/>
    <cellStyle name="20% - Accent1 2 5 6 3 4" xfId="14065" xr:uid="{00000000-0005-0000-0000-000036360000}"/>
    <cellStyle name="20% - Accent1 2 5 6 3 4 2" xfId="14066" xr:uid="{00000000-0005-0000-0000-000037360000}"/>
    <cellStyle name="20% - Accent1 2 5 6 3 4 2 2" xfId="14067" xr:uid="{00000000-0005-0000-0000-000038360000}"/>
    <cellStyle name="20% - Accent1 2 5 6 3 4 2 2 2" xfId="14068" xr:uid="{00000000-0005-0000-0000-000039360000}"/>
    <cellStyle name="20% - Accent1 2 5 6 3 4 2 3" xfId="14069" xr:uid="{00000000-0005-0000-0000-00003A360000}"/>
    <cellStyle name="20% - Accent1 2 5 6 3 4 3" xfId="14070" xr:uid="{00000000-0005-0000-0000-00003B360000}"/>
    <cellStyle name="20% - Accent1 2 5 6 3 4 3 2" xfId="14071" xr:uid="{00000000-0005-0000-0000-00003C360000}"/>
    <cellStyle name="20% - Accent1 2 5 6 3 4 4" xfId="14072" xr:uid="{00000000-0005-0000-0000-00003D360000}"/>
    <cellStyle name="20% - Accent1 2 5 6 3 5" xfId="14073" xr:uid="{00000000-0005-0000-0000-00003E360000}"/>
    <cellStyle name="20% - Accent1 2 5 6 3 5 2" xfId="14074" xr:uid="{00000000-0005-0000-0000-00003F360000}"/>
    <cellStyle name="20% - Accent1 2 5 6 3 5 2 2" xfId="14075" xr:uid="{00000000-0005-0000-0000-000040360000}"/>
    <cellStyle name="20% - Accent1 2 5 6 3 5 3" xfId="14076" xr:uid="{00000000-0005-0000-0000-000041360000}"/>
    <cellStyle name="20% - Accent1 2 5 6 3 6" xfId="14077" xr:uid="{00000000-0005-0000-0000-000042360000}"/>
    <cellStyle name="20% - Accent1 2 5 6 3 6 2" xfId="14078" xr:uid="{00000000-0005-0000-0000-000043360000}"/>
    <cellStyle name="20% - Accent1 2 5 6 3 6 2 2" xfId="14079" xr:uid="{00000000-0005-0000-0000-000044360000}"/>
    <cellStyle name="20% - Accent1 2 5 6 3 6 3" xfId="14080" xr:uid="{00000000-0005-0000-0000-000045360000}"/>
    <cellStyle name="20% - Accent1 2 5 6 3 7" xfId="14081" xr:uid="{00000000-0005-0000-0000-000046360000}"/>
    <cellStyle name="20% - Accent1 2 5 6 3 7 2" xfId="14082" xr:uid="{00000000-0005-0000-0000-000047360000}"/>
    <cellStyle name="20% - Accent1 2 5 6 3 8" xfId="14083" xr:uid="{00000000-0005-0000-0000-000048360000}"/>
    <cellStyle name="20% - Accent1 2 5 6 3 8 2" xfId="14084" xr:uid="{00000000-0005-0000-0000-000049360000}"/>
    <cellStyle name="20% - Accent1 2 5 6 3 9" xfId="14085" xr:uid="{00000000-0005-0000-0000-00004A360000}"/>
    <cellStyle name="20% - Accent1 2 5 6 4" xfId="14086" xr:uid="{00000000-0005-0000-0000-00004B360000}"/>
    <cellStyle name="20% - Accent1 2 5 6 4 2" xfId="14087" xr:uid="{00000000-0005-0000-0000-00004C360000}"/>
    <cellStyle name="20% - Accent1 2 5 6 4 2 2" xfId="14088" xr:uid="{00000000-0005-0000-0000-00004D360000}"/>
    <cellStyle name="20% - Accent1 2 5 6 4 2 2 2" xfId="14089" xr:uid="{00000000-0005-0000-0000-00004E360000}"/>
    <cellStyle name="20% - Accent1 2 5 6 4 2 3" xfId="14090" xr:uid="{00000000-0005-0000-0000-00004F360000}"/>
    <cellStyle name="20% - Accent1 2 5 6 4 3" xfId="14091" xr:uid="{00000000-0005-0000-0000-000050360000}"/>
    <cellStyle name="20% - Accent1 2 5 6 4 3 2" xfId="14092" xr:uid="{00000000-0005-0000-0000-000051360000}"/>
    <cellStyle name="20% - Accent1 2 5 6 4 4" xfId="14093" xr:uid="{00000000-0005-0000-0000-000052360000}"/>
    <cellStyle name="20% - Accent1 2 5 6 5" xfId="14094" xr:uid="{00000000-0005-0000-0000-000053360000}"/>
    <cellStyle name="20% - Accent1 2 5 6 5 2" xfId="14095" xr:uid="{00000000-0005-0000-0000-000054360000}"/>
    <cellStyle name="20% - Accent1 2 5 6 5 2 2" xfId="14096" xr:uid="{00000000-0005-0000-0000-000055360000}"/>
    <cellStyle name="20% - Accent1 2 5 6 5 2 2 2" xfId="14097" xr:uid="{00000000-0005-0000-0000-000056360000}"/>
    <cellStyle name="20% - Accent1 2 5 6 5 2 3" xfId="14098" xr:uid="{00000000-0005-0000-0000-000057360000}"/>
    <cellStyle name="20% - Accent1 2 5 6 5 3" xfId="14099" xr:uid="{00000000-0005-0000-0000-000058360000}"/>
    <cellStyle name="20% - Accent1 2 5 6 5 3 2" xfId="14100" xr:uid="{00000000-0005-0000-0000-000059360000}"/>
    <cellStyle name="20% - Accent1 2 5 6 5 4" xfId="14101" xr:uid="{00000000-0005-0000-0000-00005A360000}"/>
    <cellStyle name="20% - Accent1 2 5 6 6" xfId="14102" xr:uid="{00000000-0005-0000-0000-00005B360000}"/>
    <cellStyle name="20% - Accent1 2 5 6 6 2" xfId="14103" xr:uid="{00000000-0005-0000-0000-00005C360000}"/>
    <cellStyle name="20% - Accent1 2 5 6 6 2 2" xfId="14104" xr:uid="{00000000-0005-0000-0000-00005D360000}"/>
    <cellStyle name="20% - Accent1 2 5 6 6 2 2 2" xfId="14105" xr:uid="{00000000-0005-0000-0000-00005E360000}"/>
    <cellStyle name="20% - Accent1 2 5 6 6 2 3" xfId="14106" xr:uid="{00000000-0005-0000-0000-00005F360000}"/>
    <cellStyle name="20% - Accent1 2 5 6 6 3" xfId="14107" xr:uid="{00000000-0005-0000-0000-000060360000}"/>
    <cellStyle name="20% - Accent1 2 5 6 6 3 2" xfId="14108" xr:uid="{00000000-0005-0000-0000-000061360000}"/>
    <cellStyle name="20% - Accent1 2 5 6 6 4" xfId="14109" xr:uid="{00000000-0005-0000-0000-000062360000}"/>
    <cellStyle name="20% - Accent1 2 5 6 7" xfId="14110" xr:uid="{00000000-0005-0000-0000-000063360000}"/>
    <cellStyle name="20% - Accent1 2 5 6 7 2" xfId="14111" xr:uid="{00000000-0005-0000-0000-000064360000}"/>
    <cellStyle name="20% - Accent1 2 5 6 7 2 2" xfId="14112" xr:uid="{00000000-0005-0000-0000-000065360000}"/>
    <cellStyle name="20% - Accent1 2 5 6 7 3" xfId="14113" xr:uid="{00000000-0005-0000-0000-000066360000}"/>
    <cellStyle name="20% - Accent1 2 5 6 8" xfId="14114" xr:uid="{00000000-0005-0000-0000-000067360000}"/>
    <cellStyle name="20% - Accent1 2 5 6 8 2" xfId="14115" xr:uid="{00000000-0005-0000-0000-000068360000}"/>
    <cellStyle name="20% - Accent1 2 5 6 8 2 2" xfId="14116" xr:uid="{00000000-0005-0000-0000-000069360000}"/>
    <cellStyle name="20% - Accent1 2 5 6 8 3" xfId="14117" xr:uid="{00000000-0005-0000-0000-00006A360000}"/>
    <cellStyle name="20% - Accent1 2 5 6 9" xfId="14118" xr:uid="{00000000-0005-0000-0000-00006B360000}"/>
    <cellStyle name="20% - Accent1 2 5 6 9 2" xfId="14119" xr:uid="{00000000-0005-0000-0000-00006C360000}"/>
    <cellStyle name="20% - Accent1 2 5 7" xfId="14120" xr:uid="{00000000-0005-0000-0000-00006D360000}"/>
    <cellStyle name="20% - Accent1 2 5 7 2" xfId="14121" xr:uid="{00000000-0005-0000-0000-00006E360000}"/>
    <cellStyle name="20% - Accent1 2 5 7 2 2" xfId="14122" xr:uid="{00000000-0005-0000-0000-00006F360000}"/>
    <cellStyle name="20% - Accent1 2 5 7 2 2 2" xfId="14123" xr:uid="{00000000-0005-0000-0000-000070360000}"/>
    <cellStyle name="20% - Accent1 2 5 7 2 2 2 2" xfId="14124" xr:uid="{00000000-0005-0000-0000-000071360000}"/>
    <cellStyle name="20% - Accent1 2 5 7 2 2 3" xfId="14125" xr:uid="{00000000-0005-0000-0000-000072360000}"/>
    <cellStyle name="20% - Accent1 2 5 7 2 3" xfId="14126" xr:uid="{00000000-0005-0000-0000-000073360000}"/>
    <cellStyle name="20% - Accent1 2 5 7 2 3 2" xfId="14127" xr:uid="{00000000-0005-0000-0000-000074360000}"/>
    <cellStyle name="20% - Accent1 2 5 7 2 4" xfId="14128" xr:uid="{00000000-0005-0000-0000-000075360000}"/>
    <cellStyle name="20% - Accent1 2 5 7 3" xfId="14129" xr:uid="{00000000-0005-0000-0000-000076360000}"/>
    <cellStyle name="20% - Accent1 2 5 7 3 2" xfId="14130" xr:uid="{00000000-0005-0000-0000-000077360000}"/>
    <cellStyle name="20% - Accent1 2 5 7 3 2 2" xfId="14131" xr:uid="{00000000-0005-0000-0000-000078360000}"/>
    <cellStyle name="20% - Accent1 2 5 7 3 2 2 2" xfId="14132" xr:uid="{00000000-0005-0000-0000-000079360000}"/>
    <cellStyle name="20% - Accent1 2 5 7 3 2 3" xfId="14133" xr:uid="{00000000-0005-0000-0000-00007A360000}"/>
    <cellStyle name="20% - Accent1 2 5 7 3 3" xfId="14134" xr:uid="{00000000-0005-0000-0000-00007B360000}"/>
    <cellStyle name="20% - Accent1 2 5 7 3 3 2" xfId="14135" xr:uid="{00000000-0005-0000-0000-00007C360000}"/>
    <cellStyle name="20% - Accent1 2 5 7 3 4" xfId="14136" xr:uid="{00000000-0005-0000-0000-00007D360000}"/>
    <cellStyle name="20% - Accent1 2 5 7 4" xfId="14137" xr:uid="{00000000-0005-0000-0000-00007E360000}"/>
    <cellStyle name="20% - Accent1 2 5 7 4 2" xfId="14138" xr:uid="{00000000-0005-0000-0000-00007F360000}"/>
    <cellStyle name="20% - Accent1 2 5 7 4 2 2" xfId="14139" xr:uid="{00000000-0005-0000-0000-000080360000}"/>
    <cellStyle name="20% - Accent1 2 5 7 4 2 2 2" xfId="14140" xr:uid="{00000000-0005-0000-0000-000081360000}"/>
    <cellStyle name="20% - Accent1 2 5 7 4 2 3" xfId="14141" xr:uid="{00000000-0005-0000-0000-000082360000}"/>
    <cellStyle name="20% - Accent1 2 5 7 4 3" xfId="14142" xr:uid="{00000000-0005-0000-0000-000083360000}"/>
    <cellStyle name="20% - Accent1 2 5 7 4 3 2" xfId="14143" xr:uid="{00000000-0005-0000-0000-000084360000}"/>
    <cellStyle name="20% - Accent1 2 5 7 4 4" xfId="14144" xr:uid="{00000000-0005-0000-0000-000085360000}"/>
    <cellStyle name="20% - Accent1 2 5 7 5" xfId="14145" xr:uid="{00000000-0005-0000-0000-000086360000}"/>
    <cellStyle name="20% - Accent1 2 5 7 5 2" xfId="14146" xr:uid="{00000000-0005-0000-0000-000087360000}"/>
    <cellStyle name="20% - Accent1 2 5 7 5 2 2" xfId="14147" xr:uid="{00000000-0005-0000-0000-000088360000}"/>
    <cellStyle name="20% - Accent1 2 5 7 5 3" xfId="14148" xr:uid="{00000000-0005-0000-0000-000089360000}"/>
    <cellStyle name="20% - Accent1 2 5 7 6" xfId="14149" xr:uid="{00000000-0005-0000-0000-00008A360000}"/>
    <cellStyle name="20% - Accent1 2 5 7 6 2" xfId="14150" xr:uid="{00000000-0005-0000-0000-00008B360000}"/>
    <cellStyle name="20% - Accent1 2 5 7 6 2 2" xfId="14151" xr:uid="{00000000-0005-0000-0000-00008C360000}"/>
    <cellStyle name="20% - Accent1 2 5 7 6 3" xfId="14152" xr:uid="{00000000-0005-0000-0000-00008D360000}"/>
    <cellStyle name="20% - Accent1 2 5 7 7" xfId="14153" xr:uid="{00000000-0005-0000-0000-00008E360000}"/>
    <cellStyle name="20% - Accent1 2 5 7 7 2" xfId="14154" xr:uid="{00000000-0005-0000-0000-00008F360000}"/>
    <cellStyle name="20% - Accent1 2 5 7 8" xfId="14155" xr:uid="{00000000-0005-0000-0000-000090360000}"/>
    <cellStyle name="20% - Accent1 2 5 7 8 2" xfId="14156" xr:uid="{00000000-0005-0000-0000-000091360000}"/>
    <cellStyle name="20% - Accent1 2 5 7 9" xfId="14157" xr:uid="{00000000-0005-0000-0000-000092360000}"/>
    <cellStyle name="20% - Accent1 2 5 8" xfId="14158" xr:uid="{00000000-0005-0000-0000-000093360000}"/>
    <cellStyle name="20% - Accent1 2 5 8 2" xfId="14159" xr:uid="{00000000-0005-0000-0000-000094360000}"/>
    <cellStyle name="20% - Accent1 2 5 8 2 2" xfId="14160" xr:uid="{00000000-0005-0000-0000-000095360000}"/>
    <cellStyle name="20% - Accent1 2 5 8 2 2 2" xfId="14161" xr:uid="{00000000-0005-0000-0000-000096360000}"/>
    <cellStyle name="20% - Accent1 2 5 8 2 2 2 2" xfId="14162" xr:uid="{00000000-0005-0000-0000-000097360000}"/>
    <cellStyle name="20% - Accent1 2 5 8 2 2 3" xfId="14163" xr:uid="{00000000-0005-0000-0000-000098360000}"/>
    <cellStyle name="20% - Accent1 2 5 8 2 3" xfId="14164" xr:uid="{00000000-0005-0000-0000-000099360000}"/>
    <cellStyle name="20% - Accent1 2 5 8 2 3 2" xfId="14165" xr:uid="{00000000-0005-0000-0000-00009A360000}"/>
    <cellStyle name="20% - Accent1 2 5 8 2 4" xfId="14166" xr:uid="{00000000-0005-0000-0000-00009B360000}"/>
    <cellStyle name="20% - Accent1 2 5 8 3" xfId="14167" xr:uid="{00000000-0005-0000-0000-00009C360000}"/>
    <cellStyle name="20% - Accent1 2 5 8 3 2" xfId="14168" xr:uid="{00000000-0005-0000-0000-00009D360000}"/>
    <cellStyle name="20% - Accent1 2 5 8 3 2 2" xfId="14169" xr:uid="{00000000-0005-0000-0000-00009E360000}"/>
    <cellStyle name="20% - Accent1 2 5 8 3 2 2 2" xfId="14170" xr:uid="{00000000-0005-0000-0000-00009F360000}"/>
    <cellStyle name="20% - Accent1 2 5 8 3 2 3" xfId="14171" xr:uid="{00000000-0005-0000-0000-0000A0360000}"/>
    <cellStyle name="20% - Accent1 2 5 8 3 3" xfId="14172" xr:uid="{00000000-0005-0000-0000-0000A1360000}"/>
    <cellStyle name="20% - Accent1 2 5 8 3 3 2" xfId="14173" xr:uid="{00000000-0005-0000-0000-0000A2360000}"/>
    <cellStyle name="20% - Accent1 2 5 8 3 4" xfId="14174" xr:uid="{00000000-0005-0000-0000-0000A3360000}"/>
    <cellStyle name="20% - Accent1 2 5 8 4" xfId="14175" xr:uid="{00000000-0005-0000-0000-0000A4360000}"/>
    <cellStyle name="20% - Accent1 2 5 8 4 2" xfId="14176" xr:uid="{00000000-0005-0000-0000-0000A5360000}"/>
    <cellStyle name="20% - Accent1 2 5 8 4 2 2" xfId="14177" xr:uid="{00000000-0005-0000-0000-0000A6360000}"/>
    <cellStyle name="20% - Accent1 2 5 8 4 2 2 2" xfId="14178" xr:uid="{00000000-0005-0000-0000-0000A7360000}"/>
    <cellStyle name="20% - Accent1 2 5 8 4 2 3" xfId="14179" xr:uid="{00000000-0005-0000-0000-0000A8360000}"/>
    <cellStyle name="20% - Accent1 2 5 8 4 3" xfId="14180" xr:uid="{00000000-0005-0000-0000-0000A9360000}"/>
    <cellStyle name="20% - Accent1 2 5 8 4 3 2" xfId="14181" xr:uid="{00000000-0005-0000-0000-0000AA360000}"/>
    <cellStyle name="20% - Accent1 2 5 8 4 4" xfId="14182" xr:uid="{00000000-0005-0000-0000-0000AB360000}"/>
    <cellStyle name="20% - Accent1 2 5 8 5" xfId="14183" xr:uid="{00000000-0005-0000-0000-0000AC360000}"/>
    <cellStyle name="20% - Accent1 2 5 8 5 2" xfId="14184" xr:uid="{00000000-0005-0000-0000-0000AD360000}"/>
    <cellStyle name="20% - Accent1 2 5 8 5 2 2" xfId="14185" xr:uid="{00000000-0005-0000-0000-0000AE360000}"/>
    <cellStyle name="20% - Accent1 2 5 8 5 3" xfId="14186" xr:uid="{00000000-0005-0000-0000-0000AF360000}"/>
    <cellStyle name="20% - Accent1 2 5 8 6" xfId="14187" xr:uid="{00000000-0005-0000-0000-0000B0360000}"/>
    <cellStyle name="20% - Accent1 2 5 8 6 2" xfId="14188" xr:uid="{00000000-0005-0000-0000-0000B1360000}"/>
    <cellStyle name="20% - Accent1 2 5 8 6 2 2" xfId="14189" xr:uid="{00000000-0005-0000-0000-0000B2360000}"/>
    <cellStyle name="20% - Accent1 2 5 8 6 3" xfId="14190" xr:uid="{00000000-0005-0000-0000-0000B3360000}"/>
    <cellStyle name="20% - Accent1 2 5 8 7" xfId="14191" xr:uid="{00000000-0005-0000-0000-0000B4360000}"/>
    <cellStyle name="20% - Accent1 2 5 8 7 2" xfId="14192" xr:uid="{00000000-0005-0000-0000-0000B5360000}"/>
    <cellStyle name="20% - Accent1 2 5 8 8" xfId="14193" xr:uid="{00000000-0005-0000-0000-0000B6360000}"/>
    <cellStyle name="20% - Accent1 2 5 8 8 2" xfId="14194" xr:uid="{00000000-0005-0000-0000-0000B7360000}"/>
    <cellStyle name="20% - Accent1 2 5 8 9" xfId="14195" xr:uid="{00000000-0005-0000-0000-0000B8360000}"/>
    <cellStyle name="20% - Accent1 2 5 9" xfId="14196" xr:uid="{00000000-0005-0000-0000-0000B9360000}"/>
    <cellStyle name="20% - Accent1 2 5 9 2" xfId="14197" xr:uid="{00000000-0005-0000-0000-0000BA360000}"/>
    <cellStyle name="20% - Accent1 2 5 9 2 2" xfId="14198" xr:uid="{00000000-0005-0000-0000-0000BB360000}"/>
    <cellStyle name="20% - Accent1 2 5 9 2 2 2" xfId="14199" xr:uid="{00000000-0005-0000-0000-0000BC360000}"/>
    <cellStyle name="20% - Accent1 2 5 9 2 3" xfId="14200" xr:uid="{00000000-0005-0000-0000-0000BD360000}"/>
    <cellStyle name="20% - Accent1 2 5 9 3" xfId="14201" xr:uid="{00000000-0005-0000-0000-0000BE360000}"/>
    <cellStyle name="20% - Accent1 2 5 9 3 2" xfId="14202" xr:uid="{00000000-0005-0000-0000-0000BF360000}"/>
    <cellStyle name="20% - Accent1 2 5 9 4" xfId="14203" xr:uid="{00000000-0005-0000-0000-0000C0360000}"/>
    <cellStyle name="20% - Accent1 2 6" xfId="14204" xr:uid="{00000000-0005-0000-0000-0000C1360000}"/>
    <cellStyle name="20% - Accent1 2 6 10" xfId="14205" xr:uid="{00000000-0005-0000-0000-0000C2360000}"/>
    <cellStyle name="20% - Accent1 2 6 10 2" xfId="14206" xr:uid="{00000000-0005-0000-0000-0000C3360000}"/>
    <cellStyle name="20% - Accent1 2 6 10 2 2" xfId="14207" xr:uid="{00000000-0005-0000-0000-0000C4360000}"/>
    <cellStyle name="20% - Accent1 2 6 10 2 2 2" xfId="14208" xr:uid="{00000000-0005-0000-0000-0000C5360000}"/>
    <cellStyle name="20% - Accent1 2 6 10 2 3" xfId="14209" xr:uid="{00000000-0005-0000-0000-0000C6360000}"/>
    <cellStyle name="20% - Accent1 2 6 10 3" xfId="14210" xr:uid="{00000000-0005-0000-0000-0000C7360000}"/>
    <cellStyle name="20% - Accent1 2 6 10 3 2" xfId="14211" xr:uid="{00000000-0005-0000-0000-0000C8360000}"/>
    <cellStyle name="20% - Accent1 2 6 10 4" xfId="14212" xr:uid="{00000000-0005-0000-0000-0000C9360000}"/>
    <cellStyle name="20% - Accent1 2 6 11" xfId="14213" xr:uid="{00000000-0005-0000-0000-0000CA360000}"/>
    <cellStyle name="20% - Accent1 2 6 11 2" xfId="14214" xr:uid="{00000000-0005-0000-0000-0000CB360000}"/>
    <cellStyle name="20% - Accent1 2 6 11 2 2" xfId="14215" xr:uid="{00000000-0005-0000-0000-0000CC360000}"/>
    <cellStyle name="20% - Accent1 2 6 11 3" xfId="14216" xr:uid="{00000000-0005-0000-0000-0000CD360000}"/>
    <cellStyle name="20% - Accent1 2 6 12" xfId="14217" xr:uid="{00000000-0005-0000-0000-0000CE360000}"/>
    <cellStyle name="20% - Accent1 2 6 12 2" xfId="14218" xr:uid="{00000000-0005-0000-0000-0000CF360000}"/>
    <cellStyle name="20% - Accent1 2 6 12 2 2" xfId="14219" xr:uid="{00000000-0005-0000-0000-0000D0360000}"/>
    <cellStyle name="20% - Accent1 2 6 12 3" xfId="14220" xr:uid="{00000000-0005-0000-0000-0000D1360000}"/>
    <cellStyle name="20% - Accent1 2 6 13" xfId="14221" xr:uid="{00000000-0005-0000-0000-0000D2360000}"/>
    <cellStyle name="20% - Accent1 2 6 13 2" xfId="14222" xr:uid="{00000000-0005-0000-0000-0000D3360000}"/>
    <cellStyle name="20% - Accent1 2 6 14" xfId="14223" xr:uid="{00000000-0005-0000-0000-0000D4360000}"/>
    <cellStyle name="20% - Accent1 2 6 14 2" xfId="14224" xr:uid="{00000000-0005-0000-0000-0000D5360000}"/>
    <cellStyle name="20% - Accent1 2 6 15" xfId="14225" xr:uid="{00000000-0005-0000-0000-0000D6360000}"/>
    <cellStyle name="20% - Accent1 2 6 2" xfId="14226" xr:uid="{00000000-0005-0000-0000-0000D7360000}"/>
    <cellStyle name="20% - Accent1 2 6 2 10" xfId="14227" xr:uid="{00000000-0005-0000-0000-0000D8360000}"/>
    <cellStyle name="20% - Accent1 2 6 2 10 2" xfId="14228" xr:uid="{00000000-0005-0000-0000-0000D9360000}"/>
    <cellStyle name="20% - Accent1 2 6 2 10 2 2" xfId="14229" xr:uid="{00000000-0005-0000-0000-0000DA360000}"/>
    <cellStyle name="20% - Accent1 2 6 2 10 3" xfId="14230" xr:uid="{00000000-0005-0000-0000-0000DB360000}"/>
    <cellStyle name="20% - Accent1 2 6 2 11" xfId="14231" xr:uid="{00000000-0005-0000-0000-0000DC360000}"/>
    <cellStyle name="20% - Accent1 2 6 2 11 2" xfId="14232" xr:uid="{00000000-0005-0000-0000-0000DD360000}"/>
    <cellStyle name="20% - Accent1 2 6 2 11 2 2" xfId="14233" xr:uid="{00000000-0005-0000-0000-0000DE360000}"/>
    <cellStyle name="20% - Accent1 2 6 2 11 3" xfId="14234" xr:uid="{00000000-0005-0000-0000-0000DF360000}"/>
    <cellStyle name="20% - Accent1 2 6 2 12" xfId="14235" xr:uid="{00000000-0005-0000-0000-0000E0360000}"/>
    <cellStyle name="20% - Accent1 2 6 2 12 2" xfId="14236" xr:uid="{00000000-0005-0000-0000-0000E1360000}"/>
    <cellStyle name="20% - Accent1 2 6 2 13" xfId="14237" xr:uid="{00000000-0005-0000-0000-0000E2360000}"/>
    <cellStyle name="20% - Accent1 2 6 2 13 2" xfId="14238" xr:uid="{00000000-0005-0000-0000-0000E3360000}"/>
    <cellStyle name="20% - Accent1 2 6 2 14" xfId="14239" xr:uid="{00000000-0005-0000-0000-0000E4360000}"/>
    <cellStyle name="20% - Accent1 2 6 2 2" xfId="14240" xr:uid="{00000000-0005-0000-0000-0000E5360000}"/>
    <cellStyle name="20% - Accent1 2 6 2 2 10" xfId="14241" xr:uid="{00000000-0005-0000-0000-0000E6360000}"/>
    <cellStyle name="20% - Accent1 2 6 2 2 10 2" xfId="14242" xr:uid="{00000000-0005-0000-0000-0000E7360000}"/>
    <cellStyle name="20% - Accent1 2 6 2 2 11" xfId="14243" xr:uid="{00000000-0005-0000-0000-0000E8360000}"/>
    <cellStyle name="20% - Accent1 2 6 2 2 2" xfId="14244" xr:uid="{00000000-0005-0000-0000-0000E9360000}"/>
    <cellStyle name="20% - Accent1 2 6 2 2 2 2" xfId="14245" xr:uid="{00000000-0005-0000-0000-0000EA360000}"/>
    <cellStyle name="20% - Accent1 2 6 2 2 2 2 2" xfId="14246" xr:uid="{00000000-0005-0000-0000-0000EB360000}"/>
    <cellStyle name="20% - Accent1 2 6 2 2 2 2 2 2" xfId="14247" xr:uid="{00000000-0005-0000-0000-0000EC360000}"/>
    <cellStyle name="20% - Accent1 2 6 2 2 2 2 2 2 2" xfId="14248" xr:uid="{00000000-0005-0000-0000-0000ED360000}"/>
    <cellStyle name="20% - Accent1 2 6 2 2 2 2 2 3" xfId="14249" xr:uid="{00000000-0005-0000-0000-0000EE360000}"/>
    <cellStyle name="20% - Accent1 2 6 2 2 2 2 3" xfId="14250" xr:uid="{00000000-0005-0000-0000-0000EF360000}"/>
    <cellStyle name="20% - Accent1 2 6 2 2 2 2 3 2" xfId="14251" xr:uid="{00000000-0005-0000-0000-0000F0360000}"/>
    <cellStyle name="20% - Accent1 2 6 2 2 2 2 4" xfId="14252" xr:uid="{00000000-0005-0000-0000-0000F1360000}"/>
    <cellStyle name="20% - Accent1 2 6 2 2 2 3" xfId="14253" xr:uid="{00000000-0005-0000-0000-0000F2360000}"/>
    <cellStyle name="20% - Accent1 2 6 2 2 2 3 2" xfId="14254" xr:uid="{00000000-0005-0000-0000-0000F3360000}"/>
    <cellStyle name="20% - Accent1 2 6 2 2 2 3 2 2" xfId="14255" xr:uid="{00000000-0005-0000-0000-0000F4360000}"/>
    <cellStyle name="20% - Accent1 2 6 2 2 2 3 2 2 2" xfId="14256" xr:uid="{00000000-0005-0000-0000-0000F5360000}"/>
    <cellStyle name="20% - Accent1 2 6 2 2 2 3 2 3" xfId="14257" xr:uid="{00000000-0005-0000-0000-0000F6360000}"/>
    <cellStyle name="20% - Accent1 2 6 2 2 2 3 3" xfId="14258" xr:uid="{00000000-0005-0000-0000-0000F7360000}"/>
    <cellStyle name="20% - Accent1 2 6 2 2 2 3 3 2" xfId="14259" xr:uid="{00000000-0005-0000-0000-0000F8360000}"/>
    <cellStyle name="20% - Accent1 2 6 2 2 2 3 4" xfId="14260" xr:uid="{00000000-0005-0000-0000-0000F9360000}"/>
    <cellStyle name="20% - Accent1 2 6 2 2 2 4" xfId="14261" xr:uid="{00000000-0005-0000-0000-0000FA360000}"/>
    <cellStyle name="20% - Accent1 2 6 2 2 2 4 2" xfId="14262" xr:uid="{00000000-0005-0000-0000-0000FB360000}"/>
    <cellStyle name="20% - Accent1 2 6 2 2 2 4 2 2" xfId="14263" xr:uid="{00000000-0005-0000-0000-0000FC360000}"/>
    <cellStyle name="20% - Accent1 2 6 2 2 2 4 2 2 2" xfId="14264" xr:uid="{00000000-0005-0000-0000-0000FD360000}"/>
    <cellStyle name="20% - Accent1 2 6 2 2 2 4 2 3" xfId="14265" xr:uid="{00000000-0005-0000-0000-0000FE360000}"/>
    <cellStyle name="20% - Accent1 2 6 2 2 2 4 3" xfId="14266" xr:uid="{00000000-0005-0000-0000-0000FF360000}"/>
    <cellStyle name="20% - Accent1 2 6 2 2 2 4 3 2" xfId="14267" xr:uid="{00000000-0005-0000-0000-000000370000}"/>
    <cellStyle name="20% - Accent1 2 6 2 2 2 4 4" xfId="14268" xr:uid="{00000000-0005-0000-0000-000001370000}"/>
    <cellStyle name="20% - Accent1 2 6 2 2 2 5" xfId="14269" xr:uid="{00000000-0005-0000-0000-000002370000}"/>
    <cellStyle name="20% - Accent1 2 6 2 2 2 5 2" xfId="14270" xr:uid="{00000000-0005-0000-0000-000003370000}"/>
    <cellStyle name="20% - Accent1 2 6 2 2 2 5 2 2" xfId="14271" xr:uid="{00000000-0005-0000-0000-000004370000}"/>
    <cellStyle name="20% - Accent1 2 6 2 2 2 5 3" xfId="14272" xr:uid="{00000000-0005-0000-0000-000005370000}"/>
    <cellStyle name="20% - Accent1 2 6 2 2 2 6" xfId="14273" xr:uid="{00000000-0005-0000-0000-000006370000}"/>
    <cellStyle name="20% - Accent1 2 6 2 2 2 6 2" xfId="14274" xr:uid="{00000000-0005-0000-0000-000007370000}"/>
    <cellStyle name="20% - Accent1 2 6 2 2 2 6 2 2" xfId="14275" xr:uid="{00000000-0005-0000-0000-000008370000}"/>
    <cellStyle name="20% - Accent1 2 6 2 2 2 6 3" xfId="14276" xr:uid="{00000000-0005-0000-0000-000009370000}"/>
    <cellStyle name="20% - Accent1 2 6 2 2 2 7" xfId="14277" xr:uid="{00000000-0005-0000-0000-00000A370000}"/>
    <cellStyle name="20% - Accent1 2 6 2 2 2 7 2" xfId="14278" xr:uid="{00000000-0005-0000-0000-00000B370000}"/>
    <cellStyle name="20% - Accent1 2 6 2 2 2 8" xfId="14279" xr:uid="{00000000-0005-0000-0000-00000C370000}"/>
    <cellStyle name="20% - Accent1 2 6 2 2 2 8 2" xfId="14280" xr:uid="{00000000-0005-0000-0000-00000D370000}"/>
    <cellStyle name="20% - Accent1 2 6 2 2 2 9" xfId="14281" xr:uid="{00000000-0005-0000-0000-00000E370000}"/>
    <cellStyle name="20% - Accent1 2 6 2 2 3" xfId="14282" xr:uid="{00000000-0005-0000-0000-00000F370000}"/>
    <cellStyle name="20% - Accent1 2 6 2 2 3 2" xfId="14283" xr:uid="{00000000-0005-0000-0000-000010370000}"/>
    <cellStyle name="20% - Accent1 2 6 2 2 3 2 2" xfId="14284" xr:uid="{00000000-0005-0000-0000-000011370000}"/>
    <cellStyle name="20% - Accent1 2 6 2 2 3 2 2 2" xfId="14285" xr:uid="{00000000-0005-0000-0000-000012370000}"/>
    <cellStyle name="20% - Accent1 2 6 2 2 3 2 2 2 2" xfId="14286" xr:uid="{00000000-0005-0000-0000-000013370000}"/>
    <cellStyle name="20% - Accent1 2 6 2 2 3 2 2 3" xfId="14287" xr:uid="{00000000-0005-0000-0000-000014370000}"/>
    <cellStyle name="20% - Accent1 2 6 2 2 3 2 3" xfId="14288" xr:uid="{00000000-0005-0000-0000-000015370000}"/>
    <cellStyle name="20% - Accent1 2 6 2 2 3 2 3 2" xfId="14289" xr:uid="{00000000-0005-0000-0000-000016370000}"/>
    <cellStyle name="20% - Accent1 2 6 2 2 3 2 4" xfId="14290" xr:uid="{00000000-0005-0000-0000-000017370000}"/>
    <cellStyle name="20% - Accent1 2 6 2 2 3 3" xfId="14291" xr:uid="{00000000-0005-0000-0000-000018370000}"/>
    <cellStyle name="20% - Accent1 2 6 2 2 3 3 2" xfId="14292" xr:uid="{00000000-0005-0000-0000-000019370000}"/>
    <cellStyle name="20% - Accent1 2 6 2 2 3 3 2 2" xfId="14293" xr:uid="{00000000-0005-0000-0000-00001A370000}"/>
    <cellStyle name="20% - Accent1 2 6 2 2 3 3 2 2 2" xfId="14294" xr:uid="{00000000-0005-0000-0000-00001B370000}"/>
    <cellStyle name="20% - Accent1 2 6 2 2 3 3 2 3" xfId="14295" xr:uid="{00000000-0005-0000-0000-00001C370000}"/>
    <cellStyle name="20% - Accent1 2 6 2 2 3 3 3" xfId="14296" xr:uid="{00000000-0005-0000-0000-00001D370000}"/>
    <cellStyle name="20% - Accent1 2 6 2 2 3 3 3 2" xfId="14297" xr:uid="{00000000-0005-0000-0000-00001E370000}"/>
    <cellStyle name="20% - Accent1 2 6 2 2 3 3 4" xfId="14298" xr:uid="{00000000-0005-0000-0000-00001F370000}"/>
    <cellStyle name="20% - Accent1 2 6 2 2 3 4" xfId="14299" xr:uid="{00000000-0005-0000-0000-000020370000}"/>
    <cellStyle name="20% - Accent1 2 6 2 2 3 4 2" xfId="14300" xr:uid="{00000000-0005-0000-0000-000021370000}"/>
    <cellStyle name="20% - Accent1 2 6 2 2 3 4 2 2" xfId="14301" xr:uid="{00000000-0005-0000-0000-000022370000}"/>
    <cellStyle name="20% - Accent1 2 6 2 2 3 4 2 2 2" xfId="14302" xr:uid="{00000000-0005-0000-0000-000023370000}"/>
    <cellStyle name="20% - Accent1 2 6 2 2 3 4 2 3" xfId="14303" xr:uid="{00000000-0005-0000-0000-000024370000}"/>
    <cellStyle name="20% - Accent1 2 6 2 2 3 4 3" xfId="14304" xr:uid="{00000000-0005-0000-0000-000025370000}"/>
    <cellStyle name="20% - Accent1 2 6 2 2 3 4 3 2" xfId="14305" xr:uid="{00000000-0005-0000-0000-000026370000}"/>
    <cellStyle name="20% - Accent1 2 6 2 2 3 4 4" xfId="14306" xr:uid="{00000000-0005-0000-0000-000027370000}"/>
    <cellStyle name="20% - Accent1 2 6 2 2 3 5" xfId="14307" xr:uid="{00000000-0005-0000-0000-000028370000}"/>
    <cellStyle name="20% - Accent1 2 6 2 2 3 5 2" xfId="14308" xr:uid="{00000000-0005-0000-0000-000029370000}"/>
    <cellStyle name="20% - Accent1 2 6 2 2 3 5 2 2" xfId="14309" xr:uid="{00000000-0005-0000-0000-00002A370000}"/>
    <cellStyle name="20% - Accent1 2 6 2 2 3 5 3" xfId="14310" xr:uid="{00000000-0005-0000-0000-00002B370000}"/>
    <cellStyle name="20% - Accent1 2 6 2 2 3 6" xfId="14311" xr:uid="{00000000-0005-0000-0000-00002C370000}"/>
    <cellStyle name="20% - Accent1 2 6 2 2 3 6 2" xfId="14312" xr:uid="{00000000-0005-0000-0000-00002D370000}"/>
    <cellStyle name="20% - Accent1 2 6 2 2 3 6 2 2" xfId="14313" xr:uid="{00000000-0005-0000-0000-00002E370000}"/>
    <cellStyle name="20% - Accent1 2 6 2 2 3 6 3" xfId="14314" xr:uid="{00000000-0005-0000-0000-00002F370000}"/>
    <cellStyle name="20% - Accent1 2 6 2 2 3 7" xfId="14315" xr:uid="{00000000-0005-0000-0000-000030370000}"/>
    <cellStyle name="20% - Accent1 2 6 2 2 3 7 2" xfId="14316" xr:uid="{00000000-0005-0000-0000-000031370000}"/>
    <cellStyle name="20% - Accent1 2 6 2 2 3 8" xfId="14317" xr:uid="{00000000-0005-0000-0000-000032370000}"/>
    <cellStyle name="20% - Accent1 2 6 2 2 3 8 2" xfId="14318" xr:uid="{00000000-0005-0000-0000-000033370000}"/>
    <cellStyle name="20% - Accent1 2 6 2 2 3 9" xfId="14319" xr:uid="{00000000-0005-0000-0000-000034370000}"/>
    <cellStyle name="20% - Accent1 2 6 2 2 4" xfId="14320" xr:uid="{00000000-0005-0000-0000-000035370000}"/>
    <cellStyle name="20% - Accent1 2 6 2 2 4 2" xfId="14321" xr:uid="{00000000-0005-0000-0000-000036370000}"/>
    <cellStyle name="20% - Accent1 2 6 2 2 4 2 2" xfId="14322" xr:uid="{00000000-0005-0000-0000-000037370000}"/>
    <cellStyle name="20% - Accent1 2 6 2 2 4 2 2 2" xfId="14323" xr:uid="{00000000-0005-0000-0000-000038370000}"/>
    <cellStyle name="20% - Accent1 2 6 2 2 4 2 3" xfId="14324" xr:uid="{00000000-0005-0000-0000-000039370000}"/>
    <cellStyle name="20% - Accent1 2 6 2 2 4 3" xfId="14325" xr:uid="{00000000-0005-0000-0000-00003A370000}"/>
    <cellStyle name="20% - Accent1 2 6 2 2 4 3 2" xfId="14326" xr:uid="{00000000-0005-0000-0000-00003B370000}"/>
    <cellStyle name="20% - Accent1 2 6 2 2 4 4" xfId="14327" xr:uid="{00000000-0005-0000-0000-00003C370000}"/>
    <cellStyle name="20% - Accent1 2 6 2 2 5" xfId="14328" xr:uid="{00000000-0005-0000-0000-00003D370000}"/>
    <cellStyle name="20% - Accent1 2 6 2 2 5 2" xfId="14329" xr:uid="{00000000-0005-0000-0000-00003E370000}"/>
    <cellStyle name="20% - Accent1 2 6 2 2 5 2 2" xfId="14330" xr:uid="{00000000-0005-0000-0000-00003F370000}"/>
    <cellStyle name="20% - Accent1 2 6 2 2 5 2 2 2" xfId="14331" xr:uid="{00000000-0005-0000-0000-000040370000}"/>
    <cellStyle name="20% - Accent1 2 6 2 2 5 2 3" xfId="14332" xr:uid="{00000000-0005-0000-0000-000041370000}"/>
    <cellStyle name="20% - Accent1 2 6 2 2 5 3" xfId="14333" xr:uid="{00000000-0005-0000-0000-000042370000}"/>
    <cellStyle name="20% - Accent1 2 6 2 2 5 3 2" xfId="14334" xr:uid="{00000000-0005-0000-0000-000043370000}"/>
    <cellStyle name="20% - Accent1 2 6 2 2 5 4" xfId="14335" xr:uid="{00000000-0005-0000-0000-000044370000}"/>
    <cellStyle name="20% - Accent1 2 6 2 2 6" xfId="14336" xr:uid="{00000000-0005-0000-0000-000045370000}"/>
    <cellStyle name="20% - Accent1 2 6 2 2 6 2" xfId="14337" xr:uid="{00000000-0005-0000-0000-000046370000}"/>
    <cellStyle name="20% - Accent1 2 6 2 2 6 2 2" xfId="14338" xr:uid="{00000000-0005-0000-0000-000047370000}"/>
    <cellStyle name="20% - Accent1 2 6 2 2 6 2 2 2" xfId="14339" xr:uid="{00000000-0005-0000-0000-000048370000}"/>
    <cellStyle name="20% - Accent1 2 6 2 2 6 2 3" xfId="14340" xr:uid="{00000000-0005-0000-0000-000049370000}"/>
    <cellStyle name="20% - Accent1 2 6 2 2 6 3" xfId="14341" xr:uid="{00000000-0005-0000-0000-00004A370000}"/>
    <cellStyle name="20% - Accent1 2 6 2 2 6 3 2" xfId="14342" xr:uid="{00000000-0005-0000-0000-00004B370000}"/>
    <cellStyle name="20% - Accent1 2 6 2 2 6 4" xfId="14343" xr:uid="{00000000-0005-0000-0000-00004C370000}"/>
    <cellStyle name="20% - Accent1 2 6 2 2 7" xfId="14344" xr:uid="{00000000-0005-0000-0000-00004D370000}"/>
    <cellStyle name="20% - Accent1 2 6 2 2 7 2" xfId="14345" xr:uid="{00000000-0005-0000-0000-00004E370000}"/>
    <cellStyle name="20% - Accent1 2 6 2 2 7 2 2" xfId="14346" xr:uid="{00000000-0005-0000-0000-00004F370000}"/>
    <cellStyle name="20% - Accent1 2 6 2 2 7 3" xfId="14347" xr:uid="{00000000-0005-0000-0000-000050370000}"/>
    <cellStyle name="20% - Accent1 2 6 2 2 8" xfId="14348" xr:uid="{00000000-0005-0000-0000-000051370000}"/>
    <cellStyle name="20% - Accent1 2 6 2 2 8 2" xfId="14349" xr:uid="{00000000-0005-0000-0000-000052370000}"/>
    <cellStyle name="20% - Accent1 2 6 2 2 8 2 2" xfId="14350" xr:uid="{00000000-0005-0000-0000-000053370000}"/>
    <cellStyle name="20% - Accent1 2 6 2 2 8 3" xfId="14351" xr:uid="{00000000-0005-0000-0000-000054370000}"/>
    <cellStyle name="20% - Accent1 2 6 2 2 9" xfId="14352" xr:uid="{00000000-0005-0000-0000-000055370000}"/>
    <cellStyle name="20% - Accent1 2 6 2 2 9 2" xfId="14353" xr:uid="{00000000-0005-0000-0000-000056370000}"/>
    <cellStyle name="20% - Accent1 2 6 2 3" xfId="14354" xr:uid="{00000000-0005-0000-0000-000057370000}"/>
    <cellStyle name="20% - Accent1 2 6 2 3 10" xfId="14355" xr:uid="{00000000-0005-0000-0000-000058370000}"/>
    <cellStyle name="20% - Accent1 2 6 2 3 10 2" xfId="14356" xr:uid="{00000000-0005-0000-0000-000059370000}"/>
    <cellStyle name="20% - Accent1 2 6 2 3 11" xfId="14357" xr:uid="{00000000-0005-0000-0000-00005A370000}"/>
    <cellStyle name="20% - Accent1 2 6 2 3 2" xfId="14358" xr:uid="{00000000-0005-0000-0000-00005B370000}"/>
    <cellStyle name="20% - Accent1 2 6 2 3 2 2" xfId="14359" xr:uid="{00000000-0005-0000-0000-00005C370000}"/>
    <cellStyle name="20% - Accent1 2 6 2 3 2 2 2" xfId="14360" xr:uid="{00000000-0005-0000-0000-00005D370000}"/>
    <cellStyle name="20% - Accent1 2 6 2 3 2 2 2 2" xfId="14361" xr:uid="{00000000-0005-0000-0000-00005E370000}"/>
    <cellStyle name="20% - Accent1 2 6 2 3 2 2 2 2 2" xfId="14362" xr:uid="{00000000-0005-0000-0000-00005F370000}"/>
    <cellStyle name="20% - Accent1 2 6 2 3 2 2 2 3" xfId="14363" xr:uid="{00000000-0005-0000-0000-000060370000}"/>
    <cellStyle name="20% - Accent1 2 6 2 3 2 2 3" xfId="14364" xr:uid="{00000000-0005-0000-0000-000061370000}"/>
    <cellStyle name="20% - Accent1 2 6 2 3 2 2 3 2" xfId="14365" xr:uid="{00000000-0005-0000-0000-000062370000}"/>
    <cellStyle name="20% - Accent1 2 6 2 3 2 2 4" xfId="14366" xr:uid="{00000000-0005-0000-0000-000063370000}"/>
    <cellStyle name="20% - Accent1 2 6 2 3 2 3" xfId="14367" xr:uid="{00000000-0005-0000-0000-000064370000}"/>
    <cellStyle name="20% - Accent1 2 6 2 3 2 3 2" xfId="14368" xr:uid="{00000000-0005-0000-0000-000065370000}"/>
    <cellStyle name="20% - Accent1 2 6 2 3 2 3 2 2" xfId="14369" xr:uid="{00000000-0005-0000-0000-000066370000}"/>
    <cellStyle name="20% - Accent1 2 6 2 3 2 3 2 2 2" xfId="14370" xr:uid="{00000000-0005-0000-0000-000067370000}"/>
    <cellStyle name="20% - Accent1 2 6 2 3 2 3 2 3" xfId="14371" xr:uid="{00000000-0005-0000-0000-000068370000}"/>
    <cellStyle name="20% - Accent1 2 6 2 3 2 3 3" xfId="14372" xr:uid="{00000000-0005-0000-0000-000069370000}"/>
    <cellStyle name="20% - Accent1 2 6 2 3 2 3 3 2" xfId="14373" xr:uid="{00000000-0005-0000-0000-00006A370000}"/>
    <cellStyle name="20% - Accent1 2 6 2 3 2 3 4" xfId="14374" xr:uid="{00000000-0005-0000-0000-00006B370000}"/>
    <cellStyle name="20% - Accent1 2 6 2 3 2 4" xfId="14375" xr:uid="{00000000-0005-0000-0000-00006C370000}"/>
    <cellStyle name="20% - Accent1 2 6 2 3 2 4 2" xfId="14376" xr:uid="{00000000-0005-0000-0000-00006D370000}"/>
    <cellStyle name="20% - Accent1 2 6 2 3 2 4 2 2" xfId="14377" xr:uid="{00000000-0005-0000-0000-00006E370000}"/>
    <cellStyle name="20% - Accent1 2 6 2 3 2 4 2 2 2" xfId="14378" xr:uid="{00000000-0005-0000-0000-00006F370000}"/>
    <cellStyle name="20% - Accent1 2 6 2 3 2 4 2 3" xfId="14379" xr:uid="{00000000-0005-0000-0000-000070370000}"/>
    <cellStyle name="20% - Accent1 2 6 2 3 2 4 3" xfId="14380" xr:uid="{00000000-0005-0000-0000-000071370000}"/>
    <cellStyle name="20% - Accent1 2 6 2 3 2 4 3 2" xfId="14381" xr:uid="{00000000-0005-0000-0000-000072370000}"/>
    <cellStyle name="20% - Accent1 2 6 2 3 2 4 4" xfId="14382" xr:uid="{00000000-0005-0000-0000-000073370000}"/>
    <cellStyle name="20% - Accent1 2 6 2 3 2 5" xfId="14383" xr:uid="{00000000-0005-0000-0000-000074370000}"/>
    <cellStyle name="20% - Accent1 2 6 2 3 2 5 2" xfId="14384" xr:uid="{00000000-0005-0000-0000-000075370000}"/>
    <cellStyle name="20% - Accent1 2 6 2 3 2 5 2 2" xfId="14385" xr:uid="{00000000-0005-0000-0000-000076370000}"/>
    <cellStyle name="20% - Accent1 2 6 2 3 2 5 3" xfId="14386" xr:uid="{00000000-0005-0000-0000-000077370000}"/>
    <cellStyle name="20% - Accent1 2 6 2 3 2 6" xfId="14387" xr:uid="{00000000-0005-0000-0000-000078370000}"/>
    <cellStyle name="20% - Accent1 2 6 2 3 2 6 2" xfId="14388" xr:uid="{00000000-0005-0000-0000-000079370000}"/>
    <cellStyle name="20% - Accent1 2 6 2 3 2 6 2 2" xfId="14389" xr:uid="{00000000-0005-0000-0000-00007A370000}"/>
    <cellStyle name="20% - Accent1 2 6 2 3 2 6 3" xfId="14390" xr:uid="{00000000-0005-0000-0000-00007B370000}"/>
    <cellStyle name="20% - Accent1 2 6 2 3 2 7" xfId="14391" xr:uid="{00000000-0005-0000-0000-00007C370000}"/>
    <cellStyle name="20% - Accent1 2 6 2 3 2 7 2" xfId="14392" xr:uid="{00000000-0005-0000-0000-00007D370000}"/>
    <cellStyle name="20% - Accent1 2 6 2 3 2 8" xfId="14393" xr:uid="{00000000-0005-0000-0000-00007E370000}"/>
    <cellStyle name="20% - Accent1 2 6 2 3 2 8 2" xfId="14394" xr:uid="{00000000-0005-0000-0000-00007F370000}"/>
    <cellStyle name="20% - Accent1 2 6 2 3 2 9" xfId="14395" xr:uid="{00000000-0005-0000-0000-000080370000}"/>
    <cellStyle name="20% - Accent1 2 6 2 3 3" xfId="14396" xr:uid="{00000000-0005-0000-0000-000081370000}"/>
    <cellStyle name="20% - Accent1 2 6 2 3 3 2" xfId="14397" xr:uid="{00000000-0005-0000-0000-000082370000}"/>
    <cellStyle name="20% - Accent1 2 6 2 3 3 2 2" xfId="14398" xr:uid="{00000000-0005-0000-0000-000083370000}"/>
    <cellStyle name="20% - Accent1 2 6 2 3 3 2 2 2" xfId="14399" xr:uid="{00000000-0005-0000-0000-000084370000}"/>
    <cellStyle name="20% - Accent1 2 6 2 3 3 2 2 2 2" xfId="14400" xr:uid="{00000000-0005-0000-0000-000085370000}"/>
    <cellStyle name="20% - Accent1 2 6 2 3 3 2 2 3" xfId="14401" xr:uid="{00000000-0005-0000-0000-000086370000}"/>
    <cellStyle name="20% - Accent1 2 6 2 3 3 2 3" xfId="14402" xr:uid="{00000000-0005-0000-0000-000087370000}"/>
    <cellStyle name="20% - Accent1 2 6 2 3 3 2 3 2" xfId="14403" xr:uid="{00000000-0005-0000-0000-000088370000}"/>
    <cellStyle name="20% - Accent1 2 6 2 3 3 2 4" xfId="14404" xr:uid="{00000000-0005-0000-0000-000089370000}"/>
    <cellStyle name="20% - Accent1 2 6 2 3 3 3" xfId="14405" xr:uid="{00000000-0005-0000-0000-00008A370000}"/>
    <cellStyle name="20% - Accent1 2 6 2 3 3 3 2" xfId="14406" xr:uid="{00000000-0005-0000-0000-00008B370000}"/>
    <cellStyle name="20% - Accent1 2 6 2 3 3 3 2 2" xfId="14407" xr:uid="{00000000-0005-0000-0000-00008C370000}"/>
    <cellStyle name="20% - Accent1 2 6 2 3 3 3 2 2 2" xfId="14408" xr:uid="{00000000-0005-0000-0000-00008D370000}"/>
    <cellStyle name="20% - Accent1 2 6 2 3 3 3 2 3" xfId="14409" xr:uid="{00000000-0005-0000-0000-00008E370000}"/>
    <cellStyle name="20% - Accent1 2 6 2 3 3 3 3" xfId="14410" xr:uid="{00000000-0005-0000-0000-00008F370000}"/>
    <cellStyle name="20% - Accent1 2 6 2 3 3 3 3 2" xfId="14411" xr:uid="{00000000-0005-0000-0000-000090370000}"/>
    <cellStyle name="20% - Accent1 2 6 2 3 3 3 4" xfId="14412" xr:uid="{00000000-0005-0000-0000-000091370000}"/>
    <cellStyle name="20% - Accent1 2 6 2 3 3 4" xfId="14413" xr:uid="{00000000-0005-0000-0000-000092370000}"/>
    <cellStyle name="20% - Accent1 2 6 2 3 3 4 2" xfId="14414" xr:uid="{00000000-0005-0000-0000-000093370000}"/>
    <cellStyle name="20% - Accent1 2 6 2 3 3 4 2 2" xfId="14415" xr:uid="{00000000-0005-0000-0000-000094370000}"/>
    <cellStyle name="20% - Accent1 2 6 2 3 3 4 2 2 2" xfId="14416" xr:uid="{00000000-0005-0000-0000-000095370000}"/>
    <cellStyle name="20% - Accent1 2 6 2 3 3 4 2 3" xfId="14417" xr:uid="{00000000-0005-0000-0000-000096370000}"/>
    <cellStyle name="20% - Accent1 2 6 2 3 3 4 3" xfId="14418" xr:uid="{00000000-0005-0000-0000-000097370000}"/>
    <cellStyle name="20% - Accent1 2 6 2 3 3 4 3 2" xfId="14419" xr:uid="{00000000-0005-0000-0000-000098370000}"/>
    <cellStyle name="20% - Accent1 2 6 2 3 3 4 4" xfId="14420" xr:uid="{00000000-0005-0000-0000-000099370000}"/>
    <cellStyle name="20% - Accent1 2 6 2 3 3 5" xfId="14421" xr:uid="{00000000-0005-0000-0000-00009A370000}"/>
    <cellStyle name="20% - Accent1 2 6 2 3 3 5 2" xfId="14422" xr:uid="{00000000-0005-0000-0000-00009B370000}"/>
    <cellStyle name="20% - Accent1 2 6 2 3 3 5 2 2" xfId="14423" xr:uid="{00000000-0005-0000-0000-00009C370000}"/>
    <cellStyle name="20% - Accent1 2 6 2 3 3 5 3" xfId="14424" xr:uid="{00000000-0005-0000-0000-00009D370000}"/>
    <cellStyle name="20% - Accent1 2 6 2 3 3 6" xfId="14425" xr:uid="{00000000-0005-0000-0000-00009E370000}"/>
    <cellStyle name="20% - Accent1 2 6 2 3 3 6 2" xfId="14426" xr:uid="{00000000-0005-0000-0000-00009F370000}"/>
    <cellStyle name="20% - Accent1 2 6 2 3 3 6 2 2" xfId="14427" xr:uid="{00000000-0005-0000-0000-0000A0370000}"/>
    <cellStyle name="20% - Accent1 2 6 2 3 3 6 3" xfId="14428" xr:uid="{00000000-0005-0000-0000-0000A1370000}"/>
    <cellStyle name="20% - Accent1 2 6 2 3 3 7" xfId="14429" xr:uid="{00000000-0005-0000-0000-0000A2370000}"/>
    <cellStyle name="20% - Accent1 2 6 2 3 3 7 2" xfId="14430" xr:uid="{00000000-0005-0000-0000-0000A3370000}"/>
    <cellStyle name="20% - Accent1 2 6 2 3 3 8" xfId="14431" xr:uid="{00000000-0005-0000-0000-0000A4370000}"/>
    <cellStyle name="20% - Accent1 2 6 2 3 3 8 2" xfId="14432" xr:uid="{00000000-0005-0000-0000-0000A5370000}"/>
    <cellStyle name="20% - Accent1 2 6 2 3 3 9" xfId="14433" xr:uid="{00000000-0005-0000-0000-0000A6370000}"/>
    <cellStyle name="20% - Accent1 2 6 2 3 4" xfId="14434" xr:uid="{00000000-0005-0000-0000-0000A7370000}"/>
    <cellStyle name="20% - Accent1 2 6 2 3 4 2" xfId="14435" xr:uid="{00000000-0005-0000-0000-0000A8370000}"/>
    <cellStyle name="20% - Accent1 2 6 2 3 4 2 2" xfId="14436" xr:uid="{00000000-0005-0000-0000-0000A9370000}"/>
    <cellStyle name="20% - Accent1 2 6 2 3 4 2 2 2" xfId="14437" xr:uid="{00000000-0005-0000-0000-0000AA370000}"/>
    <cellStyle name="20% - Accent1 2 6 2 3 4 2 3" xfId="14438" xr:uid="{00000000-0005-0000-0000-0000AB370000}"/>
    <cellStyle name="20% - Accent1 2 6 2 3 4 3" xfId="14439" xr:uid="{00000000-0005-0000-0000-0000AC370000}"/>
    <cellStyle name="20% - Accent1 2 6 2 3 4 3 2" xfId="14440" xr:uid="{00000000-0005-0000-0000-0000AD370000}"/>
    <cellStyle name="20% - Accent1 2 6 2 3 4 4" xfId="14441" xr:uid="{00000000-0005-0000-0000-0000AE370000}"/>
    <cellStyle name="20% - Accent1 2 6 2 3 5" xfId="14442" xr:uid="{00000000-0005-0000-0000-0000AF370000}"/>
    <cellStyle name="20% - Accent1 2 6 2 3 5 2" xfId="14443" xr:uid="{00000000-0005-0000-0000-0000B0370000}"/>
    <cellStyle name="20% - Accent1 2 6 2 3 5 2 2" xfId="14444" xr:uid="{00000000-0005-0000-0000-0000B1370000}"/>
    <cellStyle name="20% - Accent1 2 6 2 3 5 2 2 2" xfId="14445" xr:uid="{00000000-0005-0000-0000-0000B2370000}"/>
    <cellStyle name="20% - Accent1 2 6 2 3 5 2 3" xfId="14446" xr:uid="{00000000-0005-0000-0000-0000B3370000}"/>
    <cellStyle name="20% - Accent1 2 6 2 3 5 3" xfId="14447" xr:uid="{00000000-0005-0000-0000-0000B4370000}"/>
    <cellStyle name="20% - Accent1 2 6 2 3 5 3 2" xfId="14448" xr:uid="{00000000-0005-0000-0000-0000B5370000}"/>
    <cellStyle name="20% - Accent1 2 6 2 3 5 4" xfId="14449" xr:uid="{00000000-0005-0000-0000-0000B6370000}"/>
    <cellStyle name="20% - Accent1 2 6 2 3 6" xfId="14450" xr:uid="{00000000-0005-0000-0000-0000B7370000}"/>
    <cellStyle name="20% - Accent1 2 6 2 3 6 2" xfId="14451" xr:uid="{00000000-0005-0000-0000-0000B8370000}"/>
    <cellStyle name="20% - Accent1 2 6 2 3 6 2 2" xfId="14452" xr:uid="{00000000-0005-0000-0000-0000B9370000}"/>
    <cellStyle name="20% - Accent1 2 6 2 3 6 2 2 2" xfId="14453" xr:uid="{00000000-0005-0000-0000-0000BA370000}"/>
    <cellStyle name="20% - Accent1 2 6 2 3 6 2 3" xfId="14454" xr:uid="{00000000-0005-0000-0000-0000BB370000}"/>
    <cellStyle name="20% - Accent1 2 6 2 3 6 3" xfId="14455" xr:uid="{00000000-0005-0000-0000-0000BC370000}"/>
    <cellStyle name="20% - Accent1 2 6 2 3 6 3 2" xfId="14456" xr:uid="{00000000-0005-0000-0000-0000BD370000}"/>
    <cellStyle name="20% - Accent1 2 6 2 3 6 4" xfId="14457" xr:uid="{00000000-0005-0000-0000-0000BE370000}"/>
    <cellStyle name="20% - Accent1 2 6 2 3 7" xfId="14458" xr:uid="{00000000-0005-0000-0000-0000BF370000}"/>
    <cellStyle name="20% - Accent1 2 6 2 3 7 2" xfId="14459" xr:uid="{00000000-0005-0000-0000-0000C0370000}"/>
    <cellStyle name="20% - Accent1 2 6 2 3 7 2 2" xfId="14460" xr:uid="{00000000-0005-0000-0000-0000C1370000}"/>
    <cellStyle name="20% - Accent1 2 6 2 3 7 3" xfId="14461" xr:uid="{00000000-0005-0000-0000-0000C2370000}"/>
    <cellStyle name="20% - Accent1 2 6 2 3 8" xfId="14462" xr:uid="{00000000-0005-0000-0000-0000C3370000}"/>
    <cellStyle name="20% - Accent1 2 6 2 3 8 2" xfId="14463" xr:uid="{00000000-0005-0000-0000-0000C4370000}"/>
    <cellStyle name="20% - Accent1 2 6 2 3 8 2 2" xfId="14464" xr:uid="{00000000-0005-0000-0000-0000C5370000}"/>
    <cellStyle name="20% - Accent1 2 6 2 3 8 3" xfId="14465" xr:uid="{00000000-0005-0000-0000-0000C6370000}"/>
    <cellStyle name="20% - Accent1 2 6 2 3 9" xfId="14466" xr:uid="{00000000-0005-0000-0000-0000C7370000}"/>
    <cellStyle name="20% - Accent1 2 6 2 3 9 2" xfId="14467" xr:uid="{00000000-0005-0000-0000-0000C8370000}"/>
    <cellStyle name="20% - Accent1 2 6 2 4" xfId="14468" xr:uid="{00000000-0005-0000-0000-0000C9370000}"/>
    <cellStyle name="20% - Accent1 2 6 2 4 10" xfId="14469" xr:uid="{00000000-0005-0000-0000-0000CA370000}"/>
    <cellStyle name="20% - Accent1 2 6 2 4 10 2" xfId="14470" xr:uid="{00000000-0005-0000-0000-0000CB370000}"/>
    <cellStyle name="20% - Accent1 2 6 2 4 11" xfId="14471" xr:uid="{00000000-0005-0000-0000-0000CC370000}"/>
    <cellStyle name="20% - Accent1 2 6 2 4 2" xfId="14472" xr:uid="{00000000-0005-0000-0000-0000CD370000}"/>
    <cellStyle name="20% - Accent1 2 6 2 4 2 2" xfId="14473" xr:uid="{00000000-0005-0000-0000-0000CE370000}"/>
    <cellStyle name="20% - Accent1 2 6 2 4 2 2 2" xfId="14474" xr:uid="{00000000-0005-0000-0000-0000CF370000}"/>
    <cellStyle name="20% - Accent1 2 6 2 4 2 2 2 2" xfId="14475" xr:uid="{00000000-0005-0000-0000-0000D0370000}"/>
    <cellStyle name="20% - Accent1 2 6 2 4 2 2 2 2 2" xfId="14476" xr:uid="{00000000-0005-0000-0000-0000D1370000}"/>
    <cellStyle name="20% - Accent1 2 6 2 4 2 2 2 3" xfId="14477" xr:uid="{00000000-0005-0000-0000-0000D2370000}"/>
    <cellStyle name="20% - Accent1 2 6 2 4 2 2 3" xfId="14478" xr:uid="{00000000-0005-0000-0000-0000D3370000}"/>
    <cellStyle name="20% - Accent1 2 6 2 4 2 2 3 2" xfId="14479" xr:uid="{00000000-0005-0000-0000-0000D4370000}"/>
    <cellStyle name="20% - Accent1 2 6 2 4 2 2 4" xfId="14480" xr:uid="{00000000-0005-0000-0000-0000D5370000}"/>
    <cellStyle name="20% - Accent1 2 6 2 4 2 3" xfId="14481" xr:uid="{00000000-0005-0000-0000-0000D6370000}"/>
    <cellStyle name="20% - Accent1 2 6 2 4 2 3 2" xfId="14482" xr:uid="{00000000-0005-0000-0000-0000D7370000}"/>
    <cellStyle name="20% - Accent1 2 6 2 4 2 3 2 2" xfId="14483" xr:uid="{00000000-0005-0000-0000-0000D8370000}"/>
    <cellStyle name="20% - Accent1 2 6 2 4 2 3 2 2 2" xfId="14484" xr:uid="{00000000-0005-0000-0000-0000D9370000}"/>
    <cellStyle name="20% - Accent1 2 6 2 4 2 3 2 3" xfId="14485" xr:uid="{00000000-0005-0000-0000-0000DA370000}"/>
    <cellStyle name="20% - Accent1 2 6 2 4 2 3 3" xfId="14486" xr:uid="{00000000-0005-0000-0000-0000DB370000}"/>
    <cellStyle name="20% - Accent1 2 6 2 4 2 3 3 2" xfId="14487" xr:uid="{00000000-0005-0000-0000-0000DC370000}"/>
    <cellStyle name="20% - Accent1 2 6 2 4 2 3 4" xfId="14488" xr:uid="{00000000-0005-0000-0000-0000DD370000}"/>
    <cellStyle name="20% - Accent1 2 6 2 4 2 4" xfId="14489" xr:uid="{00000000-0005-0000-0000-0000DE370000}"/>
    <cellStyle name="20% - Accent1 2 6 2 4 2 4 2" xfId="14490" xr:uid="{00000000-0005-0000-0000-0000DF370000}"/>
    <cellStyle name="20% - Accent1 2 6 2 4 2 4 2 2" xfId="14491" xr:uid="{00000000-0005-0000-0000-0000E0370000}"/>
    <cellStyle name="20% - Accent1 2 6 2 4 2 4 2 2 2" xfId="14492" xr:uid="{00000000-0005-0000-0000-0000E1370000}"/>
    <cellStyle name="20% - Accent1 2 6 2 4 2 4 2 3" xfId="14493" xr:uid="{00000000-0005-0000-0000-0000E2370000}"/>
    <cellStyle name="20% - Accent1 2 6 2 4 2 4 3" xfId="14494" xr:uid="{00000000-0005-0000-0000-0000E3370000}"/>
    <cellStyle name="20% - Accent1 2 6 2 4 2 4 3 2" xfId="14495" xr:uid="{00000000-0005-0000-0000-0000E4370000}"/>
    <cellStyle name="20% - Accent1 2 6 2 4 2 4 4" xfId="14496" xr:uid="{00000000-0005-0000-0000-0000E5370000}"/>
    <cellStyle name="20% - Accent1 2 6 2 4 2 5" xfId="14497" xr:uid="{00000000-0005-0000-0000-0000E6370000}"/>
    <cellStyle name="20% - Accent1 2 6 2 4 2 5 2" xfId="14498" xr:uid="{00000000-0005-0000-0000-0000E7370000}"/>
    <cellStyle name="20% - Accent1 2 6 2 4 2 5 2 2" xfId="14499" xr:uid="{00000000-0005-0000-0000-0000E8370000}"/>
    <cellStyle name="20% - Accent1 2 6 2 4 2 5 3" xfId="14500" xr:uid="{00000000-0005-0000-0000-0000E9370000}"/>
    <cellStyle name="20% - Accent1 2 6 2 4 2 6" xfId="14501" xr:uid="{00000000-0005-0000-0000-0000EA370000}"/>
    <cellStyle name="20% - Accent1 2 6 2 4 2 6 2" xfId="14502" xr:uid="{00000000-0005-0000-0000-0000EB370000}"/>
    <cellStyle name="20% - Accent1 2 6 2 4 2 6 2 2" xfId="14503" xr:uid="{00000000-0005-0000-0000-0000EC370000}"/>
    <cellStyle name="20% - Accent1 2 6 2 4 2 6 3" xfId="14504" xr:uid="{00000000-0005-0000-0000-0000ED370000}"/>
    <cellStyle name="20% - Accent1 2 6 2 4 2 7" xfId="14505" xr:uid="{00000000-0005-0000-0000-0000EE370000}"/>
    <cellStyle name="20% - Accent1 2 6 2 4 2 7 2" xfId="14506" xr:uid="{00000000-0005-0000-0000-0000EF370000}"/>
    <cellStyle name="20% - Accent1 2 6 2 4 2 8" xfId="14507" xr:uid="{00000000-0005-0000-0000-0000F0370000}"/>
    <cellStyle name="20% - Accent1 2 6 2 4 2 8 2" xfId="14508" xr:uid="{00000000-0005-0000-0000-0000F1370000}"/>
    <cellStyle name="20% - Accent1 2 6 2 4 2 9" xfId="14509" xr:uid="{00000000-0005-0000-0000-0000F2370000}"/>
    <cellStyle name="20% - Accent1 2 6 2 4 3" xfId="14510" xr:uid="{00000000-0005-0000-0000-0000F3370000}"/>
    <cellStyle name="20% - Accent1 2 6 2 4 3 2" xfId="14511" xr:uid="{00000000-0005-0000-0000-0000F4370000}"/>
    <cellStyle name="20% - Accent1 2 6 2 4 3 2 2" xfId="14512" xr:uid="{00000000-0005-0000-0000-0000F5370000}"/>
    <cellStyle name="20% - Accent1 2 6 2 4 3 2 2 2" xfId="14513" xr:uid="{00000000-0005-0000-0000-0000F6370000}"/>
    <cellStyle name="20% - Accent1 2 6 2 4 3 2 2 2 2" xfId="14514" xr:uid="{00000000-0005-0000-0000-0000F7370000}"/>
    <cellStyle name="20% - Accent1 2 6 2 4 3 2 2 3" xfId="14515" xr:uid="{00000000-0005-0000-0000-0000F8370000}"/>
    <cellStyle name="20% - Accent1 2 6 2 4 3 2 3" xfId="14516" xr:uid="{00000000-0005-0000-0000-0000F9370000}"/>
    <cellStyle name="20% - Accent1 2 6 2 4 3 2 3 2" xfId="14517" xr:uid="{00000000-0005-0000-0000-0000FA370000}"/>
    <cellStyle name="20% - Accent1 2 6 2 4 3 2 4" xfId="14518" xr:uid="{00000000-0005-0000-0000-0000FB370000}"/>
    <cellStyle name="20% - Accent1 2 6 2 4 3 3" xfId="14519" xr:uid="{00000000-0005-0000-0000-0000FC370000}"/>
    <cellStyle name="20% - Accent1 2 6 2 4 3 3 2" xfId="14520" xr:uid="{00000000-0005-0000-0000-0000FD370000}"/>
    <cellStyle name="20% - Accent1 2 6 2 4 3 3 2 2" xfId="14521" xr:uid="{00000000-0005-0000-0000-0000FE370000}"/>
    <cellStyle name="20% - Accent1 2 6 2 4 3 3 2 2 2" xfId="14522" xr:uid="{00000000-0005-0000-0000-0000FF370000}"/>
    <cellStyle name="20% - Accent1 2 6 2 4 3 3 2 3" xfId="14523" xr:uid="{00000000-0005-0000-0000-000000380000}"/>
    <cellStyle name="20% - Accent1 2 6 2 4 3 3 3" xfId="14524" xr:uid="{00000000-0005-0000-0000-000001380000}"/>
    <cellStyle name="20% - Accent1 2 6 2 4 3 3 3 2" xfId="14525" xr:uid="{00000000-0005-0000-0000-000002380000}"/>
    <cellStyle name="20% - Accent1 2 6 2 4 3 3 4" xfId="14526" xr:uid="{00000000-0005-0000-0000-000003380000}"/>
    <cellStyle name="20% - Accent1 2 6 2 4 3 4" xfId="14527" xr:uid="{00000000-0005-0000-0000-000004380000}"/>
    <cellStyle name="20% - Accent1 2 6 2 4 3 4 2" xfId="14528" xr:uid="{00000000-0005-0000-0000-000005380000}"/>
    <cellStyle name="20% - Accent1 2 6 2 4 3 4 2 2" xfId="14529" xr:uid="{00000000-0005-0000-0000-000006380000}"/>
    <cellStyle name="20% - Accent1 2 6 2 4 3 4 2 2 2" xfId="14530" xr:uid="{00000000-0005-0000-0000-000007380000}"/>
    <cellStyle name="20% - Accent1 2 6 2 4 3 4 2 3" xfId="14531" xr:uid="{00000000-0005-0000-0000-000008380000}"/>
    <cellStyle name="20% - Accent1 2 6 2 4 3 4 3" xfId="14532" xr:uid="{00000000-0005-0000-0000-000009380000}"/>
    <cellStyle name="20% - Accent1 2 6 2 4 3 4 3 2" xfId="14533" xr:uid="{00000000-0005-0000-0000-00000A380000}"/>
    <cellStyle name="20% - Accent1 2 6 2 4 3 4 4" xfId="14534" xr:uid="{00000000-0005-0000-0000-00000B380000}"/>
    <cellStyle name="20% - Accent1 2 6 2 4 3 5" xfId="14535" xr:uid="{00000000-0005-0000-0000-00000C380000}"/>
    <cellStyle name="20% - Accent1 2 6 2 4 3 5 2" xfId="14536" xr:uid="{00000000-0005-0000-0000-00000D380000}"/>
    <cellStyle name="20% - Accent1 2 6 2 4 3 5 2 2" xfId="14537" xr:uid="{00000000-0005-0000-0000-00000E380000}"/>
    <cellStyle name="20% - Accent1 2 6 2 4 3 5 3" xfId="14538" xr:uid="{00000000-0005-0000-0000-00000F380000}"/>
    <cellStyle name="20% - Accent1 2 6 2 4 3 6" xfId="14539" xr:uid="{00000000-0005-0000-0000-000010380000}"/>
    <cellStyle name="20% - Accent1 2 6 2 4 3 6 2" xfId="14540" xr:uid="{00000000-0005-0000-0000-000011380000}"/>
    <cellStyle name="20% - Accent1 2 6 2 4 3 6 2 2" xfId="14541" xr:uid="{00000000-0005-0000-0000-000012380000}"/>
    <cellStyle name="20% - Accent1 2 6 2 4 3 6 3" xfId="14542" xr:uid="{00000000-0005-0000-0000-000013380000}"/>
    <cellStyle name="20% - Accent1 2 6 2 4 3 7" xfId="14543" xr:uid="{00000000-0005-0000-0000-000014380000}"/>
    <cellStyle name="20% - Accent1 2 6 2 4 3 7 2" xfId="14544" xr:uid="{00000000-0005-0000-0000-000015380000}"/>
    <cellStyle name="20% - Accent1 2 6 2 4 3 8" xfId="14545" xr:uid="{00000000-0005-0000-0000-000016380000}"/>
    <cellStyle name="20% - Accent1 2 6 2 4 3 8 2" xfId="14546" xr:uid="{00000000-0005-0000-0000-000017380000}"/>
    <cellStyle name="20% - Accent1 2 6 2 4 3 9" xfId="14547" xr:uid="{00000000-0005-0000-0000-000018380000}"/>
    <cellStyle name="20% - Accent1 2 6 2 4 4" xfId="14548" xr:uid="{00000000-0005-0000-0000-000019380000}"/>
    <cellStyle name="20% - Accent1 2 6 2 4 4 2" xfId="14549" xr:uid="{00000000-0005-0000-0000-00001A380000}"/>
    <cellStyle name="20% - Accent1 2 6 2 4 4 2 2" xfId="14550" xr:uid="{00000000-0005-0000-0000-00001B380000}"/>
    <cellStyle name="20% - Accent1 2 6 2 4 4 2 2 2" xfId="14551" xr:uid="{00000000-0005-0000-0000-00001C380000}"/>
    <cellStyle name="20% - Accent1 2 6 2 4 4 2 3" xfId="14552" xr:uid="{00000000-0005-0000-0000-00001D380000}"/>
    <cellStyle name="20% - Accent1 2 6 2 4 4 3" xfId="14553" xr:uid="{00000000-0005-0000-0000-00001E380000}"/>
    <cellStyle name="20% - Accent1 2 6 2 4 4 3 2" xfId="14554" xr:uid="{00000000-0005-0000-0000-00001F380000}"/>
    <cellStyle name="20% - Accent1 2 6 2 4 4 4" xfId="14555" xr:uid="{00000000-0005-0000-0000-000020380000}"/>
    <cellStyle name="20% - Accent1 2 6 2 4 5" xfId="14556" xr:uid="{00000000-0005-0000-0000-000021380000}"/>
    <cellStyle name="20% - Accent1 2 6 2 4 5 2" xfId="14557" xr:uid="{00000000-0005-0000-0000-000022380000}"/>
    <cellStyle name="20% - Accent1 2 6 2 4 5 2 2" xfId="14558" xr:uid="{00000000-0005-0000-0000-000023380000}"/>
    <cellStyle name="20% - Accent1 2 6 2 4 5 2 2 2" xfId="14559" xr:uid="{00000000-0005-0000-0000-000024380000}"/>
    <cellStyle name="20% - Accent1 2 6 2 4 5 2 3" xfId="14560" xr:uid="{00000000-0005-0000-0000-000025380000}"/>
    <cellStyle name="20% - Accent1 2 6 2 4 5 3" xfId="14561" xr:uid="{00000000-0005-0000-0000-000026380000}"/>
    <cellStyle name="20% - Accent1 2 6 2 4 5 3 2" xfId="14562" xr:uid="{00000000-0005-0000-0000-000027380000}"/>
    <cellStyle name="20% - Accent1 2 6 2 4 5 4" xfId="14563" xr:uid="{00000000-0005-0000-0000-000028380000}"/>
    <cellStyle name="20% - Accent1 2 6 2 4 6" xfId="14564" xr:uid="{00000000-0005-0000-0000-000029380000}"/>
    <cellStyle name="20% - Accent1 2 6 2 4 6 2" xfId="14565" xr:uid="{00000000-0005-0000-0000-00002A380000}"/>
    <cellStyle name="20% - Accent1 2 6 2 4 6 2 2" xfId="14566" xr:uid="{00000000-0005-0000-0000-00002B380000}"/>
    <cellStyle name="20% - Accent1 2 6 2 4 6 2 2 2" xfId="14567" xr:uid="{00000000-0005-0000-0000-00002C380000}"/>
    <cellStyle name="20% - Accent1 2 6 2 4 6 2 3" xfId="14568" xr:uid="{00000000-0005-0000-0000-00002D380000}"/>
    <cellStyle name="20% - Accent1 2 6 2 4 6 3" xfId="14569" xr:uid="{00000000-0005-0000-0000-00002E380000}"/>
    <cellStyle name="20% - Accent1 2 6 2 4 6 3 2" xfId="14570" xr:uid="{00000000-0005-0000-0000-00002F380000}"/>
    <cellStyle name="20% - Accent1 2 6 2 4 6 4" xfId="14571" xr:uid="{00000000-0005-0000-0000-000030380000}"/>
    <cellStyle name="20% - Accent1 2 6 2 4 7" xfId="14572" xr:uid="{00000000-0005-0000-0000-000031380000}"/>
    <cellStyle name="20% - Accent1 2 6 2 4 7 2" xfId="14573" xr:uid="{00000000-0005-0000-0000-000032380000}"/>
    <cellStyle name="20% - Accent1 2 6 2 4 7 2 2" xfId="14574" xr:uid="{00000000-0005-0000-0000-000033380000}"/>
    <cellStyle name="20% - Accent1 2 6 2 4 7 3" xfId="14575" xr:uid="{00000000-0005-0000-0000-000034380000}"/>
    <cellStyle name="20% - Accent1 2 6 2 4 8" xfId="14576" xr:uid="{00000000-0005-0000-0000-000035380000}"/>
    <cellStyle name="20% - Accent1 2 6 2 4 8 2" xfId="14577" xr:uid="{00000000-0005-0000-0000-000036380000}"/>
    <cellStyle name="20% - Accent1 2 6 2 4 8 2 2" xfId="14578" xr:uid="{00000000-0005-0000-0000-000037380000}"/>
    <cellStyle name="20% - Accent1 2 6 2 4 8 3" xfId="14579" xr:uid="{00000000-0005-0000-0000-000038380000}"/>
    <cellStyle name="20% - Accent1 2 6 2 4 9" xfId="14580" xr:uid="{00000000-0005-0000-0000-000039380000}"/>
    <cellStyle name="20% - Accent1 2 6 2 4 9 2" xfId="14581" xr:uid="{00000000-0005-0000-0000-00003A380000}"/>
    <cellStyle name="20% - Accent1 2 6 2 5" xfId="14582" xr:uid="{00000000-0005-0000-0000-00003B380000}"/>
    <cellStyle name="20% - Accent1 2 6 2 5 2" xfId="14583" xr:uid="{00000000-0005-0000-0000-00003C380000}"/>
    <cellStyle name="20% - Accent1 2 6 2 5 2 2" xfId="14584" xr:uid="{00000000-0005-0000-0000-00003D380000}"/>
    <cellStyle name="20% - Accent1 2 6 2 5 2 2 2" xfId="14585" xr:uid="{00000000-0005-0000-0000-00003E380000}"/>
    <cellStyle name="20% - Accent1 2 6 2 5 2 2 2 2" xfId="14586" xr:uid="{00000000-0005-0000-0000-00003F380000}"/>
    <cellStyle name="20% - Accent1 2 6 2 5 2 2 3" xfId="14587" xr:uid="{00000000-0005-0000-0000-000040380000}"/>
    <cellStyle name="20% - Accent1 2 6 2 5 2 3" xfId="14588" xr:uid="{00000000-0005-0000-0000-000041380000}"/>
    <cellStyle name="20% - Accent1 2 6 2 5 2 3 2" xfId="14589" xr:uid="{00000000-0005-0000-0000-000042380000}"/>
    <cellStyle name="20% - Accent1 2 6 2 5 2 4" xfId="14590" xr:uid="{00000000-0005-0000-0000-000043380000}"/>
    <cellStyle name="20% - Accent1 2 6 2 5 3" xfId="14591" xr:uid="{00000000-0005-0000-0000-000044380000}"/>
    <cellStyle name="20% - Accent1 2 6 2 5 3 2" xfId="14592" xr:uid="{00000000-0005-0000-0000-000045380000}"/>
    <cellStyle name="20% - Accent1 2 6 2 5 3 2 2" xfId="14593" xr:uid="{00000000-0005-0000-0000-000046380000}"/>
    <cellStyle name="20% - Accent1 2 6 2 5 3 2 2 2" xfId="14594" xr:uid="{00000000-0005-0000-0000-000047380000}"/>
    <cellStyle name="20% - Accent1 2 6 2 5 3 2 3" xfId="14595" xr:uid="{00000000-0005-0000-0000-000048380000}"/>
    <cellStyle name="20% - Accent1 2 6 2 5 3 3" xfId="14596" xr:uid="{00000000-0005-0000-0000-000049380000}"/>
    <cellStyle name="20% - Accent1 2 6 2 5 3 3 2" xfId="14597" xr:uid="{00000000-0005-0000-0000-00004A380000}"/>
    <cellStyle name="20% - Accent1 2 6 2 5 3 4" xfId="14598" xr:uid="{00000000-0005-0000-0000-00004B380000}"/>
    <cellStyle name="20% - Accent1 2 6 2 5 4" xfId="14599" xr:uid="{00000000-0005-0000-0000-00004C380000}"/>
    <cellStyle name="20% - Accent1 2 6 2 5 4 2" xfId="14600" xr:uid="{00000000-0005-0000-0000-00004D380000}"/>
    <cellStyle name="20% - Accent1 2 6 2 5 4 2 2" xfId="14601" xr:uid="{00000000-0005-0000-0000-00004E380000}"/>
    <cellStyle name="20% - Accent1 2 6 2 5 4 2 2 2" xfId="14602" xr:uid="{00000000-0005-0000-0000-00004F380000}"/>
    <cellStyle name="20% - Accent1 2 6 2 5 4 2 3" xfId="14603" xr:uid="{00000000-0005-0000-0000-000050380000}"/>
    <cellStyle name="20% - Accent1 2 6 2 5 4 3" xfId="14604" xr:uid="{00000000-0005-0000-0000-000051380000}"/>
    <cellStyle name="20% - Accent1 2 6 2 5 4 3 2" xfId="14605" xr:uid="{00000000-0005-0000-0000-000052380000}"/>
    <cellStyle name="20% - Accent1 2 6 2 5 4 4" xfId="14606" xr:uid="{00000000-0005-0000-0000-000053380000}"/>
    <cellStyle name="20% - Accent1 2 6 2 5 5" xfId="14607" xr:uid="{00000000-0005-0000-0000-000054380000}"/>
    <cellStyle name="20% - Accent1 2 6 2 5 5 2" xfId="14608" xr:uid="{00000000-0005-0000-0000-000055380000}"/>
    <cellStyle name="20% - Accent1 2 6 2 5 5 2 2" xfId="14609" xr:uid="{00000000-0005-0000-0000-000056380000}"/>
    <cellStyle name="20% - Accent1 2 6 2 5 5 3" xfId="14610" xr:uid="{00000000-0005-0000-0000-000057380000}"/>
    <cellStyle name="20% - Accent1 2 6 2 5 6" xfId="14611" xr:uid="{00000000-0005-0000-0000-000058380000}"/>
    <cellStyle name="20% - Accent1 2 6 2 5 6 2" xfId="14612" xr:uid="{00000000-0005-0000-0000-000059380000}"/>
    <cellStyle name="20% - Accent1 2 6 2 5 6 2 2" xfId="14613" xr:uid="{00000000-0005-0000-0000-00005A380000}"/>
    <cellStyle name="20% - Accent1 2 6 2 5 6 3" xfId="14614" xr:uid="{00000000-0005-0000-0000-00005B380000}"/>
    <cellStyle name="20% - Accent1 2 6 2 5 7" xfId="14615" xr:uid="{00000000-0005-0000-0000-00005C380000}"/>
    <cellStyle name="20% - Accent1 2 6 2 5 7 2" xfId="14616" xr:uid="{00000000-0005-0000-0000-00005D380000}"/>
    <cellStyle name="20% - Accent1 2 6 2 5 8" xfId="14617" xr:uid="{00000000-0005-0000-0000-00005E380000}"/>
    <cellStyle name="20% - Accent1 2 6 2 5 8 2" xfId="14618" xr:uid="{00000000-0005-0000-0000-00005F380000}"/>
    <cellStyle name="20% - Accent1 2 6 2 5 9" xfId="14619" xr:uid="{00000000-0005-0000-0000-000060380000}"/>
    <cellStyle name="20% - Accent1 2 6 2 6" xfId="14620" xr:uid="{00000000-0005-0000-0000-000061380000}"/>
    <cellStyle name="20% - Accent1 2 6 2 6 2" xfId="14621" xr:uid="{00000000-0005-0000-0000-000062380000}"/>
    <cellStyle name="20% - Accent1 2 6 2 6 2 2" xfId="14622" xr:uid="{00000000-0005-0000-0000-000063380000}"/>
    <cellStyle name="20% - Accent1 2 6 2 6 2 2 2" xfId="14623" xr:uid="{00000000-0005-0000-0000-000064380000}"/>
    <cellStyle name="20% - Accent1 2 6 2 6 2 2 2 2" xfId="14624" xr:uid="{00000000-0005-0000-0000-000065380000}"/>
    <cellStyle name="20% - Accent1 2 6 2 6 2 2 3" xfId="14625" xr:uid="{00000000-0005-0000-0000-000066380000}"/>
    <cellStyle name="20% - Accent1 2 6 2 6 2 3" xfId="14626" xr:uid="{00000000-0005-0000-0000-000067380000}"/>
    <cellStyle name="20% - Accent1 2 6 2 6 2 3 2" xfId="14627" xr:uid="{00000000-0005-0000-0000-000068380000}"/>
    <cellStyle name="20% - Accent1 2 6 2 6 2 4" xfId="14628" xr:uid="{00000000-0005-0000-0000-000069380000}"/>
    <cellStyle name="20% - Accent1 2 6 2 6 3" xfId="14629" xr:uid="{00000000-0005-0000-0000-00006A380000}"/>
    <cellStyle name="20% - Accent1 2 6 2 6 3 2" xfId="14630" xr:uid="{00000000-0005-0000-0000-00006B380000}"/>
    <cellStyle name="20% - Accent1 2 6 2 6 3 2 2" xfId="14631" xr:uid="{00000000-0005-0000-0000-00006C380000}"/>
    <cellStyle name="20% - Accent1 2 6 2 6 3 2 2 2" xfId="14632" xr:uid="{00000000-0005-0000-0000-00006D380000}"/>
    <cellStyle name="20% - Accent1 2 6 2 6 3 2 3" xfId="14633" xr:uid="{00000000-0005-0000-0000-00006E380000}"/>
    <cellStyle name="20% - Accent1 2 6 2 6 3 3" xfId="14634" xr:uid="{00000000-0005-0000-0000-00006F380000}"/>
    <cellStyle name="20% - Accent1 2 6 2 6 3 3 2" xfId="14635" xr:uid="{00000000-0005-0000-0000-000070380000}"/>
    <cellStyle name="20% - Accent1 2 6 2 6 3 4" xfId="14636" xr:uid="{00000000-0005-0000-0000-000071380000}"/>
    <cellStyle name="20% - Accent1 2 6 2 6 4" xfId="14637" xr:uid="{00000000-0005-0000-0000-000072380000}"/>
    <cellStyle name="20% - Accent1 2 6 2 6 4 2" xfId="14638" xr:uid="{00000000-0005-0000-0000-000073380000}"/>
    <cellStyle name="20% - Accent1 2 6 2 6 4 2 2" xfId="14639" xr:uid="{00000000-0005-0000-0000-000074380000}"/>
    <cellStyle name="20% - Accent1 2 6 2 6 4 2 2 2" xfId="14640" xr:uid="{00000000-0005-0000-0000-000075380000}"/>
    <cellStyle name="20% - Accent1 2 6 2 6 4 2 3" xfId="14641" xr:uid="{00000000-0005-0000-0000-000076380000}"/>
    <cellStyle name="20% - Accent1 2 6 2 6 4 3" xfId="14642" xr:uid="{00000000-0005-0000-0000-000077380000}"/>
    <cellStyle name="20% - Accent1 2 6 2 6 4 3 2" xfId="14643" xr:uid="{00000000-0005-0000-0000-000078380000}"/>
    <cellStyle name="20% - Accent1 2 6 2 6 4 4" xfId="14644" xr:uid="{00000000-0005-0000-0000-000079380000}"/>
    <cellStyle name="20% - Accent1 2 6 2 6 5" xfId="14645" xr:uid="{00000000-0005-0000-0000-00007A380000}"/>
    <cellStyle name="20% - Accent1 2 6 2 6 5 2" xfId="14646" xr:uid="{00000000-0005-0000-0000-00007B380000}"/>
    <cellStyle name="20% - Accent1 2 6 2 6 5 2 2" xfId="14647" xr:uid="{00000000-0005-0000-0000-00007C380000}"/>
    <cellStyle name="20% - Accent1 2 6 2 6 5 3" xfId="14648" xr:uid="{00000000-0005-0000-0000-00007D380000}"/>
    <cellStyle name="20% - Accent1 2 6 2 6 6" xfId="14649" xr:uid="{00000000-0005-0000-0000-00007E380000}"/>
    <cellStyle name="20% - Accent1 2 6 2 6 6 2" xfId="14650" xr:uid="{00000000-0005-0000-0000-00007F380000}"/>
    <cellStyle name="20% - Accent1 2 6 2 6 6 2 2" xfId="14651" xr:uid="{00000000-0005-0000-0000-000080380000}"/>
    <cellStyle name="20% - Accent1 2 6 2 6 6 3" xfId="14652" xr:uid="{00000000-0005-0000-0000-000081380000}"/>
    <cellStyle name="20% - Accent1 2 6 2 6 7" xfId="14653" xr:uid="{00000000-0005-0000-0000-000082380000}"/>
    <cellStyle name="20% - Accent1 2 6 2 6 7 2" xfId="14654" xr:uid="{00000000-0005-0000-0000-000083380000}"/>
    <cellStyle name="20% - Accent1 2 6 2 6 8" xfId="14655" xr:uid="{00000000-0005-0000-0000-000084380000}"/>
    <cellStyle name="20% - Accent1 2 6 2 6 8 2" xfId="14656" xr:uid="{00000000-0005-0000-0000-000085380000}"/>
    <cellStyle name="20% - Accent1 2 6 2 6 9" xfId="14657" xr:uid="{00000000-0005-0000-0000-000086380000}"/>
    <cellStyle name="20% - Accent1 2 6 2 7" xfId="14658" xr:uid="{00000000-0005-0000-0000-000087380000}"/>
    <cellStyle name="20% - Accent1 2 6 2 7 2" xfId="14659" xr:uid="{00000000-0005-0000-0000-000088380000}"/>
    <cellStyle name="20% - Accent1 2 6 2 7 2 2" xfId="14660" xr:uid="{00000000-0005-0000-0000-000089380000}"/>
    <cellStyle name="20% - Accent1 2 6 2 7 2 2 2" xfId="14661" xr:uid="{00000000-0005-0000-0000-00008A380000}"/>
    <cellStyle name="20% - Accent1 2 6 2 7 2 3" xfId="14662" xr:uid="{00000000-0005-0000-0000-00008B380000}"/>
    <cellStyle name="20% - Accent1 2 6 2 7 3" xfId="14663" xr:uid="{00000000-0005-0000-0000-00008C380000}"/>
    <cellStyle name="20% - Accent1 2 6 2 7 3 2" xfId="14664" xr:uid="{00000000-0005-0000-0000-00008D380000}"/>
    <cellStyle name="20% - Accent1 2 6 2 7 4" xfId="14665" xr:uid="{00000000-0005-0000-0000-00008E380000}"/>
    <cellStyle name="20% - Accent1 2 6 2 8" xfId="14666" xr:uid="{00000000-0005-0000-0000-00008F380000}"/>
    <cellStyle name="20% - Accent1 2 6 2 8 2" xfId="14667" xr:uid="{00000000-0005-0000-0000-000090380000}"/>
    <cellStyle name="20% - Accent1 2 6 2 8 2 2" xfId="14668" xr:uid="{00000000-0005-0000-0000-000091380000}"/>
    <cellStyle name="20% - Accent1 2 6 2 8 2 2 2" xfId="14669" xr:uid="{00000000-0005-0000-0000-000092380000}"/>
    <cellStyle name="20% - Accent1 2 6 2 8 2 3" xfId="14670" xr:uid="{00000000-0005-0000-0000-000093380000}"/>
    <cellStyle name="20% - Accent1 2 6 2 8 3" xfId="14671" xr:uid="{00000000-0005-0000-0000-000094380000}"/>
    <cellStyle name="20% - Accent1 2 6 2 8 3 2" xfId="14672" xr:uid="{00000000-0005-0000-0000-000095380000}"/>
    <cellStyle name="20% - Accent1 2 6 2 8 4" xfId="14673" xr:uid="{00000000-0005-0000-0000-000096380000}"/>
    <cellStyle name="20% - Accent1 2 6 2 9" xfId="14674" xr:uid="{00000000-0005-0000-0000-000097380000}"/>
    <cellStyle name="20% - Accent1 2 6 2 9 2" xfId="14675" xr:uid="{00000000-0005-0000-0000-000098380000}"/>
    <cellStyle name="20% - Accent1 2 6 2 9 2 2" xfId="14676" xr:uid="{00000000-0005-0000-0000-000099380000}"/>
    <cellStyle name="20% - Accent1 2 6 2 9 2 2 2" xfId="14677" xr:uid="{00000000-0005-0000-0000-00009A380000}"/>
    <cellStyle name="20% - Accent1 2 6 2 9 2 3" xfId="14678" xr:uid="{00000000-0005-0000-0000-00009B380000}"/>
    <cellStyle name="20% - Accent1 2 6 2 9 3" xfId="14679" xr:uid="{00000000-0005-0000-0000-00009C380000}"/>
    <cellStyle name="20% - Accent1 2 6 2 9 3 2" xfId="14680" xr:uid="{00000000-0005-0000-0000-00009D380000}"/>
    <cellStyle name="20% - Accent1 2 6 2 9 4" xfId="14681" xr:uid="{00000000-0005-0000-0000-00009E380000}"/>
    <cellStyle name="20% - Accent1 2 6 3" xfId="14682" xr:uid="{00000000-0005-0000-0000-00009F380000}"/>
    <cellStyle name="20% - Accent1 2 6 3 10" xfId="14683" xr:uid="{00000000-0005-0000-0000-0000A0380000}"/>
    <cellStyle name="20% - Accent1 2 6 3 10 2" xfId="14684" xr:uid="{00000000-0005-0000-0000-0000A1380000}"/>
    <cellStyle name="20% - Accent1 2 6 3 11" xfId="14685" xr:uid="{00000000-0005-0000-0000-0000A2380000}"/>
    <cellStyle name="20% - Accent1 2 6 3 2" xfId="14686" xr:uid="{00000000-0005-0000-0000-0000A3380000}"/>
    <cellStyle name="20% - Accent1 2 6 3 2 2" xfId="14687" xr:uid="{00000000-0005-0000-0000-0000A4380000}"/>
    <cellStyle name="20% - Accent1 2 6 3 2 2 2" xfId="14688" xr:uid="{00000000-0005-0000-0000-0000A5380000}"/>
    <cellStyle name="20% - Accent1 2 6 3 2 2 2 2" xfId="14689" xr:uid="{00000000-0005-0000-0000-0000A6380000}"/>
    <cellStyle name="20% - Accent1 2 6 3 2 2 2 2 2" xfId="14690" xr:uid="{00000000-0005-0000-0000-0000A7380000}"/>
    <cellStyle name="20% - Accent1 2 6 3 2 2 2 3" xfId="14691" xr:uid="{00000000-0005-0000-0000-0000A8380000}"/>
    <cellStyle name="20% - Accent1 2 6 3 2 2 3" xfId="14692" xr:uid="{00000000-0005-0000-0000-0000A9380000}"/>
    <cellStyle name="20% - Accent1 2 6 3 2 2 3 2" xfId="14693" xr:uid="{00000000-0005-0000-0000-0000AA380000}"/>
    <cellStyle name="20% - Accent1 2 6 3 2 2 4" xfId="14694" xr:uid="{00000000-0005-0000-0000-0000AB380000}"/>
    <cellStyle name="20% - Accent1 2 6 3 2 3" xfId="14695" xr:uid="{00000000-0005-0000-0000-0000AC380000}"/>
    <cellStyle name="20% - Accent1 2 6 3 2 3 2" xfId="14696" xr:uid="{00000000-0005-0000-0000-0000AD380000}"/>
    <cellStyle name="20% - Accent1 2 6 3 2 3 2 2" xfId="14697" xr:uid="{00000000-0005-0000-0000-0000AE380000}"/>
    <cellStyle name="20% - Accent1 2 6 3 2 3 2 2 2" xfId="14698" xr:uid="{00000000-0005-0000-0000-0000AF380000}"/>
    <cellStyle name="20% - Accent1 2 6 3 2 3 2 3" xfId="14699" xr:uid="{00000000-0005-0000-0000-0000B0380000}"/>
    <cellStyle name="20% - Accent1 2 6 3 2 3 3" xfId="14700" xr:uid="{00000000-0005-0000-0000-0000B1380000}"/>
    <cellStyle name="20% - Accent1 2 6 3 2 3 3 2" xfId="14701" xr:uid="{00000000-0005-0000-0000-0000B2380000}"/>
    <cellStyle name="20% - Accent1 2 6 3 2 3 4" xfId="14702" xr:uid="{00000000-0005-0000-0000-0000B3380000}"/>
    <cellStyle name="20% - Accent1 2 6 3 2 4" xfId="14703" xr:uid="{00000000-0005-0000-0000-0000B4380000}"/>
    <cellStyle name="20% - Accent1 2 6 3 2 4 2" xfId="14704" xr:uid="{00000000-0005-0000-0000-0000B5380000}"/>
    <cellStyle name="20% - Accent1 2 6 3 2 4 2 2" xfId="14705" xr:uid="{00000000-0005-0000-0000-0000B6380000}"/>
    <cellStyle name="20% - Accent1 2 6 3 2 4 2 2 2" xfId="14706" xr:uid="{00000000-0005-0000-0000-0000B7380000}"/>
    <cellStyle name="20% - Accent1 2 6 3 2 4 2 3" xfId="14707" xr:uid="{00000000-0005-0000-0000-0000B8380000}"/>
    <cellStyle name="20% - Accent1 2 6 3 2 4 3" xfId="14708" xr:uid="{00000000-0005-0000-0000-0000B9380000}"/>
    <cellStyle name="20% - Accent1 2 6 3 2 4 3 2" xfId="14709" xr:uid="{00000000-0005-0000-0000-0000BA380000}"/>
    <cellStyle name="20% - Accent1 2 6 3 2 4 4" xfId="14710" xr:uid="{00000000-0005-0000-0000-0000BB380000}"/>
    <cellStyle name="20% - Accent1 2 6 3 2 5" xfId="14711" xr:uid="{00000000-0005-0000-0000-0000BC380000}"/>
    <cellStyle name="20% - Accent1 2 6 3 2 5 2" xfId="14712" xr:uid="{00000000-0005-0000-0000-0000BD380000}"/>
    <cellStyle name="20% - Accent1 2 6 3 2 5 2 2" xfId="14713" xr:uid="{00000000-0005-0000-0000-0000BE380000}"/>
    <cellStyle name="20% - Accent1 2 6 3 2 5 3" xfId="14714" xr:uid="{00000000-0005-0000-0000-0000BF380000}"/>
    <cellStyle name="20% - Accent1 2 6 3 2 6" xfId="14715" xr:uid="{00000000-0005-0000-0000-0000C0380000}"/>
    <cellStyle name="20% - Accent1 2 6 3 2 6 2" xfId="14716" xr:uid="{00000000-0005-0000-0000-0000C1380000}"/>
    <cellStyle name="20% - Accent1 2 6 3 2 6 2 2" xfId="14717" xr:uid="{00000000-0005-0000-0000-0000C2380000}"/>
    <cellStyle name="20% - Accent1 2 6 3 2 6 3" xfId="14718" xr:uid="{00000000-0005-0000-0000-0000C3380000}"/>
    <cellStyle name="20% - Accent1 2 6 3 2 7" xfId="14719" xr:uid="{00000000-0005-0000-0000-0000C4380000}"/>
    <cellStyle name="20% - Accent1 2 6 3 2 7 2" xfId="14720" xr:uid="{00000000-0005-0000-0000-0000C5380000}"/>
    <cellStyle name="20% - Accent1 2 6 3 2 8" xfId="14721" xr:uid="{00000000-0005-0000-0000-0000C6380000}"/>
    <cellStyle name="20% - Accent1 2 6 3 2 8 2" xfId="14722" xr:uid="{00000000-0005-0000-0000-0000C7380000}"/>
    <cellStyle name="20% - Accent1 2 6 3 2 9" xfId="14723" xr:uid="{00000000-0005-0000-0000-0000C8380000}"/>
    <cellStyle name="20% - Accent1 2 6 3 3" xfId="14724" xr:uid="{00000000-0005-0000-0000-0000C9380000}"/>
    <cellStyle name="20% - Accent1 2 6 3 3 2" xfId="14725" xr:uid="{00000000-0005-0000-0000-0000CA380000}"/>
    <cellStyle name="20% - Accent1 2 6 3 3 2 2" xfId="14726" xr:uid="{00000000-0005-0000-0000-0000CB380000}"/>
    <cellStyle name="20% - Accent1 2 6 3 3 2 2 2" xfId="14727" xr:uid="{00000000-0005-0000-0000-0000CC380000}"/>
    <cellStyle name="20% - Accent1 2 6 3 3 2 2 2 2" xfId="14728" xr:uid="{00000000-0005-0000-0000-0000CD380000}"/>
    <cellStyle name="20% - Accent1 2 6 3 3 2 2 3" xfId="14729" xr:uid="{00000000-0005-0000-0000-0000CE380000}"/>
    <cellStyle name="20% - Accent1 2 6 3 3 2 3" xfId="14730" xr:uid="{00000000-0005-0000-0000-0000CF380000}"/>
    <cellStyle name="20% - Accent1 2 6 3 3 2 3 2" xfId="14731" xr:uid="{00000000-0005-0000-0000-0000D0380000}"/>
    <cellStyle name="20% - Accent1 2 6 3 3 2 4" xfId="14732" xr:uid="{00000000-0005-0000-0000-0000D1380000}"/>
    <cellStyle name="20% - Accent1 2 6 3 3 3" xfId="14733" xr:uid="{00000000-0005-0000-0000-0000D2380000}"/>
    <cellStyle name="20% - Accent1 2 6 3 3 3 2" xfId="14734" xr:uid="{00000000-0005-0000-0000-0000D3380000}"/>
    <cellStyle name="20% - Accent1 2 6 3 3 3 2 2" xfId="14735" xr:uid="{00000000-0005-0000-0000-0000D4380000}"/>
    <cellStyle name="20% - Accent1 2 6 3 3 3 2 2 2" xfId="14736" xr:uid="{00000000-0005-0000-0000-0000D5380000}"/>
    <cellStyle name="20% - Accent1 2 6 3 3 3 2 3" xfId="14737" xr:uid="{00000000-0005-0000-0000-0000D6380000}"/>
    <cellStyle name="20% - Accent1 2 6 3 3 3 3" xfId="14738" xr:uid="{00000000-0005-0000-0000-0000D7380000}"/>
    <cellStyle name="20% - Accent1 2 6 3 3 3 3 2" xfId="14739" xr:uid="{00000000-0005-0000-0000-0000D8380000}"/>
    <cellStyle name="20% - Accent1 2 6 3 3 3 4" xfId="14740" xr:uid="{00000000-0005-0000-0000-0000D9380000}"/>
    <cellStyle name="20% - Accent1 2 6 3 3 4" xfId="14741" xr:uid="{00000000-0005-0000-0000-0000DA380000}"/>
    <cellStyle name="20% - Accent1 2 6 3 3 4 2" xfId="14742" xr:uid="{00000000-0005-0000-0000-0000DB380000}"/>
    <cellStyle name="20% - Accent1 2 6 3 3 4 2 2" xfId="14743" xr:uid="{00000000-0005-0000-0000-0000DC380000}"/>
    <cellStyle name="20% - Accent1 2 6 3 3 4 2 2 2" xfId="14744" xr:uid="{00000000-0005-0000-0000-0000DD380000}"/>
    <cellStyle name="20% - Accent1 2 6 3 3 4 2 3" xfId="14745" xr:uid="{00000000-0005-0000-0000-0000DE380000}"/>
    <cellStyle name="20% - Accent1 2 6 3 3 4 3" xfId="14746" xr:uid="{00000000-0005-0000-0000-0000DF380000}"/>
    <cellStyle name="20% - Accent1 2 6 3 3 4 3 2" xfId="14747" xr:uid="{00000000-0005-0000-0000-0000E0380000}"/>
    <cellStyle name="20% - Accent1 2 6 3 3 4 4" xfId="14748" xr:uid="{00000000-0005-0000-0000-0000E1380000}"/>
    <cellStyle name="20% - Accent1 2 6 3 3 5" xfId="14749" xr:uid="{00000000-0005-0000-0000-0000E2380000}"/>
    <cellStyle name="20% - Accent1 2 6 3 3 5 2" xfId="14750" xr:uid="{00000000-0005-0000-0000-0000E3380000}"/>
    <cellStyle name="20% - Accent1 2 6 3 3 5 2 2" xfId="14751" xr:uid="{00000000-0005-0000-0000-0000E4380000}"/>
    <cellStyle name="20% - Accent1 2 6 3 3 5 3" xfId="14752" xr:uid="{00000000-0005-0000-0000-0000E5380000}"/>
    <cellStyle name="20% - Accent1 2 6 3 3 6" xfId="14753" xr:uid="{00000000-0005-0000-0000-0000E6380000}"/>
    <cellStyle name="20% - Accent1 2 6 3 3 6 2" xfId="14754" xr:uid="{00000000-0005-0000-0000-0000E7380000}"/>
    <cellStyle name="20% - Accent1 2 6 3 3 6 2 2" xfId="14755" xr:uid="{00000000-0005-0000-0000-0000E8380000}"/>
    <cellStyle name="20% - Accent1 2 6 3 3 6 3" xfId="14756" xr:uid="{00000000-0005-0000-0000-0000E9380000}"/>
    <cellStyle name="20% - Accent1 2 6 3 3 7" xfId="14757" xr:uid="{00000000-0005-0000-0000-0000EA380000}"/>
    <cellStyle name="20% - Accent1 2 6 3 3 7 2" xfId="14758" xr:uid="{00000000-0005-0000-0000-0000EB380000}"/>
    <cellStyle name="20% - Accent1 2 6 3 3 8" xfId="14759" xr:uid="{00000000-0005-0000-0000-0000EC380000}"/>
    <cellStyle name="20% - Accent1 2 6 3 3 8 2" xfId="14760" xr:uid="{00000000-0005-0000-0000-0000ED380000}"/>
    <cellStyle name="20% - Accent1 2 6 3 3 9" xfId="14761" xr:uid="{00000000-0005-0000-0000-0000EE380000}"/>
    <cellStyle name="20% - Accent1 2 6 3 4" xfId="14762" xr:uid="{00000000-0005-0000-0000-0000EF380000}"/>
    <cellStyle name="20% - Accent1 2 6 3 4 2" xfId="14763" xr:uid="{00000000-0005-0000-0000-0000F0380000}"/>
    <cellStyle name="20% - Accent1 2 6 3 4 2 2" xfId="14764" xr:uid="{00000000-0005-0000-0000-0000F1380000}"/>
    <cellStyle name="20% - Accent1 2 6 3 4 2 2 2" xfId="14765" xr:uid="{00000000-0005-0000-0000-0000F2380000}"/>
    <cellStyle name="20% - Accent1 2 6 3 4 2 3" xfId="14766" xr:uid="{00000000-0005-0000-0000-0000F3380000}"/>
    <cellStyle name="20% - Accent1 2 6 3 4 3" xfId="14767" xr:uid="{00000000-0005-0000-0000-0000F4380000}"/>
    <cellStyle name="20% - Accent1 2 6 3 4 3 2" xfId="14768" xr:uid="{00000000-0005-0000-0000-0000F5380000}"/>
    <cellStyle name="20% - Accent1 2 6 3 4 4" xfId="14769" xr:uid="{00000000-0005-0000-0000-0000F6380000}"/>
    <cellStyle name="20% - Accent1 2 6 3 5" xfId="14770" xr:uid="{00000000-0005-0000-0000-0000F7380000}"/>
    <cellStyle name="20% - Accent1 2 6 3 5 2" xfId="14771" xr:uid="{00000000-0005-0000-0000-0000F8380000}"/>
    <cellStyle name="20% - Accent1 2 6 3 5 2 2" xfId="14772" xr:uid="{00000000-0005-0000-0000-0000F9380000}"/>
    <cellStyle name="20% - Accent1 2 6 3 5 2 2 2" xfId="14773" xr:uid="{00000000-0005-0000-0000-0000FA380000}"/>
    <cellStyle name="20% - Accent1 2 6 3 5 2 3" xfId="14774" xr:uid="{00000000-0005-0000-0000-0000FB380000}"/>
    <cellStyle name="20% - Accent1 2 6 3 5 3" xfId="14775" xr:uid="{00000000-0005-0000-0000-0000FC380000}"/>
    <cellStyle name="20% - Accent1 2 6 3 5 3 2" xfId="14776" xr:uid="{00000000-0005-0000-0000-0000FD380000}"/>
    <cellStyle name="20% - Accent1 2 6 3 5 4" xfId="14777" xr:uid="{00000000-0005-0000-0000-0000FE380000}"/>
    <cellStyle name="20% - Accent1 2 6 3 6" xfId="14778" xr:uid="{00000000-0005-0000-0000-0000FF380000}"/>
    <cellStyle name="20% - Accent1 2 6 3 6 2" xfId="14779" xr:uid="{00000000-0005-0000-0000-000000390000}"/>
    <cellStyle name="20% - Accent1 2 6 3 6 2 2" xfId="14780" xr:uid="{00000000-0005-0000-0000-000001390000}"/>
    <cellStyle name="20% - Accent1 2 6 3 6 2 2 2" xfId="14781" xr:uid="{00000000-0005-0000-0000-000002390000}"/>
    <cellStyle name="20% - Accent1 2 6 3 6 2 3" xfId="14782" xr:uid="{00000000-0005-0000-0000-000003390000}"/>
    <cellStyle name="20% - Accent1 2 6 3 6 3" xfId="14783" xr:uid="{00000000-0005-0000-0000-000004390000}"/>
    <cellStyle name="20% - Accent1 2 6 3 6 3 2" xfId="14784" xr:uid="{00000000-0005-0000-0000-000005390000}"/>
    <cellStyle name="20% - Accent1 2 6 3 6 4" xfId="14785" xr:uid="{00000000-0005-0000-0000-000006390000}"/>
    <cellStyle name="20% - Accent1 2 6 3 7" xfId="14786" xr:uid="{00000000-0005-0000-0000-000007390000}"/>
    <cellStyle name="20% - Accent1 2 6 3 7 2" xfId="14787" xr:uid="{00000000-0005-0000-0000-000008390000}"/>
    <cellStyle name="20% - Accent1 2 6 3 7 2 2" xfId="14788" xr:uid="{00000000-0005-0000-0000-000009390000}"/>
    <cellStyle name="20% - Accent1 2 6 3 7 3" xfId="14789" xr:uid="{00000000-0005-0000-0000-00000A390000}"/>
    <cellStyle name="20% - Accent1 2 6 3 8" xfId="14790" xr:uid="{00000000-0005-0000-0000-00000B390000}"/>
    <cellStyle name="20% - Accent1 2 6 3 8 2" xfId="14791" xr:uid="{00000000-0005-0000-0000-00000C390000}"/>
    <cellStyle name="20% - Accent1 2 6 3 8 2 2" xfId="14792" xr:uid="{00000000-0005-0000-0000-00000D390000}"/>
    <cellStyle name="20% - Accent1 2 6 3 8 3" xfId="14793" xr:uid="{00000000-0005-0000-0000-00000E390000}"/>
    <cellStyle name="20% - Accent1 2 6 3 9" xfId="14794" xr:uid="{00000000-0005-0000-0000-00000F390000}"/>
    <cellStyle name="20% - Accent1 2 6 3 9 2" xfId="14795" xr:uid="{00000000-0005-0000-0000-000010390000}"/>
    <cellStyle name="20% - Accent1 2 6 4" xfId="14796" xr:uid="{00000000-0005-0000-0000-000011390000}"/>
    <cellStyle name="20% - Accent1 2 6 4 10" xfId="14797" xr:uid="{00000000-0005-0000-0000-000012390000}"/>
    <cellStyle name="20% - Accent1 2 6 4 10 2" xfId="14798" xr:uid="{00000000-0005-0000-0000-000013390000}"/>
    <cellStyle name="20% - Accent1 2 6 4 11" xfId="14799" xr:uid="{00000000-0005-0000-0000-000014390000}"/>
    <cellStyle name="20% - Accent1 2 6 4 2" xfId="14800" xr:uid="{00000000-0005-0000-0000-000015390000}"/>
    <cellStyle name="20% - Accent1 2 6 4 2 2" xfId="14801" xr:uid="{00000000-0005-0000-0000-000016390000}"/>
    <cellStyle name="20% - Accent1 2 6 4 2 2 2" xfId="14802" xr:uid="{00000000-0005-0000-0000-000017390000}"/>
    <cellStyle name="20% - Accent1 2 6 4 2 2 2 2" xfId="14803" xr:uid="{00000000-0005-0000-0000-000018390000}"/>
    <cellStyle name="20% - Accent1 2 6 4 2 2 2 2 2" xfId="14804" xr:uid="{00000000-0005-0000-0000-000019390000}"/>
    <cellStyle name="20% - Accent1 2 6 4 2 2 2 3" xfId="14805" xr:uid="{00000000-0005-0000-0000-00001A390000}"/>
    <cellStyle name="20% - Accent1 2 6 4 2 2 3" xfId="14806" xr:uid="{00000000-0005-0000-0000-00001B390000}"/>
    <cellStyle name="20% - Accent1 2 6 4 2 2 3 2" xfId="14807" xr:uid="{00000000-0005-0000-0000-00001C390000}"/>
    <cellStyle name="20% - Accent1 2 6 4 2 2 4" xfId="14808" xr:uid="{00000000-0005-0000-0000-00001D390000}"/>
    <cellStyle name="20% - Accent1 2 6 4 2 3" xfId="14809" xr:uid="{00000000-0005-0000-0000-00001E390000}"/>
    <cellStyle name="20% - Accent1 2 6 4 2 3 2" xfId="14810" xr:uid="{00000000-0005-0000-0000-00001F390000}"/>
    <cellStyle name="20% - Accent1 2 6 4 2 3 2 2" xfId="14811" xr:uid="{00000000-0005-0000-0000-000020390000}"/>
    <cellStyle name="20% - Accent1 2 6 4 2 3 2 2 2" xfId="14812" xr:uid="{00000000-0005-0000-0000-000021390000}"/>
    <cellStyle name="20% - Accent1 2 6 4 2 3 2 3" xfId="14813" xr:uid="{00000000-0005-0000-0000-000022390000}"/>
    <cellStyle name="20% - Accent1 2 6 4 2 3 3" xfId="14814" xr:uid="{00000000-0005-0000-0000-000023390000}"/>
    <cellStyle name="20% - Accent1 2 6 4 2 3 3 2" xfId="14815" xr:uid="{00000000-0005-0000-0000-000024390000}"/>
    <cellStyle name="20% - Accent1 2 6 4 2 3 4" xfId="14816" xr:uid="{00000000-0005-0000-0000-000025390000}"/>
    <cellStyle name="20% - Accent1 2 6 4 2 4" xfId="14817" xr:uid="{00000000-0005-0000-0000-000026390000}"/>
    <cellStyle name="20% - Accent1 2 6 4 2 4 2" xfId="14818" xr:uid="{00000000-0005-0000-0000-000027390000}"/>
    <cellStyle name="20% - Accent1 2 6 4 2 4 2 2" xfId="14819" xr:uid="{00000000-0005-0000-0000-000028390000}"/>
    <cellStyle name="20% - Accent1 2 6 4 2 4 2 2 2" xfId="14820" xr:uid="{00000000-0005-0000-0000-000029390000}"/>
    <cellStyle name="20% - Accent1 2 6 4 2 4 2 3" xfId="14821" xr:uid="{00000000-0005-0000-0000-00002A390000}"/>
    <cellStyle name="20% - Accent1 2 6 4 2 4 3" xfId="14822" xr:uid="{00000000-0005-0000-0000-00002B390000}"/>
    <cellStyle name="20% - Accent1 2 6 4 2 4 3 2" xfId="14823" xr:uid="{00000000-0005-0000-0000-00002C390000}"/>
    <cellStyle name="20% - Accent1 2 6 4 2 4 4" xfId="14824" xr:uid="{00000000-0005-0000-0000-00002D390000}"/>
    <cellStyle name="20% - Accent1 2 6 4 2 5" xfId="14825" xr:uid="{00000000-0005-0000-0000-00002E390000}"/>
    <cellStyle name="20% - Accent1 2 6 4 2 5 2" xfId="14826" xr:uid="{00000000-0005-0000-0000-00002F390000}"/>
    <cellStyle name="20% - Accent1 2 6 4 2 5 2 2" xfId="14827" xr:uid="{00000000-0005-0000-0000-000030390000}"/>
    <cellStyle name="20% - Accent1 2 6 4 2 5 3" xfId="14828" xr:uid="{00000000-0005-0000-0000-000031390000}"/>
    <cellStyle name="20% - Accent1 2 6 4 2 6" xfId="14829" xr:uid="{00000000-0005-0000-0000-000032390000}"/>
    <cellStyle name="20% - Accent1 2 6 4 2 6 2" xfId="14830" xr:uid="{00000000-0005-0000-0000-000033390000}"/>
    <cellStyle name="20% - Accent1 2 6 4 2 6 2 2" xfId="14831" xr:uid="{00000000-0005-0000-0000-000034390000}"/>
    <cellStyle name="20% - Accent1 2 6 4 2 6 3" xfId="14832" xr:uid="{00000000-0005-0000-0000-000035390000}"/>
    <cellStyle name="20% - Accent1 2 6 4 2 7" xfId="14833" xr:uid="{00000000-0005-0000-0000-000036390000}"/>
    <cellStyle name="20% - Accent1 2 6 4 2 7 2" xfId="14834" xr:uid="{00000000-0005-0000-0000-000037390000}"/>
    <cellStyle name="20% - Accent1 2 6 4 2 8" xfId="14835" xr:uid="{00000000-0005-0000-0000-000038390000}"/>
    <cellStyle name="20% - Accent1 2 6 4 2 8 2" xfId="14836" xr:uid="{00000000-0005-0000-0000-000039390000}"/>
    <cellStyle name="20% - Accent1 2 6 4 2 9" xfId="14837" xr:uid="{00000000-0005-0000-0000-00003A390000}"/>
    <cellStyle name="20% - Accent1 2 6 4 3" xfId="14838" xr:uid="{00000000-0005-0000-0000-00003B390000}"/>
    <cellStyle name="20% - Accent1 2 6 4 3 2" xfId="14839" xr:uid="{00000000-0005-0000-0000-00003C390000}"/>
    <cellStyle name="20% - Accent1 2 6 4 3 2 2" xfId="14840" xr:uid="{00000000-0005-0000-0000-00003D390000}"/>
    <cellStyle name="20% - Accent1 2 6 4 3 2 2 2" xfId="14841" xr:uid="{00000000-0005-0000-0000-00003E390000}"/>
    <cellStyle name="20% - Accent1 2 6 4 3 2 2 2 2" xfId="14842" xr:uid="{00000000-0005-0000-0000-00003F390000}"/>
    <cellStyle name="20% - Accent1 2 6 4 3 2 2 3" xfId="14843" xr:uid="{00000000-0005-0000-0000-000040390000}"/>
    <cellStyle name="20% - Accent1 2 6 4 3 2 3" xfId="14844" xr:uid="{00000000-0005-0000-0000-000041390000}"/>
    <cellStyle name="20% - Accent1 2 6 4 3 2 3 2" xfId="14845" xr:uid="{00000000-0005-0000-0000-000042390000}"/>
    <cellStyle name="20% - Accent1 2 6 4 3 2 4" xfId="14846" xr:uid="{00000000-0005-0000-0000-000043390000}"/>
    <cellStyle name="20% - Accent1 2 6 4 3 3" xfId="14847" xr:uid="{00000000-0005-0000-0000-000044390000}"/>
    <cellStyle name="20% - Accent1 2 6 4 3 3 2" xfId="14848" xr:uid="{00000000-0005-0000-0000-000045390000}"/>
    <cellStyle name="20% - Accent1 2 6 4 3 3 2 2" xfId="14849" xr:uid="{00000000-0005-0000-0000-000046390000}"/>
    <cellStyle name="20% - Accent1 2 6 4 3 3 2 2 2" xfId="14850" xr:uid="{00000000-0005-0000-0000-000047390000}"/>
    <cellStyle name="20% - Accent1 2 6 4 3 3 2 3" xfId="14851" xr:uid="{00000000-0005-0000-0000-000048390000}"/>
    <cellStyle name="20% - Accent1 2 6 4 3 3 3" xfId="14852" xr:uid="{00000000-0005-0000-0000-000049390000}"/>
    <cellStyle name="20% - Accent1 2 6 4 3 3 3 2" xfId="14853" xr:uid="{00000000-0005-0000-0000-00004A390000}"/>
    <cellStyle name="20% - Accent1 2 6 4 3 3 4" xfId="14854" xr:uid="{00000000-0005-0000-0000-00004B390000}"/>
    <cellStyle name="20% - Accent1 2 6 4 3 4" xfId="14855" xr:uid="{00000000-0005-0000-0000-00004C390000}"/>
    <cellStyle name="20% - Accent1 2 6 4 3 4 2" xfId="14856" xr:uid="{00000000-0005-0000-0000-00004D390000}"/>
    <cellStyle name="20% - Accent1 2 6 4 3 4 2 2" xfId="14857" xr:uid="{00000000-0005-0000-0000-00004E390000}"/>
    <cellStyle name="20% - Accent1 2 6 4 3 4 2 2 2" xfId="14858" xr:uid="{00000000-0005-0000-0000-00004F390000}"/>
    <cellStyle name="20% - Accent1 2 6 4 3 4 2 3" xfId="14859" xr:uid="{00000000-0005-0000-0000-000050390000}"/>
    <cellStyle name="20% - Accent1 2 6 4 3 4 3" xfId="14860" xr:uid="{00000000-0005-0000-0000-000051390000}"/>
    <cellStyle name="20% - Accent1 2 6 4 3 4 3 2" xfId="14861" xr:uid="{00000000-0005-0000-0000-000052390000}"/>
    <cellStyle name="20% - Accent1 2 6 4 3 4 4" xfId="14862" xr:uid="{00000000-0005-0000-0000-000053390000}"/>
    <cellStyle name="20% - Accent1 2 6 4 3 5" xfId="14863" xr:uid="{00000000-0005-0000-0000-000054390000}"/>
    <cellStyle name="20% - Accent1 2 6 4 3 5 2" xfId="14864" xr:uid="{00000000-0005-0000-0000-000055390000}"/>
    <cellStyle name="20% - Accent1 2 6 4 3 5 2 2" xfId="14865" xr:uid="{00000000-0005-0000-0000-000056390000}"/>
    <cellStyle name="20% - Accent1 2 6 4 3 5 3" xfId="14866" xr:uid="{00000000-0005-0000-0000-000057390000}"/>
    <cellStyle name="20% - Accent1 2 6 4 3 6" xfId="14867" xr:uid="{00000000-0005-0000-0000-000058390000}"/>
    <cellStyle name="20% - Accent1 2 6 4 3 6 2" xfId="14868" xr:uid="{00000000-0005-0000-0000-000059390000}"/>
    <cellStyle name="20% - Accent1 2 6 4 3 6 2 2" xfId="14869" xr:uid="{00000000-0005-0000-0000-00005A390000}"/>
    <cellStyle name="20% - Accent1 2 6 4 3 6 3" xfId="14870" xr:uid="{00000000-0005-0000-0000-00005B390000}"/>
    <cellStyle name="20% - Accent1 2 6 4 3 7" xfId="14871" xr:uid="{00000000-0005-0000-0000-00005C390000}"/>
    <cellStyle name="20% - Accent1 2 6 4 3 7 2" xfId="14872" xr:uid="{00000000-0005-0000-0000-00005D390000}"/>
    <cellStyle name="20% - Accent1 2 6 4 3 8" xfId="14873" xr:uid="{00000000-0005-0000-0000-00005E390000}"/>
    <cellStyle name="20% - Accent1 2 6 4 3 8 2" xfId="14874" xr:uid="{00000000-0005-0000-0000-00005F390000}"/>
    <cellStyle name="20% - Accent1 2 6 4 3 9" xfId="14875" xr:uid="{00000000-0005-0000-0000-000060390000}"/>
    <cellStyle name="20% - Accent1 2 6 4 4" xfId="14876" xr:uid="{00000000-0005-0000-0000-000061390000}"/>
    <cellStyle name="20% - Accent1 2 6 4 4 2" xfId="14877" xr:uid="{00000000-0005-0000-0000-000062390000}"/>
    <cellStyle name="20% - Accent1 2 6 4 4 2 2" xfId="14878" xr:uid="{00000000-0005-0000-0000-000063390000}"/>
    <cellStyle name="20% - Accent1 2 6 4 4 2 2 2" xfId="14879" xr:uid="{00000000-0005-0000-0000-000064390000}"/>
    <cellStyle name="20% - Accent1 2 6 4 4 2 3" xfId="14880" xr:uid="{00000000-0005-0000-0000-000065390000}"/>
    <cellStyle name="20% - Accent1 2 6 4 4 3" xfId="14881" xr:uid="{00000000-0005-0000-0000-000066390000}"/>
    <cellStyle name="20% - Accent1 2 6 4 4 3 2" xfId="14882" xr:uid="{00000000-0005-0000-0000-000067390000}"/>
    <cellStyle name="20% - Accent1 2 6 4 4 4" xfId="14883" xr:uid="{00000000-0005-0000-0000-000068390000}"/>
    <cellStyle name="20% - Accent1 2 6 4 5" xfId="14884" xr:uid="{00000000-0005-0000-0000-000069390000}"/>
    <cellStyle name="20% - Accent1 2 6 4 5 2" xfId="14885" xr:uid="{00000000-0005-0000-0000-00006A390000}"/>
    <cellStyle name="20% - Accent1 2 6 4 5 2 2" xfId="14886" xr:uid="{00000000-0005-0000-0000-00006B390000}"/>
    <cellStyle name="20% - Accent1 2 6 4 5 2 2 2" xfId="14887" xr:uid="{00000000-0005-0000-0000-00006C390000}"/>
    <cellStyle name="20% - Accent1 2 6 4 5 2 3" xfId="14888" xr:uid="{00000000-0005-0000-0000-00006D390000}"/>
    <cellStyle name="20% - Accent1 2 6 4 5 3" xfId="14889" xr:uid="{00000000-0005-0000-0000-00006E390000}"/>
    <cellStyle name="20% - Accent1 2 6 4 5 3 2" xfId="14890" xr:uid="{00000000-0005-0000-0000-00006F390000}"/>
    <cellStyle name="20% - Accent1 2 6 4 5 4" xfId="14891" xr:uid="{00000000-0005-0000-0000-000070390000}"/>
    <cellStyle name="20% - Accent1 2 6 4 6" xfId="14892" xr:uid="{00000000-0005-0000-0000-000071390000}"/>
    <cellStyle name="20% - Accent1 2 6 4 6 2" xfId="14893" xr:uid="{00000000-0005-0000-0000-000072390000}"/>
    <cellStyle name="20% - Accent1 2 6 4 6 2 2" xfId="14894" xr:uid="{00000000-0005-0000-0000-000073390000}"/>
    <cellStyle name="20% - Accent1 2 6 4 6 2 2 2" xfId="14895" xr:uid="{00000000-0005-0000-0000-000074390000}"/>
    <cellStyle name="20% - Accent1 2 6 4 6 2 3" xfId="14896" xr:uid="{00000000-0005-0000-0000-000075390000}"/>
    <cellStyle name="20% - Accent1 2 6 4 6 3" xfId="14897" xr:uid="{00000000-0005-0000-0000-000076390000}"/>
    <cellStyle name="20% - Accent1 2 6 4 6 3 2" xfId="14898" xr:uid="{00000000-0005-0000-0000-000077390000}"/>
    <cellStyle name="20% - Accent1 2 6 4 6 4" xfId="14899" xr:uid="{00000000-0005-0000-0000-000078390000}"/>
    <cellStyle name="20% - Accent1 2 6 4 7" xfId="14900" xr:uid="{00000000-0005-0000-0000-000079390000}"/>
    <cellStyle name="20% - Accent1 2 6 4 7 2" xfId="14901" xr:uid="{00000000-0005-0000-0000-00007A390000}"/>
    <cellStyle name="20% - Accent1 2 6 4 7 2 2" xfId="14902" xr:uid="{00000000-0005-0000-0000-00007B390000}"/>
    <cellStyle name="20% - Accent1 2 6 4 7 3" xfId="14903" xr:uid="{00000000-0005-0000-0000-00007C390000}"/>
    <cellStyle name="20% - Accent1 2 6 4 8" xfId="14904" xr:uid="{00000000-0005-0000-0000-00007D390000}"/>
    <cellStyle name="20% - Accent1 2 6 4 8 2" xfId="14905" xr:uid="{00000000-0005-0000-0000-00007E390000}"/>
    <cellStyle name="20% - Accent1 2 6 4 8 2 2" xfId="14906" xr:uid="{00000000-0005-0000-0000-00007F390000}"/>
    <cellStyle name="20% - Accent1 2 6 4 8 3" xfId="14907" xr:uid="{00000000-0005-0000-0000-000080390000}"/>
    <cellStyle name="20% - Accent1 2 6 4 9" xfId="14908" xr:uid="{00000000-0005-0000-0000-000081390000}"/>
    <cellStyle name="20% - Accent1 2 6 4 9 2" xfId="14909" xr:uid="{00000000-0005-0000-0000-000082390000}"/>
    <cellStyle name="20% - Accent1 2 6 5" xfId="14910" xr:uid="{00000000-0005-0000-0000-000083390000}"/>
    <cellStyle name="20% - Accent1 2 6 5 10" xfId="14911" xr:uid="{00000000-0005-0000-0000-000084390000}"/>
    <cellStyle name="20% - Accent1 2 6 5 10 2" xfId="14912" xr:uid="{00000000-0005-0000-0000-000085390000}"/>
    <cellStyle name="20% - Accent1 2 6 5 11" xfId="14913" xr:uid="{00000000-0005-0000-0000-000086390000}"/>
    <cellStyle name="20% - Accent1 2 6 5 2" xfId="14914" xr:uid="{00000000-0005-0000-0000-000087390000}"/>
    <cellStyle name="20% - Accent1 2 6 5 2 2" xfId="14915" xr:uid="{00000000-0005-0000-0000-000088390000}"/>
    <cellStyle name="20% - Accent1 2 6 5 2 2 2" xfId="14916" xr:uid="{00000000-0005-0000-0000-000089390000}"/>
    <cellStyle name="20% - Accent1 2 6 5 2 2 2 2" xfId="14917" xr:uid="{00000000-0005-0000-0000-00008A390000}"/>
    <cellStyle name="20% - Accent1 2 6 5 2 2 2 2 2" xfId="14918" xr:uid="{00000000-0005-0000-0000-00008B390000}"/>
    <cellStyle name="20% - Accent1 2 6 5 2 2 2 3" xfId="14919" xr:uid="{00000000-0005-0000-0000-00008C390000}"/>
    <cellStyle name="20% - Accent1 2 6 5 2 2 3" xfId="14920" xr:uid="{00000000-0005-0000-0000-00008D390000}"/>
    <cellStyle name="20% - Accent1 2 6 5 2 2 3 2" xfId="14921" xr:uid="{00000000-0005-0000-0000-00008E390000}"/>
    <cellStyle name="20% - Accent1 2 6 5 2 2 4" xfId="14922" xr:uid="{00000000-0005-0000-0000-00008F390000}"/>
    <cellStyle name="20% - Accent1 2 6 5 2 3" xfId="14923" xr:uid="{00000000-0005-0000-0000-000090390000}"/>
    <cellStyle name="20% - Accent1 2 6 5 2 3 2" xfId="14924" xr:uid="{00000000-0005-0000-0000-000091390000}"/>
    <cellStyle name="20% - Accent1 2 6 5 2 3 2 2" xfId="14925" xr:uid="{00000000-0005-0000-0000-000092390000}"/>
    <cellStyle name="20% - Accent1 2 6 5 2 3 2 2 2" xfId="14926" xr:uid="{00000000-0005-0000-0000-000093390000}"/>
    <cellStyle name="20% - Accent1 2 6 5 2 3 2 3" xfId="14927" xr:uid="{00000000-0005-0000-0000-000094390000}"/>
    <cellStyle name="20% - Accent1 2 6 5 2 3 3" xfId="14928" xr:uid="{00000000-0005-0000-0000-000095390000}"/>
    <cellStyle name="20% - Accent1 2 6 5 2 3 3 2" xfId="14929" xr:uid="{00000000-0005-0000-0000-000096390000}"/>
    <cellStyle name="20% - Accent1 2 6 5 2 3 4" xfId="14930" xr:uid="{00000000-0005-0000-0000-000097390000}"/>
    <cellStyle name="20% - Accent1 2 6 5 2 4" xfId="14931" xr:uid="{00000000-0005-0000-0000-000098390000}"/>
    <cellStyle name="20% - Accent1 2 6 5 2 4 2" xfId="14932" xr:uid="{00000000-0005-0000-0000-000099390000}"/>
    <cellStyle name="20% - Accent1 2 6 5 2 4 2 2" xfId="14933" xr:uid="{00000000-0005-0000-0000-00009A390000}"/>
    <cellStyle name="20% - Accent1 2 6 5 2 4 2 2 2" xfId="14934" xr:uid="{00000000-0005-0000-0000-00009B390000}"/>
    <cellStyle name="20% - Accent1 2 6 5 2 4 2 3" xfId="14935" xr:uid="{00000000-0005-0000-0000-00009C390000}"/>
    <cellStyle name="20% - Accent1 2 6 5 2 4 3" xfId="14936" xr:uid="{00000000-0005-0000-0000-00009D390000}"/>
    <cellStyle name="20% - Accent1 2 6 5 2 4 3 2" xfId="14937" xr:uid="{00000000-0005-0000-0000-00009E390000}"/>
    <cellStyle name="20% - Accent1 2 6 5 2 4 4" xfId="14938" xr:uid="{00000000-0005-0000-0000-00009F390000}"/>
    <cellStyle name="20% - Accent1 2 6 5 2 5" xfId="14939" xr:uid="{00000000-0005-0000-0000-0000A0390000}"/>
    <cellStyle name="20% - Accent1 2 6 5 2 5 2" xfId="14940" xr:uid="{00000000-0005-0000-0000-0000A1390000}"/>
    <cellStyle name="20% - Accent1 2 6 5 2 5 2 2" xfId="14941" xr:uid="{00000000-0005-0000-0000-0000A2390000}"/>
    <cellStyle name="20% - Accent1 2 6 5 2 5 3" xfId="14942" xr:uid="{00000000-0005-0000-0000-0000A3390000}"/>
    <cellStyle name="20% - Accent1 2 6 5 2 6" xfId="14943" xr:uid="{00000000-0005-0000-0000-0000A4390000}"/>
    <cellStyle name="20% - Accent1 2 6 5 2 6 2" xfId="14944" xr:uid="{00000000-0005-0000-0000-0000A5390000}"/>
    <cellStyle name="20% - Accent1 2 6 5 2 6 2 2" xfId="14945" xr:uid="{00000000-0005-0000-0000-0000A6390000}"/>
    <cellStyle name="20% - Accent1 2 6 5 2 6 3" xfId="14946" xr:uid="{00000000-0005-0000-0000-0000A7390000}"/>
    <cellStyle name="20% - Accent1 2 6 5 2 7" xfId="14947" xr:uid="{00000000-0005-0000-0000-0000A8390000}"/>
    <cellStyle name="20% - Accent1 2 6 5 2 7 2" xfId="14948" xr:uid="{00000000-0005-0000-0000-0000A9390000}"/>
    <cellStyle name="20% - Accent1 2 6 5 2 8" xfId="14949" xr:uid="{00000000-0005-0000-0000-0000AA390000}"/>
    <cellStyle name="20% - Accent1 2 6 5 2 8 2" xfId="14950" xr:uid="{00000000-0005-0000-0000-0000AB390000}"/>
    <cellStyle name="20% - Accent1 2 6 5 2 9" xfId="14951" xr:uid="{00000000-0005-0000-0000-0000AC390000}"/>
    <cellStyle name="20% - Accent1 2 6 5 3" xfId="14952" xr:uid="{00000000-0005-0000-0000-0000AD390000}"/>
    <cellStyle name="20% - Accent1 2 6 5 3 2" xfId="14953" xr:uid="{00000000-0005-0000-0000-0000AE390000}"/>
    <cellStyle name="20% - Accent1 2 6 5 3 2 2" xfId="14954" xr:uid="{00000000-0005-0000-0000-0000AF390000}"/>
    <cellStyle name="20% - Accent1 2 6 5 3 2 2 2" xfId="14955" xr:uid="{00000000-0005-0000-0000-0000B0390000}"/>
    <cellStyle name="20% - Accent1 2 6 5 3 2 2 2 2" xfId="14956" xr:uid="{00000000-0005-0000-0000-0000B1390000}"/>
    <cellStyle name="20% - Accent1 2 6 5 3 2 2 3" xfId="14957" xr:uid="{00000000-0005-0000-0000-0000B2390000}"/>
    <cellStyle name="20% - Accent1 2 6 5 3 2 3" xfId="14958" xr:uid="{00000000-0005-0000-0000-0000B3390000}"/>
    <cellStyle name="20% - Accent1 2 6 5 3 2 3 2" xfId="14959" xr:uid="{00000000-0005-0000-0000-0000B4390000}"/>
    <cellStyle name="20% - Accent1 2 6 5 3 2 4" xfId="14960" xr:uid="{00000000-0005-0000-0000-0000B5390000}"/>
    <cellStyle name="20% - Accent1 2 6 5 3 3" xfId="14961" xr:uid="{00000000-0005-0000-0000-0000B6390000}"/>
    <cellStyle name="20% - Accent1 2 6 5 3 3 2" xfId="14962" xr:uid="{00000000-0005-0000-0000-0000B7390000}"/>
    <cellStyle name="20% - Accent1 2 6 5 3 3 2 2" xfId="14963" xr:uid="{00000000-0005-0000-0000-0000B8390000}"/>
    <cellStyle name="20% - Accent1 2 6 5 3 3 2 2 2" xfId="14964" xr:uid="{00000000-0005-0000-0000-0000B9390000}"/>
    <cellStyle name="20% - Accent1 2 6 5 3 3 2 3" xfId="14965" xr:uid="{00000000-0005-0000-0000-0000BA390000}"/>
    <cellStyle name="20% - Accent1 2 6 5 3 3 3" xfId="14966" xr:uid="{00000000-0005-0000-0000-0000BB390000}"/>
    <cellStyle name="20% - Accent1 2 6 5 3 3 3 2" xfId="14967" xr:uid="{00000000-0005-0000-0000-0000BC390000}"/>
    <cellStyle name="20% - Accent1 2 6 5 3 3 4" xfId="14968" xr:uid="{00000000-0005-0000-0000-0000BD390000}"/>
    <cellStyle name="20% - Accent1 2 6 5 3 4" xfId="14969" xr:uid="{00000000-0005-0000-0000-0000BE390000}"/>
    <cellStyle name="20% - Accent1 2 6 5 3 4 2" xfId="14970" xr:uid="{00000000-0005-0000-0000-0000BF390000}"/>
    <cellStyle name="20% - Accent1 2 6 5 3 4 2 2" xfId="14971" xr:uid="{00000000-0005-0000-0000-0000C0390000}"/>
    <cellStyle name="20% - Accent1 2 6 5 3 4 2 2 2" xfId="14972" xr:uid="{00000000-0005-0000-0000-0000C1390000}"/>
    <cellStyle name="20% - Accent1 2 6 5 3 4 2 3" xfId="14973" xr:uid="{00000000-0005-0000-0000-0000C2390000}"/>
    <cellStyle name="20% - Accent1 2 6 5 3 4 3" xfId="14974" xr:uid="{00000000-0005-0000-0000-0000C3390000}"/>
    <cellStyle name="20% - Accent1 2 6 5 3 4 3 2" xfId="14975" xr:uid="{00000000-0005-0000-0000-0000C4390000}"/>
    <cellStyle name="20% - Accent1 2 6 5 3 4 4" xfId="14976" xr:uid="{00000000-0005-0000-0000-0000C5390000}"/>
    <cellStyle name="20% - Accent1 2 6 5 3 5" xfId="14977" xr:uid="{00000000-0005-0000-0000-0000C6390000}"/>
    <cellStyle name="20% - Accent1 2 6 5 3 5 2" xfId="14978" xr:uid="{00000000-0005-0000-0000-0000C7390000}"/>
    <cellStyle name="20% - Accent1 2 6 5 3 5 2 2" xfId="14979" xr:uid="{00000000-0005-0000-0000-0000C8390000}"/>
    <cellStyle name="20% - Accent1 2 6 5 3 5 3" xfId="14980" xr:uid="{00000000-0005-0000-0000-0000C9390000}"/>
    <cellStyle name="20% - Accent1 2 6 5 3 6" xfId="14981" xr:uid="{00000000-0005-0000-0000-0000CA390000}"/>
    <cellStyle name="20% - Accent1 2 6 5 3 6 2" xfId="14982" xr:uid="{00000000-0005-0000-0000-0000CB390000}"/>
    <cellStyle name="20% - Accent1 2 6 5 3 6 2 2" xfId="14983" xr:uid="{00000000-0005-0000-0000-0000CC390000}"/>
    <cellStyle name="20% - Accent1 2 6 5 3 6 3" xfId="14984" xr:uid="{00000000-0005-0000-0000-0000CD390000}"/>
    <cellStyle name="20% - Accent1 2 6 5 3 7" xfId="14985" xr:uid="{00000000-0005-0000-0000-0000CE390000}"/>
    <cellStyle name="20% - Accent1 2 6 5 3 7 2" xfId="14986" xr:uid="{00000000-0005-0000-0000-0000CF390000}"/>
    <cellStyle name="20% - Accent1 2 6 5 3 8" xfId="14987" xr:uid="{00000000-0005-0000-0000-0000D0390000}"/>
    <cellStyle name="20% - Accent1 2 6 5 3 8 2" xfId="14988" xr:uid="{00000000-0005-0000-0000-0000D1390000}"/>
    <cellStyle name="20% - Accent1 2 6 5 3 9" xfId="14989" xr:uid="{00000000-0005-0000-0000-0000D2390000}"/>
    <cellStyle name="20% - Accent1 2 6 5 4" xfId="14990" xr:uid="{00000000-0005-0000-0000-0000D3390000}"/>
    <cellStyle name="20% - Accent1 2 6 5 4 2" xfId="14991" xr:uid="{00000000-0005-0000-0000-0000D4390000}"/>
    <cellStyle name="20% - Accent1 2 6 5 4 2 2" xfId="14992" xr:uid="{00000000-0005-0000-0000-0000D5390000}"/>
    <cellStyle name="20% - Accent1 2 6 5 4 2 2 2" xfId="14993" xr:uid="{00000000-0005-0000-0000-0000D6390000}"/>
    <cellStyle name="20% - Accent1 2 6 5 4 2 3" xfId="14994" xr:uid="{00000000-0005-0000-0000-0000D7390000}"/>
    <cellStyle name="20% - Accent1 2 6 5 4 3" xfId="14995" xr:uid="{00000000-0005-0000-0000-0000D8390000}"/>
    <cellStyle name="20% - Accent1 2 6 5 4 3 2" xfId="14996" xr:uid="{00000000-0005-0000-0000-0000D9390000}"/>
    <cellStyle name="20% - Accent1 2 6 5 4 4" xfId="14997" xr:uid="{00000000-0005-0000-0000-0000DA390000}"/>
    <cellStyle name="20% - Accent1 2 6 5 5" xfId="14998" xr:uid="{00000000-0005-0000-0000-0000DB390000}"/>
    <cellStyle name="20% - Accent1 2 6 5 5 2" xfId="14999" xr:uid="{00000000-0005-0000-0000-0000DC390000}"/>
    <cellStyle name="20% - Accent1 2 6 5 5 2 2" xfId="15000" xr:uid="{00000000-0005-0000-0000-0000DD390000}"/>
    <cellStyle name="20% - Accent1 2 6 5 5 2 2 2" xfId="15001" xr:uid="{00000000-0005-0000-0000-0000DE390000}"/>
    <cellStyle name="20% - Accent1 2 6 5 5 2 3" xfId="15002" xr:uid="{00000000-0005-0000-0000-0000DF390000}"/>
    <cellStyle name="20% - Accent1 2 6 5 5 3" xfId="15003" xr:uid="{00000000-0005-0000-0000-0000E0390000}"/>
    <cellStyle name="20% - Accent1 2 6 5 5 3 2" xfId="15004" xr:uid="{00000000-0005-0000-0000-0000E1390000}"/>
    <cellStyle name="20% - Accent1 2 6 5 5 4" xfId="15005" xr:uid="{00000000-0005-0000-0000-0000E2390000}"/>
    <cellStyle name="20% - Accent1 2 6 5 6" xfId="15006" xr:uid="{00000000-0005-0000-0000-0000E3390000}"/>
    <cellStyle name="20% - Accent1 2 6 5 6 2" xfId="15007" xr:uid="{00000000-0005-0000-0000-0000E4390000}"/>
    <cellStyle name="20% - Accent1 2 6 5 6 2 2" xfId="15008" xr:uid="{00000000-0005-0000-0000-0000E5390000}"/>
    <cellStyle name="20% - Accent1 2 6 5 6 2 2 2" xfId="15009" xr:uid="{00000000-0005-0000-0000-0000E6390000}"/>
    <cellStyle name="20% - Accent1 2 6 5 6 2 3" xfId="15010" xr:uid="{00000000-0005-0000-0000-0000E7390000}"/>
    <cellStyle name="20% - Accent1 2 6 5 6 3" xfId="15011" xr:uid="{00000000-0005-0000-0000-0000E8390000}"/>
    <cellStyle name="20% - Accent1 2 6 5 6 3 2" xfId="15012" xr:uid="{00000000-0005-0000-0000-0000E9390000}"/>
    <cellStyle name="20% - Accent1 2 6 5 6 4" xfId="15013" xr:uid="{00000000-0005-0000-0000-0000EA390000}"/>
    <cellStyle name="20% - Accent1 2 6 5 7" xfId="15014" xr:uid="{00000000-0005-0000-0000-0000EB390000}"/>
    <cellStyle name="20% - Accent1 2 6 5 7 2" xfId="15015" xr:uid="{00000000-0005-0000-0000-0000EC390000}"/>
    <cellStyle name="20% - Accent1 2 6 5 7 2 2" xfId="15016" xr:uid="{00000000-0005-0000-0000-0000ED390000}"/>
    <cellStyle name="20% - Accent1 2 6 5 7 3" xfId="15017" xr:uid="{00000000-0005-0000-0000-0000EE390000}"/>
    <cellStyle name="20% - Accent1 2 6 5 8" xfId="15018" xr:uid="{00000000-0005-0000-0000-0000EF390000}"/>
    <cellStyle name="20% - Accent1 2 6 5 8 2" xfId="15019" xr:uid="{00000000-0005-0000-0000-0000F0390000}"/>
    <cellStyle name="20% - Accent1 2 6 5 8 2 2" xfId="15020" xr:uid="{00000000-0005-0000-0000-0000F1390000}"/>
    <cellStyle name="20% - Accent1 2 6 5 8 3" xfId="15021" xr:uid="{00000000-0005-0000-0000-0000F2390000}"/>
    <cellStyle name="20% - Accent1 2 6 5 9" xfId="15022" xr:uid="{00000000-0005-0000-0000-0000F3390000}"/>
    <cellStyle name="20% - Accent1 2 6 5 9 2" xfId="15023" xr:uid="{00000000-0005-0000-0000-0000F4390000}"/>
    <cellStyle name="20% - Accent1 2 6 6" xfId="15024" xr:uid="{00000000-0005-0000-0000-0000F5390000}"/>
    <cellStyle name="20% - Accent1 2 6 6 2" xfId="15025" xr:uid="{00000000-0005-0000-0000-0000F6390000}"/>
    <cellStyle name="20% - Accent1 2 6 6 2 2" xfId="15026" xr:uid="{00000000-0005-0000-0000-0000F7390000}"/>
    <cellStyle name="20% - Accent1 2 6 6 2 2 2" xfId="15027" xr:uid="{00000000-0005-0000-0000-0000F8390000}"/>
    <cellStyle name="20% - Accent1 2 6 6 2 2 2 2" xfId="15028" xr:uid="{00000000-0005-0000-0000-0000F9390000}"/>
    <cellStyle name="20% - Accent1 2 6 6 2 2 3" xfId="15029" xr:uid="{00000000-0005-0000-0000-0000FA390000}"/>
    <cellStyle name="20% - Accent1 2 6 6 2 3" xfId="15030" xr:uid="{00000000-0005-0000-0000-0000FB390000}"/>
    <cellStyle name="20% - Accent1 2 6 6 2 3 2" xfId="15031" xr:uid="{00000000-0005-0000-0000-0000FC390000}"/>
    <cellStyle name="20% - Accent1 2 6 6 2 4" xfId="15032" xr:uid="{00000000-0005-0000-0000-0000FD390000}"/>
    <cellStyle name="20% - Accent1 2 6 6 3" xfId="15033" xr:uid="{00000000-0005-0000-0000-0000FE390000}"/>
    <cellStyle name="20% - Accent1 2 6 6 3 2" xfId="15034" xr:uid="{00000000-0005-0000-0000-0000FF390000}"/>
    <cellStyle name="20% - Accent1 2 6 6 3 2 2" xfId="15035" xr:uid="{00000000-0005-0000-0000-0000003A0000}"/>
    <cellStyle name="20% - Accent1 2 6 6 3 2 2 2" xfId="15036" xr:uid="{00000000-0005-0000-0000-0000013A0000}"/>
    <cellStyle name="20% - Accent1 2 6 6 3 2 3" xfId="15037" xr:uid="{00000000-0005-0000-0000-0000023A0000}"/>
    <cellStyle name="20% - Accent1 2 6 6 3 3" xfId="15038" xr:uid="{00000000-0005-0000-0000-0000033A0000}"/>
    <cellStyle name="20% - Accent1 2 6 6 3 3 2" xfId="15039" xr:uid="{00000000-0005-0000-0000-0000043A0000}"/>
    <cellStyle name="20% - Accent1 2 6 6 3 4" xfId="15040" xr:uid="{00000000-0005-0000-0000-0000053A0000}"/>
    <cellStyle name="20% - Accent1 2 6 6 4" xfId="15041" xr:uid="{00000000-0005-0000-0000-0000063A0000}"/>
    <cellStyle name="20% - Accent1 2 6 6 4 2" xfId="15042" xr:uid="{00000000-0005-0000-0000-0000073A0000}"/>
    <cellStyle name="20% - Accent1 2 6 6 4 2 2" xfId="15043" xr:uid="{00000000-0005-0000-0000-0000083A0000}"/>
    <cellStyle name="20% - Accent1 2 6 6 4 2 2 2" xfId="15044" xr:uid="{00000000-0005-0000-0000-0000093A0000}"/>
    <cellStyle name="20% - Accent1 2 6 6 4 2 3" xfId="15045" xr:uid="{00000000-0005-0000-0000-00000A3A0000}"/>
    <cellStyle name="20% - Accent1 2 6 6 4 3" xfId="15046" xr:uid="{00000000-0005-0000-0000-00000B3A0000}"/>
    <cellStyle name="20% - Accent1 2 6 6 4 3 2" xfId="15047" xr:uid="{00000000-0005-0000-0000-00000C3A0000}"/>
    <cellStyle name="20% - Accent1 2 6 6 4 4" xfId="15048" xr:uid="{00000000-0005-0000-0000-00000D3A0000}"/>
    <cellStyle name="20% - Accent1 2 6 6 5" xfId="15049" xr:uid="{00000000-0005-0000-0000-00000E3A0000}"/>
    <cellStyle name="20% - Accent1 2 6 6 5 2" xfId="15050" xr:uid="{00000000-0005-0000-0000-00000F3A0000}"/>
    <cellStyle name="20% - Accent1 2 6 6 5 2 2" xfId="15051" xr:uid="{00000000-0005-0000-0000-0000103A0000}"/>
    <cellStyle name="20% - Accent1 2 6 6 5 3" xfId="15052" xr:uid="{00000000-0005-0000-0000-0000113A0000}"/>
    <cellStyle name="20% - Accent1 2 6 6 6" xfId="15053" xr:uid="{00000000-0005-0000-0000-0000123A0000}"/>
    <cellStyle name="20% - Accent1 2 6 6 6 2" xfId="15054" xr:uid="{00000000-0005-0000-0000-0000133A0000}"/>
    <cellStyle name="20% - Accent1 2 6 6 6 2 2" xfId="15055" xr:uid="{00000000-0005-0000-0000-0000143A0000}"/>
    <cellStyle name="20% - Accent1 2 6 6 6 3" xfId="15056" xr:uid="{00000000-0005-0000-0000-0000153A0000}"/>
    <cellStyle name="20% - Accent1 2 6 6 7" xfId="15057" xr:uid="{00000000-0005-0000-0000-0000163A0000}"/>
    <cellStyle name="20% - Accent1 2 6 6 7 2" xfId="15058" xr:uid="{00000000-0005-0000-0000-0000173A0000}"/>
    <cellStyle name="20% - Accent1 2 6 6 8" xfId="15059" xr:uid="{00000000-0005-0000-0000-0000183A0000}"/>
    <cellStyle name="20% - Accent1 2 6 6 8 2" xfId="15060" xr:uid="{00000000-0005-0000-0000-0000193A0000}"/>
    <cellStyle name="20% - Accent1 2 6 6 9" xfId="15061" xr:uid="{00000000-0005-0000-0000-00001A3A0000}"/>
    <cellStyle name="20% - Accent1 2 6 7" xfId="15062" xr:uid="{00000000-0005-0000-0000-00001B3A0000}"/>
    <cellStyle name="20% - Accent1 2 6 7 2" xfId="15063" xr:uid="{00000000-0005-0000-0000-00001C3A0000}"/>
    <cellStyle name="20% - Accent1 2 6 7 2 2" xfId="15064" xr:uid="{00000000-0005-0000-0000-00001D3A0000}"/>
    <cellStyle name="20% - Accent1 2 6 7 2 2 2" xfId="15065" xr:uid="{00000000-0005-0000-0000-00001E3A0000}"/>
    <cellStyle name="20% - Accent1 2 6 7 2 2 2 2" xfId="15066" xr:uid="{00000000-0005-0000-0000-00001F3A0000}"/>
    <cellStyle name="20% - Accent1 2 6 7 2 2 3" xfId="15067" xr:uid="{00000000-0005-0000-0000-0000203A0000}"/>
    <cellStyle name="20% - Accent1 2 6 7 2 3" xfId="15068" xr:uid="{00000000-0005-0000-0000-0000213A0000}"/>
    <cellStyle name="20% - Accent1 2 6 7 2 3 2" xfId="15069" xr:uid="{00000000-0005-0000-0000-0000223A0000}"/>
    <cellStyle name="20% - Accent1 2 6 7 2 4" xfId="15070" xr:uid="{00000000-0005-0000-0000-0000233A0000}"/>
    <cellStyle name="20% - Accent1 2 6 7 3" xfId="15071" xr:uid="{00000000-0005-0000-0000-0000243A0000}"/>
    <cellStyle name="20% - Accent1 2 6 7 3 2" xfId="15072" xr:uid="{00000000-0005-0000-0000-0000253A0000}"/>
    <cellStyle name="20% - Accent1 2 6 7 3 2 2" xfId="15073" xr:uid="{00000000-0005-0000-0000-0000263A0000}"/>
    <cellStyle name="20% - Accent1 2 6 7 3 2 2 2" xfId="15074" xr:uid="{00000000-0005-0000-0000-0000273A0000}"/>
    <cellStyle name="20% - Accent1 2 6 7 3 2 3" xfId="15075" xr:uid="{00000000-0005-0000-0000-0000283A0000}"/>
    <cellStyle name="20% - Accent1 2 6 7 3 3" xfId="15076" xr:uid="{00000000-0005-0000-0000-0000293A0000}"/>
    <cellStyle name="20% - Accent1 2 6 7 3 3 2" xfId="15077" xr:uid="{00000000-0005-0000-0000-00002A3A0000}"/>
    <cellStyle name="20% - Accent1 2 6 7 3 4" xfId="15078" xr:uid="{00000000-0005-0000-0000-00002B3A0000}"/>
    <cellStyle name="20% - Accent1 2 6 7 4" xfId="15079" xr:uid="{00000000-0005-0000-0000-00002C3A0000}"/>
    <cellStyle name="20% - Accent1 2 6 7 4 2" xfId="15080" xr:uid="{00000000-0005-0000-0000-00002D3A0000}"/>
    <cellStyle name="20% - Accent1 2 6 7 4 2 2" xfId="15081" xr:uid="{00000000-0005-0000-0000-00002E3A0000}"/>
    <cellStyle name="20% - Accent1 2 6 7 4 2 2 2" xfId="15082" xr:uid="{00000000-0005-0000-0000-00002F3A0000}"/>
    <cellStyle name="20% - Accent1 2 6 7 4 2 3" xfId="15083" xr:uid="{00000000-0005-0000-0000-0000303A0000}"/>
    <cellStyle name="20% - Accent1 2 6 7 4 3" xfId="15084" xr:uid="{00000000-0005-0000-0000-0000313A0000}"/>
    <cellStyle name="20% - Accent1 2 6 7 4 3 2" xfId="15085" xr:uid="{00000000-0005-0000-0000-0000323A0000}"/>
    <cellStyle name="20% - Accent1 2 6 7 4 4" xfId="15086" xr:uid="{00000000-0005-0000-0000-0000333A0000}"/>
    <cellStyle name="20% - Accent1 2 6 7 5" xfId="15087" xr:uid="{00000000-0005-0000-0000-0000343A0000}"/>
    <cellStyle name="20% - Accent1 2 6 7 5 2" xfId="15088" xr:uid="{00000000-0005-0000-0000-0000353A0000}"/>
    <cellStyle name="20% - Accent1 2 6 7 5 2 2" xfId="15089" xr:uid="{00000000-0005-0000-0000-0000363A0000}"/>
    <cellStyle name="20% - Accent1 2 6 7 5 3" xfId="15090" xr:uid="{00000000-0005-0000-0000-0000373A0000}"/>
    <cellStyle name="20% - Accent1 2 6 7 6" xfId="15091" xr:uid="{00000000-0005-0000-0000-0000383A0000}"/>
    <cellStyle name="20% - Accent1 2 6 7 6 2" xfId="15092" xr:uid="{00000000-0005-0000-0000-0000393A0000}"/>
    <cellStyle name="20% - Accent1 2 6 7 6 2 2" xfId="15093" xr:uid="{00000000-0005-0000-0000-00003A3A0000}"/>
    <cellStyle name="20% - Accent1 2 6 7 6 3" xfId="15094" xr:uid="{00000000-0005-0000-0000-00003B3A0000}"/>
    <cellStyle name="20% - Accent1 2 6 7 7" xfId="15095" xr:uid="{00000000-0005-0000-0000-00003C3A0000}"/>
    <cellStyle name="20% - Accent1 2 6 7 7 2" xfId="15096" xr:uid="{00000000-0005-0000-0000-00003D3A0000}"/>
    <cellStyle name="20% - Accent1 2 6 7 8" xfId="15097" xr:uid="{00000000-0005-0000-0000-00003E3A0000}"/>
    <cellStyle name="20% - Accent1 2 6 7 8 2" xfId="15098" xr:uid="{00000000-0005-0000-0000-00003F3A0000}"/>
    <cellStyle name="20% - Accent1 2 6 7 9" xfId="15099" xr:uid="{00000000-0005-0000-0000-0000403A0000}"/>
    <cellStyle name="20% - Accent1 2 6 8" xfId="15100" xr:uid="{00000000-0005-0000-0000-0000413A0000}"/>
    <cellStyle name="20% - Accent1 2 6 8 2" xfId="15101" xr:uid="{00000000-0005-0000-0000-0000423A0000}"/>
    <cellStyle name="20% - Accent1 2 6 8 2 2" xfId="15102" xr:uid="{00000000-0005-0000-0000-0000433A0000}"/>
    <cellStyle name="20% - Accent1 2 6 8 2 2 2" xfId="15103" xr:uid="{00000000-0005-0000-0000-0000443A0000}"/>
    <cellStyle name="20% - Accent1 2 6 8 2 3" xfId="15104" xr:uid="{00000000-0005-0000-0000-0000453A0000}"/>
    <cellStyle name="20% - Accent1 2 6 8 3" xfId="15105" xr:uid="{00000000-0005-0000-0000-0000463A0000}"/>
    <cellStyle name="20% - Accent1 2 6 8 3 2" xfId="15106" xr:uid="{00000000-0005-0000-0000-0000473A0000}"/>
    <cellStyle name="20% - Accent1 2 6 8 4" xfId="15107" xr:uid="{00000000-0005-0000-0000-0000483A0000}"/>
    <cellStyle name="20% - Accent1 2 6 9" xfId="15108" xr:uid="{00000000-0005-0000-0000-0000493A0000}"/>
    <cellStyle name="20% - Accent1 2 6 9 2" xfId="15109" xr:uid="{00000000-0005-0000-0000-00004A3A0000}"/>
    <cellStyle name="20% - Accent1 2 6 9 2 2" xfId="15110" xr:uid="{00000000-0005-0000-0000-00004B3A0000}"/>
    <cellStyle name="20% - Accent1 2 6 9 2 2 2" xfId="15111" xr:uid="{00000000-0005-0000-0000-00004C3A0000}"/>
    <cellStyle name="20% - Accent1 2 6 9 2 3" xfId="15112" xr:uid="{00000000-0005-0000-0000-00004D3A0000}"/>
    <cellStyle name="20% - Accent1 2 6 9 3" xfId="15113" xr:uid="{00000000-0005-0000-0000-00004E3A0000}"/>
    <cellStyle name="20% - Accent1 2 6 9 3 2" xfId="15114" xr:uid="{00000000-0005-0000-0000-00004F3A0000}"/>
    <cellStyle name="20% - Accent1 2 6 9 4" xfId="15115" xr:uid="{00000000-0005-0000-0000-0000503A0000}"/>
    <cellStyle name="20% - Accent1 2 7" xfId="15116" xr:uid="{00000000-0005-0000-0000-0000513A0000}"/>
    <cellStyle name="20% - Accent1 2 7 10" xfId="15117" xr:uid="{00000000-0005-0000-0000-0000523A0000}"/>
    <cellStyle name="20% - Accent1 2 7 10 2" xfId="15118" xr:uid="{00000000-0005-0000-0000-0000533A0000}"/>
    <cellStyle name="20% - Accent1 2 7 10 2 2" xfId="15119" xr:uid="{00000000-0005-0000-0000-0000543A0000}"/>
    <cellStyle name="20% - Accent1 2 7 10 3" xfId="15120" xr:uid="{00000000-0005-0000-0000-0000553A0000}"/>
    <cellStyle name="20% - Accent1 2 7 11" xfId="15121" xr:uid="{00000000-0005-0000-0000-0000563A0000}"/>
    <cellStyle name="20% - Accent1 2 7 11 2" xfId="15122" xr:uid="{00000000-0005-0000-0000-0000573A0000}"/>
    <cellStyle name="20% - Accent1 2 7 11 2 2" xfId="15123" xr:uid="{00000000-0005-0000-0000-0000583A0000}"/>
    <cellStyle name="20% - Accent1 2 7 11 3" xfId="15124" xr:uid="{00000000-0005-0000-0000-0000593A0000}"/>
    <cellStyle name="20% - Accent1 2 7 12" xfId="15125" xr:uid="{00000000-0005-0000-0000-00005A3A0000}"/>
    <cellStyle name="20% - Accent1 2 7 12 2" xfId="15126" xr:uid="{00000000-0005-0000-0000-00005B3A0000}"/>
    <cellStyle name="20% - Accent1 2 7 13" xfId="15127" xr:uid="{00000000-0005-0000-0000-00005C3A0000}"/>
    <cellStyle name="20% - Accent1 2 7 13 2" xfId="15128" xr:uid="{00000000-0005-0000-0000-00005D3A0000}"/>
    <cellStyle name="20% - Accent1 2 7 14" xfId="15129" xr:uid="{00000000-0005-0000-0000-00005E3A0000}"/>
    <cellStyle name="20% - Accent1 2 7 2" xfId="15130" xr:uid="{00000000-0005-0000-0000-00005F3A0000}"/>
    <cellStyle name="20% - Accent1 2 7 2 10" xfId="15131" xr:uid="{00000000-0005-0000-0000-0000603A0000}"/>
    <cellStyle name="20% - Accent1 2 7 2 10 2" xfId="15132" xr:uid="{00000000-0005-0000-0000-0000613A0000}"/>
    <cellStyle name="20% - Accent1 2 7 2 11" xfId="15133" xr:uid="{00000000-0005-0000-0000-0000623A0000}"/>
    <cellStyle name="20% - Accent1 2 7 2 2" xfId="15134" xr:uid="{00000000-0005-0000-0000-0000633A0000}"/>
    <cellStyle name="20% - Accent1 2 7 2 2 2" xfId="15135" xr:uid="{00000000-0005-0000-0000-0000643A0000}"/>
    <cellStyle name="20% - Accent1 2 7 2 2 2 2" xfId="15136" xr:uid="{00000000-0005-0000-0000-0000653A0000}"/>
    <cellStyle name="20% - Accent1 2 7 2 2 2 2 2" xfId="15137" xr:uid="{00000000-0005-0000-0000-0000663A0000}"/>
    <cellStyle name="20% - Accent1 2 7 2 2 2 2 2 2" xfId="15138" xr:uid="{00000000-0005-0000-0000-0000673A0000}"/>
    <cellStyle name="20% - Accent1 2 7 2 2 2 2 3" xfId="15139" xr:uid="{00000000-0005-0000-0000-0000683A0000}"/>
    <cellStyle name="20% - Accent1 2 7 2 2 2 3" xfId="15140" xr:uid="{00000000-0005-0000-0000-0000693A0000}"/>
    <cellStyle name="20% - Accent1 2 7 2 2 2 3 2" xfId="15141" xr:uid="{00000000-0005-0000-0000-00006A3A0000}"/>
    <cellStyle name="20% - Accent1 2 7 2 2 2 4" xfId="15142" xr:uid="{00000000-0005-0000-0000-00006B3A0000}"/>
    <cellStyle name="20% - Accent1 2 7 2 2 3" xfId="15143" xr:uid="{00000000-0005-0000-0000-00006C3A0000}"/>
    <cellStyle name="20% - Accent1 2 7 2 2 3 2" xfId="15144" xr:uid="{00000000-0005-0000-0000-00006D3A0000}"/>
    <cellStyle name="20% - Accent1 2 7 2 2 3 2 2" xfId="15145" xr:uid="{00000000-0005-0000-0000-00006E3A0000}"/>
    <cellStyle name="20% - Accent1 2 7 2 2 3 2 2 2" xfId="15146" xr:uid="{00000000-0005-0000-0000-00006F3A0000}"/>
    <cellStyle name="20% - Accent1 2 7 2 2 3 2 3" xfId="15147" xr:uid="{00000000-0005-0000-0000-0000703A0000}"/>
    <cellStyle name="20% - Accent1 2 7 2 2 3 3" xfId="15148" xr:uid="{00000000-0005-0000-0000-0000713A0000}"/>
    <cellStyle name="20% - Accent1 2 7 2 2 3 3 2" xfId="15149" xr:uid="{00000000-0005-0000-0000-0000723A0000}"/>
    <cellStyle name="20% - Accent1 2 7 2 2 3 4" xfId="15150" xr:uid="{00000000-0005-0000-0000-0000733A0000}"/>
    <cellStyle name="20% - Accent1 2 7 2 2 4" xfId="15151" xr:uid="{00000000-0005-0000-0000-0000743A0000}"/>
    <cellStyle name="20% - Accent1 2 7 2 2 4 2" xfId="15152" xr:uid="{00000000-0005-0000-0000-0000753A0000}"/>
    <cellStyle name="20% - Accent1 2 7 2 2 4 2 2" xfId="15153" xr:uid="{00000000-0005-0000-0000-0000763A0000}"/>
    <cellStyle name="20% - Accent1 2 7 2 2 4 2 2 2" xfId="15154" xr:uid="{00000000-0005-0000-0000-0000773A0000}"/>
    <cellStyle name="20% - Accent1 2 7 2 2 4 2 3" xfId="15155" xr:uid="{00000000-0005-0000-0000-0000783A0000}"/>
    <cellStyle name="20% - Accent1 2 7 2 2 4 3" xfId="15156" xr:uid="{00000000-0005-0000-0000-0000793A0000}"/>
    <cellStyle name="20% - Accent1 2 7 2 2 4 3 2" xfId="15157" xr:uid="{00000000-0005-0000-0000-00007A3A0000}"/>
    <cellStyle name="20% - Accent1 2 7 2 2 4 4" xfId="15158" xr:uid="{00000000-0005-0000-0000-00007B3A0000}"/>
    <cellStyle name="20% - Accent1 2 7 2 2 5" xfId="15159" xr:uid="{00000000-0005-0000-0000-00007C3A0000}"/>
    <cellStyle name="20% - Accent1 2 7 2 2 5 2" xfId="15160" xr:uid="{00000000-0005-0000-0000-00007D3A0000}"/>
    <cellStyle name="20% - Accent1 2 7 2 2 5 2 2" xfId="15161" xr:uid="{00000000-0005-0000-0000-00007E3A0000}"/>
    <cellStyle name="20% - Accent1 2 7 2 2 5 3" xfId="15162" xr:uid="{00000000-0005-0000-0000-00007F3A0000}"/>
    <cellStyle name="20% - Accent1 2 7 2 2 6" xfId="15163" xr:uid="{00000000-0005-0000-0000-0000803A0000}"/>
    <cellStyle name="20% - Accent1 2 7 2 2 6 2" xfId="15164" xr:uid="{00000000-0005-0000-0000-0000813A0000}"/>
    <cellStyle name="20% - Accent1 2 7 2 2 6 2 2" xfId="15165" xr:uid="{00000000-0005-0000-0000-0000823A0000}"/>
    <cellStyle name="20% - Accent1 2 7 2 2 6 3" xfId="15166" xr:uid="{00000000-0005-0000-0000-0000833A0000}"/>
    <cellStyle name="20% - Accent1 2 7 2 2 7" xfId="15167" xr:uid="{00000000-0005-0000-0000-0000843A0000}"/>
    <cellStyle name="20% - Accent1 2 7 2 2 7 2" xfId="15168" xr:uid="{00000000-0005-0000-0000-0000853A0000}"/>
    <cellStyle name="20% - Accent1 2 7 2 2 8" xfId="15169" xr:uid="{00000000-0005-0000-0000-0000863A0000}"/>
    <cellStyle name="20% - Accent1 2 7 2 2 8 2" xfId="15170" xr:uid="{00000000-0005-0000-0000-0000873A0000}"/>
    <cellStyle name="20% - Accent1 2 7 2 2 9" xfId="15171" xr:uid="{00000000-0005-0000-0000-0000883A0000}"/>
    <cellStyle name="20% - Accent1 2 7 2 3" xfId="15172" xr:uid="{00000000-0005-0000-0000-0000893A0000}"/>
    <cellStyle name="20% - Accent1 2 7 2 3 2" xfId="15173" xr:uid="{00000000-0005-0000-0000-00008A3A0000}"/>
    <cellStyle name="20% - Accent1 2 7 2 3 2 2" xfId="15174" xr:uid="{00000000-0005-0000-0000-00008B3A0000}"/>
    <cellStyle name="20% - Accent1 2 7 2 3 2 2 2" xfId="15175" xr:uid="{00000000-0005-0000-0000-00008C3A0000}"/>
    <cellStyle name="20% - Accent1 2 7 2 3 2 2 2 2" xfId="15176" xr:uid="{00000000-0005-0000-0000-00008D3A0000}"/>
    <cellStyle name="20% - Accent1 2 7 2 3 2 2 3" xfId="15177" xr:uid="{00000000-0005-0000-0000-00008E3A0000}"/>
    <cellStyle name="20% - Accent1 2 7 2 3 2 3" xfId="15178" xr:uid="{00000000-0005-0000-0000-00008F3A0000}"/>
    <cellStyle name="20% - Accent1 2 7 2 3 2 3 2" xfId="15179" xr:uid="{00000000-0005-0000-0000-0000903A0000}"/>
    <cellStyle name="20% - Accent1 2 7 2 3 2 4" xfId="15180" xr:uid="{00000000-0005-0000-0000-0000913A0000}"/>
    <cellStyle name="20% - Accent1 2 7 2 3 3" xfId="15181" xr:uid="{00000000-0005-0000-0000-0000923A0000}"/>
    <cellStyle name="20% - Accent1 2 7 2 3 3 2" xfId="15182" xr:uid="{00000000-0005-0000-0000-0000933A0000}"/>
    <cellStyle name="20% - Accent1 2 7 2 3 3 2 2" xfId="15183" xr:uid="{00000000-0005-0000-0000-0000943A0000}"/>
    <cellStyle name="20% - Accent1 2 7 2 3 3 2 2 2" xfId="15184" xr:uid="{00000000-0005-0000-0000-0000953A0000}"/>
    <cellStyle name="20% - Accent1 2 7 2 3 3 2 3" xfId="15185" xr:uid="{00000000-0005-0000-0000-0000963A0000}"/>
    <cellStyle name="20% - Accent1 2 7 2 3 3 3" xfId="15186" xr:uid="{00000000-0005-0000-0000-0000973A0000}"/>
    <cellStyle name="20% - Accent1 2 7 2 3 3 3 2" xfId="15187" xr:uid="{00000000-0005-0000-0000-0000983A0000}"/>
    <cellStyle name="20% - Accent1 2 7 2 3 3 4" xfId="15188" xr:uid="{00000000-0005-0000-0000-0000993A0000}"/>
    <cellStyle name="20% - Accent1 2 7 2 3 4" xfId="15189" xr:uid="{00000000-0005-0000-0000-00009A3A0000}"/>
    <cellStyle name="20% - Accent1 2 7 2 3 4 2" xfId="15190" xr:uid="{00000000-0005-0000-0000-00009B3A0000}"/>
    <cellStyle name="20% - Accent1 2 7 2 3 4 2 2" xfId="15191" xr:uid="{00000000-0005-0000-0000-00009C3A0000}"/>
    <cellStyle name="20% - Accent1 2 7 2 3 4 2 2 2" xfId="15192" xr:uid="{00000000-0005-0000-0000-00009D3A0000}"/>
    <cellStyle name="20% - Accent1 2 7 2 3 4 2 3" xfId="15193" xr:uid="{00000000-0005-0000-0000-00009E3A0000}"/>
    <cellStyle name="20% - Accent1 2 7 2 3 4 3" xfId="15194" xr:uid="{00000000-0005-0000-0000-00009F3A0000}"/>
    <cellStyle name="20% - Accent1 2 7 2 3 4 3 2" xfId="15195" xr:uid="{00000000-0005-0000-0000-0000A03A0000}"/>
    <cellStyle name="20% - Accent1 2 7 2 3 4 4" xfId="15196" xr:uid="{00000000-0005-0000-0000-0000A13A0000}"/>
    <cellStyle name="20% - Accent1 2 7 2 3 5" xfId="15197" xr:uid="{00000000-0005-0000-0000-0000A23A0000}"/>
    <cellStyle name="20% - Accent1 2 7 2 3 5 2" xfId="15198" xr:uid="{00000000-0005-0000-0000-0000A33A0000}"/>
    <cellStyle name="20% - Accent1 2 7 2 3 5 2 2" xfId="15199" xr:uid="{00000000-0005-0000-0000-0000A43A0000}"/>
    <cellStyle name="20% - Accent1 2 7 2 3 5 3" xfId="15200" xr:uid="{00000000-0005-0000-0000-0000A53A0000}"/>
    <cellStyle name="20% - Accent1 2 7 2 3 6" xfId="15201" xr:uid="{00000000-0005-0000-0000-0000A63A0000}"/>
    <cellStyle name="20% - Accent1 2 7 2 3 6 2" xfId="15202" xr:uid="{00000000-0005-0000-0000-0000A73A0000}"/>
    <cellStyle name="20% - Accent1 2 7 2 3 6 2 2" xfId="15203" xr:uid="{00000000-0005-0000-0000-0000A83A0000}"/>
    <cellStyle name="20% - Accent1 2 7 2 3 6 3" xfId="15204" xr:uid="{00000000-0005-0000-0000-0000A93A0000}"/>
    <cellStyle name="20% - Accent1 2 7 2 3 7" xfId="15205" xr:uid="{00000000-0005-0000-0000-0000AA3A0000}"/>
    <cellStyle name="20% - Accent1 2 7 2 3 7 2" xfId="15206" xr:uid="{00000000-0005-0000-0000-0000AB3A0000}"/>
    <cellStyle name="20% - Accent1 2 7 2 3 8" xfId="15207" xr:uid="{00000000-0005-0000-0000-0000AC3A0000}"/>
    <cellStyle name="20% - Accent1 2 7 2 3 8 2" xfId="15208" xr:uid="{00000000-0005-0000-0000-0000AD3A0000}"/>
    <cellStyle name="20% - Accent1 2 7 2 3 9" xfId="15209" xr:uid="{00000000-0005-0000-0000-0000AE3A0000}"/>
    <cellStyle name="20% - Accent1 2 7 2 4" xfId="15210" xr:uid="{00000000-0005-0000-0000-0000AF3A0000}"/>
    <cellStyle name="20% - Accent1 2 7 2 4 2" xfId="15211" xr:uid="{00000000-0005-0000-0000-0000B03A0000}"/>
    <cellStyle name="20% - Accent1 2 7 2 4 2 2" xfId="15212" xr:uid="{00000000-0005-0000-0000-0000B13A0000}"/>
    <cellStyle name="20% - Accent1 2 7 2 4 2 2 2" xfId="15213" xr:uid="{00000000-0005-0000-0000-0000B23A0000}"/>
    <cellStyle name="20% - Accent1 2 7 2 4 2 3" xfId="15214" xr:uid="{00000000-0005-0000-0000-0000B33A0000}"/>
    <cellStyle name="20% - Accent1 2 7 2 4 3" xfId="15215" xr:uid="{00000000-0005-0000-0000-0000B43A0000}"/>
    <cellStyle name="20% - Accent1 2 7 2 4 3 2" xfId="15216" xr:uid="{00000000-0005-0000-0000-0000B53A0000}"/>
    <cellStyle name="20% - Accent1 2 7 2 4 4" xfId="15217" xr:uid="{00000000-0005-0000-0000-0000B63A0000}"/>
    <cellStyle name="20% - Accent1 2 7 2 5" xfId="15218" xr:uid="{00000000-0005-0000-0000-0000B73A0000}"/>
    <cellStyle name="20% - Accent1 2 7 2 5 2" xfId="15219" xr:uid="{00000000-0005-0000-0000-0000B83A0000}"/>
    <cellStyle name="20% - Accent1 2 7 2 5 2 2" xfId="15220" xr:uid="{00000000-0005-0000-0000-0000B93A0000}"/>
    <cellStyle name="20% - Accent1 2 7 2 5 2 2 2" xfId="15221" xr:uid="{00000000-0005-0000-0000-0000BA3A0000}"/>
    <cellStyle name="20% - Accent1 2 7 2 5 2 3" xfId="15222" xr:uid="{00000000-0005-0000-0000-0000BB3A0000}"/>
    <cellStyle name="20% - Accent1 2 7 2 5 3" xfId="15223" xr:uid="{00000000-0005-0000-0000-0000BC3A0000}"/>
    <cellStyle name="20% - Accent1 2 7 2 5 3 2" xfId="15224" xr:uid="{00000000-0005-0000-0000-0000BD3A0000}"/>
    <cellStyle name="20% - Accent1 2 7 2 5 4" xfId="15225" xr:uid="{00000000-0005-0000-0000-0000BE3A0000}"/>
    <cellStyle name="20% - Accent1 2 7 2 6" xfId="15226" xr:uid="{00000000-0005-0000-0000-0000BF3A0000}"/>
    <cellStyle name="20% - Accent1 2 7 2 6 2" xfId="15227" xr:uid="{00000000-0005-0000-0000-0000C03A0000}"/>
    <cellStyle name="20% - Accent1 2 7 2 6 2 2" xfId="15228" xr:uid="{00000000-0005-0000-0000-0000C13A0000}"/>
    <cellStyle name="20% - Accent1 2 7 2 6 2 2 2" xfId="15229" xr:uid="{00000000-0005-0000-0000-0000C23A0000}"/>
    <cellStyle name="20% - Accent1 2 7 2 6 2 3" xfId="15230" xr:uid="{00000000-0005-0000-0000-0000C33A0000}"/>
    <cellStyle name="20% - Accent1 2 7 2 6 3" xfId="15231" xr:uid="{00000000-0005-0000-0000-0000C43A0000}"/>
    <cellStyle name="20% - Accent1 2 7 2 6 3 2" xfId="15232" xr:uid="{00000000-0005-0000-0000-0000C53A0000}"/>
    <cellStyle name="20% - Accent1 2 7 2 6 4" xfId="15233" xr:uid="{00000000-0005-0000-0000-0000C63A0000}"/>
    <cellStyle name="20% - Accent1 2 7 2 7" xfId="15234" xr:uid="{00000000-0005-0000-0000-0000C73A0000}"/>
    <cellStyle name="20% - Accent1 2 7 2 7 2" xfId="15235" xr:uid="{00000000-0005-0000-0000-0000C83A0000}"/>
    <cellStyle name="20% - Accent1 2 7 2 7 2 2" xfId="15236" xr:uid="{00000000-0005-0000-0000-0000C93A0000}"/>
    <cellStyle name="20% - Accent1 2 7 2 7 3" xfId="15237" xr:uid="{00000000-0005-0000-0000-0000CA3A0000}"/>
    <cellStyle name="20% - Accent1 2 7 2 8" xfId="15238" xr:uid="{00000000-0005-0000-0000-0000CB3A0000}"/>
    <cellStyle name="20% - Accent1 2 7 2 8 2" xfId="15239" xr:uid="{00000000-0005-0000-0000-0000CC3A0000}"/>
    <cellStyle name="20% - Accent1 2 7 2 8 2 2" xfId="15240" xr:uid="{00000000-0005-0000-0000-0000CD3A0000}"/>
    <cellStyle name="20% - Accent1 2 7 2 8 3" xfId="15241" xr:uid="{00000000-0005-0000-0000-0000CE3A0000}"/>
    <cellStyle name="20% - Accent1 2 7 2 9" xfId="15242" xr:uid="{00000000-0005-0000-0000-0000CF3A0000}"/>
    <cellStyle name="20% - Accent1 2 7 2 9 2" xfId="15243" xr:uid="{00000000-0005-0000-0000-0000D03A0000}"/>
    <cellStyle name="20% - Accent1 2 7 3" xfId="15244" xr:uid="{00000000-0005-0000-0000-0000D13A0000}"/>
    <cellStyle name="20% - Accent1 2 7 3 10" xfId="15245" xr:uid="{00000000-0005-0000-0000-0000D23A0000}"/>
    <cellStyle name="20% - Accent1 2 7 3 10 2" xfId="15246" xr:uid="{00000000-0005-0000-0000-0000D33A0000}"/>
    <cellStyle name="20% - Accent1 2 7 3 11" xfId="15247" xr:uid="{00000000-0005-0000-0000-0000D43A0000}"/>
    <cellStyle name="20% - Accent1 2 7 3 2" xfId="15248" xr:uid="{00000000-0005-0000-0000-0000D53A0000}"/>
    <cellStyle name="20% - Accent1 2 7 3 2 2" xfId="15249" xr:uid="{00000000-0005-0000-0000-0000D63A0000}"/>
    <cellStyle name="20% - Accent1 2 7 3 2 2 2" xfId="15250" xr:uid="{00000000-0005-0000-0000-0000D73A0000}"/>
    <cellStyle name="20% - Accent1 2 7 3 2 2 2 2" xfId="15251" xr:uid="{00000000-0005-0000-0000-0000D83A0000}"/>
    <cellStyle name="20% - Accent1 2 7 3 2 2 2 2 2" xfId="15252" xr:uid="{00000000-0005-0000-0000-0000D93A0000}"/>
    <cellStyle name="20% - Accent1 2 7 3 2 2 2 3" xfId="15253" xr:uid="{00000000-0005-0000-0000-0000DA3A0000}"/>
    <cellStyle name="20% - Accent1 2 7 3 2 2 3" xfId="15254" xr:uid="{00000000-0005-0000-0000-0000DB3A0000}"/>
    <cellStyle name="20% - Accent1 2 7 3 2 2 3 2" xfId="15255" xr:uid="{00000000-0005-0000-0000-0000DC3A0000}"/>
    <cellStyle name="20% - Accent1 2 7 3 2 2 4" xfId="15256" xr:uid="{00000000-0005-0000-0000-0000DD3A0000}"/>
    <cellStyle name="20% - Accent1 2 7 3 2 3" xfId="15257" xr:uid="{00000000-0005-0000-0000-0000DE3A0000}"/>
    <cellStyle name="20% - Accent1 2 7 3 2 3 2" xfId="15258" xr:uid="{00000000-0005-0000-0000-0000DF3A0000}"/>
    <cellStyle name="20% - Accent1 2 7 3 2 3 2 2" xfId="15259" xr:uid="{00000000-0005-0000-0000-0000E03A0000}"/>
    <cellStyle name="20% - Accent1 2 7 3 2 3 2 2 2" xfId="15260" xr:uid="{00000000-0005-0000-0000-0000E13A0000}"/>
    <cellStyle name="20% - Accent1 2 7 3 2 3 2 3" xfId="15261" xr:uid="{00000000-0005-0000-0000-0000E23A0000}"/>
    <cellStyle name="20% - Accent1 2 7 3 2 3 3" xfId="15262" xr:uid="{00000000-0005-0000-0000-0000E33A0000}"/>
    <cellStyle name="20% - Accent1 2 7 3 2 3 3 2" xfId="15263" xr:uid="{00000000-0005-0000-0000-0000E43A0000}"/>
    <cellStyle name="20% - Accent1 2 7 3 2 3 4" xfId="15264" xr:uid="{00000000-0005-0000-0000-0000E53A0000}"/>
    <cellStyle name="20% - Accent1 2 7 3 2 4" xfId="15265" xr:uid="{00000000-0005-0000-0000-0000E63A0000}"/>
    <cellStyle name="20% - Accent1 2 7 3 2 4 2" xfId="15266" xr:uid="{00000000-0005-0000-0000-0000E73A0000}"/>
    <cellStyle name="20% - Accent1 2 7 3 2 4 2 2" xfId="15267" xr:uid="{00000000-0005-0000-0000-0000E83A0000}"/>
    <cellStyle name="20% - Accent1 2 7 3 2 4 2 2 2" xfId="15268" xr:uid="{00000000-0005-0000-0000-0000E93A0000}"/>
    <cellStyle name="20% - Accent1 2 7 3 2 4 2 3" xfId="15269" xr:uid="{00000000-0005-0000-0000-0000EA3A0000}"/>
    <cellStyle name="20% - Accent1 2 7 3 2 4 3" xfId="15270" xr:uid="{00000000-0005-0000-0000-0000EB3A0000}"/>
    <cellStyle name="20% - Accent1 2 7 3 2 4 3 2" xfId="15271" xr:uid="{00000000-0005-0000-0000-0000EC3A0000}"/>
    <cellStyle name="20% - Accent1 2 7 3 2 4 4" xfId="15272" xr:uid="{00000000-0005-0000-0000-0000ED3A0000}"/>
    <cellStyle name="20% - Accent1 2 7 3 2 5" xfId="15273" xr:uid="{00000000-0005-0000-0000-0000EE3A0000}"/>
    <cellStyle name="20% - Accent1 2 7 3 2 5 2" xfId="15274" xr:uid="{00000000-0005-0000-0000-0000EF3A0000}"/>
    <cellStyle name="20% - Accent1 2 7 3 2 5 2 2" xfId="15275" xr:uid="{00000000-0005-0000-0000-0000F03A0000}"/>
    <cellStyle name="20% - Accent1 2 7 3 2 5 3" xfId="15276" xr:uid="{00000000-0005-0000-0000-0000F13A0000}"/>
    <cellStyle name="20% - Accent1 2 7 3 2 6" xfId="15277" xr:uid="{00000000-0005-0000-0000-0000F23A0000}"/>
    <cellStyle name="20% - Accent1 2 7 3 2 6 2" xfId="15278" xr:uid="{00000000-0005-0000-0000-0000F33A0000}"/>
    <cellStyle name="20% - Accent1 2 7 3 2 6 2 2" xfId="15279" xr:uid="{00000000-0005-0000-0000-0000F43A0000}"/>
    <cellStyle name="20% - Accent1 2 7 3 2 6 3" xfId="15280" xr:uid="{00000000-0005-0000-0000-0000F53A0000}"/>
    <cellStyle name="20% - Accent1 2 7 3 2 7" xfId="15281" xr:uid="{00000000-0005-0000-0000-0000F63A0000}"/>
    <cellStyle name="20% - Accent1 2 7 3 2 7 2" xfId="15282" xr:uid="{00000000-0005-0000-0000-0000F73A0000}"/>
    <cellStyle name="20% - Accent1 2 7 3 2 8" xfId="15283" xr:uid="{00000000-0005-0000-0000-0000F83A0000}"/>
    <cellStyle name="20% - Accent1 2 7 3 2 8 2" xfId="15284" xr:uid="{00000000-0005-0000-0000-0000F93A0000}"/>
    <cellStyle name="20% - Accent1 2 7 3 2 9" xfId="15285" xr:uid="{00000000-0005-0000-0000-0000FA3A0000}"/>
    <cellStyle name="20% - Accent1 2 7 3 3" xfId="15286" xr:uid="{00000000-0005-0000-0000-0000FB3A0000}"/>
    <cellStyle name="20% - Accent1 2 7 3 3 2" xfId="15287" xr:uid="{00000000-0005-0000-0000-0000FC3A0000}"/>
    <cellStyle name="20% - Accent1 2 7 3 3 2 2" xfId="15288" xr:uid="{00000000-0005-0000-0000-0000FD3A0000}"/>
    <cellStyle name="20% - Accent1 2 7 3 3 2 2 2" xfId="15289" xr:uid="{00000000-0005-0000-0000-0000FE3A0000}"/>
    <cellStyle name="20% - Accent1 2 7 3 3 2 2 2 2" xfId="15290" xr:uid="{00000000-0005-0000-0000-0000FF3A0000}"/>
    <cellStyle name="20% - Accent1 2 7 3 3 2 2 3" xfId="15291" xr:uid="{00000000-0005-0000-0000-0000003B0000}"/>
    <cellStyle name="20% - Accent1 2 7 3 3 2 3" xfId="15292" xr:uid="{00000000-0005-0000-0000-0000013B0000}"/>
    <cellStyle name="20% - Accent1 2 7 3 3 2 3 2" xfId="15293" xr:uid="{00000000-0005-0000-0000-0000023B0000}"/>
    <cellStyle name="20% - Accent1 2 7 3 3 2 4" xfId="15294" xr:uid="{00000000-0005-0000-0000-0000033B0000}"/>
    <cellStyle name="20% - Accent1 2 7 3 3 3" xfId="15295" xr:uid="{00000000-0005-0000-0000-0000043B0000}"/>
    <cellStyle name="20% - Accent1 2 7 3 3 3 2" xfId="15296" xr:uid="{00000000-0005-0000-0000-0000053B0000}"/>
    <cellStyle name="20% - Accent1 2 7 3 3 3 2 2" xfId="15297" xr:uid="{00000000-0005-0000-0000-0000063B0000}"/>
    <cellStyle name="20% - Accent1 2 7 3 3 3 2 2 2" xfId="15298" xr:uid="{00000000-0005-0000-0000-0000073B0000}"/>
    <cellStyle name="20% - Accent1 2 7 3 3 3 2 3" xfId="15299" xr:uid="{00000000-0005-0000-0000-0000083B0000}"/>
    <cellStyle name="20% - Accent1 2 7 3 3 3 3" xfId="15300" xr:uid="{00000000-0005-0000-0000-0000093B0000}"/>
    <cellStyle name="20% - Accent1 2 7 3 3 3 3 2" xfId="15301" xr:uid="{00000000-0005-0000-0000-00000A3B0000}"/>
    <cellStyle name="20% - Accent1 2 7 3 3 3 4" xfId="15302" xr:uid="{00000000-0005-0000-0000-00000B3B0000}"/>
    <cellStyle name="20% - Accent1 2 7 3 3 4" xfId="15303" xr:uid="{00000000-0005-0000-0000-00000C3B0000}"/>
    <cellStyle name="20% - Accent1 2 7 3 3 4 2" xfId="15304" xr:uid="{00000000-0005-0000-0000-00000D3B0000}"/>
    <cellStyle name="20% - Accent1 2 7 3 3 4 2 2" xfId="15305" xr:uid="{00000000-0005-0000-0000-00000E3B0000}"/>
    <cellStyle name="20% - Accent1 2 7 3 3 4 2 2 2" xfId="15306" xr:uid="{00000000-0005-0000-0000-00000F3B0000}"/>
    <cellStyle name="20% - Accent1 2 7 3 3 4 2 3" xfId="15307" xr:uid="{00000000-0005-0000-0000-0000103B0000}"/>
    <cellStyle name="20% - Accent1 2 7 3 3 4 3" xfId="15308" xr:uid="{00000000-0005-0000-0000-0000113B0000}"/>
    <cellStyle name="20% - Accent1 2 7 3 3 4 3 2" xfId="15309" xr:uid="{00000000-0005-0000-0000-0000123B0000}"/>
    <cellStyle name="20% - Accent1 2 7 3 3 4 4" xfId="15310" xr:uid="{00000000-0005-0000-0000-0000133B0000}"/>
    <cellStyle name="20% - Accent1 2 7 3 3 5" xfId="15311" xr:uid="{00000000-0005-0000-0000-0000143B0000}"/>
    <cellStyle name="20% - Accent1 2 7 3 3 5 2" xfId="15312" xr:uid="{00000000-0005-0000-0000-0000153B0000}"/>
    <cellStyle name="20% - Accent1 2 7 3 3 5 2 2" xfId="15313" xr:uid="{00000000-0005-0000-0000-0000163B0000}"/>
    <cellStyle name="20% - Accent1 2 7 3 3 5 3" xfId="15314" xr:uid="{00000000-0005-0000-0000-0000173B0000}"/>
    <cellStyle name="20% - Accent1 2 7 3 3 6" xfId="15315" xr:uid="{00000000-0005-0000-0000-0000183B0000}"/>
    <cellStyle name="20% - Accent1 2 7 3 3 6 2" xfId="15316" xr:uid="{00000000-0005-0000-0000-0000193B0000}"/>
    <cellStyle name="20% - Accent1 2 7 3 3 6 2 2" xfId="15317" xr:uid="{00000000-0005-0000-0000-00001A3B0000}"/>
    <cellStyle name="20% - Accent1 2 7 3 3 6 3" xfId="15318" xr:uid="{00000000-0005-0000-0000-00001B3B0000}"/>
    <cellStyle name="20% - Accent1 2 7 3 3 7" xfId="15319" xr:uid="{00000000-0005-0000-0000-00001C3B0000}"/>
    <cellStyle name="20% - Accent1 2 7 3 3 7 2" xfId="15320" xr:uid="{00000000-0005-0000-0000-00001D3B0000}"/>
    <cellStyle name="20% - Accent1 2 7 3 3 8" xfId="15321" xr:uid="{00000000-0005-0000-0000-00001E3B0000}"/>
    <cellStyle name="20% - Accent1 2 7 3 3 8 2" xfId="15322" xr:uid="{00000000-0005-0000-0000-00001F3B0000}"/>
    <cellStyle name="20% - Accent1 2 7 3 3 9" xfId="15323" xr:uid="{00000000-0005-0000-0000-0000203B0000}"/>
    <cellStyle name="20% - Accent1 2 7 3 4" xfId="15324" xr:uid="{00000000-0005-0000-0000-0000213B0000}"/>
    <cellStyle name="20% - Accent1 2 7 3 4 2" xfId="15325" xr:uid="{00000000-0005-0000-0000-0000223B0000}"/>
    <cellStyle name="20% - Accent1 2 7 3 4 2 2" xfId="15326" xr:uid="{00000000-0005-0000-0000-0000233B0000}"/>
    <cellStyle name="20% - Accent1 2 7 3 4 2 2 2" xfId="15327" xr:uid="{00000000-0005-0000-0000-0000243B0000}"/>
    <cellStyle name="20% - Accent1 2 7 3 4 2 3" xfId="15328" xr:uid="{00000000-0005-0000-0000-0000253B0000}"/>
    <cellStyle name="20% - Accent1 2 7 3 4 3" xfId="15329" xr:uid="{00000000-0005-0000-0000-0000263B0000}"/>
    <cellStyle name="20% - Accent1 2 7 3 4 3 2" xfId="15330" xr:uid="{00000000-0005-0000-0000-0000273B0000}"/>
    <cellStyle name="20% - Accent1 2 7 3 4 4" xfId="15331" xr:uid="{00000000-0005-0000-0000-0000283B0000}"/>
    <cellStyle name="20% - Accent1 2 7 3 5" xfId="15332" xr:uid="{00000000-0005-0000-0000-0000293B0000}"/>
    <cellStyle name="20% - Accent1 2 7 3 5 2" xfId="15333" xr:uid="{00000000-0005-0000-0000-00002A3B0000}"/>
    <cellStyle name="20% - Accent1 2 7 3 5 2 2" xfId="15334" xr:uid="{00000000-0005-0000-0000-00002B3B0000}"/>
    <cellStyle name="20% - Accent1 2 7 3 5 2 2 2" xfId="15335" xr:uid="{00000000-0005-0000-0000-00002C3B0000}"/>
    <cellStyle name="20% - Accent1 2 7 3 5 2 3" xfId="15336" xr:uid="{00000000-0005-0000-0000-00002D3B0000}"/>
    <cellStyle name="20% - Accent1 2 7 3 5 3" xfId="15337" xr:uid="{00000000-0005-0000-0000-00002E3B0000}"/>
    <cellStyle name="20% - Accent1 2 7 3 5 3 2" xfId="15338" xr:uid="{00000000-0005-0000-0000-00002F3B0000}"/>
    <cellStyle name="20% - Accent1 2 7 3 5 4" xfId="15339" xr:uid="{00000000-0005-0000-0000-0000303B0000}"/>
    <cellStyle name="20% - Accent1 2 7 3 6" xfId="15340" xr:uid="{00000000-0005-0000-0000-0000313B0000}"/>
    <cellStyle name="20% - Accent1 2 7 3 6 2" xfId="15341" xr:uid="{00000000-0005-0000-0000-0000323B0000}"/>
    <cellStyle name="20% - Accent1 2 7 3 6 2 2" xfId="15342" xr:uid="{00000000-0005-0000-0000-0000333B0000}"/>
    <cellStyle name="20% - Accent1 2 7 3 6 2 2 2" xfId="15343" xr:uid="{00000000-0005-0000-0000-0000343B0000}"/>
    <cellStyle name="20% - Accent1 2 7 3 6 2 3" xfId="15344" xr:uid="{00000000-0005-0000-0000-0000353B0000}"/>
    <cellStyle name="20% - Accent1 2 7 3 6 3" xfId="15345" xr:uid="{00000000-0005-0000-0000-0000363B0000}"/>
    <cellStyle name="20% - Accent1 2 7 3 6 3 2" xfId="15346" xr:uid="{00000000-0005-0000-0000-0000373B0000}"/>
    <cellStyle name="20% - Accent1 2 7 3 6 4" xfId="15347" xr:uid="{00000000-0005-0000-0000-0000383B0000}"/>
    <cellStyle name="20% - Accent1 2 7 3 7" xfId="15348" xr:uid="{00000000-0005-0000-0000-0000393B0000}"/>
    <cellStyle name="20% - Accent1 2 7 3 7 2" xfId="15349" xr:uid="{00000000-0005-0000-0000-00003A3B0000}"/>
    <cellStyle name="20% - Accent1 2 7 3 7 2 2" xfId="15350" xr:uid="{00000000-0005-0000-0000-00003B3B0000}"/>
    <cellStyle name="20% - Accent1 2 7 3 7 3" xfId="15351" xr:uid="{00000000-0005-0000-0000-00003C3B0000}"/>
    <cellStyle name="20% - Accent1 2 7 3 8" xfId="15352" xr:uid="{00000000-0005-0000-0000-00003D3B0000}"/>
    <cellStyle name="20% - Accent1 2 7 3 8 2" xfId="15353" xr:uid="{00000000-0005-0000-0000-00003E3B0000}"/>
    <cellStyle name="20% - Accent1 2 7 3 8 2 2" xfId="15354" xr:uid="{00000000-0005-0000-0000-00003F3B0000}"/>
    <cellStyle name="20% - Accent1 2 7 3 8 3" xfId="15355" xr:uid="{00000000-0005-0000-0000-0000403B0000}"/>
    <cellStyle name="20% - Accent1 2 7 3 9" xfId="15356" xr:uid="{00000000-0005-0000-0000-0000413B0000}"/>
    <cellStyle name="20% - Accent1 2 7 3 9 2" xfId="15357" xr:uid="{00000000-0005-0000-0000-0000423B0000}"/>
    <cellStyle name="20% - Accent1 2 7 4" xfId="15358" xr:uid="{00000000-0005-0000-0000-0000433B0000}"/>
    <cellStyle name="20% - Accent1 2 7 4 10" xfId="15359" xr:uid="{00000000-0005-0000-0000-0000443B0000}"/>
    <cellStyle name="20% - Accent1 2 7 4 10 2" xfId="15360" xr:uid="{00000000-0005-0000-0000-0000453B0000}"/>
    <cellStyle name="20% - Accent1 2 7 4 11" xfId="15361" xr:uid="{00000000-0005-0000-0000-0000463B0000}"/>
    <cellStyle name="20% - Accent1 2 7 4 2" xfId="15362" xr:uid="{00000000-0005-0000-0000-0000473B0000}"/>
    <cellStyle name="20% - Accent1 2 7 4 2 2" xfId="15363" xr:uid="{00000000-0005-0000-0000-0000483B0000}"/>
    <cellStyle name="20% - Accent1 2 7 4 2 2 2" xfId="15364" xr:uid="{00000000-0005-0000-0000-0000493B0000}"/>
    <cellStyle name="20% - Accent1 2 7 4 2 2 2 2" xfId="15365" xr:uid="{00000000-0005-0000-0000-00004A3B0000}"/>
    <cellStyle name="20% - Accent1 2 7 4 2 2 2 2 2" xfId="15366" xr:uid="{00000000-0005-0000-0000-00004B3B0000}"/>
    <cellStyle name="20% - Accent1 2 7 4 2 2 2 3" xfId="15367" xr:uid="{00000000-0005-0000-0000-00004C3B0000}"/>
    <cellStyle name="20% - Accent1 2 7 4 2 2 3" xfId="15368" xr:uid="{00000000-0005-0000-0000-00004D3B0000}"/>
    <cellStyle name="20% - Accent1 2 7 4 2 2 3 2" xfId="15369" xr:uid="{00000000-0005-0000-0000-00004E3B0000}"/>
    <cellStyle name="20% - Accent1 2 7 4 2 2 4" xfId="15370" xr:uid="{00000000-0005-0000-0000-00004F3B0000}"/>
    <cellStyle name="20% - Accent1 2 7 4 2 3" xfId="15371" xr:uid="{00000000-0005-0000-0000-0000503B0000}"/>
    <cellStyle name="20% - Accent1 2 7 4 2 3 2" xfId="15372" xr:uid="{00000000-0005-0000-0000-0000513B0000}"/>
    <cellStyle name="20% - Accent1 2 7 4 2 3 2 2" xfId="15373" xr:uid="{00000000-0005-0000-0000-0000523B0000}"/>
    <cellStyle name="20% - Accent1 2 7 4 2 3 2 2 2" xfId="15374" xr:uid="{00000000-0005-0000-0000-0000533B0000}"/>
    <cellStyle name="20% - Accent1 2 7 4 2 3 2 3" xfId="15375" xr:uid="{00000000-0005-0000-0000-0000543B0000}"/>
    <cellStyle name="20% - Accent1 2 7 4 2 3 3" xfId="15376" xr:uid="{00000000-0005-0000-0000-0000553B0000}"/>
    <cellStyle name="20% - Accent1 2 7 4 2 3 3 2" xfId="15377" xr:uid="{00000000-0005-0000-0000-0000563B0000}"/>
    <cellStyle name="20% - Accent1 2 7 4 2 3 4" xfId="15378" xr:uid="{00000000-0005-0000-0000-0000573B0000}"/>
    <cellStyle name="20% - Accent1 2 7 4 2 4" xfId="15379" xr:uid="{00000000-0005-0000-0000-0000583B0000}"/>
    <cellStyle name="20% - Accent1 2 7 4 2 4 2" xfId="15380" xr:uid="{00000000-0005-0000-0000-0000593B0000}"/>
    <cellStyle name="20% - Accent1 2 7 4 2 4 2 2" xfId="15381" xr:uid="{00000000-0005-0000-0000-00005A3B0000}"/>
    <cellStyle name="20% - Accent1 2 7 4 2 4 2 2 2" xfId="15382" xr:uid="{00000000-0005-0000-0000-00005B3B0000}"/>
    <cellStyle name="20% - Accent1 2 7 4 2 4 2 3" xfId="15383" xr:uid="{00000000-0005-0000-0000-00005C3B0000}"/>
    <cellStyle name="20% - Accent1 2 7 4 2 4 3" xfId="15384" xr:uid="{00000000-0005-0000-0000-00005D3B0000}"/>
    <cellStyle name="20% - Accent1 2 7 4 2 4 3 2" xfId="15385" xr:uid="{00000000-0005-0000-0000-00005E3B0000}"/>
    <cellStyle name="20% - Accent1 2 7 4 2 4 4" xfId="15386" xr:uid="{00000000-0005-0000-0000-00005F3B0000}"/>
    <cellStyle name="20% - Accent1 2 7 4 2 5" xfId="15387" xr:uid="{00000000-0005-0000-0000-0000603B0000}"/>
    <cellStyle name="20% - Accent1 2 7 4 2 5 2" xfId="15388" xr:uid="{00000000-0005-0000-0000-0000613B0000}"/>
    <cellStyle name="20% - Accent1 2 7 4 2 5 2 2" xfId="15389" xr:uid="{00000000-0005-0000-0000-0000623B0000}"/>
    <cellStyle name="20% - Accent1 2 7 4 2 5 3" xfId="15390" xr:uid="{00000000-0005-0000-0000-0000633B0000}"/>
    <cellStyle name="20% - Accent1 2 7 4 2 6" xfId="15391" xr:uid="{00000000-0005-0000-0000-0000643B0000}"/>
    <cellStyle name="20% - Accent1 2 7 4 2 6 2" xfId="15392" xr:uid="{00000000-0005-0000-0000-0000653B0000}"/>
    <cellStyle name="20% - Accent1 2 7 4 2 6 2 2" xfId="15393" xr:uid="{00000000-0005-0000-0000-0000663B0000}"/>
    <cellStyle name="20% - Accent1 2 7 4 2 6 3" xfId="15394" xr:uid="{00000000-0005-0000-0000-0000673B0000}"/>
    <cellStyle name="20% - Accent1 2 7 4 2 7" xfId="15395" xr:uid="{00000000-0005-0000-0000-0000683B0000}"/>
    <cellStyle name="20% - Accent1 2 7 4 2 7 2" xfId="15396" xr:uid="{00000000-0005-0000-0000-0000693B0000}"/>
    <cellStyle name="20% - Accent1 2 7 4 2 8" xfId="15397" xr:uid="{00000000-0005-0000-0000-00006A3B0000}"/>
    <cellStyle name="20% - Accent1 2 7 4 2 8 2" xfId="15398" xr:uid="{00000000-0005-0000-0000-00006B3B0000}"/>
    <cellStyle name="20% - Accent1 2 7 4 2 9" xfId="15399" xr:uid="{00000000-0005-0000-0000-00006C3B0000}"/>
    <cellStyle name="20% - Accent1 2 7 4 3" xfId="15400" xr:uid="{00000000-0005-0000-0000-00006D3B0000}"/>
    <cellStyle name="20% - Accent1 2 7 4 3 2" xfId="15401" xr:uid="{00000000-0005-0000-0000-00006E3B0000}"/>
    <cellStyle name="20% - Accent1 2 7 4 3 2 2" xfId="15402" xr:uid="{00000000-0005-0000-0000-00006F3B0000}"/>
    <cellStyle name="20% - Accent1 2 7 4 3 2 2 2" xfId="15403" xr:uid="{00000000-0005-0000-0000-0000703B0000}"/>
    <cellStyle name="20% - Accent1 2 7 4 3 2 2 2 2" xfId="15404" xr:uid="{00000000-0005-0000-0000-0000713B0000}"/>
    <cellStyle name="20% - Accent1 2 7 4 3 2 2 3" xfId="15405" xr:uid="{00000000-0005-0000-0000-0000723B0000}"/>
    <cellStyle name="20% - Accent1 2 7 4 3 2 3" xfId="15406" xr:uid="{00000000-0005-0000-0000-0000733B0000}"/>
    <cellStyle name="20% - Accent1 2 7 4 3 2 3 2" xfId="15407" xr:uid="{00000000-0005-0000-0000-0000743B0000}"/>
    <cellStyle name="20% - Accent1 2 7 4 3 2 4" xfId="15408" xr:uid="{00000000-0005-0000-0000-0000753B0000}"/>
    <cellStyle name="20% - Accent1 2 7 4 3 3" xfId="15409" xr:uid="{00000000-0005-0000-0000-0000763B0000}"/>
    <cellStyle name="20% - Accent1 2 7 4 3 3 2" xfId="15410" xr:uid="{00000000-0005-0000-0000-0000773B0000}"/>
    <cellStyle name="20% - Accent1 2 7 4 3 3 2 2" xfId="15411" xr:uid="{00000000-0005-0000-0000-0000783B0000}"/>
    <cellStyle name="20% - Accent1 2 7 4 3 3 2 2 2" xfId="15412" xr:uid="{00000000-0005-0000-0000-0000793B0000}"/>
    <cellStyle name="20% - Accent1 2 7 4 3 3 2 3" xfId="15413" xr:uid="{00000000-0005-0000-0000-00007A3B0000}"/>
    <cellStyle name="20% - Accent1 2 7 4 3 3 3" xfId="15414" xr:uid="{00000000-0005-0000-0000-00007B3B0000}"/>
    <cellStyle name="20% - Accent1 2 7 4 3 3 3 2" xfId="15415" xr:uid="{00000000-0005-0000-0000-00007C3B0000}"/>
    <cellStyle name="20% - Accent1 2 7 4 3 3 4" xfId="15416" xr:uid="{00000000-0005-0000-0000-00007D3B0000}"/>
    <cellStyle name="20% - Accent1 2 7 4 3 4" xfId="15417" xr:uid="{00000000-0005-0000-0000-00007E3B0000}"/>
    <cellStyle name="20% - Accent1 2 7 4 3 4 2" xfId="15418" xr:uid="{00000000-0005-0000-0000-00007F3B0000}"/>
    <cellStyle name="20% - Accent1 2 7 4 3 4 2 2" xfId="15419" xr:uid="{00000000-0005-0000-0000-0000803B0000}"/>
    <cellStyle name="20% - Accent1 2 7 4 3 4 2 2 2" xfId="15420" xr:uid="{00000000-0005-0000-0000-0000813B0000}"/>
    <cellStyle name="20% - Accent1 2 7 4 3 4 2 3" xfId="15421" xr:uid="{00000000-0005-0000-0000-0000823B0000}"/>
    <cellStyle name="20% - Accent1 2 7 4 3 4 3" xfId="15422" xr:uid="{00000000-0005-0000-0000-0000833B0000}"/>
    <cellStyle name="20% - Accent1 2 7 4 3 4 3 2" xfId="15423" xr:uid="{00000000-0005-0000-0000-0000843B0000}"/>
    <cellStyle name="20% - Accent1 2 7 4 3 4 4" xfId="15424" xr:uid="{00000000-0005-0000-0000-0000853B0000}"/>
    <cellStyle name="20% - Accent1 2 7 4 3 5" xfId="15425" xr:uid="{00000000-0005-0000-0000-0000863B0000}"/>
    <cellStyle name="20% - Accent1 2 7 4 3 5 2" xfId="15426" xr:uid="{00000000-0005-0000-0000-0000873B0000}"/>
    <cellStyle name="20% - Accent1 2 7 4 3 5 2 2" xfId="15427" xr:uid="{00000000-0005-0000-0000-0000883B0000}"/>
    <cellStyle name="20% - Accent1 2 7 4 3 5 3" xfId="15428" xr:uid="{00000000-0005-0000-0000-0000893B0000}"/>
    <cellStyle name="20% - Accent1 2 7 4 3 6" xfId="15429" xr:uid="{00000000-0005-0000-0000-00008A3B0000}"/>
    <cellStyle name="20% - Accent1 2 7 4 3 6 2" xfId="15430" xr:uid="{00000000-0005-0000-0000-00008B3B0000}"/>
    <cellStyle name="20% - Accent1 2 7 4 3 6 2 2" xfId="15431" xr:uid="{00000000-0005-0000-0000-00008C3B0000}"/>
    <cellStyle name="20% - Accent1 2 7 4 3 6 3" xfId="15432" xr:uid="{00000000-0005-0000-0000-00008D3B0000}"/>
    <cellStyle name="20% - Accent1 2 7 4 3 7" xfId="15433" xr:uid="{00000000-0005-0000-0000-00008E3B0000}"/>
    <cellStyle name="20% - Accent1 2 7 4 3 7 2" xfId="15434" xr:uid="{00000000-0005-0000-0000-00008F3B0000}"/>
    <cellStyle name="20% - Accent1 2 7 4 3 8" xfId="15435" xr:uid="{00000000-0005-0000-0000-0000903B0000}"/>
    <cellStyle name="20% - Accent1 2 7 4 3 8 2" xfId="15436" xr:uid="{00000000-0005-0000-0000-0000913B0000}"/>
    <cellStyle name="20% - Accent1 2 7 4 3 9" xfId="15437" xr:uid="{00000000-0005-0000-0000-0000923B0000}"/>
    <cellStyle name="20% - Accent1 2 7 4 4" xfId="15438" xr:uid="{00000000-0005-0000-0000-0000933B0000}"/>
    <cellStyle name="20% - Accent1 2 7 4 4 2" xfId="15439" xr:uid="{00000000-0005-0000-0000-0000943B0000}"/>
    <cellStyle name="20% - Accent1 2 7 4 4 2 2" xfId="15440" xr:uid="{00000000-0005-0000-0000-0000953B0000}"/>
    <cellStyle name="20% - Accent1 2 7 4 4 2 2 2" xfId="15441" xr:uid="{00000000-0005-0000-0000-0000963B0000}"/>
    <cellStyle name="20% - Accent1 2 7 4 4 2 3" xfId="15442" xr:uid="{00000000-0005-0000-0000-0000973B0000}"/>
    <cellStyle name="20% - Accent1 2 7 4 4 3" xfId="15443" xr:uid="{00000000-0005-0000-0000-0000983B0000}"/>
    <cellStyle name="20% - Accent1 2 7 4 4 3 2" xfId="15444" xr:uid="{00000000-0005-0000-0000-0000993B0000}"/>
    <cellStyle name="20% - Accent1 2 7 4 4 4" xfId="15445" xr:uid="{00000000-0005-0000-0000-00009A3B0000}"/>
    <cellStyle name="20% - Accent1 2 7 4 5" xfId="15446" xr:uid="{00000000-0005-0000-0000-00009B3B0000}"/>
    <cellStyle name="20% - Accent1 2 7 4 5 2" xfId="15447" xr:uid="{00000000-0005-0000-0000-00009C3B0000}"/>
    <cellStyle name="20% - Accent1 2 7 4 5 2 2" xfId="15448" xr:uid="{00000000-0005-0000-0000-00009D3B0000}"/>
    <cellStyle name="20% - Accent1 2 7 4 5 2 2 2" xfId="15449" xr:uid="{00000000-0005-0000-0000-00009E3B0000}"/>
    <cellStyle name="20% - Accent1 2 7 4 5 2 3" xfId="15450" xr:uid="{00000000-0005-0000-0000-00009F3B0000}"/>
    <cellStyle name="20% - Accent1 2 7 4 5 3" xfId="15451" xr:uid="{00000000-0005-0000-0000-0000A03B0000}"/>
    <cellStyle name="20% - Accent1 2 7 4 5 3 2" xfId="15452" xr:uid="{00000000-0005-0000-0000-0000A13B0000}"/>
    <cellStyle name="20% - Accent1 2 7 4 5 4" xfId="15453" xr:uid="{00000000-0005-0000-0000-0000A23B0000}"/>
    <cellStyle name="20% - Accent1 2 7 4 6" xfId="15454" xr:uid="{00000000-0005-0000-0000-0000A33B0000}"/>
    <cellStyle name="20% - Accent1 2 7 4 6 2" xfId="15455" xr:uid="{00000000-0005-0000-0000-0000A43B0000}"/>
    <cellStyle name="20% - Accent1 2 7 4 6 2 2" xfId="15456" xr:uid="{00000000-0005-0000-0000-0000A53B0000}"/>
    <cellStyle name="20% - Accent1 2 7 4 6 2 2 2" xfId="15457" xr:uid="{00000000-0005-0000-0000-0000A63B0000}"/>
    <cellStyle name="20% - Accent1 2 7 4 6 2 3" xfId="15458" xr:uid="{00000000-0005-0000-0000-0000A73B0000}"/>
    <cellStyle name="20% - Accent1 2 7 4 6 3" xfId="15459" xr:uid="{00000000-0005-0000-0000-0000A83B0000}"/>
    <cellStyle name="20% - Accent1 2 7 4 6 3 2" xfId="15460" xr:uid="{00000000-0005-0000-0000-0000A93B0000}"/>
    <cellStyle name="20% - Accent1 2 7 4 6 4" xfId="15461" xr:uid="{00000000-0005-0000-0000-0000AA3B0000}"/>
    <cellStyle name="20% - Accent1 2 7 4 7" xfId="15462" xr:uid="{00000000-0005-0000-0000-0000AB3B0000}"/>
    <cellStyle name="20% - Accent1 2 7 4 7 2" xfId="15463" xr:uid="{00000000-0005-0000-0000-0000AC3B0000}"/>
    <cellStyle name="20% - Accent1 2 7 4 7 2 2" xfId="15464" xr:uid="{00000000-0005-0000-0000-0000AD3B0000}"/>
    <cellStyle name="20% - Accent1 2 7 4 7 3" xfId="15465" xr:uid="{00000000-0005-0000-0000-0000AE3B0000}"/>
    <cellStyle name="20% - Accent1 2 7 4 8" xfId="15466" xr:uid="{00000000-0005-0000-0000-0000AF3B0000}"/>
    <cellStyle name="20% - Accent1 2 7 4 8 2" xfId="15467" xr:uid="{00000000-0005-0000-0000-0000B03B0000}"/>
    <cellStyle name="20% - Accent1 2 7 4 8 2 2" xfId="15468" xr:uid="{00000000-0005-0000-0000-0000B13B0000}"/>
    <cellStyle name="20% - Accent1 2 7 4 8 3" xfId="15469" xr:uid="{00000000-0005-0000-0000-0000B23B0000}"/>
    <cellStyle name="20% - Accent1 2 7 4 9" xfId="15470" xr:uid="{00000000-0005-0000-0000-0000B33B0000}"/>
    <cellStyle name="20% - Accent1 2 7 4 9 2" xfId="15471" xr:uid="{00000000-0005-0000-0000-0000B43B0000}"/>
    <cellStyle name="20% - Accent1 2 7 5" xfId="15472" xr:uid="{00000000-0005-0000-0000-0000B53B0000}"/>
    <cellStyle name="20% - Accent1 2 7 5 2" xfId="15473" xr:uid="{00000000-0005-0000-0000-0000B63B0000}"/>
    <cellStyle name="20% - Accent1 2 7 5 2 2" xfId="15474" xr:uid="{00000000-0005-0000-0000-0000B73B0000}"/>
    <cellStyle name="20% - Accent1 2 7 5 2 2 2" xfId="15475" xr:uid="{00000000-0005-0000-0000-0000B83B0000}"/>
    <cellStyle name="20% - Accent1 2 7 5 2 2 2 2" xfId="15476" xr:uid="{00000000-0005-0000-0000-0000B93B0000}"/>
    <cellStyle name="20% - Accent1 2 7 5 2 2 3" xfId="15477" xr:uid="{00000000-0005-0000-0000-0000BA3B0000}"/>
    <cellStyle name="20% - Accent1 2 7 5 2 3" xfId="15478" xr:uid="{00000000-0005-0000-0000-0000BB3B0000}"/>
    <cellStyle name="20% - Accent1 2 7 5 2 3 2" xfId="15479" xr:uid="{00000000-0005-0000-0000-0000BC3B0000}"/>
    <cellStyle name="20% - Accent1 2 7 5 2 4" xfId="15480" xr:uid="{00000000-0005-0000-0000-0000BD3B0000}"/>
    <cellStyle name="20% - Accent1 2 7 5 3" xfId="15481" xr:uid="{00000000-0005-0000-0000-0000BE3B0000}"/>
    <cellStyle name="20% - Accent1 2 7 5 3 2" xfId="15482" xr:uid="{00000000-0005-0000-0000-0000BF3B0000}"/>
    <cellStyle name="20% - Accent1 2 7 5 3 2 2" xfId="15483" xr:uid="{00000000-0005-0000-0000-0000C03B0000}"/>
    <cellStyle name="20% - Accent1 2 7 5 3 2 2 2" xfId="15484" xr:uid="{00000000-0005-0000-0000-0000C13B0000}"/>
    <cellStyle name="20% - Accent1 2 7 5 3 2 3" xfId="15485" xr:uid="{00000000-0005-0000-0000-0000C23B0000}"/>
    <cellStyle name="20% - Accent1 2 7 5 3 3" xfId="15486" xr:uid="{00000000-0005-0000-0000-0000C33B0000}"/>
    <cellStyle name="20% - Accent1 2 7 5 3 3 2" xfId="15487" xr:uid="{00000000-0005-0000-0000-0000C43B0000}"/>
    <cellStyle name="20% - Accent1 2 7 5 3 4" xfId="15488" xr:uid="{00000000-0005-0000-0000-0000C53B0000}"/>
    <cellStyle name="20% - Accent1 2 7 5 4" xfId="15489" xr:uid="{00000000-0005-0000-0000-0000C63B0000}"/>
    <cellStyle name="20% - Accent1 2 7 5 4 2" xfId="15490" xr:uid="{00000000-0005-0000-0000-0000C73B0000}"/>
    <cellStyle name="20% - Accent1 2 7 5 4 2 2" xfId="15491" xr:uid="{00000000-0005-0000-0000-0000C83B0000}"/>
    <cellStyle name="20% - Accent1 2 7 5 4 2 2 2" xfId="15492" xr:uid="{00000000-0005-0000-0000-0000C93B0000}"/>
    <cellStyle name="20% - Accent1 2 7 5 4 2 3" xfId="15493" xr:uid="{00000000-0005-0000-0000-0000CA3B0000}"/>
    <cellStyle name="20% - Accent1 2 7 5 4 3" xfId="15494" xr:uid="{00000000-0005-0000-0000-0000CB3B0000}"/>
    <cellStyle name="20% - Accent1 2 7 5 4 3 2" xfId="15495" xr:uid="{00000000-0005-0000-0000-0000CC3B0000}"/>
    <cellStyle name="20% - Accent1 2 7 5 4 4" xfId="15496" xr:uid="{00000000-0005-0000-0000-0000CD3B0000}"/>
    <cellStyle name="20% - Accent1 2 7 5 5" xfId="15497" xr:uid="{00000000-0005-0000-0000-0000CE3B0000}"/>
    <cellStyle name="20% - Accent1 2 7 5 5 2" xfId="15498" xr:uid="{00000000-0005-0000-0000-0000CF3B0000}"/>
    <cellStyle name="20% - Accent1 2 7 5 5 2 2" xfId="15499" xr:uid="{00000000-0005-0000-0000-0000D03B0000}"/>
    <cellStyle name="20% - Accent1 2 7 5 5 3" xfId="15500" xr:uid="{00000000-0005-0000-0000-0000D13B0000}"/>
    <cellStyle name="20% - Accent1 2 7 5 6" xfId="15501" xr:uid="{00000000-0005-0000-0000-0000D23B0000}"/>
    <cellStyle name="20% - Accent1 2 7 5 6 2" xfId="15502" xr:uid="{00000000-0005-0000-0000-0000D33B0000}"/>
    <cellStyle name="20% - Accent1 2 7 5 6 2 2" xfId="15503" xr:uid="{00000000-0005-0000-0000-0000D43B0000}"/>
    <cellStyle name="20% - Accent1 2 7 5 6 3" xfId="15504" xr:uid="{00000000-0005-0000-0000-0000D53B0000}"/>
    <cellStyle name="20% - Accent1 2 7 5 7" xfId="15505" xr:uid="{00000000-0005-0000-0000-0000D63B0000}"/>
    <cellStyle name="20% - Accent1 2 7 5 7 2" xfId="15506" xr:uid="{00000000-0005-0000-0000-0000D73B0000}"/>
    <cellStyle name="20% - Accent1 2 7 5 8" xfId="15507" xr:uid="{00000000-0005-0000-0000-0000D83B0000}"/>
    <cellStyle name="20% - Accent1 2 7 5 8 2" xfId="15508" xr:uid="{00000000-0005-0000-0000-0000D93B0000}"/>
    <cellStyle name="20% - Accent1 2 7 5 9" xfId="15509" xr:uid="{00000000-0005-0000-0000-0000DA3B0000}"/>
    <cellStyle name="20% - Accent1 2 7 6" xfId="15510" xr:uid="{00000000-0005-0000-0000-0000DB3B0000}"/>
    <cellStyle name="20% - Accent1 2 7 6 2" xfId="15511" xr:uid="{00000000-0005-0000-0000-0000DC3B0000}"/>
    <cellStyle name="20% - Accent1 2 7 6 2 2" xfId="15512" xr:uid="{00000000-0005-0000-0000-0000DD3B0000}"/>
    <cellStyle name="20% - Accent1 2 7 6 2 2 2" xfId="15513" xr:uid="{00000000-0005-0000-0000-0000DE3B0000}"/>
    <cellStyle name="20% - Accent1 2 7 6 2 2 2 2" xfId="15514" xr:uid="{00000000-0005-0000-0000-0000DF3B0000}"/>
    <cellStyle name="20% - Accent1 2 7 6 2 2 3" xfId="15515" xr:uid="{00000000-0005-0000-0000-0000E03B0000}"/>
    <cellStyle name="20% - Accent1 2 7 6 2 3" xfId="15516" xr:uid="{00000000-0005-0000-0000-0000E13B0000}"/>
    <cellStyle name="20% - Accent1 2 7 6 2 3 2" xfId="15517" xr:uid="{00000000-0005-0000-0000-0000E23B0000}"/>
    <cellStyle name="20% - Accent1 2 7 6 2 4" xfId="15518" xr:uid="{00000000-0005-0000-0000-0000E33B0000}"/>
    <cellStyle name="20% - Accent1 2 7 6 3" xfId="15519" xr:uid="{00000000-0005-0000-0000-0000E43B0000}"/>
    <cellStyle name="20% - Accent1 2 7 6 3 2" xfId="15520" xr:uid="{00000000-0005-0000-0000-0000E53B0000}"/>
    <cellStyle name="20% - Accent1 2 7 6 3 2 2" xfId="15521" xr:uid="{00000000-0005-0000-0000-0000E63B0000}"/>
    <cellStyle name="20% - Accent1 2 7 6 3 2 2 2" xfId="15522" xr:uid="{00000000-0005-0000-0000-0000E73B0000}"/>
    <cellStyle name="20% - Accent1 2 7 6 3 2 3" xfId="15523" xr:uid="{00000000-0005-0000-0000-0000E83B0000}"/>
    <cellStyle name="20% - Accent1 2 7 6 3 3" xfId="15524" xr:uid="{00000000-0005-0000-0000-0000E93B0000}"/>
    <cellStyle name="20% - Accent1 2 7 6 3 3 2" xfId="15525" xr:uid="{00000000-0005-0000-0000-0000EA3B0000}"/>
    <cellStyle name="20% - Accent1 2 7 6 3 4" xfId="15526" xr:uid="{00000000-0005-0000-0000-0000EB3B0000}"/>
    <cellStyle name="20% - Accent1 2 7 6 4" xfId="15527" xr:uid="{00000000-0005-0000-0000-0000EC3B0000}"/>
    <cellStyle name="20% - Accent1 2 7 6 4 2" xfId="15528" xr:uid="{00000000-0005-0000-0000-0000ED3B0000}"/>
    <cellStyle name="20% - Accent1 2 7 6 4 2 2" xfId="15529" xr:uid="{00000000-0005-0000-0000-0000EE3B0000}"/>
    <cellStyle name="20% - Accent1 2 7 6 4 2 2 2" xfId="15530" xr:uid="{00000000-0005-0000-0000-0000EF3B0000}"/>
    <cellStyle name="20% - Accent1 2 7 6 4 2 3" xfId="15531" xr:uid="{00000000-0005-0000-0000-0000F03B0000}"/>
    <cellStyle name="20% - Accent1 2 7 6 4 3" xfId="15532" xr:uid="{00000000-0005-0000-0000-0000F13B0000}"/>
    <cellStyle name="20% - Accent1 2 7 6 4 3 2" xfId="15533" xr:uid="{00000000-0005-0000-0000-0000F23B0000}"/>
    <cellStyle name="20% - Accent1 2 7 6 4 4" xfId="15534" xr:uid="{00000000-0005-0000-0000-0000F33B0000}"/>
    <cellStyle name="20% - Accent1 2 7 6 5" xfId="15535" xr:uid="{00000000-0005-0000-0000-0000F43B0000}"/>
    <cellStyle name="20% - Accent1 2 7 6 5 2" xfId="15536" xr:uid="{00000000-0005-0000-0000-0000F53B0000}"/>
    <cellStyle name="20% - Accent1 2 7 6 5 2 2" xfId="15537" xr:uid="{00000000-0005-0000-0000-0000F63B0000}"/>
    <cellStyle name="20% - Accent1 2 7 6 5 3" xfId="15538" xr:uid="{00000000-0005-0000-0000-0000F73B0000}"/>
    <cellStyle name="20% - Accent1 2 7 6 6" xfId="15539" xr:uid="{00000000-0005-0000-0000-0000F83B0000}"/>
    <cellStyle name="20% - Accent1 2 7 6 6 2" xfId="15540" xr:uid="{00000000-0005-0000-0000-0000F93B0000}"/>
    <cellStyle name="20% - Accent1 2 7 6 6 2 2" xfId="15541" xr:uid="{00000000-0005-0000-0000-0000FA3B0000}"/>
    <cellStyle name="20% - Accent1 2 7 6 6 3" xfId="15542" xr:uid="{00000000-0005-0000-0000-0000FB3B0000}"/>
    <cellStyle name="20% - Accent1 2 7 6 7" xfId="15543" xr:uid="{00000000-0005-0000-0000-0000FC3B0000}"/>
    <cellStyle name="20% - Accent1 2 7 6 7 2" xfId="15544" xr:uid="{00000000-0005-0000-0000-0000FD3B0000}"/>
    <cellStyle name="20% - Accent1 2 7 6 8" xfId="15545" xr:uid="{00000000-0005-0000-0000-0000FE3B0000}"/>
    <cellStyle name="20% - Accent1 2 7 6 8 2" xfId="15546" xr:uid="{00000000-0005-0000-0000-0000FF3B0000}"/>
    <cellStyle name="20% - Accent1 2 7 6 9" xfId="15547" xr:uid="{00000000-0005-0000-0000-0000003C0000}"/>
    <cellStyle name="20% - Accent1 2 7 7" xfId="15548" xr:uid="{00000000-0005-0000-0000-0000013C0000}"/>
    <cellStyle name="20% - Accent1 2 7 7 2" xfId="15549" xr:uid="{00000000-0005-0000-0000-0000023C0000}"/>
    <cellStyle name="20% - Accent1 2 7 7 2 2" xfId="15550" xr:uid="{00000000-0005-0000-0000-0000033C0000}"/>
    <cellStyle name="20% - Accent1 2 7 7 2 2 2" xfId="15551" xr:uid="{00000000-0005-0000-0000-0000043C0000}"/>
    <cellStyle name="20% - Accent1 2 7 7 2 3" xfId="15552" xr:uid="{00000000-0005-0000-0000-0000053C0000}"/>
    <cellStyle name="20% - Accent1 2 7 7 3" xfId="15553" xr:uid="{00000000-0005-0000-0000-0000063C0000}"/>
    <cellStyle name="20% - Accent1 2 7 7 3 2" xfId="15554" xr:uid="{00000000-0005-0000-0000-0000073C0000}"/>
    <cellStyle name="20% - Accent1 2 7 7 4" xfId="15555" xr:uid="{00000000-0005-0000-0000-0000083C0000}"/>
    <cellStyle name="20% - Accent1 2 7 8" xfId="15556" xr:uid="{00000000-0005-0000-0000-0000093C0000}"/>
    <cellStyle name="20% - Accent1 2 7 8 2" xfId="15557" xr:uid="{00000000-0005-0000-0000-00000A3C0000}"/>
    <cellStyle name="20% - Accent1 2 7 8 2 2" xfId="15558" xr:uid="{00000000-0005-0000-0000-00000B3C0000}"/>
    <cellStyle name="20% - Accent1 2 7 8 2 2 2" xfId="15559" xr:uid="{00000000-0005-0000-0000-00000C3C0000}"/>
    <cellStyle name="20% - Accent1 2 7 8 2 3" xfId="15560" xr:uid="{00000000-0005-0000-0000-00000D3C0000}"/>
    <cellStyle name="20% - Accent1 2 7 8 3" xfId="15561" xr:uid="{00000000-0005-0000-0000-00000E3C0000}"/>
    <cellStyle name="20% - Accent1 2 7 8 3 2" xfId="15562" xr:uid="{00000000-0005-0000-0000-00000F3C0000}"/>
    <cellStyle name="20% - Accent1 2 7 8 4" xfId="15563" xr:uid="{00000000-0005-0000-0000-0000103C0000}"/>
    <cellStyle name="20% - Accent1 2 7 9" xfId="15564" xr:uid="{00000000-0005-0000-0000-0000113C0000}"/>
    <cellStyle name="20% - Accent1 2 7 9 2" xfId="15565" xr:uid="{00000000-0005-0000-0000-0000123C0000}"/>
    <cellStyle name="20% - Accent1 2 7 9 2 2" xfId="15566" xr:uid="{00000000-0005-0000-0000-0000133C0000}"/>
    <cellStyle name="20% - Accent1 2 7 9 2 2 2" xfId="15567" xr:uid="{00000000-0005-0000-0000-0000143C0000}"/>
    <cellStyle name="20% - Accent1 2 7 9 2 3" xfId="15568" xr:uid="{00000000-0005-0000-0000-0000153C0000}"/>
    <cellStyle name="20% - Accent1 2 7 9 3" xfId="15569" xr:uid="{00000000-0005-0000-0000-0000163C0000}"/>
    <cellStyle name="20% - Accent1 2 7 9 3 2" xfId="15570" xr:uid="{00000000-0005-0000-0000-0000173C0000}"/>
    <cellStyle name="20% - Accent1 2 7 9 4" xfId="15571" xr:uid="{00000000-0005-0000-0000-0000183C0000}"/>
    <cellStyle name="20% - Accent1 2 8" xfId="15572" xr:uid="{00000000-0005-0000-0000-0000193C0000}"/>
    <cellStyle name="20% - Accent1 2 8 10" xfId="15573" xr:uid="{00000000-0005-0000-0000-00001A3C0000}"/>
    <cellStyle name="20% - Accent1 2 8 10 2" xfId="15574" xr:uid="{00000000-0005-0000-0000-00001B3C0000}"/>
    <cellStyle name="20% - Accent1 2 8 11" xfId="15575" xr:uid="{00000000-0005-0000-0000-00001C3C0000}"/>
    <cellStyle name="20% - Accent1 2 8 11 2" xfId="15576" xr:uid="{00000000-0005-0000-0000-00001D3C0000}"/>
    <cellStyle name="20% - Accent1 2 8 12" xfId="15577" xr:uid="{00000000-0005-0000-0000-00001E3C0000}"/>
    <cellStyle name="20% - Accent1 2 8 2" xfId="15578" xr:uid="{00000000-0005-0000-0000-00001F3C0000}"/>
    <cellStyle name="20% - Accent1 2 8 2 10" xfId="15579" xr:uid="{00000000-0005-0000-0000-0000203C0000}"/>
    <cellStyle name="20% - Accent1 2 8 2 10 2" xfId="15580" xr:uid="{00000000-0005-0000-0000-0000213C0000}"/>
    <cellStyle name="20% - Accent1 2 8 2 11" xfId="15581" xr:uid="{00000000-0005-0000-0000-0000223C0000}"/>
    <cellStyle name="20% - Accent1 2 8 2 2" xfId="15582" xr:uid="{00000000-0005-0000-0000-0000233C0000}"/>
    <cellStyle name="20% - Accent1 2 8 2 2 2" xfId="15583" xr:uid="{00000000-0005-0000-0000-0000243C0000}"/>
    <cellStyle name="20% - Accent1 2 8 2 2 2 2" xfId="15584" xr:uid="{00000000-0005-0000-0000-0000253C0000}"/>
    <cellStyle name="20% - Accent1 2 8 2 2 2 2 2" xfId="15585" xr:uid="{00000000-0005-0000-0000-0000263C0000}"/>
    <cellStyle name="20% - Accent1 2 8 2 2 2 2 2 2" xfId="15586" xr:uid="{00000000-0005-0000-0000-0000273C0000}"/>
    <cellStyle name="20% - Accent1 2 8 2 2 2 2 3" xfId="15587" xr:uid="{00000000-0005-0000-0000-0000283C0000}"/>
    <cellStyle name="20% - Accent1 2 8 2 2 2 3" xfId="15588" xr:uid="{00000000-0005-0000-0000-0000293C0000}"/>
    <cellStyle name="20% - Accent1 2 8 2 2 2 3 2" xfId="15589" xr:uid="{00000000-0005-0000-0000-00002A3C0000}"/>
    <cellStyle name="20% - Accent1 2 8 2 2 2 4" xfId="15590" xr:uid="{00000000-0005-0000-0000-00002B3C0000}"/>
    <cellStyle name="20% - Accent1 2 8 2 2 3" xfId="15591" xr:uid="{00000000-0005-0000-0000-00002C3C0000}"/>
    <cellStyle name="20% - Accent1 2 8 2 2 3 2" xfId="15592" xr:uid="{00000000-0005-0000-0000-00002D3C0000}"/>
    <cellStyle name="20% - Accent1 2 8 2 2 3 2 2" xfId="15593" xr:uid="{00000000-0005-0000-0000-00002E3C0000}"/>
    <cellStyle name="20% - Accent1 2 8 2 2 3 2 2 2" xfId="15594" xr:uid="{00000000-0005-0000-0000-00002F3C0000}"/>
    <cellStyle name="20% - Accent1 2 8 2 2 3 2 3" xfId="15595" xr:uid="{00000000-0005-0000-0000-0000303C0000}"/>
    <cellStyle name="20% - Accent1 2 8 2 2 3 3" xfId="15596" xr:uid="{00000000-0005-0000-0000-0000313C0000}"/>
    <cellStyle name="20% - Accent1 2 8 2 2 3 3 2" xfId="15597" xr:uid="{00000000-0005-0000-0000-0000323C0000}"/>
    <cellStyle name="20% - Accent1 2 8 2 2 3 4" xfId="15598" xr:uid="{00000000-0005-0000-0000-0000333C0000}"/>
    <cellStyle name="20% - Accent1 2 8 2 2 4" xfId="15599" xr:uid="{00000000-0005-0000-0000-0000343C0000}"/>
    <cellStyle name="20% - Accent1 2 8 2 2 4 2" xfId="15600" xr:uid="{00000000-0005-0000-0000-0000353C0000}"/>
    <cellStyle name="20% - Accent1 2 8 2 2 4 2 2" xfId="15601" xr:uid="{00000000-0005-0000-0000-0000363C0000}"/>
    <cellStyle name="20% - Accent1 2 8 2 2 4 2 2 2" xfId="15602" xr:uid="{00000000-0005-0000-0000-0000373C0000}"/>
    <cellStyle name="20% - Accent1 2 8 2 2 4 2 3" xfId="15603" xr:uid="{00000000-0005-0000-0000-0000383C0000}"/>
    <cellStyle name="20% - Accent1 2 8 2 2 4 3" xfId="15604" xr:uid="{00000000-0005-0000-0000-0000393C0000}"/>
    <cellStyle name="20% - Accent1 2 8 2 2 4 3 2" xfId="15605" xr:uid="{00000000-0005-0000-0000-00003A3C0000}"/>
    <cellStyle name="20% - Accent1 2 8 2 2 4 4" xfId="15606" xr:uid="{00000000-0005-0000-0000-00003B3C0000}"/>
    <cellStyle name="20% - Accent1 2 8 2 2 5" xfId="15607" xr:uid="{00000000-0005-0000-0000-00003C3C0000}"/>
    <cellStyle name="20% - Accent1 2 8 2 2 5 2" xfId="15608" xr:uid="{00000000-0005-0000-0000-00003D3C0000}"/>
    <cellStyle name="20% - Accent1 2 8 2 2 5 2 2" xfId="15609" xr:uid="{00000000-0005-0000-0000-00003E3C0000}"/>
    <cellStyle name="20% - Accent1 2 8 2 2 5 3" xfId="15610" xr:uid="{00000000-0005-0000-0000-00003F3C0000}"/>
    <cellStyle name="20% - Accent1 2 8 2 2 6" xfId="15611" xr:uid="{00000000-0005-0000-0000-0000403C0000}"/>
    <cellStyle name="20% - Accent1 2 8 2 2 6 2" xfId="15612" xr:uid="{00000000-0005-0000-0000-0000413C0000}"/>
    <cellStyle name="20% - Accent1 2 8 2 2 6 2 2" xfId="15613" xr:uid="{00000000-0005-0000-0000-0000423C0000}"/>
    <cellStyle name="20% - Accent1 2 8 2 2 6 3" xfId="15614" xr:uid="{00000000-0005-0000-0000-0000433C0000}"/>
    <cellStyle name="20% - Accent1 2 8 2 2 7" xfId="15615" xr:uid="{00000000-0005-0000-0000-0000443C0000}"/>
    <cellStyle name="20% - Accent1 2 8 2 2 7 2" xfId="15616" xr:uid="{00000000-0005-0000-0000-0000453C0000}"/>
    <cellStyle name="20% - Accent1 2 8 2 2 8" xfId="15617" xr:uid="{00000000-0005-0000-0000-0000463C0000}"/>
    <cellStyle name="20% - Accent1 2 8 2 2 8 2" xfId="15618" xr:uid="{00000000-0005-0000-0000-0000473C0000}"/>
    <cellStyle name="20% - Accent1 2 8 2 2 9" xfId="15619" xr:uid="{00000000-0005-0000-0000-0000483C0000}"/>
    <cellStyle name="20% - Accent1 2 8 2 3" xfId="15620" xr:uid="{00000000-0005-0000-0000-0000493C0000}"/>
    <cellStyle name="20% - Accent1 2 8 2 3 2" xfId="15621" xr:uid="{00000000-0005-0000-0000-00004A3C0000}"/>
    <cellStyle name="20% - Accent1 2 8 2 3 2 2" xfId="15622" xr:uid="{00000000-0005-0000-0000-00004B3C0000}"/>
    <cellStyle name="20% - Accent1 2 8 2 3 2 2 2" xfId="15623" xr:uid="{00000000-0005-0000-0000-00004C3C0000}"/>
    <cellStyle name="20% - Accent1 2 8 2 3 2 2 2 2" xfId="15624" xr:uid="{00000000-0005-0000-0000-00004D3C0000}"/>
    <cellStyle name="20% - Accent1 2 8 2 3 2 2 3" xfId="15625" xr:uid="{00000000-0005-0000-0000-00004E3C0000}"/>
    <cellStyle name="20% - Accent1 2 8 2 3 2 3" xfId="15626" xr:uid="{00000000-0005-0000-0000-00004F3C0000}"/>
    <cellStyle name="20% - Accent1 2 8 2 3 2 3 2" xfId="15627" xr:uid="{00000000-0005-0000-0000-0000503C0000}"/>
    <cellStyle name="20% - Accent1 2 8 2 3 2 4" xfId="15628" xr:uid="{00000000-0005-0000-0000-0000513C0000}"/>
    <cellStyle name="20% - Accent1 2 8 2 3 3" xfId="15629" xr:uid="{00000000-0005-0000-0000-0000523C0000}"/>
    <cellStyle name="20% - Accent1 2 8 2 3 3 2" xfId="15630" xr:uid="{00000000-0005-0000-0000-0000533C0000}"/>
    <cellStyle name="20% - Accent1 2 8 2 3 3 2 2" xfId="15631" xr:uid="{00000000-0005-0000-0000-0000543C0000}"/>
    <cellStyle name="20% - Accent1 2 8 2 3 3 2 2 2" xfId="15632" xr:uid="{00000000-0005-0000-0000-0000553C0000}"/>
    <cellStyle name="20% - Accent1 2 8 2 3 3 2 3" xfId="15633" xr:uid="{00000000-0005-0000-0000-0000563C0000}"/>
    <cellStyle name="20% - Accent1 2 8 2 3 3 3" xfId="15634" xr:uid="{00000000-0005-0000-0000-0000573C0000}"/>
    <cellStyle name="20% - Accent1 2 8 2 3 3 3 2" xfId="15635" xr:uid="{00000000-0005-0000-0000-0000583C0000}"/>
    <cellStyle name="20% - Accent1 2 8 2 3 3 4" xfId="15636" xr:uid="{00000000-0005-0000-0000-0000593C0000}"/>
    <cellStyle name="20% - Accent1 2 8 2 3 4" xfId="15637" xr:uid="{00000000-0005-0000-0000-00005A3C0000}"/>
    <cellStyle name="20% - Accent1 2 8 2 3 4 2" xfId="15638" xr:uid="{00000000-0005-0000-0000-00005B3C0000}"/>
    <cellStyle name="20% - Accent1 2 8 2 3 4 2 2" xfId="15639" xr:uid="{00000000-0005-0000-0000-00005C3C0000}"/>
    <cellStyle name="20% - Accent1 2 8 2 3 4 2 2 2" xfId="15640" xr:uid="{00000000-0005-0000-0000-00005D3C0000}"/>
    <cellStyle name="20% - Accent1 2 8 2 3 4 2 3" xfId="15641" xr:uid="{00000000-0005-0000-0000-00005E3C0000}"/>
    <cellStyle name="20% - Accent1 2 8 2 3 4 3" xfId="15642" xr:uid="{00000000-0005-0000-0000-00005F3C0000}"/>
    <cellStyle name="20% - Accent1 2 8 2 3 4 3 2" xfId="15643" xr:uid="{00000000-0005-0000-0000-0000603C0000}"/>
    <cellStyle name="20% - Accent1 2 8 2 3 4 4" xfId="15644" xr:uid="{00000000-0005-0000-0000-0000613C0000}"/>
    <cellStyle name="20% - Accent1 2 8 2 3 5" xfId="15645" xr:uid="{00000000-0005-0000-0000-0000623C0000}"/>
    <cellStyle name="20% - Accent1 2 8 2 3 5 2" xfId="15646" xr:uid="{00000000-0005-0000-0000-0000633C0000}"/>
    <cellStyle name="20% - Accent1 2 8 2 3 5 2 2" xfId="15647" xr:uid="{00000000-0005-0000-0000-0000643C0000}"/>
    <cellStyle name="20% - Accent1 2 8 2 3 5 3" xfId="15648" xr:uid="{00000000-0005-0000-0000-0000653C0000}"/>
    <cellStyle name="20% - Accent1 2 8 2 3 6" xfId="15649" xr:uid="{00000000-0005-0000-0000-0000663C0000}"/>
    <cellStyle name="20% - Accent1 2 8 2 3 6 2" xfId="15650" xr:uid="{00000000-0005-0000-0000-0000673C0000}"/>
    <cellStyle name="20% - Accent1 2 8 2 3 6 2 2" xfId="15651" xr:uid="{00000000-0005-0000-0000-0000683C0000}"/>
    <cellStyle name="20% - Accent1 2 8 2 3 6 3" xfId="15652" xr:uid="{00000000-0005-0000-0000-0000693C0000}"/>
    <cellStyle name="20% - Accent1 2 8 2 3 7" xfId="15653" xr:uid="{00000000-0005-0000-0000-00006A3C0000}"/>
    <cellStyle name="20% - Accent1 2 8 2 3 7 2" xfId="15654" xr:uid="{00000000-0005-0000-0000-00006B3C0000}"/>
    <cellStyle name="20% - Accent1 2 8 2 3 8" xfId="15655" xr:uid="{00000000-0005-0000-0000-00006C3C0000}"/>
    <cellStyle name="20% - Accent1 2 8 2 3 8 2" xfId="15656" xr:uid="{00000000-0005-0000-0000-00006D3C0000}"/>
    <cellStyle name="20% - Accent1 2 8 2 3 9" xfId="15657" xr:uid="{00000000-0005-0000-0000-00006E3C0000}"/>
    <cellStyle name="20% - Accent1 2 8 2 4" xfId="15658" xr:uid="{00000000-0005-0000-0000-00006F3C0000}"/>
    <cellStyle name="20% - Accent1 2 8 2 4 2" xfId="15659" xr:uid="{00000000-0005-0000-0000-0000703C0000}"/>
    <cellStyle name="20% - Accent1 2 8 2 4 2 2" xfId="15660" xr:uid="{00000000-0005-0000-0000-0000713C0000}"/>
    <cellStyle name="20% - Accent1 2 8 2 4 2 2 2" xfId="15661" xr:uid="{00000000-0005-0000-0000-0000723C0000}"/>
    <cellStyle name="20% - Accent1 2 8 2 4 2 3" xfId="15662" xr:uid="{00000000-0005-0000-0000-0000733C0000}"/>
    <cellStyle name="20% - Accent1 2 8 2 4 3" xfId="15663" xr:uid="{00000000-0005-0000-0000-0000743C0000}"/>
    <cellStyle name="20% - Accent1 2 8 2 4 3 2" xfId="15664" xr:uid="{00000000-0005-0000-0000-0000753C0000}"/>
    <cellStyle name="20% - Accent1 2 8 2 4 4" xfId="15665" xr:uid="{00000000-0005-0000-0000-0000763C0000}"/>
    <cellStyle name="20% - Accent1 2 8 2 5" xfId="15666" xr:uid="{00000000-0005-0000-0000-0000773C0000}"/>
    <cellStyle name="20% - Accent1 2 8 2 5 2" xfId="15667" xr:uid="{00000000-0005-0000-0000-0000783C0000}"/>
    <cellStyle name="20% - Accent1 2 8 2 5 2 2" xfId="15668" xr:uid="{00000000-0005-0000-0000-0000793C0000}"/>
    <cellStyle name="20% - Accent1 2 8 2 5 2 2 2" xfId="15669" xr:uid="{00000000-0005-0000-0000-00007A3C0000}"/>
    <cellStyle name="20% - Accent1 2 8 2 5 2 3" xfId="15670" xr:uid="{00000000-0005-0000-0000-00007B3C0000}"/>
    <cellStyle name="20% - Accent1 2 8 2 5 3" xfId="15671" xr:uid="{00000000-0005-0000-0000-00007C3C0000}"/>
    <cellStyle name="20% - Accent1 2 8 2 5 3 2" xfId="15672" xr:uid="{00000000-0005-0000-0000-00007D3C0000}"/>
    <cellStyle name="20% - Accent1 2 8 2 5 4" xfId="15673" xr:uid="{00000000-0005-0000-0000-00007E3C0000}"/>
    <cellStyle name="20% - Accent1 2 8 2 6" xfId="15674" xr:uid="{00000000-0005-0000-0000-00007F3C0000}"/>
    <cellStyle name="20% - Accent1 2 8 2 6 2" xfId="15675" xr:uid="{00000000-0005-0000-0000-0000803C0000}"/>
    <cellStyle name="20% - Accent1 2 8 2 6 2 2" xfId="15676" xr:uid="{00000000-0005-0000-0000-0000813C0000}"/>
    <cellStyle name="20% - Accent1 2 8 2 6 2 2 2" xfId="15677" xr:uid="{00000000-0005-0000-0000-0000823C0000}"/>
    <cellStyle name="20% - Accent1 2 8 2 6 2 3" xfId="15678" xr:uid="{00000000-0005-0000-0000-0000833C0000}"/>
    <cellStyle name="20% - Accent1 2 8 2 6 3" xfId="15679" xr:uid="{00000000-0005-0000-0000-0000843C0000}"/>
    <cellStyle name="20% - Accent1 2 8 2 6 3 2" xfId="15680" xr:uid="{00000000-0005-0000-0000-0000853C0000}"/>
    <cellStyle name="20% - Accent1 2 8 2 6 4" xfId="15681" xr:uid="{00000000-0005-0000-0000-0000863C0000}"/>
    <cellStyle name="20% - Accent1 2 8 2 7" xfId="15682" xr:uid="{00000000-0005-0000-0000-0000873C0000}"/>
    <cellStyle name="20% - Accent1 2 8 2 7 2" xfId="15683" xr:uid="{00000000-0005-0000-0000-0000883C0000}"/>
    <cellStyle name="20% - Accent1 2 8 2 7 2 2" xfId="15684" xr:uid="{00000000-0005-0000-0000-0000893C0000}"/>
    <cellStyle name="20% - Accent1 2 8 2 7 3" xfId="15685" xr:uid="{00000000-0005-0000-0000-00008A3C0000}"/>
    <cellStyle name="20% - Accent1 2 8 2 8" xfId="15686" xr:uid="{00000000-0005-0000-0000-00008B3C0000}"/>
    <cellStyle name="20% - Accent1 2 8 2 8 2" xfId="15687" xr:uid="{00000000-0005-0000-0000-00008C3C0000}"/>
    <cellStyle name="20% - Accent1 2 8 2 8 2 2" xfId="15688" xr:uid="{00000000-0005-0000-0000-00008D3C0000}"/>
    <cellStyle name="20% - Accent1 2 8 2 8 3" xfId="15689" xr:uid="{00000000-0005-0000-0000-00008E3C0000}"/>
    <cellStyle name="20% - Accent1 2 8 2 9" xfId="15690" xr:uid="{00000000-0005-0000-0000-00008F3C0000}"/>
    <cellStyle name="20% - Accent1 2 8 2 9 2" xfId="15691" xr:uid="{00000000-0005-0000-0000-0000903C0000}"/>
    <cellStyle name="20% - Accent1 2 8 3" xfId="15692" xr:uid="{00000000-0005-0000-0000-0000913C0000}"/>
    <cellStyle name="20% - Accent1 2 8 3 2" xfId="15693" xr:uid="{00000000-0005-0000-0000-0000923C0000}"/>
    <cellStyle name="20% - Accent1 2 8 3 2 2" xfId="15694" xr:uid="{00000000-0005-0000-0000-0000933C0000}"/>
    <cellStyle name="20% - Accent1 2 8 3 2 2 2" xfId="15695" xr:uid="{00000000-0005-0000-0000-0000943C0000}"/>
    <cellStyle name="20% - Accent1 2 8 3 2 2 2 2" xfId="15696" xr:uid="{00000000-0005-0000-0000-0000953C0000}"/>
    <cellStyle name="20% - Accent1 2 8 3 2 2 3" xfId="15697" xr:uid="{00000000-0005-0000-0000-0000963C0000}"/>
    <cellStyle name="20% - Accent1 2 8 3 2 3" xfId="15698" xr:uid="{00000000-0005-0000-0000-0000973C0000}"/>
    <cellStyle name="20% - Accent1 2 8 3 2 3 2" xfId="15699" xr:uid="{00000000-0005-0000-0000-0000983C0000}"/>
    <cellStyle name="20% - Accent1 2 8 3 2 4" xfId="15700" xr:uid="{00000000-0005-0000-0000-0000993C0000}"/>
    <cellStyle name="20% - Accent1 2 8 3 3" xfId="15701" xr:uid="{00000000-0005-0000-0000-00009A3C0000}"/>
    <cellStyle name="20% - Accent1 2 8 3 3 2" xfId="15702" xr:uid="{00000000-0005-0000-0000-00009B3C0000}"/>
    <cellStyle name="20% - Accent1 2 8 3 3 2 2" xfId="15703" xr:uid="{00000000-0005-0000-0000-00009C3C0000}"/>
    <cellStyle name="20% - Accent1 2 8 3 3 2 2 2" xfId="15704" xr:uid="{00000000-0005-0000-0000-00009D3C0000}"/>
    <cellStyle name="20% - Accent1 2 8 3 3 2 3" xfId="15705" xr:uid="{00000000-0005-0000-0000-00009E3C0000}"/>
    <cellStyle name="20% - Accent1 2 8 3 3 3" xfId="15706" xr:uid="{00000000-0005-0000-0000-00009F3C0000}"/>
    <cellStyle name="20% - Accent1 2 8 3 3 3 2" xfId="15707" xr:uid="{00000000-0005-0000-0000-0000A03C0000}"/>
    <cellStyle name="20% - Accent1 2 8 3 3 4" xfId="15708" xr:uid="{00000000-0005-0000-0000-0000A13C0000}"/>
    <cellStyle name="20% - Accent1 2 8 3 4" xfId="15709" xr:uid="{00000000-0005-0000-0000-0000A23C0000}"/>
    <cellStyle name="20% - Accent1 2 8 3 4 2" xfId="15710" xr:uid="{00000000-0005-0000-0000-0000A33C0000}"/>
    <cellStyle name="20% - Accent1 2 8 3 4 2 2" xfId="15711" xr:uid="{00000000-0005-0000-0000-0000A43C0000}"/>
    <cellStyle name="20% - Accent1 2 8 3 4 2 2 2" xfId="15712" xr:uid="{00000000-0005-0000-0000-0000A53C0000}"/>
    <cellStyle name="20% - Accent1 2 8 3 4 2 3" xfId="15713" xr:uid="{00000000-0005-0000-0000-0000A63C0000}"/>
    <cellStyle name="20% - Accent1 2 8 3 4 3" xfId="15714" xr:uid="{00000000-0005-0000-0000-0000A73C0000}"/>
    <cellStyle name="20% - Accent1 2 8 3 4 3 2" xfId="15715" xr:uid="{00000000-0005-0000-0000-0000A83C0000}"/>
    <cellStyle name="20% - Accent1 2 8 3 4 4" xfId="15716" xr:uid="{00000000-0005-0000-0000-0000A93C0000}"/>
    <cellStyle name="20% - Accent1 2 8 3 5" xfId="15717" xr:uid="{00000000-0005-0000-0000-0000AA3C0000}"/>
    <cellStyle name="20% - Accent1 2 8 3 5 2" xfId="15718" xr:uid="{00000000-0005-0000-0000-0000AB3C0000}"/>
    <cellStyle name="20% - Accent1 2 8 3 5 2 2" xfId="15719" xr:uid="{00000000-0005-0000-0000-0000AC3C0000}"/>
    <cellStyle name="20% - Accent1 2 8 3 5 3" xfId="15720" xr:uid="{00000000-0005-0000-0000-0000AD3C0000}"/>
    <cellStyle name="20% - Accent1 2 8 3 6" xfId="15721" xr:uid="{00000000-0005-0000-0000-0000AE3C0000}"/>
    <cellStyle name="20% - Accent1 2 8 3 6 2" xfId="15722" xr:uid="{00000000-0005-0000-0000-0000AF3C0000}"/>
    <cellStyle name="20% - Accent1 2 8 3 6 2 2" xfId="15723" xr:uid="{00000000-0005-0000-0000-0000B03C0000}"/>
    <cellStyle name="20% - Accent1 2 8 3 6 3" xfId="15724" xr:uid="{00000000-0005-0000-0000-0000B13C0000}"/>
    <cellStyle name="20% - Accent1 2 8 3 7" xfId="15725" xr:uid="{00000000-0005-0000-0000-0000B23C0000}"/>
    <cellStyle name="20% - Accent1 2 8 3 7 2" xfId="15726" xr:uid="{00000000-0005-0000-0000-0000B33C0000}"/>
    <cellStyle name="20% - Accent1 2 8 3 8" xfId="15727" xr:uid="{00000000-0005-0000-0000-0000B43C0000}"/>
    <cellStyle name="20% - Accent1 2 8 3 8 2" xfId="15728" xr:uid="{00000000-0005-0000-0000-0000B53C0000}"/>
    <cellStyle name="20% - Accent1 2 8 3 9" xfId="15729" xr:uid="{00000000-0005-0000-0000-0000B63C0000}"/>
    <cellStyle name="20% - Accent1 2 8 4" xfId="15730" xr:uid="{00000000-0005-0000-0000-0000B73C0000}"/>
    <cellStyle name="20% - Accent1 2 8 4 2" xfId="15731" xr:uid="{00000000-0005-0000-0000-0000B83C0000}"/>
    <cellStyle name="20% - Accent1 2 8 4 2 2" xfId="15732" xr:uid="{00000000-0005-0000-0000-0000B93C0000}"/>
    <cellStyle name="20% - Accent1 2 8 4 2 2 2" xfId="15733" xr:uid="{00000000-0005-0000-0000-0000BA3C0000}"/>
    <cellStyle name="20% - Accent1 2 8 4 2 2 2 2" xfId="15734" xr:uid="{00000000-0005-0000-0000-0000BB3C0000}"/>
    <cellStyle name="20% - Accent1 2 8 4 2 2 3" xfId="15735" xr:uid="{00000000-0005-0000-0000-0000BC3C0000}"/>
    <cellStyle name="20% - Accent1 2 8 4 2 3" xfId="15736" xr:uid="{00000000-0005-0000-0000-0000BD3C0000}"/>
    <cellStyle name="20% - Accent1 2 8 4 2 3 2" xfId="15737" xr:uid="{00000000-0005-0000-0000-0000BE3C0000}"/>
    <cellStyle name="20% - Accent1 2 8 4 2 4" xfId="15738" xr:uid="{00000000-0005-0000-0000-0000BF3C0000}"/>
    <cellStyle name="20% - Accent1 2 8 4 3" xfId="15739" xr:uid="{00000000-0005-0000-0000-0000C03C0000}"/>
    <cellStyle name="20% - Accent1 2 8 4 3 2" xfId="15740" xr:uid="{00000000-0005-0000-0000-0000C13C0000}"/>
    <cellStyle name="20% - Accent1 2 8 4 3 2 2" xfId="15741" xr:uid="{00000000-0005-0000-0000-0000C23C0000}"/>
    <cellStyle name="20% - Accent1 2 8 4 3 2 2 2" xfId="15742" xr:uid="{00000000-0005-0000-0000-0000C33C0000}"/>
    <cellStyle name="20% - Accent1 2 8 4 3 2 3" xfId="15743" xr:uid="{00000000-0005-0000-0000-0000C43C0000}"/>
    <cellStyle name="20% - Accent1 2 8 4 3 3" xfId="15744" xr:uid="{00000000-0005-0000-0000-0000C53C0000}"/>
    <cellStyle name="20% - Accent1 2 8 4 3 3 2" xfId="15745" xr:uid="{00000000-0005-0000-0000-0000C63C0000}"/>
    <cellStyle name="20% - Accent1 2 8 4 3 4" xfId="15746" xr:uid="{00000000-0005-0000-0000-0000C73C0000}"/>
    <cellStyle name="20% - Accent1 2 8 4 4" xfId="15747" xr:uid="{00000000-0005-0000-0000-0000C83C0000}"/>
    <cellStyle name="20% - Accent1 2 8 4 4 2" xfId="15748" xr:uid="{00000000-0005-0000-0000-0000C93C0000}"/>
    <cellStyle name="20% - Accent1 2 8 4 4 2 2" xfId="15749" xr:uid="{00000000-0005-0000-0000-0000CA3C0000}"/>
    <cellStyle name="20% - Accent1 2 8 4 4 2 2 2" xfId="15750" xr:uid="{00000000-0005-0000-0000-0000CB3C0000}"/>
    <cellStyle name="20% - Accent1 2 8 4 4 2 3" xfId="15751" xr:uid="{00000000-0005-0000-0000-0000CC3C0000}"/>
    <cellStyle name="20% - Accent1 2 8 4 4 3" xfId="15752" xr:uid="{00000000-0005-0000-0000-0000CD3C0000}"/>
    <cellStyle name="20% - Accent1 2 8 4 4 3 2" xfId="15753" xr:uid="{00000000-0005-0000-0000-0000CE3C0000}"/>
    <cellStyle name="20% - Accent1 2 8 4 4 4" xfId="15754" xr:uid="{00000000-0005-0000-0000-0000CF3C0000}"/>
    <cellStyle name="20% - Accent1 2 8 4 5" xfId="15755" xr:uid="{00000000-0005-0000-0000-0000D03C0000}"/>
    <cellStyle name="20% - Accent1 2 8 4 5 2" xfId="15756" xr:uid="{00000000-0005-0000-0000-0000D13C0000}"/>
    <cellStyle name="20% - Accent1 2 8 4 5 2 2" xfId="15757" xr:uid="{00000000-0005-0000-0000-0000D23C0000}"/>
    <cellStyle name="20% - Accent1 2 8 4 5 3" xfId="15758" xr:uid="{00000000-0005-0000-0000-0000D33C0000}"/>
    <cellStyle name="20% - Accent1 2 8 4 6" xfId="15759" xr:uid="{00000000-0005-0000-0000-0000D43C0000}"/>
    <cellStyle name="20% - Accent1 2 8 4 6 2" xfId="15760" xr:uid="{00000000-0005-0000-0000-0000D53C0000}"/>
    <cellStyle name="20% - Accent1 2 8 4 6 2 2" xfId="15761" xr:uid="{00000000-0005-0000-0000-0000D63C0000}"/>
    <cellStyle name="20% - Accent1 2 8 4 6 3" xfId="15762" xr:uid="{00000000-0005-0000-0000-0000D73C0000}"/>
    <cellStyle name="20% - Accent1 2 8 4 7" xfId="15763" xr:uid="{00000000-0005-0000-0000-0000D83C0000}"/>
    <cellStyle name="20% - Accent1 2 8 4 7 2" xfId="15764" xr:uid="{00000000-0005-0000-0000-0000D93C0000}"/>
    <cellStyle name="20% - Accent1 2 8 4 8" xfId="15765" xr:uid="{00000000-0005-0000-0000-0000DA3C0000}"/>
    <cellStyle name="20% - Accent1 2 8 4 8 2" xfId="15766" xr:uid="{00000000-0005-0000-0000-0000DB3C0000}"/>
    <cellStyle name="20% - Accent1 2 8 4 9" xfId="15767" xr:uid="{00000000-0005-0000-0000-0000DC3C0000}"/>
    <cellStyle name="20% - Accent1 2 8 5" xfId="15768" xr:uid="{00000000-0005-0000-0000-0000DD3C0000}"/>
    <cellStyle name="20% - Accent1 2 8 5 2" xfId="15769" xr:uid="{00000000-0005-0000-0000-0000DE3C0000}"/>
    <cellStyle name="20% - Accent1 2 8 5 2 2" xfId="15770" xr:uid="{00000000-0005-0000-0000-0000DF3C0000}"/>
    <cellStyle name="20% - Accent1 2 8 5 2 2 2" xfId="15771" xr:uid="{00000000-0005-0000-0000-0000E03C0000}"/>
    <cellStyle name="20% - Accent1 2 8 5 2 3" xfId="15772" xr:uid="{00000000-0005-0000-0000-0000E13C0000}"/>
    <cellStyle name="20% - Accent1 2 8 5 3" xfId="15773" xr:uid="{00000000-0005-0000-0000-0000E23C0000}"/>
    <cellStyle name="20% - Accent1 2 8 5 3 2" xfId="15774" xr:uid="{00000000-0005-0000-0000-0000E33C0000}"/>
    <cellStyle name="20% - Accent1 2 8 5 4" xfId="15775" xr:uid="{00000000-0005-0000-0000-0000E43C0000}"/>
    <cellStyle name="20% - Accent1 2 8 6" xfId="15776" xr:uid="{00000000-0005-0000-0000-0000E53C0000}"/>
    <cellStyle name="20% - Accent1 2 8 6 2" xfId="15777" xr:uid="{00000000-0005-0000-0000-0000E63C0000}"/>
    <cellStyle name="20% - Accent1 2 8 6 2 2" xfId="15778" xr:uid="{00000000-0005-0000-0000-0000E73C0000}"/>
    <cellStyle name="20% - Accent1 2 8 6 2 2 2" xfId="15779" xr:uid="{00000000-0005-0000-0000-0000E83C0000}"/>
    <cellStyle name="20% - Accent1 2 8 6 2 3" xfId="15780" xr:uid="{00000000-0005-0000-0000-0000E93C0000}"/>
    <cellStyle name="20% - Accent1 2 8 6 3" xfId="15781" xr:uid="{00000000-0005-0000-0000-0000EA3C0000}"/>
    <cellStyle name="20% - Accent1 2 8 6 3 2" xfId="15782" xr:uid="{00000000-0005-0000-0000-0000EB3C0000}"/>
    <cellStyle name="20% - Accent1 2 8 6 4" xfId="15783" xr:uid="{00000000-0005-0000-0000-0000EC3C0000}"/>
    <cellStyle name="20% - Accent1 2 8 7" xfId="15784" xr:uid="{00000000-0005-0000-0000-0000ED3C0000}"/>
    <cellStyle name="20% - Accent1 2 8 7 2" xfId="15785" xr:uid="{00000000-0005-0000-0000-0000EE3C0000}"/>
    <cellStyle name="20% - Accent1 2 8 7 2 2" xfId="15786" xr:uid="{00000000-0005-0000-0000-0000EF3C0000}"/>
    <cellStyle name="20% - Accent1 2 8 7 2 2 2" xfId="15787" xr:uid="{00000000-0005-0000-0000-0000F03C0000}"/>
    <cellStyle name="20% - Accent1 2 8 7 2 3" xfId="15788" xr:uid="{00000000-0005-0000-0000-0000F13C0000}"/>
    <cellStyle name="20% - Accent1 2 8 7 3" xfId="15789" xr:uid="{00000000-0005-0000-0000-0000F23C0000}"/>
    <cellStyle name="20% - Accent1 2 8 7 3 2" xfId="15790" xr:uid="{00000000-0005-0000-0000-0000F33C0000}"/>
    <cellStyle name="20% - Accent1 2 8 7 4" xfId="15791" xr:uid="{00000000-0005-0000-0000-0000F43C0000}"/>
    <cellStyle name="20% - Accent1 2 8 8" xfId="15792" xr:uid="{00000000-0005-0000-0000-0000F53C0000}"/>
    <cellStyle name="20% - Accent1 2 8 8 2" xfId="15793" xr:uid="{00000000-0005-0000-0000-0000F63C0000}"/>
    <cellStyle name="20% - Accent1 2 8 8 2 2" xfId="15794" xr:uid="{00000000-0005-0000-0000-0000F73C0000}"/>
    <cellStyle name="20% - Accent1 2 8 8 3" xfId="15795" xr:uid="{00000000-0005-0000-0000-0000F83C0000}"/>
    <cellStyle name="20% - Accent1 2 8 9" xfId="15796" xr:uid="{00000000-0005-0000-0000-0000F93C0000}"/>
    <cellStyle name="20% - Accent1 2 8 9 2" xfId="15797" xr:uid="{00000000-0005-0000-0000-0000FA3C0000}"/>
    <cellStyle name="20% - Accent1 2 8 9 2 2" xfId="15798" xr:uid="{00000000-0005-0000-0000-0000FB3C0000}"/>
    <cellStyle name="20% - Accent1 2 8 9 3" xfId="15799" xr:uid="{00000000-0005-0000-0000-0000FC3C0000}"/>
    <cellStyle name="20% - Accent1 2 9" xfId="15800" xr:uid="{00000000-0005-0000-0000-0000FD3C0000}"/>
    <cellStyle name="20% - Accent1 2 9 10" xfId="15801" xr:uid="{00000000-0005-0000-0000-0000FE3C0000}"/>
    <cellStyle name="20% - Accent1 2 9 10 2" xfId="15802" xr:uid="{00000000-0005-0000-0000-0000FF3C0000}"/>
    <cellStyle name="20% - Accent1 2 9 11" xfId="15803" xr:uid="{00000000-0005-0000-0000-0000003D0000}"/>
    <cellStyle name="20% - Accent1 2 9 2" xfId="15804" xr:uid="{00000000-0005-0000-0000-0000013D0000}"/>
    <cellStyle name="20% - Accent1 2 9 2 2" xfId="15805" xr:uid="{00000000-0005-0000-0000-0000023D0000}"/>
    <cellStyle name="20% - Accent1 2 9 2 2 2" xfId="15806" xr:uid="{00000000-0005-0000-0000-0000033D0000}"/>
    <cellStyle name="20% - Accent1 2 9 2 2 2 2" xfId="15807" xr:uid="{00000000-0005-0000-0000-0000043D0000}"/>
    <cellStyle name="20% - Accent1 2 9 2 2 2 2 2" xfId="15808" xr:uid="{00000000-0005-0000-0000-0000053D0000}"/>
    <cellStyle name="20% - Accent1 2 9 2 2 2 3" xfId="15809" xr:uid="{00000000-0005-0000-0000-0000063D0000}"/>
    <cellStyle name="20% - Accent1 2 9 2 2 3" xfId="15810" xr:uid="{00000000-0005-0000-0000-0000073D0000}"/>
    <cellStyle name="20% - Accent1 2 9 2 2 3 2" xfId="15811" xr:uid="{00000000-0005-0000-0000-0000083D0000}"/>
    <cellStyle name="20% - Accent1 2 9 2 2 4" xfId="15812" xr:uid="{00000000-0005-0000-0000-0000093D0000}"/>
    <cellStyle name="20% - Accent1 2 9 2 3" xfId="15813" xr:uid="{00000000-0005-0000-0000-00000A3D0000}"/>
    <cellStyle name="20% - Accent1 2 9 2 3 2" xfId="15814" xr:uid="{00000000-0005-0000-0000-00000B3D0000}"/>
    <cellStyle name="20% - Accent1 2 9 2 3 2 2" xfId="15815" xr:uid="{00000000-0005-0000-0000-00000C3D0000}"/>
    <cellStyle name="20% - Accent1 2 9 2 3 2 2 2" xfId="15816" xr:uid="{00000000-0005-0000-0000-00000D3D0000}"/>
    <cellStyle name="20% - Accent1 2 9 2 3 2 3" xfId="15817" xr:uid="{00000000-0005-0000-0000-00000E3D0000}"/>
    <cellStyle name="20% - Accent1 2 9 2 3 3" xfId="15818" xr:uid="{00000000-0005-0000-0000-00000F3D0000}"/>
    <cellStyle name="20% - Accent1 2 9 2 3 3 2" xfId="15819" xr:uid="{00000000-0005-0000-0000-0000103D0000}"/>
    <cellStyle name="20% - Accent1 2 9 2 3 4" xfId="15820" xr:uid="{00000000-0005-0000-0000-0000113D0000}"/>
    <cellStyle name="20% - Accent1 2 9 2 4" xfId="15821" xr:uid="{00000000-0005-0000-0000-0000123D0000}"/>
    <cellStyle name="20% - Accent1 2 9 2 4 2" xfId="15822" xr:uid="{00000000-0005-0000-0000-0000133D0000}"/>
    <cellStyle name="20% - Accent1 2 9 2 4 2 2" xfId="15823" xr:uid="{00000000-0005-0000-0000-0000143D0000}"/>
    <cellStyle name="20% - Accent1 2 9 2 4 2 2 2" xfId="15824" xr:uid="{00000000-0005-0000-0000-0000153D0000}"/>
    <cellStyle name="20% - Accent1 2 9 2 4 2 3" xfId="15825" xr:uid="{00000000-0005-0000-0000-0000163D0000}"/>
    <cellStyle name="20% - Accent1 2 9 2 4 3" xfId="15826" xr:uid="{00000000-0005-0000-0000-0000173D0000}"/>
    <cellStyle name="20% - Accent1 2 9 2 4 3 2" xfId="15827" xr:uid="{00000000-0005-0000-0000-0000183D0000}"/>
    <cellStyle name="20% - Accent1 2 9 2 4 4" xfId="15828" xr:uid="{00000000-0005-0000-0000-0000193D0000}"/>
    <cellStyle name="20% - Accent1 2 9 2 5" xfId="15829" xr:uid="{00000000-0005-0000-0000-00001A3D0000}"/>
    <cellStyle name="20% - Accent1 2 9 2 5 2" xfId="15830" xr:uid="{00000000-0005-0000-0000-00001B3D0000}"/>
    <cellStyle name="20% - Accent1 2 9 2 5 2 2" xfId="15831" xr:uid="{00000000-0005-0000-0000-00001C3D0000}"/>
    <cellStyle name="20% - Accent1 2 9 2 5 3" xfId="15832" xr:uid="{00000000-0005-0000-0000-00001D3D0000}"/>
    <cellStyle name="20% - Accent1 2 9 2 6" xfId="15833" xr:uid="{00000000-0005-0000-0000-00001E3D0000}"/>
    <cellStyle name="20% - Accent1 2 9 2 6 2" xfId="15834" xr:uid="{00000000-0005-0000-0000-00001F3D0000}"/>
    <cellStyle name="20% - Accent1 2 9 2 6 2 2" xfId="15835" xr:uid="{00000000-0005-0000-0000-0000203D0000}"/>
    <cellStyle name="20% - Accent1 2 9 2 6 3" xfId="15836" xr:uid="{00000000-0005-0000-0000-0000213D0000}"/>
    <cellStyle name="20% - Accent1 2 9 2 7" xfId="15837" xr:uid="{00000000-0005-0000-0000-0000223D0000}"/>
    <cellStyle name="20% - Accent1 2 9 2 7 2" xfId="15838" xr:uid="{00000000-0005-0000-0000-0000233D0000}"/>
    <cellStyle name="20% - Accent1 2 9 2 8" xfId="15839" xr:uid="{00000000-0005-0000-0000-0000243D0000}"/>
    <cellStyle name="20% - Accent1 2 9 2 8 2" xfId="15840" xr:uid="{00000000-0005-0000-0000-0000253D0000}"/>
    <cellStyle name="20% - Accent1 2 9 2 9" xfId="15841" xr:uid="{00000000-0005-0000-0000-0000263D0000}"/>
    <cellStyle name="20% - Accent1 2 9 3" xfId="15842" xr:uid="{00000000-0005-0000-0000-0000273D0000}"/>
    <cellStyle name="20% - Accent1 2 9 3 2" xfId="15843" xr:uid="{00000000-0005-0000-0000-0000283D0000}"/>
    <cellStyle name="20% - Accent1 2 9 3 2 2" xfId="15844" xr:uid="{00000000-0005-0000-0000-0000293D0000}"/>
    <cellStyle name="20% - Accent1 2 9 3 2 2 2" xfId="15845" xr:uid="{00000000-0005-0000-0000-00002A3D0000}"/>
    <cellStyle name="20% - Accent1 2 9 3 2 2 2 2" xfId="15846" xr:uid="{00000000-0005-0000-0000-00002B3D0000}"/>
    <cellStyle name="20% - Accent1 2 9 3 2 2 3" xfId="15847" xr:uid="{00000000-0005-0000-0000-00002C3D0000}"/>
    <cellStyle name="20% - Accent1 2 9 3 2 3" xfId="15848" xr:uid="{00000000-0005-0000-0000-00002D3D0000}"/>
    <cellStyle name="20% - Accent1 2 9 3 2 3 2" xfId="15849" xr:uid="{00000000-0005-0000-0000-00002E3D0000}"/>
    <cellStyle name="20% - Accent1 2 9 3 2 4" xfId="15850" xr:uid="{00000000-0005-0000-0000-00002F3D0000}"/>
    <cellStyle name="20% - Accent1 2 9 3 3" xfId="15851" xr:uid="{00000000-0005-0000-0000-0000303D0000}"/>
    <cellStyle name="20% - Accent1 2 9 3 3 2" xfId="15852" xr:uid="{00000000-0005-0000-0000-0000313D0000}"/>
    <cellStyle name="20% - Accent1 2 9 3 3 2 2" xfId="15853" xr:uid="{00000000-0005-0000-0000-0000323D0000}"/>
    <cellStyle name="20% - Accent1 2 9 3 3 2 2 2" xfId="15854" xr:uid="{00000000-0005-0000-0000-0000333D0000}"/>
    <cellStyle name="20% - Accent1 2 9 3 3 2 3" xfId="15855" xr:uid="{00000000-0005-0000-0000-0000343D0000}"/>
    <cellStyle name="20% - Accent1 2 9 3 3 3" xfId="15856" xr:uid="{00000000-0005-0000-0000-0000353D0000}"/>
    <cellStyle name="20% - Accent1 2 9 3 3 3 2" xfId="15857" xr:uid="{00000000-0005-0000-0000-0000363D0000}"/>
    <cellStyle name="20% - Accent1 2 9 3 3 4" xfId="15858" xr:uid="{00000000-0005-0000-0000-0000373D0000}"/>
    <cellStyle name="20% - Accent1 2 9 3 4" xfId="15859" xr:uid="{00000000-0005-0000-0000-0000383D0000}"/>
    <cellStyle name="20% - Accent1 2 9 3 4 2" xfId="15860" xr:uid="{00000000-0005-0000-0000-0000393D0000}"/>
    <cellStyle name="20% - Accent1 2 9 3 4 2 2" xfId="15861" xr:uid="{00000000-0005-0000-0000-00003A3D0000}"/>
    <cellStyle name="20% - Accent1 2 9 3 4 2 2 2" xfId="15862" xr:uid="{00000000-0005-0000-0000-00003B3D0000}"/>
    <cellStyle name="20% - Accent1 2 9 3 4 2 3" xfId="15863" xr:uid="{00000000-0005-0000-0000-00003C3D0000}"/>
    <cellStyle name="20% - Accent1 2 9 3 4 3" xfId="15864" xr:uid="{00000000-0005-0000-0000-00003D3D0000}"/>
    <cellStyle name="20% - Accent1 2 9 3 4 3 2" xfId="15865" xr:uid="{00000000-0005-0000-0000-00003E3D0000}"/>
    <cellStyle name="20% - Accent1 2 9 3 4 4" xfId="15866" xr:uid="{00000000-0005-0000-0000-00003F3D0000}"/>
    <cellStyle name="20% - Accent1 2 9 3 5" xfId="15867" xr:uid="{00000000-0005-0000-0000-0000403D0000}"/>
    <cellStyle name="20% - Accent1 2 9 3 5 2" xfId="15868" xr:uid="{00000000-0005-0000-0000-0000413D0000}"/>
    <cellStyle name="20% - Accent1 2 9 3 5 2 2" xfId="15869" xr:uid="{00000000-0005-0000-0000-0000423D0000}"/>
    <cellStyle name="20% - Accent1 2 9 3 5 3" xfId="15870" xr:uid="{00000000-0005-0000-0000-0000433D0000}"/>
    <cellStyle name="20% - Accent1 2 9 3 6" xfId="15871" xr:uid="{00000000-0005-0000-0000-0000443D0000}"/>
    <cellStyle name="20% - Accent1 2 9 3 6 2" xfId="15872" xr:uid="{00000000-0005-0000-0000-0000453D0000}"/>
    <cellStyle name="20% - Accent1 2 9 3 6 2 2" xfId="15873" xr:uid="{00000000-0005-0000-0000-0000463D0000}"/>
    <cellStyle name="20% - Accent1 2 9 3 6 3" xfId="15874" xr:uid="{00000000-0005-0000-0000-0000473D0000}"/>
    <cellStyle name="20% - Accent1 2 9 3 7" xfId="15875" xr:uid="{00000000-0005-0000-0000-0000483D0000}"/>
    <cellStyle name="20% - Accent1 2 9 3 7 2" xfId="15876" xr:uid="{00000000-0005-0000-0000-0000493D0000}"/>
    <cellStyle name="20% - Accent1 2 9 3 8" xfId="15877" xr:uid="{00000000-0005-0000-0000-00004A3D0000}"/>
    <cellStyle name="20% - Accent1 2 9 3 8 2" xfId="15878" xr:uid="{00000000-0005-0000-0000-00004B3D0000}"/>
    <cellStyle name="20% - Accent1 2 9 3 9" xfId="15879" xr:uid="{00000000-0005-0000-0000-00004C3D0000}"/>
    <cellStyle name="20% - Accent1 2 9 4" xfId="15880" xr:uid="{00000000-0005-0000-0000-00004D3D0000}"/>
    <cellStyle name="20% - Accent1 2 9 4 2" xfId="15881" xr:uid="{00000000-0005-0000-0000-00004E3D0000}"/>
    <cellStyle name="20% - Accent1 2 9 4 2 2" xfId="15882" xr:uid="{00000000-0005-0000-0000-00004F3D0000}"/>
    <cellStyle name="20% - Accent1 2 9 4 2 2 2" xfId="15883" xr:uid="{00000000-0005-0000-0000-0000503D0000}"/>
    <cellStyle name="20% - Accent1 2 9 4 2 3" xfId="15884" xr:uid="{00000000-0005-0000-0000-0000513D0000}"/>
    <cellStyle name="20% - Accent1 2 9 4 3" xfId="15885" xr:uid="{00000000-0005-0000-0000-0000523D0000}"/>
    <cellStyle name="20% - Accent1 2 9 4 3 2" xfId="15886" xr:uid="{00000000-0005-0000-0000-0000533D0000}"/>
    <cellStyle name="20% - Accent1 2 9 4 4" xfId="15887" xr:uid="{00000000-0005-0000-0000-0000543D0000}"/>
    <cellStyle name="20% - Accent1 2 9 5" xfId="15888" xr:uid="{00000000-0005-0000-0000-0000553D0000}"/>
    <cellStyle name="20% - Accent1 2 9 5 2" xfId="15889" xr:uid="{00000000-0005-0000-0000-0000563D0000}"/>
    <cellStyle name="20% - Accent1 2 9 5 2 2" xfId="15890" xr:uid="{00000000-0005-0000-0000-0000573D0000}"/>
    <cellStyle name="20% - Accent1 2 9 5 2 2 2" xfId="15891" xr:uid="{00000000-0005-0000-0000-0000583D0000}"/>
    <cellStyle name="20% - Accent1 2 9 5 2 3" xfId="15892" xr:uid="{00000000-0005-0000-0000-0000593D0000}"/>
    <cellStyle name="20% - Accent1 2 9 5 3" xfId="15893" xr:uid="{00000000-0005-0000-0000-00005A3D0000}"/>
    <cellStyle name="20% - Accent1 2 9 5 3 2" xfId="15894" xr:uid="{00000000-0005-0000-0000-00005B3D0000}"/>
    <cellStyle name="20% - Accent1 2 9 5 4" xfId="15895" xr:uid="{00000000-0005-0000-0000-00005C3D0000}"/>
    <cellStyle name="20% - Accent1 2 9 6" xfId="15896" xr:uid="{00000000-0005-0000-0000-00005D3D0000}"/>
    <cellStyle name="20% - Accent1 2 9 6 2" xfId="15897" xr:uid="{00000000-0005-0000-0000-00005E3D0000}"/>
    <cellStyle name="20% - Accent1 2 9 6 2 2" xfId="15898" xr:uid="{00000000-0005-0000-0000-00005F3D0000}"/>
    <cellStyle name="20% - Accent1 2 9 6 2 2 2" xfId="15899" xr:uid="{00000000-0005-0000-0000-0000603D0000}"/>
    <cellStyle name="20% - Accent1 2 9 6 2 3" xfId="15900" xr:uid="{00000000-0005-0000-0000-0000613D0000}"/>
    <cellStyle name="20% - Accent1 2 9 6 3" xfId="15901" xr:uid="{00000000-0005-0000-0000-0000623D0000}"/>
    <cellStyle name="20% - Accent1 2 9 6 3 2" xfId="15902" xr:uid="{00000000-0005-0000-0000-0000633D0000}"/>
    <cellStyle name="20% - Accent1 2 9 6 4" xfId="15903" xr:uid="{00000000-0005-0000-0000-0000643D0000}"/>
    <cellStyle name="20% - Accent1 2 9 7" xfId="15904" xr:uid="{00000000-0005-0000-0000-0000653D0000}"/>
    <cellStyle name="20% - Accent1 2 9 7 2" xfId="15905" xr:uid="{00000000-0005-0000-0000-0000663D0000}"/>
    <cellStyle name="20% - Accent1 2 9 7 2 2" xfId="15906" xr:uid="{00000000-0005-0000-0000-0000673D0000}"/>
    <cellStyle name="20% - Accent1 2 9 7 3" xfId="15907" xr:uid="{00000000-0005-0000-0000-0000683D0000}"/>
    <cellStyle name="20% - Accent1 2 9 8" xfId="15908" xr:uid="{00000000-0005-0000-0000-0000693D0000}"/>
    <cellStyle name="20% - Accent1 2 9 8 2" xfId="15909" xr:uid="{00000000-0005-0000-0000-00006A3D0000}"/>
    <cellStyle name="20% - Accent1 2 9 8 2 2" xfId="15910" xr:uid="{00000000-0005-0000-0000-00006B3D0000}"/>
    <cellStyle name="20% - Accent1 2 9 8 3" xfId="15911" xr:uid="{00000000-0005-0000-0000-00006C3D0000}"/>
    <cellStyle name="20% - Accent1 2 9 9" xfId="15912" xr:uid="{00000000-0005-0000-0000-00006D3D0000}"/>
    <cellStyle name="20% - Accent1 2 9 9 2" xfId="15913" xr:uid="{00000000-0005-0000-0000-00006E3D0000}"/>
    <cellStyle name="20% - Accent1 20" xfId="15914" xr:uid="{00000000-0005-0000-0000-00006F3D0000}"/>
    <cellStyle name="20% - Accent1 20 2" xfId="15915" xr:uid="{00000000-0005-0000-0000-0000703D0000}"/>
    <cellStyle name="20% - Accent1 20 2 2" xfId="15916" xr:uid="{00000000-0005-0000-0000-0000713D0000}"/>
    <cellStyle name="20% - Accent1 20 3" xfId="15917" xr:uid="{00000000-0005-0000-0000-0000723D0000}"/>
    <cellStyle name="20% - Accent1 21" xfId="15918" xr:uid="{00000000-0005-0000-0000-0000733D0000}"/>
    <cellStyle name="20% - Accent1 21 2" xfId="15919" xr:uid="{00000000-0005-0000-0000-0000743D0000}"/>
    <cellStyle name="20% - Accent1 22" xfId="15920" xr:uid="{00000000-0005-0000-0000-0000753D0000}"/>
    <cellStyle name="20% - Accent1 22 2" xfId="15921" xr:uid="{00000000-0005-0000-0000-0000763D0000}"/>
    <cellStyle name="20% - Accent1 23" xfId="15922" xr:uid="{00000000-0005-0000-0000-0000773D0000}"/>
    <cellStyle name="20% - Accent1 3" xfId="115" xr:uid="{00000000-0005-0000-0000-0000783D0000}"/>
    <cellStyle name="20% - Accent1 3 10" xfId="15923" xr:uid="{00000000-0005-0000-0000-0000793D0000}"/>
    <cellStyle name="20% - Accent1 3 10 10" xfId="15924" xr:uid="{00000000-0005-0000-0000-00007A3D0000}"/>
    <cellStyle name="20% - Accent1 3 10 10 2" xfId="15925" xr:uid="{00000000-0005-0000-0000-00007B3D0000}"/>
    <cellStyle name="20% - Accent1 3 10 11" xfId="15926" xr:uid="{00000000-0005-0000-0000-00007C3D0000}"/>
    <cellStyle name="20% - Accent1 3 10 2" xfId="15927" xr:uid="{00000000-0005-0000-0000-00007D3D0000}"/>
    <cellStyle name="20% - Accent1 3 10 2 2" xfId="15928" xr:uid="{00000000-0005-0000-0000-00007E3D0000}"/>
    <cellStyle name="20% - Accent1 3 10 2 2 2" xfId="15929" xr:uid="{00000000-0005-0000-0000-00007F3D0000}"/>
    <cellStyle name="20% - Accent1 3 10 2 2 2 2" xfId="15930" xr:uid="{00000000-0005-0000-0000-0000803D0000}"/>
    <cellStyle name="20% - Accent1 3 10 2 2 2 2 2" xfId="15931" xr:uid="{00000000-0005-0000-0000-0000813D0000}"/>
    <cellStyle name="20% - Accent1 3 10 2 2 2 3" xfId="15932" xr:uid="{00000000-0005-0000-0000-0000823D0000}"/>
    <cellStyle name="20% - Accent1 3 10 2 2 3" xfId="15933" xr:uid="{00000000-0005-0000-0000-0000833D0000}"/>
    <cellStyle name="20% - Accent1 3 10 2 2 3 2" xfId="15934" xr:uid="{00000000-0005-0000-0000-0000843D0000}"/>
    <cellStyle name="20% - Accent1 3 10 2 2 4" xfId="15935" xr:uid="{00000000-0005-0000-0000-0000853D0000}"/>
    <cellStyle name="20% - Accent1 3 10 2 3" xfId="15936" xr:uid="{00000000-0005-0000-0000-0000863D0000}"/>
    <cellStyle name="20% - Accent1 3 10 2 3 2" xfId="15937" xr:uid="{00000000-0005-0000-0000-0000873D0000}"/>
    <cellStyle name="20% - Accent1 3 10 2 3 2 2" xfId="15938" xr:uid="{00000000-0005-0000-0000-0000883D0000}"/>
    <cellStyle name="20% - Accent1 3 10 2 3 2 2 2" xfId="15939" xr:uid="{00000000-0005-0000-0000-0000893D0000}"/>
    <cellStyle name="20% - Accent1 3 10 2 3 2 3" xfId="15940" xr:uid="{00000000-0005-0000-0000-00008A3D0000}"/>
    <cellStyle name="20% - Accent1 3 10 2 3 3" xfId="15941" xr:uid="{00000000-0005-0000-0000-00008B3D0000}"/>
    <cellStyle name="20% - Accent1 3 10 2 3 3 2" xfId="15942" xr:uid="{00000000-0005-0000-0000-00008C3D0000}"/>
    <cellStyle name="20% - Accent1 3 10 2 3 4" xfId="15943" xr:uid="{00000000-0005-0000-0000-00008D3D0000}"/>
    <cellStyle name="20% - Accent1 3 10 2 4" xfId="15944" xr:uid="{00000000-0005-0000-0000-00008E3D0000}"/>
    <cellStyle name="20% - Accent1 3 10 2 4 2" xfId="15945" xr:uid="{00000000-0005-0000-0000-00008F3D0000}"/>
    <cellStyle name="20% - Accent1 3 10 2 4 2 2" xfId="15946" xr:uid="{00000000-0005-0000-0000-0000903D0000}"/>
    <cellStyle name="20% - Accent1 3 10 2 4 2 2 2" xfId="15947" xr:uid="{00000000-0005-0000-0000-0000913D0000}"/>
    <cellStyle name="20% - Accent1 3 10 2 4 2 3" xfId="15948" xr:uid="{00000000-0005-0000-0000-0000923D0000}"/>
    <cellStyle name="20% - Accent1 3 10 2 4 3" xfId="15949" xr:uid="{00000000-0005-0000-0000-0000933D0000}"/>
    <cellStyle name="20% - Accent1 3 10 2 4 3 2" xfId="15950" xr:uid="{00000000-0005-0000-0000-0000943D0000}"/>
    <cellStyle name="20% - Accent1 3 10 2 4 4" xfId="15951" xr:uid="{00000000-0005-0000-0000-0000953D0000}"/>
    <cellStyle name="20% - Accent1 3 10 2 5" xfId="15952" xr:uid="{00000000-0005-0000-0000-0000963D0000}"/>
    <cellStyle name="20% - Accent1 3 10 2 5 2" xfId="15953" xr:uid="{00000000-0005-0000-0000-0000973D0000}"/>
    <cellStyle name="20% - Accent1 3 10 2 5 2 2" xfId="15954" xr:uid="{00000000-0005-0000-0000-0000983D0000}"/>
    <cellStyle name="20% - Accent1 3 10 2 5 3" xfId="15955" xr:uid="{00000000-0005-0000-0000-0000993D0000}"/>
    <cellStyle name="20% - Accent1 3 10 2 6" xfId="15956" xr:uid="{00000000-0005-0000-0000-00009A3D0000}"/>
    <cellStyle name="20% - Accent1 3 10 2 6 2" xfId="15957" xr:uid="{00000000-0005-0000-0000-00009B3D0000}"/>
    <cellStyle name="20% - Accent1 3 10 2 6 2 2" xfId="15958" xr:uid="{00000000-0005-0000-0000-00009C3D0000}"/>
    <cellStyle name="20% - Accent1 3 10 2 6 3" xfId="15959" xr:uid="{00000000-0005-0000-0000-00009D3D0000}"/>
    <cellStyle name="20% - Accent1 3 10 2 7" xfId="15960" xr:uid="{00000000-0005-0000-0000-00009E3D0000}"/>
    <cellStyle name="20% - Accent1 3 10 2 7 2" xfId="15961" xr:uid="{00000000-0005-0000-0000-00009F3D0000}"/>
    <cellStyle name="20% - Accent1 3 10 2 8" xfId="15962" xr:uid="{00000000-0005-0000-0000-0000A03D0000}"/>
    <cellStyle name="20% - Accent1 3 10 2 8 2" xfId="15963" xr:uid="{00000000-0005-0000-0000-0000A13D0000}"/>
    <cellStyle name="20% - Accent1 3 10 2 9" xfId="15964" xr:uid="{00000000-0005-0000-0000-0000A23D0000}"/>
    <cellStyle name="20% - Accent1 3 10 3" xfId="15965" xr:uid="{00000000-0005-0000-0000-0000A33D0000}"/>
    <cellStyle name="20% - Accent1 3 10 3 2" xfId="15966" xr:uid="{00000000-0005-0000-0000-0000A43D0000}"/>
    <cellStyle name="20% - Accent1 3 10 3 2 2" xfId="15967" xr:uid="{00000000-0005-0000-0000-0000A53D0000}"/>
    <cellStyle name="20% - Accent1 3 10 3 2 2 2" xfId="15968" xr:uid="{00000000-0005-0000-0000-0000A63D0000}"/>
    <cellStyle name="20% - Accent1 3 10 3 2 2 2 2" xfId="15969" xr:uid="{00000000-0005-0000-0000-0000A73D0000}"/>
    <cellStyle name="20% - Accent1 3 10 3 2 2 3" xfId="15970" xr:uid="{00000000-0005-0000-0000-0000A83D0000}"/>
    <cellStyle name="20% - Accent1 3 10 3 2 3" xfId="15971" xr:uid="{00000000-0005-0000-0000-0000A93D0000}"/>
    <cellStyle name="20% - Accent1 3 10 3 2 3 2" xfId="15972" xr:uid="{00000000-0005-0000-0000-0000AA3D0000}"/>
    <cellStyle name="20% - Accent1 3 10 3 2 4" xfId="15973" xr:uid="{00000000-0005-0000-0000-0000AB3D0000}"/>
    <cellStyle name="20% - Accent1 3 10 3 3" xfId="15974" xr:uid="{00000000-0005-0000-0000-0000AC3D0000}"/>
    <cellStyle name="20% - Accent1 3 10 3 3 2" xfId="15975" xr:uid="{00000000-0005-0000-0000-0000AD3D0000}"/>
    <cellStyle name="20% - Accent1 3 10 3 3 2 2" xfId="15976" xr:uid="{00000000-0005-0000-0000-0000AE3D0000}"/>
    <cellStyle name="20% - Accent1 3 10 3 3 2 2 2" xfId="15977" xr:uid="{00000000-0005-0000-0000-0000AF3D0000}"/>
    <cellStyle name="20% - Accent1 3 10 3 3 2 3" xfId="15978" xr:uid="{00000000-0005-0000-0000-0000B03D0000}"/>
    <cellStyle name="20% - Accent1 3 10 3 3 3" xfId="15979" xr:uid="{00000000-0005-0000-0000-0000B13D0000}"/>
    <cellStyle name="20% - Accent1 3 10 3 3 3 2" xfId="15980" xr:uid="{00000000-0005-0000-0000-0000B23D0000}"/>
    <cellStyle name="20% - Accent1 3 10 3 3 4" xfId="15981" xr:uid="{00000000-0005-0000-0000-0000B33D0000}"/>
    <cellStyle name="20% - Accent1 3 10 3 4" xfId="15982" xr:uid="{00000000-0005-0000-0000-0000B43D0000}"/>
    <cellStyle name="20% - Accent1 3 10 3 4 2" xfId="15983" xr:uid="{00000000-0005-0000-0000-0000B53D0000}"/>
    <cellStyle name="20% - Accent1 3 10 3 4 2 2" xfId="15984" xr:uid="{00000000-0005-0000-0000-0000B63D0000}"/>
    <cellStyle name="20% - Accent1 3 10 3 4 2 2 2" xfId="15985" xr:uid="{00000000-0005-0000-0000-0000B73D0000}"/>
    <cellStyle name="20% - Accent1 3 10 3 4 2 3" xfId="15986" xr:uid="{00000000-0005-0000-0000-0000B83D0000}"/>
    <cellStyle name="20% - Accent1 3 10 3 4 3" xfId="15987" xr:uid="{00000000-0005-0000-0000-0000B93D0000}"/>
    <cellStyle name="20% - Accent1 3 10 3 4 3 2" xfId="15988" xr:uid="{00000000-0005-0000-0000-0000BA3D0000}"/>
    <cellStyle name="20% - Accent1 3 10 3 4 4" xfId="15989" xr:uid="{00000000-0005-0000-0000-0000BB3D0000}"/>
    <cellStyle name="20% - Accent1 3 10 3 5" xfId="15990" xr:uid="{00000000-0005-0000-0000-0000BC3D0000}"/>
    <cellStyle name="20% - Accent1 3 10 3 5 2" xfId="15991" xr:uid="{00000000-0005-0000-0000-0000BD3D0000}"/>
    <cellStyle name="20% - Accent1 3 10 3 5 2 2" xfId="15992" xr:uid="{00000000-0005-0000-0000-0000BE3D0000}"/>
    <cellStyle name="20% - Accent1 3 10 3 5 3" xfId="15993" xr:uid="{00000000-0005-0000-0000-0000BF3D0000}"/>
    <cellStyle name="20% - Accent1 3 10 3 6" xfId="15994" xr:uid="{00000000-0005-0000-0000-0000C03D0000}"/>
    <cellStyle name="20% - Accent1 3 10 3 6 2" xfId="15995" xr:uid="{00000000-0005-0000-0000-0000C13D0000}"/>
    <cellStyle name="20% - Accent1 3 10 3 6 2 2" xfId="15996" xr:uid="{00000000-0005-0000-0000-0000C23D0000}"/>
    <cellStyle name="20% - Accent1 3 10 3 6 3" xfId="15997" xr:uid="{00000000-0005-0000-0000-0000C33D0000}"/>
    <cellStyle name="20% - Accent1 3 10 3 7" xfId="15998" xr:uid="{00000000-0005-0000-0000-0000C43D0000}"/>
    <cellStyle name="20% - Accent1 3 10 3 7 2" xfId="15999" xr:uid="{00000000-0005-0000-0000-0000C53D0000}"/>
    <cellStyle name="20% - Accent1 3 10 3 8" xfId="16000" xr:uid="{00000000-0005-0000-0000-0000C63D0000}"/>
    <cellStyle name="20% - Accent1 3 10 3 8 2" xfId="16001" xr:uid="{00000000-0005-0000-0000-0000C73D0000}"/>
    <cellStyle name="20% - Accent1 3 10 3 9" xfId="16002" xr:uid="{00000000-0005-0000-0000-0000C83D0000}"/>
    <cellStyle name="20% - Accent1 3 10 4" xfId="16003" xr:uid="{00000000-0005-0000-0000-0000C93D0000}"/>
    <cellStyle name="20% - Accent1 3 10 4 2" xfId="16004" xr:uid="{00000000-0005-0000-0000-0000CA3D0000}"/>
    <cellStyle name="20% - Accent1 3 10 4 2 2" xfId="16005" xr:uid="{00000000-0005-0000-0000-0000CB3D0000}"/>
    <cellStyle name="20% - Accent1 3 10 4 2 2 2" xfId="16006" xr:uid="{00000000-0005-0000-0000-0000CC3D0000}"/>
    <cellStyle name="20% - Accent1 3 10 4 2 3" xfId="16007" xr:uid="{00000000-0005-0000-0000-0000CD3D0000}"/>
    <cellStyle name="20% - Accent1 3 10 4 3" xfId="16008" xr:uid="{00000000-0005-0000-0000-0000CE3D0000}"/>
    <cellStyle name="20% - Accent1 3 10 4 3 2" xfId="16009" xr:uid="{00000000-0005-0000-0000-0000CF3D0000}"/>
    <cellStyle name="20% - Accent1 3 10 4 4" xfId="16010" xr:uid="{00000000-0005-0000-0000-0000D03D0000}"/>
    <cellStyle name="20% - Accent1 3 10 5" xfId="16011" xr:uid="{00000000-0005-0000-0000-0000D13D0000}"/>
    <cellStyle name="20% - Accent1 3 10 5 2" xfId="16012" xr:uid="{00000000-0005-0000-0000-0000D23D0000}"/>
    <cellStyle name="20% - Accent1 3 10 5 2 2" xfId="16013" xr:uid="{00000000-0005-0000-0000-0000D33D0000}"/>
    <cellStyle name="20% - Accent1 3 10 5 2 2 2" xfId="16014" xr:uid="{00000000-0005-0000-0000-0000D43D0000}"/>
    <cellStyle name="20% - Accent1 3 10 5 2 3" xfId="16015" xr:uid="{00000000-0005-0000-0000-0000D53D0000}"/>
    <cellStyle name="20% - Accent1 3 10 5 3" xfId="16016" xr:uid="{00000000-0005-0000-0000-0000D63D0000}"/>
    <cellStyle name="20% - Accent1 3 10 5 3 2" xfId="16017" xr:uid="{00000000-0005-0000-0000-0000D73D0000}"/>
    <cellStyle name="20% - Accent1 3 10 5 4" xfId="16018" xr:uid="{00000000-0005-0000-0000-0000D83D0000}"/>
    <cellStyle name="20% - Accent1 3 10 6" xfId="16019" xr:uid="{00000000-0005-0000-0000-0000D93D0000}"/>
    <cellStyle name="20% - Accent1 3 10 6 2" xfId="16020" xr:uid="{00000000-0005-0000-0000-0000DA3D0000}"/>
    <cellStyle name="20% - Accent1 3 10 6 2 2" xfId="16021" xr:uid="{00000000-0005-0000-0000-0000DB3D0000}"/>
    <cellStyle name="20% - Accent1 3 10 6 2 2 2" xfId="16022" xr:uid="{00000000-0005-0000-0000-0000DC3D0000}"/>
    <cellStyle name="20% - Accent1 3 10 6 2 3" xfId="16023" xr:uid="{00000000-0005-0000-0000-0000DD3D0000}"/>
    <cellStyle name="20% - Accent1 3 10 6 3" xfId="16024" xr:uid="{00000000-0005-0000-0000-0000DE3D0000}"/>
    <cellStyle name="20% - Accent1 3 10 6 3 2" xfId="16025" xr:uid="{00000000-0005-0000-0000-0000DF3D0000}"/>
    <cellStyle name="20% - Accent1 3 10 6 4" xfId="16026" xr:uid="{00000000-0005-0000-0000-0000E03D0000}"/>
    <cellStyle name="20% - Accent1 3 10 7" xfId="16027" xr:uid="{00000000-0005-0000-0000-0000E13D0000}"/>
    <cellStyle name="20% - Accent1 3 10 7 2" xfId="16028" xr:uid="{00000000-0005-0000-0000-0000E23D0000}"/>
    <cellStyle name="20% - Accent1 3 10 7 2 2" xfId="16029" xr:uid="{00000000-0005-0000-0000-0000E33D0000}"/>
    <cellStyle name="20% - Accent1 3 10 7 3" xfId="16030" xr:uid="{00000000-0005-0000-0000-0000E43D0000}"/>
    <cellStyle name="20% - Accent1 3 10 8" xfId="16031" xr:uid="{00000000-0005-0000-0000-0000E53D0000}"/>
    <cellStyle name="20% - Accent1 3 10 8 2" xfId="16032" xr:uid="{00000000-0005-0000-0000-0000E63D0000}"/>
    <cellStyle name="20% - Accent1 3 10 8 2 2" xfId="16033" xr:uid="{00000000-0005-0000-0000-0000E73D0000}"/>
    <cellStyle name="20% - Accent1 3 10 8 3" xfId="16034" xr:uid="{00000000-0005-0000-0000-0000E83D0000}"/>
    <cellStyle name="20% - Accent1 3 10 9" xfId="16035" xr:uid="{00000000-0005-0000-0000-0000E93D0000}"/>
    <cellStyle name="20% - Accent1 3 10 9 2" xfId="16036" xr:uid="{00000000-0005-0000-0000-0000EA3D0000}"/>
    <cellStyle name="20% - Accent1 3 11" xfId="116" xr:uid="{00000000-0005-0000-0000-0000EB3D0000}"/>
    <cellStyle name="20% - Accent1 3 11 10" xfId="16037" xr:uid="{00000000-0005-0000-0000-0000EC3D0000}"/>
    <cellStyle name="20% - Accent1 3 11 10 2" xfId="16038" xr:uid="{00000000-0005-0000-0000-0000ED3D0000}"/>
    <cellStyle name="20% - Accent1 3 11 11" xfId="16039" xr:uid="{00000000-0005-0000-0000-0000EE3D0000}"/>
    <cellStyle name="20% - Accent1 3 11 12" xfId="16040" xr:uid="{00000000-0005-0000-0000-0000EF3D0000}"/>
    <cellStyle name="20% - Accent1 3 11 2" xfId="117" xr:uid="{00000000-0005-0000-0000-0000F03D0000}"/>
    <cellStyle name="20% - Accent1 3 11 2 2" xfId="16041" xr:uid="{00000000-0005-0000-0000-0000F13D0000}"/>
    <cellStyle name="20% - Accent1 3 11 2 2 2" xfId="16042" xr:uid="{00000000-0005-0000-0000-0000F23D0000}"/>
    <cellStyle name="20% - Accent1 3 11 2 2 2 2" xfId="16043" xr:uid="{00000000-0005-0000-0000-0000F33D0000}"/>
    <cellStyle name="20% - Accent1 3 11 2 2 2 2 2" xfId="16044" xr:uid="{00000000-0005-0000-0000-0000F43D0000}"/>
    <cellStyle name="20% - Accent1 3 11 2 2 2 3" xfId="16045" xr:uid="{00000000-0005-0000-0000-0000F53D0000}"/>
    <cellStyle name="20% - Accent1 3 11 2 2 3" xfId="16046" xr:uid="{00000000-0005-0000-0000-0000F63D0000}"/>
    <cellStyle name="20% - Accent1 3 11 2 2 3 2" xfId="16047" xr:uid="{00000000-0005-0000-0000-0000F73D0000}"/>
    <cellStyle name="20% - Accent1 3 11 2 2 4" xfId="16048" xr:uid="{00000000-0005-0000-0000-0000F83D0000}"/>
    <cellStyle name="20% - Accent1 3 11 2 3" xfId="16049" xr:uid="{00000000-0005-0000-0000-0000F93D0000}"/>
    <cellStyle name="20% - Accent1 3 11 2 3 2" xfId="16050" xr:uid="{00000000-0005-0000-0000-0000FA3D0000}"/>
    <cellStyle name="20% - Accent1 3 11 2 3 2 2" xfId="16051" xr:uid="{00000000-0005-0000-0000-0000FB3D0000}"/>
    <cellStyle name="20% - Accent1 3 11 2 3 2 2 2" xfId="16052" xr:uid="{00000000-0005-0000-0000-0000FC3D0000}"/>
    <cellStyle name="20% - Accent1 3 11 2 3 2 3" xfId="16053" xr:uid="{00000000-0005-0000-0000-0000FD3D0000}"/>
    <cellStyle name="20% - Accent1 3 11 2 3 3" xfId="16054" xr:uid="{00000000-0005-0000-0000-0000FE3D0000}"/>
    <cellStyle name="20% - Accent1 3 11 2 3 3 2" xfId="16055" xr:uid="{00000000-0005-0000-0000-0000FF3D0000}"/>
    <cellStyle name="20% - Accent1 3 11 2 3 4" xfId="16056" xr:uid="{00000000-0005-0000-0000-0000003E0000}"/>
    <cellStyle name="20% - Accent1 3 11 2 4" xfId="16057" xr:uid="{00000000-0005-0000-0000-0000013E0000}"/>
    <cellStyle name="20% - Accent1 3 11 2 4 2" xfId="16058" xr:uid="{00000000-0005-0000-0000-0000023E0000}"/>
    <cellStyle name="20% - Accent1 3 11 2 4 2 2" xfId="16059" xr:uid="{00000000-0005-0000-0000-0000033E0000}"/>
    <cellStyle name="20% - Accent1 3 11 2 4 2 2 2" xfId="16060" xr:uid="{00000000-0005-0000-0000-0000043E0000}"/>
    <cellStyle name="20% - Accent1 3 11 2 4 2 3" xfId="16061" xr:uid="{00000000-0005-0000-0000-0000053E0000}"/>
    <cellStyle name="20% - Accent1 3 11 2 4 3" xfId="16062" xr:uid="{00000000-0005-0000-0000-0000063E0000}"/>
    <cellStyle name="20% - Accent1 3 11 2 4 3 2" xfId="16063" xr:uid="{00000000-0005-0000-0000-0000073E0000}"/>
    <cellStyle name="20% - Accent1 3 11 2 4 4" xfId="16064" xr:uid="{00000000-0005-0000-0000-0000083E0000}"/>
    <cellStyle name="20% - Accent1 3 11 2 5" xfId="16065" xr:uid="{00000000-0005-0000-0000-0000093E0000}"/>
    <cellStyle name="20% - Accent1 3 11 2 5 2" xfId="16066" xr:uid="{00000000-0005-0000-0000-00000A3E0000}"/>
    <cellStyle name="20% - Accent1 3 11 2 5 2 2" xfId="16067" xr:uid="{00000000-0005-0000-0000-00000B3E0000}"/>
    <cellStyle name="20% - Accent1 3 11 2 5 3" xfId="16068" xr:uid="{00000000-0005-0000-0000-00000C3E0000}"/>
    <cellStyle name="20% - Accent1 3 11 2 6" xfId="16069" xr:uid="{00000000-0005-0000-0000-00000D3E0000}"/>
    <cellStyle name="20% - Accent1 3 11 2 6 2" xfId="16070" xr:uid="{00000000-0005-0000-0000-00000E3E0000}"/>
    <cellStyle name="20% - Accent1 3 11 2 6 2 2" xfId="16071" xr:uid="{00000000-0005-0000-0000-00000F3E0000}"/>
    <cellStyle name="20% - Accent1 3 11 2 6 3" xfId="16072" xr:uid="{00000000-0005-0000-0000-0000103E0000}"/>
    <cellStyle name="20% - Accent1 3 11 2 7" xfId="16073" xr:uid="{00000000-0005-0000-0000-0000113E0000}"/>
    <cellStyle name="20% - Accent1 3 11 2 7 2" xfId="16074" xr:uid="{00000000-0005-0000-0000-0000123E0000}"/>
    <cellStyle name="20% - Accent1 3 11 2 8" xfId="16075" xr:uid="{00000000-0005-0000-0000-0000133E0000}"/>
    <cellStyle name="20% - Accent1 3 11 2 8 2" xfId="16076" xr:uid="{00000000-0005-0000-0000-0000143E0000}"/>
    <cellStyle name="20% - Accent1 3 11 2 9" xfId="16077" xr:uid="{00000000-0005-0000-0000-0000153E0000}"/>
    <cellStyle name="20% - Accent1 3 11 3" xfId="118" xr:uid="{00000000-0005-0000-0000-0000163E0000}"/>
    <cellStyle name="20% - Accent1 3 11 3 2" xfId="16078" xr:uid="{00000000-0005-0000-0000-0000173E0000}"/>
    <cellStyle name="20% - Accent1 3 11 3 2 2" xfId="16079" xr:uid="{00000000-0005-0000-0000-0000183E0000}"/>
    <cellStyle name="20% - Accent1 3 11 3 2 2 2" xfId="16080" xr:uid="{00000000-0005-0000-0000-0000193E0000}"/>
    <cellStyle name="20% - Accent1 3 11 3 2 2 2 2" xfId="16081" xr:uid="{00000000-0005-0000-0000-00001A3E0000}"/>
    <cellStyle name="20% - Accent1 3 11 3 2 2 3" xfId="16082" xr:uid="{00000000-0005-0000-0000-00001B3E0000}"/>
    <cellStyle name="20% - Accent1 3 11 3 2 3" xfId="16083" xr:uid="{00000000-0005-0000-0000-00001C3E0000}"/>
    <cellStyle name="20% - Accent1 3 11 3 2 3 2" xfId="16084" xr:uid="{00000000-0005-0000-0000-00001D3E0000}"/>
    <cellStyle name="20% - Accent1 3 11 3 2 4" xfId="16085" xr:uid="{00000000-0005-0000-0000-00001E3E0000}"/>
    <cellStyle name="20% - Accent1 3 11 3 3" xfId="16086" xr:uid="{00000000-0005-0000-0000-00001F3E0000}"/>
    <cellStyle name="20% - Accent1 3 11 3 3 2" xfId="16087" xr:uid="{00000000-0005-0000-0000-0000203E0000}"/>
    <cellStyle name="20% - Accent1 3 11 3 3 2 2" xfId="16088" xr:uid="{00000000-0005-0000-0000-0000213E0000}"/>
    <cellStyle name="20% - Accent1 3 11 3 3 2 2 2" xfId="16089" xr:uid="{00000000-0005-0000-0000-0000223E0000}"/>
    <cellStyle name="20% - Accent1 3 11 3 3 2 3" xfId="16090" xr:uid="{00000000-0005-0000-0000-0000233E0000}"/>
    <cellStyle name="20% - Accent1 3 11 3 3 3" xfId="16091" xr:uid="{00000000-0005-0000-0000-0000243E0000}"/>
    <cellStyle name="20% - Accent1 3 11 3 3 3 2" xfId="16092" xr:uid="{00000000-0005-0000-0000-0000253E0000}"/>
    <cellStyle name="20% - Accent1 3 11 3 3 4" xfId="16093" xr:uid="{00000000-0005-0000-0000-0000263E0000}"/>
    <cellStyle name="20% - Accent1 3 11 3 4" xfId="16094" xr:uid="{00000000-0005-0000-0000-0000273E0000}"/>
    <cellStyle name="20% - Accent1 3 11 3 4 2" xfId="16095" xr:uid="{00000000-0005-0000-0000-0000283E0000}"/>
    <cellStyle name="20% - Accent1 3 11 3 4 2 2" xfId="16096" xr:uid="{00000000-0005-0000-0000-0000293E0000}"/>
    <cellStyle name="20% - Accent1 3 11 3 4 2 2 2" xfId="16097" xr:uid="{00000000-0005-0000-0000-00002A3E0000}"/>
    <cellStyle name="20% - Accent1 3 11 3 4 2 3" xfId="16098" xr:uid="{00000000-0005-0000-0000-00002B3E0000}"/>
    <cellStyle name="20% - Accent1 3 11 3 4 3" xfId="16099" xr:uid="{00000000-0005-0000-0000-00002C3E0000}"/>
    <cellStyle name="20% - Accent1 3 11 3 4 3 2" xfId="16100" xr:uid="{00000000-0005-0000-0000-00002D3E0000}"/>
    <cellStyle name="20% - Accent1 3 11 3 4 4" xfId="16101" xr:uid="{00000000-0005-0000-0000-00002E3E0000}"/>
    <cellStyle name="20% - Accent1 3 11 3 5" xfId="16102" xr:uid="{00000000-0005-0000-0000-00002F3E0000}"/>
    <cellStyle name="20% - Accent1 3 11 3 5 2" xfId="16103" xr:uid="{00000000-0005-0000-0000-0000303E0000}"/>
    <cellStyle name="20% - Accent1 3 11 3 5 2 2" xfId="16104" xr:uid="{00000000-0005-0000-0000-0000313E0000}"/>
    <cellStyle name="20% - Accent1 3 11 3 5 3" xfId="16105" xr:uid="{00000000-0005-0000-0000-0000323E0000}"/>
    <cellStyle name="20% - Accent1 3 11 3 6" xfId="16106" xr:uid="{00000000-0005-0000-0000-0000333E0000}"/>
    <cellStyle name="20% - Accent1 3 11 3 6 2" xfId="16107" xr:uid="{00000000-0005-0000-0000-0000343E0000}"/>
    <cellStyle name="20% - Accent1 3 11 3 6 2 2" xfId="16108" xr:uid="{00000000-0005-0000-0000-0000353E0000}"/>
    <cellStyle name="20% - Accent1 3 11 3 6 3" xfId="16109" xr:uid="{00000000-0005-0000-0000-0000363E0000}"/>
    <cellStyle name="20% - Accent1 3 11 3 7" xfId="16110" xr:uid="{00000000-0005-0000-0000-0000373E0000}"/>
    <cellStyle name="20% - Accent1 3 11 3 7 2" xfId="16111" xr:uid="{00000000-0005-0000-0000-0000383E0000}"/>
    <cellStyle name="20% - Accent1 3 11 3 8" xfId="16112" xr:uid="{00000000-0005-0000-0000-0000393E0000}"/>
    <cellStyle name="20% - Accent1 3 11 3 8 2" xfId="16113" xr:uid="{00000000-0005-0000-0000-00003A3E0000}"/>
    <cellStyle name="20% - Accent1 3 11 3 9" xfId="16114" xr:uid="{00000000-0005-0000-0000-00003B3E0000}"/>
    <cellStyle name="20% - Accent1 3 11 4" xfId="16115" xr:uid="{00000000-0005-0000-0000-00003C3E0000}"/>
    <cellStyle name="20% - Accent1 3 11 4 2" xfId="16116" xr:uid="{00000000-0005-0000-0000-00003D3E0000}"/>
    <cellStyle name="20% - Accent1 3 11 4 2 2" xfId="16117" xr:uid="{00000000-0005-0000-0000-00003E3E0000}"/>
    <cellStyle name="20% - Accent1 3 11 4 2 2 2" xfId="16118" xr:uid="{00000000-0005-0000-0000-00003F3E0000}"/>
    <cellStyle name="20% - Accent1 3 11 4 2 3" xfId="16119" xr:uid="{00000000-0005-0000-0000-0000403E0000}"/>
    <cellStyle name="20% - Accent1 3 11 4 3" xfId="16120" xr:uid="{00000000-0005-0000-0000-0000413E0000}"/>
    <cellStyle name="20% - Accent1 3 11 4 3 2" xfId="16121" xr:uid="{00000000-0005-0000-0000-0000423E0000}"/>
    <cellStyle name="20% - Accent1 3 11 4 4" xfId="16122" xr:uid="{00000000-0005-0000-0000-0000433E0000}"/>
    <cellStyle name="20% - Accent1 3 11 5" xfId="16123" xr:uid="{00000000-0005-0000-0000-0000443E0000}"/>
    <cellStyle name="20% - Accent1 3 11 5 2" xfId="16124" xr:uid="{00000000-0005-0000-0000-0000453E0000}"/>
    <cellStyle name="20% - Accent1 3 11 5 2 2" xfId="16125" xr:uid="{00000000-0005-0000-0000-0000463E0000}"/>
    <cellStyle name="20% - Accent1 3 11 5 2 2 2" xfId="16126" xr:uid="{00000000-0005-0000-0000-0000473E0000}"/>
    <cellStyle name="20% - Accent1 3 11 5 2 3" xfId="16127" xr:uid="{00000000-0005-0000-0000-0000483E0000}"/>
    <cellStyle name="20% - Accent1 3 11 5 3" xfId="16128" xr:uid="{00000000-0005-0000-0000-0000493E0000}"/>
    <cellStyle name="20% - Accent1 3 11 5 3 2" xfId="16129" xr:uid="{00000000-0005-0000-0000-00004A3E0000}"/>
    <cellStyle name="20% - Accent1 3 11 5 4" xfId="16130" xr:uid="{00000000-0005-0000-0000-00004B3E0000}"/>
    <cellStyle name="20% - Accent1 3 11 6" xfId="16131" xr:uid="{00000000-0005-0000-0000-00004C3E0000}"/>
    <cellStyle name="20% - Accent1 3 11 6 2" xfId="16132" xr:uid="{00000000-0005-0000-0000-00004D3E0000}"/>
    <cellStyle name="20% - Accent1 3 11 6 2 2" xfId="16133" xr:uid="{00000000-0005-0000-0000-00004E3E0000}"/>
    <cellStyle name="20% - Accent1 3 11 6 2 2 2" xfId="16134" xr:uid="{00000000-0005-0000-0000-00004F3E0000}"/>
    <cellStyle name="20% - Accent1 3 11 6 2 3" xfId="16135" xr:uid="{00000000-0005-0000-0000-0000503E0000}"/>
    <cellStyle name="20% - Accent1 3 11 6 3" xfId="16136" xr:uid="{00000000-0005-0000-0000-0000513E0000}"/>
    <cellStyle name="20% - Accent1 3 11 6 3 2" xfId="16137" xr:uid="{00000000-0005-0000-0000-0000523E0000}"/>
    <cellStyle name="20% - Accent1 3 11 6 4" xfId="16138" xr:uid="{00000000-0005-0000-0000-0000533E0000}"/>
    <cellStyle name="20% - Accent1 3 11 7" xfId="16139" xr:uid="{00000000-0005-0000-0000-0000543E0000}"/>
    <cellStyle name="20% - Accent1 3 11 7 2" xfId="16140" xr:uid="{00000000-0005-0000-0000-0000553E0000}"/>
    <cellStyle name="20% - Accent1 3 11 7 2 2" xfId="16141" xr:uid="{00000000-0005-0000-0000-0000563E0000}"/>
    <cellStyle name="20% - Accent1 3 11 7 3" xfId="16142" xr:uid="{00000000-0005-0000-0000-0000573E0000}"/>
    <cellStyle name="20% - Accent1 3 11 8" xfId="16143" xr:uid="{00000000-0005-0000-0000-0000583E0000}"/>
    <cellStyle name="20% - Accent1 3 11 8 2" xfId="16144" xr:uid="{00000000-0005-0000-0000-0000593E0000}"/>
    <cellStyle name="20% - Accent1 3 11 8 2 2" xfId="16145" xr:uid="{00000000-0005-0000-0000-00005A3E0000}"/>
    <cellStyle name="20% - Accent1 3 11 8 3" xfId="16146" xr:uid="{00000000-0005-0000-0000-00005B3E0000}"/>
    <cellStyle name="20% - Accent1 3 11 9" xfId="16147" xr:uid="{00000000-0005-0000-0000-00005C3E0000}"/>
    <cellStyle name="20% - Accent1 3 11 9 2" xfId="16148" xr:uid="{00000000-0005-0000-0000-00005D3E0000}"/>
    <cellStyle name="20% - Accent1 3 12" xfId="16149" xr:uid="{00000000-0005-0000-0000-00005E3E0000}"/>
    <cellStyle name="20% - Accent1 3 12 2" xfId="16150" xr:uid="{00000000-0005-0000-0000-00005F3E0000}"/>
    <cellStyle name="20% - Accent1 3 12 2 2" xfId="16151" xr:uid="{00000000-0005-0000-0000-0000603E0000}"/>
    <cellStyle name="20% - Accent1 3 12 2 2 2" xfId="16152" xr:uid="{00000000-0005-0000-0000-0000613E0000}"/>
    <cellStyle name="20% - Accent1 3 12 2 2 2 2" xfId="16153" xr:uid="{00000000-0005-0000-0000-0000623E0000}"/>
    <cellStyle name="20% - Accent1 3 12 2 2 3" xfId="16154" xr:uid="{00000000-0005-0000-0000-0000633E0000}"/>
    <cellStyle name="20% - Accent1 3 12 2 3" xfId="16155" xr:uid="{00000000-0005-0000-0000-0000643E0000}"/>
    <cellStyle name="20% - Accent1 3 12 2 3 2" xfId="16156" xr:uid="{00000000-0005-0000-0000-0000653E0000}"/>
    <cellStyle name="20% - Accent1 3 12 2 4" xfId="16157" xr:uid="{00000000-0005-0000-0000-0000663E0000}"/>
    <cellStyle name="20% - Accent1 3 12 3" xfId="16158" xr:uid="{00000000-0005-0000-0000-0000673E0000}"/>
    <cellStyle name="20% - Accent1 3 12 3 2" xfId="16159" xr:uid="{00000000-0005-0000-0000-0000683E0000}"/>
    <cellStyle name="20% - Accent1 3 12 3 2 2" xfId="16160" xr:uid="{00000000-0005-0000-0000-0000693E0000}"/>
    <cellStyle name="20% - Accent1 3 12 3 2 2 2" xfId="16161" xr:uid="{00000000-0005-0000-0000-00006A3E0000}"/>
    <cellStyle name="20% - Accent1 3 12 3 2 3" xfId="16162" xr:uid="{00000000-0005-0000-0000-00006B3E0000}"/>
    <cellStyle name="20% - Accent1 3 12 3 3" xfId="16163" xr:uid="{00000000-0005-0000-0000-00006C3E0000}"/>
    <cellStyle name="20% - Accent1 3 12 3 3 2" xfId="16164" xr:uid="{00000000-0005-0000-0000-00006D3E0000}"/>
    <cellStyle name="20% - Accent1 3 12 3 4" xfId="16165" xr:uid="{00000000-0005-0000-0000-00006E3E0000}"/>
    <cellStyle name="20% - Accent1 3 12 4" xfId="16166" xr:uid="{00000000-0005-0000-0000-00006F3E0000}"/>
    <cellStyle name="20% - Accent1 3 12 4 2" xfId="16167" xr:uid="{00000000-0005-0000-0000-0000703E0000}"/>
    <cellStyle name="20% - Accent1 3 12 4 2 2" xfId="16168" xr:uid="{00000000-0005-0000-0000-0000713E0000}"/>
    <cellStyle name="20% - Accent1 3 12 4 2 2 2" xfId="16169" xr:uid="{00000000-0005-0000-0000-0000723E0000}"/>
    <cellStyle name="20% - Accent1 3 12 4 2 3" xfId="16170" xr:uid="{00000000-0005-0000-0000-0000733E0000}"/>
    <cellStyle name="20% - Accent1 3 12 4 3" xfId="16171" xr:uid="{00000000-0005-0000-0000-0000743E0000}"/>
    <cellStyle name="20% - Accent1 3 12 4 3 2" xfId="16172" xr:uid="{00000000-0005-0000-0000-0000753E0000}"/>
    <cellStyle name="20% - Accent1 3 12 4 4" xfId="16173" xr:uid="{00000000-0005-0000-0000-0000763E0000}"/>
    <cellStyle name="20% - Accent1 3 12 5" xfId="16174" xr:uid="{00000000-0005-0000-0000-0000773E0000}"/>
    <cellStyle name="20% - Accent1 3 12 5 2" xfId="16175" xr:uid="{00000000-0005-0000-0000-0000783E0000}"/>
    <cellStyle name="20% - Accent1 3 12 5 2 2" xfId="16176" xr:uid="{00000000-0005-0000-0000-0000793E0000}"/>
    <cellStyle name="20% - Accent1 3 12 5 3" xfId="16177" xr:uid="{00000000-0005-0000-0000-00007A3E0000}"/>
    <cellStyle name="20% - Accent1 3 12 6" xfId="16178" xr:uid="{00000000-0005-0000-0000-00007B3E0000}"/>
    <cellStyle name="20% - Accent1 3 12 6 2" xfId="16179" xr:uid="{00000000-0005-0000-0000-00007C3E0000}"/>
    <cellStyle name="20% - Accent1 3 12 6 2 2" xfId="16180" xr:uid="{00000000-0005-0000-0000-00007D3E0000}"/>
    <cellStyle name="20% - Accent1 3 12 6 3" xfId="16181" xr:uid="{00000000-0005-0000-0000-00007E3E0000}"/>
    <cellStyle name="20% - Accent1 3 12 7" xfId="16182" xr:uid="{00000000-0005-0000-0000-00007F3E0000}"/>
    <cellStyle name="20% - Accent1 3 12 7 2" xfId="16183" xr:uid="{00000000-0005-0000-0000-0000803E0000}"/>
    <cellStyle name="20% - Accent1 3 12 8" xfId="16184" xr:uid="{00000000-0005-0000-0000-0000813E0000}"/>
    <cellStyle name="20% - Accent1 3 12 8 2" xfId="16185" xr:uid="{00000000-0005-0000-0000-0000823E0000}"/>
    <cellStyle name="20% - Accent1 3 12 9" xfId="16186" xr:uid="{00000000-0005-0000-0000-0000833E0000}"/>
    <cellStyle name="20% - Accent1 3 13" xfId="16187" xr:uid="{00000000-0005-0000-0000-0000843E0000}"/>
    <cellStyle name="20% - Accent1 3 13 2" xfId="16188" xr:uid="{00000000-0005-0000-0000-0000853E0000}"/>
    <cellStyle name="20% - Accent1 3 13 2 2" xfId="16189" xr:uid="{00000000-0005-0000-0000-0000863E0000}"/>
    <cellStyle name="20% - Accent1 3 13 2 2 2" xfId="16190" xr:uid="{00000000-0005-0000-0000-0000873E0000}"/>
    <cellStyle name="20% - Accent1 3 13 2 2 2 2" xfId="16191" xr:uid="{00000000-0005-0000-0000-0000883E0000}"/>
    <cellStyle name="20% - Accent1 3 13 2 2 3" xfId="16192" xr:uid="{00000000-0005-0000-0000-0000893E0000}"/>
    <cellStyle name="20% - Accent1 3 13 2 3" xfId="16193" xr:uid="{00000000-0005-0000-0000-00008A3E0000}"/>
    <cellStyle name="20% - Accent1 3 13 2 3 2" xfId="16194" xr:uid="{00000000-0005-0000-0000-00008B3E0000}"/>
    <cellStyle name="20% - Accent1 3 13 2 4" xfId="16195" xr:uid="{00000000-0005-0000-0000-00008C3E0000}"/>
    <cellStyle name="20% - Accent1 3 13 3" xfId="16196" xr:uid="{00000000-0005-0000-0000-00008D3E0000}"/>
    <cellStyle name="20% - Accent1 3 13 3 2" xfId="16197" xr:uid="{00000000-0005-0000-0000-00008E3E0000}"/>
    <cellStyle name="20% - Accent1 3 13 3 2 2" xfId="16198" xr:uid="{00000000-0005-0000-0000-00008F3E0000}"/>
    <cellStyle name="20% - Accent1 3 13 3 2 2 2" xfId="16199" xr:uid="{00000000-0005-0000-0000-0000903E0000}"/>
    <cellStyle name="20% - Accent1 3 13 3 2 3" xfId="16200" xr:uid="{00000000-0005-0000-0000-0000913E0000}"/>
    <cellStyle name="20% - Accent1 3 13 3 3" xfId="16201" xr:uid="{00000000-0005-0000-0000-0000923E0000}"/>
    <cellStyle name="20% - Accent1 3 13 3 3 2" xfId="16202" xr:uid="{00000000-0005-0000-0000-0000933E0000}"/>
    <cellStyle name="20% - Accent1 3 13 3 4" xfId="16203" xr:uid="{00000000-0005-0000-0000-0000943E0000}"/>
    <cellStyle name="20% - Accent1 3 13 4" xfId="16204" xr:uid="{00000000-0005-0000-0000-0000953E0000}"/>
    <cellStyle name="20% - Accent1 3 13 4 2" xfId="16205" xr:uid="{00000000-0005-0000-0000-0000963E0000}"/>
    <cellStyle name="20% - Accent1 3 13 4 2 2" xfId="16206" xr:uid="{00000000-0005-0000-0000-0000973E0000}"/>
    <cellStyle name="20% - Accent1 3 13 4 2 2 2" xfId="16207" xr:uid="{00000000-0005-0000-0000-0000983E0000}"/>
    <cellStyle name="20% - Accent1 3 13 4 2 3" xfId="16208" xr:uid="{00000000-0005-0000-0000-0000993E0000}"/>
    <cellStyle name="20% - Accent1 3 13 4 3" xfId="16209" xr:uid="{00000000-0005-0000-0000-00009A3E0000}"/>
    <cellStyle name="20% - Accent1 3 13 4 3 2" xfId="16210" xr:uid="{00000000-0005-0000-0000-00009B3E0000}"/>
    <cellStyle name="20% - Accent1 3 13 4 4" xfId="16211" xr:uid="{00000000-0005-0000-0000-00009C3E0000}"/>
    <cellStyle name="20% - Accent1 3 13 5" xfId="16212" xr:uid="{00000000-0005-0000-0000-00009D3E0000}"/>
    <cellStyle name="20% - Accent1 3 13 5 2" xfId="16213" xr:uid="{00000000-0005-0000-0000-00009E3E0000}"/>
    <cellStyle name="20% - Accent1 3 13 5 2 2" xfId="16214" xr:uid="{00000000-0005-0000-0000-00009F3E0000}"/>
    <cellStyle name="20% - Accent1 3 13 5 3" xfId="16215" xr:uid="{00000000-0005-0000-0000-0000A03E0000}"/>
    <cellStyle name="20% - Accent1 3 13 6" xfId="16216" xr:uid="{00000000-0005-0000-0000-0000A13E0000}"/>
    <cellStyle name="20% - Accent1 3 13 6 2" xfId="16217" xr:uid="{00000000-0005-0000-0000-0000A23E0000}"/>
    <cellStyle name="20% - Accent1 3 13 6 2 2" xfId="16218" xr:uid="{00000000-0005-0000-0000-0000A33E0000}"/>
    <cellStyle name="20% - Accent1 3 13 6 3" xfId="16219" xr:uid="{00000000-0005-0000-0000-0000A43E0000}"/>
    <cellStyle name="20% - Accent1 3 13 7" xfId="16220" xr:uid="{00000000-0005-0000-0000-0000A53E0000}"/>
    <cellStyle name="20% - Accent1 3 13 7 2" xfId="16221" xr:uid="{00000000-0005-0000-0000-0000A63E0000}"/>
    <cellStyle name="20% - Accent1 3 13 8" xfId="16222" xr:uid="{00000000-0005-0000-0000-0000A73E0000}"/>
    <cellStyle name="20% - Accent1 3 13 8 2" xfId="16223" xr:uid="{00000000-0005-0000-0000-0000A83E0000}"/>
    <cellStyle name="20% - Accent1 3 13 9" xfId="16224" xr:uid="{00000000-0005-0000-0000-0000A93E0000}"/>
    <cellStyle name="20% - Accent1 3 14" xfId="16225" xr:uid="{00000000-0005-0000-0000-0000AA3E0000}"/>
    <cellStyle name="20% - Accent1 3 14 2" xfId="16226" xr:uid="{00000000-0005-0000-0000-0000AB3E0000}"/>
    <cellStyle name="20% - Accent1 3 14 2 2" xfId="16227" xr:uid="{00000000-0005-0000-0000-0000AC3E0000}"/>
    <cellStyle name="20% - Accent1 3 14 2 2 2" xfId="16228" xr:uid="{00000000-0005-0000-0000-0000AD3E0000}"/>
    <cellStyle name="20% - Accent1 3 14 2 3" xfId="16229" xr:uid="{00000000-0005-0000-0000-0000AE3E0000}"/>
    <cellStyle name="20% - Accent1 3 14 3" xfId="16230" xr:uid="{00000000-0005-0000-0000-0000AF3E0000}"/>
    <cellStyle name="20% - Accent1 3 14 3 2" xfId="16231" xr:uid="{00000000-0005-0000-0000-0000B03E0000}"/>
    <cellStyle name="20% - Accent1 3 14 4" xfId="16232" xr:uid="{00000000-0005-0000-0000-0000B13E0000}"/>
    <cellStyle name="20% - Accent1 3 15" xfId="16233" xr:uid="{00000000-0005-0000-0000-0000B23E0000}"/>
    <cellStyle name="20% - Accent1 3 15 2" xfId="16234" xr:uid="{00000000-0005-0000-0000-0000B33E0000}"/>
    <cellStyle name="20% - Accent1 3 15 2 2" xfId="16235" xr:uid="{00000000-0005-0000-0000-0000B43E0000}"/>
    <cellStyle name="20% - Accent1 3 15 2 2 2" xfId="16236" xr:uid="{00000000-0005-0000-0000-0000B53E0000}"/>
    <cellStyle name="20% - Accent1 3 15 2 3" xfId="16237" xr:uid="{00000000-0005-0000-0000-0000B63E0000}"/>
    <cellStyle name="20% - Accent1 3 15 3" xfId="16238" xr:uid="{00000000-0005-0000-0000-0000B73E0000}"/>
    <cellStyle name="20% - Accent1 3 15 3 2" xfId="16239" xr:uid="{00000000-0005-0000-0000-0000B83E0000}"/>
    <cellStyle name="20% - Accent1 3 15 4" xfId="16240" xr:uid="{00000000-0005-0000-0000-0000B93E0000}"/>
    <cellStyle name="20% - Accent1 3 16" xfId="16241" xr:uid="{00000000-0005-0000-0000-0000BA3E0000}"/>
    <cellStyle name="20% - Accent1 3 16 2" xfId="16242" xr:uid="{00000000-0005-0000-0000-0000BB3E0000}"/>
    <cellStyle name="20% - Accent1 3 16 2 2" xfId="16243" xr:uid="{00000000-0005-0000-0000-0000BC3E0000}"/>
    <cellStyle name="20% - Accent1 3 16 2 2 2" xfId="16244" xr:uid="{00000000-0005-0000-0000-0000BD3E0000}"/>
    <cellStyle name="20% - Accent1 3 16 2 3" xfId="16245" xr:uid="{00000000-0005-0000-0000-0000BE3E0000}"/>
    <cellStyle name="20% - Accent1 3 16 3" xfId="16246" xr:uid="{00000000-0005-0000-0000-0000BF3E0000}"/>
    <cellStyle name="20% - Accent1 3 16 3 2" xfId="16247" xr:uid="{00000000-0005-0000-0000-0000C03E0000}"/>
    <cellStyle name="20% - Accent1 3 16 4" xfId="16248" xr:uid="{00000000-0005-0000-0000-0000C13E0000}"/>
    <cellStyle name="20% - Accent1 3 17" xfId="16249" xr:uid="{00000000-0005-0000-0000-0000C23E0000}"/>
    <cellStyle name="20% - Accent1 3 17 2" xfId="16250" xr:uid="{00000000-0005-0000-0000-0000C33E0000}"/>
    <cellStyle name="20% - Accent1 3 17 2 2" xfId="16251" xr:uid="{00000000-0005-0000-0000-0000C43E0000}"/>
    <cellStyle name="20% - Accent1 3 17 3" xfId="16252" xr:uid="{00000000-0005-0000-0000-0000C53E0000}"/>
    <cellStyle name="20% - Accent1 3 18" xfId="16253" xr:uid="{00000000-0005-0000-0000-0000C63E0000}"/>
    <cellStyle name="20% - Accent1 3 18 2" xfId="16254" xr:uid="{00000000-0005-0000-0000-0000C73E0000}"/>
    <cellStyle name="20% - Accent1 3 18 2 2" xfId="16255" xr:uid="{00000000-0005-0000-0000-0000C83E0000}"/>
    <cellStyle name="20% - Accent1 3 18 3" xfId="16256" xr:uid="{00000000-0005-0000-0000-0000C93E0000}"/>
    <cellStyle name="20% - Accent1 3 19" xfId="16257" xr:uid="{00000000-0005-0000-0000-0000CA3E0000}"/>
    <cellStyle name="20% - Accent1 3 19 2" xfId="16258" xr:uid="{00000000-0005-0000-0000-0000CB3E0000}"/>
    <cellStyle name="20% - Accent1 3 2" xfId="16259" xr:uid="{00000000-0005-0000-0000-0000CC3E0000}"/>
    <cellStyle name="20% - Accent1 3 2 10" xfId="16260" xr:uid="{00000000-0005-0000-0000-0000CD3E0000}"/>
    <cellStyle name="20% - Accent1 3 2 10 10" xfId="16261" xr:uid="{00000000-0005-0000-0000-0000CE3E0000}"/>
    <cellStyle name="20% - Accent1 3 2 10 10 2" xfId="16262" xr:uid="{00000000-0005-0000-0000-0000CF3E0000}"/>
    <cellStyle name="20% - Accent1 3 2 10 11" xfId="16263" xr:uid="{00000000-0005-0000-0000-0000D03E0000}"/>
    <cellStyle name="20% - Accent1 3 2 10 2" xfId="16264" xr:uid="{00000000-0005-0000-0000-0000D13E0000}"/>
    <cellStyle name="20% - Accent1 3 2 10 2 2" xfId="16265" xr:uid="{00000000-0005-0000-0000-0000D23E0000}"/>
    <cellStyle name="20% - Accent1 3 2 10 2 2 2" xfId="16266" xr:uid="{00000000-0005-0000-0000-0000D33E0000}"/>
    <cellStyle name="20% - Accent1 3 2 10 2 2 2 2" xfId="16267" xr:uid="{00000000-0005-0000-0000-0000D43E0000}"/>
    <cellStyle name="20% - Accent1 3 2 10 2 2 2 2 2" xfId="16268" xr:uid="{00000000-0005-0000-0000-0000D53E0000}"/>
    <cellStyle name="20% - Accent1 3 2 10 2 2 2 3" xfId="16269" xr:uid="{00000000-0005-0000-0000-0000D63E0000}"/>
    <cellStyle name="20% - Accent1 3 2 10 2 2 3" xfId="16270" xr:uid="{00000000-0005-0000-0000-0000D73E0000}"/>
    <cellStyle name="20% - Accent1 3 2 10 2 2 3 2" xfId="16271" xr:uid="{00000000-0005-0000-0000-0000D83E0000}"/>
    <cellStyle name="20% - Accent1 3 2 10 2 2 4" xfId="16272" xr:uid="{00000000-0005-0000-0000-0000D93E0000}"/>
    <cellStyle name="20% - Accent1 3 2 10 2 3" xfId="16273" xr:uid="{00000000-0005-0000-0000-0000DA3E0000}"/>
    <cellStyle name="20% - Accent1 3 2 10 2 3 2" xfId="16274" xr:uid="{00000000-0005-0000-0000-0000DB3E0000}"/>
    <cellStyle name="20% - Accent1 3 2 10 2 3 2 2" xfId="16275" xr:uid="{00000000-0005-0000-0000-0000DC3E0000}"/>
    <cellStyle name="20% - Accent1 3 2 10 2 3 2 2 2" xfId="16276" xr:uid="{00000000-0005-0000-0000-0000DD3E0000}"/>
    <cellStyle name="20% - Accent1 3 2 10 2 3 2 3" xfId="16277" xr:uid="{00000000-0005-0000-0000-0000DE3E0000}"/>
    <cellStyle name="20% - Accent1 3 2 10 2 3 3" xfId="16278" xr:uid="{00000000-0005-0000-0000-0000DF3E0000}"/>
    <cellStyle name="20% - Accent1 3 2 10 2 3 3 2" xfId="16279" xr:uid="{00000000-0005-0000-0000-0000E03E0000}"/>
    <cellStyle name="20% - Accent1 3 2 10 2 3 4" xfId="16280" xr:uid="{00000000-0005-0000-0000-0000E13E0000}"/>
    <cellStyle name="20% - Accent1 3 2 10 2 4" xfId="16281" xr:uid="{00000000-0005-0000-0000-0000E23E0000}"/>
    <cellStyle name="20% - Accent1 3 2 10 2 4 2" xfId="16282" xr:uid="{00000000-0005-0000-0000-0000E33E0000}"/>
    <cellStyle name="20% - Accent1 3 2 10 2 4 2 2" xfId="16283" xr:uid="{00000000-0005-0000-0000-0000E43E0000}"/>
    <cellStyle name="20% - Accent1 3 2 10 2 4 2 2 2" xfId="16284" xr:uid="{00000000-0005-0000-0000-0000E53E0000}"/>
    <cellStyle name="20% - Accent1 3 2 10 2 4 2 3" xfId="16285" xr:uid="{00000000-0005-0000-0000-0000E63E0000}"/>
    <cellStyle name="20% - Accent1 3 2 10 2 4 3" xfId="16286" xr:uid="{00000000-0005-0000-0000-0000E73E0000}"/>
    <cellStyle name="20% - Accent1 3 2 10 2 4 3 2" xfId="16287" xr:uid="{00000000-0005-0000-0000-0000E83E0000}"/>
    <cellStyle name="20% - Accent1 3 2 10 2 4 4" xfId="16288" xr:uid="{00000000-0005-0000-0000-0000E93E0000}"/>
    <cellStyle name="20% - Accent1 3 2 10 2 5" xfId="16289" xr:uid="{00000000-0005-0000-0000-0000EA3E0000}"/>
    <cellStyle name="20% - Accent1 3 2 10 2 5 2" xfId="16290" xr:uid="{00000000-0005-0000-0000-0000EB3E0000}"/>
    <cellStyle name="20% - Accent1 3 2 10 2 5 2 2" xfId="16291" xr:uid="{00000000-0005-0000-0000-0000EC3E0000}"/>
    <cellStyle name="20% - Accent1 3 2 10 2 5 3" xfId="16292" xr:uid="{00000000-0005-0000-0000-0000ED3E0000}"/>
    <cellStyle name="20% - Accent1 3 2 10 2 6" xfId="16293" xr:uid="{00000000-0005-0000-0000-0000EE3E0000}"/>
    <cellStyle name="20% - Accent1 3 2 10 2 6 2" xfId="16294" xr:uid="{00000000-0005-0000-0000-0000EF3E0000}"/>
    <cellStyle name="20% - Accent1 3 2 10 2 6 2 2" xfId="16295" xr:uid="{00000000-0005-0000-0000-0000F03E0000}"/>
    <cellStyle name="20% - Accent1 3 2 10 2 6 3" xfId="16296" xr:uid="{00000000-0005-0000-0000-0000F13E0000}"/>
    <cellStyle name="20% - Accent1 3 2 10 2 7" xfId="16297" xr:uid="{00000000-0005-0000-0000-0000F23E0000}"/>
    <cellStyle name="20% - Accent1 3 2 10 2 7 2" xfId="16298" xr:uid="{00000000-0005-0000-0000-0000F33E0000}"/>
    <cellStyle name="20% - Accent1 3 2 10 2 8" xfId="16299" xr:uid="{00000000-0005-0000-0000-0000F43E0000}"/>
    <cellStyle name="20% - Accent1 3 2 10 2 8 2" xfId="16300" xr:uid="{00000000-0005-0000-0000-0000F53E0000}"/>
    <cellStyle name="20% - Accent1 3 2 10 2 9" xfId="16301" xr:uid="{00000000-0005-0000-0000-0000F63E0000}"/>
    <cellStyle name="20% - Accent1 3 2 10 3" xfId="16302" xr:uid="{00000000-0005-0000-0000-0000F73E0000}"/>
    <cellStyle name="20% - Accent1 3 2 10 3 2" xfId="16303" xr:uid="{00000000-0005-0000-0000-0000F83E0000}"/>
    <cellStyle name="20% - Accent1 3 2 10 3 2 2" xfId="16304" xr:uid="{00000000-0005-0000-0000-0000F93E0000}"/>
    <cellStyle name="20% - Accent1 3 2 10 3 2 2 2" xfId="16305" xr:uid="{00000000-0005-0000-0000-0000FA3E0000}"/>
    <cellStyle name="20% - Accent1 3 2 10 3 2 2 2 2" xfId="16306" xr:uid="{00000000-0005-0000-0000-0000FB3E0000}"/>
    <cellStyle name="20% - Accent1 3 2 10 3 2 2 3" xfId="16307" xr:uid="{00000000-0005-0000-0000-0000FC3E0000}"/>
    <cellStyle name="20% - Accent1 3 2 10 3 2 3" xfId="16308" xr:uid="{00000000-0005-0000-0000-0000FD3E0000}"/>
    <cellStyle name="20% - Accent1 3 2 10 3 2 3 2" xfId="16309" xr:uid="{00000000-0005-0000-0000-0000FE3E0000}"/>
    <cellStyle name="20% - Accent1 3 2 10 3 2 4" xfId="16310" xr:uid="{00000000-0005-0000-0000-0000FF3E0000}"/>
    <cellStyle name="20% - Accent1 3 2 10 3 3" xfId="16311" xr:uid="{00000000-0005-0000-0000-0000003F0000}"/>
    <cellStyle name="20% - Accent1 3 2 10 3 3 2" xfId="16312" xr:uid="{00000000-0005-0000-0000-0000013F0000}"/>
    <cellStyle name="20% - Accent1 3 2 10 3 3 2 2" xfId="16313" xr:uid="{00000000-0005-0000-0000-0000023F0000}"/>
    <cellStyle name="20% - Accent1 3 2 10 3 3 2 2 2" xfId="16314" xr:uid="{00000000-0005-0000-0000-0000033F0000}"/>
    <cellStyle name="20% - Accent1 3 2 10 3 3 2 3" xfId="16315" xr:uid="{00000000-0005-0000-0000-0000043F0000}"/>
    <cellStyle name="20% - Accent1 3 2 10 3 3 3" xfId="16316" xr:uid="{00000000-0005-0000-0000-0000053F0000}"/>
    <cellStyle name="20% - Accent1 3 2 10 3 3 3 2" xfId="16317" xr:uid="{00000000-0005-0000-0000-0000063F0000}"/>
    <cellStyle name="20% - Accent1 3 2 10 3 3 4" xfId="16318" xr:uid="{00000000-0005-0000-0000-0000073F0000}"/>
    <cellStyle name="20% - Accent1 3 2 10 3 4" xfId="16319" xr:uid="{00000000-0005-0000-0000-0000083F0000}"/>
    <cellStyle name="20% - Accent1 3 2 10 3 4 2" xfId="16320" xr:uid="{00000000-0005-0000-0000-0000093F0000}"/>
    <cellStyle name="20% - Accent1 3 2 10 3 4 2 2" xfId="16321" xr:uid="{00000000-0005-0000-0000-00000A3F0000}"/>
    <cellStyle name="20% - Accent1 3 2 10 3 4 2 2 2" xfId="16322" xr:uid="{00000000-0005-0000-0000-00000B3F0000}"/>
    <cellStyle name="20% - Accent1 3 2 10 3 4 2 3" xfId="16323" xr:uid="{00000000-0005-0000-0000-00000C3F0000}"/>
    <cellStyle name="20% - Accent1 3 2 10 3 4 3" xfId="16324" xr:uid="{00000000-0005-0000-0000-00000D3F0000}"/>
    <cellStyle name="20% - Accent1 3 2 10 3 4 3 2" xfId="16325" xr:uid="{00000000-0005-0000-0000-00000E3F0000}"/>
    <cellStyle name="20% - Accent1 3 2 10 3 4 4" xfId="16326" xr:uid="{00000000-0005-0000-0000-00000F3F0000}"/>
    <cellStyle name="20% - Accent1 3 2 10 3 5" xfId="16327" xr:uid="{00000000-0005-0000-0000-0000103F0000}"/>
    <cellStyle name="20% - Accent1 3 2 10 3 5 2" xfId="16328" xr:uid="{00000000-0005-0000-0000-0000113F0000}"/>
    <cellStyle name="20% - Accent1 3 2 10 3 5 2 2" xfId="16329" xr:uid="{00000000-0005-0000-0000-0000123F0000}"/>
    <cellStyle name="20% - Accent1 3 2 10 3 5 3" xfId="16330" xr:uid="{00000000-0005-0000-0000-0000133F0000}"/>
    <cellStyle name="20% - Accent1 3 2 10 3 6" xfId="16331" xr:uid="{00000000-0005-0000-0000-0000143F0000}"/>
    <cellStyle name="20% - Accent1 3 2 10 3 6 2" xfId="16332" xr:uid="{00000000-0005-0000-0000-0000153F0000}"/>
    <cellStyle name="20% - Accent1 3 2 10 3 6 2 2" xfId="16333" xr:uid="{00000000-0005-0000-0000-0000163F0000}"/>
    <cellStyle name="20% - Accent1 3 2 10 3 6 3" xfId="16334" xr:uid="{00000000-0005-0000-0000-0000173F0000}"/>
    <cellStyle name="20% - Accent1 3 2 10 3 7" xfId="16335" xr:uid="{00000000-0005-0000-0000-0000183F0000}"/>
    <cellStyle name="20% - Accent1 3 2 10 3 7 2" xfId="16336" xr:uid="{00000000-0005-0000-0000-0000193F0000}"/>
    <cellStyle name="20% - Accent1 3 2 10 3 8" xfId="16337" xr:uid="{00000000-0005-0000-0000-00001A3F0000}"/>
    <cellStyle name="20% - Accent1 3 2 10 3 8 2" xfId="16338" xr:uid="{00000000-0005-0000-0000-00001B3F0000}"/>
    <cellStyle name="20% - Accent1 3 2 10 3 9" xfId="16339" xr:uid="{00000000-0005-0000-0000-00001C3F0000}"/>
    <cellStyle name="20% - Accent1 3 2 10 4" xfId="16340" xr:uid="{00000000-0005-0000-0000-00001D3F0000}"/>
    <cellStyle name="20% - Accent1 3 2 10 4 2" xfId="16341" xr:uid="{00000000-0005-0000-0000-00001E3F0000}"/>
    <cellStyle name="20% - Accent1 3 2 10 4 2 2" xfId="16342" xr:uid="{00000000-0005-0000-0000-00001F3F0000}"/>
    <cellStyle name="20% - Accent1 3 2 10 4 2 2 2" xfId="16343" xr:uid="{00000000-0005-0000-0000-0000203F0000}"/>
    <cellStyle name="20% - Accent1 3 2 10 4 2 3" xfId="16344" xr:uid="{00000000-0005-0000-0000-0000213F0000}"/>
    <cellStyle name="20% - Accent1 3 2 10 4 3" xfId="16345" xr:uid="{00000000-0005-0000-0000-0000223F0000}"/>
    <cellStyle name="20% - Accent1 3 2 10 4 3 2" xfId="16346" xr:uid="{00000000-0005-0000-0000-0000233F0000}"/>
    <cellStyle name="20% - Accent1 3 2 10 4 4" xfId="16347" xr:uid="{00000000-0005-0000-0000-0000243F0000}"/>
    <cellStyle name="20% - Accent1 3 2 10 5" xfId="16348" xr:uid="{00000000-0005-0000-0000-0000253F0000}"/>
    <cellStyle name="20% - Accent1 3 2 10 5 2" xfId="16349" xr:uid="{00000000-0005-0000-0000-0000263F0000}"/>
    <cellStyle name="20% - Accent1 3 2 10 5 2 2" xfId="16350" xr:uid="{00000000-0005-0000-0000-0000273F0000}"/>
    <cellStyle name="20% - Accent1 3 2 10 5 2 2 2" xfId="16351" xr:uid="{00000000-0005-0000-0000-0000283F0000}"/>
    <cellStyle name="20% - Accent1 3 2 10 5 2 3" xfId="16352" xr:uid="{00000000-0005-0000-0000-0000293F0000}"/>
    <cellStyle name="20% - Accent1 3 2 10 5 3" xfId="16353" xr:uid="{00000000-0005-0000-0000-00002A3F0000}"/>
    <cellStyle name="20% - Accent1 3 2 10 5 3 2" xfId="16354" xr:uid="{00000000-0005-0000-0000-00002B3F0000}"/>
    <cellStyle name="20% - Accent1 3 2 10 5 4" xfId="16355" xr:uid="{00000000-0005-0000-0000-00002C3F0000}"/>
    <cellStyle name="20% - Accent1 3 2 10 6" xfId="16356" xr:uid="{00000000-0005-0000-0000-00002D3F0000}"/>
    <cellStyle name="20% - Accent1 3 2 10 6 2" xfId="16357" xr:uid="{00000000-0005-0000-0000-00002E3F0000}"/>
    <cellStyle name="20% - Accent1 3 2 10 6 2 2" xfId="16358" xr:uid="{00000000-0005-0000-0000-00002F3F0000}"/>
    <cellStyle name="20% - Accent1 3 2 10 6 2 2 2" xfId="16359" xr:uid="{00000000-0005-0000-0000-0000303F0000}"/>
    <cellStyle name="20% - Accent1 3 2 10 6 2 3" xfId="16360" xr:uid="{00000000-0005-0000-0000-0000313F0000}"/>
    <cellStyle name="20% - Accent1 3 2 10 6 3" xfId="16361" xr:uid="{00000000-0005-0000-0000-0000323F0000}"/>
    <cellStyle name="20% - Accent1 3 2 10 6 3 2" xfId="16362" xr:uid="{00000000-0005-0000-0000-0000333F0000}"/>
    <cellStyle name="20% - Accent1 3 2 10 6 4" xfId="16363" xr:uid="{00000000-0005-0000-0000-0000343F0000}"/>
    <cellStyle name="20% - Accent1 3 2 10 7" xfId="16364" xr:uid="{00000000-0005-0000-0000-0000353F0000}"/>
    <cellStyle name="20% - Accent1 3 2 10 7 2" xfId="16365" xr:uid="{00000000-0005-0000-0000-0000363F0000}"/>
    <cellStyle name="20% - Accent1 3 2 10 7 2 2" xfId="16366" xr:uid="{00000000-0005-0000-0000-0000373F0000}"/>
    <cellStyle name="20% - Accent1 3 2 10 7 3" xfId="16367" xr:uid="{00000000-0005-0000-0000-0000383F0000}"/>
    <cellStyle name="20% - Accent1 3 2 10 8" xfId="16368" xr:uid="{00000000-0005-0000-0000-0000393F0000}"/>
    <cellStyle name="20% - Accent1 3 2 10 8 2" xfId="16369" xr:uid="{00000000-0005-0000-0000-00003A3F0000}"/>
    <cellStyle name="20% - Accent1 3 2 10 8 2 2" xfId="16370" xr:uid="{00000000-0005-0000-0000-00003B3F0000}"/>
    <cellStyle name="20% - Accent1 3 2 10 8 3" xfId="16371" xr:uid="{00000000-0005-0000-0000-00003C3F0000}"/>
    <cellStyle name="20% - Accent1 3 2 10 9" xfId="16372" xr:uid="{00000000-0005-0000-0000-00003D3F0000}"/>
    <cellStyle name="20% - Accent1 3 2 10 9 2" xfId="16373" xr:uid="{00000000-0005-0000-0000-00003E3F0000}"/>
    <cellStyle name="20% - Accent1 3 2 11" xfId="16374" xr:uid="{00000000-0005-0000-0000-00003F3F0000}"/>
    <cellStyle name="20% - Accent1 3 2 11 2" xfId="16375" xr:uid="{00000000-0005-0000-0000-0000403F0000}"/>
    <cellStyle name="20% - Accent1 3 2 11 2 2" xfId="16376" xr:uid="{00000000-0005-0000-0000-0000413F0000}"/>
    <cellStyle name="20% - Accent1 3 2 11 2 2 2" xfId="16377" xr:uid="{00000000-0005-0000-0000-0000423F0000}"/>
    <cellStyle name="20% - Accent1 3 2 11 2 2 2 2" xfId="16378" xr:uid="{00000000-0005-0000-0000-0000433F0000}"/>
    <cellStyle name="20% - Accent1 3 2 11 2 2 3" xfId="16379" xr:uid="{00000000-0005-0000-0000-0000443F0000}"/>
    <cellStyle name="20% - Accent1 3 2 11 2 3" xfId="16380" xr:uid="{00000000-0005-0000-0000-0000453F0000}"/>
    <cellStyle name="20% - Accent1 3 2 11 2 3 2" xfId="16381" xr:uid="{00000000-0005-0000-0000-0000463F0000}"/>
    <cellStyle name="20% - Accent1 3 2 11 2 4" xfId="16382" xr:uid="{00000000-0005-0000-0000-0000473F0000}"/>
    <cellStyle name="20% - Accent1 3 2 11 3" xfId="16383" xr:uid="{00000000-0005-0000-0000-0000483F0000}"/>
    <cellStyle name="20% - Accent1 3 2 11 3 2" xfId="16384" xr:uid="{00000000-0005-0000-0000-0000493F0000}"/>
    <cellStyle name="20% - Accent1 3 2 11 3 2 2" xfId="16385" xr:uid="{00000000-0005-0000-0000-00004A3F0000}"/>
    <cellStyle name="20% - Accent1 3 2 11 3 2 2 2" xfId="16386" xr:uid="{00000000-0005-0000-0000-00004B3F0000}"/>
    <cellStyle name="20% - Accent1 3 2 11 3 2 3" xfId="16387" xr:uid="{00000000-0005-0000-0000-00004C3F0000}"/>
    <cellStyle name="20% - Accent1 3 2 11 3 3" xfId="16388" xr:uid="{00000000-0005-0000-0000-00004D3F0000}"/>
    <cellStyle name="20% - Accent1 3 2 11 3 3 2" xfId="16389" xr:uid="{00000000-0005-0000-0000-00004E3F0000}"/>
    <cellStyle name="20% - Accent1 3 2 11 3 4" xfId="16390" xr:uid="{00000000-0005-0000-0000-00004F3F0000}"/>
    <cellStyle name="20% - Accent1 3 2 11 4" xfId="16391" xr:uid="{00000000-0005-0000-0000-0000503F0000}"/>
    <cellStyle name="20% - Accent1 3 2 11 4 2" xfId="16392" xr:uid="{00000000-0005-0000-0000-0000513F0000}"/>
    <cellStyle name="20% - Accent1 3 2 11 4 2 2" xfId="16393" xr:uid="{00000000-0005-0000-0000-0000523F0000}"/>
    <cellStyle name="20% - Accent1 3 2 11 4 2 2 2" xfId="16394" xr:uid="{00000000-0005-0000-0000-0000533F0000}"/>
    <cellStyle name="20% - Accent1 3 2 11 4 2 3" xfId="16395" xr:uid="{00000000-0005-0000-0000-0000543F0000}"/>
    <cellStyle name="20% - Accent1 3 2 11 4 3" xfId="16396" xr:uid="{00000000-0005-0000-0000-0000553F0000}"/>
    <cellStyle name="20% - Accent1 3 2 11 4 3 2" xfId="16397" xr:uid="{00000000-0005-0000-0000-0000563F0000}"/>
    <cellStyle name="20% - Accent1 3 2 11 4 4" xfId="16398" xr:uid="{00000000-0005-0000-0000-0000573F0000}"/>
    <cellStyle name="20% - Accent1 3 2 11 5" xfId="16399" xr:uid="{00000000-0005-0000-0000-0000583F0000}"/>
    <cellStyle name="20% - Accent1 3 2 11 5 2" xfId="16400" xr:uid="{00000000-0005-0000-0000-0000593F0000}"/>
    <cellStyle name="20% - Accent1 3 2 11 5 2 2" xfId="16401" xr:uid="{00000000-0005-0000-0000-00005A3F0000}"/>
    <cellStyle name="20% - Accent1 3 2 11 5 3" xfId="16402" xr:uid="{00000000-0005-0000-0000-00005B3F0000}"/>
    <cellStyle name="20% - Accent1 3 2 11 6" xfId="16403" xr:uid="{00000000-0005-0000-0000-00005C3F0000}"/>
    <cellStyle name="20% - Accent1 3 2 11 6 2" xfId="16404" xr:uid="{00000000-0005-0000-0000-00005D3F0000}"/>
    <cellStyle name="20% - Accent1 3 2 11 6 2 2" xfId="16405" xr:uid="{00000000-0005-0000-0000-00005E3F0000}"/>
    <cellStyle name="20% - Accent1 3 2 11 6 3" xfId="16406" xr:uid="{00000000-0005-0000-0000-00005F3F0000}"/>
    <cellStyle name="20% - Accent1 3 2 11 7" xfId="16407" xr:uid="{00000000-0005-0000-0000-0000603F0000}"/>
    <cellStyle name="20% - Accent1 3 2 11 7 2" xfId="16408" xr:uid="{00000000-0005-0000-0000-0000613F0000}"/>
    <cellStyle name="20% - Accent1 3 2 11 8" xfId="16409" xr:uid="{00000000-0005-0000-0000-0000623F0000}"/>
    <cellStyle name="20% - Accent1 3 2 11 8 2" xfId="16410" xr:uid="{00000000-0005-0000-0000-0000633F0000}"/>
    <cellStyle name="20% - Accent1 3 2 11 9" xfId="16411" xr:uid="{00000000-0005-0000-0000-0000643F0000}"/>
    <cellStyle name="20% - Accent1 3 2 12" xfId="16412" xr:uid="{00000000-0005-0000-0000-0000653F0000}"/>
    <cellStyle name="20% - Accent1 3 2 12 2" xfId="16413" xr:uid="{00000000-0005-0000-0000-0000663F0000}"/>
    <cellStyle name="20% - Accent1 3 2 12 2 2" xfId="16414" xr:uid="{00000000-0005-0000-0000-0000673F0000}"/>
    <cellStyle name="20% - Accent1 3 2 12 2 2 2" xfId="16415" xr:uid="{00000000-0005-0000-0000-0000683F0000}"/>
    <cellStyle name="20% - Accent1 3 2 12 2 2 2 2" xfId="16416" xr:uid="{00000000-0005-0000-0000-0000693F0000}"/>
    <cellStyle name="20% - Accent1 3 2 12 2 2 3" xfId="16417" xr:uid="{00000000-0005-0000-0000-00006A3F0000}"/>
    <cellStyle name="20% - Accent1 3 2 12 2 3" xfId="16418" xr:uid="{00000000-0005-0000-0000-00006B3F0000}"/>
    <cellStyle name="20% - Accent1 3 2 12 2 3 2" xfId="16419" xr:uid="{00000000-0005-0000-0000-00006C3F0000}"/>
    <cellStyle name="20% - Accent1 3 2 12 2 4" xfId="16420" xr:uid="{00000000-0005-0000-0000-00006D3F0000}"/>
    <cellStyle name="20% - Accent1 3 2 12 3" xfId="16421" xr:uid="{00000000-0005-0000-0000-00006E3F0000}"/>
    <cellStyle name="20% - Accent1 3 2 12 3 2" xfId="16422" xr:uid="{00000000-0005-0000-0000-00006F3F0000}"/>
    <cellStyle name="20% - Accent1 3 2 12 3 2 2" xfId="16423" xr:uid="{00000000-0005-0000-0000-0000703F0000}"/>
    <cellStyle name="20% - Accent1 3 2 12 3 2 2 2" xfId="16424" xr:uid="{00000000-0005-0000-0000-0000713F0000}"/>
    <cellStyle name="20% - Accent1 3 2 12 3 2 3" xfId="16425" xr:uid="{00000000-0005-0000-0000-0000723F0000}"/>
    <cellStyle name="20% - Accent1 3 2 12 3 3" xfId="16426" xr:uid="{00000000-0005-0000-0000-0000733F0000}"/>
    <cellStyle name="20% - Accent1 3 2 12 3 3 2" xfId="16427" xr:uid="{00000000-0005-0000-0000-0000743F0000}"/>
    <cellStyle name="20% - Accent1 3 2 12 3 4" xfId="16428" xr:uid="{00000000-0005-0000-0000-0000753F0000}"/>
    <cellStyle name="20% - Accent1 3 2 12 4" xfId="16429" xr:uid="{00000000-0005-0000-0000-0000763F0000}"/>
    <cellStyle name="20% - Accent1 3 2 12 4 2" xfId="16430" xr:uid="{00000000-0005-0000-0000-0000773F0000}"/>
    <cellStyle name="20% - Accent1 3 2 12 4 2 2" xfId="16431" xr:uid="{00000000-0005-0000-0000-0000783F0000}"/>
    <cellStyle name="20% - Accent1 3 2 12 4 2 2 2" xfId="16432" xr:uid="{00000000-0005-0000-0000-0000793F0000}"/>
    <cellStyle name="20% - Accent1 3 2 12 4 2 3" xfId="16433" xr:uid="{00000000-0005-0000-0000-00007A3F0000}"/>
    <cellStyle name="20% - Accent1 3 2 12 4 3" xfId="16434" xr:uid="{00000000-0005-0000-0000-00007B3F0000}"/>
    <cellStyle name="20% - Accent1 3 2 12 4 3 2" xfId="16435" xr:uid="{00000000-0005-0000-0000-00007C3F0000}"/>
    <cellStyle name="20% - Accent1 3 2 12 4 4" xfId="16436" xr:uid="{00000000-0005-0000-0000-00007D3F0000}"/>
    <cellStyle name="20% - Accent1 3 2 12 5" xfId="16437" xr:uid="{00000000-0005-0000-0000-00007E3F0000}"/>
    <cellStyle name="20% - Accent1 3 2 12 5 2" xfId="16438" xr:uid="{00000000-0005-0000-0000-00007F3F0000}"/>
    <cellStyle name="20% - Accent1 3 2 12 5 2 2" xfId="16439" xr:uid="{00000000-0005-0000-0000-0000803F0000}"/>
    <cellStyle name="20% - Accent1 3 2 12 5 3" xfId="16440" xr:uid="{00000000-0005-0000-0000-0000813F0000}"/>
    <cellStyle name="20% - Accent1 3 2 12 6" xfId="16441" xr:uid="{00000000-0005-0000-0000-0000823F0000}"/>
    <cellStyle name="20% - Accent1 3 2 12 6 2" xfId="16442" xr:uid="{00000000-0005-0000-0000-0000833F0000}"/>
    <cellStyle name="20% - Accent1 3 2 12 6 2 2" xfId="16443" xr:uid="{00000000-0005-0000-0000-0000843F0000}"/>
    <cellStyle name="20% - Accent1 3 2 12 6 3" xfId="16444" xr:uid="{00000000-0005-0000-0000-0000853F0000}"/>
    <cellStyle name="20% - Accent1 3 2 12 7" xfId="16445" xr:uid="{00000000-0005-0000-0000-0000863F0000}"/>
    <cellStyle name="20% - Accent1 3 2 12 7 2" xfId="16446" xr:uid="{00000000-0005-0000-0000-0000873F0000}"/>
    <cellStyle name="20% - Accent1 3 2 12 8" xfId="16447" xr:uid="{00000000-0005-0000-0000-0000883F0000}"/>
    <cellStyle name="20% - Accent1 3 2 12 8 2" xfId="16448" xr:uid="{00000000-0005-0000-0000-0000893F0000}"/>
    <cellStyle name="20% - Accent1 3 2 12 9" xfId="16449" xr:uid="{00000000-0005-0000-0000-00008A3F0000}"/>
    <cellStyle name="20% - Accent1 3 2 13" xfId="16450" xr:uid="{00000000-0005-0000-0000-00008B3F0000}"/>
    <cellStyle name="20% - Accent1 3 2 13 2" xfId="16451" xr:uid="{00000000-0005-0000-0000-00008C3F0000}"/>
    <cellStyle name="20% - Accent1 3 2 13 2 2" xfId="16452" xr:uid="{00000000-0005-0000-0000-00008D3F0000}"/>
    <cellStyle name="20% - Accent1 3 2 13 2 2 2" xfId="16453" xr:uid="{00000000-0005-0000-0000-00008E3F0000}"/>
    <cellStyle name="20% - Accent1 3 2 13 2 3" xfId="16454" xr:uid="{00000000-0005-0000-0000-00008F3F0000}"/>
    <cellStyle name="20% - Accent1 3 2 13 3" xfId="16455" xr:uid="{00000000-0005-0000-0000-0000903F0000}"/>
    <cellStyle name="20% - Accent1 3 2 13 3 2" xfId="16456" xr:uid="{00000000-0005-0000-0000-0000913F0000}"/>
    <cellStyle name="20% - Accent1 3 2 13 4" xfId="16457" xr:uid="{00000000-0005-0000-0000-0000923F0000}"/>
    <cellStyle name="20% - Accent1 3 2 14" xfId="16458" xr:uid="{00000000-0005-0000-0000-0000933F0000}"/>
    <cellStyle name="20% - Accent1 3 2 14 2" xfId="16459" xr:uid="{00000000-0005-0000-0000-0000943F0000}"/>
    <cellStyle name="20% - Accent1 3 2 14 2 2" xfId="16460" xr:uid="{00000000-0005-0000-0000-0000953F0000}"/>
    <cellStyle name="20% - Accent1 3 2 14 2 2 2" xfId="16461" xr:uid="{00000000-0005-0000-0000-0000963F0000}"/>
    <cellStyle name="20% - Accent1 3 2 14 2 3" xfId="16462" xr:uid="{00000000-0005-0000-0000-0000973F0000}"/>
    <cellStyle name="20% - Accent1 3 2 14 3" xfId="16463" xr:uid="{00000000-0005-0000-0000-0000983F0000}"/>
    <cellStyle name="20% - Accent1 3 2 14 3 2" xfId="16464" xr:uid="{00000000-0005-0000-0000-0000993F0000}"/>
    <cellStyle name="20% - Accent1 3 2 14 4" xfId="16465" xr:uid="{00000000-0005-0000-0000-00009A3F0000}"/>
    <cellStyle name="20% - Accent1 3 2 15" xfId="16466" xr:uid="{00000000-0005-0000-0000-00009B3F0000}"/>
    <cellStyle name="20% - Accent1 3 2 15 2" xfId="16467" xr:uid="{00000000-0005-0000-0000-00009C3F0000}"/>
    <cellStyle name="20% - Accent1 3 2 15 2 2" xfId="16468" xr:uid="{00000000-0005-0000-0000-00009D3F0000}"/>
    <cellStyle name="20% - Accent1 3 2 15 2 2 2" xfId="16469" xr:uid="{00000000-0005-0000-0000-00009E3F0000}"/>
    <cellStyle name="20% - Accent1 3 2 15 2 3" xfId="16470" xr:uid="{00000000-0005-0000-0000-00009F3F0000}"/>
    <cellStyle name="20% - Accent1 3 2 15 3" xfId="16471" xr:uid="{00000000-0005-0000-0000-0000A03F0000}"/>
    <cellStyle name="20% - Accent1 3 2 15 3 2" xfId="16472" xr:uid="{00000000-0005-0000-0000-0000A13F0000}"/>
    <cellStyle name="20% - Accent1 3 2 15 4" xfId="16473" xr:uid="{00000000-0005-0000-0000-0000A23F0000}"/>
    <cellStyle name="20% - Accent1 3 2 16" xfId="16474" xr:uid="{00000000-0005-0000-0000-0000A33F0000}"/>
    <cellStyle name="20% - Accent1 3 2 16 2" xfId="16475" xr:uid="{00000000-0005-0000-0000-0000A43F0000}"/>
    <cellStyle name="20% - Accent1 3 2 16 2 2" xfId="16476" xr:uid="{00000000-0005-0000-0000-0000A53F0000}"/>
    <cellStyle name="20% - Accent1 3 2 16 3" xfId="16477" xr:uid="{00000000-0005-0000-0000-0000A63F0000}"/>
    <cellStyle name="20% - Accent1 3 2 17" xfId="16478" xr:uid="{00000000-0005-0000-0000-0000A73F0000}"/>
    <cellStyle name="20% - Accent1 3 2 17 2" xfId="16479" xr:uid="{00000000-0005-0000-0000-0000A83F0000}"/>
    <cellStyle name="20% - Accent1 3 2 17 2 2" xfId="16480" xr:uid="{00000000-0005-0000-0000-0000A93F0000}"/>
    <cellStyle name="20% - Accent1 3 2 17 3" xfId="16481" xr:uid="{00000000-0005-0000-0000-0000AA3F0000}"/>
    <cellStyle name="20% - Accent1 3 2 18" xfId="16482" xr:uid="{00000000-0005-0000-0000-0000AB3F0000}"/>
    <cellStyle name="20% - Accent1 3 2 18 2" xfId="16483" xr:uid="{00000000-0005-0000-0000-0000AC3F0000}"/>
    <cellStyle name="20% - Accent1 3 2 19" xfId="16484" xr:uid="{00000000-0005-0000-0000-0000AD3F0000}"/>
    <cellStyle name="20% - Accent1 3 2 19 2" xfId="16485" xr:uid="{00000000-0005-0000-0000-0000AE3F0000}"/>
    <cellStyle name="20% - Accent1 3 2 2" xfId="16486" xr:uid="{00000000-0005-0000-0000-0000AF3F0000}"/>
    <cellStyle name="20% - Accent1 3 2 2 10" xfId="16487" xr:uid="{00000000-0005-0000-0000-0000B03F0000}"/>
    <cellStyle name="20% - Accent1 3 2 2 10 2" xfId="16488" xr:uid="{00000000-0005-0000-0000-0000B13F0000}"/>
    <cellStyle name="20% - Accent1 3 2 2 10 2 2" xfId="16489" xr:uid="{00000000-0005-0000-0000-0000B23F0000}"/>
    <cellStyle name="20% - Accent1 3 2 2 10 2 2 2" xfId="16490" xr:uid="{00000000-0005-0000-0000-0000B33F0000}"/>
    <cellStyle name="20% - Accent1 3 2 2 10 2 3" xfId="16491" xr:uid="{00000000-0005-0000-0000-0000B43F0000}"/>
    <cellStyle name="20% - Accent1 3 2 2 10 3" xfId="16492" xr:uid="{00000000-0005-0000-0000-0000B53F0000}"/>
    <cellStyle name="20% - Accent1 3 2 2 10 3 2" xfId="16493" xr:uid="{00000000-0005-0000-0000-0000B63F0000}"/>
    <cellStyle name="20% - Accent1 3 2 2 10 4" xfId="16494" xr:uid="{00000000-0005-0000-0000-0000B73F0000}"/>
    <cellStyle name="20% - Accent1 3 2 2 11" xfId="16495" xr:uid="{00000000-0005-0000-0000-0000B83F0000}"/>
    <cellStyle name="20% - Accent1 3 2 2 11 2" xfId="16496" xr:uid="{00000000-0005-0000-0000-0000B93F0000}"/>
    <cellStyle name="20% - Accent1 3 2 2 11 2 2" xfId="16497" xr:uid="{00000000-0005-0000-0000-0000BA3F0000}"/>
    <cellStyle name="20% - Accent1 3 2 2 11 2 2 2" xfId="16498" xr:uid="{00000000-0005-0000-0000-0000BB3F0000}"/>
    <cellStyle name="20% - Accent1 3 2 2 11 2 3" xfId="16499" xr:uid="{00000000-0005-0000-0000-0000BC3F0000}"/>
    <cellStyle name="20% - Accent1 3 2 2 11 3" xfId="16500" xr:uid="{00000000-0005-0000-0000-0000BD3F0000}"/>
    <cellStyle name="20% - Accent1 3 2 2 11 3 2" xfId="16501" xr:uid="{00000000-0005-0000-0000-0000BE3F0000}"/>
    <cellStyle name="20% - Accent1 3 2 2 11 4" xfId="16502" xr:uid="{00000000-0005-0000-0000-0000BF3F0000}"/>
    <cellStyle name="20% - Accent1 3 2 2 12" xfId="16503" xr:uid="{00000000-0005-0000-0000-0000C03F0000}"/>
    <cellStyle name="20% - Accent1 3 2 2 12 2" xfId="16504" xr:uid="{00000000-0005-0000-0000-0000C13F0000}"/>
    <cellStyle name="20% - Accent1 3 2 2 12 2 2" xfId="16505" xr:uid="{00000000-0005-0000-0000-0000C23F0000}"/>
    <cellStyle name="20% - Accent1 3 2 2 12 3" xfId="16506" xr:uid="{00000000-0005-0000-0000-0000C33F0000}"/>
    <cellStyle name="20% - Accent1 3 2 2 13" xfId="16507" xr:uid="{00000000-0005-0000-0000-0000C43F0000}"/>
    <cellStyle name="20% - Accent1 3 2 2 13 2" xfId="16508" xr:uid="{00000000-0005-0000-0000-0000C53F0000}"/>
    <cellStyle name="20% - Accent1 3 2 2 13 2 2" xfId="16509" xr:uid="{00000000-0005-0000-0000-0000C63F0000}"/>
    <cellStyle name="20% - Accent1 3 2 2 13 3" xfId="16510" xr:uid="{00000000-0005-0000-0000-0000C73F0000}"/>
    <cellStyle name="20% - Accent1 3 2 2 14" xfId="16511" xr:uid="{00000000-0005-0000-0000-0000C83F0000}"/>
    <cellStyle name="20% - Accent1 3 2 2 14 2" xfId="16512" xr:uid="{00000000-0005-0000-0000-0000C93F0000}"/>
    <cellStyle name="20% - Accent1 3 2 2 15" xfId="16513" xr:uid="{00000000-0005-0000-0000-0000CA3F0000}"/>
    <cellStyle name="20% - Accent1 3 2 2 15 2" xfId="16514" xr:uid="{00000000-0005-0000-0000-0000CB3F0000}"/>
    <cellStyle name="20% - Accent1 3 2 2 16" xfId="16515" xr:uid="{00000000-0005-0000-0000-0000CC3F0000}"/>
    <cellStyle name="20% - Accent1 3 2 2 2" xfId="16516" xr:uid="{00000000-0005-0000-0000-0000CD3F0000}"/>
    <cellStyle name="20% - Accent1 3 2 2 2 10" xfId="16517" xr:uid="{00000000-0005-0000-0000-0000CE3F0000}"/>
    <cellStyle name="20% - Accent1 3 2 2 2 10 2" xfId="16518" xr:uid="{00000000-0005-0000-0000-0000CF3F0000}"/>
    <cellStyle name="20% - Accent1 3 2 2 2 10 2 2" xfId="16519" xr:uid="{00000000-0005-0000-0000-0000D03F0000}"/>
    <cellStyle name="20% - Accent1 3 2 2 2 10 2 2 2" xfId="16520" xr:uid="{00000000-0005-0000-0000-0000D13F0000}"/>
    <cellStyle name="20% - Accent1 3 2 2 2 10 2 3" xfId="16521" xr:uid="{00000000-0005-0000-0000-0000D23F0000}"/>
    <cellStyle name="20% - Accent1 3 2 2 2 10 3" xfId="16522" xr:uid="{00000000-0005-0000-0000-0000D33F0000}"/>
    <cellStyle name="20% - Accent1 3 2 2 2 10 3 2" xfId="16523" xr:uid="{00000000-0005-0000-0000-0000D43F0000}"/>
    <cellStyle name="20% - Accent1 3 2 2 2 10 4" xfId="16524" xr:uid="{00000000-0005-0000-0000-0000D53F0000}"/>
    <cellStyle name="20% - Accent1 3 2 2 2 11" xfId="16525" xr:uid="{00000000-0005-0000-0000-0000D63F0000}"/>
    <cellStyle name="20% - Accent1 3 2 2 2 11 2" xfId="16526" xr:uid="{00000000-0005-0000-0000-0000D73F0000}"/>
    <cellStyle name="20% - Accent1 3 2 2 2 11 2 2" xfId="16527" xr:uid="{00000000-0005-0000-0000-0000D83F0000}"/>
    <cellStyle name="20% - Accent1 3 2 2 2 11 3" xfId="16528" xr:uid="{00000000-0005-0000-0000-0000D93F0000}"/>
    <cellStyle name="20% - Accent1 3 2 2 2 12" xfId="16529" xr:uid="{00000000-0005-0000-0000-0000DA3F0000}"/>
    <cellStyle name="20% - Accent1 3 2 2 2 12 2" xfId="16530" xr:uid="{00000000-0005-0000-0000-0000DB3F0000}"/>
    <cellStyle name="20% - Accent1 3 2 2 2 12 2 2" xfId="16531" xr:uid="{00000000-0005-0000-0000-0000DC3F0000}"/>
    <cellStyle name="20% - Accent1 3 2 2 2 12 3" xfId="16532" xr:uid="{00000000-0005-0000-0000-0000DD3F0000}"/>
    <cellStyle name="20% - Accent1 3 2 2 2 13" xfId="16533" xr:uid="{00000000-0005-0000-0000-0000DE3F0000}"/>
    <cellStyle name="20% - Accent1 3 2 2 2 13 2" xfId="16534" xr:uid="{00000000-0005-0000-0000-0000DF3F0000}"/>
    <cellStyle name="20% - Accent1 3 2 2 2 14" xfId="16535" xr:uid="{00000000-0005-0000-0000-0000E03F0000}"/>
    <cellStyle name="20% - Accent1 3 2 2 2 14 2" xfId="16536" xr:uid="{00000000-0005-0000-0000-0000E13F0000}"/>
    <cellStyle name="20% - Accent1 3 2 2 2 15" xfId="16537" xr:uid="{00000000-0005-0000-0000-0000E23F0000}"/>
    <cellStyle name="20% - Accent1 3 2 2 2 2" xfId="16538" xr:uid="{00000000-0005-0000-0000-0000E33F0000}"/>
    <cellStyle name="20% - Accent1 3 2 2 2 2 10" xfId="16539" xr:uid="{00000000-0005-0000-0000-0000E43F0000}"/>
    <cellStyle name="20% - Accent1 3 2 2 2 2 10 2" xfId="16540" xr:uid="{00000000-0005-0000-0000-0000E53F0000}"/>
    <cellStyle name="20% - Accent1 3 2 2 2 2 10 2 2" xfId="16541" xr:uid="{00000000-0005-0000-0000-0000E63F0000}"/>
    <cellStyle name="20% - Accent1 3 2 2 2 2 10 3" xfId="16542" xr:uid="{00000000-0005-0000-0000-0000E73F0000}"/>
    <cellStyle name="20% - Accent1 3 2 2 2 2 11" xfId="16543" xr:uid="{00000000-0005-0000-0000-0000E83F0000}"/>
    <cellStyle name="20% - Accent1 3 2 2 2 2 11 2" xfId="16544" xr:uid="{00000000-0005-0000-0000-0000E93F0000}"/>
    <cellStyle name="20% - Accent1 3 2 2 2 2 11 2 2" xfId="16545" xr:uid="{00000000-0005-0000-0000-0000EA3F0000}"/>
    <cellStyle name="20% - Accent1 3 2 2 2 2 11 3" xfId="16546" xr:uid="{00000000-0005-0000-0000-0000EB3F0000}"/>
    <cellStyle name="20% - Accent1 3 2 2 2 2 12" xfId="16547" xr:uid="{00000000-0005-0000-0000-0000EC3F0000}"/>
    <cellStyle name="20% - Accent1 3 2 2 2 2 12 2" xfId="16548" xr:uid="{00000000-0005-0000-0000-0000ED3F0000}"/>
    <cellStyle name="20% - Accent1 3 2 2 2 2 13" xfId="16549" xr:uid="{00000000-0005-0000-0000-0000EE3F0000}"/>
    <cellStyle name="20% - Accent1 3 2 2 2 2 13 2" xfId="16550" xr:uid="{00000000-0005-0000-0000-0000EF3F0000}"/>
    <cellStyle name="20% - Accent1 3 2 2 2 2 14" xfId="16551" xr:uid="{00000000-0005-0000-0000-0000F03F0000}"/>
    <cellStyle name="20% - Accent1 3 2 2 2 2 2" xfId="16552" xr:uid="{00000000-0005-0000-0000-0000F13F0000}"/>
    <cellStyle name="20% - Accent1 3 2 2 2 2 2 10" xfId="16553" xr:uid="{00000000-0005-0000-0000-0000F23F0000}"/>
    <cellStyle name="20% - Accent1 3 2 2 2 2 2 10 2" xfId="16554" xr:uid="{00000000-0005-0000-0000-0000F33F0000}"/>
    <cellStyle name="20% - Accent1 3 2 2 2 2 2 11" xfId="16555" xr:uid="{00000000-0005-0000-0000-0000F43F0000}"/>
    <cellStyle name="20% - Accent1 3 2 2 2 2 2 2" xfId="16556" xr:uid="{00000000-0005-0000-0000-0000F53F0000}"/>
    <cellStyle name="20% - Accent1 3 2 2 2 2 2 2 2" xfId="16557" xr:uid="{00000000-0005-0000-0000-0000F63F0000}"/>
    <cellStyle name="20% - Accent1 3 2 2 2 2 2 2 2 2" xfId="16558" xr:uid="{00000000-0005-0000-0000-0000F73F0000}"/>
    <cellStyle name="20% - Accent1 3 2 2 2 2 2 2 2 2 2" xfId="16559" xr:uid="{00000000-0005-0000-0000-0000F83F0000}"/>
    <cellStyle name="20% - Accent1 3 2 2 2 2 2 2 2 2 2 2" xfId="16560" xr:uid="{00000000-0005-0000-0000-0000F93F0000}"/>
    <cellStyle name="20% - Accent1 3 2 2 2 2 2 2 2 2 3" xfId="16561" xr:uid="{00000000-0005-0000-0000-0000FA3F0000}"/>
    <cellStyle name="20% - Accent1 3 2 2 2 2 2 2 2 3" xfId="16562" xr:uid="{00000000-0005-0000-0000-0000FB3F0000}"/>
    <cellStyle name="20% - Accent1 3 2 2 2 2 2 2 2 3 2" xfId="16563" xr:uid="{00000000-0005-0000-0000-0000FC3F0000}"/>
    <cellStyle name="20% - Accent1 3 2 2 2 2 2 2 2 4" xfId="16564" xr:uid="{00000000-0005-0000-0000-0000FD3F0000}"/>
    <cellStyle name="20% - Accent1 3 2 2 2 2 2 2 3" xfId="16565" xr:uid="{00000000-0005-0000-0000-0000FE3F0000}"/>
    <cellStyle name="20% - Accent1 3 2 2 2 2 2 2 3 2" xfId="16566" xr:uid="{00000000-0005-0000-0000-0000FF3F0000}"/>
    <cellStyle name="20% - Accent1 3 2 2 2 2 2 2 3 2 2" xfId="16567" xr:uid="{00000000-0005-0000-0000-000000400000}"/>
    <cellStyle name="20% - Accent1 3 2 2 2 2 2 2 3 2 2 2" xfId="16568" xr:uid="{00000000-0005-0000-0000-000001400000}"/>
    <cellStyle name="20% - Accent1 3 2 2 2 2 2 2 3 2 3" xfId="16569" xr:uid="{00000000-0005-0000-0000-000002400000}"/>
    <cellStyle name="20% - Accent1 3 2 2 2 2 2 2 3 3" xfId="16570" xr:uid="{00000000-0005-0000-0000-000003400000}"/>
    <cellStyle name="20% - Accent1 3 2 2 2 2 2 2 3 3 2" xfId="16571" xr:uid="{00000000-0005-0000-0000-000004400000}"/>
    <cellStyle name="20% - Accent1 3 2 2 2 2 2 2 3 4" xfId="16572" xr:uid="{00000000-0005-0000-0000-000005400000}"/>
    <cellStyle name="20% - Accent1 3 2 2 2 2 2 2 4" xfId="16573" xr:uid="{00000000-0005-0000-0000-000006400000}"/>
    <cellStyle name="20% - Accent1 3 2 2 2 2 2 2 4 2" xfId="16574" xr:uid="{00000000-0005-0000-0000-000007400000}"/>
    <cellStyle name="20% - Accent1 3 2 2 2 2 2 2 4 2 2" xfId="16575" xr:uid="{00000000-0005-0000-0000-000008400000}"/>
    <cellStyle name="20% - Accent1 3 2 2 2 2 2 2 4 2 2 2" xfId="16576" xr:uid="{00000000-0005-0000-0000-000009400000}"/>
    <cellStyle name="20% - Accent1 3 2 2 2 2 2 2 4 2 3" xfId="16577" xr:uid="{00000000-0005-0000-0000-00000A400000}"/>
    <cellStyle name="20% - Accent1 3 2 2 2 2 2 2 4 3" xfId="16578" xr:uid="{00000000-0005-0000-0000-00000B400000}"/>
    <cellStyle name="20% - Accent1 3 2 2 2 2 2 2 4 3 2" xfId="16579" xr:uid="{00000000-0005-0000-0000-00000C400000}"/>
    <cellStyle name="20% - Accent1 3 2 2 2 2 2 2 4 4" xfId="16580" xr:uid="{00000000-0005-0000-0000-00000D400000}"/>
    <cellStyle name="20% - Accent1 3 2 2 2 2 2 2 5" xfId="16581" xr:uid="{00000000-0005-0000-0000-00000E400000}"/>
    <cellStyle name="20% - Accent1 3 2 2 2 2 2 2 5 2" xfId="16582" xr:uid="{00000000-0005-0000-0000-00000F400000}"/>
    <cellStyle name="20% - Accent1 3 2 2 2 2 2 2 5 2 2" xfId="16583" xr:uid="{00000000-0005-0000-0000-000010400000}"/>
    <cellStyle name="20% - Accent1 3 2 2 2 2 2 2 5 3" xfId="16584" xr:uid="{00000000-0005-0000-0000-000011400000}"/>
    <cellStyle name="20% - Accent1 3 2 2 2 2 2 2 6" xfId="16585" xr:uid="{00000000-0005-0000-0000-000012400000}"/>
    <cellStyle name="20% - Accent1 3 2 2 2 2 2 2 6 2" xfId="16586" xr:uid="{00000000-0005-0000-0000-000013400000}"/>
    <cellStyle name="20% - Accent1 3 2 2 2 2 2 2 6 2 2" xfId="16587" xr:uid="{00000000-0005-0000-0000-000014400000}"/>
    <cellStyle name="20% - Accent1 3 2 2 2 2 2 2 6 3" xfId="16588" xr:uid="{00000000-0005-0000-0000-000015400000}"/>
    <cellStyle name="20% - Accent1 3 2 2 2 2 2 2 7" xfId="16589" xr:uid="{00000000-0005-0000-0000-000016400000}"/>
    <cellStyle name="20% - Accent1 3 2 2 2 2 2 2 7 2" xfId="16590" xr:uid="{00000000-0005-0000-0000-000017400000}"/>
    <cellStyle name="20% - Accent1 3 2 2 2 2 2 2 8" xfId="16591" xr:uid="{00000000-0005-0000-0000-000018400000}"/>
    <cellStyle name="20% - Accent1 3 2 2 2 2 2 2 8 2" xfId="16592" xr:uid="{00000000-0005-0000-0000-000019400000}"/>
    <cellStyle name="20% - Accent1 3 2 2 2 2 2 2 9" xfId="16593" xr:uid="{00000000-0005-0000-0000-00001A400000}"/>
    <cellStyle name="20% - Accent1 3 2 2 2 2 2 3" xfId="16594" xr:uid="{00000000-0005-0000-0000-00001B400000}"/>
    <cellStyle name="20% - Accent1 3 2 2 2 2 2 3 2" xfId="16595" xr:uid="{00000000-0005-0000-0000-00001C400000}"/>
    <cellStyle name="20% - Accent1 3 2 2 2 2 2 3 2 2" xfId="16596" xr:uid="{00000000-0005-0000-0000-00001D400000}"/>
    <cellStyle name="20% - Accent1 3 2 2 2 2 2 3 2 2 2" xfId="16597" xr:uid="{00000000-0005-0000-0000-00001E400000}"/>
    <cellStyle name="20% - Accent1 3 2 2 2 2 2 3 2 2 2 2" xfId="16598" xr:uid="{00000000-0005-0000-0000-00001F400000}"/>
    <cellStyle name="20% - Accent1 3 2 2 2 2 2 3 2 2 3" xfId="16599" xr:uid="{00000000-0005-0000-0000-000020400000}"/>
    <cellStyle name="20% - Accent1 3 2 2 2 2 2 3 2 3" xfId="16600" xr:uid="{00000000-0005-0000-0000-000021400000}"/>
    <cellStyle name="20% - Accent1 3 2 2 2 2 2 3 2 3 2" xfId="16601" xr:uid="{00000000-0005-0000-0000-000022400000}"/>
    <cellStyle name="20% - Accent1 3 2 2 2 2 2 3 2 4" xfId="16602" xr:uid="{00000000-0005-0000-0000-000023400000}"/>
    <cellStyle name="20% - Accent1 3 2 2 2 2 2 3 3" xfId="16603" xr:uid="{00000000-0005-0000-0000-000024400000}"/>
    <cellStyle name="20% - Accent1 3 2 2 2 2 2 3 3 2" xfId="16604" xr:uid="{00000000-0005-0000-0000-000025400000}"/>
    <cellStyle name="20% - Accent1 3 2 2 2 2 2 3 3 2 2" xfId="16605" xr:uid="{00000000-0005-0000-0000-000026400000}"/>
    <cellStyle name="20% - Accent1 3 2 2 2 2 2 3 3 2 2 2" xfId="16606" xr:uid="{00000000-0005-0000-0000-000027400000}"/>
    <cellStyle name="20% - Accent1 3 2 2 2 2 2 3 3 2 3" xfId="16607" xr:uid="{00000000-0005-0000-0000-000028400000}"/>
    <cellStyle name="20% - Accent1 3 2 2 2 2 2 3 3 3" xfId="16608" xr:uid="{00000000-0005-0000-0000-000029400000}"/>
    <cellStyle name="20% - Accent1 3 2 2 2 2 2 3 3 3 2" xfId="16609" xr:uid="{00000000-0005-0000-0000-00002A400000}"/>
    <cellStyle name="20% - Accent1 3 2 2 2 2 2 3 3 4" xfId="16610" xr:uid="{00000000-0005-0000-0000-00002B400000}"/>
    <cellStyle name="20% - Accent1 3 2 2 2 2 2 3 4" xfId="16611" xr:uid="{00000000-0005-0000-0000-00002C400000}"/>
    <cellStyle name="20% - Accent1 3 2 2 2 2 2 3 4 2" xfId="16612" xr:uid="{00000000-0005-0000-0000-00002D400000}"/>
    <cellStyle name="20% - Accent1 3 2 2 2 2 2 3 4 2 2" xfId="16613" xr:uid="{00000000-0005-0000-0000-00002E400000}"/>
    <cellStyle name="20% - Accent1 3 2 2 2 2 2 3 4 2 2 2" xfId="16614" xr:uid="{00000000-0005-0000-0000-00002F400000}"/>
    <cellStyle name="20% - Accent1 3 2 2 2 2 2 3 4 2 3" xfId="16615" xr:uid="{00000000-0005-0000-0000-000030400000}"/>
    <cellStyle name="20% - Accent1 3 2 2 2 2 2 3 4 3" xfId="16616" xr:uid="{00000000-0005-0000-0000-000031400000}"/>
    <cellStyle name="20% - Accent1 3 2 2 2 2 2 3 4 3 2" xfId="16617" xr:uid="{00000000-0005-0000-0000-000032400000}"/>
    <cellStyle name="20% - Accent1 3 2 2 2 2 2 3 4 4" xfId="16618" xr:uid="{00000000-0005-0000-0000-000033400000}"/>
    <cellStyle name="20% - Accent1 3 2 2 2 2 2 3 5" xfId="16619" xr:uid="{00000000-0005-0000-0000-000034400000}"/>
    <cellStyle name="20% - Accent1 3 2 2 2 2 2 3 5 2" xfId="16620" xr:uid="{00000000-0005-0000-0000-000035400000}"/>
    <cellStyle name="20% - Accent1 3 2 2 2 2 2 3 5 2 2" xfId="16621" xr:uid="{00000000-0005-0000-0000-000036400000}"/>
    <cellStyle name="20% - Accent1 3 2 2 2 2 2 3 5 3" xfId="16622" xr:uid="{00000000-0005-0000-0000-000037400000}"/>
    <cellStyle name="20% - Accent1 3 2 2 2 2 2 3 6" xfId="16623" xr:uid="{00000000-0005-0000-0000-000038400000}"/>
    <cellStyle name="20% - Accent1 3 2 2 2 2 2 3 6 2" xfId="16624" xr:uid="{00000000-0005-0000-0000-000039400000}"/>
    <cellStyle name="20% - Accent1 3 2 2 2 2 2 3 6 2 2" xfId="16625" xr:uid="{00000000-0005-0000-0000-00003A400000}"/>
    <cellStyle name="20% - Accent1 3 2 2 2 2 2 3 6 3" xfId="16626" xr:uid="{00000000-0005-0000-0000-00003B400000}"/>
    <cellStyle name="20% - Accent1 3 2 2 2 2 2 3 7" xfId="16627" xr:uid="{00000000-0005-0000-0000-00003C400000}"/>
    <cellStyle name="20% - Accent1 3 2 2 2 2 2 3 7 2" xfId="16628" xr:uid="{00000000-0005-0000-0000-00003D400000}"/>
    <cellStyle name="20% - Accent1 3 2 2 2 2 2 3 8" xfId="16629" xr:uid="{00000000-0005-0000-0000-00003E400000}"/>
    <cellStyle name="20% - Accent1 3 2 2 2 2 2 3 8 2" xfId="16630" xr:uid="{00000000-0005-0000-0000-00003F400000}"/>
    <cellStyle name="20% - Accent1 3 2 2 2 2 2 3 9" xfId="16631" xr:uid="{00000000-0005-0000-0000-000040400000}"/>
    <cellStyle name="20% - Accent1 3 2 2 2 2 2 4" xfId="16632" xr:uid="{00000000-0005-0000-0000-000041400000}"/>
    <cellStyle name="20% - Accent1 3 2 2 2 2 2 4 2" xfId="16633" xr:uid="{00000000-0005-0000-0000-000042400000}"/>
    <cellStyle name="20% - Accent1 3 2 2 2 2 2 4 2 2" xfId="16634" xr:uid="{00000000-0005-0000-0000-000043400000}"/>
    <cellStyle name="20% - Accent1 3 2 2 2 2 2 4 2 2 2" xfId="16635" xr:uid="{00000000-0005-0000-0000-000044400000}"/>
    <cellStyle name="20% - Accent1 3 2 2 2 2 2 4 2 3" xfId="16636" xr:uid="{00000000-0005-0000-0000-000045400000}"/>
    <cellStyle name="20% - Accent1 3 2 2 2 2 2 4 3" xfId="16637" xr:uid="{00000000-0005-0000-0000-000046400000}"/>
    <cellStyle name="20% - Accent1 3 2 2 2 2 2 4 3 2" xfId="16638" xr:uid="{00000000-0005-0000-0000-000047400000}"/>
    <cellStyle name="20% - Accent1 3 2 2 2 2 2 4 4" xfId="16639" xr:uid="{00000000-0005-0000-0000-000048400000}"/>
    <cellStyle name="20% - Accent1 3 2 2 2 2 2 5" xfId="16640" xr:uid="{00000000-0005-0000-0000-000049400000}"/>
    <cellStyle name="20% - Accent1 3 2 2 2 2 2 5 2" xfId="16641" xr:uid="{00000000-0005-0000-0000-00004A400000}"/>
    <cellStyle name="20% - Accent1 3 2 2 2 2 2 5 2 2" xfId="16642" xr:uid="{00000000-0005-0000-0000-00004B400000}"/>
    <cellStyle name="20% - Accent1 3 2 2 2 2 2 5 2 2 2" xfId="16643" xr:uid="{00000000-0005-0000-0000-00004C400000}"/>
    <cellStyle name="20% - Accent1 3 2 2 2 2 2 5 2 3" xfId="16644" xr:uid="{00000000-0005-0000-0000-00004D400000}"/>
    <cellStyle name="20% - Accent1 3 2 2 2 2 2 5 3" xfId="16645" xr:uid="{00000000-0005-0000-0000-00004E400000}"/>
    <cellStyle name="20% - Accent1 3 2 2 2 2 2 5 3 2" xfId="16646" xr:uid="{00000000-0005-0000-0000-00004F400000}"/>
    <cellStyle name="20% - Accent1 3 2 2 2 2 2 5 4" xfId="16647" xr:uid="{00000000-0005-0000-0000-000050400000}"/>
    <cellStyle name="20% - Accent1 3 2 2 2 2 2 6" xfId="16648" xr:uid="{00000000-0005-0000-0000-000051400000}"/>
    <cellStyle name="20% - Accent1 3 2 2 2 2 2 6 2" xfId="16649" xr:uid="{00000000-0005-0000-0000-000052400000}"/>
    <cellStyle name="20% - Accent1 3 2 2 2 2 2 6 2 2" xfId="16650" xr:uid="{00000000-0005-0000-0000-000053400000}"/>
    <cellStyle name="20% - Accent1 3 2 2 2 2 2 6 2 2 2" xfId="16651" xr:uid="{00000000-0005-0000-0000-000054400000}"/>
    <cellStyle name="20% - Accent1 3 2 2 2 2 2 6 2 3" xfId="16652" xr:uid="{00000000-0005-0000-0000-000055400000}"/>
    <cellStyle name="20% - Accent1 3 2 2 2 2 2 6 3" xfId="16653" xr:uid="{00000000-0005-0000-0000-000056400000}"/>
    <cellStyle name="20% - Accent1 3 2 2 2 2 2 6 3 2" xfId="16654" xr:uid="{00000000-0005-0000-0000-000057400000}"/>
    <cellStyle name="20% - Accent1 3 2 2 2 2 2 6 4" xfId="16655" xr:uid="{00000000-0005-0000-0000-000058400000}"/>
    <cellStyle name="20% - Accent1 3 2 2 2 2 2 7" xfId="16656" xr:uid="{00000000-0005-0000-0000-000059400000}"/>
    <cellStyle name="20% - Accent1 3 2 2 2 2 2 7 2" xfId="16657" xr:uid="{00000000-0005-0000-0000-00005A400000}"/>
    <cellStyle name="20% - Accent1 3 2 2 2 2 2 7 2 2" xfId="16658" xr:uid="{00000000-0005-0000-0000-00005B400000}"/>
    <cellStyle name="20% - Accent1 3 2 2 2 2 2 7 3" xfId="16659" xr:uid="{00000000-0005-0000-0000-00005C400000}"/>
    <cellStyle name="20% - Accent1 3 2 2 2 2 2 8" xfId="16660" xr:uid="{00000000-0005-0000-0000-00005D400000}"/>
    <cellStyle name="20% - Accent1 3 2 2 2 2 2 8 2" xfId="16661" xr:uid="{00000000-0005-0000-0000-00005E400000}"/>
    <cellStyle name="20% - Accent1 3 2 2 2 2 2 8 2 2" xfId="16662" xr:uid="{00000000-0005-0000-0000-00005F400000}"/>
    <cellStyle name="20% - Accent1 3 2 2 2 2 2 8 3" xfId="16663" xr:uid="{00000000-0005-0000-0000-000060400000}"/>
    <cellStyle name="20% - Accent1 3 2 2 2 2 2 9" xfId="16664" xr:uid="{00000000-0005-0000-0000-000061400000}"/>
    <cellStyle name="20% - Accent1 3 2 2 2 2 2 9 2" xfId="16665" xr:uid="{00000000-0005-0000-0000-000062400000}"/>
    <cellStyle name="20% - Accent1 3 2 2 2 2 3" xfId="16666" xr:uid="{00000000-0005-0000-0000-000063400000}"/>
    <cellStyle name="20% - Accent1 3 2 2 2 2 3 10" xfId="16667" xr:uid="{00000000-0005-0000-0000-000064400000}"/>
    <cellStyle name="20% - Accent1 3 2 2 2 2 3 10 2" xfId="16668" xr:uid="{00000000-0005-0000-0000-000065400000}"/>
    <cellStyle name="20% - Accent1 3 2 2 2 2 3 11" xfId="16669" xr:uid="{00000000-0005-0000-0000-000066400000}"/>
    <cellStyle name="20% - Accent1 3 2 2 2 2 3 2" xfId="16670" xr:uid="{00000000-0005-0000-0000-000067400000}"/>
    <cellStyle name="20% - Accent1 3 2 2 2 2 3 2 2" xfId="16671" xr:uid="{00000000-0005-0000-0000-000068400000}"/>
    <cellStyle name="20% - Accent1 3 2 2 2 2 3 2 2 2" xfId="16672" xr:uid="{00000000-0005-0000-0000-000069400000}"/>
    <cellStyle name="20% - Accent1 3 2 2 2 2 3 2 2 2 2" xfId="16673" xr:uid="{00000000-0005-0000-0000-00006A400000}"/>
    <cellStyle name="20% - Accent1 3 2 2 2 2 3 2 2 2 2 2" xfId="16674" xr:uid="{00000000-0005-0000-0000-00006B400000}"/>
    <cellStyle name="20% - Accent1 3 2 2 2 2 3 2 2 2 3" xfId="16675" xr:uid="{00000000-0005-0000-0000-00006C400000}"/>
    <cellStyle name="20% - Accent1 3 2 2 2 2 3 2 2 3" xfId="16676" xr:uid="{00000000-0005-0000-0000-00006D400000}"/>
    <cellStyle name="20% - Accent1 3 2 2 2 2 3 2 2 3 2" xfId="16677" xr:uid="{00000000-0005-0000-0000-00006E400000}"/>
    <cellStyle name="20% - Accent1 3 2 2 2 2 3 2 2 4" xfId="16678" xr:uid="{00000000-0005-0000-0000-00006F400000}"/>
    <cellStyle name="20% - Accent1 3 2 2 2 2 3 2 3" xfId="16679" xr:uid="{00000000-0005-0000-0000-000070400000}"/>
    <cellStyle name="20% - Accent1 3 2 2 2 2 3 2 3 2" xfId="16680" xr:uid="{00000000-0005-0000-0000-000071400000}"/>
    <cellStyle name="20% - Accent1 3 2 2 2 2 3 2 3 2 2" xfId="16681" xr:uid="{00000000-0005-0000-0000-000072400000}"/>
    <cellStyle name="20% - Accent1 3 2 2 2 2 3 2 3 2 2 2" xfId="16682" xr:uid="{00000000-0005-0000-0000-000073400000}"/>
    <cellStyle name="20% - Accent1 3 2 2 2 2 3 2 3 2 3" xfId="16683" xr:uid="{00000000-0005-0000-0000-000074400000}"/>
    <cellStyle name="20% - Accent1 3 2 2 2 2 3 2 3 3" xfId="16684" xr:uid="{00000000-0005-0000-0000-000075400000}"/>
    <cellStyle name="20% - Accent1 3 2 2 2 2 3 2 3 3 2" xfId="16685" xr:uid="{00000000-0005-0000-0000-000076400000}"/>
    <cellStyle name="20% - Accent1 3 2 2 2 2 3 2 3 4" xfId="16686" xr:uid="{00000000-0005-0000-0000-000077400000}"/>
    <cellStyle name="20% - Accent1 3 2 2 2 2 3 2 4" xfId="16687" xr:uid="{00000000-0005-0000-0000-000078400000}"/>
    <cellStyle name="20% - Accent1 3 2 2 2 2 3 2 4 2" xfId="16688" xr:uid="{00000000-0005-0000-0000-000079400000}"/>
    <cellStyle name="20% - Accent1 3 2 2 2 2 3 2 4 2 2" xfId="16689" xr:uid="{00000000-0005-0000-0000-00007A400000}"/>
    <cellStyle name="20% - Accent1 3 2 2 2 2 3 2 4 2 2 2" xfId="16690" xr:uid="{00000000-0005-0000-0000-00007B400000}"/>
    <cellStyle name="20% - Accent1 3 2 2 2 2 3 2 4 2 3" xfId="16691" xr:uid="{00000000-0005-0000-0000-00007C400000}"/>
    <cellStyle name="20% - Accent1 3 2 2 2 2 3 2 4 3" xfId="16692" xr:uid="{00000000-0005-0000-0000-00007D400000}"/>
    <cellStyle name="20% - Accent1 3 2 2 2 2 3 2 4 3 2" xfId="16693" xr:uid="{00000000-0005-0000-0000-00007E400000}"/>
    <cellStyle name="20% - Accent1 3 2 2 2 2 3 2 4 4" xfId="16694" xr:uid="{00000000-0005-0000-0000-00007F400000}"/>
    <cellStyle name="20% - Accent1 3 2 2 2 2 3 2 5" xfId="16695" xr:uid="{00000000-0005-0000-0000-000080400000}"/>
    <cellStyle name="20% - Accent1 3 2 2 2 2 3 2 5 2" xfId="16696" xr:uid="{00000000-0005-0000-0000-000081400000}"/>
    <cellStyle name="20% - Accent1 3 2 2 2 2 3 2 5 2 2" xfId="16697" xr:uid="{00000000-0005-0000-0000-000082400000}"/>
    <cellStyle name="20% - Accent1 3 2 2 2 2 3 2 5 3" xfId="16698" xr:uid="{00000000-0005-0000-0000-000083400000}"/>
    <cellStyle name="20% - Accent1 3 2 2 2 2 3 2 6" xfId="16699" xr:uid="{00000000-0005-0000-0000-000084400000}"/>
    <cellStyle name="20% - Accent1 3 2 2 2 2 3 2 6 2" xfId="16700" xr:uid="{00000000-0005-0000-0000-000085400000}"/>
    <cellStyle name="20% - Accent1 3 2 2 2 2 3 2 6 2 2" xfId="16701" xr:uid="{00000000-0005-0000-0000-000086400000}"/>
    <cellStyle name="20% - Accent1 3 2 2 2 2 3 2 6 3" xfId="16702" xr:uid="{00000000-0005-0000-0000-000087400000}"/>
    <cellStyle name="20% - Accent1 3 2 2 2 2 3 2 7" xfId="16703" xr:uid="{00000000-0005-0000-0000-000088400000}"/>
    <cellStyle name="20% - Accent1 3 2 2 2 2 3 2 7 2" xfId="16704" xr:uid="{00000000-0005-0000-0000-000089400000}"/>
    <cellStyle name="20% - Accent1 3 2 2 2 2 3 2 8" xfId="16705" xr:uid="{00000000-0005-0000-0000-00008A400000}"/>
    <cellStyle name="20% - Accent1 3 2 2 2 2 3 2 8 2" xfId="16706" xr:uid="{00000000-0005-0000-0000-00008B400000}"/>
    <cellStyle name="20% - Accent1 3 2 2 2 2 3 2 9" xfId="16707" xr:uid="{00000000-0005-0000-0000-00008C400000}"/>
    <cellStyle name="20% - Accent1 3 2 2 2 2 3 3" xfId="16708" xr:uid="{00000000-0005-0000-0000-00008D400000}"/>
    <cellStyle name="20% - Accent1 3 2 2 2 2 3 3 2" xfId="16709" xr:uid="{00000000-0005-0000-0000-00008E400000}"/>
    <cellStyle name="20% - Accent1 3 2 2 2 2 3 3 2 2" xfId="16710" xr:uid="{00000000-0005-0000-0000-00008F400000}"/>
    <cellStyle name="20% - Accent1 3 2 2 2 2 3 3 2 2 2" xfId="16711" xr:uid="{00000000-0005-0000-0000-000090400000}"/>
    <cellStyle name="20% - Accent1 3 2 2 2 2 3 3 2 2 2 2" xfId="16712" xr:uid="{00000000-0005-0000-0000-000091400000}"/>
    <cellStyle name="20% - Accent1 3 2 2 2 2 3 3 2 2 3" xfId="16713" xr:uid="{00000000-0005-0000-0000-000092400000}"/>
    <cellStyle name="20% - Accent1 3 2 2 2 2 3 3 2 3" xfId="16714" xr:uid="{00000000-0005-0000-0000-000093400000}"/>
    <cellStyle name="20% - Accent1 3 2 2 2 2 3 3 2 3 2" xfId="16715" xr:uid="{00000000-0005-0000-0000-000094400000}"/>
    <cellStyle name="20% - Accent1 3 2 2 2 2 3 3 2 4" xfId="16716" xr:uid="{00000000-0005-0000-0000-000095400000}"/>
    <cellStyle name="20% - Accent1 3 2 2 2 2 3 3 3" xfId="16717" xr:uid="{00000000-0005-0000-0000-000096400000}"/>
    <cellStyle name="20% - Accent1 3 2 2 2 2 3 3 3 2" xfId="16718" xr:uid="{00000000-0005-0000-0000-000097400000}"/>
    <cellStyle name="20% - Accent1 3 2 2 2 2 3 3 3 2 2" xfId="16719" xr:uid="{00000000-0005-0000-0000-000098400000}"/>
    <cellStyle name="20% - Accent1 3 2 2 2 2 3 3 3 2 2 2" xfId="16720" xr:uid="{00000000-0005-0000-0000-000099400000}"/>
    <cellStyle name="20% - Accent1 3 2 2 2 2 3 3 3 2 3" xfId="16721" xr:uid="{00000000-0005-0000-0000-00009A400000}"/>
    <cellStyle name="20% - Accent1 3 2 2 2 2 3 3 3 3" xfId="16722" xr:uid="{00000000-0005-0000-0000-00009B400000}"/>
    <cellStyle name="20% - Accent1 3 2 2 2 2 3 3 3 3 2" xfId="16723" xr:uid="{00000000-0005-0000-0000-00009C400000}"/>
    <cellStyle name="20% - Accent1 3 2 2 2 2 3 3 3 4" xfId="16724" xr:uid="{00000000-0005-0000-0000-00009D400000}"/>
    <cellStyle name="20% - Accent1 3 2 2 2 2 3 3 4" xfId="16725" xr:uid="{00000000-0005-0000-0000-00009E400000}"/>
    <cellStyle name="20% - Accent1 3 2 2 2 2 3 3 4 2" xfId="16726" xr:uid="{00000000-0005-0000-0000-00009F400000}"/>
    <cellStyle name="20% - Accent1 3 2 2 2 2 3 3 4 2 2" xfId="16727" xr:uid="{00000000-0005-0000-0000-0000A0400000}"/>
    <cellStyle name="20% - Accent1 3 2 2 2 2 3 3 4 2 2 2" xfId="16728" xr:uid="{00000000-0005-0000-0000-0000A1400000}"/>
    <cellStyle name="20% - Accent1 3 2 2 2 2 3 3 4 2 3" xfId="16729" xr:uid="{00000000-0005-0000-0000-0000A2400000}"/>
    <cellStyle name="20% - Accent1 3 2 2 2 2 3 3 4 3" xfId="16730" xr:uid="{00000000-0005-0000-0000-0000A3400000}"/>
    <cellStyle name="20% - Accent1 3 2 2 2 2 3 3 4 3 2" xfId="16731" xr:uid="{00000000-0005-0000-0000-0000A4400000}"/>
    <cellStyle name="20% - Accent1 3 2 2 2 2 3 3 4 4" xfId="16732" xr:uid="{00000000-0005-0000-0000-0000A5400000}"/>
    <cellStyle name="20% - Accent1 3 2 2 2 2 3 3 5" xfId="16733" xr:uid="{00000000-0005-0000-0000-0000A6400000}"/>
    <cellStyle name="20% - Accent1 3 2 2 2 2 3 3 5 2" xfId="16734" xr:uid="{00000000-0005-0000-0000-0000A7400000}"/>
    <cellStyle name="20% - Accent1 3 2 2 2 2 3 3 5 2 2" xfId="16735" xr:uid="{00000000-0005-0000-0000-0000A8400000}"/>
    <cellStyle name="20% - Accent1 3 2 2 2 2 3 3 5 3" xfId="16736" xr:uid="{00000000-0005-0000-0000-0000A9400000}"/>
    <cellStyle name="20% - Accent1 3 2 2 2 2 3 3 6" xfId="16737" xr:uid="{00000000-0005-0000-0000-0000AA400000}"/>
    <cellStyle name="20% - Accent1 3 2 2 2 2 3 3 6 2" xfId="16738" xr:uid="{00000000-0005-0000-0000-0000AB400000}"/>
    <cellStyle name="20% - Accent1 3 2 2 2 2 3 3 6 2 2" xfId="16739" xr:uid="{00000000-0005-0000-0000-0000AC400000}"/>
    <cellStyle name="20% - Accent1 3 2 2 2 2 3 3 6 3" xfId="16740" xr:uid="{00000000-0005-0000-0000-0000AD400000}"/>
    <cellStyle name="20% - Accent1 3 2 2 2 2 3 3 7" xfId="16741" xr:uid="{00000000-0005-0000-0000-0000AE400000}"/>
    <cellStyle name="20% - Accent1 3 2 2 2 2 3 3 7 2" xfId="16742" xr:uid="{00000000-0005-0000-0000-0000AF400000}"/>
    <cellStyle name="20% - Accent1 3 2 2 2 2 3 3 8" xfId="16743" xr:uid="{00000000-0005-0000-0000-0000B0400000}"/>
    <cellStyle name="20% - Accent1 3 2 2 2 2 3 3 8 2" xfId="16744" xr:uid="{00000000-0005-0000-0000-0000B1400000}"/>
    <cellStyle name="20% - Accent1 3 2 2 2 2 3 3 9" xfId="16745" xr:uid="{00000000-0005-0000-0000-0000B2400000}"/>
    <cellStyle name="20% - Accent1 3 2 2 2 2 3 4" xfId="16746" xr:uid="{00000000-0005-0000-0000-0000B3400000}"/>
    <cellStyle name="20% - Accent1 3 2 2 2 2 3 4 2" xfId="16747" xr:uid="{00000000-0005-0000-0000-0000B4400000}"/>
    <cellStyle name="20% - Accent1 3 2 2 2 2 3 4 2 2" xfId="16748" xr:uid="{00000000-0005-0000-0000-0000B5400000}"/>
    <cellStyle name="20% - Accent1 3 2 2 2 2 3 4 2 2 2" xfId="16749" xr:uid="{00000000-0005-0000-0000-0000B6400000}"/>
    <cellStyle name="20% - Accent1 3 2 2 2 2 3 4 2 3" xfId="16750" xr:uid="{00000000-0005-0000-0000-0000B7400000}"/>
    <cellStyle name="20% - Accent1 3 2 2 2 2 3 4 3" xfId="16751" xr:uid="{00000000-0005-0000-0000-0000B8400000}"/>
    <cellStyle name="20% - Accent1 3 2 2 2 2 3 4 3 2" xfId="16752" xr:uid="{00000000-0005-0000-0000-0000B9400000}"/>
    <cellStyle name="20% - Accent1 3 2 2 2 2 3 4 4" xfId="16753" xr:uid="{00000000-0005-0000-0000-0000BA400000}"/>
    <cellStyle name="20% - Accent1 3 2 2 2 2 3 5" xfId="16754" xr:uid="{00000000-0005-0000-0000-0000BB400000}"/>
    <cellStyle name="20% - Accent1 3 2 2 2 2 3 5 2" xfId="16755" xr:uid="{00000000-0005-0000-0000-0000BC400000}"/>
    <cellStyle name="20% - Accent1 3 2 2 2 2 3 5 2 2" xfId="16756" xr:uid="{00000000-0005-0000-0000-0000BD400000}"/>
    <cellStyle name="20% - Accent1 3 2 2 2 2 3 5 2 2 2" xfId="16757" xr:uid="{00000000-0005-0000-0000-0000BE400000}"/>
    <cellStyle name="20% - Accent1 3 2 2 2 2 3 5 2 3" xfId="16758" xr:uid="{00000000-0005-0000-0000-0000BF400000}"/>
    <cellStyle name="20% - Accent1 3 2 2 2 2 3 5 3" xfId="16759" xr:uid="{00000000-0005-0000-0000-0000C0400000}"/>
    <cellStyle name="20% - Accent1 3 2 2 2 2 3 5 3 2" xfId="16760" xr:uid="{00000000-0005-0000-0000-0000C1400000}"/>
    <cellStyle name="20% - Accent1 3 2 2 2 2 3 5 4" xfId="16761" xr:uid="{00000000-0005-0000-0000-0000C2400000}"/>
    <cellStyle name="20% - Accent1 3 2 2 2 2 3 6" xfId="16762" xr:uid="{00000000-0005-0000-0000-0000C3400000}"/>
    <cellStyle name="20% - Accent1 3 2 2 2 2 3 6 2" xfId="16763" xr:uid="{00000000-0005-0000-0000-0000C4400000}"/>
    <cellStyle name="20% - Accent1 3 2 2 2 2 3 6 2 2" xfId="16764" xr:uid="{00000000-0005-0000-0000-0000C5400000}"/>
    <cellStyle name="20% - Accent1 3 2 2 2 2 3 6 2 2 2" xfId="16765" xr:uid="{00000000-0005-0000-0000-0000C6400000}"/>
    <cellStyle name="20% - Accent1 3 2 2 2 2 3 6 2 3" xfId="16766" xr:uid="{00000000-0005-0000-0000-0000C7400000}"/>
    <cellStyle name="20% - Accent1 3 2 2 2 2 3 6 3" xfId="16767" xr:uid="{00000000-0005-0000-0000-0000C8400000}"/>
    <cellStyle name="20% - Accent1 3 2 2 2 2 3 6 3 2" xfId="16768" xr:uid="{00000000-0005-0000-0000-0000C9400000}"/>
    <cellStyle name="20% - Accent1 3 2 2 2 2 3 6 4" xfId="16769" xr:uid="{00000000-0005-0000-0000-0000CA400000}"/>
    <cellStyle name="20% - Accent1 3 2 2 2 2 3 7" xfId="16770" xr:uid="{00000000-0005-0000-0000-0000CB400000}"/>
    <cellStyle name="20% - Accent1 3 2 2 2 2 3 7 2" xfId="16771" xr:uid="{00000000-0005-0000-0000-0000CC400000}"/>
    <cellStyle name="20% - Accent1 3 2 2 2 2 3 7 2 2" xfId="16772" xr:uid="{00000000-0005-0000-0000-0000CD400000}"/>
    <cellStyle name="20% - Accent1 3 2 2 2 2 3 7 3" xfId="16773" xr:uid="{00000000-0005-0000-0000-0000CE400000}"/>
    <cellStyle name="20% - Accent1 3 2 2 2 2 3 8" xfId="16774" xr:uid="{00000000-0005-0000-0000-0000CF400000}"/>
    <cellStyle name="20% - Accent1 3 2 2 2 2 3 8 2" xfId="16775" xr:uid="{00000000-0005-0000-0000-0000D0400000}"/>
    <cellStyle name="20% - Accent1 3 2 2 2 2 3 8 2 2" xfId="16776" xr:uid="{00000000-0005-0000-0000-0000D1400000}"/>
    <cellStyle name="20% - Accent1 3 2 2 2 2 3 8 3" xfId="16777" xr:uid="{00000000-0005-0000-0000-0000D2400000}"/>
    <cellStyle name="20% - Accent1 3 2 2 2 2 3 9" xfId="16778" xr:uid="{00000000-0005-0000-0000-0000D3400000}"/>
    <cellStyle name="20% - Accent1 3 2 2 2 2 3 9 2" xfId="16779" xr:uid="{00000000-0005-0000-0000-0000D4400000}"/>
    <cellStyle name="20% - Accent1 3 2 2 2 2 4" xfId="16780" xr:uid="{00000000-0005-0000-0000-0000D5400000}"/>
    <cellStyle name="20% - Accent1 3 2 2 2 2 4 10" xfId="16781" xr:uid="{00000000-0005-0000-0000-0000D6400000}"/>
    <cellStyle name="20% - Accent1 3 2 2 2 2 4 10 2" xfId="16782" xr:uid="{00000000-0005-0000-0000-0000D7400000}"/>
    <cellStyle name="20% - Accent1 3 2 2 2 2 4 11" xfId="16783" xr:uid="{00000000-0005-0000-0000-0000D8400000}"/>
    <cellStyle name="20% - Accent1 3 2 2 2 2 4 2" xfId="16784" xr:uid="{00000000-0005-0000-0000-0000D9400000}"/>
    <cellStyle name="20% - Accent1 3 2 2 2 2 4 2 2" xfId="16785" xr:uid="{00000000-0005-0000-0000-0000DA400000}"/>
    <cellStyle name="20% - Accent1 3 2 2 2 2 4 2 2 2" xfId="16786" xr:uid="{00000000-0005-0000-0000-0000DB400000}"/>
    <cellStyle name="20% - Accent1 3 2 2 2 2 4 2 2 2 2" xfId="16787" xr:uid="{00000000-0005-0000-0000-0000DC400000}"/>
    <cellStyle name="20% - Accent1 3 2 2 2 2 4 2 2 2 2 2" xfId="16788" xr:uid="{00000000-0005-0000-0000-0000DD400000}"/>
    <cellStyle name="20% - Accent1 3 2 2 2 2 4 2 2 2 3" xfId="16789" xr:uid="{00000000-0005-0000-0000-0000DE400000}"/>
    <cellStyle name="20% - Accent1 3 2 2 2 2 4 2 2 3" xfId="16790" xr:uid="{00000000-0005-0000-0000-0000DF400000}"/>
    <cellStyle name="20% - Accent1 3 2 2 2 2 4 2 2 3 2" xfId="16791" xr:uid="{00000000-0005-0000-0000-0000E0400000}"/>
    <cellStyle name="20% - Accent1 3 2 2 2 2 4 2 2 4" xfId="16792" xr:uid="{00000000-0005-0000-0000-0000E1400000}"/>
    <cellStyle name="20% - Accent1 3 2 2 2 2 4 2 3" xfId="16793" xr:uid="{00000000-0005-0000-0000-0000E2400000}"/>
    <cellStyle name="20% - Accent1 3 2 2 2 2 4 2 3 2" xfId="16794" xr:uid="{00000000-0005-0000-0000-0000E3400000}"/>
    <cellStyle name="20% - Accent1 3 2 2 2 2 4 2 3 2 2" xfId="16795" xr:uid="{00000000-0005-0000-0000-0000E4400000}"/>
    <cellStyle name="20% - Accent1 3 2 2 2 2 4 2 3 2 2 2" xfId="16796" xr:uid="{00000000-0005-0000-0000-0000E5400000}"/>
    <cellStyle name="20% - Accent1 3 2 2 2 2 4 2 3 2 3" xfId="16797" xr:uid="{00000000-0005-0000-0000-0000E6400000}"/>
    <cellStyle name="20% - Accent1 3 2 2 2 2 4 2 3 3" xfId="16798" xr:uid="{00000000-0005-0000-0000-0000E7400000}"/>
    <cellStyle name="20% - Accent1 3 2 2 2 2 4 2 3 3 2" xfId="16799" xr:uid="{00000000-0005-0000-0000-0000E8400000}"/>
    <cellStyle name="20% - Accent1 3 2 2 2 2 4 2 3 4" xfId="16800" xr:uid="{00000000-0005-0000-0000-0000E9400000}"/>
    <cellStyle name="20% - Accent1 3 2 2 2 2 4 2 4" xfId="16801" xr:uid="{00000000-0005-0000-0000-0000EA400000}"/>
    <cellStyle name="20% - Accent1 3 2 2 2 2 4 2 4 2" xfId="16802" xr:uid="{00000000-0005-0000-0000-0000EB400000}"/>
    <cellStyle name="20% - Accent1 3 2 2 2 2 4 2 4 2 2" xfId="16803" xr:uid="{00000000-0005-0000-0000-0000EC400000}"/>
    <cellStyle name="20% - Accent1 3 2 2 2 2 4 2 4 2 2 2" xfId="16804" xr:uid="{00000000-0005-0000-0000-0000ED400000}"/>
    <cellStyle name="20% - Accent1 3 2 2 2 2 4 2 4 2 3" xfId="16805" xr:uid="{00000000-0005-0000-0000-0000EE400000}"/>
    <cellStyle name="20% - Accent1 3 2 2 2 2 4 2 4 3" xfId="16806" xr:uid="{00000000-0005-0000-0000-0000EF400000}"/>
    <cellStyle name="20% - Accent1 3 2 2 2 2 4 2 4 3 2" xfId="16807" xr:uid="{00000000-0005-0000-0000-0000F0400000}"/>
    <cellStyle name="20% - Accent1 3 2 2 2 2 4 2 4 4" xfId="16808" xr:uid="{00000000-0005-0000-0000-0000F1400000}"/>
    <cellStyle name="20% - Accent1 3 2 2 2 2 4 2 5" xfId="16809" xr:uid="{00000000-0005-0000-0000-0000F2400000}"/>
    <cellStyle name="20% - Accent1 3 2 2 2 2 4 2 5 2" xfId="16810" xr:uid="{00000000-0005-0000-0000-0000F3400000}"/>
    <cellStyle name="20% - Accent1 3 2 2 2 2 4 2 5 2 2" xfId="16811" xr:uid="{00000000-0005-0000-0000-0000F4400000}"/>
    <cellStyle name="20% - Accent1 3 2 2 2 2 4 2 5 3" xfId="16812" xr:uid="{00000000-0005-0000-0000-0000F5400000}"/>
    <cellStyle name="20% - Accent1 3 2 2 2 2 4 2 6" xfId="16813" xr:uid="{00000000-0005-0000-0000-0000F6400000}"/>
    <cellStyle name="20% - Accent1 3 2 2 2 2 4 2 6 2" xfId="16814" xr:uid="{00000000-0005-0000-0000-0000F7400000}"/>
    <cellStyle name="20% - Accent1 3 2 2 2 2 4 2 6 2 2" xfId="16815" xr:uid="{00000000-0005-0000-0000-0000F8400000}"/>
    <cellStyle name="20% - Accent1 3 2 2 2 2 4 2 6 3" xfId="16816" xr:uid="{00000000-0005-0000-0000-0000F9400000}"/>
    <cellStyle name="20% - Accent1 3 2 2 2 2 4 2 7" xfId="16817" xr:uid="{00000000-0005-0000-0000-0000FA400000}"/>
    <cellStyle name="20% - Accent1 3 2 2 2 2 4 2 7 2" xfId="16818" xr:uid="{00000000-0005-0000-0000-0000FB400000}"/>
    <cellStyle name="20% - Accent1 3 2 2 2 2 4 2 8" xfId="16819" xr:uid="{00000000-0005-0000-0000-0000FC400000}"/>
    <cellStyle name="20% - Accent1 3 2 2 2 2 4 2 8 2" xfId="16820" xr:uid="{00000000-0005-0000-0000-0000FD400000}"/>
    <cellStyle name="20% - Accent1 3 2 2 2 2 4 2 9" xfId="16821" xr:uid="{00000000-0005-0000-0000-0000FE400000}"/>
    <cellStyle name="20% - Accent1 3 2 2 2 2 4 3" xfId="16822" xr:uid="{00000000-0005-0000-0000-0000FF400000}"/>
    <cellStyle name="20% - Accent1 3 2 2 2 2 4 3 2" xfId="16823" xr:uid="{00000000-0005-0000-0000-000000410000}"/>
    <cellStyle name="20% - Accent1 3 2 2 2 2 4 3 2 2" xfId="16824" xr:uid="{00000000-0005-0000-0000-000001410000}"/>
    <cellStyle name="20% - Accent1 3 2 2 2 2 4 3 2 2 2" xfId="16825" xr:uid="{00000000-0005-0000-0000-000002410000}"/>
    <cellStyle name="20% - Accent1 3 2 2 2 2 4 3 2 2 2 2" xfId="16826" xr:uid="{00000000-0005-0000-0000-000003410000}"/>
    <cellStyle name="20% - Accent1 3 2 2 2 2 4 3 2 2 3" xfId="16827" xr:uid="{00000000-0005-0000-0000-000004410000}"/>
    <cellStyle name="20% - Accent1 3 2 2 2 2 4 3 2 3" xfId="16828" xr:uid="{00000000-0005-0000-0000-000005410000}"/>
    <cellStyle name="20% - Accent1 3 2 2 2 2 4 3 2 3 2" xfId="16829" xr:uid="{00000000-0005-0000-0000-000006410000}"/>
    <cellStyle name="20% - Accent1 3 2 2 2 2 4 3 2 4" xfId="16830" xr:uid="{00000000-0005-0000-0000-000007410000}"/>
    <cellStyle name="20% - Accent1 3 2 2 2 2 4 3 3" xfId="16831" xr:uid="{00000000-0005-0000-0000-000008410000}"/>
    <cellStyle name="20% - Accent1 3 2 2 2 2 4 3 3 2" xfId="16832" xr:uid="{00000000-0005-0000-0000-000009410000}"/>
    <cellStyle name="20% - Accent1 3 2 2 2 2 4 3 3 2 2" xfId="16833" xr:uid="{00000000-0005-0000-0000-00000A410000}"/>
    <cellStyle name="20% - Accent1 3 2 2 2 2 4 3 3 2 2 2" xfId="16834" xr:uid="{00000000-0005-0000-0000-00000B410000}"/>
    <cellStyle name="20% - Accent1 3 2 2 2 2 4 3 3 2 3" xfId="16835" xr:uid="{00000000-0005-0000-0000-00000C410000}"/>
    <cellStyle name="20% - Accent1 3 2 2 2 2 4 3 3 3" xfId="16836" xr:uid="{00000000-0005-0000-0000-00000D410000}"/>
    <cellStyle name="20% - Accent1 3 2 2 2 2 4 3 3 3 2" xfId="16837" xr:uid="{00000000-0005-0000-0000-00000E410000}"/>
    <cellStyle name="20% - Accent1 3 2 2 2 2 4 3 3 4" xfId="16838" xr:uid="{00000000-0005-0000-0000-00000F410000}"/>
    <cellStyle name="20% - Accent1 3 2 2 2 2 4 3 4" xfId="16839" xr:uid="{00000000-0005-0000-0000-000010410000}"/>
    <cellStyle name="20% - Accent1 3 2 2 2 2 4 3 4 2" xfId="16840" xr:uid="{00000000-0005-0000-0000-000011410000}"/>
    <cellStyle name="20% - Accent1 3 2 2 2 2 4 3 4 2 2" xfId="16841" xr:uid="{00000000-0005-0000-0000-000012410000}"/>
    <cellStyle name="20% - Accent1 3 2 2 2 2 4 3 4 2 2 2" xfId="16842" xr:uid="{00000000-0005-0000-0000-000013410000}"/>
    <cellStyle name="20% - Accent1 3 2 2 2 2 4 3 4 2 3" xfId="16843" xr:uid="{00000000-0005-0000-0000-000014410000}"/>
    <cellStyle name="20% - Accent1 3 2 2 2 2 4 3 4 3" xfId="16844" xr:uid="{00000000-0005-0000-0000-000015410000}"/>
    <cellStyle name="20% - Accent1 3 2 2 2 2 4 3 4 3 2" xfId="16845" xr:uid="{00000000-0005-0000-0000-000016410000}"/>
    <cellStyle name="20% - Accent1 3 2 2 2 2 4 3 4 4" xfId="16846" xr:uid="{00000000-0005-0000-0000-000017410000}"/>
    <cellStyle name="20% - Accent1 3 2 2 2 2 4 3 5" xfId="16847" xr:uid="{00000000-0005-0000-0000-000018410000}"/>
    <cellStyle name="20% - Accent1 3 2 2 2 2 4 3 5 2" xfId="16848" xr:uid="{00000000-0005-0000-0000-000019410000}"/>
    <cellStyle name="20% - Accent1 3 2 2 2 2 4 3 5 2 2" xfId="16849" xr:uid="{00000000-0005-0000-0000-00001A410000}"/>
    <cellStyle name="20% - Accent1 3 2 2 2 2 4 3 5 3" xfId="16850" xr:uid="{00000000-0005-0000-0000-00001B410000}"/>
    <cellStyle name="20% - Accent1 3 2 2 2 2 4 3 6" xfId="16851" xr:uid="{00000000-0005-0000-0000-00001C410000}"/>
    <cellStyle name="20% - Accent1 3 2 2 2 2 4 3 6 2" xfId="16852" xr:uid="{00000000-0005-0000-0000-00001D410000}"/>
    <cellStyle name="20% - Accent1 3 2 2 2 2 4 3 6 2 2" xfId="16853" xr:uid="{00000000-0005-0000-0000-00001E410000}"/>
    <cellStyle name="20% - Accent1 3 2 2 2 2 4 3 6 3" xfId="16854" xr:uid="{00000000-0005-0000-0000-00001F410000}"/>
    <cellStyle name="20% - Accent1 3 2 2 2 2 4 3 7" xfId="16855" xr:uid="{00000000-0005-0000-0000-000020410000}"/>
    <cellStyle name="20% - Accent1 3 2 2 2 2 4 3 7 2" xfId="16856" xr:uid="{00000000-0005-0000-0000-000021410000}"/>
    <cellStyle name="20% - Accent1 3 2 2 2 2 4 3 8" xfId="16857" xr:uid="{00000000-0005-0000-0000-000022410000}"/>
    <cellStyle name="20% - Accent1 3 2 2 2 2 4 3 8 2" xfId="16858" xr:uid="{00000000-0005-0000-0000-000023410000}"/>
    <cellStyle name="20% - Accent1 3 2 2 2 2 4 3 9" xfId="16859" xr:uid="{00000000-0005-0000-0000-000024410000}"/>
    <cellStyle name="20% - Accent1 3 2 2 2 2 4 4" xfId="16860" xr:uid="{00000000-0005-0000-0000-000025410000}"/>
    <cellStyle name="20% - Accent1 3 2 2 2 2 4 4 2" xfId="16861" xr:uid="{00000000-0005-0000-0000-000026410000}"/>
    <cellStyle name="20% - Accent1 3 2 2 2 2 4 4 2 2" xfId="16862" xr:uid="{00000000-0005-0000-0000-000027410000}"/>
    <cellStyle name="20% - Accent1 3 2 2 2 2 4 4 2 2 2" xfId="16863" xr:uid="{00000000-0005-0000-0000-000028410000}"/>
    <cellStyle name="20% - Accent1 3 2 2 2 2 4 4 2 3" xfId="16864" xr:uid="{00000000-0005-0000-0000-000029410000}"/>
    <cellStyle name="20% - Accent1 3 2 2 2 2 4 4 3" xfId="16865" xr:uid="{00000000-0005-0000-0000-00002A410000}"/>
    <cellStyle name="20% - Accent1 3 2 2 2 2 4 4 3 2" xfId="16866" xr:uid="{00000000-0005-0000-0000-00002B410000}"/>
    <cellStyle name="20% - Accent1 3 2 2 2 2 4 4 4" xfId="16867" xr:uid="{00000000-0005-0000-0000-00002C410000}"/>
    <cellStyle name="20% - Accent1 3 2 2 2 2 4 5" xfId="16868" xr:uid="{00000000-0005-0000-0000-00002D410000}"/>
    <cellStyle name="20% - Accent1 3 2 2 2 2 4 5 2" xfId="16869" xr:uid="{00000000-0005-0000-0000-00002E410000}"/>
    <cellStyle name="20% - Accent1 3 2 2 2 2 4 5 2 2" xfId="16870" xr:uid="{00000000-0005-0000-0000-00002F410000}"/>
    <cellStyle name="20% - Accent1 3 2 2 2 2 4 5 2 2 2" xfId="16871" xr:uid="{00000000-0005-0000-0000-000030410000}"/>
    <cellStyle name="20% - Accent1 3 2 2 2 2 4 5 2 3" xfId="16872" xr:uid="{00000000-0005-0000-0000-000031410000}"/>
    <cellStyle name="20% - Accent1 3 2 2 2 2 4 5 3" xfId="16873" xr:uid="{00000000-0005-0000-0000-000032410000}"/>
    <cellStyle name="20% - Accent1 3 2 2 2 2 4 5 3 2" xfId="16874" xr:uid="{00000000-0005-0000-0000-000033410000}"/>
    <cellStyle name="20% - Accent1 3 2 2 2 2 4 5 4" xfId="16875" xr:uid="{00000000-0005-0000-0000-000034410000}"/>
    <cellStyle name="20% - Accent1 3 2 2 2 2 4 6" xfId="16876" xr:uid="{00000000-0005-0000-0000-000035410000}"/>
    <cellStyle name="20% - Accent1 3 2 2 2 2 4 6 2" xfId="16877" xr:uid="{00000000-0005-0000-0000-000036410000}"/>
    <cellStyle name="20% - Accent1 3 2 2 2 2 4 6 2 2" xfId="16878" xr:uid="{00000000-0005-0000-0000-000037410000}"/>
    <cellStyle name="20% - Accent1 3 2 2 2 2 4 6 2 2 2" xfId="16879" xr:uid="{00000000-0005-0000-0000-000038410000}"/>
    <cellStyle name="20% - Accent1 3 2 2 2 2 4 6 2 3" xfId="16880" xr:uid="{00000000-0005-0000-0000-000039410000}"/>
    <cellStyle name="20% - Accent1 3 2 2 2 2 4 6 3" xfId="16881" xr:uid="{00000000-0005-0000-0000-00003A410000}"/>
    <cellStyle name="20% - Accent1 3 2 2 2 2 4 6 3 2" xfId="16882" xr:uid="{00000000-0005-0000-0000-00003B410000}"/>
    <cellStyle name="20% - Accent1 3 2 2 2 2 4 6 4" xfId="16883" xr:uid="{00000000-0005-0000-0000-00003C410000}"/>
    <cellStyle name="20% - Accent1 3 2 2 2 2 4 7" xfId="16884" xr:uid="{00000000-0005-0000-0000-00003D410000}"/>
    <cellStyle name="20% - Accent1 3 2 2 2 2 4 7 2" xfId="16885" xr:uid="{00000000-0005-0000-0000-00003E410000}"/>
    <cellStyle name="20% - Accent1 3 2 2 2 2 4 7 2 2" xfId="16886" xr:uid="{00000000-0005-0000-0000-00003F410000}"/>
    <cellStyle name="20% - Accent1 3 2 2 2 2 4 7 3" xfId="16887" xr:uid="{00000000-0005-0000-0000-000040410000}"/>
    <cellStyle name="20% - Accent1 3 2 2 2 2 4 8" xfId="16888" xr:uid="{00000000-0005-0000-0000-000041410000}"/>
    <cellStyle name="20% - Accent1 3 2 2 2 2 4 8 2" xfId="16889" xr:uid="{00000000-0005-0000-0000-000042410000}"/>
    <cellStyle name="20% - Accent1 3 2 2 2 2 4 8 2 2" xfId="16890" xr:uid="{00000000-0005-0000-0000-000043410000}"/>
    <cellStyle name="20% - Accent1 3 2 2 2 2 4 8 3" xfId="16891" xr:uid="{00000000-0005-0000-0000-000044410000}"/>
    <cellStyle name="20% - Accent1 3 2 2 2 2 4 9" xfId="16892" xr:uid="{00000000-0005-0000-0000-000045410000}"/>
    <cellStyle name="20% - Accent1 3 2 2 2 2 4 9 2" xfId="16893" xr:uid="{00000000-0005-0000-0000-000046410000}"/>
    <cellStyle name="20% - Accent1 3 2 2 2 2 5" xfId="16894" xr:uid="{00000000-0005-0000-0000-000047410000}"/>
    <cellStyle name="20% - Accent1 3 2 2 2 2 5 2" xfId="16895" xr:uid="{00000000-0005-0000-0000-000048410000}"/>
    <cellStyle name="20% - Accent1 3 2 2 2 2 5 2 2" xfId="16896" xr:uid="{00000000-0005-0000-0000-000049410000}"/>
    <cellStyle name="20% - Accent1 3 2 2 2 2 5 2 2 2" xfId="16897" xr:uid="{00000000-0005-0000-0000-00004A410000}"/>
    <cellStyle name="20% - Accent1 3 2 2 2 2 5 2 2 2 2" xfId="16898" xr:uid="{00000000-0005-0000-0000-00004B410000}"/>
    <cellStyle name="20% - Accent1 3 2 2 2 2 5 2 2 3" xfId="16899" xr:uid="{00000000-0005-0000-0000-00004C410000}"/>
    <cellStyle name="20% - Accent1 3 2 2 2 2 5 2 3" xfId="16900" xr:uid="{00000000-0005-0000-0000-00004D410000}"/>
    <cellStyle name="20% - Accent1 3 2 2 2 2 5 2 3 2" xfId="16901" xr:uid="{00000000-0005-0000-0000-00004E410000}"/>
    <cellStyle name="20% - Accent1 3 2 2 2 2 5 2 4" xfId="16902" xr:uid="{00000000-0005-0000-0000-00004F410000}"/>
    <cellStyle name="20% - Accent1 3 2 2 2 2 5 3" xfId="16903" xr:uid="{00000000-0005-0000-0000-000050410000}"/>
    <cellStyle name="20% - Accent1 3 2 2 2 2 5 3 2" xfId="16904" xr:uid="{00000000-0005-0000-0000-000051410000}"/>
    <cellStyle name="20% - Accent1 3 2 2 2 2 5 3 2 2" xfId="16905" xr:uid="{00000000-0005-0000-0000-000052410000}"/>
    <cellStyle name="20% - Accent1 3 2 2 2 2 5 3 2 2 2" xfId="16906" xr:uid="{00000000-0005-0000-0000-000053410000}"/>
    <cellStyle name="20% - Accent1 3 2 2 2 2 5 3 2 3" xfId="16907" xr:uid="{00000000-0005-0000-0000-000054410000}"/>
    <cellStyle name="20% - Accent1 3 2 2 2 2 5 3 3" xfId="16908" xr:uid="{00000000-0005-0000-0000-000055410000}"/>
    <cellStyle name="20% - Accent1 3 2 2 2 2 5 3 3 2" xfId="16909" xr:uid="{00000000-0005-0000-0000-000056410000}"/>
    <cellStyle name="20% - Accent1 3 2 2 2 2 5 3 4" xfId="16910" xr:uid="{00000000-0005-0000-0000-000057410000}"/>
    <cellStyle name="20% - Accent1 3 2 2 2 2 5 4" xfId="16911" xr:uid="{00000000-0005-0000-0000-000058410000}"/>
    <cellStyle name="20% - Accent1 3 2 2 2 2 5 4 2" xfId="16912" xr:uid="{00000000-0005-0000-0000-000059410000}"/>
    <cellStyle name="20% - Accent1 3 2 2 2 2 5 4 2 2" xfId="16913" xr:uid="{00000000-0005-0000-0000-00005A410000}"/>
    <cellStyle name="20% - Accent1 3 2 2 2 2 5 4 2 2 2" xfId="16914" xr:uid="{00000000-0005-0000-0000-00005B410000}"/>
    <cellStyle name="20% - Accent1 3 2 2 2 2 5 4 2 3" xfId="16915" xr:uid="{00000000-0005-0000-0000-00005C410000}"/>
    <cellStyle name="20% - Accent1 3 2 2 2 2 5 4 3" xfId="16916" xr:uid="{00000000-0005-0000-0000-00005D410000}"/>
    <cellStyle name="20% - Accent1 3 2 2 2 2 5 4 3 2" xfId="16917" xr:uid="{00000000-0005-0000-0000-00005E410000}"/>
    <cellStyle name="20% - Accent1 3 2 2 2 2 5 4 4" xfId="16918" xr:uid="{00000000-0005-0000-0000-00005F410000}"/>
    <cellStyle name="20% - Accent1 3 2 2 2 2 5 5" xfId="16919" xr:uid="{00000000-0005-0000-0000-000060410000}"/>
    <cellStyle name="20% - Accent1 3 2 2 2 2 5 5 2" xfId="16920" xr:uid="{00000000-0005-0000-0000-000061410000}"/>
    <cellStyle name="20% - Accent1 3 2 2 2 2 5 5 2 2" xfId="16921" xr:uid="{00000000-0005-0000-0000-000062410000}"/>
    <cellStyle name="20% - Accent1 3 2 2 2 2 5 5 3" xfId="16922" xr:uid="{00000000-0005-0000-0000-000063410000}"/>
    <cellStyle name="20% - Accent1 3 2 2 2 2 5 6" xfId="16923" xr:uid="{00000000-0005-0000-0000-000064410000}"/>
    <cellStyle name="20% - Accent1 3 2 2 2 2 5 6 2" xfId="16924" xr:uid="{00000000-0005-0000-0000-000065410000}"/>
    <cellStyle name="20% - Accent1 3 2 2 2 2 5 6 2 2" xfId="16925" xr:uid="{00000000-0005-0000-0000-000066410000}"/>
    <cellStyle name="20% - Accent1 3 2 2 2 2 5 6 3" xfId="16926" xr:uid="{00000000-0005-0000-0000-000067410000}"/>
    <cellStyle name="20% - Accent1 3 2 2 2 2 5 7" xfId="16927" xr:uid="{00000000-0005-0000-0000-000068410000}"/>
    <cellStyle name="20% - Accent1 3 2 2 2 2 5 7 2" xfId="16928" xr:uid="{00000000-0005-0000-0000-000069410000}"/>
    <cellStyle name="20% - Accent1 3 2 2 2 2 5 8" xfId="16929" xr:uid="{00000000-0005-0000-0000-00006A410000}"/>
    <cellStyle name="20% - Accent1 3 2 2 2 2 5 8 2" xfId="16930" xr:uid="{00000000-0005-0000-0000-00006B410000}"/>
    <cellStyle name="20% - Accent1 3 2 2 2 2 5 9" xfId="16931" xr:uid="{00000000-0005-0000-0000-00006C410000}"/>
    <cellStyle name="20% - Accent1 3 2 2 2 2 6" xfId="16932" xr:uid="{00000000-0005-0000-0000-00006D410000}"/>
    <cellStyle name="20% - Accent1 3 2 2 2 2 6 2" xfId="16933" xr:uid="{00000000-0005-0000-0000-00006E410000}"/>
    <cellStyle name="20% - Accent1 3 2 2 2 2 6 2 2" xfId="16934" xr:uid="{00000000-0005-0000-0000-00006F410000}"/>
    <cellStyle name="20% - Accent1 3 2 2 2 2 6 2 2 2" xfId="16935" xr:uid="{00000000-0005-0000-0000-000070410000}"/>
    <cellStyle name="20% - Accent1 3 2 2 2 2 6 2 2 2 2" xfId="16936" xr:uid="{00000000-0005-0000-0000-000071410000}"/>
    <cellStyle name="20% - Accent1 3 2 2 2 2 6 2 2 3" xfId="16937" xr:uid="{00000000-0005-0000-0000-000072410000}"/>
    <cellStyle name="20% - Accent1 3 2 2 2 2 6 2 3" xfId="16938" xr:uid="{00000000-0005-0000-0000-000073410000}"/>
    <cellStyle name="20% - Accent1 3 2 2 2 2 6 2 3 2" xfId="16939" xr:uid="{00000000-0005-0000-0000-000074410000}"/>
    <cellStyle name="20% - Accent1 3 2 2 2 2 6 2 4" xfId="16940" xr:uid="{00000000-0005-0000-0000-000075410000}"/>
    <cellStyle name="20% - Accent1 3 2 2 2 2 6 3" xfId="16941" xr:uid="{00000000-0005-0000-0000-000076410000}"/>
    <cellStyle name="20% - Accent1 3 2 2 2 2 6 3 2" xfId="16942" xr:uid="{00000000-0005-0000-0000-000077410000}"/>
    <cellStyle name="20% - Accent1 3 2 2 2 2 6 3 2 2" xfId="16943" xr:uid="{00000000-0005-0000-0000-000078410000}"/>
    <cellStyle name="20% - Accent1 3 2 2 2 2 6 3 2 2 2" xfId="16944" xr:uid="{00000000-0005-0000-0000-000079410000}"/>
    <cellStyle name="20% - Accent1 3 2 2 2 2 6 3 2 3" xfId="16945" xr:uid="{00000000-0005-0000-0000-00007A410000}"/>
    <cellStyle name="20% - Accent1 3 2 2 2 2 6 3 3" xfId="16946" xr:uid="{00000000-0005-0000-0000-00007B410000}"/>
    <cellStyle name="20% - Accent1 3 2 2 2 2 6 3 3 2" xfId="16947" xr:uid="{00000000-0005-0000-0000-00007C410000}"/>
    <cellStyle name="20% - Accent1 3 2 2 2 2 6 3 4" xfId="16948" xr:uid="{00000000-0005-0000-0000-00007D410000}"/>
    <cellStyle name="20% - Accent1 3 2 2 2 2 6 4" xfId="16949" xr:uid="{00000000-0005-0000-0000-00007E410000}"/>
    <cellStyle name="20% - Accent1 3 2 2 2 2 6 4 2" xfId="16950" xr:uid="{00000000-0005-0000-0000-00007F410000}"/>
    <cellStyle name="20% - Accent1 3 2 2 2 2 6 4 2 2" xfId="16951" xr:uid="{00000000-0005-0000-0000-000080410000}"/>
    <cellStyle name="20% - Accent1 3 2 2 2 2 6 4 2 2 2" xfId="16952" xr:uid="{00000000-0005-0000-0000-000081410000}"/>
    <cellStyle name="20% - Accent1 3 2 2 2 2 6 4 2 3" xfId="16953" xr:uid="{00000000-0005-0000-0000-000082410000}"/>
    <cellStyle name="20% - Accent1 3 2 2 2 2 6 4 3" xfId="16954" xr:uid="{00000000-0005-0000-0000-000083410000}"/>
    <cellStyle name="20% - Accent1 3 2 2 2 2 6 4 3 2" xfId="16955" xr:uid="{00000000-0005-0000-0000-000084410000}"/>
    <cellStyle name="20% - Accent1 3 2 2 2 2 6 4 4" xfId="16956" xr:uid="{00000000-0005-0000-0000-000085410000}"/>
    <cellStyle name="20% - Accent1 3 2 2 2 2 6 5" xfId="16957" xr:uid="{00000000-0005-0000-0000-000086410000}"/>
    <cellStyle name="20% - Accent1 3 2 2 2 2 6 5 2" xfId="16958" xr:uid="{00000000-0005-0000-0000-000087410000}"/>
    <cellStyle name="20% - Accent1 3 2 2 2 2 6 5 2 2" xfId="16959" xr:uid="{00000000-0005-0000-0000-000088410000}"/>
    <cellStyle name="20% - Accent1 3 2 2 2 2 6 5 3" xfId="16960" xr:uid="{00000000-0005-0000-0000-000089410000}"/>
    <cellStyle name="20% - Accent1 3 2 2 2 2 6 6" xfId="16961" xr:uid="{00000000-0005-0000-0000-00008A410000}"/>
    <cellStyle name="20% - Accent1 3 2 2 2 2 6 6 2" xfId="16962" xr:uid="{00000000-0005-0000-0000-00008B410000}"/>
    <cellStyle name="20% - Accent1 3 2 2 2 2 6 6 2 2" xfId="16963" xr:uid="{00000000-0005-0000-0000-00008C410000}"/>
    <cellStyle name="20% - Accent1 3 2 2 2 2 6 6 3" xfId="16964" xr:uid="{00000000-0005-0000-0000-00008D410000}"/>
    <cellStyle name="20% - Accent1 3 2 2 2 2 6 7" xfId="16965" xr:uid="{00000000-0005-0000-0000-00008E410000}"/>
    <cellStyle name="20% - Accent1 3 2 2 2 2 6 7 2" xfId="16966" xr:uid="{00000000-0005-0000-0000-00008F410000}"/>
    <cellStyle name="20% - Accent1 3 2 2 2 2 6 8" xfId="16967" xr:uid="{00000000-0005-0000-0000-000090410000}"/>
    <cellStyle name="20% - Accent1 3 2 2 2 2 6 8 2" xfId="16968" xr:uid="{00000000-0005-0000-0000-000091410000}"/>
    <cellStyle name="20% - Accent1 3 2 2 2 2 6 9" xfId="16969" xr:uid="{00000000-0005-0000-0000-000092410000}"/>
    <cellStyle name="20% - Accent1 3 2 2 2 2 7" xfId="16970" xr:uid="{00000000-0005-0000-0000-000093410000}"/>
    <cellStyle name="20% - Accent1 3 2 2 2 2 7 2" xfId="16971" xr:uid="{00000000-0005-0000-0000-000094410000}"/>
    <cellStyle name="20% - Accent1 3 2 2 2 2 7 2 2" xfId="16972" xr:uid="{00000000-0005-0000-0000-000095410000}"/>
    <cellStyle name="20% - Accent1 3 2 2 2 2 7 2 2 2" xfId="16973" xr:uid="{00000000-0005-0000-0000-000096410000}"/>
    <cellStyle name="20% - Accent1 3 2 2 2 2 7 2 3" xfId="16974" xr:uid="{00000000-0005-0000-0000-000097410000}"/>
    <cellStyle name="20% - Accent1 3 2 2 2 2 7 3" xfId="16975" xr:uid="{00000000-0005-0000-0000-000098410000}"/>
    <cellStyle name="20% - Accent1 3 2 2 2 2 7 3 2" xfId="16976" xr:uid="{00000000-0005-0000-0000-000099410000}"/>
    <cellStyle name="20% - Accent1 3 2 2 2 2 7 4" xfId="16977" xr:uid="{00000000-0005-0000-0000-00009A410000}"/>
    <cellStyle name="20% - Accent1 3 2 2 2 2 8" xfId="16978" xr:uid="{00000000-0005-0000-0000-00009B410000}"/>
    <cellStyle name="20% - Accent1 3 2 2 2 2 8 2" xfId="16979" xr:uid="{00000000-0005-0000-0000-00009C410000}"/>
    <cellStyle name="20% - Accent1 3 2 2 2 2 8 2 2" xfId="16980" xr:uid="{00000000-0005-0000-0000-00009D410000}"/>
    <cellStyle name="20% - Accent1 3 2 2 2 2 8 2 2 2" xfId="16981" xr:uid="{00000000-0005-0000-0000-00009E410000}"/>
    <cellStyle name="20% - Accent1 3 2 2 2 2 8 2 3" xfId="16982" xr:uid="{00000000-0005-0000-0000-00009F410000}"/>
    <cellStyle name="20% - Accent1 3 2 2 2 2 8 3" xfId="16983" xr:uid="{00000000-0005-0000-0000-0000A0410000}"/>
    <cellStyle name="20% - Accent1 3 2 2 2 2 8 3 2" xfId="16984" xr:uid="{00000000-0005-0000-0000-0000A1410000}"/>
    <cellStyle name="20% - Accent1 3 2 2 2 2 8 4" xfId="16985" xr:uid="{00000000-0005-0000-0000-0000A2410000}"/>
    <cellStyle name="20% - Accent1 3 2 2 2 2 9" xfId="16986" xr:uid="{00000000-0005-0000-0000-0000A3410000}"/>
    <cellStyle name="20% - Accent1 3 2 2 2 2 9 2" xfId="16987" xr:uid="{00000000-0005-0000-0000-0000A4410000}"/>
    <cellStyle name="20% - Accent1 3 2 2 2 2 9 2 2" xfId="16988" xr:uid="{00000000-0005-0000-0000-0000A5410000}"/>
    <cellStyle name="20% - Accent1 3 2 2 2 2 9 2 2 2" xfId="16989" xr:uid="{00000000-0005-0000-0000-0000A6410000}"/>
    <cellStyle name="20% - Accent1 3 2 2 2 2 9 2 3" xfId="16990" xr:uid="{00000000-0005-0000-0000-0000A7410000}"/>
    <cellStyle name="20% - Accent1 3 2 2 2 2 9 3" xfId="16991" xr:uid="{00000000-0005-0000-0000-0000A8410000}"/>
    <cellStyle name="20% - Accent1 3 2 2 2 2 9 3 2" xfId="16992" xr:uid="{00000000-0005-0000-0000-0000A9410000}"/>
    <cellStyle name="20% - Accent1 3 2 2 2 2 9 4" xfId="16993" xr:uid="{00000000-0005-0000-0000-0000AA410000}"/>
    <cellStyle name="20% - Accent1 3 2 2 2 3" xfId="16994" xr:uid="{00000000-0005-0000-0000-0000AB410000}"/>
    <cellStyle name="20% - Accent1 3 2 2 2 3 10" xfId="16995" xr:uid="{00000000-0005-0000-0000-0000AC410000}"/>
    <cellStyle name="20% - Accent1 3 2 2 2 3 10 2" xfId="16996" xr:uid="{00000000-0005-0000-0000-0000AD410000}"/>
    <cellStyle name="20% - Accent1 3 2 2 2 3 11" xfId="16997" xr:uid="{00000000-0005-0000-0000-0000AE410000}"/>
    <cellStyle name="20% - Accent1 3 2 2 2 3 2" xfId="16998" xr:uid="{00000000-0005-0000-0000-0000AF410000}"/>
    <cellStyle name="20% - Accent1 3 2 2 2 3 2 2" xfId="16999" xr:uid="{00000000-0005-0000-0000-0000B0410000}"/>
    <cellStyle name="20% - Accent1 3 2 2 2 3 2 2 2" xfId="17000" xr:uid="{00000000-0005-0000-0000-0000B1410000}"/>
    <cellStyle name="20% - Accent1 3 2 2 2 3 2 2 2 2" xfId="17001" xr:uid="{00000000-0005-0000-0000-0000B2410000}"/>
    <cellStyle name="20% - Accent1 3 2 2 2 3 2 2 2 2 2" xfId="17002" xr:uid="{00000000-0005-0000-0000-0000B3410000}"/>
    <cellStyle name="20% - Accent1 3 2 2 2 3 2 2 2 3" xfId="17003" xr:uid="{00000000-0005-0000-0000-0000B4410000}"/>
    <cellStyle name="20% - Accent1 3 2 2 2 3 2 2 3" xfId="17004" xr:uid="{00000000-0005-0000-0000-0000B5410000}"/>
    <cellStyle name="20% - Accent1 3 2 2 2 3 2 2 3 2" xfId="17005" xr:uid="{00000000-0005-0000-0000-0000B6410000}"/>
    <cellStyle name="20% - Accent1 3 2 2 2 3 2 2 4" xfId="17006" xr:uid="{00000000-0005-0000-0000-0000B7410000}"/>
    <cellStyle name="20% - Accent1 3 2 2 2 3 2 3" xfId="17007" xr:uid="{00000000-0005-0000-0000-0000B8410000}"/>
    <cellStyle name="20% - Accent1 3 2 2 2 3 2 3 2" xfId="17008" xr:uid="{00000000-0005-0000-0000-0000B9410000}"/>
    <cellStyle name="20% - Accent1 3 2 2 2 3 2 3 2 2" xfId="17009" xr:uid="{00000000-0005-0000-0000-0000BA410000}"/>
    <cellStyle name="20% - Accent1 3 2 2 2 3 2 3 2 2 2" xfId="17010" xr:uid="{00000000-0005-0000-0000-0000BB410000}"/>
    <cellStyle name="20% - Accent1 3 2 2 2 3 2 3 2 3" xfId="17011" xr:uid="{00000000-0005-0000-0000-0000BC410000}"/>
    <cellStyle name="20% - Accent1 3 2 2 2 3 2 3 3" xfId="17012" xr:uid="{00000000-0005-0000-0000-0000BD410000}"/>
    <cellStyle name="20% - Accent1 3 2 2 2 3 2 3 3 2" xfId="17013" xr:uid="{00000000-0005-0000-0000-0000BE410000}"/>
    <cellStyle name="20% - Accent1 3 2 2 2 3 2 3 4" xfId="17014" xr:uid="{00000000-0005-0000-0000-0000BF410000}"/>
    <cellStyle name="20% - Accent1 3 2 2 2 3 2 4" xfId="17015" xr:uid="{00000000-0005-0000-0000-0000C0410000}"/>
    <cellStyle name="20% - Accent1 3 2 2 2 3 2 4 2" xfId="17016" xr:uid="{00000000-0005-0000-0000-0000C1410000}"/>
    <cellStyle name="20% - Accent1 3 2 2 2 3 2 4 2 2" xfId="17017" xr:uid="{00000000-0005-0000-0000-0000C2410000}"/>
    <cellStyle name="20% - Accent1 3 2 2 2 3 2 4 2 2 2" xfId="17018" xr:uid="{00000000-0005-0000-0000-0000C3410000}"/>
    <cellStyle name="20% - Accent1 3 2 2 2 3 2 4 2 3" xfId="17019" xr:uid="{00000000-0005-0000-0000-0000C4410000}"/>
    <cellStyle name="20% - Accent1 3 2 2 2 3 2 4 3" xfId="17020" xr:uid="{00000000-0005-0000-0000-0000C5410000}"/>
    <cellStyle name="20% - Accent1 3 2 2 2 3 2 4 3 2" xfId="17021" xr:uid="{00000000-0005-0000-0000-0000C6410000}"/>
    <cellStyle name="20% - Accent1 3 2 2 2 3 2 4 4" xfId="17022" xr:uid="{00000000-0005-0000-0000-0000C7410000}"/>
    <cellStyle name="20% - Accent1 3 2 2 2 3 2 5" xfId="17023" xr:uid="{00000000-0005-0000-0000-0000C8410000}"/>
    <cellStyle name="20% - Accent1 3 2 2 2 3 2 5 2" xfId="17024" xr:uid="{00000000-0005-0000-0000-0000C9410000}"/>
    <cellStyle name="20% - Accent1 3 2 2 2 3 2 5 2 2" xfId="17025" xr:uid="{00000000-0005-0000-0000-0000CA410000}"/>
    <cellStyle name="20% - Accent1 3 2 2 2 3 2 5 3" xfId="17026" xr:uid="{00000000-0005-0000-0000-0000CB410000}"/>
    <cellStyle name="20% - Accent1 3 2 2 2 3 2 6" xfId="17027" xr:uid="{00000000-0005-0000-0000-0000CC410000}"/>
    <cellStyle name="20% - Accent1 3 2 2 2 3 2 6 2" xfId="17028" xr:uid="{00000000-0005-0000-0000-0000CD410000}"/>
    <cellStyle name="20% - Accent1 3 2 2 2 3 2 6 2 2" xfId="17029" xr:uid="{00000000-0005-0000-0000-0000CE410000}"/>
    <cellStyle name="20% - Accent1 3 2 2 2 3 2 6 3" xfId="17030" xr:uid="{00000000-0005-0000-0000-0000CF410000}"/>
    <cellStyle name="20% - Accent1 3 2 2 2 3 2 7" xfId="17031" xr:uid="{00000000-0005-0000-0000-0000D0410000}"/>
    <cellStyle name="20% - Accent1 3 2 2 2 3 2 7 2" xfId="17032" xr:uid="{00000000-0005-0000-0000-0000D1410000}"/>
    <cellStyle name="20% - Accent1 3 2 2 2 3 2 8" xfId="17033" xr:uid="{00000000-0005-0000-0000-0000D2410000}"/>
    <cellStyle name="20% - Accent1 3 2 2 2 3 2 8 2" xfId="17034" xr:uid="{00000000-0005-0000-0000-0000D3410000}"/>
    <cellStyle name="20% - Accent1 3 2 2 2 3 2 9" xfId="17035" xr:uid="{00000000-0005-0000-0000-0000D4410000}"/>
    <cellStyle name="20% - Accent1 3 2 2 2 3 3" xfId="17036" xr:uid="{00000000-0005-0000-0000-0000D5410000}"/>
    <cellStyle name="20% - Accent1 3 2 2 2 3 3 2" xfId="17037" xr:uid="{00000000-0005-0000-0000-0000D6410000}"/>
    <cellStyle name="20% - Accent1 3 2 2 2 3 3 2 2" xfId="17038" xr:uid="{00000000-0005-0000-0000-0000D7410000}"/>
    <cellStyle name="20% - Accent1 3 2 2 2 3 3 2 2 2" xfId="17039" xr:uid="{00000000-0005-0000-0000-0000D8410000}"/>
    <cellStyle name="20% - Accent1 3 2 2 2 3 3 2 2 2 2" xfId="17040" xr:uid="{00000000-0005-0000-0000-0000D9410000}"/>
    <cellStyle name="20% - Accent1 3 2 2 2 3 3 2 2 3" xfId="17041" xr:uid="{00000000-0005-0000-0000-0000DA410000}"/>
    <cellStyle name="20% - Accent1 3 2 2 2 3 3 2 3" xfId="17042" xr:uid="{00000000-0005-0000-0000-0000DB410000}"/>
    <cellStyle name="20% - Accent1 3 2 2 2 3 3 2 3 2" xfId="17043" xr:uid="{00000000-0005-0000-0000-0000DC410000}"/>
    <cellStyle name="20% - Accent1 3 2 2 2 3 3 2 4" xfId="17044" xr:uid="{00000000-0005-0000-0000-0000DD410000}"/>
    <cellStyle name="20% - Accent1 3 2 2 2 3 3 3" xfId="17045" xr:uid="{00000000-0005-0000-0000-0000DE410000}"/>
    <cellStyle name="20% - Accent1 3 2 2 2 3 3 3 2" xfId="17046" xr:uid="{00000000-0005-0000-0000-0000DF410000}"/>
    <cellStyle name="20% - Accent1 3 2 2 2 3 3 3 2 2" xfId="17047" xr:uid="{00000000-0005-0000-0000-0000E0410000}"/>
    <cellStyle name="20% - Accent1 3 2 2 2 3 3 3 2 2 2" xfId="17048" xr:uid="{00000000-0005-0000-0000-0000E1410000}"/>
    <cellStyle name="20% - Accent1 3 2 2 2 3 3 3 2 3" xfId="17049" xr:uid="{00000000-0005-0000-0000-0000E2410000}"/>
    <cellStyle name="20% - Accent1 3 2 2 2 3 3 3 3" xfId="17050" xr:uid="{00000000-0005-0000-0000-0000E3410000}"/>
    <cellStyle name="20% - Accent1 3 2 2 2 3 3 3 3 2" xfId="17051" xr:uid="{00000000-0005-0000-0000-0000E4410000}"/>
    <cellStyle name="20% - Accent1 3 2 2 2 3 3 3 4" xfId="17052" xr:uid="{00000000-0005-0000-0000-0000E5410000}"/>
    <cellStyle name="20% - Accent1 3 2 2 2 3 3 4" xfId="17053" xr:uid="{00000000-0005-0000-0000-0000E6410000}"/>
    <cellStyle name="20% - Accent1 3 2 2 2 3 3 4 2" xfId="17054" xr:uid="{00000000-0005-0000-0000-0000E7410000}"/>
    <cellStyle name="20% - Accent1 3 2 2 2 3 3 4 2 2" xfId="17055" xr:uid="{00000000-0005-0000-0000-0000E8410000}"/>
    <cellStyle name="20% - Accent1 3 2 2 2 3 3 4 2 2 2" xfId="17056" xr:uid="{00000000-0005-0000-0000-0000E9410000}"/>
    <cellStyle name="20% - Accent1 3 2 2 2 3 3 4 2 3" xfId="17057" xr:uid="{00000000-0005-0000-0000-0000EA410000}"/>
    <cellStyle name="20% - Accent1 3 2 2 2 3 3 4 3" xfId="17058" xr:uid="{00000000-0005-0000-0000-0000EB410000}"/>
    <cellStyle name="20% - Accent1 3 2 2 2 3 3 4 3 2" xfId="17059" xr:uid="{00000000-0005-0000-0000-0000EC410000}"/>
    <cellStyle name="20% - Accent1 3 2 2 2 3 3 4 4" xfId="17060" xr:uid="{00000000-0005-0000-0000-0000ED410000}"/>
    <cellStyle name="20% - Accent1 3 2 2 2 3 3 5" xfId="17061" xr:uid="{00000000-0005-0000-0000-0000EE410000}"/>
    <cellStyle name="20% - Accent1 3 2 2 2 3 3 5 2" xfId="17062" xr:uid="{00000000-0005-0000-0000-0000EF410000}"/>
    <cellStyle name="20% - Accent1 3 2 2 2 3 3 5 2 2" xfId="17063" xr:uid="{00000000-0005-0000-0000-0000F0410000}"/>
    <cellStyle name="20% - Accent1 3 2 2 2 3 3 5 3" xfId="17064" xr:uid="{00000000-0005-0000-0000-0000F1410000}"/>
    <cellStyle name="20% - Accent1 3 2 2 2 3 3 6" xfId="17065" xr:uid="{00000000-0005-0000-0000-0000F2410000}"/>
    <cellStyle name="20% - Accent1 3 2 2 2 3 3 6 2" xfId="17066" xr:uid="{00000000-0005-0000-0000-0000F3410000}"/>
    <cellStyle name="20% - Accent1 3 2 2 2 3 3 6 2 2" xfId="17067" xr:uid="{00000000-0005-0000-0000-0000F4410000}"/>
    <cellStyle name="20% - Accent1 3 2 2 2 3 3 6 3" xfId="17068" xr:uid="{00000000-0005-0000-0000-0000F5410000}"/>
    <cellStyle name="20% - Accent1 3 2 2 2 3 3 7" xfId="17069" xr:uid="{00000000-0005-0000-0000-0000F6410000}"/>
    <cellStyle name="20% - Accent1 3 2 2 2 3 3 7 2" xfId="17070" xr:uid="{00000000-0005-0000-0000-0000F7410000}"/>
    <cellStyle name="20% - Accent1 3 2 2 2 3 3 8" xfId="17071" xr:uid="{00000000-0005-0000-0000-0000F8410000}"/>
    <cellStyle name="20% - Accent1 3 2 2 2 3 3 8 2" xfId="17072" xr:uid="{00000000-0005-0000-0000-0000F9410000}"/>
    <cellStyle name="20% - Accent1 3 2 2 2 3 3 9" xfId="17073" xr:uid="{00000000-0005-0000-0000-0000FA410000}"/>
    <cellStyle name="20% - Accent1 3 2 2 2 3 4" xfId="17074" xr:uid="{00000000-0005-0000-0000-0000FB410000}"/>
    <cellStyle name="20% - Accent1 3 2 2 2 3 4 2" xfId="17075" xr:uid="{00000000-0005-0000-0000-0000FC410000}"/>
    <cellStyle name="20% - Accent1 3 2 2 2 3 4 2 2" xfId="17076" xr:uid="{00000000-0005-0000-0000-0000FD410000}"/>
    <cellStyle name="20% - Accent1 3 2 2 2 3 4 2 2 2" xfId="17077" xr:uid="{00000000-0005-0000-0000-0000FE410000}"/>
    <cellStyle name="20% - Accent1 3 2 2 2 3 4 2 3" xfId="17078" xr:uid="{00000000-0005-0000-0000-0000FF410000}"/>
    <cellStyle name="20% - Accent1 3 2 2 2 3 4 3" xfId="17079" xr:uid="{00000000-0005-0000-0000-000000420000}"/>
    <cellStyle name="20% - Accent1 3 2 2 2 3 4 3 2" xfId="17080" xr:uid="{00000000-0005-0000-0000-000001420000}"/>
    <cellStyle name="20% - Accent1 3 2 2 2 3 4 4" xfId="17081" xr:uid="{00000000-0005-0000-0000-000002420000}"/>
    <cellStyle name="20% - Accent1 3 2 2 2 3 5" xfId="17082" xr:uid="{00000000-0005-0000-0000-000003420000}"/>
    <cellStyle name="20% - Accent1 3 2 2 2 3 5 2" xfId="17083" xr:uid="{00000000-0005-0000-0000-000004420000}"/>
    <cellStyle name="20% - Accent1 3 2 2 2 3 5 2 2" xfId="17084" xr:uid="{00000000-0005-0000-0000-000005420000}"/>
    <cellStyle name="20% - Accent1 3 2 2 2 3 5 2 2 2" xfId="17085" xr:uid="{00000000-0005-0000-0000-000006420000}"/>
    <cellStyle name="20% - Accent1 3 2 2 2 3 5 2 3" xfId="17086" xr:uid="{00000000-0005-0000-0000-000007420000}"/>
    <cellStyle name="20% - Accent1 3 2 2 2 3 5 3" xfId="17087" xr:uid="{00000000-0005-0000-0000-000008420000}"/>
    <cellStyle name="20% - Accent1 3 2 2 2 3 5 3 2" xfId="17088" xr:uid="{00000000-0005-0000-0000-000009420000}"/>
    <cellStyle name="20% - Accent1 3 2 2 2 3 5 4" xfId="17089" xr:uid="{00000000-0005-0000-0000-00000A420000}"/>
    <cellStyle name="20% - Accent1 3 2 2 2 3 6" xfId="17090" xr:uid="{00000000-0005-0000-0000-00000B420000}"/>
    <cellStyle name="20% - Accent1 3 2 2 2 3 6 2" xfId="17091" xr:uid="{00000000-0005-0000-0000-00000C420000}"/>
    <cellStyle name="20% - Accent1 3 2 2 2 3 6 2 2" xfId="17092" xr:uid="{00000000-0005-0000-0000-00000D420000}"/>
    <cellStyle name="20% - Accent1 3 2 2 2 3 6 2 2 2" xfId="17093" xr:uid="{00000000-0005-0000-0000-00000E420000}"/>
    <cellStyle name="20% - Accent1 3 2 2 2 3 6 2 3" xfId="17094" xr:uid="{00000000-0005-0000-0000-00000F420000}"/>
    <cellStyle name="20% - Accent1 3 2 2 2 3 6 3" xfId="17095" xr:uid="{00000000-0005-0000-0000-000010420000}"/>
    <cellStyle name="20% - Accent1 3 2 2 2 3 6 3 2" xfId="17096" xr:uid="{00000000-0005-0000-0000-000011420000}"/>
    <cellStyle name="20% - Accent1 3 2 2 2 3 6 4" xfId="17097" xr:uid="{00000000-0005-0000-0000-000012420000}"/>
    <cellStyle name="20% - Accent1 3 2 2 2 3 7" xfId="17098" xr:uid="{00000000-0005-0000-0000-000013420000}"/>
    <cellStyle name="20% - Accent1 3 2 2 2 3 7 2" xfId="17099" xr:uid="{00000000-0005-0000-0000-000014420000}"/>
    <cellStyle name="20% - Accent1 3 2 2 2 3 7 2 2" xfId="17100" xr:uid="{00000000-0005-0000-0000-000015420000}"/>
    <cellStyle name="20% - Accent1 3 2 2 2 3 7 3" xfId="17101" xr:uid="{00000000-0005-0000-0000-000016420000}"/>
    <cellStyle name="20% - Accent1 3 2 2 2 3 8" xfId="17102" xr:uid="{00000000-0005-0000-0000-000017420000}"/>
    <cellStyle name="20% - Accent1 3 2 2 2 3 8 2" xfId="17103" xr:uid="{00000000-0005-0000-0000-000018420000}"/>
    <cellStyle name="20% - Accent1 3 2 2 2 3 8 2 2" xfId="17104" xr:uid="{00000000-0005-0000-0000-000019420000}"/>
    <cellStyle name="20% - Accent1 3 2 2 2 3 8 3" xfId="17105" xr:uid="{00000000-0005-0000-0000-00001A420000}"/>
    <cellStyle name="20% - Accent1 3 2 2 2 3 9" xfId="17106" xr:uid="{00000000-0005-0000-0000-00001B420000}"/>
    <cellStyle name="20% - Accent1 3 2 2 2 3 9 2" xfId="17107" xr:uid="{00000000-0005-0000-0000-00001C420000}"/>
    <cellStyle name="20% - Accent1 3 2 2 2 4" xfId="17108" xr:uid="{00000000-0005-0000-0000-00001D420000}"/>
    <cellStyle name="20% - Accent1 3 2 2 2 4 10" xfId="17109" xr:uid="{00000000-0005-0000-0000-00001E420000}"/>
    <cellStyle name="20% - Accent1 3 2 2 2 4 10 2" xfId="17110" xr:uid="{00000000-0005-0000-0000-00001F420000}"/>
    <cellStyle name="20% - Accent1 3 2 2 2 4 11" xfId="17111" xr:uid="{00000000-0005-0000-0000-000020420000}"/>
    <cellStyle name="20% - Accent1 3 2 2 2 4 2" xfId="17112" xr:uid="{00000000-0005-0000-0000-000021420000}"/>
    <cellStyle name="20% - Accent1 3 2 2 2 4 2 2" xfId="17113" xr:uid="{00000000-0005-0000-0000-000022420000}"/>
    <cellStyle name="20% - Accent1 3 2 2 2 4 2 2 2" xfId="17114" xr:uid="{00000000-0005-0000-0000-000023420000}"/>
    <cellStyle name="20% - Accent1 3 2 2 2 4 2 2 2 2" xfId="17115" xr:uid="{00000000-0005-0000-0000-000024420000}"/>
    <cellStyle name="20% - Accent1 3 2 2 2 4 2 2 2 2 2" xfId="17116" xr:uid="{00000000-0005-0000-0000-000025420000}"/>
    <cellStyle name="20% - Accent1 3 2 2 2 4 2 2 2 3" xfId="17117" xr:uid="{00000000-0005-0000-0000-000026420000}"/>
    <cellStyle name="20% - Accent1 3 2 2 2 4 2 2 3" xfId="17118" xr:uid="{00000000-0005-0000-0000-000027420000}"/>
    <cellStyle name="20% - Accent1 3 2 2 2 4 2 2 3 2" xfId="17119" xr:uid="{00000000-0005-0000-0000-000028420000}"/>
    <cellStyle name="20% - Accent1 3 2 2 2 4 2 2 4" xfId="17120" xr:uid="{00000000-0005-0000-0000-000029420000}"/>
    <cellStyle name="20% - Accent1 3 2 2 2 4 2 3" xfId="17121" xr:uid="{00000000-0005-0000-0000-00002A420000}"/>
    <cellStyle name="20% - Accent1 3 2 2 2 4 2 3 2" xfId="17122" xr:uid="{00000000-0005-0000-0000-00002B420000}"/>
    <cellStyle name="20% - Accent1 3 2 2 2 4 2 3 2 2" xfId="17123" xr:uid="{00000000-0005-0000-0000-00002C420000}"/>
    <cellStyle name="20% - Accent1 3 2 2 2 4 2 3 2 2 2" xfId="17124" xr:uid="{00000000-0005-0000-0000-00002D420000}"/>
    <cellStyle name="20% - Accent1 3 2 2 2 4 2 3 2 3" xfId="17125" xr:uid="{00000000-0005-0000-0000-00002E420000}"/>
    <cellStyle name="20% - Accent1 3 2 2 2 4 2 3 3" xfId="17126" xr:uid="{00000000-0005-0000-0000-00002F420000}"/>
    <cellStyle name="20% - Accent1 3 2 2 2 4 2 3 3 2" xfId="17127" xr:uid="{00000000-0005-0000-0000-000030420000}"/>
    <cellStyle name="20% - Accent1 3 2 2 2 4 2 3 4" xfId="17128" xr:uid="{00000000-0005-0000-0000-000031420000}"/>
    <cellStyle name="20% - Accent1 3 2 2 2 4 2 4" xfId="17129" xr:uid="{00000000-0005-0000-0000-000032420000}"/>
    <cellStyle name="20% - Accent1 3 2 2 2 4 2 4 2" xfId="17130" xr:uid="{00000000-0005-0000-0000-000033420000}"/>
    <cellStyle name="20% - Accent1 3 2 2 2 4 2 4 2 2" xfId="17131" xr:uid="{00000000-0005-0000-0000-000034420000}"/>
    <cellStyle name="20% - Accent1 3 2 2 2 4 2 4 2 2 2" xfId="17132" xr:uid="{00000000-0005-0000-0000-000035420000}"/>
    <cellStyle name="20% - Accent1 3 2 2 2 4 2 4 2 3" xfId="17133" xr:uid="{00000000-0005-0000-0000-000036420000}"/>
    <cellStyle name="20% - Accent1 3 2 2 2 4 2 4 3" xfId="17134" xr:uid="{00000000-0005-0000-0000-000037420000}"/>
    <cellStyle name="20% - Accent1 3 2 2 2 4 2 4 3 2" xfId="17135" xr:uid="{00000000-0005-0000-0000-000038420000}"/>
    <cellStyle name="20% - Accent1 3 2 2 2 4 2 4 4" xfId="17136" xr:uid="{00000000-0005-0000-0000-000039420000}"/>
    <cellStyle name="20% - Accent1 3 2 2 2 4 2 5" xfId="17137" xr:uid="{00000000-0005-0000-0000-00003A420000}"/>
    <cellStyle name="20% - Accent1 3 2 2 2 4 2 5 2" xfId="17138" xr:uid="{00000000-0005-0000-0000-00003B420000}"/>
    <cellStyle name="20% - Accent1 3 2 2 2 4 2 5 2 2" xfId="17139" xr:uid="{00000000-0005-0000-0000-00003C420000}"/>
    <cellStyle name="20% - Accent1 3 2 2 2 4 2 5 3" xfId="17140" xr:uid="{00000000-0005-0000-0000-00003D420000}"/>
    <cellStyle name="20% - Accent1 3 2 2 2 4 2 6" xfId="17141" xr:uid="{00000000-0005-0000-0000-00003E420000}"/>
    <cellStyle name="20% - Accent1 3 2 2 2 4 2 6 2" xfId="17142" xr:uid="{00000000-0005-0000-0000-00003F420000}"/>
    <cellStyle name="20% - Accent1 3 2 2 2 4 2 6 2 2" xfId="17143" xr:uid="{00000000-0005-0000-0000-000040420000}"/>
    <cellStyle name="20% - Accent1 3 2 2 2 4 2 6 3" xfId="17144" xr:uid="{00000000-0005-0000-0000-000041420000}"/>
    <cellStyle name="20% - Accent1 3 2 2 2 4 2 7" xfId="17145" xr:uid="{00000000-0005-0000-0000-000042420000}"/>
    <cellStyle name="20% - Accent1 3 2 2 2 4 2 7 2" xfId="17146" xr:uid="{00000000-0005-0000-0000-000043420000}"/>
    <cellStyle name="20% - Accent1 3 2 2 2 4 2 8" xfId="17147" xr:uid="{00000000-0005-0000-0000-000044420000}"/>
    <cellStyle name="20% - Accent1 3 2 2 2 4 2 8 2" xfId="17148" xr:uid="{00000000-0005-0000-0000-000045420000}"/>
    <cellStyle name="20% - Accent1 3 2 2 2 4 2 9" xfId="17149" xr:uid="{00000000-0005-0000-0000-000046420000}"/>
    <cellStyle name="20% - Accent1 3 2 2 2 4 3" xfId="17150" xr:uid="{00000000-0005-0000-0000-000047420000}"/>
    <cellStyle name="20% - Accent1 3 2 2 2 4 3 2" xfId="17151" xr:uid="{00000000-0005-0000-0000-000048420000}"/>
    <cellStyle name="20% - Accent1 3 2 2 2 4 3 2 2" xfId="17152" xr:uid="{00000000-0005-0000-0000-000049420000}"/>
    <cellStyle name="20% - Accent1 3 2 2 2 4 3 2 2 2" xfId="17153" xr:uid="{00000000-0005-0000-0000-00004A420000}"/>
    <cellStyle name="20% - Accent1 3 2 2 2 4 3 2 2 2 2" xfId="17154" xr:uid="{00000000-0005-0000-0000-00004B420000}"/>
    <cellStyle name="20% - Accent1 3 2 2 2 4 3 2 2 3" xfId="17155" xr:uid="{00000000-0005-0000-0000-00004C420000}"/>
    <cellStyle name="20% - Accent1 3 2 2 2 4 3 2 3" xfId="17156" xr:uid="{00000000-0005-0000-0000-00004D420000}"/>
    <cellStyle name="20% - Accent1 3 2 2 2 4 3 2 3 2" xfId="17157" xr:uid="{00000000-0005-0000-0000-00004E420000}"/>
    <cellStyle name="20% - Accent1 3 2 2 2 4 3 2 4" xfId="17158" xr:uid="{00000000-0005-0000-0000-00004F420000}"/>
    <cellStyle name="20% - Accent1 3 2 2 2 4 3 3" xfId="17159" xr:uid="{00000000-0005-0000-0000-000050420000}"/>
    <cellStyle name="20% - Accent1 3 2 2 2 4 3 3 2" xfId="17160" xr:uid="{00000000-0005-0000-0000-000051420000}"/>
    <cellStyle name="20% - Accent1 3 2 2 2 4 3 3 2 2" xfId="17161" xr:uid="{00000000-0005-0000-0000-000052420000}"/>
    <cellStyle name="20% - Accent1 3 2 2 2 4 3 3 2 2 2" xfId="17162" xr:uid="{00000000-0005-0000-0000-000053420000}"/>
    <cellStyle name="20% - Accent1 3 2 2 2 4 3 3 2 3" xfId="17163" xr:uid="{00000000-0005-0000-0000-000054420000}"/>
    <cellStyle name="20% - Accent1 3 2 2 2 4 3 3 3" xfId="17164" xr:uid="{00000000-0005-0000-0000-000055420000}"/>
    <cellStyle name="20% - Accent1 3 2 2 2 4 3 3 3 2" xfId="17165" xr:uid="{00000000-0005-0000-0000-000056420000}"/>
    <cellStyle name="20% - Accent1 3 2 2 2 4 3 3 4" xfId="17166" xr:uid="{00000000-0005-0000-0000-000057420000}"/>
    <cellStyle name="20% - Accent1 3 2 2 2 4 3 4" xfId="17167" xr:uid="{00000000-0005-0000-0000-000058420000}"/>
    <cellStyle name="20% - Accent1 3 2 2 2 4 3 4 2" xfId="17168" xr:uid="{00000000-0005-0000-0000-000059420000}"/>
    <cellStyle name="20% - Accent1 3 2 2 2 4 3 4 2 2" xfId="17169" xr:uid="{00000000-0005-0000-0000-00005A420000}"/>
    <cellStyle name="20% - Accent1 3 2 2 2 4 3 4 2 2 2" xfId="17170" xr:uid="{00000000-0005-0000-0000-00005B420000}"/>
    <cellStyle name="20% - Accent1 3 2 2 2 4 3 4 2 3" xfId="17171" xr:uid="{00000000-0005-0000-0000-00005C420000}"/>
    <cellStyle name="20% - Accent1 3 2 2 2 4 3 4 3" xfId="17172" xr:uid="{00000000-0005-0000-0000-00005D420000}"/>
    <cellStyle name="20% - Accent1 3 2 2 2 4 3 4 3 2" xfId="17173" xr:uid="{00000000-0005-0000-0000-00005E420000}"/>
    <cellStyle name="20% - Accent1 3 2 2 2 4 3 4 4" xfId="17174" xr:uid="{00000000-0005-0000-0000-00005F420000}"/>
    <cellStyle name="20% - Accent1 3 2 2 2 4 3 5" xfId="17175" xr:uid="{00000000-0005-0000-0000-000060420000}"/>
    <cellStyle name="20% - Accent1 3 2 2 2 4 3 5 2" xfId="17176" xr:uid="{00000000-0005-0000-0000-000061420000}"/>
    <cellStyle name="20% - Accent1 3 2 2 2 4 3 5 2 2" xfId="17177" xr:uid="{00000000-0005-0000-0000-000062420000}"/>
    <cellStyle name="20% - Accent1 3 2 2 2 4 3 5 3" xfId="17178" xr:uid="{00000000-0005-0000-0000-000063420000}"/>
    <cellStyle name="20% - Accent1 3 2 2 2 4 3 6" xfId="17179" xr:uid="{00000000-0005-0000-0000-000064420000}"/>
    <cellStyle name="20% - Accent1 3 2 2 2 4 3 6 2" xfId="17180" xr:uid="{00000000-0005-0000-0000-000065420000}"/>
    <cellStyle name="20% - Accent1 3 2 2 2 4 3 6 2 2" xfId="17181" xr:uid="{00000000-0005-0000-0000-000066420000}"/>
    <cellStyle name="20% - Accent1 3 2 2 2 4 3 6 3" xfId="17182" xr:uid="{00000000-0005-0000-0000-000067420000}"/>
    <cellStyle name="20% - Accent1 3 2 2 2 4 3 7" xfId="17183" xr:uid="{00000000-0005-0000-0000-000068420000}"/>
    <cellStyle name="20% - Accent1 3 2 2 2 4 3 7 2" xfId="17184" xr:uid="{00000000-0005-0000-0000-000069420000}"/>
    <cellStyle name="20% - Accent1 3 2 2 2 4 3 8" xfId="17185" xr:uid="{00000000-0005-0000-0000-00006A420000}"/>
    <cellStyle name="20% - Accent1 3 2 2 2 4 3 8 2" xfId="17186" xr:uid="{00000000-0005-0000-0000-00006B420000}"/>
    <cellStyle name="20% - Accent1 3 2 2 2 4 3 9" xfId="17187" xr:uid="{00000000-0005-0000-0000-00006C420000}"/>
    <cellStyle name="20% - Accent1 3 2 2 2 4 4" xfId="17188" xr:uid="{00000000-0005-0000-0000-00006D420000}"/>
    <cellStyle name="20% - Accent1 3 2 2 2 4 4 2" xfId="17189" xr:uid="{00000000-0005-0000-0000-00006E420000}"/>
    <cellStyle name="20% - Accent1 3 2 2 2 4 4 2 2" xfId="17190" xr:uid="{00000000-0005-0000-0000-00006F420000}"/>
    <cellStyle name="20% - Accent1 3 2 2 2 4 4 2 2 2" xfId="17191" xr:uid="{00000000-0005-0000-0000-000070420000}"/>
    <cellStyle name="20% - Accent1 3 2 2 2 4 4 2 3" xfId="17192" xr:uid="{00000000-0005-0000-0000-000071420000}"/>
    <cellStyle name="20% - Accent1 3 2 2 2 4 4 3" xfId="17193" xr:uid="{00000000-0005-0000-0000-000072420000}"/>
    <cellStyle name="20% - Accent1 3 2 2 2 4 4 3 2" xfId="17194" xr:uid="{00000000-0005-0000-0000-000073420000}"/>
    <cellStyle name="20% - Accent1 3 2 2 2 4 4 4" xfId="17195" xr:uid="{00000000-0005-0000-0000-000074420000}"/>
    <cellStyle name="20% - Accent1 3 2 2 2 4 5" xfId="17196" xr:uid="{00000000-0005-0000-0000-000075420000}"/>
    <cellStyle name="20% - Accent1 3 2 2 2 4 5 2" xfId="17197" xr:uid="{00000000-0005-0000-0000-000076420000}"/>
    <cellStyle name="20% - Accent1 3 2 2 2 4 5 2 2" xfId="17198" xr:uid="{00000000-0005-0000-0000-000077420000}"/>
    <cellStyle name="20% - Accent1 3 2 2 2 4 5 2 2 2" xfId="17199" xr:uid="{00000000-0005-0000-0000-000078420000}"/>
    <cellStyle name="20% - Accent1 3 2 2 2 4 5 2 3" xfId="17200" xr:uid="{00000000-0005-0000-0000-000079420000}"/>
    <cellStyle name="20% - Accent1 3 2 2 2 4 5 3" xfId="17201" xr:uid="{00000000-0005-0000-0000-00007A420000}"/>
    <cellStyle name="20% - Accent1 3 2 2 2 4 5 3 2" xfId="17202" xr:uid="{00000000-0005-0000-0000-00007B420000}"/>
    <cellStyle name="20% - Accent1 3 2 2 2 4 5 4" xfId="17203" xr:uid="{00000000-0005-0000-0000-00007C420000}"/>
    <cellStyle name="20% - Accent1 3 2 2 2 4 6" xfId="17204" xr:uid="{00000000-0005-0000-0000-00007D420000}"/>
    <cellStyle name="20% - Accent1 3 2 2 2 4 6 2" xfId="17205" xr:uid="{00000000-0005-0000-0000-00007E420000}"/>
    <cellStyle name="20% - Accent1 3 2 2 2 4 6 2 2" xfId="17206" xr:uid="{00000000-0005-0000-0000-00007F420000}"/>
    <cellStyle name="20% - Accent1 3 2 2 2 4 6 2 2 2" xfId="17207" xr:uid="{00000000-0005-0000-0000-000080420000}"/>
    <cellStyle name="20% - Accent1 3 2 2 2 4 6 2 3" xfId="17208" xr:uid="{00000000-0005-0000-0000-000081420000}"/>
    <cellStyle name="20% - Accent1 3 2 2 2 4 6 3" xfId="17209" xr:uid="{00000000-0005-0000-0000-000082420000}"/>
    <cellStyle name="20% - Accent1 3 2 2 2 4 6 3 2" xfId="17210" xr:uid="{00000000-0005-0000-0000-000083420000}"/>
    <cellStyle name="20% - Accent1 3 2 2 2 4 6 4" xfId="17211" xr:uid="{00000000-0005-0000-0000-000084420000}"/>
    <cellStyle name="20% - Accent1 3 2 2 2 4 7" xfId="17212" xr:uid="{00000000-0005-0000-0000-000085420000}"/>
    <cellStyle name="20% - Accent1 3 2 2 2 4 7 2" xfId="17213" xr:uid="{00000000-0005-0000-0000-000086420000}"/>
    <cellStyle name="20% - Accent1 3 2 2 2 4 7 2 2" xfId="17214" xr:uid="{00000000-0005-0000-0000-000087420000}"/>
    <cellStyle name="20% - Accent1 3 2 2 2 4 7 3" xfId="17215" xr:uid="{00000000-0005-0000-0000-000088420000}"/>
    <cellStyle name="20% - Accent1 3 2 2 2 4 8" xfId="17216" xr:uid="{00000000-0005-0000-0000-000089420000}"/>
    <cellStyle name="20% - Accent1 3 2 2 2 4 8 2" xfId="17217" xr:uid="{00000000-0005-0000-0000-00008A420000}"/>
    <cellStyle name="20% - Accent1 3 2 2 2 4 8 2 2" xfId="17218" xr:uid="{00000000-0005-0000-0000-00008B420000}"/>
    <cellStyle name="20% - Accent1 3 2 2 2 4 8 3" xfId="17219" xr:uid="{00000000-0005-0000-0000-00008C420000}"/>
    <cellStyle name="20% - Accent1 3 2 2 2 4 9" xfId="17220" xr:uid="{00000000-0005-0000-0000-00008D420000}"/>
    <cellStyle name="20% - Accent1 3 2 2 2 4 9 2" xfId="17221" xr:uid="{00000000-0005-0000-0000-00008E420000}"/>
    <cellStyle name="20% - Accent1 3 2 2 2 5" xfId="17222" xr:uid="{00000000-0005-0000-0000-00008F420000}"/>
    <cellStyle name="20% - Accent1 3 2 2 2 5 10" xfId="17223" xr:uid="{00000000-0005-0000-0000-000090420000}"/>
    <cellStyle name="20% - Accent1 3 2 2 2 5 10 2" xfId="17224" xr:uid="{00000000-0005-0000-0000-000091420000}"/>
    <cellStyle name="20% - Accent1 3 2 2 2 5 11" xfId="17225" xr:uid="{00000000-0005-0000-0000-000092420000}"/>
    <cellStyle name="20% - Accent1 3 2 2 2 5 2" xfId="17226" xr:uid="{00000000-0005-0000-0000-000093420000}"/>
    <cellStyle name="20% - Accent1 3 2 2 2 5 2 2" xfId="17227" xr:uid="{00000000-0005-0000-0000-000094420000}"/>
    <cellStyle name="20% - Accent1 3 2 2 2 5 2 2 2" xfId="17228" xr:uid="{00000000-0005-0000-0000-000095420000}"/>
    <cellStyle name="20% - Accent1 3 2 2 2 5 2 2 2 2" xfId="17229" xr:uid="{00000000-0005-0000-0000-000096420000}"/>
    <cellStyle name="20% - Accent1 3 2 2 2 5 2 2 2 2 2" xfId="17230" xr:uid="{00000000-0005-0000-0000-000097420000}"/>
    <cellStyle name="20% - Accent1 3 2 2 2 5 2 2 2 3" xfId="17231" xr:uid="{00000000-0005-0000-0000-000098420000}"/>
    <cellStyle name="20% - Accent1 3 2 2 2 5 2 2 3" xfId="17232" xr:uid="{00000000-0005-0000-0000-000099420000}"/>
    <cellStyle name="20% - Accent1 3 2 2 2 5 2 2 3 2" xfId="17233" xr:uid="{00000000-0005-0000-0000-00009A420000}"/>
    <cellStyle name="20% - Accent1 3 2 2 2 5 2 2 4" xfId="17234" xr:uid="{00000000-0005-0000-0000-00009B420000}"/>
    <cellStyle name="20% - Accent1 3 2 2 2 5 2 3" xfId="17235" xr:uid="{00000000-0005-0000-0000-00009C420000}"/>
    <cellStyle name="20% - Accent1 3 2 2 2 5 2 3 2" xfId="17236" xr:uid="{00000000-0005-0000-0000-00009D420000}"/>
    <cellStyle name="20% - Accent1 3 2 2 2 5 2 3 2 2" xfId="17237" xr:uid="{00000000-0005-0000-0000-00009E420000}"/>
    <cellStyle name="20% - Accent1 3 2 2 2 5 2 3 2 2 2" xfId="17238" xr:uid="{00000000-0005-0000-0000-00009F420000}"/>
    <cellStyle name="20% - Accent1 3 2 2 2 5 2 3 2 3" xfId="17239" xr:uid="{00000000-0005-0000-0000-0000A0420000}"/>
    <cellStyle name="20% - Accent1 3 2 2 2 5 2 3 3" xfId="17240" xr:uid="{00000000-0005-0000-0000-0000A1420000}"/>
    <cellStyle name="20% - Accent1 3 2 2 2 5 2 3 3 2" xfId="17241" xr:uid="{00000000-0005-0000-0000-0000A2420000}"/>
    <cellStyle name="20% - Accent1 3 2 2 2 5 2 3 4" xfId="17242" xr:uid="{00000000-0005-0000-0000-0000A3420000}"/>
    <cellStyle name="20% - Accent1 3 2 2 2 5 2 4" xfId="17243" xr:uid="{00000000-0005-0000-0000-0000A4420000}"/>
    <cellStyle name="20% - Accent1 3 2 2 2 5 2 4 2" xfId="17244" xr:uid="{00000000-0005-0000-0000-0000A5420000}"/>
    <cellStyle name="20% - Accent1 3 2 2 2 5 2 4 2 2" xfId="17245" xr:uid="{00000000-0005-0000-0000-0000A6420000}"/>
    <cellStyle name="20% - Accent1 3 2 2 2 5 2 4 2 2 2" xfId="17246" xr:uid="{00000000-0005-0000-0000-0000A7420000}"/>
    <cellStyle name="20% - Accent1 3 2 2 2 5 2 4 2 3" xfId="17247" xr:uid="{00000000-0005-0000-0000-0000A8420000}"/>
    <cellStyle name="20% - Accent1 3 2 2 2 5 2 4 3" xfId="17248" xr:uid="{00000000-0005-0000-0000-0000A9420000}"/>
    <cellStyle name="20% - Accent1 3 2 2 2 5 2 4 3 2" xfId="17249" xr:uid="{00000000-0005-0000-0000-0000AA420000}"/>
    <cellStyle name="20% - Accent1 3 2 2 2 5 2 4 4" xfId="17250" xr:uid="{00000000-0005-0000-0000-0000AB420000}"/>
    <cellStyle name="20% - Accent1 3 2 2 2 5 2 5" xfId="17251" xr:uid="{00000000-0005-0000-0000-0000AC420000}"/>
    <cellStyle name="20% - Accent1 3 2 2 2 5 2 5 2" xfId="17252" xr:uid="{00000000-0005-0000-0000-0000AD420000}"/>
    <cellStyle name="20% - Accent1 3 2 2 2 5 2 5 2 2" xfId="17253" xr:uid="{00000000-0005-0000-0000-0000AE420000}"/>
    <cellStyle name="20% - Accent1 3 2 2 2 5 2 5 3" xfId="17254" xr:uid="{00000000-0005-0000-0000-0000AF420000}"/>
    <cellStyle name="20% - Accent1 3 2 2 2 5 2 6" xfId="17255" xr:uid="{00000000-0005-0000-0000-0000B0420000}"/>
    <cellStyle name="20% - Accent1 3 2 2 2 5 2 6 2" xfId="17256" xr:uid="{00000000-0005-0000-0000-0000B1420000}"/>
    <cellStyle name="20% - Accent1 3 2 2 2 5 2 6 2 2" xfId="17257" xr:uid="{00000000-0005-0000-0000-0000B2420000}"/>
    <cellStyle name="20% - Accent1 3 2 2 2 5 2 6 3" xfId="17258" xr:uid="{00000000-0005-0000-0000-0000B3420000}"/>
    <cellStyle name="20% - Accent1 3 2 2 2 5 2 7" xfId="17259" xr:uid="{00000000-0005-0000-0000-0000B4420000}"/>
    <cellStyle name="20% - Accent1 3 2 2 2 5 2 7 2" xfId="17260" xr:uid="{00000000-0005-0000-0000-0000B5420000}"/>
    <cellStyle name="20% - Accent1 3 2 2 2 5 2 8" xfId="17261" xr:uid="{00000000-0005-0000-0000-0000B6420000}"/>
    <cellStyle name="20% - Accent1 3 2 2 2 5 2 8 2" xfId="17262" xr:uid="{00000000-0005-0000-0000-0000B7420000}"/>
    <cellStyle name="20% - Accent1 3 2 2 2 5 2 9" xfId="17263" xr:uid="{00000000-0005-0000-0000-0000B8420000}"/>
    <cellStyle name="20% - Accent1 3 2 2 2 5 3" xfId="17264" xr:uid="{00000000-0005-0000-0000-0000B9420000}"/>
    <cellStyle name="20% - Accent1 3 2 2 2 5 3 2" xfId="17265" xr:uid="{00000000-0005-0000-0000-0000BA420000}"/>
    <cellStyle name="20% - Accent1 3 2 2 2 5 3 2 2" xfId="17266" xr:uid="{00000000-0005-0000-0000-0000BB420000}"/>
    <cellStyle name="20% - Accent1 3 2 2 2 5 3 2 2 2" xfId="17267" xr:uid="{00000000-0005-0000-0000-0000BC420000}"/>
    <cellStyle name="20% - Accent1 3 2 2 2 5 3 2 2 2 2" xfId="17268" xr:uid="{00000000-0005-0000-0000-0000BD420000}"/>
    <cellStyle name="20% - Accent1 3 2 2 2 5 3 2 2 3" xfId="17269" xr:uid="{00000000-0005-0000-0000-0000BE420000}"/>
    <cellStyle name="20% - Accent1 3 2 2 2 5 3 2 3" xfId="17270" xr:uid="{00000000-0005-0000-0000-0000BF420000}"/>
    <cellStyle name="20% - Accent1 3 2 2 2 5 3 2 3 2" xfId="17271" xr:uid="{00000000-0005-0000-0000-0000C0420000}"/>
    <cellStyle name="20% - Accent1 3 2 2 2 5 3 2 4" xfId="17272" xr:uid="{00000000-0005-0000-0000-0000C1420000}"/>
    <cellStyle name="20% - Accent1 3 2 2 2 5 3 3" xfId="17273" xr:uid="{00000000-0005-0000-0000-0000C2420000}"/>
    <cellStyle name="20% - Accent1 3 2 2 2 5 3 3 2" xfId="17274" xr:uid="{00000000-0005-0000-0000-0000C3420000}"/>
    <cellStyle name="20% - Accent1 3 2 2 2 5 3 3 2 2" xfId="17275" xr:uid="{00000000-0005-0000-0000-0000C4420000}"/>
    <cellStyle name="20% - Accent1 3 2 2 2 5 3 3 2 2 2" xfId="17276" xr:uid="{00000000-0005-0000-0000-0000C5420000}"/>
    <cellStyle name="20% - Accent1 3 2 2 2 5 3 3 2 3" xfId="17277" xr:uid="{00000000-0005-0000-0000-0000C6420000}"/>
    <cellStyle name="20% - Accent1 3 2 2 2 5 3 3 3" xfId="17278" xr:uid="{00000000-0005-0000-0000-0000C7420000}"/>
    <cellStyle name="20% - Accent1 3 2 2 2 5 3 3 3 2" xfId="17279" xr:uid="{00000000-0005-0000-0000-0000C8420000}"/>
    <cellStyle name="20% - Accent1 3 2 2 2 5 3 3 4" xfId="17280" xr:uid="{00000000-0005-0000-0000-0000C9420000}"/>
    <cellStyle name="20% - Accent1 3 2 2 2 5 3 4" xfId="17281" xr:uid="{00000000-0005-0000-0000-0000CA420000}"/>
    <cellStyle name="20% - Accent1 3 2 2 2 5 3 4 2" xfId="17282" xr:uid="{00000000-0005-0000-0000-0000CB420000}"/>
    <cellStyle name="20% - Accent1 3 2 2 2 5 3 4 2 2" xfId="17283" xr:uid="{00000000-0005-0000-0000-0000CC420000}"/>
    <cellStyle name="20% - Accent1 3 2 2 2 5 3 4 2 2 2" xfId="17284" xr:uid="{00000000-0005-0000-0000-0000CD420000}"/>
    <cellStyle name="20% - Accent1 3 2 2 2 5 3 4 2 3" xfId="17285" xr:uid="{00000000-0005-0000-0000-0000CE420000}"/>
    <cellStyle name="20% - Accent1 3 2 2 2 5 3 4 3" xfId="17286" xr:uid="{00000000-0005-0000-0000-0000CF420000}"/>
    <cellStyle name="20% - Accent1 3 2 2 2 5 3 4 3 2" xfId="17287" xr:uid="{00000000-0005-0000-0000-0000D0420000}"/>
    <cellStyle name="20% - Accent1 3 2 2 2 5 3 4 4" xfId="17288" xr:uid="{00000000-0005-0000-0000-0000D1420000}"/>
    <cellStyle name="20% - Accent1 3 2 2 2 5 3 5" xfId="17289" xr:uid="{00000000-0005-0000-0000-0000D2420000}"/>
    <cellStyle name="20% - Accent1 3 2 2 2 5 3 5 2" xfId="17290" xr:uid="{00000000-0005-0000-0000-0000D3420000}"/>
    <cellStyle name="20% - Accent1 3 2 2 2 5 3 5 2 2" xfId="17291" xr:uid="{00000000-0005-0000-0000-0000D4420000}"/>
    <cellStyle name="20% - Accent1 3 2 2 2 5 3 5 3" xfId="17292" xr:uid="{00000000-0005-0000-0000-0000D5420000}"/>
    <cellStyle name="20% - Accent1 3 2 2 2 5 3 6" xfId="17293" xr:uid="{00000000-0005-0000-0000-0000D6420000}"/>
    <cellStyle name="20% - Accent1 3 2 2 2 5 3 6 2" xfId="17294" xr:uid="{00000000-0005-0000-0000-0000D7420000}"/>
    <cellStyle name="20% - Accent1 3 2 2 2 5 3 6 2 2" xfId="17295" xr:uid="{00000000-0005-0000-0000-0000D8420000}"/>
    <cellStyle name="20% - Accent1 3 2 2 2 5 3 6 3" xfId="17296" xr:uid="{00000000-0005-0000-0000-0000D9420000}"/>
    <cellStyle name="20% - Accent1 3 2 2 2 5 3 7" xfId="17297" xr:uid="{00000000-0005-0000-0000-0000DA420000}"/>
    <cellStyle name="20% - Accent1 3 2 2 2 5 3 7 2" xfId="17298" xr:uid="{00000000-0005-0000-0000-0000DB420000}"/>
    <cellStyle name="20% - Accent1 3 2 2 2 5 3 8" xfId="17299" xr:uid="{00000000-0005-0000-0000-0000DC420000}"/>
    <cellStyle name="20% - Accent1 3 2 2 2 5 3 8 2" xfId="17300" xr:uid="{00000000-0005-0000-0000-0000DD420000}"/>
    <cellStyle name="20% - Accent1 3 2 2 2 5 3 9" xfId="17301" xr:uid="{00000000-0005-0000-0000-0000DE420000}"/>
    <cellStyle name="20% - Accent1 3 2 2 2 5 4" xfId="17302" xr:uid="{00000000-0005-0000-0000-0000DF420000}"/>
    <cellStyle name="20% - Accent1 3 2 2 2 5 4 2" xfId="17303" xr:uid="{00000000-0005-0000-0000-0000E0420000}"/>
    <cellStyle name="20% - Accent1 3 2 2 2 5 4 2 2" xfId="17304" xr:uid="{00000000-0005-0000-0000-0000E1420000}"/>
    <cellStyle name="20% - Accent1 3 2 2 2 5 4 2 2 2" xfId="17305" xr:uid="{00000000-0005-0000-0000-0000E2420000}"/>
    <cellStyle name="20% - Accent1 3 2 2 2 5 4 2 3" xfId="17306" xr:uid="{00000000-0005-0000-0000-0000E3420000}"/>
    <cellStyle name="20% - Accent1 3 2 2 2 5 4 3" xfId="17307" xr:uid="{00000000-0005-0000-0000-0000E4420000}"/>
    <cellStyle name="20% - Accent1 3 2 2 2 5 4 3 2" xfId="17308" xr:uid="{00000000-0005-0000-0000-0000E5420000}"/>
    <cellStyle name="20% - Accent1 3 2 2 2 5 4 4" xfId="17309" xr:uid="{00000000-0005-0000-0000-0000E6420000}"/>
    <cellStyle name="20% - Accent1 3 2 2 2 5 5" xfId="17310" xr:uid="{00000000-0005-0000-0000-0000E7420000}"/>
    <cellStyle name="20% - Accent1 3 2 2 2 5 5 2" xfId="17311" xr:uid="{00000000-0005-0000-0000-0000E8420000}"/>
    <cellStyle name="20% - Accent1 3 2 2 2 5 5 2 2" xfId="17312" xr:uid="{00000000-0005-0000-0000-0000E9420000}"/>
    <cellStyle name="20% - Accent1 3 2 2 2 5 5 2 2 2" xfId="17313" xr:uid="{00000000-0005-0000-0000-0000EA420000}"/>
    <cellStyle name="20% - Accent1 3 2 2 2 5 5 2 3" xfId="17314" xr:uid="{00000000-0005-0000-0000-0000EB420000}"/>
    <cellStyle name="20% - Accent1 3 2 2 2 5 5 3" xfId="17315" xr:uid="{00000000-0005-0000-0000-0000EC420000}"/>
    <cellStyle name="20% - Accent1 3 2 2 2 5 5 3 2" xfId="17316" xr:uid="{00000000-0005-0000-0000-0000ED420000}"/>
    <cellStyle name="20% - Accent1 3 2 2 2 5 5 4" xfId="17317" xr:uid="{00000000-0005-0000-0000-0000EE420000}"/>
    <cellStyle name="20% - Accent1 3 2 2 2 5 6" xfId="17318" xr:uid="{00000000-0005-0000-0000-0000EF420000}"/>
    <cellStyle name="20% - Accent1 3 2 2 2 5 6 2" xfId="17319" xr:uid="{00000000-0005-0000-0000-0000F0420000}"/>
    <cellStyle name="20% - Accent1 3 2 2 2 5 6 2 2" xfId="17320" xr:uid="{00000000-0005-0000-0000-0000F1420000}"/>
    <cellStyle name="20% - Accent1 3 2 2 2 5 6 2 2 2" xfId="17321" xr:uid="{00000000-0005-0000-0000-0000F2420000}"/>
    <cellStyle name="20% - Accent1 3 2 2 2 5 6 2 3" xfId="17322" xr:uid="{00000000-0005-0000-0000-0000F3420000}"/>
    <cellStyle name="20% - Accent1 3 2 2 2 5 6 3" xfId="17323" xr:uid="{00000000-0005-0000-0000-0000F4420000}"/>
    <cellStyle name="20% - Accent1 3 2 2 2 5 6 3 2" xfId="17324" xr:uid="{00000000-0005-0000-0000-0000F5420000}"/>
    <cellStyle name="20% - Accent1 3 2 2 2 5 6 4" xfId="17325" xr:uid="{00000000-0005-0000-0000-0000F6420000}"/>
    <cellStyle name="20% - Accent1 3 2 2 2 5 7" xfId="17326" xr:uid="{00000000-0005-0000-0000-0000F7420000}"/>
    <cellStyle name="20% - Accent1 3 2 2 2 5 7 2" xfId="17327" xr:uid="{00000000-0005-0000-0000-0000F8420000}"/>
    <cellStyle name="20% - Accent1 3 2 2 2 5 7 2 2" xfId="17328" xr:uid="{00000000-0005-0000-0000-0000F9420000}"/>
    <cellStyle name="20% - Accent1 3 2 2 2 5 7 3" xfId="17329" xr:uid="{00000000-0005-0000-0000-0000FA420000}"/>
    <cellStyle name="20% - Accent1 3 2 2 2 5 8" xfId="17330" xr:uid="{00000000-0005-0000-0000-0000FB420000}"/>
    <cellStyle name="20% - Accent1 3 2 2 2 5 8 2" xfId="17331" xr:uid="{00000000-0005-0000-0000-0000FC420000}"/>
    <cellStyle name="20% - Accent1 3 2 2 2 5 8 2 2" xfId="17332" xr:uid="{00000000-0005-0000-0000-0000FD420000}"/>
    <cellStyle name="20% - Accent1 3 2 2 2 5 8 3" xfId="17333" xr:uid="{00000000-0005-0000-0000-0000FE420000}"/>
    <cellStyle name="20% - Accent1 3 2 2 2 5 9" xfId="17334" xr:uid="{00000000-0005-0000-0000-0000FF420000}"/>
    <cellStyle name="20% - Accent1 3 2 2 2 5 9 2" xfId="17335" xr:uid="{00000000-0005-0000-0000-000000430000}"/>
    <cellStyle name="20% - Accent1 3 2 2 2 6" xfId="17336" xr:uid="{00000000-0005-0000-0000-000001430000}"/>
    <cellStyle name="20% - Accent1 3 2 2 2 6 2" xfId="17337" xr:uid="{00000000-0005-0000-0000-000002430000}"/>
    <cellStyle name="20% - Accent1 3 2 2 2 6 2 2" xfId="17338" xr:uid="{00000000-0005-0000-0000-000003430000}"/>
    <cellStyle name="20% - Accent1 3 2 2 2 6 2 2 2" xfId="17339" xr:uid="{00000000-0005-0000-0000-000004430000}"/>
    <cellStyle name="20% - Accent1 3 2 2 2 6 2 2 2 2" xfId="17340" xr:uid="{00000000-0005-0000-0000-000005430000}"/>
    <cellStyle name="20% - Accent1 3 2 2 2 6 2 2 3" xfId="17341" xr:uid="{00000000-0005-0000-0000-000006430000}"/>
    <cellStyle name="20% - Accent1 3 2 2 2 6 2 3" xfId="17342" xr:uid="{00000000-0005-0000-0000-000007430000}"/>
    <cellStyle name="20% - Accent1 3 2 2 2 6 2 3 2" xfId="17343" xr:uid="{00000000-0005-0000-0000-000008430000}"/>
    <cellStyle name="20% - Accent1 3 2 2 2 6 2 4" xfId="17344" xr:uid="{00000000-0005-0000-0000-000009430000}"/>
    <cellStyle name="20% - Accent1 3 2 2 2 6 3" xfId="17345" xr:uid="{00000000-0005-0000-0000-00000A430000}"/>
    <cellStyle name="20% - Accent1 3 2 2 2 6 3 2" xfId="17346" xr:uid="{00000000-0005-0000-0000-00000B430000}"/>
    <cellStyle name="20% - Accent1 3 2 2 2 6 3 2 2" xfId="17347" xr:uid="{00000000-0005-0000-0000-00000C430000}"/>
    <cellStyle name="20% - Accent1 3 2 2 2 6 3 2 2 2" xfId="17348" xr:uid="{00000000-0005-0000-0000-00000D430000}"/>
    <cellStyle name="20% - Accent1 3 2 2 2 6 3 2 3" xfId="17349" xr:uid="{00000000-0005-0000-0000-00000E430000}"/>
    <cellStyle name="20% - Accent1 3 2 2 2 6 3 3" xfId="17350" xr:uid="{00000000-0005-0000-0000-00000F430000}"/>
    <cellStyle name="20% - Accent1 3 2 2 2 6 3 3 2" xfId="17351" xr:uid="{00000000-0005-0000-0000-000010430000}"/>
    <cellStyle name="20% - Accent1 3 2 2 2 6 3 4" xfId="17352" xr:uid="{00000000-0005-0000-0000-000011430000}"/>
    <cellStyle name="20% - Accent1 3 2 2 2 6 4" xfId="17353" xr:uid="{00000000-0005-0000-0000-000012430000}"/>
    <cellStyle name="20% - Accent1 3 2 2 2 6 4 2" xfId="17354" xr:uid="{00000000-0005-0000-0000-000013430000}"/>
    <cellStyle name="20% - Accent1 3 2 2 2 6 4 2 2" xfId="17355" xr:uid="{00000000-0005-0000-0000-000014430000}"/>
    <cellStyle name="20% - Accent1 3 2 2 2 6 4 2 2 2" xfId="17356" xr:uid="{00000000-0005-0000-0000-000015430000}"/>
    <cellStyle name="20% - Accent1 3 2 2 2 6 4 2 3" xfId="17357" xr:uid="{00000000-0005-0000-0000-000016430000}"/>
    <cellStyle name="20% - Accent1 3 2 2 2 6 4 3" xfId="17358" xr:uid="{00000000-0005-0000-0000-000017430000}"/>
    <cellStyle name="20% - Accent1 3 2 2 2 6 4 3 2" xfId="17359" xr:uid="{00000000-0005-0000-0000-000018430000}"/>
    <cellStyle name="20% - Accent1 3 2 2 2 6 4 4" xfId="17360" xr:uid="{00000000-0005-0000-0000-000019430000}"/>
    <cellStyle name="20% - Accent1 3 2 2 2 6 5" xfId="17361" xr:uid="{00000000-0005-0000-0000-00001A430000}"/>
    <cellStyle name="20% - Accent1 3 2 2 2 6 5 2" xfId="17362" xr:uid="{00000000-0005-0000-0000-00001B430000}"/>
    <cellStyle name="20% - Accent1 3 2 2 2 6 5 2 2" xfId="17363" xr:uid="{00000000-0005-0000-0000-00001C430000}"/>
    <cellStyle name="20% - Accent1 3 2 2 2 6 5 3" xfId="17364" xr:uid="{00000000-0005-0000-0000-00001D430000}"/>
    <cellStyle name="20% - Accent1 3 2 2 2 6 6" xfId="17365" xr:uid="{00000000-0005-0000-0000-00001E430000}"/>
    <cellStyle name="20% - Accent1 3 2 2 2 6 6 2" xfId="17366" xr:uid="{00000000-0005-0000-0000-00001F430000}"/>
    <cellStyle name="20% - Accent1 3 2 2 2 6 6 2 2" xfId="17367" xr:uid="{00000000-0005-0000-0000-000020430000}"/>
    <cellStyle name="20% - Accent1 3 2 2 2 6 6 3" xfId="17368" xr:uid="{00000000-0005-0000-0000-000021430000}"/>
    <cellStyle name="20% - Accent1 3 2 2 2 6 7" xfId="17369" xr:uid="{00000000-0005-0000-0000-000022430000}"/>
    <cellStyle name="20% - Accent1 3 2 2 2 6 7 2" xfId="17370" xr:uid="{00000000-0005-0000-0000-000023430000}"/>
    <cellStyle name="20% - Accent1 3 2 2 2 6 8" xfId="17371" xr:uid="{00000000-0005-0000-0000-000024430000}"/>
    <cellStyle name="20% - Accent1 3 2 2 2 6 8 2" xfId="17372" xr:uid="{00000000-0005-0000-0000-000025430000}"/>
    <cellStyle name="20% - Accent1 3 2 2 2 6 9" xfId="17373" xr:uid="{00000000-0005-0000-0000-000026430000}"/>
    <cellStyle name="20% - Accent1 3 2 2 2 7" xfId="17374" xr:uid="{00000000-0005-0000-0000-000027430000}"/>
    <cellStyle name="20% - Accent1 3 2 2 2 7 2" xfId="17375" xr:uid="{00000000-0005-0000-0000-000028430000}"/>
    <cellStyle name="20% - Accent1 3 2 2 2 7 2 2" xfId="17376" xr:uid="{00000000-0005-0000-0000-000029430000}"/>
    <cellStyle name="20% - Accent1 3 2 2 2 7 2 2 2" xfId="17377" xr:uid="{00000000-0005-0000-0000-00002A430000}"/>
    <cellStyle name="20% - Accent1 3 2 2 2 7 2 2 2 2" xfId="17378" xr:uid="{00000000-0005-0000-0000-00002B430000}"/>
    <cellStyle name="20% - Accent1 3 2 2 2 7 2 2 3" xfId="17379" xr:uid="{00000000-0005-0000-0000-00002C430000}"/>
    <cellStyle name="20% - Accent1 3 2 2 2 7 2 3" xfId="17380" xr:uid="{00000000-0005-0000-0000-00002D430000}"/>
    <cellStyle name="20% - Accent1 3 2 2 2 7 2 3 2" xfId="17381" xr:uid="{00000000-0005-0000-0000-00002E430000}"/>
    <cellStyle name="20% - Accent1 3 2 2 2 7 2 4" xfId="17382" xr:uid="{00000000-0005-0000-0000-00002F430000}"/>
    <cellStyle name="20% - Accent1 3 2 2 2 7 3" xfId="17383" xr:uid="{00000000-0005-0000-0000-000030430000}"/>
    <cellStyle name="20% - Accent1 3 2 2 2 7 3 2" xfId="17384" xr:uid="{00000000-0005-0000-0000-000031430000}"/>
    <cellStyle name="20% - Accent1 3 2 2 2 7 3 2 2" xfId="17385" xr:uid="{00000000-0005-0000-0000-000032430000}"/>
    <cellStyle name="20% - Accent1 3 2 2 2 7 3 2 2 2" xfId="17386" xr:uid="{00000000-0005-0000-0000-000033430000}"/>
    <cellStyle name="20% - Accent1 3 2 2 2 7 3 2 3" xfId="17387" xr:uid="{00000000-0005-0000-0000-000034430000}"/>
    <cellStyle name="20% - Accent1 3 2 2 2 7 3 3" xfId="17388" xr:uid="{00000000-0005-0000-0000-000035430000}"/>
    <cellStyle name="20% - Accent1 3 2 2 2 7 3 3 2" xfId="17389" xr:uid="{00000000-0005-0000-0000-000036430000}"/>
    <cellStyle name="20% - Accent1 3 2 2 2 7 3 4" xfId="17390" xr:uid="{00000000-0005-0000-0000-000037430000}"/>
    <cellStyle name="20% - Accent1 3 2 2 2 7 4" xfId="17391" xr:uid="{00000000-0005-0000-0000-000038430000}"/>
    <cellStyle name="20% - Accent1 3 2 2 2 7 4 2" xfId="17392" xr:uid="{00000000-0005-0000-0000-000039430000}"/>
    <cellStyle name="20% - Accent1 3 2 2 2 7 4 2 2" xfId="17393" xr:uid="{00000000-0005-0000-0000-00003A430000}"/>
    <cellStyle name="20% - Accent1 3 2 2 2 7 4 2 2 2" xfId="17394" xr:uid="{00000000-0005-0000-0000-00003B430000}"/>
    <cellStyle name="20% - Accent1 3 2 2 2 7 4 2 3" xfId="17395" xr:uid="{00000000-0005-0000-0000-00003C430000}"/>
    <cellStyle name="20% - Accent1 3 2 2 2 7 4 3" xfId="17396" xr:uid="{00000000-0005-0000-0000-00003D430000}"/>
    <cellStyle name="20% - Accent1 3 2 2 2 7 4 3 2" xfId="17397" xr:uid="{00000000-0005-0000-0000-00003E430000}"/>
    <cellStyle name="20% - Accent1 3 2 2 2 7 4 4" xfId="17398" xr:uid="{00000000-0005-0000-0000-00003F430000}"/>
    <cellStyle name="20% - Accent1 3 2 2 2 7 5" xfId="17399" xr:uid="{00000000-0005-0000-0000-000040430000}"/>
    <cellStyle name="20% - Accent1 3 2 2 2 7 5 2" xfId="17400" xr:uid="{00000000-0005-0000-0000-000041430000}"/>
    <cellStyle name="20% - Accent1 3 2 2 2 7 5 2 2" xfId="17401" xr:uid="{00000000-0005-0000-0000-000042430000}"/>
    <cellStyle name="20% - Accent1 3 2 2 2 7 5 3" xfId="17402" xr:uid="{00000000-0005-0000-0000-000043430000}"/>
    <cellStyle name="20% - Accent1 3 2 2 2 7 6" xfId="17403" xr:uid="{00000000-0005-0000-0000-000044430000}"/>
    <cellStyle name="20% - Accent1 3 2 2 2 7 6 2" xfId="17404" xr:uid="{00000000-0005-0000-0000-000045430000}"/>
    <cellStyle name="20% - Accent1 3 2 2 2 7 6 2 2" xfId="17405" xr:uid="{00000000-0005-0000-0000-000046430000}"/>
    <cellStyle name="20% - Accent1 3 2 2 2 7 6 3" xfId="17406" xr:uid="{00000000-0005-0000-0000-000047430000}"/>
    <cellStyle name="20% - Accent1 3 2 2 2 7 7" xfId="17407" xr:uid="{00000000-0005-0000-0000-000048430000}"/>
    <cellStyle name="20% - Accent1 3 2 2 2 7 7 2" xfId="17408" xr:uid="{00000000-0005-0000-0000-000049430000}"/>
    <cellStyle name="20% - Accent1 3 2 2 2 7 8" xfId="17409" xr:uid="{00000000-0005-0000-0000-00004A430000}"/>
    <cellStyle name="20% - Accent1 3 2 2 2 7 8 2" xfId="17410" xr:uid="{00000000-0005-0000-0000-00004B430000}"/>
    <cellStyle name="20% - Accent1 3 2 2 2 7 9" xfId="17411" xr:uid="{00000000-0005-0000-0000-00004C430000}"/>
    <cellStyle name="20% - Accent1 3 2 2 2 8" xfId="17412" xr:uid="{00000000-0005-0000-0000-00004D430000}"/>
    <cellStyle name="20% - Accent1 3 2 2 2 8 2" xfId="17413" xr:uid="{00000000-0005-0000-0000-00004E430000}"/>
    <cellStyle name="20% - Accent1 3 2 2 2 8 2 2" xfId="17414" xr:uid="{00000000-0005-0000-0000-00004F430000}"/>
    <cellStyle name="20% - Accent1 3 2 2 2 8 2 2 2" xfId="17415" xr:uid="{00000000-0005-0000-0000-000050430000}"/>
    <cellStyle name="20% - Accent1 3 2 2 2 8 2 3" xfId="17416" xr:uid="{00000000-0005-0000-0000-000051430000}"/>
    <cellStyle name="20% - Accent1 3 2 2 2 8 3" xfId="17417" xr:uid="{00000000-0005-0000-0000-000052430000}"/>
    <cellStyle name="20% - Accent1 3 2 2 2 8 3 2" xfId="17418" xr:uid="{00000000-0005-0000-0000-000053430000}"/>
    <cellStyle name="20% - Accent1 3 2 2 2 8 4" xfId="17419" xr:uid="{00000000-0005-0000-0000-000054430000}"/>
    <cellStyle name="20% - Accent1 3 2 2 2 9" xfId="17420" xr:uid="{00000000-0005-0000-0000-000055430000}"/>
    <cellStyle name="20% - Accent1 3 2 2 2 9 2" xfId="17421" xr:uid="{00000000-0005-0000-0000-000056430000}"/>
    <cellStyle name="20% - Accent1 3 2 2 2 9 2 2" xfId="17422" xr:uid="{00000000-0005-0000-0000-000057430000}"/>
    <cellStyle name="20% - Accent1 3 2 2 2 9 2 2 2" xfId="17423" xr:uid="{00000000-0005-0000-0000-000058430000}"/>
    <cellStyle name="20% - Accent1 3 2 2 2 9 2 3" xfId="17424" xr:uid="{00000000-0005-0000-0000-000059430000}"/>
    <cellStyle name="20% - Accent1 3 2 2 2 9 3" xfId="17425" xr:uid="{00000000-0005-0000-0000-00005A430000}"/>
    <cellStyle name="20% - Accent1 3 2 2 2 9 3 2" xfId="17426" xr:uid="{00000000-0005-0000-0000-00005B430000}"/>
    <cellStyle name="20% - Accent1 3 2 2 2 9 4" xfId="17427" xr:uid="{00000000-0005-0000-0000-00005C430000}"/>
    <cellStyle name="20% - Accent1 3 2 2 3" xfId="17428" xr:uid="{00000000-0005-0000-0000-00005D430000}"/>
    <cellStyle name="20% - Accent1 3 2 2 3 10" xfId="17429" xr:uid="{00000000-0005-0000-0000-00005E430000}"/>
    <cellStyle name="20% - Accent1 3 2 2 3 10 2" xfId="17430" xr:uid="{00000000-0005-0000-0000-00005F430000}"/>
    <cellStyle name="20% - Accent1 3 2 2 3 10 2 2" xfId="17431" xr:uid="{00000000-0005-0000-0000-000060430000}"/>
    <cellStyle name="20% - Accent1 3 2 2 3 10 3" xfId="17432" xr:uid="{00000000-0005-0000-0000-000061430000}"/>
    <cellStyle name="20% - Accent1 3 2 2 3 11" xfId="17433" xr:uid="{00000000-0005-0000-0000-000062430000}"/>
    <cellStyle name="20% - Accent1 3 2 2 3 11 2" xfId="17434" xr:uid="{00000000-0005-0000-0000-000063430000}"/>
    <cellStyle name="20% - Accent1 3 2 2 3 11 2 2" xfId="17435" xr:uid="{00000000-0005-0000-0000-000064430000}"/>
    <cellStyle name="20% - Accent1 3 2 2 3 11 3" xfId="17436" xr:uid="{00000000-0005-0000-0000-000065430000}"/>
    <cellStyle name="20% - Accent1 3 2 2 3 12" xfId="17437" xr:uid="{00000000-0005-0000-0000-000066430000}"/>
    <cellStyle name="20% - Accent1 3 2 2 3 12 2" xfId="17438" xr:uid="{00000000-0005-0000-0000-000067430000}"/>
    <cellStyle name="20% - Accent1 3 2 2 3 13" xfId="17439" xr:uid="{00000000-0005-0000-0000-000068430000}"/>
    <cellStyle name="20% - Accent1 3 2 2 3 13 2" xfId="17440" xr:uid="{00000000-0005-0000-0000-000069430000}"/>
    <cellStyle name="20% - Accent1 3 2 2 3 14" xfId="17441" xr:uid="{00000000-0005-0000-0000-00006A430000}"/>
    <cellStyle name="20% - Accent1 3 2 2 3 2" xfId="17442" xr:uid="{00000000-0005-0000-0000-00006B430000}"/>
    <cellStyle name="20% - Accent1 3 2 2 3 2 10" xfId="17443" xr:uid="{00000000-0005-0000-0000-00006C430000}"/>
    <cellStyle name="20% - Accent1 3 2 2 3 2 10 2" xfId="17444" xr:uid="{00000000-0005-0000-0000-00006D430000}"/>
    <cellStyle name="20% - Accent1 3 2 2 3 2 11" xfId="17445" xr:uid="{00000000-0005-0000-0000-00006E430000}"/>
    <cellStyle name="20% - Accent1 3 2 2 3 2 2" xfId="17446" xr:uid="{00000000-0005-0000-0000-00006F430000}"/>
    <cellStyle name="20% - Accent1 3 2 2 3 2 2 2" xfId="17447" xr:uid="{00000000-0005-0000-0000-000070430000}"/>
    <cellStyle name="20% - Accent1 3 2 2 3 2 2 2 2" xfId="17448" xr:uid="{00000000-0005-0000-0000-000071430000}"/>
    <cellStyle name="20% - Accent1 3 2 2 3 2 2 2 2 2" xfId="17449" xr:uid="{00000000-0005-0000-0000-000072430000}"/>
    <cellStyle name="20% - Accent1 3 2 2 3 2 2 2 2 2 2" xfId="17450" xr:uid="{00000000-0005-0000-0000-000073430000}"/>
    <cellStyle name="20% - Accent1 3 2 2 3 2 2 2 2 3" xfId="17451" xr:uid="{00000000-0005-0000-0000-000074430000}"/>
    <cellStyle name="20% - Accent1 3 2 2 3 2 2 2 3" xfId="17452" xr:uid="{00000000-0005-0000-0000-000075430000}"/>
    <cellStyle name="20% - Accent1 3 2 2 3 2 2 2 3 2" xfId="17453" xr:uid="{00000000-0005-0000-0000-000076430000}"/>
    <cellStyle name="20% - Accent1 3 2 2 3 2 2 2 4" xfId="17454" xr:uid="{00000000-0005-0000-0000-000077430000}"/>
    <cellStyle name="20% - Accent1 3 2 2 3 2 2 3" xfId="17455" xr:uid="{00000000-0005-0000-0000-000078430000}"/>
    <cellStyle name="20% - Accent1 3 2 2 3 2 2 3 2" xfId="17456" xr:uid="{00000000-0005-0000-0000-000079430000}"/>
    <cellStyle name="20% - Accent1 3 2 2 3 2 2 3 2 2" xfId="17457" xr:uid="{00000000-0005-0000-0000-00007A430000}"/>
    <cellStyle name="20% - Accent1 3 2 2 3 2 2 3 2 2 2" xfId="17458" xr:uid="{00000000-0005-0000-0000-00007B430000}"/>
    <cellStyle name="20% - Accent1 3 2 2 3 2 2 3 2 3" xfId="17459" xr:uid="{00000000-0005-0000-0000-00007C430000}"/>
    <cellStyle name="20% - Accent1 3 2 2 3 2 2 3 3" xfId="17460" xr:uid="{00000000-0005-0000-0000-00007D430000}"/>
    <cellStyle name="20% - Accent1 3 2 2 3 2 2 3 3 2" xfId="17461" xr:uid="{00000000-0005-0000-0000-00007E430000}"/>
    <cellStyle name="20% - Accent1 3 2 2 3 2 2 3 4" xfId="17462" xr:uid="{00000000-0005-0000-0000-00007F430000}"/>
    <cellStyle name="20% - Accent1 3 2 2 3 2 2 4" xfId="17463" xr:uid="{00000000-0005-0000-0000-000080430000}"/>
    <cellStyle name="20% - Accent1 3 2 2 3 2 2 4 2" xfId="17464" xr:uid="{00000000-0005-0000-0000-000081430000}"/>
    <cellStyle name="20% - Accent1 3 2 2 3 2 2 4 2 2" xfId="17465" xr:uid="{00000000-0005-0000-0000-000082430000}"/>
    <cellStyle name="20% - Accent1 3 2 2 3 2 2 4 2 2 2" xfId="17466" xr:uid="{00000000-0005-0000-0000-000083430000}"/>
    <cellStyle name="20% - Accent1 3 2 2 3 2 2 4 2 3" xfId="17467" xr:uid="{00000000-0005-0000-0000-000084430000}"/>
    <cellStyle name="20% - Accent1 3 2 2 3 2 2 4 3" xfId="17468" xr:uid="{00000000-0005-0000-0000-000085430000}"/>
    <cellStyle name="20% - Accent1 3 2 2 3 2 2 4 3 2" xfId="17469" xr:uid="{00000000-0005-0000-0000-000086430000}"/>
    <cellStyle name="20% - Accent1 3 2 2 3 2 2 4 4" xfId="17470" xr:uid="{00000000-0005-0000-0000-000087430000}"/>
    <cellStyle name="20% - Accent1 3 2 2 3 2 2 5" xfId="17471" xr:uid="{00000000-0005-0000-0000-000088430000}"/>
    <cellStyle name="20% - Accent1 3 2 2 3 2 2 5 2" xfId="17472" xr:uid="{00000000-0005-0000-0000-000089430000}"/>
    <cellStyle name="20% - Accent1 3 2 2 3 2 2 5 2 2" xfId="17473" xr:uid="{00000000-0005-0000-0000-00008A430000}"/>
    <cellStyle name="20% - Accent1 3 2 2 3 2 2 5 3" xfId="17474" xr:uid="{00000000-0005-0000-0000-00008B430000}"/>
    <cellStyle name="20% - Accent1 3 2 2 3 2 2 6" xfId="17475" xr:uid="{00000000-0005-0000-0000-00008C430000}"/>
    <cellStyle name="20% - Accent1 3 2 2 3 2 2 6 2" xfId="17476" xr:uid="{00000000-0005-0000-0000-00008D430000}"/>
    <cellStyle name="20% - Accent1 3 2 2 3 2 2 6 2 2" xfId="17477" xr:uid="{00000000-0005-0000-0000-00008E430000}"/>
    <cellStyle name="20% - Accent1 3 2 2 3 2 2 6 3" xfId="17478" xr:uid="{00000000-0005-0000-0000-00008F430000}"/>
    <cellStyle name="20% - Accent1 3 2 2 3 2 2 7" xfId="17479" xr:uid="{00000000-0005-0000-0000-000090430000}"/>
    <cellStyle name="20% - Accent1 3 2 2 3 2 2 7 2" xfId="17480" xr:uid="{00000000-0005-0000-0000-000091430000}"/>
    <cellStyle name="20% - Accent1 3 2 2 3 2 2 8" xfId="17481" xr:uid="{00000000-0005-0000-0000-000092430000}"/>
    <cellStyle name="20% - Accent1 3 2 2 3 2 2 8 2" xfId="17482" xr:uid="{00000000-0005-0000-0000-000093430000}"/>
    <cellStyle name="20% - Accent1 3 2 2 3 2 2 9" xfId="17483" xr:uid="{00000000-0005-0000-0000-000094430000}"/>
    <cellStyle name="20% - Accent1 3 2 2 3 2 3" xfId="17484" xr:uid="{00000000-0005-0000-0000-000095430000}"/>
    <cellStyle name="20% - Accent1 3 2 2 3 2 3 2" xfId="17485" xr:uid="{00000000-0005-0000-0000-000096430000}"/>
    <cellStyle name="20% - Accent1 3 2 2 3 2 3 2 2" xfId="17486" xr:uid="{00000000-0005-0000-0000-000097430000}"/>
    <cellStyle name="20% - Accent1 3 2 2 3 2 3 2 2 2" xfId="17487" xr:uid="{00000000-0005-0000-0000-000098430000}"/>
    <cellStyle name="20% - Accent1 3 2 2 3 2 3 2 2 2 2" xfId="17488" xr:uid="{00000000-0005-0000-0000-000099430000}"/>
    <cellStyle name="20% - Accent1 3 2 2 3 2 3 2 2 3" xfId="17489" xr:uid="{00000000-0005-0000-0000-00009A430000}"/>
    <cellStyle name="20% - Accent1 3 2 2 3 2 3 2 3" xfId="17490" xr:uid="{00000000-0005-0000-0000-00009B430000}"/>
    <cellStyle name="20% - Accent1 3 2 2 3 2 3 2 3 2" xfId="17491" xr:uid="{00000000-0005-0000-0000-00009C430000}"/>
    <cellStyle name="20% - Accent1 3 2 2 3 2 3 2 4" xfId="17492" xr:uid="{00000000-0005-0000-0000-00009D430000}"/>
    <cellStyle name="20% - Accent1 3 2 2 3 2 3 3" xfId="17493" xr:uid="{00000000-0005-0000-0000-00009E430000}"/>
    <cellStyle name="20% - Accent1 3 2 2 3 2 3 3 2" xfId="17494" xr:uid="{00000000-0005-0000-0000-00009F430000}"/>
    <cellStyle name="20% - Accent1 3 2 2 3 2 3 3 2 2" xfId="17495" xr:uid="{00000000-0005-0000-0000-0000A0430000}"/>
    <cellStyle name="20% - Accent1 3 2 2 3 2 3 3 2 2 2" xfId="17496" xr:uid="{00000000-0005-0000-0000-0000A1430000}"/>
    <cellStyle name="20% - Accent1 3 2 2 3 2 3 3 2 3" xfId="17497" xr:uid="{00000000-0005-0000-0000-0000A2430000}"/>
    <cellStyle name="20% - Accent1 3 2 2 3 2 3 3 3" xfId="17498" xr:uid="{00000000-0005-0000-0000-0000A3430000}"/>
    <cellStyle name="20% - Accent1 3 2 2 3 2 3 3 3 2" xfId="17499" xr:uid="{00000000-0005-0000-0000-0000A4430000}"/>
    <cellStyle name="20% - Accent1 3 2 2 3 2 3 3 4" xfId="17500" xr:uid="{00000000-0005-0000-0000-0000A5430000}"/>
    <cellStyle name="20% - Accent1 3 2 2 3 2 3 4" xfId="17501" xr:uid="{00000000-0005-0000-0000-0000A6430000}"/>
    <cellStyle name="20% - Accent1 3 2 2 3 2 3 4 2" xfId="17502" xr:uid="{00000000-0005-0000-0000-0000A7430000}"/>
    <cellStyle name="20% - Accent1 3 2 2 3 2 3 4 2 2" xfId="17503" xr:uid="{00000000-0005-0000-0000-0000A8430000}"/>
    <cellStyle name="20% - Accent1 3 2 2 3 2 3 4 2 2 2" xfId="17504" xr:uid="{00000000-0005-0000-0000-0000A9430000}"/>
    <cellStyle name="20% - Accent1 3 2 2 3 2 3 4 2 3" xfId="17505" xr:uid="{00000000-0005-0000-0000-0000AA430000}"/>
    <cellStyle name="20% - Accent1 3 2 2 3 2 3 4 3" xfId="17506" xr:uid="{00000000-0005-0000-0000-0000AB430000}"/>
    <cellStyle name="20% - Accent1 3 2 2 3 2 3 4 3 2" xfId="17507" xr:uid="{00000000-0005-0000-0000-0000AC430000}"/>
    <cellStyle name="20% - Accent1 3 2 2 3 2 3 4 4" xfId="17508" xr:uid="{00000000-0005-0000-0000-0000AD430000}"/>
    <cellStyle name="20% - Accent1 3 2 2 3 2 3 5" xfId="17509" xr:uid="{00000000-0005-0000-0000-0000AE430000}"/>
    <cellStyle name="20% - Accent1 3 2 2 3 2 3 5 2" xfId="17510" xr:uid="{00000000-0005-0000-0000-0000AF430000}"/>
    <cellStyle name="20% - Accent1 3 2 2 3 2 3 5 2 2" xfId="17511" xr:uid="{00000000-0005-0000-0000-0000B0430000}"/>
    <cellStyle name="20% - Accent1 3 2 2 3 2 3 5 3" xfId="17512" xr:uid="{00000000-0005-0000-0000-0000B1430000}"/>
    <cellStyle name="20% - Accent1 3 2 2 3 2 3 6" xfId="17513" xr:uid="{00000000-0005-0000-0000-0000B2430000}"/>
    <cellStyle name="20% - Accent1 3 2 2 3 2 3 6 2" xfId="17514" xr:uid="{00000000-0005-0000-0000-0000B3430000}"/>
    <cellStyle name="20% - Accent1 3 2 2 3 2 3 6 2 2" xfId="17515" xr:uid="{00000000-0005-0000-0000-0000B4430000}"/>
    <cellStyle name="20% - Accent1 3 2 2 3 2 3 6 3" xfId="17516" xr:uid="{00000000-0005-0000-0000-0000B5430000}"/>
    <cellStyle name="20% - Accent1 3 2 2 3 2 3 7" xfId="17517" xr:uid="{00000000-0005-0000-0000-0000B6430000}"/>
    <cellStyle name="20% - Accent1 3 2 2 3 2 3 7 2" xfId="17518" xr:uid="{00000000-0005-0000-0000-0000B7430000}"/>
    <cellStyle name="20% - Accent1 3 2 2 3 2 3 8" xfId="17519" xr:uid="{00000000-0005-0000-0000-0000B8430000}"/>
    <cellStyle name="20% - Accent1 3 2 2 3 2 3 8 2" xfId="17520" xr:uid="{00000000-0005-0000-0000-0000B9430000}"/>
    <cellStyle name="20% - Accent1 3 2 2 3 2 3 9" xfId="17521" xr:uid="{00000000-0005-0000-0000-0000BA430000}"/>
    <cellStyle name="20% - Accent1 3 2 2 3 2 4" xfId="17522" xr:uid="{00000000-0005-0000-0000-0000BB430000}"/>
    <cellStyle name="20% - Accent1 3 2 2 3 2 4 2" xfId="17523" xr:uid="{00000000-0005-0000-0000-0000BC430000}"/>
    <cellStyle name="20% - Accent1 3 2 2 3 2 4 2 2" xfId="17524" xr:uid="{00000000-0005-0000-0000-0000BD430000}"/>
    <cellStyle name="20% - Accent1 3 2 2 3 2 4 2 2 2" xfId="17525" xr:uid="{00000000-0005-0000-0000-0000BE430000}"/>
    <cellStyle name="20% - Accent1 3 2 2 3 2 4 2 3" xfId="17526" xr:uid="{00000000-0005-0000-0000-0000BF430000}"/>
    <cellStyle name="20% - Accent1 3 2 2 3 2 4 3" xfId="17527" xr:uid="{00000000-0005-0000-0000-0000C0430000}"/>
    <cellStyle name="20% - Accent1 3 2 2 3 2 4 3 2" xfId="17528" xr:uid="{00000000-0005-0000-0000-0000C1430000}"/>
    <cellStyle name="20% - Accent1 3 2 2 3 2 4 4" xfId="17529" xr:uid="{00000000-0005-0000-0000-0000C2430000}"/>
    <cellStyle name="20% - Accent1 3 2 2 3 2 5" xfId="17530" xr:uid="{00000000-0005-0000-0000-0000C3430000}"/>
    <cellStyle name="20% - Accent1 3 2 2 3 2 5 2" xfId="17531" xr:uid="{00000000-0005-0000-0000-0000C4430000}"/>
    <cellStyle name="20% - Accent1 3 2 2 3 2 5 2 2" xfId="17532" xr:uid="{00000000-0005-0000-0000-0000C5430000}"/>
    <cellStyle name="20% - Accent1 3 2 2 3 2 5 2 2 2" xfId="17533" xr:uid="{00000000-0005-0000-0000-0000C6430000}"/>
    <cellStyle name="20% - Accent1 3 2 2 3 2 5 2 3" xfId="17534" xr:uid="{00000000-0005-0000-0000-0000C7430000}"/>
    <cellStyle name="20% - Accent1 3 2 2 3 2 5 3" xfId="17535" xr:uid="{00000000-0005-0000-0000-0000C8430000}"/>
    <cellStyle name="20% - Accent1 3 2 2 3 2 5 3 2" xfId="17536" xr:uid="{00000000-0005-0000-0000-0000C9430000}"/>
    <cellStyle name="20% - Accent1 3 2 2 3 2 5 4" xfId="17537" xr:uid="{00000000-0005-0000-0000-0000CA430000}"/>
    <cellStyle name="20% - Accent1 3 2 2 3 2 6" xfId="17538" xr:uid="{00000000-0005-0000-0000-0000CB430000}"/>
    <cellStyle name="20% - Accent1 3 2 2 3 2 6 2" xfId="17539" xr:uid="{00000000-0005-0000-0000-0000CC430000}"/>
    <cellStyle name="20% - Accent1 3 2 2 3 2 6 2 2" xfId="17540" xr:uid="{00000000-0005-0000-0000-0000CD430000}"/>
    <cellStyle name="20% - Accent1 3 2 2 3 2 6 2 2 2" xfId="17541" xr:uid="{00000000-0005-0000-0000-0000CE430000}"/>
    <cellStyle name="20% - Accent1 3 2 2 3 2 6 2 3" xfId="17542" xr:uid="{00000000-0005-0000-0000-0000CF430000}"/>
    <cellStyle name="20% - Accent1 3 2 2 3 2 6 3" xfId="17543" xr:uid="{00000000-0005-0000-0000-0000D0430000}"/>
    <cellStyle name="20% - Accent1 3 2 2 3 2 6 3 2" xfId="17544" xr:uid="{00000000-0005-0000-0000-0000D1430000}"/>
    <cellStyle name="20% - Accent1 3 2 2 3 2 6 4" xfId="17545" xr:uid="{00000000-0005-0000-0000-0000D2430000}"/>
    <cellStyle name="20% - Accent1 3 2 2 3 2 7" xfId="17546" xr:uid="{00000000-0005-0000-0000-0000D3430000}"/>
    <cellStyle name="20% - Accent1 3 2 2 3 2 7 2" xfId="17547" xr:uid="{00000000-0005-0000-0000-0000D4430000}"/>
    <cellStyle name="20% - Accent1 3 2 2 3 2 7 2 2" xfId="17548" xr:uid="{00000000-0005-0000-0000-0000D5430000}"/>
    <cellStyle name="20% - Accent1 3 2 2 3 2 7 3" xfId="17549" xr:uid="{00000000-0005-0000-0000-0000D6430000}"/>
    <cellStyle name="20% - Accent1 3 2 2 3 2 8" xfId="17550" xr:uid="{00000000-0005-0000-0000-0000D7430000}"/>
    <cellStyle name="20% - Accent1 3 2 2 3 2 8 2" xfId="17551" xr:uid="{00000000-0005-0000-0000-0000D8430000}"/>
    <cellStyle name="20% - Accent1 3 2 2 3 2 8 2 2" xfId="17552" xr:uid="{00000000-0005-0000-0000-0000D9430000}"/>
    <cellStyle name="20% - Accent1 3 2 2 3 2 8 3" xfId="17553" xr:uid="{00000000-0005-0000-0000-0000DA430000}"/>
    <cellStyle name="20% - Accent1 3 2 2 3 2 9" xfId="17554" xr:uid="{00000000-0005-0000-0000-0000DB430000}"/>
    <cellStyle name="20% - Accent1 3 2 2 3 2 9 2" xfId="17555" xr:uid="{00000000-0005-0000-0000-0000DC430000}"/>
    <cellStyle name="20% - Accent1 3 2 2 3 3" xfId="17556" xr:uid="{00000000-0005-0000-0000-0000DD430000}"/>
    <cellStyle name="20% - Accent1 3 2 2 3 3 10" xfId="17557" xr:uid="{00000000-0005-0000-0000-0000DE430000}"/>
    <cellStyle name="20% - Accent1 3 2 2 3 3 10 2" xfId="17558" xr:uid="{00000000-0005-0000-0000-0000DF430000}"/>
    <cellStyle name="20% - Accent1 3 2 2 3 3 11" xfId="17559" xr:uid="{00000000-0005-0000-0000-0000E0430000}"/>
    <cellStyle name="20% - Accent1 3 2 2 3 3 2" xfId="17560" xr:uid="{00000000-0005-0000-0000-0000E1430000}"/>
    <cellStyle name="20% - Accent1 3 2 2 3 3 2 2" xfId="17561" xr:uid="{00000000-0005-0000-0000-0000E2430000}"/>
    <cellStyle name="20% - Accent1 3 2 2 3 3 2 2 2" xfId="17562" xr:uid="{00000000-0005-0000-0000-0000E3430000}"/>
    <cellStyle name="20% - Accent1 3 2 2 3 3 2 2 2 2" xfId="17563" xr:uid="{00000000-0005-0000-0000-0000E4430000}"/>
    <cellStyle name="20% - Accent1 3 2 2 3 3 2 2 2 2 2" xfId="17564" xr:uid="{00000000-0005-0000-0000-0000E5430000}"/>
    <cellStyle name="20% - Accent1 3 2 2 3 3 2 2 2 3" xfId="17565" xr:uid="{00000000-0005-0000-0000-0000E6430000}"/>
    <cellStyle name="20% - Accent1 3 2 2 3 3 2 2 3" xfId="17566" xr:uid="{00000000-0005-0000-0000-0000E7430000}"/>
    <cellStyle name="20% - Accent1 3 2 2 3 3 2 2 3 2" xfId="17567" xr:uid="{00000000-0005-0000-0000-0000E8430000}"/>
    <cellStyle name="20% - Accent1 3 2 2 3 3 2 2 4" xfId="17568" xr:uid="{00000000-0005-0000-0000-0000E9430000}"/>
    <cellStyle name="20% - Accent1 3 2 2 3 3 2 3" xfId="17569" xr:uid="{00000000-0005-0000-0000-0000EA430000}"/>
    <cellStyle name="20% - Accent1 3 2 2 3 3 2 3 2" xfId="17570" xr:uid="{00000000-0005-0000-0000-0000EB430000}"/>
    <cellStyle name="20% - Accent1 3 2 2 3 3 2 3 2 2" xfId="17571" xr:uid="{00000000-0005-0000-0000-0000EC430000}"/>
    <cellStyle name="20% - Accent1 3 2 2 3 3 2 3 2 2 2" xfId="17572" xr:uid="{00000000-0005-0000-0000-0000ED430000}"/>
    <cellStyle name="20% - Accent1 3 2 2 3 3 2 3 2 3" xfId="17573" xr:uid="{00000000-0005-0000-0000-0000EE430000}"/>
    <cellStyle name="20% - Accent1 3 2 2 3 3 2 3 3" xfId="17574" xr:uid="{00000000-0005-0000-0000-0000EF430000}"/>
    <cellStyle name="20% - Accent1 3 2 2 3 3 2 3 3 2" xfId="17575" xr:uid="{00000000-0005-0000-0000-0000F0430000}"/>
    <cellStyle name="20% - Accent1 3 2 2 3 3 2 3 4" xfId="17576" xr:uid="{00000000-0005-0000-0000-0000F1430000}"/>
    <cellStyle name="20% - Accent1 3 2 2 3 3 2 4" xfId="17577" xr:uid="{00000000-0005-0000-0000-0000F2430000}"/>
    <cellStyle name="20% - Accent1 3 2 2 3 3 2 4 2" xfId="17578" xr:uid="{00000000-0005-0000-0000-0000F3430000}"/>
    <cellStyle name="20% - Accent1 3 2 2 3 3 2 4 2 2" xfId="17579" xr:uid="{00000000-0005-0000-0000-0000F4430000}"/>
    <cellStyle name="20% - Accent1 3 2 2 3 3 2 4 2 2 2" xfId="17580" xr:uid="{00000000-0005-0000-0000-0000F5430000}"/>
    <cellStyle name="20% - Accent1 3 2 2 3 3 2 4 2 3" xfId="17581" xr:uid="{00000000-0005-0000-0000-0000F6430000}"/>
    <cellStyle name="20% - Accent1 3 2 2 3 3 2 4 3" xfId="17582" xr:uid="{00000000-0005-0000-0000-0000F7430000}"/>
    <cellStyle name="20% - Accent1 3 2 2 3 3 2 4 3 2" xfId="17583" xr:uid="{00000000-0005-0000-0000-0000F8430000}"/>
    <cellStyle name="20% - Accent1 3 2 2 3 3 2 4 4" xfId="17584" xr:uid="{00000000-0005-0000-0000-0000F9430000}"/>
    <cellStyle name="20% - Accent1 3 2 2 3 3 2 5" xfId="17585" xr:uid="{00000000-0005-0000-0000-0000FA430000}"/>
    <cellStyle name="20% - Accent1 3 2 2 3 3 2 5 2" xfId="17586" xr:uid="{00000000-0005-0000-0000-0000FB430000}"/>
    <cellStyle name="20% - Accent1 3 2 2 3 3 2 5 2 2" xfId="17587" xr:uid="{00000000-0005-0000-0000-0000FC430000}"/>
    <cellStyle name="20% - Accent1 3 2 2 3 3 2 5 3" xfId="17588" xr:uid="{00000000-0005-0000-0000-0000FD430000}"/>
    <cellStyle name="20% - Accent1 3 2 2 3 3 2 6" xfId="17589" xr:uid="{00000000-0005-0000-0000-0000FE430000}"/>
    <cellStyle name="20% - Accent1 3 2 2 3 3 2 6 2" xfId="17590" xr:uid="{00000000-0005-0000-0000-0000FF430000}"/>
    <cellStyle name="20% - Accent1 3 2 2 3 3 2 6 2 2" xfId="17591" xr:uid="{00000000-0005-0000-0000-000000440000}"/>
    <cellStyle name="20% - Accent1 3 2 2 3 3 2 6 3" xfId="17592" xr:uid="{00000000-0005-0000-0000-000001440000}"/>
    <cellStyle name="20% - Accent1 3 2 2 3 3 2 7" xfId="17593" xr:uid="{00000000-0005-0000-0000-000002440000}"/>
    <cellStyle name="20% - Accent1 3 2 2 3 3 2 7 2" xfId="17594" xr:uid="{00000000-0005-0000-0000-000003440000}"/>
    <cellStyle name="20% - Accent1 3 2 2 3 3 2 8" xfId="17595" xr:uid="{00000000-0005-0000-0000-000004440000}"/>
    <cellStyle name="20% - Accent1 3 2 2 3 3 2 8 2" xfId="17596" xr:uid="{00000000-0005-0000-0000-000005440000}"/>
    <cellStyle name="20% - Accent1 3 2 2 3 3 2 9" xfId="17597" xr:uid="{00000000-0005-0000-0000-000006440000}"/>
    <cellStyle name="20% - Accent1 3 2 2 3 3 3" xfId="17598" xr:uid="{00000000-0005-0000-0000-000007440000}"/>
    <cellStyle name="20% - Accent1 3 2 2 3 3 3 2" xfId="17599" xr:uid="{00000000-0005-0000-0000-000008440000}"/>
    <cellStyle name="20% - Accent1 3 2 2 3 3 3 2 2" xfId="17600" xr:uid="{00000000-0005-0000-0000-000009440000}"/>
    <cellStyle name="20% - Accent1 3 2 2 3 3 3 2 2 2" xfId="17601" xr:uid="{00000000-0005-0000-0000-00000A440000}"/>
    <cellStyle name="20% - Accent1 3 2 2 3 3 3 2 2 2 2" xfId="17602" xr:uid="{00000000-0005-0000-0000-00000B440000}"/>
    <cellStyle name="20% - Accent1 3 2 2 3 3 3 2 2 3" xfId="17603" xr:uid="{00000000-0005-0000-0000-00000C440000}"/>
    <cellStyle name="20% - Accent1 3 2 2 3 3 3 2 3" xfId="17604" xr:uid="{00000000-0005-0000-0000-00000D440000}"/>
    <cellStyle name="20% - Accent1 3 2 2 3 3 3 2 3 2" xfId="17605" xr:uid="{00000000-0005-0000-0000-00000E440000}"/>
    <cellStyle name="20% - Accent1 3 2 2 3 3 3 2 4" xfId="17606" xr:uid="{00000000-0005-0000-0000-00000F440000}"/>
    <cellStyle name="20% - Accent1 3 2 2 3 3 3 3" xfId="17607" xr:uid="{00000000-0005-0000-0000-000010440000}"/>
    <cellStyle name="20% - Accent1 3 2 2 3 3 3 3 2" xfId="17608" xr:uid="{00000000-0005-0000-0000-000011440000}"/>
    <cellStyle name="20% - Accent1 3 2 2 3 3 3 3 2 2" xfId="17609" xr:uid="{00000000-0005-0000-0000-000012440000}"/>
    <cellStyle name="20% - Accent1 3 2 2 3 3 3 3 2 2 2" xfId="17610" xr:uid="{00000000-0005-0000-0000-000013440000}"/>
    <cellStyle name="20% - Accent1 3 2 2 3 3 3 3 2 3" xfId="17611" xr:uid="{00000000-0005-0000-0000-000014440000}"/>
    <cellStyle name="20% - Accent1 3 2 2 3 3 3 3 3" xfId="17612" xr:uid="{00000000-0005-0000-0000-000015440000}"/>
    <cellStyle name="20% - Accent1 3 2 2 3 3 3 3 3 2" xfId="17613" xr:uid="{00000000-0005-0000-0000-000016440000}"/>
    <cellStyle name="20% - Accent1 3 2 2 3 3 3 3 4" xfId="17614" xr:uid="{00000000-0005-0000-0000-000017440000}"/>
    <cellStyle name="20% - Accent1 3 2 2 3 3 3 4" xfId="17615" xr:uid="{00000000-0005-0000-0000-000018440000}"/>
    <cellStyle name="20% - Accent1 3 2 2 3 3 3 4 2" xfId="17616" xr:uid="{00000000-0005-0000-0000-000019440000}"/>
    <cellStyle name="20% - Accent1 3 2 2 3 3 3 4 2 2" xfId="17617" xr:uid="{00000000-0005-0000-0000-00001A440000}"/>
    <cellStyle name="20% - Accent1 3 2 2 3 3 3 4 2 2 2" xfId="17618" xr:uid="{00000000-0005-0000-0000-00001B440000}"/>
    <cellStyle name="20% - Accent1 3 2 2 3 3 3 4 2 3" xfId="17619" xr:uid="{00000000-0005-0000-0000-00001C440000}"/>
    <cellStyle name="20% - Accent1 3 2 2 3 3 3 4 3" xfId="17620" xr:uid="{00000000-0005-0000-0000-00001D440000}"/>
    <cellStyle name="20% - Accent1 3 2 2 3 3 3 4 3 2" xfId="17621" xr:uid="{00000000-0005-0000-0000-00001E440000}"/>
    <cellStyle name="20% - Accent1 3 2 2 3 3 3 4 4" xfId="17622" xr:uid="{00000000-0005-0000-0000-00001F440000}"/>
    <cellStyle name="20% - Accent1 3 2 2 3 3 3 5" xfId="17623" xr:uid="{00000000-0005-0000-0000-000020440000}"/>
    <cellStyle name="20% - Accent1 3 2 2 3 3 3 5 2" xfId="17624" xr:uid="{00000000-0005-0000-0000-000021440000}"/>
    <cellStyle name="20% - Accent1 3 2 2 3 3 3 5 2 2" xfId="17625" xr:uid="{00000000-0005-0000-0000-000022440000}"/>
    <cellStyle name="20% - Accent1 3 2 2 3 3 3 5 3" xfId="17626" xr:uid="{00000000-0005-0000-0000-000023440000}"/>
    <cellStyle name="20% - Accent1 3 2 2 3 3 3 6" xfId="17627" xr:uid="{00000000-0005-0000-0000-000024440000}"/>
    <cellStyle name="20% - Accent1 3 2 2 3 3 3 6 2" xfId="17628" xr:uid="{00000000-0005-0000-0000-000025440000}"/>
    <cellStyle name="20% - Accent1 3 2 2 3 3 3 6 2 2" xfId="17629" xr:uid="{00000000-0005-0000-0000-000026440000}"/>
    <cellStyle name="20% - Accent1 3 2 2 3 3 3 6 3" xfId="17630" xr:uid="{00000000-0005-0000-0000-000027440000}"/>
    <cellStyle name="20% - Accent1 3 2 2 3 3 3 7" xfId="17631" xr:uid="{00000000-0005-0000-0000-000028440000}"/>
    <cellStyle name="20% - Accent1 3 2 2 3 3 3 7 2" xfId="17632" xr:uid="{00000000-0005-0000-0000-000029440000}"/>
    <cellStyle name="20% - Accent1 3 2 2 3 3 3 8" xfId="17633" xr:uid="{00000000-0005-0000-0000-00002A440000}"/>
    <cellStyle name="20% - Accent1 3 2 2 3 3 3 8 2" xfId="17634" xr:uid="{00000000-0005-0000-0000-00002B440000}"/>
    <cellStyle name="20% - Accent1 3 2 2 3 3 3 9" xfId="17635" xr:uid="{00000000-0005-0000-0000-00002C440000}"/>
    <cellStyle name="20% - Accent1 3 2 2 3 3 4" xfId="17636" xr:uid="{00000000-0005-0000-0000-00002D440000}"/>
    <cellStyle name="20% - Accent1 3 2 2 3 3 4 2" xfId="17637" xr:uid="{00000000-0005-0000-0000-00002E440000}"/>
    <cellStyle name="20% - Accent1 3 2 2 3 3 4 2 2" xfId="17638" xr:uid="{00000000-0005-0000-0000-00002F440000}"/>
    <cellStyle name="20% - Accent1 3 2 2 3 3 4 2 2 2" xfId="17639" xr:uid="{00000000-0005-0000-0000-000030440000}"/>
    <cellStyle name="20% - Accent1 3 2 2 3 3 4 2 3" xfId="17640" xr:uid="{00000000-0005-0000-0000-000031440000}"/>
    <cellStyle name="20% - Accent1 3 2 2 3 3 4 3" xfId="17641" xr:uid="{00000000-0005-0000-0000-000032440000}"/>
    <cellStyle name="20% - Accent1 3 2 2 3 3 4 3 2" xfId="17642" xr:uid="{00000000-0005-0000-0000-000033440000}"/>
    <cellStyle name="20% - Accent1 3 2 2 3 3 4 4" xfId="17643" xr:uid="{00000000-0005-0000-0000-000034440000}"/>
    <cellStyle name="20% - Accent1 3 2 2 3 3 5" xfId="17644" xr:uid="{00000000-0005-0000-0000-000035440000}"/>
    <cellStyle name="20% - Accent1 3 2 2 3 3 5 2" xfId="17645" xr:uid="{00000000-0005-0000-0000-000036440000}"/>
    <cellStyle name="20% - Accent1 3 2 2 3 3 5 2 2" xfId="17646" xr:uid="{00000000-0005-0000-0000-000037440000}"/>
    <cellStyle name="20% - Accent1 3 2 2 3 3 5 2 2 2" xfId="17647" xr:uid="{00000000-0005-0000-0000-000038440000}"/>
    <cellStyle name="20% - Accent1 3 2 2 3 3 5 2 3" xfId="17648" xr:uid="{00000000-0005-0000-0000-000039440000}"/>
    <cellStyle name="20% - Accent1 3 2 2 3 3 5 3" xfId="17649" xr:uid="{00000000-0005-0000-0000-00003A440000}"/>
    <cellStyle name="20% - Accent1 3 2 2 3 3 5 3 2" xfId="17650" xr:uid="{00000000-0005-0000-0000-00003B440000}"/>
    <cellStyle name="20% - Accent1 3 2 2 3 3 5 4" xfId="17651" xr:uid="{00000000-0005-0000-0000-00003C440000}"/>
    <cellStyle name="20% - Accent1 3 2 2 3 3 6" xfId="17652" xr:uid="{00000000-0005-0000-0000-00003D440000}"/>
    <cellStyle name="20% - Accent1 3 2 2 3 3 6 2" xfId="17653" xr:uid="{00000000-0005-0000-0000-00003E440000}"/>
    <cellStyle name="20% - Accent1 3 2 2 3 3 6 2 2" xfId="17654" xr:uid="{00000000-0005-0000-0000-00003F440000}"/>
    <cellStyle name="20% - Accent1 3 2 2 3 3 6 2 2 2" xfId="17655" xr:uid="{00000000-0005-0000-0000-000040440000}"/>
    <cellStyle name="20% - Accent1 3 2 2 3 3 6 2 3" xfId="17656" xr:uid="{00000000-0005-0000-0000-000041440000}"/>
    <cellStyle name="20% - Accent1 3 2 2 3 3 6 3" xfId="17657" xr:uid="{00000000-0005-0000-0000-000042440000}"/>
    <cellStyle name="20% - Accent1 3 2 2 3 3 6 3 2" xfId="17658" xr:uid="{00000000-0005-0000-0000-000043440000}"/>
    <cellStyle name="20% - Accent1 3 2 2 3 3 6 4" xfId="17659" xr:uid="{00000000-0005-0000-0000-000044440000}"/>
    <cellStyle name="20% - Accent1 3 2 2 3 3 7" xfId="17660" xr:uid="{00000000-0005-0000-0000-000045440000}"/>
    <cellStyle name="20% - Accent1 3 2 2 3 3 7 2" xfId="17661" xr:uid="{00000000-0005-0000-0000-000046440000}"/>
    <cellStyle name="20% - Accent1 3 2 2 3 3 7 2 2" xfId="17662" xr:uid="{00000000-0005-0000-0000-000047440000}"/>
    <cellStyle name="20% - Accent1 3 2 2 3 3 7 3" xfId="17663" xr:uid="{00000000-0005-0000-0000-000048440000}"/>
    <cellStyle name="20% - Accent1 3 2 2 3 3 8" xfId="17664" xr:uid="{00000000-0005-0000-0000-000049440000}"/>
    <cellStyle name="20% - Accent1 3 2 2 3 3 8 2" xfId="17665" xr:uid="{00000000-0005-0000-0000-00004A440000}"/>
    <cellStyle name="20% - Accent1 3 2 2 3 3 8 2 2" xfId="17666" xr:uid="{00000000-0005-0000-0000-00004B440000}"/>
    <cellStyle name="20% - Accent1 3 2 2 3 3 8 3" xfId="17667" xr:uid="{00000000-0005-0000-0000-00004C440000}"/>
    <cellStyle name="20% - Accent1 3 2 2 3 3 9" xfId="17668" xr:uid="{00000000-0005-0000-0000-00004D440000}"/>
    <cellStyle name="20% - Accent1 3 2 2 3 3 9 2" xfId="17669" xr:uid="{00000000-0005-0000-0000-00004E440000}"/>
    <cellStyle name="20% - Accent1 3 2 2 3 4" xfId="17670" xr:uid="{00000000-0005-0000-0000-00004F440000}"/>
    <cellStyle name="20% - Accent1 3 2 2 3 4 10" xfId="17671" xr:uid="{00000000-0005-0000-0000-000050440000}"/>
    <cellStyle name="20% - Accent1 3 2 2 3 4 10 2" xfId="17672" xr:uid="{00000000-0005-0000-0000-000051440000}"/>
    <cellStyle name="20% - Accent1 3 2 2 3 4 11" xfId="17673" xr:uid="{00000000-0005-0000-0000-000052440000}"/>
    <cellStyle name="20% - Accent1 3 2 2 3 4 2" xfId="17674" xr:uid="{00000000-0005-0000-0000-000053440000}"/>
    <cellStyle name="20% - Accent1 3 2 2 3 4 2 2" xfId="17675" xr:uid="{00000000-0005-0000-0000-000054440000}"/>
    <cellStyle name="20% - Accent1 3 2 2 3 4 2 2 2" xfId="17676" xr:uid="{00000000-0005-0000-0000-000055440000}"/>
    <cellStyle name="20% - Accent1 3 2 2 3 4 2 2 2 2" xfId="17677" xr:uid="{00000000-0005-0000-0000-000056440000}"/>
    <cellStyle name="20% - Accent1 3 2 2 3 4 2 2 2 2 2" xfId="17678" xr:uid="{00000000-0005-0000-0000-000057440000}"/>
    <cellStyle name="20% - Accent1 3 2 2 3 4 2 2 2 3" xfId="17679" xr:uid="{00000000-0005-0000-0000-000058440000}"/>
    <cellStyle name="20% - Accent1 3 2 2 3 4 2 2 3" xfId="17680" xr:uid="{00000000-0005-0000-0000-000059440000}"/>
    <cellStyle name="20% - Accent1 3 2 2 3 4 2 2 3 2" xfId="17681" xr:uid="{00000000-0005-0000-0000-00005A440000}"/>
    <cellStyle name="20% - Accent1 3 2 2 3 4 2 2 4" xfId="17682" xr:uid="{00000000-0005-0000-0000-00005B440000}"/>
    <cellStyle name="20% - Accent1 3 2 2 3 4 2 3" xfId="17683" xr:uid="{00000000-0005-0000-0000-00005C440000}"/>
    <cellStyle name="20% - Accent1 3 2 2 3 4 2 3 2" xfId="17684" xr:uid="{00000000-0005-0000-0000-00005D440000}"/>
    <cellStyle name="20% - Accent1 3 2 2 3 4 2 3 2 2" xfId="17685" xr:uid="{00000000-0005-0000-0000-00005E440000}"/>
    <cellStyle name="20% - Accent1 3 2 2 3 4 2 3 2 2 2" xfId="17686" xr:uid="{00000000-0005-0000-0000-00005F440000}"/>
    <cellStyle name="20% - Accent1 3 2 2 3 4 2 3 2 3" xfId="17687" xr:uid="{00000000-0005-0000-0000-000060440000}"/>
    <cellStyle name="20% - Accent1 3 2 2 3 4 2 3 3" xfId="17688" xr:uid="{00000000-0005-0000-0000-000061440000}"/>
    <cellStyle name="20% - Accent1 3 2 2 3 4 2 3 3 2" xfId="17689" xr:uid="{00000000-0005-0000-0000-000062440000}"/>
    <cellStyle name="20% - Accent1 3 2 2 3 4 2 3 4" xfId="17690" xr:uid="{00000000-0005-0000-0000-000063440000}"/>
    <cellStyle name="20% - Accent1 3 2 2 3 4 2 4" xfId="17691" xr:uid="{00000000-0005-0000-0000-000064440000}"/>
    <cellStyle name="20% - Accent1 3 2 2 3 4 2 4 2" xfId="17692" xr:uid="{00000000-0005-0000-0000-000065440000}"/>
    <cellStyle name="20% - Accent1 3 2 2 3 4 2 4 2 2" xfId="17693" xr:uid="{00000000-0005-0000-0000-000066440000}"/>
    <cellStyle name="20% - Accent1 3 2 2 3 4 2 4 2 2 2" xfId="17694" xr:uid="{00000000-0005-0000-0000-000067440000}"/>
    <cellStyle name="20% - Accent1 3 2 2 3 4 2 4 2 3" xfId="17695" xr:uid="{00000000-0005-0000-0000-000068440000}"/>
    <cellStyle name="20% - Accent1 3 2 2 3 4 2 4 3" xfId="17696" xr:uid="{00000000-0005-0000-0000-000069440000}"/>
    <cellStyle name="20% - Accent1 3 2 2 3 4 2 4 3 2" xfId="17697" xr:uid="{00000000-0005-0000-0000-00006A440000}"/>
    <cellStyle name="20% - Accent1 3 2 2 3 4 2 4 4" xfId="17698" xr:uid="{00000000-0005-0000-0000-00006B440000}"/>
    <cellStyle name="20% - Accent1 3 2 2 3 4 2 5" xfId="17699" xr:uid="{00000000-0005-0000-0000-00006C440000}"/>
    <cellStyle name="20% - Accent1 3 2 2 3 4 2 5 2" xfId="17700" xr:uid="{00000000-0005-0000-0000-00006D440000}"/>
    <cellStyle name="20% - Accent1 3 2 2 3 4 2 5 2 2" xfId="17701" xr:uid="{00000000-0005-0000-0000-00006E440000}"/>
    <cellStyle name="20% - Accent1 3 2 2 3 4 2 5 3" xfId="17702" xr:uid="{00000000-0005-0000-0000-00006F440000}"/>
    <cellStyle name="20% - Accent1 3 2 2 3 4 2 6" xfId="17703" xr:uid="{00000000-0005-0000-0000-000070440000}"/>
    <cellStyle name="20% - Accent1 3 2 2 3 4 2 6 2" xfId="17704" xr:uid="{00000000-0005-0000-0000-000071440000}"/>
    <cellStyle name="20% - Accent1 3 2 2 3 4 2 6 2 2" xfId="17705" xr:uid="{00000000-0005-0000-0000-000072440000}"/>
    <cellStyle name="20% - Accent1 3 2 2 3 4 2 6 3" xfId="17706" xr:uid="{00000000-0005-0000-0000-000073440000}"/>
    <cellStyle name="20% - Accent1 3 2 2 3 4 2 7" xfId="17707" xr:uid="{00000000-0005-0000-0000-000074440000}"/>
    <cellStyle name="20% - Accent1 3 2 2 3 4 2 7 2" xfId="17708" xr:uid="{00000000-0005-0000-0000-000075440000}"/>
    <cellStyle name="20% - Accent1 3 2 2 3 4 2 8" xfId="17709" xr:uid="{00000000-0005-0000-0000-000076440000}"/>
    <cellStyle name="20% - Accent1 3 2 2 3 4 2 8 2" xfId="17710" xr:uid="{00000000-0005-0000-0000-000077440000}"/>
    <cellStyle name="20% - Accent1 3 2 2 3 4 2 9" xfId="17711" xr:uid="{00000000-0005-0000-0000-000078440000}"/>
    <cellStyle name="20% - Accent1 3 2 2 3 4 3" xfId="17712" xr:uid="{00000000-0005-0000-0000-000079440000}"/>
    <cellStyle name="20% - Accent1 3 2 2 3 4 3 2" xfId="17713" xr:uid="{00000000-0005-0000-0000-00007A440000}"/>
    <cellStyle name="20% - Accent1 3 2 2 3 4 3 2 2" xfId="17714" xr:uid="{00000000-0005-0000-0000-00007B440000}"/>
    <cellStyle name="20% - Accent1 3 2 2 3 4 3 2 2 2" xfId="17715" xr:uid="{00000000-0005-0000-0000-00007C440000}"/>
    <cellStyle name="20% - Accent1 3 2 2 3 4 3 2 2 2 2" xfId="17716" xr:uid="{00000000-0005-0000-0000-00007D440000}"/>
    <cellStyle name="20% - Accent1 3 2 2 3 4 3 2 2 3" xfId="17717" xr:uid="{00000000-0005-0000-0000-00007E440000}"/>
    <cellStyle name="20% - Accent1 3 2 2 3 4 3 2 3" xfId="17718" xr:uid="{00000000-0005-0000-0000-00007F440000}"/>
    <cellStyle name="20% - Accent1 3 2 2 3 4 3 2 3 2" xfId="17719" xr:uid="{00000000-0005-0000-0000-000080440000}"/>
    <cellStyle name="20% - Accent1 3 2 2 3 4 3 2 4" xfId="17720" xr:uid="{00000000-0005-0000-0000-000081440000}"/>
    <cellStyle name="20% - Accent1 3 2 2 3 4 3 3" xfId="17721" xr:uid="{00000000-0005-0000-0000-000082440000}"/>
    <cellStyle name="20% - Accent1 3 2 2 3 4 3 3 2" xfId="17722" xr:uid="{00000000-0005-0000-0000-000083440000}"/>
    <cellStyle name="20% - Accent1 3 2 2 3 4 3 3 2 2" xfId="17723" xr:uid="{00000000-0005-0000-0000-000084440000}"/>
    <cellStyle name="20% - Accent1 3 2 2 3 4 3 3 2 2 2" xfId="17724" xr:uid="{00000000-0005-0000-0000-000085440000}"/>
    <cellStyle name="20% - Accent1 3 2 2 3 4 3 3 2 3" xfId="17725" xr:uid="{00000000-0005-0000-0000-000086440000}"/>
    <cellStyle name="20% - Accent1 3 2 2 3 4 3 3 3" xfId="17726" xr:uid="{00000000-0005-0000-0000-000087440000}"/>
    <cellStyle name="20% - Accent1 3 2 2 3 4 3 3 3 2" xfId="17727" xr:uid="{00000000-0005-0000-0000-000088440000}"/>
    <cellStyle name="20% - Accent1 3 2 2 3 4 3 3 4" xfId="17728" xr:uid="{00000000-0005-0000-0000-000089440000}"/>
    <cellStyle name="20% - Accent1 3 2 2 3 4 3 4" xfId="17729" xr:uid="{00000000-0005-0000-0000-00008A440000}"/>
    <cellStyle name="20% - Accent1 3 2 2 3 4 3 4 2" xfId="17730" xr:uid="{00000000-0005-0000-0000-00008B440000}"/>
    <cellStyle name="20% - Accent1 3 2 2 3 4 3 4 2 2" xfId="17731" xr:uid="{00000000-0005-0000-0000-00008C440000}"/>
    <cellStyle name="20% - Accent1 3 2 2 3 4 3 4 2 2 2" xfId="17732" xr:uid="{00000000-0005-0000-0000-00008D440000}"/>
    <cellStyle name="20% - Accent1 3 2 2 3 4 3 4 2 3" xfId="17733" xr:uid="{00000000-0005-0000-0000-00008E440000}"/>
    <cellStyle name="20% - Accent1 3 2 2 3 4 3 4 3" xfId="17734" xr:uid="{00000000-0005-0000-0000-00008F440000}"/>
    <cellStyle name="20% - Accent1 3 2 2 3 4 3 4 3 2" xfId="17735" xr:uid="{00000000-0005-0000-0000-000090440000}"/>
    <cellStyle name="20% - Accent1 3 2 2 3 4 3 4 4" xfId="17736" xr:uid="{00000000-0005-0000-0000-000091440000}"/>
    <cellStyle name="20% - Accent1 3 2 2 3 4 3 5" xfId="17737" xr:uid="{00000000-0005-0000-0000-000092440000}"/>
    <cellStyle name="20% - Accent1 3 2 2 3 4 3 5 2" xfId="17738" xr:uid="{00000000-0005-0000-0000-000093440000}"/>
    <cellStyle name="20% - Accent1 3 2 2 3 4 3 5 2 2" xfId="17739" xr:uid="{00000000-0005-0000-0000-000094440000}"/>
    <cellStyle name="20% - Accent1 3 2 2 3 4 3 5 3" xfId="17740" xr:uid="{00000000-0005-0000-0000-000095440000}"/>
    <cellStyle name="20% - Accent1 3 2 2 3 4 3 6" xfId="17741" xr:uid="{00000000-0005-0000-0000-000096440000}"/>
    <cellStyle name="20% - Accent1 3 2 2 3 4 3 6 2" xfId="17742" xr:uid="{00000000-0005-0000-0000-000097440000}"/>
    <cellStyle name="20% - Accent1 3 2 2 3 4 3 6 2 2" xfId="17743" xr:uid="{00000000-0005-0000-0000-000098440000}"/>
    <cellStyle name="20% - Accent1 3 2 2 3 4 3 6 3" xfId="17744" xr:uid="{00000000-0005-0000-0000-000099440000}"/>
    <cellStyle name="20% - Accent1 3 2 2 3 4 3 7" xfId="17745" xr:uid="{00000000-0005-0000-0000-00009A440000}"/>
    <cellStyle name="20% - Accent1 3 2 2 3 4 3 7 2" xfId="17746" xr:uid="{00000000-0005-0000-0000-00009B440000}"/>
    <cellStyle name="20% - Accent1 3 2 2 3 4 3 8" xfId="17747" xr:uid="{00000000-0005-0000-0000-00009C440000}"/>
    <cellStyle name="20% - Accent1 3 2 2 3 4 3 8 2" xfId="17748" xr:uid="{00000000-0005-0000-0000-00009D440000}"/>
    <cellStyle name="20% - Accent1 3 2 2 3 4 3 9" xfId="17749" xr:uid="{00000000-0005-0000-0000-00009E440000}"/>
    <cellStyle name="20% - Accent1 3 2 2 3 4 4" xfId="17750" xr:uid="{00000000-0005-0000-0000-00009F440000}"/>
    <cellStyle name="20% - Accent1 3 2 2 3 4 4 2" xfId="17751" xr:uid="{00000000-0005-0000-0000-0000A0440000}"/>
    <cellStyle name="20% - Accent1 3 2 2 3 4 4 2 2" xfId="17752" xr:uid="{00000000-0005-0000-0000-0000A1440000}"/>
    <cellStyle name="20% - Accent1 3 2 2 3 4 4 2 2 2" xfId="17753" xr:uid="{00000000-0005-0000-0000-0000A2440000}"/>
    <cellStyle name="20% - Accent1 3 2 2 3 4 4 2 3" xfId="17754" xr:uid="{00000000-0005-0000-0000-0000A3440000}"/>
    <cellStyle name="20% - Accent1 3 2 2 3 4 4 3" xfId="17755" xr:uid="{00000000-0005-0000-0000-0000A4440000}"/>
    <cellStyle name="20% - Accent1 3 2 2 3 4 4 3 2" xfId="17756" xr:uid="{00000000-0005-0000-0000-0000A5440000}"/>
    <cellStyle name="20% - Accent1 3 2 2 3 4 4 4" xfId="17757" xr:uid="{00000000-0005-0000-0000-0000A6440000}"/>
    <cellStyle name="20% - Accent1 3 2 2 3 4 5" xfId="17758" xr:uid="{00000000-0005-0000-0000-0000A7440000}"/>
    <cellStyle name="20% - Accent1 3 2 2 3 4 5 2" xfId="17759" xr:uid="{00000000-0005-0000-0000-0000A8440000}"/>
    <cellStyle name="20% - Accent1 3 2 2 3 4 5 2 2" xfId="17760" xr:uid="{00000000-0005-0000-0000-0000A9440000}"/>
    <cellStyle name="20% - Accent1 3 2 2 3 4 5 2 2 2" xfId="17761" xr:uid="{00000000-0005-0000-0000-0000AA440000}"/>
    <cellStyle name="20% - Accent1 3 2 2 3 4 5 2 3" xfId="17762" xr:uid="{00000000-0005-0000-0000-0000AB440000}"/>
    <cellStyle name="20% - Accent1 3 2 2 3 4 5 3" xfId="17763" xr:uid="{00000000-0005-0000-0000-0000AC440000}"/>
    <cellStyle name="20% - Accent1 3 2 2 3 4 5 3 2" xfId="17764" xr:uid="{00000000-0005-0000-0000-0000AD440000}"/>
    <cellStyle name="20% - Accent1 3 2 2 3 4 5 4" xfId="17765" xr:uid="{00000000-0005-0000-0000-0000AE440000}"/>
    <cellStyle name="20% - Accent1 3 2 2 3 4 6" xfId="17766" xr:uid="{00000000-0005-0000-0000-0000AF440000}"/>
    <cellStyle name="20% - Accent1 3 2 2 3 4 6 2" xfId="17767" xr:uid="{00000000-0005-0000-0000-0000B0440000}"/>
    <cellStyle name="20% - Accent1 3 2 2 3 4 6 2 2" xfId="17768" xr:uid="{00000000-0005-0000-0000-0000B1440000}"/>
    <cellStyle name="20% - Accent1 3 2 2 3 4 6 2 2 2" xfId="17769" xr:uid="{00000000-0005-0000-0000-0000B2440000}"/>
    <cellStyle name="20% - Accent1 3 2 2 3 4 6 2 3" xfId="17770" xr:uid="{00000000-0005-0000-0000-0000B3440000}"/>
    <cellStyle name="20% - Accent1 3 2 2 3 4 6 3" xfId="17771" xr:uid="{00000000-0005-0000-0000-0000B4440000}"/>
    <cellStyle name="20% - Accent1 3 2 2 3 4 6 3 2" xfId="17772" xr:uid="{00000000-0005-0000-0000-0000B5440000}"/>
    <cellStyle name="20% - Accent1 3 2 2 3 4 6 4" xfId="17773" xr:uid="{00000000-0005-0000-0000-0000B6440000}"/>
    <cellStyle name="20% - Accent1 3 2 2 3 4 7" xfId="17774" xr:uid="{00000000-0005-0000-0000-0000B7440000}"/>
    <cellStyle name="20% - Accent1 3 2 2 3 4 7 2" xfId="17775" xr:uid="{00000000-0005-0000-0000-0000B8440000}"/>
    <cellStyle name="20% - Accent1 3 2 2 3 4 7 2 2" xfId="17776" xr:uid="{00000000-0005-0000-0000-0000B9440000}"/>
    <cellStyle name="20% - Accent1 3 2 2 3 4 7 3" xfId="17777" xr:uid="{00000000-0005-0000-0000-0000BA440000}"/>
    <cellStyle name="20% - Accent1 3 2 2 3 4 8" xfId="17778" xr:uid="{00000000-0005-0000-0000-0000BB440000}"/>
    <cellStyle name="20% - Accent1 3 2 2 3 4 8 2" xfId="17779" xr:uid="{00000000-0005-0000-0000-0000BC440000}"/>
    <cellStyle name="20% - Accent1 3 2 2 3 4 8 2 2" xfId="17780" xr:uid="{00000000-0005-0000-0000-0000BD440000}"/>
    <cellStyle name="20% - Accent1 3 2 2 3 4 8 3" xfId="17781" xr:uid="{00000000-0005-0000-0000-0000BE440000}"/>
    <cellStyle name="20% - Accent1 3 2 2 3 4 9" xfId="17782" xr:uid="{00000000-0005-0000-0000-0000BF440000}"/>
    <cellStyle name="20% - Accent1 3 2 2 3 4 9 2" xfId="17783" xr:uid="{00000000-0005-0000-0000-0000C0440000}"/>
    <cellStyle name="20% - Accent1 3 2 2 3 5" xfId="17784" xr:uid="{00000000-0005-0000-0000-0000C1440000}"/>
    <cellStyle name="20% - Accent1 3 2 2 3 5 2" xfId="17785" xr:uid="{00000000-0005-0000-0000-0000C2440000}"/>
    <cellStyle name="20% - Accent1 3 2 2 3 5 2 2" xfId="17786" xr:uid="{00000000-0005-0000-0000-0000C3440000}"/>
    <cellStyle name="20% - Accent1 3 2 2 3 5 2 2 2" xfId="17787" xr:uid="{00000000-0005-0000-0000-0000C4440000}"/>
    <cellStyle name="20% - Accent1 3 2 2 3 5 2 2 2 2" xfId="17788" xr:uid="{00000000-0005-0000-0000-0000C5440000}"/>
    <cellStyle name="20% - Accent1 3 2 2 3 5 2 2 3" xfId="17789" xr:uid="{00000000-0005-0000-0000-0000C6440000}"/>
    <cellStyle name="20% - Accent1 3 2 2 3 5 2 3" xfId="17790" xr:uid="{00000000-0005-0000-0000-0000C7440000}"/>
    <cellStyle name="20% - Accent1 3 2 2 3 5 2 3 2" xfId="17791" xr:uid="{00000000-0005-0000-0000-0000C8440000}"/>
    <cellStyle name="20% - Accent1 3 2 2 3 5 2 4" xfId="17792" xr:uid="{00000000-0005-0000-0000-0000C9440000}"/>
    <cellStyle name="20% - Accent1 3 2 2 3 5 3" xfId="17793" xr:uid="{00000000-0005-0000-0000-0000CA440000}"/>
    <cellStyle name="20% - Accent1 3 2 2 3 5 3 2" xfId="17794" xr:uid="{00000000-0005-0000-0000-0000CB440000}"/>
    <cellStyle name="20% - Accent1 3 2 2 3 5 3 2 2" xfId="17795" xr:uid="{00000000-0005-0000-0000-0000CC440000}"/>
    <cellStyle name="20% - Accent1 3 2 2 3 5 3 2 2 2" xfId="17796" xr:uid="{00000000-0005-0000-0000-0000CD440000}"/>
    <cellStyle name="20% - Accent1 3 2 2 3 5 3 2 3" xfId="17797" xr:uid="{00000000-0005-0000-0000-0000CE440000}"/>
    <cellStyle name="20% - Accent1 3 2 2 3 5 3 3" xfId="17798" xr:uid="{00000000-0005-0000-0000-0000CF440000}"/>
    <cellStyle name="20% - Accent1 3 2 2 3 5 3 3 2" xfId="17799" xr:uid="{00000000-0005-0000-0000-0000D0440000}"/>
    <cellStyle name="20% - Accent1 3 2 2 3 5 3 4" xfId="17800" xr:uid="{00000000-0005-0000-0000-0000D1440000}"/>
    <cellStyle name="20% - Accent1 3 2 2 3 5 4" xfId="17801" xr:uid="{00000000-0005-0000-0000-0000D2440000}"/>
    <cellStyle name="20% - Accent1 3 2 2 3 5 4 2" xfId="17802" xr:uid="{00000000-0005-0000-0000-0000D3440000}"/>
    <cellStyle name="20% - Accent1 3 2 2 3 5 4 2 2" xfId="17803" xr:uid="{00000000-0005-0000-0000-0000D4440000}"/>
    <cellStyle name="20% - Accent1 3 2 2 3 5 4 2 2 2" xfId="17804" xr:uid="{00000000-0005-0000-0000-0000D5440000}"/>
    <cellStyle name="20% - Accent1 3 2 2 3 5 4 2 3" xfId="17805" xr:uid="{00000000-0005-0000-0000-0000D6440000}"/>
    <cellStyle name="20% - Accent1 3 2 2 3 5 4 3" xfId="17806" xr:uid="{00000000-0005-0000-0000-0000D7440000}"/>
    <cellStyle name="20% - Accent1 3 2 2 3 5 4 3 2" xfId="17807" xr:uid="{00000000-0005-0000-0000-0000D8440000}"/>
    <cellStyle name="20% - Accent1 3 2 2 3 5 4 4" xfId="17808" xr:uid="{00000000-0005-0000-0000-0000D9440000}"/>
    <cellStyle name="20% - Accent1 3 2 2 3 5 5" xfId="17809" xr:uid="{00000000-0005-0000-0000-0000DA440000}"/>
    <cellStyle name="20% - Accent1 3 2 2 3 5 5 2" xfId="17810" xr:uid="{00000000-0005-0000-0000-0000DB440000}"/>
    <cellStyle name="20% - Accent1 3 2 2 3 5 5 2 2" xfId="17811" xr:uid="{00000000-0005-0000-0000-0000DC440000}"/>
    <cellStyle name="20% - Accent1 3 2 2 3 5 5 3" xfId="17812" xr:uid="{00000000-0005-0000-0000-0000DD440000}"/>
    <cellStyle name="20% - Accent1 3 2 2 3 5 6" xfId="17813" xr:uid="{00000000-0005-0000-0000-0000DE440000}"/>
    <cellStyle name="20% - Accent1 3 2 2 3 5 6 2" xfId="17814" xr:uid="{00000000-0005-0000-0000-0000DF440000}"/>
    <cellStyle name="20% - Accent1 3 2 2 3 5 6 2 2" xfId="17815" xr:uid="{00000000-0005-0000-0000-0000E0440000}"/>
    <cellStyle name="20% - Accent1 3 2 2 3 5 6 3" xfId="17816" xr:uid="{00000000-0005-0000-0000-0000E1440000}"/>
    <cellStyle name="20% - Accent1 3 2 2 3 5 7" xfId="17817" xr:uid="{00000000-0005-0000-0000-0000E2440000}"/>
    <cellStyle name="20% - Accent1 3 2 2 3 5 7 2" xfId="17818" xr:uid="{00000000-0005-0000-0000-0000E3440000}"/>
    <cellStyle name="20% - Accent1 3 2 2 3 5 8" xfId="17819" xr:uid="{00000000-0005-0000-0000-0000E4440000}"/>
    <cellStyle name="20% - Accent1 3 2 2 3 5 8 2" xfId="17820" xr:uid="{00000000-0005-0000-0000-0000E5440000}"/>
    <cellStyle name="20% - Accent1 3 2 2 3 5 9" xfId="17821" xr:uid="{00000000-0005-0000-0000-0000E6440000}"/>
    <cellStyle name="20% - Accent1 3 2 2 3 6" xfId="17822" xr:uid="{00000000-0005-0000-0000-0000E7440000}"/>
    <cellStyle name="20% - Accent1 3 2 2 3 6 2" xfId="17823" xr:uid="{00000000-0005-0000-0000-0000E8440000}"/>
    <cellStyle name="20% - Accent1 3 2 2 3 6 2 2" xfId="17824" xr:uid="{00000000-0005-0000-0000-0000E9440000}"/>
    <cellStyle name="20% - Accent1 3 2 2 3 6 2 2 2" xfId="17825" xr:uid="{00000000-0005-0000-0000-0000EA440000}"/>
    <cellStyle name="20% - Accent1 3 2 2 3 6 2 2 2 2" xfId="17826" xr:uid="{00000000-0005-0000-0000-0000EB440000}"/>
    <cellStyle name="20% - Accent1 3 2 2 3 6 2 2 3" xfId="17827" xr:uid="{00000000-0005-0000-0000-0000EC440000}"/>
    <cellStyle name="20% - Accent1 3 2 2 3 6 2 3" xfId="17828" xr:uid="{00000000-0005-0000-0000-0000ED440000}"/>
    <cellStyle name="20% - Accent1 3 2 2 3 6 2 3 2" xfId="17829" xr:uid="{00000000-0005-0000-0000-0000EE440000}"/>
    <cellStyle name="20% - Accent1 3 2 2 3 6 2 4" xfId="17830" xr:uid="{00000000-0005-0000-0000-0000EF440000}"/>
    <cellStyle name="20% - Accent1 3 2 2 3 6 3" xfId="17831" xr:uid="{00000000-0005-0000-0000-0000F0440000}"/>
    <cellStyle name="20% - Accent1 3 2 2 3 6 3 2" xfId="17832" xr:uid="{00000000-0005-0000-0000-0000F1440000}"/>
    <cellStyle name="20% - Accent1 3 2 2 3 6 3 2 2" xfId="17833" xr:uid="{00000000-0005-0000-0000-0000F2440000}"/>
    <cellStyle name="20% - Accent1 3 2 2 3 6 3 2 2 2" xfId="17834" xr:uid="{00000000-0005-0000-0000-0000F3440000}"/>
    <cellStyle name="20% - Accent1 3 2 2 3 6 3 2 3" xfId="17835" xr:uid="{00000000-0005-0000-0000-0000F4440000}"/>
    <cellStyle name="20% - Accent1 3 2 2 3 6 3 3" xfId="17836" xr:uid="{00000000-0005-0000-0000-0000F5440000}"/>
    <cellStyle name="20% - Accent1 3 2 2 3 6 3 3 2" xfId="17837" xr:uid="{00000000-0005-0000-0000-0000F6440000}"/>
    <cellStyle name="20% - Accent1 3 2 2 3 6 3 4" xfId="17838" xr:uid="{00000000-0005-0000-0000-0000F7440000}"/>
    <cellStyle name="20% - Accent1 3 2 2 3 6 4" xfId="17839" xr:uid="{00000000-0005-0000-0000-0000F8440000}"/>
    <cellStyle name="20% - Accent1 3 2 2 3 6 4 2" xfId="17840" xr:uid="{00000000-0005-0000-0000-0000F9440000}"/>
    <cellStyle name="20% - Accent1 3 2 2 3 6 4 2 2" xfId="17841" xr:uid="{00000000-0005-0000-0000-0000FA440000}"/>
    <cellStyle name="20% - Accent1 3 2 2 3 6 4 2 2 2" xfId="17842" xr:uid="{00000000-0005-0000-0000-0000FB440000}"/>
    <cellStyle name="20% - Accent1 3 2 2 3 6 4 2 3" xfId="17843" xr:uid="{00000000-0005-0000-0000-0000FC440000}"/>
    <cellStyle name="20% - Accent1 3 2 2 3 6 4 3" xfId="17844" xr:uid="{00000000-0005-0000-0000-0000FD440000}"/>
    <cellStyle name="20% - Accent1 3 2 2 3 6 4 3 2" xfId="17845" xr:uid="{00000000-0005-0000-0000-0000FE440000}"/>
    <cellStyle name="20% - Accent1 3 2 2 3 6 4 4" xfId="17846" xr:uid="{00000000-0005-0000-0000-0000FF440000}"/>
    <cellStyle name="20% - Accent1 3 2 2 3 6 5" xfId="17847" xr:uid="{00000000-0005-0000-0000-000000450000}"/>
    <cellStyle name="20% - Accent1 3 2 2 3 6 5 2" xfId="17848" xr:uid="{00000000-0005-0000-0000-000001450000}"/>
    <cellStyle name="20% - Accent1 3 2 2 3 6 5 2 2" xfId="17849" xr:uid="{00000000-0005-0000-0000-000002450000}"/>
    <cellStyle name="20% - Accent1 3 2 2 3 6 5 3" xfId="17850" xr:uid="{00000000-0005-0000-0000-000003450000}"/>
    <cellStyle name="20% - Accent1 3 2 2 3 6 6" xfId="17851" xr:uid="{00000000-0005-0000-0000-000004450000}"/>
    <cellStyle name="20% - Accent1 3 2 2 3 6 6 2" xfId="17852" xr:uid="{00000000-0005-0000-0000-000005450000}"/>
    <cellStyle name="20% - Accent1 3 2 2 3 6 6 2 2" xfId="17853" xr:uid="{00000000-0005-0000-0000-000006450000}"/>
    <cellStyle name="20% - Accent1 3 2 2 3 6 6 3" xfId="17854" xr:uid="{00000000-0005-0000-0000-000007450000}"/>
    <cellStyle name="20% - Accent1 3 2 2 3 6 7" xfId="17855" xr:uid="{00000000-0005-0000-0000-000008450000}"/>
    <cellStyle name="20% - Accent1 3 2 2 3 6 7 2" xfId="17856" xr:uid="{00000000-0005-0000-0000-000009450000}"/>
    <cellStyle name="20% - Accent1 3 2 2 3 6 8" xfId="17857" xr:uid="{00000000-0005-0000-0000-00000A450000}"/>
    <cellStyle name="20% - Accent1 3 2 2 3 6 8 2" xfId="17858" xr:uid="{00000000-0005-0000-0000-00000B450000}"/>
    <cellStyle name="20% - Accent1 3 2 2 3 6 9" xfId="17859" xr:uid="{00000000-0005-0000-0000-00000C450000}"/>
    <cellStyle name="20% - Accent1 3 2 2 3 7" xfId="17860" xr:uid="{00000000-0005-0000-0000-00000D450000}"/>
    <cellStyle name="20% - Accent1 3 2 2 3 7 2" xfId="17861" xr:uid="{00000000-0005-0000-0000-00000E450000}"/>
    <cellStyle name="20% - Accent1 3 2 2 3 7 2 2" xfId="17862" xr:uid="{00000000-0005-0000-0000-00000F450000}"/>
    <cellStyle name="20% - Accent1 3 2 2 3 7 2 2 2" xfId="17863" xr:uid="{00000000-0005-0000-0000-000010450000}"/>
    <cellStyle name="20% - Accent1 3 2 2 3 7 2 3" xfId="17864" xr:uid="{00000000-0005-0000-0000-000011450000}"/>
    <cellStyle name="20% - Accent1 3 2 2 3 7 3" xfId="17865" xr:uid="{00000000-0005-0000-0000-000012450000}"/>
    <cellStyle name="20% - Accent1 3 2 2 3 7 3 2" xfId="17866" xr:uid="{00000000-0005-0000-0000-000013450000}"/>
    <cellStyle name="20% - Accent1 3 2 2 3 7 4" xfId="17867" xr:uid="{00000000-0005-0000-0000-000014450000}"/>
    <cellStyle name="20% - Accent1 3 2 2 3 8" xfId="17868" xr:uid="{00000000-0005-0000-0000-000015450000}"/>
    <cellStyle name="20% - Accent1 3 2 2 3 8 2" xfId="17869" xr:uid="{00000000-0005-0000-0000-000016450000}"/>
    <cellStyle name="20% - Accent1 3 2 2 3 8 2 2" xfId="17870" xr:uid="{00000000-0005-0000-0000-000017450000}"/>
    <cellStyle name="20% - Accent1 3 2 2 3 8 2 2 2" xfId="17871" xr:uid="{00000000-0005-0000-0000-000018450000}"/>
    <cellStyle name="20% - Accent1 3 2 2 3 8 2 3" xfId="17872" xr:uid="{00000000-0005-0000-0000-000019450000}"/>
    <cellStyle name="20% - Accent1 3 2 2 3 8 3" xfId="17873" xr:uid="{00000000-0005-0000-0000-00001A450000}"/>
    <cellStyle name="20% - Accent1 3 2 2 3 8 3 2" xfId="17874" xr:uid="{00000000-0005-0000-0000-00001B450000}"/>
    <cellStyle name="20% - Accent1 3 2 2 3 8 4" xfId="17875" xr:uid="{00000000-0005-0000-0000-00001C450000}"/>
    <cellStyle name="20% - Accent1 3 2 2 3 9" xfId="17876" xr:uid="{00000000-0005-0000-0000-00001D450000}"/>
    <cellStyle name="20% - Accent1 3 2 2 3 9 2" xfId="17877" xr:uid="{00000000-0005-0000-0000-00001E450000}"/>
    <cellStyle name="20% - Accent1 3 2 2 3 9 2 2" xfId="17878" xr:uid="{00000000-0005-0000-0000-00001F450000}"/>
    <cellStyle name="20% - Accent1 3 2 2 3 9 2 2 2" xfId="17879" xr:uid="{00000000-0005-0000-0000-000020450000}"/>
    <cellStyle name="20% - Accent1 3 2 2 3 9 2 3" xfId="17880" xr:uid="{00000000-0005-0000-0000-000021450000}"/>
    <cellStyle name="20% - Accent1 3 2 2 3 9 3" xfId="17881" xr:uid="{00000000-0005-0000-0000-000022450000}"/>
    <cellStyle name="20% - Accent1 3 2 2 3 9 3 2" xfId="17882" xr:uid="{00000000-0005-0000-0000-000023450000}"/>
    <cellStyle name="20% - Accent1 3 2 2 3 9 4" xfId="17883" xr:uid="{00000000-0005-0000-0000-000024450000}"/>
    <cellStyle name="20% - Accent1 3 2 2 4" xfId="17884" xr:uid="{00000000-0005-0000-0000-000025450000}"/>
    <cellStyle name="20% - Accent1 3 2 2 4 10" xfId="17885" xr:uid="{00000000-0005-0000-0000-000026450000}"/>
    <cellStyle name="20% - Accent1 3 2 2 4 10 2" xfId="17886" xr:uid="{00000000-0005-0000-0000-000027450000}"/>
    <cellStyle name="20% - Accent1 3 2 2 4 11" xfId="17887" xr:uid="{00000000-0005-0000-0000-000028450000}"/>
    <cellStyle name="20% - Accent1 3 2 2 4 2" xfId="17888" xr:uid="{00000000-0005-0000-0000-000029450000}"/>
    <cellStyle name="20% - Accent1 3 2 2 4 2 2" xfId="17889" xr:uid="{00000000-0005-0000-0000-00002A450000}"/>
    <cellStyle name="20% - Accent1 3 2 2 4 2 2 2" xfId="17890" xr:uid="{00000000-0005-0000-0000-00002B450000}"/>
    <cellStyle name="20% - Accent1 3 2 2 4 2 2 2 2" xfId="17891" xr:uid="{00000000-0005-0000-0000-00002C450000}"/>
    <cellStyle name="20% - Accent1 3 2 2 4 2 2 2 2 2" xfId="17892" xr:uid="{00000000-0005-0000-0000-00002D450000}"/>
    <cellStyle name="20% - Accent1 3 2 2 4 2 2 2 3" xfId="17893" xr:uid="{00000000-0005-0000-0000-00002E450000}"/>
    <cellStyle name="20% - Accent1 3 2 2 4 2 2 3" xfId="17894" xr:uid="{00000000-0005-0000-0000-00002F450000}"/>
    <cellStyle name="20% - Accent1 3 2 2 4 2 2 3 2" xfId="17895" xr:uid="{00000000-0005-0000-0000-000030450000}"/>
    <cellStyle name="20% - Accent1 3 2 2 4 2 2 4" xfId="17896" xr:uid="{00000000-0005-0000-0000-000031450000}"/>
    <cellStyle name="20% - Accent1 3 2 2 4 2 3" xfId="17897" xr:uid="{00000000-0005-0000-0000-000032450000}"/>
    <cellStyle name="20% - Accent1 3 2 2 4 2 3 2" xfId="17898" xr:uid="{00000000-0005-0000-0000-000033450000}"/>
    <cellStyle name="20% - Accent1 3 2 2 4 2 3 2 2" xfId="17899" xr:uid="{00000000-0005-0000-0000-000034450000}"/>
    <cellStyle name="20% - Accent1 3 2 2 4 2 3 2 2 2" xfId="17900" xr:uid="{00000000-0005-0000-0000-000035450000}"/>
    <cellStyle name="20% - Accent1 3 2 2 4 2 3 2 3" xfId="17901" xr:uid="{00000000-0005-0000-0000-000036450000}"/>
    <cellStyle name="20% - Accent1 3 2 2 4 2 3 3" xfId="17902" xr:uid="{00000000-0005-0000-0000-000037450000}"/>
    <cellStyle name="20% - Accent1 3 2 2 4 2 3 3 2" xfId="17903" xr:uid="{00000000-0005-0000-0000-000038450000}"/>
    <cellStyle name="20% - Accent1 3 2 2 4 2 3 4" xfId="17904" xr:uid="{00000000-0005-0000-0000-000039450000}"/>
    <cellStyle name="20% - Accent1 3 2 2 4 2 4" xfId="17905" xr:uid="{00000000-0005-0000-0000-00003A450000}"/>
    <cellStyle name="20% - Accent1 3 2 2 4 2 4 2" xfId="17906" xr:uid="{00000000-0005-0000-0000-00003B450000}"/>
    <cellStyle name="20% - Accent1 3 2 2 4 2 4 2 2" xfId="17907" xr:uid="{00000000-0005-0000-0000-00003C450000}"/>
    <cellStyle name="20% - Accent1 3 2 2 4 2 4 2 2 2" xfId="17908" xr:uid="{00000000-0005-0000-0000-00003D450000}"/>
    <cellStyle name="20% - Accent1 3 2 2 4 2 4 2 3" xfId="17909" xr:uid="{00000000-0005-0000-0000-00003E450000}"/>
    <cellStyle name="20% - Accent1 3 2 2 4 2 4 3" xfId="17910" xr:uid="{00000000-0005-0000-0000-00003F450000}"/>
    <cellStyle name="20% - Accent1 3 2 2 4 2 4 3 2" xfId="17911" xr:uid="{00000000-0005-0000-0000-000040450000}"/>
    <cellStyle name="20% - Accent1 3 2 2 4 2 4 4" xfId="17912" xr:uid="{00000000-0005-0000-0000-000041450000}"/>
    <cellStyle name="20% - Accent1 3 2 2 4 2 5" xfId="17913" xr:uid="{00000000-0005-0000-0000-000042450000}"/>
    <cellStyle name="20% - Accent1 3 2 2 4 2 5 2" xfId="17914" xr:uid="{00000000-0005-0000-0000-000043450000}"/>
    <cellStyle name="20% - Accent1 3 2 2 4 2 5 2 2" xfId="17915" xr:uid="{00000000-0005-0000-0000-000044450000}"/>
    <cellStyle name="20% - Accent1 3 2 2 4 2 5 3" xfId="17916" xr:uid="{00000000-0005-0000-0000-000045450000}"/>
    <cellStyle name="20% - Accent1 3 2 2 4 2 6" xfId="17917" xr:uid="{00000000-0005-0000-0000-000046450000}"/>
    <cellStyle name="20% - Accent1 3 2 2 4 2 6 2" xfId="17918" xr:uid="{00000000-0005-0000-0000-000047450000}"/>
    <cellStyle name="20% - Accent1 3 2 2 4 2 6 2 2" xfId="17919" xr:uid="{00000000-0005-0000-0000-000048450000}"/>
    <cellStyle name="20% - Accent1 3 2 2 4 2 6 3" xfId="17920" xr:uid="{00000000-0005-0000-0000-000049450000}"/>
    <cellStyle name="20% - Accent1 3 2 2 4 2 7" xfId="17921" xr:uid="{00000000-0005-0000-0000-00004A450000}"/>
    <cellStyle name="20% - Accent1 3 2 2 4 2 7 2" xfId="17922" xr:uid="{00000000-0005-0000-0000-00004B450000}"/>
    <cellStyle name="20% - Accent1 3 2 2 4 2 8" xfId="17923" xr:uid="{00000000-0005-0000-0000-00004C450000}"/>
    <cellStyle name="20% - Accent1 3 2 2 4 2 8 2" xfId="17924" xr:uid="{00000000-0005-0000-0000-00004D450000}"/>
    <cellStyle name="20% - Accent1 3 2 2 4 2 9" xfId="17925" xr:uid="{00000000-0005-0000-0000-00004E450000}"/>
    <cellStyle name="20% - Accent1 3 2 2 4 3" xfId="17926" xr:uid="{00000000-0005-0000-0000-00004F450000}"/>
    <cellStyle name="20% - Accent1 3 2 2 4 3 2" xfId="17927" xr:uid="{00000000-0005-0000-0000-000050450000}"/>
    <cellStyle name="20% - Accent1 3 2 2 4 3 2 2" xfId="17928" xr:uid="{00000000-0005-0000-0000-000051450000}"/>
    <cellStyle name="20% - Accent1 3 2 2 4 3 2 2 2" xfId="17929" xr:uid="{00000000-0005-0000-0000-000052450000}"/>
    <cellStyle name="20% - Accent1 3 2 2 4 3 2 2 2 2" xfId="17930" xr:uid="{00000000-0005-0000-0000-000053450000}"/>
    <cellStyle name="20% - Accent1 3 2 2 4 3 2 2 3" xfId="17931" xr:uid="{00000000-0005-0000-0000-000054450000}"/>
    <cellStyle name="20% - Accent1 3 2 2 4 3 2 3" xfId="17932" xr:uid="{00000000-0005-0000-0000-000055450000}"/>
    <cellStyle name="20% - Accent1 3 2 2 4 3 2 3 2" xfId="17933" xr:uid="{00000000-0005-0000-0000-000056450000}"/>
    <cellStyle name="20% - Accent1 3 2 2 4 3 2 4" xfId="17934" xr:uid="{00000000-0005-0000-0000-000057450000}"/>
    <cellStyle name="20% - Accent1 3 2 2 4 3 3" xfId="17935" xr:uid="{00000000-0005-0000-0000-000058450000}"/>
    <cellStyle name="20% - Accent1 3 2 2 4 3 3 2" xfId="17936" xr:uid="{00000000-0005-0000-0000-000059450000}"/>
    <cellStyle name="20% - Accent1 3 2 2 4 3 3 2 2" xfId="17937" xr:uid="{00000000-0005-0000-0000-00005A450000}"/>
    <cellStyle name="20% - Accent1 3 2 2 4 3 3 2 2 2" xfId="17938" xr:uid="{00000000-0005-0000-0000-00005B450000}"/>
    <cellStyle name="20% - Accent1 3 2 2 4 3 3 2 3" xfId="17939" xr:uid="{00000000-0005-0000-0000-00005C450000}"/>
    <cellStyle name="20% - Accent1 3 2 2 4 3 3 3" xfId="17940" xr:uid="{00000000-0005-0000-0000-00005D450000}"/>
    <cellStyle name="20% - Accent1 3 2 2 4 3 3 3 2" xfId="17941" xr:uid="{00000000-0005-0000-0000-00005E450000}"/>
    <cellStyle name="20% - Accent1 3 2 2 4 3 3 4" xfId="17942" xr:uid="{00000000-0005-0000-0000-00005F450000}"/>
    <cellStyle name="20% - Accent1 3 2 2 4 3 4" xfId="17943" xr:uid="{00000000-0005-0000-0000-000060450000}"/>
    <cellStyle name="20% - Accent1 3 2 2 4 3 4 2" xfId="17944" xr:uid="{00000000-0005-0000-0000-000061450000}"/>
    <cellStyle name="20% - Accent1 3 2 2 4 3 4 2 2" xfId="17945" xr:uid="{00000000-0005-0000-0000-000062450000}"/>
    <cellStyle name="20% - Accent1 3 2 2 4 3 4 2 2 2" xfId="17946" xr:uid="{00000000-0005-0000-0000-000063450000}"/>
    <cellStyle name="20% - Accent1 3 2 2 4 3 4 2 3" xfId="17947" xr:uid="{00000000-0005-0000-0000-000064450000}"/>
    <cellStyle name="20% - Accent1 3 2 2 4 3 4 3" xfId="17948" xr:uid="{00000000-0005-0000-0000-000065450000}"/>
    <cellStyle name="20% - Accent1 3 2 2 4 3 4 3 2" xfId="17949" xr:uid="{00000000-0005-0000-0000-000066450000}"/>
    <cellStyle name="20% - Accent1 3 2 2 4 3 4 4" xfId="17950" xr:uid="{00000000-0005-0000-0000-000067450000}"/>
    <cellStyle name="20% - Accent1 3 2 2 4 3 5" xfId="17951" xr:uid="{00000000-0005-0000-0000-000068450000}"/>
    <cellStyle name="20% - Accent1 3 2 2 4 3 5 2" xfId="17952" xr:uid="{00000000-0005-0000-0000-000069450000}"/>
    <cellStyle name="20% - Accent1 3 2 2 4 3 5 2 2" xfId="17953" xr:uid="{00000000-0005-0000-0000-00006A450000}"/>
    <cellStyle name="20% - Accent1 3 2 2 4 3 5 3" xfId="17954" xr:uid="{00000000-0005-0000-0000-00006B450000}"/>
    <cellStyle name="20% - Accent1 3 2 2 4 3 6" xfId="17955" xr:uid="{00000000-0005-0000-0000-00006C450000}"/>
    <cellStyle name="20% - Accent1 3 2 2 4 3 6 2" xfId="17956" xr:uid="{00000000-0005-0000-0000-00006D450000}"/>
    <cellStyle name="20% - Accent1 3 2 2 4 3 6 2 2" xfId="17957" xr:uid="{00000000-0005-0000-0000-00006E450000}"/>
    <cellStyle name="20% - Accent1 3 2 2 4 3 6 3" xfId="17958" xr:uid="{00000000-0005-0000-0000-00006F450000}"/>
    <cellStyle name="20% - Accent1 3 2 2 4 3 7" xfId="17959" xr:uid="{00000000-0005-0000-0000-000070450000}"/>
    <cellStyle name="20% - Accent1 3 2 2 4 3 7 2" xfId="17960" xr:uid="{00000000-0005-0000-0000-000071450000}"/>
    <cellStyle name="20% - Accent1 3 2 2 4 3 8" xfId="17961" xr:uid="{00000000-0005-0000-0000-000072450000}"/>
    <cellStyle name="20% - Accent1 3 2 2 4 3 8 2" xfId="17962" xr:uid="{00000000-0005-0000-0000-000073450000}"/>
    <cellStyle name="20% - Accent1 3 2 2 4 3 9" xfId="17963" xr:uid="{00000000-0005-0000-0000-000074450000}"/>
    <cellStyle name="20% - Accent1 3 2 2 4 4" xfId="17964" xr:uid="{00000000-0005-0000-0000-000075450000}"/>
    <cellStyle name="20% - Accent1 3 2 2 4 4 2" xfId="17965" xr:uid="{00000000-0005-0000-0000-000076450000}"/>
    <cellStyle name="20% - Accent1 3 2 2 4 4 2 2" xfId="17966" xr:uid="{00000000-0005-0000-0000-000077450000}"/>
    <cellStyle name="20% - Accent1 3 2 2 4 4 2 2 2" xfId="17967" xr:uid="{00000000-0005-0000-0000-000078450000}"/>
    <cellStyle name="20% - Accent1 3 2 2 4 4 2 3" xfId="17968" xr:uid="{00000000-0005-0000-0000-000079450000}"/>
    <cellStyle name="20% - Accent1 3 2 2 4 4 3" xfId="17969" xr:uid="{00000000-0005-0000-0000-00007A450000}"/>
    <cellStyle name="20% - Accent1 3 2 2 4 4 3 2" xfId="17970" xr:uid="{00000000-0005-0000-0000-00007B450000}"/>
    <cellStyle name="20% - Accent1 3 2 2 4 4 4" xfId="17971" xr:uid="{00000000-0005-0000-0000-00007C450000}"/>
    <cellStyle name="20% - Accent1 3 2 2 4 5" xfId="17972" xr:uid="{00000000-0005-0000-0000-00007D450000}"/>
    <cellStyle name="20% - Accent1 3 2 2 4 5 2" xfId="17973" xr:uid="{00000000-0005-0000-0000-00007E450000}"/>
    <cellStyle name="20% - Accent1 3 2 2 4 5 2 2" xfId="17974" xr:uid="{00000000-0005-0000-0000-00007F450000}"/>
    <cellStyle name="20% - Accent1 3 2 2 4 5 2 2 2" xfId="17975" xr:uid="{00000000-0005-0000-0000-000080450000}"/>
    <cellStyle name="20% - Accent1 3 2 2 4 5 2 3" xfId="17976" xr:uid="{00000000-0005-0000-0000-000081450000}"/>
    <cellStyle name="20% - Accent1 3 2 2 4 5 3" xfId="17977" xr:uid="{00000000-0005-0000-0000-000082450000}"/>
    <cellStyle name="20% - Accent1 3 2 2 4 5 3 2" xfId="17978" xr:uid="{00000000-0005-0000-0000-000083450000}"/>
    <cellStyle name="20% - Accent1 3 2 2 4 5 4" xfId="17979" xr:uid="{00000000-0005-0000-0000-000084450000}"/>
    <cellStyle name="20% - Accent1 3 2 2 4 6" xfId="17980" xr:uid="{00000000-0005-0000-0000-000085450000}"/>
    <cellStyle name="20% - Accent1 3 2 2 4 6 2" xfId="17981" xr:uid="{00000000-0005-0000-0000-000086450000}"/>
    <cellStyle name="20% - Accent1 3 2 2 4 6 2 2" xfId="17982" xr:uid="{00000000-0005-0000-0000-000087450000}"/>
    <cellStyle name="20% - Accent1 3 2 2 4 6 2 2 2" xfId="17983" xr:uid="{00000000-0005-0000-0000-000088450000}"/>
    <cellStyle name="20% - Accent1 3 2 2 4 6 2 3" xfId="17984" xr:uid="{00000000-0005-0000-0000-000089450000}"/>
    <cellStyle name="20% - Accent1 3 2 2 4 6 3" xfId="17985" xr:uid="{00000000-0005-0000-0000-00008A450000}"/>
    <cellStyle name="20% - Accent1 3 2 2 4 6 3 2" xfId="17986" xr:uid="{00000000-0005-0000-0000-00008B450000}"/>
    <cellStyle name="20% - Accent1 3 2 2 4 6 4" xfId="17987" xr:uid="{00000000-0005-0000-0000-00008C450000}"/>
    <cellStyle name="20% - Accent1 3 2 2 4 7" xfId="17988" xr:uid="{00000000-0005-0000-0000-00008D450000}"/>
    <cellStyle name="20% - Accent1 3 2 2 4 7 2" xfId="17989" xr:uid="{00000000-0005-0000-0000-00008E450000}"/>
    <cellStyle name="20% - Accent1 3 2 2 4 7 2 2" xfId="17990" xr:uid="{00000000-0005-0000-0000-00008F450000}"/>
    <cellStyle name="20% - Accent1 3 2 2 4 7 3" xfId="17991" xr:uid="{00000000-0005-0000-0000-000090450000}"/>
    <cellStyle name="20% - Accent1 3 2 2 4 8" xfId="17992" xr:uid="{00000000-0005-0000-0000-000091450000}"/>
    <cellStyle name="20% - Accent1 3 2 2 4 8 2" xfId="17993" xr:uid="{00000000-0005-0000-0000-000092450000}"/>
    <cellStyle name="20% - Accent1 3 2 2 4 8 2 2" xfId="17994" xr:uid="{00000000-0005-0000-0000-000093450000}"/>
    <cellStyle name="20% - Accent1 3 2 2 4 8 3" xfId="17995" xr:uid="{00000000-0005-0000-0000-000094450000}"/>
    <cellStyle name="20% - Accent1 3 2 2 4 9" xfId="17996" xr:uid="{00000000-0005-0000-0000-000095450000}"/>
    <cellStyle name="20% - Accent1 3 2 2 4 9 2" xfId="17997" xr:uid="{00000000-0005-0000-0000-000096450000}"/>
    <cellStyle name="20% - Accent1 3 2 2 5" xfId="17998" xr:uid="{00000000-0005-0000-0000-000097450000}"/>
    <cellStyle name="20% - Accent1 3 2 2 5 10" xfId="17999" xr:uid="{00000000-0005-0000-0000-000098450000}"/>
    <cellStyle name="20% - Accent1 3 2 2 5 10 2" xfId="18000" xr:uid="{00000000-0005-0000-0000-000099450000}"/>
    <cellStyle name="20% - Accent1 3 2 2 5 11" xfId="18001" xr:uid="{00000000-0005-0000-0000-00009A450000}"/>
    <cellStyle name="20% - Accent1 3 2 2 5 2" xfId="18002" xr:uid="{00000000-0005-0000-0000-00009B450000}"/>
    <cellStyle name="20% - Accent1 3 2 2 5 2 2" xfId="18003" xr:uid="{00000000-0005-0000-0000-00009C450000}"/>
    <cellStyle name="20% - Accent1 3 2 2 5 2 2 2" xfId="18004" xr:uid="{00000000-0005-0000-0000-00009D450000}"/>
    <cellStyle name="20% - Accent1 3 2 2 5 2 2 2 2" xfId="18005" xr:uid="{00000000-0005-0000-0000-00009E450000}"/>
    <cellStyle name="20% - Accent1 3 2 2 5 2 2 2 2 2" xfId="18006" xr:uid="{00000000-0005-0000-0000-00009F450000}"/>
    <cellStyle name="20% - Accent1 3 2 2 5 2 2 2 3" xfId="18007" xr:uid="{00000000-0005-0000-0000-0000A0450000}"/>
    <cellStyle name="20% - Accent1 3 2 2 5 2 2 3" xfId="18008" xr:uid="{00000000-0005-0000-0000-0000A1450000}"/>
    <cellStyle name="20% - Accent1 3 2 2 5 2 2 3 2" xfId="18009" xr:uid="{00000000-0005-0000-0000-0000A2450000}"/>
    <cellStyle name="20% - Accent1 3 2 2 5 2 2 4" xfId="18010" xr:uid="{00000000-0005-0000-0000-0000A3450000}"/>
    <cellStyle name="20% - Accent1 3 2 2 5 2 3" xfId="18011" xr:uid="{00000000-0005-0000-0000-0000A4450000}"/>
    <cellStyle name="20% - Accent1 3 2 2 5 2 3 2" xfId="18012" xr:uid="{00000000-0005-0000-0000-0000A5450000}"/>
    <cellStyle name="20% - Accent1 3 2 2 5 2 3 2 2" xfId="18013" xr:uid="{00000000-0005-0000-0000-0000A6450000}"/>
    <cellStyle name="20% - Accent1 3 2 2 5 2 3 2 2 2" xfId="18014" xr:uid="{00000000-0005-0000-0000-0000A7450000}"/>
    <cellStyle name="20% - Accent1 3 2 2 5 2 3 2 3" xfId="18015" xr:uid="{00000000-0005-0000-0000-0000A8450000}"/>
    <cellStyle name="20% - Accent1 3 2 2 5 2 3 3" xfId="18016" xr:uid="{00000000-0005-0000-0000-0000A9450000}"/>
    <cellStyle name="20% - Accent1 3 2 2 5 2 3 3 2" xfId="18017" xr:uid="{00000000-0005-0000-0000-0000AA450000}"/>
    <cellStyle name="20% - Accent1 3 2 2 5 2 3 4" xfId="18018" xr:uid="{00000000-0005-0000-0000-0000AB450000}"/>
    <cellStyle name="20% - Accent1 3 2 2 5 2 4" xfId="18019" xr:uid="{00000000-0005-0000-0000-0000AC450000}"/>
    <cellStyle name="20% - Accent1 3 2 2 5 2 4 2" xfId="18020" xr:uid="{00000000-0005-0000-0000-0000AD450000}"/>
    <cellStyle name="20% - Accent1 3 2 2 5 2 4 2 2" xfId="18021" xr:uid="{00000000-0005-0000-0000-0000AE450000}"/>
    <cellStyle name="20% - Accent1 3 2 2 5 2 4 2 2 2" xfId="18022" xr:uid="{00000000-0005-0000-0000-0000AF450000}"/>
    <cellStyle name="20% - Accent1 3 2 2 5 2 4 2 3" xfId="18023" xr:uid="{00000000-0005-0000-0000-0000B0450000}"/>
    <cellStyle name="20% - Accent1 3 2 2 5 2 4 3" xfId="18024" xr:uid="{00000000-0005-0000-0000-0000B1450000}"/>
    <cellStyle name="20% - Accent1 3 2 2 5 2 4 3 2" xfId="18025" xr:uid="{00000000-0005-0000-0000-0000B2450000}"/>
    <cellStyle name="20% - Accent1 3 2 2 5 2 4 4" xfId="18026" xr:uid="{00000000-0005-0000-0000-0000B3450000}"/>
    <cellStyle name="20% - Accent1 3 2 2 5 2 5" xfId="18027" xr:uid="{00000000-0005-0000-0000-0000B4450000}"/>
    <cellStyle name="20% - Accent1 3 2 2 5 2 5 2" xfId="18028" xr:uid="{00000000-0005-0000-0000-0000B5450000}"/>
    <cellStyle name="20% - Accent1 3 2 2 5 2 5 2 2" xfId="18029" xr:uid="{00000000-0005-0000-0000-0000B6450000}"/>
    <cellStyle name="20% - Accent1 3 2 2 5 2 5 3" xfId="18030" xr:uid="{00000000-0005-0000-0000-0000B7450000}"/>
    <cellStyle name="20% - Accent1 3 2 2 5 2 6" xfId="18031" xr:uid="{00000000-0005-0000-0000-0000B8450000}"/>
    <cellStyle name="20% - Accent1 3 2 2 5 2 6 2" xfId="18032" xr:uid="{00000000-0005-0000-0000-0000B9450000}"/>
    <cellStyle name="20% - Accent1 3 2 2 5 2 6 2 2" xfId="18033" xr:uid="{00000000-0005-0000-0000-0000BA450000}"/>
    <cellStyle name="20% - Accent1 3 2 2 5 2 6 3" xfId="18034" xr:uid="{00000000-0005-0000-0000-0000BB450000}"/>
    <cellStyle name="20% - Accent1 3 2 2 5 2 7" xfId="18035" xr:uid="{00000000-0005-0000-0000-0000BC450000}"/>
    <cellStyle name="20% - Accent1 3 2 2 5 2 7 2" xfId="18036" xr:uid="{00000000-0005-0000-0000-0000BD450000}"/>
    <cellStyle name="20% - Accent1 3 2 2 5 2 8" xfId="18037" xr:uid="{00000000-0005-0000-0000-0000BE450000}"/>
    <cellStyle name="20% - Accent1 3 2 2 5 2 8 2" xfId="18038" xr:uid="{00000000-0005-0000-0000-0000BF450000}"/>
    <cellStyle name="20% - Accent1 3 2 2 5 2 9" xfId="18039" xr:uid="{00000000-0005-0000-0000-0000C0450000}"/>
    <cellStyle name="20% - Accent1 3 2 2 5 3" xfId="18040" xr:uid="{00000000-0005-0000-0000-0000C1450000}"/>
    <cellStyle name="20% - Accent1 3 2 2 5 3 2" xfId="18041" xr:uid="{00000000-0005-0000-0000-0000C2450000}"/>
    <cellStyle name="20% - Accent1 3 2 2 5 3 2 2" xfId="18042" xr:uid="{00000000-0005-0000-0000-0000C3450000}"/>
    <cellStyle name="20% - Accent1 3 2 2 5 3 2 2 2" xfId="18043" xr:uid="{00000000-0005-0000-0000-0000C4450000}"/>
    <cellStyle name="20% - Accent1 3 2 2 5 3 2 2 2 2" xfId="18044" xr:uid="{00000000-0005-0000-0000-0000C5450000}"/>
    <cellStyle name="20% - Accent1 3 2 2 5 3 2 2 3" xfId="18045" xr:uid="{00000000-0005-0000-0000-0000C6450000}"/>
    <cellStyle name="20% - Accent1 3 2 2 5 3 2 3" xfId="18046" xr:uid="{00000000-0005-0000-0000-0000C7450000}"/>
    <cellStyle name="20% - Accent1 3 2 2 5 3 2 3 2" xfId="18047" xr:uid="{00000000-0005-0000-0000-0000C8450000}"/>
    <cellStyle name="20% - Accent1 3 2 2 5 3 2 4" xfId="18048" xr:uid="{00000000-0005-0000-0000-0000C9450000}"/>
    <cellStyle name="20% - Accent1 3 2 2 5 3 3" xfId="18049" xr:uid="{00000000-0005-0000-0000-0000CA450000}"/>
    <cellStyle name="20% - Accent1 3 2 2 5 3 3 2" xfId="18050" xr:uid="{00000000-0005-0000-0000-0000CB450000}"/>
    <cellStyle name="20% - Accent1 3 2 2 5 3 3 2 2" xfId="18051" xr:uid="{00000000-0005-0000-0000-0000CC450000}"/>
    <cellStyle name="20% - Accent1 3 2 2 5 3 3 2 2 2" xfId="18052" xr:uid="{00000000-0005-0000-0000-0000CD450000}"/>
    <cellStyle name="20% - Accent1 3 2 2 5 3 3 2 3" xfId="18053" xr:uid="{00000000-0005-0000-0000-0000CE450000}"/>
    <cellStyle name="20% - Accent1 3 2 2 5 3 3 3" xfId="18054" xr:uid="{00000000-0005-0000-0000-0000CF450000}"/>
    <cellStyle name="20% - Accent1 3 2 2 5 3 3 3 2" xfId="18055" xr:uid="{00000000-0005-0000-0000-0000D0450000}"/>
    <cellStyle name="20% - Accent1 3 2 2 5 3 3 4" xfId="18056" xr:uid="{00000000-0005-0000-0000-0000D1450000}"/>
    <cellStyle name="20% - Accent1 3 2 2 5 3 4" xfId="18057" xr:uid="{00000000-0005-0000-0000-0000D2450000}"/>
    <cellStyle name="20% - Accent1 3 2 2 5 3 4 2" xfId="18058" xr:uid="{00000000-0005-0000-0000-0000D3450000}"/>
    <cellStyle name="20% - Accent1 3 2 2 5 3 4 2 2" xfId="18059" xr:uid="{00000000-0005-0000-0000-0000D4450000}"/>
    <cellStyle name="20% - Accent1 3 2 2 5 3 4 2 2 2" xfId="18060" xr:uid="{00000000-0005-0000-0000-0000D5450000}"/>
    <cellStyle name="20% - Accent1 3 2 2 5 3 4 2 3" xfId="18061" xr:uid="{00000000-0005-0000-0000-0000D6450000}"/>
    <cellStyle name="20% - Accent1 3 2 2 5 3 4 3" xfId="18062" xr:uid="{00000000-0005-0000-0000-0000D7450000}"/>
    <cellStyle name="20% - Accent1 3 2 2 5 3 4 3 2" xfId="18063" xr:uid="{00000000-0005-0000-0000-0000D8450000}"/>
    <cellStyle name="20% - Accent1 3 2 2 5 3 4 4" xfId="18064" xr:uid="{00000000-0005-0000-0000-0000D9450000}"/>
    <cellStyle name="20% - Accent1 3 2 2 5 3 5" xfId="18065" xr:uid="{00000000-0005-0000-0000-0000DA450000}"/>
    <cellStyle name="20% - Accent1 3 2 2 5 3 5 2" xfId="18066" xr:uid="{00000000-0005-0000-0000-0000DB450000}"/>
    <cellStyle name="20% - Accent1 3 2 2 5 3 5 2 2" xfId="18067" xr:uid="{00000000-0005-0000-0000-0000DC450000}"/>
    <cellStyle name="20% - Accent1 3 2 2 5 3 5 3" xfId="18068" xr:uid="{00000000-0005-0000-0000-0000DD450000}"/>
    <cellStyle name="20% - Accent1 3 2 2 5 3 6" xfId="18069" xr:uid="{00000000-0005-0000-0000-0000DE450000}"/>
    <cellStyle name="20% - Accent1 3 2 2 5 3 6 2" xfId="18070" xr:uid="{00000000-0005-0000-0000-0000DF450000}"/>
    <cellStyle name="20% - Accent1 3 2 2 5 3 6 2 2" xfId="18071" xr:uid="{00000000-0005-0000-0000-0000E0450000}"/>
    <cellStyle name="20% - Accent1 3 2 2 5 3 6 3" xfId="18072" xr:uid="{00000000-0005-0000-0000-0000E1450000}"/>
    <cellStyle name="20% - Accent1 3 2 2 5 3 7" xfId="18073" xr:uid="{00000000-0005-0000-0000-0000E2450000}"/>
    <cellStyle name="20% - Accent1 3 2 2 5 3 7 2" xfId="18074" xr:uid="{00000000-0005-0000-0000-0000E3450000}"/>
    <cellStyle name="20% - Accent1 3 2 2 5 3 8" xfId="18075" xr:uid="{00000000-0005-0000-0000-0000E4450000}"/>
    <cellStyle name="20% - Accent1 3 2 2 5 3 8 2" xfId="18076" xr:uid="{00000000-0005-0000-0000-0000E5450000}"/>
    <cellStyle name="20% - Accent1 3 2 2 5 3 9" xfId="18077" xr:uid="{00000000-0005-0000-0000-0000E6450000}"/>
    <cellStyle name="20% - Accent1 3 2 2 5 4" xfId="18078" xr:uid="{00000000-0005-0000-0000-0000E7450000}"/>
    <cellStyle name="20% - Accent1 3 2 2 5 4 2" xfId="18079" xr:uid="{00000000-0005-0000-0000-0000E8450000}"/>
    <cellStyle name="20% - Accent1 3 2 2 5 4 2 2" xfId="18080" xr:uid="{00000000-0005-0000-0000-0000E9450000}"/>
    <cellStyle name="20% - Accent1 3 2 2 5 4 2 2 2" xfId="18081" xr:uid="{00000000-0005-0000-0000-0000EA450000}"/>
    <cellStyle name="20% - Accent1 3 2 2 5 4 2 3" xfId="18082" xr:uid="{00000000-0005-0000-0000-0000EB450000}"/>
    <cellStyle name="20% - Accent1 3 2 2 5 4 3" xfId="18083" xr:uid="{00000000-0005-0000-0000-0000EC450000}"/>
    <cellStyle name="20% - Accent1 3 2 2 5 4 3 2" xfId="18084" xr:uid="{00000000-0005-0000-0000-0000ED450000}"/>
    <cellStyle name="20% - Accent1 3 2 2 5 4 4" xfId="18085" xr:uid="{00000000-0005-0000-0000-0000EE450000}"/>
    <cellStyle name="20% - Accent1 3 2 2 5 5" xfId="18086" xr:uid="{00000000-0005-0000-0000-0000EF450000}"/>
    <cellStyle name="20% - Accent1 3 2 2 5 5 2" xfId="18087" xr:uid="{00000000-0005-0000-0000-0000F0450000}"/>
    <cellStyle name="20% - Accent1 3 2 2 5 5 2 2" xfId="18088" xr:uid="{00000000-0005-0000-0000-0000F1450000}"/>
    <cellStyle name="20% - Accent1 3 2 2 5 5 2 2 2" xfId="18089" xr:uid="{00000000-0005-0000-0000-0000F2450000}"/>
    <cellStyle name="20% - Accent1 3 2 2 5 5 2 3" xfId="18090" xr:uid="{00000000-0005-0000-0000-0000F3450000}"/>
    <cellStyle name="20% - Accent1 3 2 2 5 5 3" xfId="18091" xr:uid="{00000000-0005-0000-0000-0000F4450000}"/>
    <cellStyle name="20% - Accent1 3 2 2 5 5 3 2" xfId="18092" xr:uid="{00000000-0005-0000-0000-0000F5450000}"/>
    <cellStyle name="20% - Accent1 3 2 2 5 5 4" xfId="18093" xr:uid="{00000000-0005-0000-0000-0000F6450000}"/>
    <cellStyle name="20% - Accent1 3 2 2 5 6" xfId="18094" xr:uid="{00000000-0005-0000-0000-0000F7450000}"/>
    <cellStyle name="20% - Accent1 3 2 2 5 6 2" xfId="18095" xr:uid="{00000000-0005-0000-0000-0000F8450000}"/>
    <cellStyle name="20% - Accent1 3 2 2 5 6 2 2" xfId="18096" xr:uid="{00000000-0005-0000-0000-0000F9450000}"/>
    <cellStyle name="20% - Accent1 3 2 2 5 6 2 2 2" xfId="18097" xr:uid="{00000000-0005-0000-0000-0000FA450000}"/>
    <cellStyle name="20% - Accent1 3 2 2 5 6 2 3" xfId="18098" xr:uid="{00000000-0005-0000-0000-0000FB450000}"/>
    <cellStyle name="20% - Accent1 3 2 2 5 6 3" xfId="18099" xr:uid="{00000000-0005-0000-0000-0000FC450000}"/>
    <cellStyle name="20% - Accent1 3 2 2 5 6 3 2" xfId="18100" xr:uid="{00000000-0005-0000-0000-0000FD450000}"/>
    <cellStyle name="20% - Accent1 3 2 2 5 6 4" xfId="18101" xr:uid="{00000000-0005-0000-0000-0000FE450000}"/>
    <cellStyle name="20% - Accent1 3 2 2 5 7" xfId="18102" xr:uid="{00000000-0005-0000-0000-0000FF450000}"/>
    <cellStyle name="20% - Accent1 3 2 2 5 7 2" xfId="18103" xr:uid="{00000000-0005-0000-0000-000000460000}"/>
    <cellStyle name="20% - Accent1 3 2 2 5 7 2 2" xfId="18104" xr:uid="{00000000-0005-0000-0000-000001460000}"/>
    <cellStyle name="20% - Accent1 3 2 2 5 7 3" xfId="18105" xr:uid="{00000000-0005-0000-0000-000002460000}"/>
    <cellStyle name="20% - Accent1 3 2 2 5 8" xfId="18106" xr:uid="{00000000-0005-0000-0000-000003460000}"/>
    <cellStyle name="20% - Accent1 3 2 2 5 8 2" xfId="18107" xr:uid="{00000000-0005-0000-0000-000004460000}"/>
    <cellStyle name="20% - Accent1 3 2 2 5 8 2 2" xfId="18108" xr:uid="{00000000-0005-0000-0000-000005460000}"/>
    <cellStyle name="20% - Accent1 3 2 2 5 8 3" xfId="18109" xr:uid="{00000000-0005-0000-0000-000006460000}"/>
    <cellStyle name="20% - Accent1 3 2 2 5 9" xfId="18110" xr:uid="{00000000-0005-0000-0000-000007460000}"/>
    <cellStyle name="20% - Accent1 3 2 2 5 9 2" xfId="18111" xr:uid="{00000000-0005-0000-0000-000008460000}"/>
    <cellStyle name="20% - Accent1 3 2 2 6" xfId="18112" xr:uid="{00000000-0005-0000-0000-000009460000}"/>
    <cellStyle name="20% - Accent1 3 2 2 6 10" xfId="18113" xr:uid="{00000000-0005-0000-0000-00000A460000}"/>
    <cellStyle name="20% - Accent1 3 2 2 6 10 2" xfId="18114" xr:uid="{00000000-0005-0000-0000-00000B460000}"/>
    <cellStyle name="20% - Accent1 3 2 2 6 11" xfId="18115" xr:uid="{00000000-0005-0000-0000-00000C460000}"/>
    <cellStyle name="20% - Accent1 3 2 2 6 2" xfId="18116" xr:uid="{00000000-0005-0000-0000-00000D460000}"/>
    <cellStyle name="20% - Accent1 3 2 2 6 2 2" xfId="18117" xr:uid="{00000000-0005-0000-0000-00000E460000}"/>
    <cellStyle name="20% - Accent1 3 2 2 6 2 2 2" xfId="18118" xr:uid="{00000000-0005-0000-0000-00000F460000}"/>
    <cellStyle name="20% - Accent1 3 2 2 6 2 2 2 2" xfId="18119" xr:uid="{00000000-0005-0000-0000-000010460000}"/>
    <cellStyle name="20% - Accent1 3 2 2 6 2 2 2 2 2" xfId="18120" xr:uid="{00000000-0005-0000-0000-000011460000}"/>
    <cellStyle name="20% - Accent1 3 2 2 6 2 2 2 3" xfId="18121" xr:uid="{00000000-0005-0000-0000-000012460000}"/>
    <cellStyle name="20% - Accent1 3 2 2 6 2 2 3" xfId="18122" xr:uid="{00000000-0005-0000-0000-000013460000}"/>
    <cellStyle name="20% - Accent1 3 2 2 6 2 2 3 2" xfId="18123" xr:uid="{00000000-0005-0000-0000-000014460000}"/>
    <cellStyle name="20% - Accent1 3 2 2 6 2 2 4" xfId="18124" xr:uid="{00000000-0005-0000-0000-000015460000}"/>
    <cellStyle name="20% - Accent1 3 2 2 6 2 3" xfId="18125" xr:uid="{00000000-0005-0000-0000-000016460000}"/>
    <cellStyle name="20% - Accent1 3 2 2 6 2 3 2" xfId="18126" xr:uid="{00000000-0005-0000-0000-000017460000}"/>
    <cellStyle name="20% - Accent1 3 2 2 6 2 3 2 2" xfId="18127" xr:uid="{00000000-0005-0000-0000-000018460000}"/>
    <cellStyle name="20% - Accent1 3 2 2 6 2 3 2 2 2" xfId="18128" xr:uid="{00000000-0005-0000-0000-000019460000}"/>
    <cellStyle name="20% - Accent1 3 2 2 6 2 3 2 3" xfId="18129" xr:uid="{00000000-0005-0000-0000-00001A460000}"/>
    <cellStyle name="20% - Accent1 3 2 2 6 2 3 3" xfId="18130" xr:uid="{00000000-0005-0000-0000-00001B460000}"/>
    <cellStyle name="20% - Accent1 3 2 2 6 2 3 3 2" xfId="18131" xr:uid="{00000000-0005-0000-0000-00001C460000}"/>
    <cellStyle name="20% - Accent1 3 2 2 6 2 3 4" xfId="18132" xr:uid="{00000000-0005-0000-0000-00001D460000}"/>
    <cellStyle name="20% - Accent1 3 2 2 6 2 4" xfId="18133" xr:uid="{00000000-0005-0000-0000-00001E460000}"/>
    <cellStyle name="20% - Accent1 3 2 2 6 2 4 2" xfId="18134" xr:uid="{00000000-0005-0000-0000-00001F460000}"/>
    <cellStyle name="20% - Accent1 3 2 2 6 2 4 2 2" xfId="18135" xr:uid="{00000000-0005-0000-0000-000020460000}"/>
    <cellStyle name="20% - Accent1 3 2 2 6 2 4 2 2 2" xfId="18136" xr:uid="{00000000-0005-0000-0000-000021460000}"/>
    <cellStyle name="20% - Accent1 3 2 2 6 2 4 2 3" xfId="18137" xr:uid="{00000000-0005-0000-0000-000022460000}"/>
    <cellStyle name="20% - Accent1 3 2 2 6 2 4 3" xfId="18138" xr:uid="{00000000-0005-0000-0000-000023460000}"/>
    <cellStyle name="20% - Accent1 3 2 2 6 2 4 3 2" xfId="18139" xr:uid="{00000000-0005-0000-0000-000024460000}"/>
    <cellStyle name="20% - Accent1 3 2 2 6 2 4 4" xfId="18140" xr:uid="{00000000-0005-0000-0000-000025460000}"/>
    <cellStyle name="20% - Accent1 3 2 2 6 2 5" xfId="18141" xr:uid="{00000000-0005-0000-0000-000026460000}"/>
    <cellStyle name="20% - Accent1 3 2 2 6 2 5 2" xfId="18142" xr:uid="{00000000-0005-0000-0000-000027460000}"/>
    <cellStyle name="20% - Accent1 3 2 2 6 2 5 2 2" xfId="18143" xr:uid="{00000000-0005-0000-0000-000028460000}"/>
    <cellStyle name="20% - Accent1 3 2 2 6 2 5 3" xfId="18144" xr:uid="{00000000-0005-0000-0000-000029460000}"/>
    <cellStyle name="20% - Accent1 3 2 2 6 2 6" xfId="18145" xr:uid="{00000000-0005-0000-0000-00002A460000}"/>
    <cellStyle name="20% - Accent1 3 2 2 6 2 6 2" xfId="18146" xr:uid="{00000000-0005-0000-0000-00002B460000}"/>
    <cellStyle name="20% - Accent1 3 2 2 6 2 6 2 2" xfId="18147" xr:uid="{00000000-0005-0000-0000-00002C460000}"/>
    <cellStyle name="20% - Accent1 3 2 2 6 2 6 3" xfId="18148" xr:uid="{00000000-0005-0000-0000-00002D460000}"/>
    <cellStyle name="20% - Accent1 3 2 2 6 2 7" xfId="18149" xr:uid="{00000000-0005-0000-0000-00002E460000}"/>
    <cellStyle name="20% - Accent1 3 2 2 6 2 7 2" xfId="18150" xr:uid="{00000000-0005-0000-0000-00002F460000}"/>
    <cellStyle name="20% - Accent1 3 2 2 6 2 8" xfId="18151" xr:uid="{00000000-0005-0000-0000-000030460000}"/>
    <cellStyle name="20% - Accent1 3 2 2 6 2 8 2" xfId="18152" xr:uid="{00000000-0005-0000-0000-000031460000}"/>
    <cellStyle name="20% - Accent1 3 2 2 6 2 9" xfId="18153" xr:uid="{00000000-0005-0000-0000-000032460000}"/>
    <cellStyle name="20% - Accent1 3 2 2 6 3" xfId="18154" xr:uid="{00000000-0005-0000-0000-000033460000}"/>
    <cellStyle name="20% - Accent1 3 2 2 6 3 2" xfId="18155" xr:uid="{00000000-0005-0000-0000-000034460000}"/>
    <cellStyle name="20% - Accent1 3 2 2 6 3 2 2" xfId="18156" xr:uid="{00000000-0005-0000-0000-000035460000}"/>
    <cellStyle name="20% - Accent1 3 2 2 6 3 2 2 2" xfId="18157" xr:uid="{00000000-0005-0000-0000-000036460000}"/>
    <cellStyle name="20% - Accent1 3 2 2 6 3 2 2 2 2" xfId="18158" xr:uid="{00000000-0005-0000-0000-000037460000}"/>
    <cellStyle name="20% - Accent1 3 2 2 6 3 2 2 3" xfId="18159" xr:uid="{00000000-0005-0000-0000-000038460000}"/>
    <cellStyle name="20% - Accent1 3 2 2 6 3 2 3" xfId="18160" xr:uid="{00000000-0005-0000-0000-000039460000}"/>
    <cellStyle name="20% - Accent1 3 2 2 6 3 2 3 2" xfId="18161" xr:uid="{00000000-0005-0000-0000-00003A460000}"/>
    <cellStyle name="20% - Accent1 3 2 2 6 3 2 4" xfId="18162" xr:uid="{00000000-0005-0000-0000-00003B460000}"/>
    <cellStyle name="20% - Accent1 3 2 2 6 3 3" xfId="18163" xr:uid="{00000000-0005-0000-0000-00003C460000}"/>
    <cellStyle name="20% - Accent1 3 2 2 6 3 3 2" xfId="18164" xr:uid="{00000000-0005-0000-0000-00003D460000}"/>
    <cellStyle name="20% - Accent1 3 2 2 6 3 3 2 2" xfId="18165" xr:uid="{00000000-0005-0000-0000-00003E460000}"/>
    <cellStyle name="20% - Accent1 3 2 2 6 3 3 2 2 2" xfId="18166" xr:uid="{00000000-0005-0000-0000-00003F460000}"/>
    <cellStyle name="20% - Accent1 3 2 2 6 3 3 2 3" xfId="18167" xr:uid="{00000000-0005-0000-0000-000040460000}"/>
    <cellStyle name="20% - Accent1 3 2 2 6 3 3 3" xfId="18168" xr:uid="{00000000-0005-0000-0000-000041460000}"/>
    <cellStyle name="20% - Accent1 3 2 2 6 3 3 3 2" xfId="18169" xr:uid="{00000000-0005-0000-0000-000042460000}"/>
    <cellStyle name="20% - Accent1 3 2 2 6 3 3 4" xfId="18170" xr:uid="{00000000-0005-0000-0000-000043460000}"/>
    <cellStyle name="20% - Accent1 3 2 2 6 3 4" xfId="18171" xr:uid="{00000000-0005-0000-0000-000044460000}"/>
    <cellStyle name="20% - Accent1 3 2 2 6 3 4 2" xfId="18172" xr:uid="{00000000-0005-0000-0000-000045460000}"/>
    <cellStyle name="20% - Accent1 3 2 2 6 3 4 2 2" xfId="18173" xr:uid="{00000000-0005-0000-0000-000046460000}"/>
    <cellStyle name="20% - Accent1 3 2 2 6 3 4 2 2 2" xfId="18174" xr:uid="{00000000-0005-0000-0000-000047460000}"/>
    <cellStyle name="20% - Accent1 3 2 2 6 3 4 2 3" xfId="18175" xr:uid="{00000000-0005-0000-0000-000048460000}"/>
    <cellStyle name="20% - Accent1 3 2 2 6 3 4 3" xfId="18176" xr:uid="{00000000-0005-0000-0000-000049460000}"/>
    <cellStyle name="20% - Accent1 3 2 2 6 3 4 3 2" xfId="18177" xr:uid="{00000000-0005-0000-0000-00004A460000}"/>
    <cellStyle name="20% - Accent1 3 2 2 6 3 4 4" xfId="18178" xr:uid="{00000000-0005-0000-0000-00004B460000}"/>
    <cellStyle name="20% - Accent1 3 2 2 6 3 5" xfId="18179" xr:uid="{00000000-0005-0000-0000-00004C460000}"/>
    <cellStyle name="20% - Accent1 3 2 2 6 3 5 2" xfId="18180" xr:uid="{00000000-0005-0000-0000-00004D460000}"/>
    <cellStyle name="20% - Accent1 3 2 2 6 3 5 2 2" xfId="18181" xr:uid="{00000000-0005-0000-0000-00004E460000}"/>
    <cellStyle name="20% - Accent1 3 2 2 6 3 5 3" xfId="18182" xr:uid="{00000000-0005-0000-0000-00004F460000}"/>
    <cellStyle name="20% - Accent1 3 2 2 6 3 6" xfId="18183" xr:uid="{00000000-0005-0000-0000-000050460000}"/>
    <cellStyle name="20% - Accent1 3 2 2 6 3 6 2" xfId="18184" xr:uid="{00000000-0005-0000-0000-000051460000}"/>
    <cellStyle name="20% - Accent1 3 2 2 6 3 6 2 2" xfId="18185" xr:uid="{00000000-0005-0000-0000-000052460000}"/>
    <cellStyle name="20% - Accent1 3 2 2 6 3 6 3" xfId="18186" xr:uid="{00000000-0005-0000-0000-000053460000}"/>
    <cellStyle name="20% - Accent1 3 2 2 6 3 7" xfId="18187" xr:uid="{00000000-0005-0000-0000-000054460000}"/>
    <cellStyle name="20% - Accent1 3 2 2 6 3 7 2" xfId="18188" xr:uid="{00000000-0005-0000-0000-000055460000}"/>
    <cellStyle name="20% - Accent1 3 2 2 6 3 8" xfId="18189" xr:uid="{00000000-0005-0000-0000-000056460000}"/>
    <cellStyle name="20% - Accent1 3 2 2 6 3 8 2" xfId="18190" xr:uid="{00000000-0005-0000-0000-000057460000}"/>
    <cellStyle name="20% - Accent1 3 2 2 6 3 9" xfId="18191" xr:uid="{00000000-0005-0000-0000-000058460000}"/>
    <cellStyle name="20% - Accent1 3 2 2 6 4" xfId="18192" xr:uid="{00000000-0005-0000-0000-000059460000}"/>
    <cellStyle name="20% - Accent1 3 2 2 6 4 2" xfId="18193" xr:uid="{00000000-0005-0000-0000-00005A460000}"/>
    <cellStyle name="20% - Accent1 3 2 2 6 4 2 2" xfId="18194" xr:uid="{00000000-0005-0000-0000-00005B460000}"/>
    <cellStyle name="20% - Accent1 3 2 2 6 4 2 2 2" xfId="18195" xr:uid="{00000000-0005-0000-0000-00005C460000}"/>
    <cellStyle name="20% - Accent1 3 2 2 6 4 2 3" xfId="18196" xr:uid="{00000000-0005-0000-0000-00005D460000}"/>
    <cellStyle name="20% - Accent1 3 2 2 6 4 3" xfId="18197" xr:uid="{00000000-0005-0000-0000-00005E460000}"/>
    <cellStyle name="20% - Accent1 3 2 2 6 4 3 2" xfId="18198" xr:uid="{00000000-0005-0000-0000-00005F460000}"/>
    <cellStyle name="20% - Accent1 3 2 2 6 4 4" xfId="18199" xr:uid="{00000000-0005-0000-0000-000060460000}"/>
    <cellStyle name="20% - Accent1 3 2 2 6 5" xfId="18200" xr:uid="{00000000-0005-0000-0000-000061460000}"/>
    <cellStyle name="20% - Accent1 3 2 2 6 5 2" xfId="18201" xr:uid="{00000000-0005-0000-0000-000062460000}"/>
    <cellStyle name="20% - Accent1 3 2 2 6 5 2 2" xfId="18202" xr:uid="{00000000-0005-0000-0000-000063460000}"/>
    <cellStyle name="20% - Accent1 3 2 2 6 5 2 2 2" xfId="18203" xr:uid="{00000000-0005-0000-0000-000064460000}"/>
    <cellStyle name="20% - Accent1 3 2 2 6 5 2 3" xfId="18204" xr:uid="{00000000-0005-0000-0000-000065460000}"/>
    <cellStyle name="20% - Accent1 3 2 2 6 5 3" xfId="18205" xr:uid="{00000000-0005-0000-0000-000066460000}"/>
    <cellStyle name="20% - Accent1 3 2 2 6 5 3 2" xfId="18206" xr:uid="{00000000-0005-0000-0000-000067460000}"/>
    <cellStyle name="20% - Accent1 3 2 2 6 5 4" xfId="18207" xr:uid="{00000000-0005-0000-0000-000068460000}"/>
    <cellStyle name="20% - Accent1 3 2 2 6 6" xfId="18208" xr:uid="{00000000-0005-0000-0000-000069460000}"/>
    <cellStyle name="20% - Accent1 3 2 2 6 6 2" xfId="18209" xr:uid="{00000000-0005-0000-0000-00006A460000}"/>
    <cellStyle name="20% - Accent1 3 2 2 6 6 2 2" xfId="18210" xr:uid="{00000000-0005-0000-0000-00006B460000}"/>
    <cellStyle name="20% - Accent1 3 2 2 6 6 2 2 2" xfId="18211" xr:uid="{00000000-0005-0000-0000-00006C460000}"/>
    <cellStyle name="20% - Accent1 3 2 2 6 6 2 3" xfId="18212" xr:uid="{00000000-0005-0000-0000-00006D460000}"/>
    <cellStyle name="20% - Accent1 3 2 2 6 6 3" xfId="18213" xr:uid="{00000000-0005-0000-0000-00006E460000}"/>
    <cellStyle name="20% - Accent1 3 2 2 6 6 3 2" xfId="18214" xr:uid="{00000000-0005-0000-0000-00006F460000}"/>
    <cellStyle name="20% - Accent1 3 2 2 6 6 4" xfId="18215" xr:uid="{00000000-0005-0000-0000-000070460000}"/>
    <cellStyle name="20% - Accent1 3 2 2 6 7" xfId="18216" xr:uid="{00000000-0005-0000-0000-000071460000}"/>
    <cellStyle name="20% - Accent1 3 2 2 6 7 2" xfId="18217" xr:uid="{00000000-0005-0000-0000-000072460000}"/>
    <cellStyle name="20% - Accent1 3 2 2 6 7 2 2" xfId="18218" xr:uid="{00000000-0005-0000-0000-000073460000}"/>
    <cellStyle name="20% - Accent1 3 2 2 6 7 3" xfId="18219" xr:uid="{00000000-0005-0000-0000-000074460000}"/>
    <cellStyle name="20% - Accent1 3 2 2 6 8" xfId="18220" xr:uid="{00000000-0005-0000-0000-000075460000}"/>
    <cellStyle name="20% - Accent1 3 2 2 6 8 2" xfId="18221" xr:uid="{00000000-0005-0000-0000-000076460000}"/>
    <cellStyle name="20% - Accent1 3 2 2 6 8 2 2" xfId="18222" xr:uid="{00000000-0005-0000-0000-000077460000}"/>
    <cellStyle name="20% - Accent1 3 2 2 6 8 3" xfId="18223" xr:uid="{00000000-0005-0000-0000-000078460000}"/>
    <cellStyle name="20% - Accent1 3 2 2 6 9" xfId="18224" xr:uid="{00000000-0005-0000-0000-000079460000}"/>
    <cellStyle name="20% - Accent1 3 2 2 6 9 2" xfId="18225" xr:uid="{00000000-0005-0000-0000-00007A460000}"/>
    <cellStyle name="20% - Accent1 3 2 2 7" xfId="18226" xr:uid="{00000000-0005-0000-0000-00007B460000}"/>
    <cellStyle name="20% - Accent1 3 2 2 7 2" xfId="18227" xr:uid="{00000000-0005-0000-0000-00007C460000}"/>
    <cellStyle name="20% - Accent1 3 2 2 7 2 2" xfId="18228" xr:uid="{00000000-0005-0000-0000-00007D460000}"/>
    <cellStyle name="20% - Accent1 3 2 2 7 2 2 2" xfId="18229" xr:uid="{00000000-0005-0000-0000-00007E460000}"/>
    <cellStyle name="20% - Accent1 3 2 2 7 2 2 2 2" xfId="18230" xr:uid="{00000000-0005-0000-0000-00007F460000}"/>
    <cellStyle name="20% - Accent1 3 2 2 7 2 2 3" xfId="18231" xr:uid="{00000000-0005-0000-0000-000080460000}"/>
    <cellStyle name="20% - Accent1 3 2 2 7 2 3" xfId="18232" xr:uid="{00000000-0005-0000-0000-000081460000}"/>
    <cellStyle name="20% - Accent1 3 2 2 7 2 3 2" xfId="18233" xr:uid="{00000000-0005-0000-0000-000082460000}"/>
    <cellStyle name="20% - Accent1 3 2 2 7 2 4" xfId="18234" xr:uid="{00000000-0005-0000-0000-000083460000}"/>
    <cellStyle name="20% - Accent1 3 2 2 7 3" xfId="18235" xr:uid="{00000000-0005-0000-0000-000084460000}"/>
    <cellStyle name="20% - Accent1 3 2 2 7 3 2" xfId="18236" xr:uid="{00000000-0005-0000-0000-000085460000}"/>
    <cellStyle name="20% - Accent1 3 2 2 7 3 2 2" xfId="18237" xr:uid="{00000000-0005-0000-0000-000086460000}"/>
    <cellStyle name="20% - Accent1 3 2 2 7 3 2 2 2" xfId="18238" xr:uid="{00000000-0005-0000-0000-000087460000}"/>
    <cellStyle name="20% - Accent1 3 2 2 7 3 2 3" xfId="18239" xr:uid="{00000000-0005-0000-0000-000088460000}"/>
    <cellStyle name="20% - Accent1 3 2 2 7 3 3" xfId="18240" xr:uid="{00000000-0005-0000-0000-000089460000}"/>
    <cellStyle name="20% - Accent1 3 2 2 7 3 3 2" xfId="18241" xr:uid="{00000000-0005-0000-0000-00008A460000}"/>
    <cellStyle name="20% - Accent1 3 2 2 7 3 4" xfId="18242" xr:uid="{00000000-0005-0000-0000-00008B460000}"/>
    <cellStyle name="20% - Accent1 3 2 2 7 4" xfId="18243" xr:uid="{00000000-0005-0000-0000-00008C460000}"/>
    <cellStyle name="20% - Accent1 3 2 2 7 4 2" xfId="18244" xr:uid="{00000000-0005-0000-0000-00008D460000}"/>
    <cellStyle name="20% - Accent1 3 2 2 7 4 2 2" xfId="18245" xr:uid="{00000000-0005-0000-0000-00008E460000}"/>
    <cellStyle name="20% - Accent1 3 2 2 7 4 2 2 2" xfId="18246" xr:uid="{00000000-0005-0000-0000-00008F460000}"/>
    <cellStyle name="20% - Accent1 3 2 2 7 4 2 3" xfId="18247" xr:uid="{00000000-0005-0000-0000-000090460000}"/>
    <cellStyle name="20% - Accent1 3 2 2 7 4 3" xfId="18248" xr:uid="{00000000-0005-0000-0000-000091460000}"/>
    <cellStyle name="20% - Accent1 3 2 2 7 4 3 2" xfId="18249" xr:uid="{00000000-0005-0000-0000-000092460000}"/>
    <cellStyle name="20% - Accent1 3 2 2 7 4 4" xfId="18250" xr:uid="{00000000-0005-0000-0000-000093460000}"/>
    <cellStyle name="20% - Accent1 3 2 2 7 5" xfId="18251" xr:uid="{00000000-0005-0000-0000-000094460000}"/>
    <cellStyle name="20% - Accent1 3 2 2 7 5 2" xfId="18252" xr:uid="{00000000-0005-0000-0000-000095460000}"/>
    <cellStyle name="20% - Accent1 3 2 2 7 5 2 2" xfId="18253" xr:uid="{00000000-0005-0000-0000-000096460000}"/>
    <cellStyle name="20% - Accent1 3 2 2 7 5 3" xfId="18254" xr:uid="{00000000-0005-0000-0000-000097460000}"/>
    <cellStyle name="20% - Accent1 3 2 2 7 6" xfId="18255" xr:uid="{00000000-0005-0000-0000-000098460000}"/>
    <cellStyle name="20% - Accent1 3 2 2 7 6 2" xfId="18256" xr:uid="{00000000-0005-0000-0000-000099460000}"/>
    <cellStyle name="20% - Accent1 3 2 2 7 6 2 2" xfId="18257" xr:uid="{00000000-0005-0000-0000-00009A460000}"/>
    <cellStyle name="20% - Accent1 3 2 2 7 6 3" xfId="18258" xr:uid="{00000000-0005-0000-0000-00009B460000}"/>
    <cellStyle name="20% - Accent1 3 2 2 7 7" xfId="18259" xr:uid="{00000000-0005-0000-0000-00009C460000}"/>
    <cellStyle name="20% - Accent1 3 2 2 7 7 2" xfId="18260" xr:uid="{00000000-0005-0000-0000-00009D460000}"/>
    <cellStyle name="20% - Accent1 3 2 2 7 8" xfId="18261" xr:uid="{00000000-0005-0000-0000-00009E460000}"/>
    <cellStyle name="20% - Accent1 3 2 2 7 8 2" xfId="18262" xr:uid="{00000000-0005-0000-0000-00009F460000}"/>
    <cellStyle name="20% - Accent1 3 2 2 7 9" xfId="18263" xr:uid="{00000000-0005-0000-0000-0000A0460000}"/>
    <cellStyle name="20% - Accent1 3 2 2 8" xfId="18264" xr:uid="{00000000-0005-0000-0000-0000A1460000}"/>
    <cellStyle name="20% - Accent1 3 2 2 8 2" xfId="18265" xr:uid="{00000000-0005-0000-0000-0000A2460000}"/>
    <cellStyle name="20% - Accent1 3 2 2 8 2 2" xfId="18266" xr:uid="{00000000-0005-0000-0000-0000A3460000}"/>
    <cellStyle name="20% - Accent1 3 2 2 8 2 2 2" xfId="18267" xr:uid="{00000000-0005-0000-0000-0000A4460000}"/>
    <cellStyle name="20% - Accent1 3 2 2 8 2 2 2 2" xfId="18268" xr:uid="{00000000-0005-0000-0000-0000A5460000}"/>
    <cellStyle name="20% - Accent1 3 2 2 8 2 2 3" xfId="18269" xr:uid="{00000000-0005-0000-0000-0000A6460000}"/>
    <cellStyle name="20% - Accent1 3 2 2 8 2 3" xfId="18270" xr:uid="{00000000-0005-0000-0000-0000A7460000}"/>
    <cellStyle name="20% - Accent1 3 2 2 8 2 3 2" xfId="18271" xr:uid="{00000000-0005-0000-0000-0000A8460000}"/>
    <cellStyle name="20% - Accent1 3 2 2 8 2 4" xfId="18272" xr:uid="{00000000-0005-0000-0000-0000A9460000}"/>
    <cellStyle name="20% - Accent1 3 2 2 8 3" xfId="18273" xr:uid="{00000000-0005-0000-0000-0000AA460000}"/>
    <cellStyle name="20% - Accent1 3 2 2 8 3 2" xfId="18274" xr:uid="{00000000-0005-0000-0000-0000AB460000}"/>
    <cellStyle name="20% - Accent1 3 2 2 8 3 2 2" xfId="18275" xr:uid="{00000000-0005-0000-0000-0000AC460000}"/>
    <cellStyle name="20% - Accent1 3 2 2 8 3 2 2 2" xfId="18276" xr:uid="{00000000-0005-0000-0000-0000AD460000}"/>
    <cellStyle name="20% - Accent1 3 2 2 8 3 2 3" xfId="18277" xr:uid="{00000000-0005-0000-0000-0000AE460000}"/>
    <cellStyle name="20% - Accent1 3 2 2 8 3 3" xfId="18278" xr:uid="{00000000-0005-0000-0000-0000AF460000}"/>
    <cellStyle name="20% - Accent1 3 2 2 8 3 3 2" xfId="18279" xr:uid="{00000000-0005-0000-0000-0000B0460000}"/>
    <cellStyle name="20% - Accent1 3 2 2 8 3 4" xfId="18280" xr:uid="{00000000-0005-0000-0000-0000B1460000}"/>
    <cellStyle name="20% - Accent1 3 2 2 8 4" xfId="18281" xr:uid="{00000000-0005-0000-0000-0000B2460000}"/>
    <cellStyle name="20% - Accent1 3 2 2 8 4 2" xfId="18282" xr:uid="{00000000-0005-0000-0000-0000B3460000}"/>
    <cellStyle name="20% - Accent1 3 2 2 8 4 2 2" xfId="18283" xr:uid="{00000000-0005-0000-0000-0000B4460000}"/>
    <cellStyle name="20% - Accent1 3 2 2 8 4 2 2 2" xfId="18284" xr:uid="{00000000-0005-0000-0000-0000B5460000}"/>
    <cellStyle name="20% - Accent1 3 2 2 8 4 2 3" xfId="18285" xr:uid="{00000000-0005-0000-0000-0000B6460000}"/>
    <cellStyle name="20% - Accent1 3 2 2 8 4 3" xfId="18286" xr:uid="{00000000-0005-0000-0000-0000B7460000}"/>
    <cellStyle name="20% - Accent1 3 2 2 8 4 3 2" xfId="18287" xr:uid="{00000000-0005-0000-0000-0000B8460000}"/>
    <cellStyle name="20% - Accent1 3 2 2 8 4 4" xfId="18288" xr:uid="{00000000-0005-0000-0000-0000B9460000}"/>
    <cellStyle name="20% - Accent1 3 2 2 8 5" xfId="18289" xr:uid="{00000000-0005-0000-0000-0000BA460000}"/>
    <cellStyle name="20% - Accent1 3 2 2 8 5 2" xfId="18290" xr:uid="{00000000-0005-0000-0000-0000BB460000}"/>
    <cellStyle name="20% - Accent1 3 2 2 8 5 2 2" xfId="18291" xr:uid="{00000000-0005-0000-0000-0000BC460000}"/>
    <cellStyle name="20% - Accent1 3 2 2 8 5 3" xfId="18292" xr:uid="{00000000-0005-0000-0000-0000BD460000}"/>
    <cellStyle name="20% - Accent1 3 2 2 8 6" xfId="18293" xr:uid="{00000000-0005-0000-0000-0000BE460000}"/>
    <cellStyle name="20% - Accent1 3 2 2 8 6 2" xfId="18294" xr:uid="{00000000-0005-0000-0000-0000BF460000}"/>
    <cellStyle name="20% - Accent1 3 2 2 8 6 2 2" xfId="18295" xr:uid="{00000000-0005-0000-0000-0000C0460000}"/>
    <cellStyle name="20% - Accent1 3 2 2 8 6 3" xfId="18296" xr:uid="{00000000-0005-0000-0000-0000C1460000}"/>
    <cellStyle name="20% - Accent1 3 2 2 8 7" xfId="18297" xr:uid="{00000000-0005-0000-0000-0000C2460000}"/>
    <cellStyle name="20% - Accent1 3 2 2 8 7 2" xfId="18298" xr:uid="{00000000-0005-0000-0000-0000C3460000}"/>
    <cellStyle name="20% - Accent1 3 2 2 8 8" xfId="18299" xr:uid="{00000000-0005-0000-0000-0000C4460000}"/>
    <cellStyle name="20% - Accent1 3 2 2 8 8 2" xfId="18300" xr:uid="{00000000-0005-0000-0000-0000C5460000}"/>
    <cellStyle name="20% - Accent1 3 2 2 8 9" xfId="18301" xr:uid="{00000000-0005-0000-0000-0000C6460000}"/>
    <cellStyle name="20% - Accent1 3 2 2 9" xfId="18302" xr:uid="{00000000-0005-0000-0000-0000C7460000}"/>
    <cellStyle name="20% - Accent1 3 2 2 9 2" xfId="18303" xr:uid="{00000000-0005-0000-0000-0000C8460000}"/>
    <cellStyle name="20% - Accent1 3 2 2 9 2 2" xfId="18304" xr:uid="{00000000-0005-0000-0000-0000C9460000}"/>
    <cellStyle name="20% - Accent1 3 2 2 9 2 2 2" xfId="18305" xr:uid="{00000000-0005-0000-0000-0000CA460000}"/>
    <cellStyle name="20% - Accent1 3 2 2 9 2 3" xfId="18306" xr:uid="{00000000-0005-0000-0000-0000CB460000}"/>
    <cellStyle name="20% - Accent1 3 2 2 9 3" xfId="18307" xr:uid="{00000000-0005-0000-0000-0000CC460000}"/>
    <cellStyle name="20% - Accent1 3 2 2 9 3 2" xfId="18308" xr:uid="{00000000-0005-0000-0000-0000CD460000}"/>
    <cellStyle name="20% - Accent1 3 2 2 9 4" xfId="18309" xr:uid="{00000000-0005-0000-0000-0000CE460000}"/>
    <cellStyle name="20% - Accent1 3 2 20" xfId="18310" xr:uid="{00000000-0005-0000-0000-0000CF460000}"/>
    <cellStyle name="20% - Accent1 3 2 3" xfId="18311" xr:uid="{00000000-0005-0000-0000-0000D0460000}"/>
    <cellStyle name="20% - Accent1 3 2 3 10" xfId="18312" xr:uid="{00000000-0005-0000-0000-0000D1460000}"/>
    <cellStyle name="20% - Accent1 3 2 3 10 2" xfId="18313" xr:uid="{00000000-0005-0000-0000-0000D2460000}"/>
    <cellStyle name="20% - Accent1 3 2 3 10 2 2" xfId="18314" xr:uid="{00000000-0005-0000-0000-0000D3460000}"/>
    <cellStyle name="20% - Accent1 3 2 3 10 2 2 2" xfId="18315" xr:uid="{00000000-0005-0000-0000-0000D4460000}"/>
    <cellStyle name="20% - Accent1 3 2 3 10 2 3" xfId="18316" xr:uid="{00000000-0005-0000-0000-0000D5460000}"/>
    <cellStyle name="20% - Accent1 3 2 3 10 3" xfId="18317" xr:uid="{00000000-0005-0000-0000-0000D6460000}"/>
    <cellStyle name="20% - Accent1 3 2 3 10 3 2" xfId="18318" xr:uid="{00000000-0005-0000-0000-0000D7460000}"/>
    <cellStyle name="20% - Accent1 3 2 3 10 4" xfId="18319" xr:uid="{00000000-0005-0000-0000-0000D8460000}"/>
    <cellStyle name="20% - Accent1 3 2 3 11" xfId="18320" xr:uid="{00000000-0005-0000-0000-0000D9460000}"/>
    <cellStyle name="20% - Accent1 3 2 3 11 2" xfId="18321" xr:uid="{00000000-0005-0000-0000-0000DA460000}"/>
    <cellStyle name="20% - Accent1 3 2 3 11 2 2" xfId="18322" xr:uid="{00000000-0005-0000-0000-0000DB460000}"/>
    <cellStyle name="20% - Accent1 3 2 3 11 2 2 2" xfId="18323" xr:uid="{00000000-0005-0000-0000-0000DC460000}"/>
    <cellStyle name="20% - Accent1 3 2 3 11 2 3" xfId="18324" xr:uid="{00000000-0005-0000-0000-0000DD460000}"/>
    <cellStyle name="20% - Accent1 3 2 3 11 3" xfId="18325" xr:uid="{00000000-0005-0000-0000-0000DE460000}"/>
    <cellStyle name="20% - Accent1 3 2 3 11 3 2" xfId="18326" xr:uid="{00000000-0005-0000-0000-0000DF460000}"/>
    <cellStyle name="20% - Accent1 3 2 3 11 4" xfId="18327" xr:uid="{00000000-0005-0000-0000-0000E0460000}"/>
    <cellStyle name="20% - Accent1 3 2 3 12" xfId="18328" xr:uid="{00000000-0005-0000-0000-0000E1460000}"/>
    <cellStyle name="20% - Accent1 3 2 3 12 2" xfId="18329" xr:uid="{00000000-0005-0000-0000-0000E2460000}"/>
    <cellStyle name="20% - Accent1 3 2 3 12 2 2" xfId="18330" xr:uid="{00000000-0005-0000-0000-0000E3460000}"/>
    <cellStyle name="20% - Accent1 3 2 3 12 3" xfId="18331" xr:uid="{00000000-0005-0000-0000-0000E4460000}"/>
    <cellStyle name="20% - Accent1 3 2 3 13" xfId="18332" xr:uid="{00000000-0005-0000-0000-0000E5460000}"/>
    <cellStyle name="20% - Accent1 3 2 3 13 2" xfId="18333" xr:uid="{00000000-0005-0000-0000-0000E6460000}"/>
    <cellStyle name="20% - Accent1 3 2 3 13 2 2" xfId="18334" xr:uid="{00000000-0005-0000-0000-0000E7460000}"/>
    <cellStyle name="20% - Accent1 3 2 3 13 3" xfId="18335" xr:uid="{00000000-0005-0000-0000-0000E8460000}"/>
    <cellStyle name="20% - Accent1 3 2 3 14" xfId="18336" xr:uid="{00000000-0005-0000-0000-0000E9460000}"/>
    <cellStyle name="20% - Accent1 3 2 3 14 2" xfId="18337" xr:uid="{00000000-0005-0000-0000-0000EA460000}"/>
    <cellStyle name="20% - Accent1 3 2 3 15" xfId="18338" xr:uid="{00000000-0005-0000-0000-0000EB460000}"/>
    <cellStyle name="20% - Accent1 3 2 3 15 2" xfId="18339" xr:uid="{00000000-0005-0000-0000-0000EC460000}"/>
    <cellStyle name="20% - Accent1 3 2 3 16" xfId="18340" xr:uid="{00000000-0005-0000-0000-0000ED460000}"/>
    <cellStyle name="20% - Accent1 3 2 3 2" xfId="18341" xr:uid="{00000000-0005-0000-0000-0000EE460000}"/>
    <cellStyle name="20% - Accent1 3 2 3 2 10" xfId="18342" xr:uid="{00000000-0005-0000-0000-0000EF460000}"/>
    <cellStyle name="20% - Accent1 3 2 3 2 10 2" xfId="18343" xr:uid="{00000000-0005-0000-0000-0000F0460000}"/>
    <cellStyle name="20% - Accent1 3 2 3 2 10 2 2" xfId="18344" xr:uid="{00000000-0005-0000-0000-0000F1460000}"/>
    <cellStyle name="20% - Accent1 3 2 3 2 10 2 2 2" xfId="18345" xr:uid="{00000000-0005-0000-0000-0000F2460000}"/>
    <cellStyle name="20% - Accent1 3 2 3 2 10 2 3" xfId="18346" xr:uid="{00000000-0005-0000-0000-0000F3460000}"/>
    <cellStyle name="20% - Accent1 3 2 3 2 10 3" xfId="18347" xr:uid="{00000000-0005-0000-0000-0000F4460000}"/>
    <cellStyle name="20% - Accent1 3 2 3 2 10 3 2" xfId="18348" xr:uid="{00000000-0005-0000-0000-0000F5460000}"/>
    <cellStyle name="20% - Accent1 3 2 3 2 10 4" xfId="18349" xr:uid="{00000000-0005-0000-0000-0000F6460000}"/>
    <cellStyle name="20% - Accent1 3 2 3 2 11" xfId="18350" xr:uid="{00000000-0005-0000-0000-0000F7460000}"/>
    <cellStyle name="20% - Accent1 3 2 3 2 11 2" xfId="18351" xr:uid="{00000000-0005-0000-0000-0000F8460000}"/>
    <cellStyle name="20% - Accent1 3 2 3 2 11 2 2" xfId="18352" xr:uid="{00000000-0005-0000-0000-0000F9460000}"/>
    <cellStyle name="20% - Accent1 3 2 3 2 11 3" xfId="18353" xr:uid="{00000000-0005-0000-0000-0000FA460000}"/>
    <cellStyle name="20% - Accent1 3 2 3 2 12" xfId="18354" xr:uid="{00000000-0005-0000-0000-0000FB460000}"/>
    <cellStyle name="20% - Accent1 3 2 3 2 12 2" xfId="18355" xr:uid="{00000000-0005-0000-0000-0000FC460000}"/>
    <cellStyle name="20% - Accent1 3 2 3 2 12 2 2" xfId="18356" xr:uid="{00000000-0005-0000-0000-0000FD460000}"/>
    <cellStyle name="20% - Accent1 3 2 3 2 12 3" xfId="18357" xr:uid="{00000000-0005-0000-0000-0000FE460000}"/>
    <cellStyle name="20% - Accent1 3 2 3 2 13" xfId="18358" xr:uid="{00000000-0005-0000-0000-0000FF460000}"/>
    <cellStyle name="20% - Accent1 3 2 3 2 13 2" xfId="18359" xr:uid="{00000000-0005-0000-0000-000000470000}"/>
    <cellStyle name="20% - Accent1 3 2 3 2 14" xfId="18360" xr:uid="{00000000-0005-0000-0000-000001470000}"/>
    <cellStyle name="20% - Accent1 3 2 3 2 14 2" xfId="18361" xr:uid="{00000000-0005-0000-0000-000002470000}"/>
    <cellStyle name="20% - Accent1 3 2 3 2 15" xfId="18362" xr:uid="{00000000-0005-0000-0000-000003470000}"/>
    <cellStyle name="20% - Accent1 3 2 3 2 2" xfId="18363" xr:uid="{00000000-0005-0000-0000-000004470000}"/>
    <cellStyle name="20% - Accent1 3 2 3 2 2 10" xfId="18364" xr:uid="{00000000-0005-0000-0000-000005470000}"/>
    <cellStyle name="20% - Accent1 3 2 3 2 2 10 2" xfId="18365" xr:uid="{00000000-0005-0000-0000-000006470000}"/>
    <cellStyle name="20% - Accent1 3 2 3 2 2 10 2 2" xfId="18366" xr:uid="{00000000-0005-0000-0000-000007470000}"/>
    <cellStyle name="20% - Accent1 3 2 3 2 2 10 3" xfId="18367" xr:uid="{00000000-0005-0000-0000-000008470000}"/>
    <cellStyle name="20% - Accent1 3 2 3 2 2 11" xfId="18368" xr:uid="{00000000-0005-0000-0000-000009470000}"/>
    <cellStyle name="20% - Accent1 3 2 3 2 2 11 2" xfId="18369" xr:uid="{00000000-0005-0000-0000-00000A470000}"/>
    <cellStyle name="20% - Accent1 3 2 3 2 2 11 2 2" xfId="18370" xr:uid="{00000000-0005-0000-0000-00000B470000}"/>
    <cellStyle name="20% - Accent1 3 2 3 2 2 11 3" xfId="18371" xr:uid="{00000000-0005-0000-0000-00000C470000}"/>
    <cellStyle name="20% - Accent1 3 2 3 2 2 12" xfId="18372" xr:uid="{00000000-0005-0000-0000-00000D470000}"/>
    <cellStyle name="20% - Accent1 3 2 3 2 2 12 2" xfId="18373" xr:uid="{00000000-0005-0000-0000-00000E470000}"/>
    <cellStyle name="20% - Accent1 3 2 3 2 2 13" xfId="18374" xr:uid="{00000000-0005-0000-0000-00000F470000}"/>
    <cellStyle name="20% - Accent1 3 2 3 2 2 13 2" xfId="18375" xr:uid="{00000000-0005-0000-0000-000010470000}"/>
    <cellStyle name="20% - Accent1 3 2 3 2 2 14" xfId="18376" xr:uid="{00000000-0005-0000-0000-000011470000}"/>
    <cellStyle name="20% - Accent1 3 2 3 2 2 2" xfId="18377" xr:uid="{00000000-0005-0000-0000-000012470000}"/>
    <cellStyle name="20% - Accent1 3 2 3 2 2 2 10" xfId="18378" xr:uid="{00000000-0005-0000-0000-000013470000}"/>
    <cellStyle name="20% - Accent1 3 2 3 2 2 2 10 2" xfId="18379" xr:uid="{00000000-0005-0000-0000-000014470000}"/>
    <cellStyle name="20% - Accent1 3 2 3 2 2 2 11" xfId="18380" xr:uid="{00000000-0005-0000-0000-000015470000}"/>
    <cellStyle name="20% - Accent1 3 2 3 2 2 2 2" xfId="18381" xr:uid="{00000000-0005-0000-0000-000016470000}"/>
    <cellStyle name="20% - Accent1 3 2 3 2 2 2 2 2" xfId="18382" xr:uid="{00000000-0005-0000-0000-000017470000}"/>
    <cellStyle name="20% - Accent1 3 2 3 2 2 2 2 2 2" xfId="18383" xr:uid="{00000000-0005-0000-0000-000018470000}"/>
    <cellStyle name="20% - Accent1 3 2 3 2 2 2 2 2 2 2" xfId="18384" xr:uid="{00000000-0005-0000-0000-000019470000}"/>
    <cellStyle name="20% - Accent1 3 2 3 2 2 2 2 2 2 2 2" xfId="18385" xr:uid="{00000000-0005-0000-0000-00001A470000}"/>
    <cellStyle name="20% - Accent1 3 2 3 2 2 2 2 2 2 3" xfId="18386" xr:uid="{00000000-0005-0000-0000-00001B470000}"/>
    <cellStyle name="20% - Accent1 3 2 3 2 2 2 2 2 3" xfId="18387" xr:uid="{00000000-0005-0000-0000-00001C470000}"/>
    <cellStyle name="20% - Accent1 3 2 3 2 2 2 2 2 3 2" xfId="18388" xr:uid="{00000000-0005-0000-0000-00001D470000}"/>
    <cellStyle name="20% - Accent1 3 2 3 2 2 2 2 2 4" xfId="18389" xr:uid="{00000000-0005-0000-0000-00001E470000}"/>
    <cellStyle name="20% - Accent1 3 2 3 2 2 2 2 3" xfId="18390" xr:uid="{00000000-0005-0000-0000-00001F470000}"/>
    <cellStyle name="20% - Accent1 3 2 3 2 2 2 2 3 2" xfId="18391" xr:uid="{00000000-0005-0000-0000-000020470000}"/>
    <cellStyle name="20% - Accent1 3 2 3 2 2 2 2 3 2 2" xfId="18392" xr:uid="{00000000-0005-0000-0000-000021470000}"/>
    <cellStyle name="20% - Accent1 3 2 3 2 2 2 2 3 2 2 2" xfId="18393" xr:uid="{00000000-0005-0000-0000-000022470000}"/>
    <cellStyle name="20% - Accent1 3 2 3 2 2 2 2 3 2 3" xfId="18394" xr:uid="{00000000-0005-0000-0000-000023470000}"/>
    <cellStyle name="20% - Accent1 3 2 3 2 2 2 2 3 3" xfId="18395" xr:uid="{00000000-0005-0000-0000-000024470000}"/>
    <cellStyle name="20% - Accent1 3 2 3 2 2 2 2 3 3 2" xfId="18396" xr:uid="{00000000-0005-0000-0000-000025470000}"/>
    <cellStyle name="20% - Accent1 3 2 3 2 2 2 2 3 4" xfId="18397" xr:uid="{00000000-0005-0000-0000-000026470000}"/>
    <cellStyle name="20% - Accent1 3 2 3 2 2 2 2 4" xfId="18398" xr:uid="{00000000-0005-0000-0000-000027470000}"/>
    <cellStyle name="20% - Accent1 3 2 3 2 2 2 2 4 2" xfId="18399" xr:uid="{00000000-0005-0000-0000-000028470000}"/>
    <cellStyle name="20% - Accent1 3 2 3 2 2 2 2 4 2 2" xfId="18400" xr:uid="{00000000-0005-0000-0000-000029470000}"/>
    <cellStyle name="20% - Accent1 3 2 3 2 2 2 2 4 2 2 2" xfId="18401" xr:uid="{00000000-0005-0000-0000-00002A470000}"/>
    <cellStyle name="20% - Accent1 3 2 3 2 2 2 2 4 2 3" xfId="18402" xr:uid="{00000000-0005-0000-0000-00002B470000}"/>
    <cellStyle name="20% - Accent1 3 2 3 2 2 2 2 4 3" xfId="18403" xr:uid="{00000000-0005-0000-0000-00002C470000}"/>
    <cellStyle name="20% - Accent1 3 2 3 2 2 2 2 4 3 2" xfId="18404" xr:uid="{00000000-0005-0000-0000-00002D470000}"/>
    <cellStyle name="20% - Accent1 3 2 3 2 2 2 2 4 4" xfId="18405" xr:uid="{00000000-0005-0000-0000-00002E470000}"/>
    <cellStyle name="20% - Accent1 3 2 3 2 2 2 2 5" xfId="18406" xr:uid="{00000000-0005-0000-0000-00002F470000}"/>
    <cellStyle name="20% - Accent1 3 2 3 2 2 2 2 5 2" xfId="18407" xr:uid="{00000000-0005-0000-0000-000030470000}"/>
    <cellStyle name="20% - Accent1 3 2 3 2 2 2 2 5 2 2" xfId="18408" xr:uid="{00000000-0005-0000-0000-000031470000}"/>
    <cellStyle name="20% - Accent1 3 2 3 2 2 2 2 5 3" xfId="18409" xr:uid="{00000000-0005-0000-0000-000032470000}"/>
    <cellStyle name="20% - Accent1 3 2 3 2 2 2 2 6" xfId="18410" xr:uid="{00000000-0005-0000-0000-000033470000}"/>
    <cellStyle name="20% - Accent1 3 2 3 2 2 2 2 6 2" xfId="18411" xr:uid="{00000000-0005-0000-0000-000034470000}"/>
    <cellStyle name="20% - Accent1 3 2 3 2 2 2 2 6 2 2" xfId="18412" xr:uid="{00000000-0005-0000-0000-000035470000}"/>
    <cellStyle name="20% - Accent1 3 2 3 2 2 2 2 6 3" xfId="18413" xr:uid="{00000000-0005-0000-0000-000036470000}"/>
    <cellStyle name="20% - Accent1 3 2 3 2 2 2 2 7" xfId="18414" xr:uid="{00000000-0005-0000-0000-000037470000}"/>
    <cellStyle name="20% - Accent1 3 2 3 2 2 2 2 7 2" xfId="18415" xr:uid="{00000000-0005-0000-0000-000038470000}"/>
    <cellStyle name="20% - Accent1 3 2 3 2 2 2 2 8" xfId="18416" xr:uid="{00000000-0005-0000-0000-000039470000}"/>
    <cellStyle name="20% - Accent1 3 2 3 2 2 2 2 8 2" xfId="18417" xr:uid="{00000000-0005-0000-0000-00003A470000}"/>
    <cellStyle name="20% - Accent1 3 2 3 2 2 2 2 9" xfId="18418" xr:uid="{00000000-0005-0000-0000-00003B470000}"/>
    <cellStyle name="20% - Accent1 3 2 3 2 2 2 3" xfId="18419" xr:uid="{00000000-0005-0000-0000-00003C470000}"/>
    <cellStyle name="20% - Accent1 3 2 3 2 2 2 3 2" xfId="18420" xr:uid="{00000000-0005-0000-0000-00003D470000}"/>
    <cellStyle name="20% - Accent1 3 2 3 2 2 2 3 2 2" xfId="18421" xr:uid="{00000000-0005-0000-0000-00003E470000}"/>
    <cellStyle name="20% - Accent1 3 2 3 2 2 2 3 2 2 2" xfId="18422" xr:uid="{00000000-0005-0000-0000-00003F470000}"/>
    <cellStyle name="20% - Accent1 3 2 3 2 2 2 3 2 2 2 2" xfId="18423" xr:uid="{00000000-0005-0000-0000-000040470000}"/>
    <cellStyle name="20% - Accent1 3 2 3 2 2 2 3 2 2 3" xfId="18424" xr:uid="{00000000-0005-0000-0000-000041470000}"/>
    <cellStyle name="20% - Accent1 3 2 3 2 2 2 3 2 3" xfId="18425" xr:uid="{00000000-0005-0000-0000-000042470000}"/>
    <cellStyle name="20% - Accent1 3 2 3 2 2 2 3 2 3 2" xfId="18426" xr:uid="{00000000-0005-0000-0000-000043470000}"/>
    <cellStyle name="20% - Accent1 3 2 3 2 2 2 3 2 4" xfId="18427" xr:uid="{00000000-0005-0000-0000-000044470000}"/>
    <cellStyle name="20% - Accent1 3 2 3 2 2 2 3 3" xfId="18428" xr:uid="{00000000-0005-0000-0000-000045470000}"/>
    <cellStyle name="20% - Accent1 3 2 3 2 2 2 3 3 2" xfId="18429" xr:uid="{00000000-0005-0000-0000-000046470000}"/>
    <cellStyle name="20% - Accent1 3 2 3 2 2 2 3 3 2 2" xfId="18430" xr:uid="{00000000-0005-0000-0000-000047470000}"/>
    <cellStyle name="20% - Accent1 3 2 3 2 2 2 3 3 2 2 2" xfId="18431" xr:uid="{00000000-0005-0000-0000-000048470000}"/>
    <cellStyle name="20% - Accent1 3 2 3 2 2 2 3 3 2 3" xfId="18432" xr:uid="{00000000-0005-0000-0000-000049470000}"/>
    <cellStyle name="20% - Accent1 3 2 3 2 2 2 3 3 3" xfId="18433" xr:uid="{00000000-0005-0000-0000-00004A470000}"/>
    <cellStyle name="20% - Accent1 3 2 3 2 2 2 3 3 3 2" xfId="18434" xr:uid="{00000000-0005-0000-0000-00004B470000}"/>
    <cellStyle name="20% - Accent1 3 2 3 2 2 2 3 3 4" xfId="18435" xr:uid="{00000000-0005-0000-0000-00004C470000}"/>
    <cellStyle name="20% - Accent1 3 2 3 2 2 2 3 4" xfId="18436" xr:uid="{00000000-0005-0000-0000-00004D470000}"/>
    <cellStyle name="20% - Accent1 3 2 3 2 2 2 3 4 2" xfId="18437" xr:uid="{00000000-0005-0000-0000-00004E470000}"/>
    <cellStyle name="20% - Accent1 3 2 3 2 2 2 3 4 2 2" xfId="18438" xr:uid="{00000000-0005-0000-0000-00004F470000}"/>
    <cellStyle name="20% - Accent1 3 2 3 2 2 2 3 4 2 2 2" xfId="18439" xr:uid="{00000000-0005-0000-0000-000050470000}"/>
    <cellStyle name="20% - Accent1 3 2 3 2 2 2 3 4 2 3" xfId="18440" xr:uid="{00000000-0005-0000-0000-000051470000}"/>
    <cellStyle name="20% - Accent1 3 2 3 2 2 2 3 4 3" xfId="18441" xr:uid="{00000000-0005-0000-0000-000052470000}"/>
    <cellStyle name="20% - Accent1 3 2 3 2 2 2 3 4 3 2" xfId="18442" xr:uid="{00000000-0005-0000-0000-000053470000}"/>
    <cellStyle name="20% - Accent1 3 2 3 2 2 2 3 4 4" xfId="18443" xr:uid="{00000000-0005-0000-0000-000054470000}"/>
    <cellStyle name="20% - Accent1 3 2 3 2 2 2 3 5" xfId="18444" xr:uid="{00000000-0005-0000-0000-000055470000}"/>
    <cellStyle name="20% - Accent1 3 2 3 2 2 2 3 5 2" xfId="18445" xr:uid="{00000000-0005-0000-0000-000056470000}"/>
    <cellStyle name="20% - Accent1 3 2 3 2 2 2 3 5 2 2" xfId="18446" xr:uid="{00000000-0005-0000-0000-000057470000}"/>
    <cellStyle name="20% - Accent1 3 2 3 2 2 2 3 5 3" xfId="18447" xr:uid="{00000000-0005-0000-0000-000058470000}"/>
    <cellStyle name="20% - Accent1 3 2 3 2 2 2 3 6" xfId="18448" xr:uid="{00000000-0005-0000-0000-000059470000}"/>
    <cellStyle name="20% - Accent1 3 2 3 2 2 2 3 6 2" xfId="18449" xr:uid="{00000000-0005-0000-0000-00005A470000}"/>
    <cellStyle name="20% - Accent1 3 2 3 2 2 2 3 6 2 2" xfId="18450" xr:uid="{00000000-0005-0000-0000-00005B470000}"/>
    <cellStyle name="20% - Accent1 3 2 3 2 2 2 3 6 3" xfId="18451" xr:uid="{00000000-0005-0000-0000-00005C470000}"/>
    <cellStyle name="20% - Accent1 3 2 3 2 2 2 3 7" xfId="18452" xr:uid="{00000000-0005-0000-0000-00005D470000}"/>
    <cellStyle name="20% - Accent1 3 2 3 2 2 2 3 7 2" xfId="18453" xr:uid="{00000000-0005-0000-0000-00005E470000}"/>
    <cellStyle name="20% - Accent1 3 2 3 2 2 2 3 8" xfId="18454" xr:uid="{00000000-0005-0000-0000-00005F470000}"/>
    <cellStyle name="20% - Accent1 3 2 3 2 2 2 3 8 2" xfId="18455" xr:uid="{00000000-0005-0000-0000-000060470000}"/>
    <cellStyle name="20% - Accent1 3 2 3 2 2 2 3 9" xfId="18456" xr:uid="{00000000-0005-0000-0000-000061470000}"/>
    <cellStyle name="20% - Accent1 3 2 3 2 2 2 4" xfId="18457" xr:uid="{00000000-0005-0000-0000-000062470000}"/>
    <cellStyle name="20% - Accent1 3 2 3 2 2 2 4 2" xfId="18458" xr:uid="{00000000-0005-0000-0000-000063470000}"/>
    <cellStyle name="20% - Accent1 3 2 3 2 2 2 4 2 2" xfId="18459" xr:uid="{00000000-0005-0000-0000-000064470000}"/>
    <cellStyle name="20% - Accent1 3 2 3 2 2 2 4 2 2 2" xfId="18460" xr:uid="{00000000-0005-0000-0000-000065470000}"/>
    <cellStyle name="20% - Accent1 3 2 3 2 2 2 4 2 3" xfId="18461" xr:uid="{00000000-0005-0000-0000-000066470000}"/>
    <cellStyle name="20% - Accent1 3 2 3 2 2 2 4 3" xfId="18462" xr:uid="{00000000-0005-0000-0000-000067470000}"/>
    <cellStyle name="20% - Accent1 3 2 3 2 2 2 4 3 2" xfId="18463" xr:uid="{00000000-0005-0000-0000-000068470000}"/>
    <cellStyle name="20% - Accent1 3 2 3 2 2 2 4 4" xfId="18464" xr:uid="{00000000-0005-0000-0000-000069470000}"/>
    <cellStyle name="20% - Accent1 3 2 3 2 2 2 5" xfId="18465" xr:uid="{00000000-0005-0000-0000-00006A470000}"/>
    <cellStyle name="20% - Accent1 3 2 3 2 2 2 5 2" xfId="18466" xr:uid="{00000000-0005-0000-0000-00006B470000}"/>
    <cellStyle name="20% - Accent1 3 2 3 2 2 2 5 2 2" xfId="18467" xr:uid="{00000000-0005-0000-0000-00006C470000}"/>
    <cellStyle name="20% - Accent1 3 2 3 2 2 2 5 2 2 2" xfId="18468" xr:uid="{00000000-0005-0000-0000-00006D470000}"/>
    <cellStyle name="20% - Accent1 3 2 3 2 2 2 5 2 3" xfId="18469" xr:uid="{00000000-0005-0000-0000-00006E470000}"/>
    <cellStyle name="20% - Accent1 3 2 3 2 2 2 5 3" xfId="18470" xr:uid="{00000000-0005-0000-0000-00006F470000}"/>
    <cellStyle name="20% - Accent1 3 2 3 2 2 2 5 3 2" xfId="18471" xr:uid="{00000000-0005-0000-0000-000070470000}"/>
    <cellStyle name="20% - Accent1 3 2 3 2 2 2 5 4" xfId="18472" xr:uid="{00000000-0005-0000-0000-000071470000}"/>
    <cellStyle name="20% - Accent1 3 2 3 2 2 2 6" xfId="18473" xr:uid="{00000000-0005-0000-0000-000072470000}"/>
    <cellStyle name="20% - Accent1 3 2 3 2 2 2 6 2" xfId="18474" xr:uid="{00000000-0005-0000-0000-000073470000}"/>
    <cellStyle name="20% - Accent1 3 2 3 2 2 2 6 2 2" xfId="18475" xr:uid="{00000000-0005-0000-0000-000074470000}"/>
    <cellStyle name="20% - Accent1 3 2 3 2 2 2 6 2 2 2" xfId="18476" xr:uid="{00000000-0005-0000-0000-000075470000}"/>
    <cellStyle name="20% - Accent1 3 2 3 2 2 2 6 2 3" xfId="18477" xr:uid="{00000000-0005-0000-0000-000076470000}"/>
    <cellStyle name="20% - Accent1 3 2 3 2 2 2 6 3" xfId="18478" xr:uid="{00000000-0005-0000-0000-000077470000}"/>
    <cellStyle name="20% - Accent1 3 2 3 2 2 2 6 3 2" xfId="18479" xr:uid="{00000000-0005-0000-0000-000078470000}"/>
    <cellStyle name="20% - Accent1 3 2 3 2 2 2 6 4" xfId="18480" xr:uid="{00000000-0005-0000-0000-000079470000}"/>
    <cellStyle name="20% - Accent1 3 2 3 2 2 2 7" xfId="18481" xr:uid="{00000000-0005-0000-0000-00007A470000}"/>
    <cellStyle name="20% - Accent1 3 2 3 2 2 2 7 2" xfId="18482" xr:uid="{00000000-0005-0000-0000-00007B470000}"/>
    <cellStyle name="20% - Accent1 3 2 3 2 2 2 7 2 2" xfId="18483" xr:uid="{00000000-0005-0000-0000-00007C470000}"/>
    <cellStyle name="20% - Accent1 3 2 3 2 2 2 7 3" xfId="18484" xr:uid="{00000000-0005-0000-0000-00007D470000}"/>
    <cellStyle name="20% - Accent1 3 2 3 2 2 2 8" xfId="18485" xr:uid="{00000000-0005-0000-0000-00007E470000}"/>
    <cellStyle name="20% - Accent1 3 2 3 2 2 2 8 2" xfId="18486" xr:uid="{00000000-0005-0000-0000-00007F470000}"/>
    <cellStyle name="20% - Accent1 3 2 3 2 2 2 8 2 2" xfId="18487" xr:uid="{00000000-0005-0000-0000-000080470000}"/>
    <cellStyle name="20% - Accent1 3 2 3 2 2 2 8 3" xfId="18488" xr:uid="{00000000-0005-0000-0000-000081470000}"/>
    <cellStyle name="20% - Accent1 3 2 3 2 2 2 9" xfId="18489" xr:uid="{00000000-0005-0000-0000-000082470000}"/>
    <cellStyle name="20% - Accent1 3 2 3 2 2 2 9 2" xfId="18490" xr:uid="{00000000-0005-0000-0000-000083470000}"/>
    <cellStyle name="20% - Accent1 3 2 3 2 2 3" xfId="18491" xr:uid="{00000000-0005-0000-0000-000084470000}"/>
    <cellStyle name="20% - Accent1 3 2 3 2 2 3 10" xfId="18492" xr:uid="{00000000-0005-0000-0000-000085470000}"/>
    <cellStyle name="20% - Accent1 3 2 3 2 2 3 10 2" xfId="18493" xr:uid="{00000000-0005-0000-0000-000086470000}"/>
    <cellStyle name="20% - Accent1 3 2 3 2 2 3 11" xfId="18494" xr:uid="{00000000-0005-0000-0000-000087470000}"/>
    <cellStyle name="20% - Accent1 3 2 3 2 2 3 2" xfId="18495" xr:uid="{00000000-0005-0000-0000-000088470000}"/>
    <cellStyle name="20% - Accent1 3 2 3 2 2 3 2 2" xfId="18496" xr:uid="{00000000-0005-0000-0000-000089470000}"/>
    <cellStyle name="20% - Accent1 3 2 3 2 2 3 2 2 2" xfId="18497" xr:uid="{00000000-0005-0000-0000-00008A470000}"/>
    <cellStyle name="20% - Accent1 3 2 3 2 2 3 2 2 2 2" xfId="18498" xr:uid="{00000000-0005-0000-0000-00008B470000}"/>
    <cellStyle name="20% - Accent1 3 2 3 2 2 3 2 2 2 2 2" xfId="18499" xr:uid="{00000000-0005-0000-0000-00008C470000}"/>
    <cellStyle name="20% - Accent1 3 2 3 2 2 3 2 2 2 3" xfId="18500" xr:uid="{00000000-0005-0000-0000-00008D470000}"/>
    <cellStyle name="20% - Accent1 3 2 3 2 2 3 2 2 3" xfId="18501" xr:uid="{00000000-0005-0000-0000-00008E470000}"/>
    <cellStyle name="20% - Accent1 3 2 3 2 2 3 2 2 3 2" xfId="18502" xr:uid="{00000000-0005-0000-0000-00008F470000}"/>
    <cellStyle name="20% - Accent1 3 2 3 2 2 3 2 2 4" xfId="18503" xr:uid="{00000000-0005-0000-0000-000090470000}"/>
    <cellStyle name="20% - Accent1 3 2 3 2 2 3 2 3" xfId="18504" xr:uid="{00000000-0005-0000-0000-000091470000}"/>
    <cellStyle name="20% - Accent1 3 2 3 2 2 3 2 3 2" xfId="18505" xr:uid="{00000000-0005-0000-0000-000092470000}"/>
    <cellStyle name="20% - Accent1 3 2 3 2 2 3 2 3 2 2" xfId="18506" xr:uid="{00000000-0005-0000-0000-000093470000}"/>
    <cellStyle name="20% - Accent1 3 2 3 2 2 3 2 3 2 2 2" xfId="18507" xr:uid="{00000000-0005-0000-0000-000094470000}"/>
    <cellStyle name="20% - Accent1 3 2 3 2 2 3 2 3 2 3" xfId="18508" xr:uid="{00000000-0005-0000-0000-000095470000}"/>
    <cellStyle name="20% - Accent1 3 2 3 2 2 3 2 3 3" xfId="18509" xr:uid="{00000000-0005-0000-0000-000096470000}"/>
    <cellStyle name="20% - Accent1 3 2 3 2 2 3 2 3 3 2" xfId="18510" xr:uid="{00000000-0005-0000-0000-000097470000}"/>
    <cellStyle name="20% - Accent1 3 2 3 2 2 3 2 3 4" xfId="18511" xr:uid="{00000000-0005-0000-0000-000098470000}"/>
    <cellStyle name="20% - Accent1 3 2 3 2 2 3 2 4" xfId="18512" xr:uid="{00000000-0005-0000-0000-000099470000}"/>
    <cellStyle name="20% - Accent1 3 2 3 2 2 3 2 4 2" xfId="18513" xr:uid="{00000000-0005-0000-0000-00009A470000}"/>
    <cellStyle name="20% - Accent1 3 2 3 2 2 3 2 4 2 2" xfId="18514" xr:uid="{00000000-0005-0000-0000-00009B470000}"/>
    <cellStyle name="20% - Accent1 3 2 3 2 2 3 2 4 2 2 2" xfId="18515" xr:uid="{00000000-0005-0000-0000-00009C470000}"/>
    <cellStyle name="20% - Accent1 3 2 3 2 2 3 2 4 2 3" xfId="18516" xr:uid="{00000000-0005-0000-0000-00009D470000}"/>
    <cellStyle name="20% - Accent1 3 2 3 2 2 3 2 4 3" xfId="18517" xr:uid="{00000000-0005-0000-0000-00009E470000}"/>
    <cellStyle name="20% - Accent1 3 2 3 2 2 3 2 4 3 2" xfId="18518" xr:uid="{00000000-0005-0000-0000-00009F470000}"/>
    <cellStyle name="20% - Accent1 3 2 3 2 2 3 2 4 4" xfId="18519" xr:uid="{00000000-0005-0000-0000-0000A0470000}"/>
    <cellStyle name="20% - Accent1 3 2 3 2 2 3 2 5" xfId="18520" xr:uid="{00000000-0005-0000-0000-0000A1470000}"/>
    <cellStyle name="20% - Accent1 3 2 3 2 2 3 2 5 2" xfId="18521" xr:uid="{00000000-0005-0000-0000-0000A2470000}"/>
    <cellStyle name="20% - Accent1 3 2 3 2 2 3 2 5 2 2" xfId="18522" xr:uid="{00000000-0005-0000-0000-0000A3470000}"/>
    <cellStyle name="20% - Accent1 3 2 3 2 2 3 2 5 3" xfId="18523" xr:uid="{00000000-0005-0000-0000-0000A4470000}"/>
    <cellStyle name="20% - Accent1 3 2 3 2 2 3 2 6" xfId="18524" xr:uid="{00000000-0005-0000-0000-0000A5470000}"/>
    <cellStyle name="20% - Accent1 3 2 3 2 2 3 2 6 2" xfId="18525" xr:uid="{00000000-0005-0000-0000-0000A6470000}"/>
    <cellStyle name="20% - Accent1 3 2 3 2 2 3 2 6 2 2" xfId="18526" xr:uid="{00000000-0005-0000-0000-0000A7470000}"/>
    <cellStyle name="20% - Accent1 3 2 3 2 2 3 2 6 3" xfId="18527" xr:uid="{00000000-0005-0000-0000-0000A8470000}"/>
    <cellStyle name="20% - Accent1 3 2 3 2 2 3 2 7" xfId="18528" xr:uid="{00000000-0005-0000-0000-0000A9470000}"/>
    <cellStyle name="20% - Accent1 3 2 3 2 2 3 2 7 2" xfId="18529" xr:uid="{00000000-0005-0000-0000-0000AA470000}"/>
    <cellStyle name="20% - Accent1 3 2 3 2 2 3 2 8" xfId="18530" xr:uid="{00000000-0005-0000-0000-0000AB470000}"/>
    <cellStyle name="20% - Accent1 3 2 3 2 2 3 2 8 2" xfId="18531" xr:uid="{00000000-0005-0000-0000-0000AC470000}"/>
    <cellStyle name="20% - Accent1 3 2 3 2 2 3 2 9" xfId="18532" xr:uid="{00000000-0005-0000-0000-0000AD470000}"/>
    <cellStyle name="20% - Accent1 3 2 3 2 2 3 3" xfId="18533" xr:uid="{00000000-0005-0000-0000-0000AE470000}"/>
    <cellStyle name="20% - Accent1 3 2 3 2 2 3 3 2" xfId="18534" xr:uid="{00000000-0005-0000-0000-0000AF470000}"/>
    <cellStyle name="20% - Accent1 3 2 3 2 2 3 3 2 2" xfId="18535" xr:uid="{00000000-0005-0000-0000-0000B0470000}"/>
    <cellStyle name="20% - Accent1 3 2 3 2 2 3 3 2 2 2" xfId="18536" xr:uid="{00000000-0005-0000-0000-0000B1470000}"/>
    <cellStyle name="20% - Accent1 3 2 3 2 2 3 3 2 2 2 2" xfId="18537" xr:uid="{00000000-0005-0000-0000-0000B2470000}"/>
    <cellStyle name="20% - Accent1 3 2 3 2 2 3 3 2 2 3" xfId="18538" xr:uid="{00000000-0005-0000-0000-0000B3470000}"/>
    <cellStyle name="20% - Accent1 3 2 3 2 2 3 3 2 3" xfId="18539" xr:uid="{00000000-0005-0000-0000-0000B4470000}"/>
    <cellStyle name="20% - Accent1 3 2 3 2 2 3 3 2 3 2" xfId="18540" xr:uid="{00000000-0005-0000-0000-0000B5470000}"/>
    <cellStyle name="20% - Accent1 3 2 3 2 2 3 3 2 4" xfId="18541" xr:uid="{00000000-0005-0000-0000-0000B6470000}"/>
    <cellStyle name="20% - Accent1 3 2 3 2 2 3 3 3" xfId="18542" xr:uid="{00000000-0005-0000-0000-0000B7470000}"/>
    <cellStyle name="20% - Accent1 3 2 3 2 2 3 3 3 2" xfId="18543" xr:uid="{00000000-0005-0000-0000-0000B8470000}"/>
    <cellStyle name="20% - Accent1 3 2 3 2 2 3 3 3 2 2" xfId="18544" xr:uid="{00000000-0005-0000-0000-0000B9470000}"/>
    <cellStyle name="20% - Accent1 3 2 3 2 2 3 3 3 2 2 2" xfId="18545" xr:uid="{00000000-0005-0000-0000-0000BA470000}"/>
    <cellStyle name="20% - Accent1 3 2 3 2 2 3 3 3 2 3" xfId="18546" xr:uid="{00000000-0005-0000-0000-0000BB470000}"/>
    <cellStyle name="20% - Accent1 3 2 3 2 2 3 3 3 3" xfId="18547" xr:uid="{00000000-0005-0000-0000-0000BC470000}"/>
    <cellStyle name="20% - Accent1 3 2 3 2 2 3 3 3 3 2" xfId="18548" xr:uid="{00000000-0005-0000-0000-0000BD470000}"/>
    <cellStyle name="20% - Accent1 3 2 3 2 2 3 3 3 4" xfId="18549" xr:uid="{00000000-0005-0000-0000-0000BE470000}"/>
    <cellStyle name="20% - Accent1 3 2 3 2 2 3 3 4" xfId="18550" xr:uid="{00000000-0005-0000-0000-0000BF470000}"/>
    <cellStyle name="20% - Accent1 3 2 3 2 2 3 3 4 2" xfId="18551" xr:uid="{00000000-0005-0000-0000-0000C0470000}"/>
    <cellStyle name="20% - Accent1 3 2 3 2 2 3 3 4 2 2" xfId="18552" xr:uid="{00000000-0005-0000-0000-0000C1470000}"/>
    <cellStyle name="20% - Accent1 3 2 3 2 2 3 3 4 2 2 2" xfId="18553" xr:uid="{00000000-0005-0000-0000-0000C2470000}"/>
    <cellStyle name="20% - Accent1 3 2 3 2 2 3 3 4 2 3" xfId="18554" xr:uid="{00000000-0005-0000-0000-0000C3470000}"/>
    <cellStyle name="20% - Accent1 3 2 3 2 2 3 3 4 3" xfId="18555" xr:uid="{00000000-0005-0000-0000-0000C4470000}"/>
    <cellStyle name="20% - Accent1 3 2 3 2 2 3 3 4 3 2" xfId="18556" xr:uid="{00000000-0005-0000-0000-0000C5470000}"/>
    <cellStyle name="20% - Accent1 3 2 3 2 2 3 3 4 4" xfId="18557" xr:uid="{00000000-0005-0000-0000-0000C6470000}"/>
    <cellStyle name="20% - Accent1 3 2 3 2 2 3 3 5" xfId="18558" xr:uid="{00000000-0005-0000-0000-0000C7470000}"/>
    <cellStyle name="20% - Accent1 3 2 3 2 2 3 3 5 2" xfId="18559" xr:uid="{00000000-0005-0000-0000-0000C8470000}"/>
    <cellStyle name="20% - Accent1 3 2 3 2 2 3 3 5 2 2" xfId="18560" xr:uid="{00000000-0005-0000-0000-0000C9470000}"/>
    <cellStyle name="20% - Accent1 3 2 3 2 2 3 3 5 3" xfId="18561" xr:uid="{00000000-0005-0000-0000-0000CA470000}"/>
    <cellStyle name="20% - Accent1 3 2 3 2 2 3 3 6" xfId="18562" xr:uid="{00000000-0005-0000-0000-0000CB470000}"/>
    <cellStyle name="20% - Accent1 3 2 3 2 2 3 3 6 2" xfId="18563" xr:uid="{00000000-0005-0000-0000-0000CC470000}"/>
    <cellStyle name="20% - Accent1 3 2 3 2 2 3 3 6 2 2" xfId="18564" xr:uid="{00000000-0005-0000-0000-0000CD470000}"/>
    <cellStyle name="20% - Accent1 3 2 3 2 2 3 3 6 3" xfId="18565" xr:uid="{00000000-0005-0000-0000-0000CE470000}"/>
    <cellStyle name="20% - Accent1 3 2 3 2 2 3 3 7" xfId="18566" xr:uid="{00000000-0005-0000-0000-0000CF470000}"/>
    <cellStyle name="20% - Accent1 3 2 3 2 2 3 3 7 2" xfId="18567" xr:uid="{00000000-0005-0000-0000-0000D0470000}"/>
    <cellStyle name="20% - Accent1 3 2 3 2 2 3 3 8" xfId="18568" xr:uid="{00000000-0005-0000-0000-0000D1470000}"/>
    <cellStyle name="20% - Accent1 3 2 3 2 2 3 3 8 2" xfId="18569" xr:uid="{00000000-0005-0000-0000-0000D2470000}"/>
    <cellStyle name="20% - Accent1 3 2 3 2 2 3 3 9" xfId="18570" xr:uid="{00000000-0005-0000-0000-0000D3470000}"/>
    <cellStyle name="20% - Accent1 3 2 3 2 2 3 4" xfId="18571" xr:uid="{00000000-0005-0000-0000-0000D4470000}"/>
    <cellStyle name="20% - Accent1 3 2 3 2 2 3 4 2" xfId="18572" xr:uid="{00000000-0005-0000-0000-0000D5470000}"/>
    <cellStyle name="20% - Accent1 3 2 3 2 2 3 4 2 2" xfId="18573" xr:uid="{00000000-0005-0000-0000-0000D6470000}"/>
    <cellStyle name="20% - Accent1 3 2 3 2 2 3 4 2 2 2" xfId="18574" xr:uid="{00000000-0005-0000-0000-0000D7470000}"/>
    <cellStyle name="20% - Accent1 3 2 3 2 2 3 4 2 3" xfId="18575" xr:uid="{00000000-0005-0000-0000-0000D8470000}"/>
    <cellStyle name="20% - Accent1 3 2 3 2 2 3 4 3" xfId="18576" xr:uid="{00000000-0005-0000-0000-0000D9470000}"/>
    <cellStyle name="20% - Accent1 3 2 3 2 2 3 4 3 2" xfId="18577" xr:uid="{00000000-0005-0000-0000-0000DA470000}"/>
    <cellStyle name="20% - Accent1 3 2 3 2 2 3 4 4" xfId="18578" xr:uid="{00000000-0005-0000-0000-0000DB470000}"/>
    <cellStyle name="20% - Accent1 3 2 3 2 2 3 5" xfId="18579" xr:uid="{00000000-0005-0000-0000-0000DC470000}"/>
    <cellStyle name="20% - Accent1 3 2 3 2 2 3 5 2" xfId="18580" xr:uid="{00000000-0005-0000-0000-0000DD470000}"/>
    <cellStyle name="20% - Accent1 3 2 3 2 2 3 5 2 2" xfId="18581" xr:uid="{00000000-0005-0000-0000-0000DE470000}"/>
    <cellStyle name="20% - Accent1 3 2 3 2 2 3 5 2 2 2" xfId="18582" xr:uid="{00000000-0005-0000-0000-0000DF470000}"/>
    <cellStyle name="20% - Accent1 3 2 3 2 2 3 5 2 3" xfId="18583" xr:uid="{00000000-0005-0000-0000-0000E0470000}"/>
    <cellStyle name="20% - Accent1 3 2 3 2 2 3 5 3" xfId="18584" xr:uid="{00000000-0005-0000-0000-0000E1470000}"/>
    <cellStyle name="20% - Accent1 3 2 3 2 2 3 5 3 2" xfId="18585" xr:uid="{00000000-0005-0000-0000-0000E2470000}"/>
    <cellStyle name="20% - Accent1 3 2 3 2 2 3 5 4" xfId="18586" xr:uid="{00000000-0005-0000-0000-0000E3470000}"/>
    <cellStyle name="20% - Accent1 3 2 3 2 2 3 6" xfId="18587" xr:uid="{00000000-0005-0000-0000-0000E4470000}"/>
    <cellStyle name="20% - Accent1 3 2 3 2 2 3 6 2" xfId="18588" xr:uid="{00000000-0005-0000-0000-0000E5470000}"/>
    <cellStyle name="20% - Accent1 3 2 3 2 2 3 6 2 2" xfId="18589" xr:uid="{00000000-0005-0000-0000-0000E6470000}"/>
    <cellStyle name="20% - Accent1 3 2 3 2 2 3 6 2 2 2" xfId="18590" xr:uid="{00000000-0005-0000-0000-0000E7470000}"/>
    <cellStyle name="20% - Accent1 3 2 3 2 2 3 6 2 3" xfId="18591" xr:uid="{00000000-0005-0000-0000-0000E8470000}"/>
    <cellStyle name="20% - Accent1 3 2 3 2 2 3 6 3" xfId="18592" xr:uid="{00000000-0005-0000-0000-0000E9470000}"/>
    <cellStyle name="20% - Accent1 3 2 3 2 2 3 6 3 2" xfId="18593" xr:uid="{00000000-0005-0000-0000-0000EA470000}"/>
    <cellStyle name="20% - Accent1 3 2 3 2 2 3 6 4" xfId="18594" xr:uid="{00000000-0005-0000-0000-0000EB470000}"/>
    <cellStyle name="20% - Accent1 3 2 3 2 2 3 7" xfId="18595" xr:uid="{00000000-0005-0000-0000-0000EC470000}"/>
    <cellStyle name="20% - Accent1 3 2 3 2 2 3 7 2" xfId="18596" xr:uid="{00000000-0005-0000-0000-0000ED470000}"/>
    <cellStyle name="20% - Accent1 3 2 3 2 2 3 7 2 2" xfId="18597" xr:uid="{00000000-0005-0000-0000-0000EE470000}"/>
    <cellStyle name="20% - Accent1 3 2 3 2 2 3 7 3" xfId="18598" xr:uid="{00000000-0005-0000-0000-0000EF470000}"/>
    <cellStyle name="20% - Accent1 3 2 3 2 2 3 8" xfId="18599" xr:uid="{00000000-0005-0000-0000-0000F0470000}"/>
    <cellStyle name="20% - Accent1 3 2 3 2 2 3 8 2" xfId="18600" xr:uid="{00000000-0005-0000-0000-0000F1470000}"/>
    <cellStyle name="20% - Accent1 3 2 3 2 2 3 8 2 2" xfId="18601" xr:uid="{00000000-0005-0000-0000-0000F2470000}"/>
    <cellStyle name="20% - Accent1 3 2 3 2 2 3 8 3" xfId="18602" xr:uid="{00000000-0005-0000-0000-0000F3470000}"/>
    <cellStyle name="20% - Accent1 3 2 3 2 2 3 9" xfId="18603" xr:uid="{00000000-0005-0000-0000-0000F4470000}"/>
    <cellStyle name="20% - Accent1 3 2 3 2 2 3 9 2" xfId="18604" xr:uid="{00000000-0005-0000-0000-0000F5470000}"/>
    <cellStyle name="20% - Accent1 3 2 3 2 2 4" xfId="18605" xr:uid="{00000000-0005-0000-0000-0000F6470000}"/>
    <cellStyle name="20% - Accent1 3 2 3 2 2 4 10" xfId="18606" xr:uid="{00000000-0005-0000-0000-0000F7470000}"/>
    <cellStyle name="20% - Accent1 3 2 3 2 2 4 10 2" xfId="18607" xr:uid="{00000000-0005-0000-0000-0000F8470000}"/>
    <cellStyle name="20% - Accent1 3 2 3 2 2 4 11" xfId="18608" xr:uid="{00000000-0005-0000-0000-0000F9470000}"/>
    <cellStyle name="20% - Accent1 3 2 3 2 2 4 2" xfId="18609" xr:uid="{00000000-0005-0000-0000-0000FA470000}"/>
    <cellStyle name="20% - Accent1 3 2 3 2 2 4 2 2" xfId="18610" xr:uid="{00000000-0005-0000-0000-0000FB470000}"/>
    <cellStyle name="20% - Accent1 3 2 3 2 2 4 2 2 2" xfId="18611" xr:uid="{00000000-0005-0000-0000-0000FC470000}"/>
    <cellStyle name="20% - Accent1 3 2 3 2 2 4 2 2 2 2" xfId="18612" xr:uid="{00000000-0005-0000-0000-0000FD470000}"/>
    <cellStyle name="20% - Accent1 3 2 3 2 2 4 2 2 2 2 2" xfId="18613" xr:uid="{00000000-0005-0000-0000-0000FE470000}"/>
    <cellStyle name="20% - Accent1 3 2 3 2 2 4 2 2 2 3" xfId="18614" xr:uid="{00000000-0005-0000-0000-0000FF470000}"/>
    <cellStyle name="20% - Accent1 3 2 3 2 2 4 2 2 3" xfId="18615" xr:uid="{00000000-0005-0000-0000-000000480000}"/>
    <cellStyle name="20% - Accent1 3 2 3 2 2 4 2 2 3 2" xfId="18616" xr:uid="{00000000-0005-0000-0000-000001480000}"/>
    <cellStyle name="20% - Accent1 3 2 3 2 2 4 2 2 4" xfId="18617" xr:uid="{00000000-0005-0000-0000-000002480000}"/>
    <cellStyle name="20% - Accent1 3 2 3 2 2 4 2 3" xfId="18618" xr:uid="{00000000-0005-0000-0000-000003480000}"/>
    <cellStyle name="20% - Accent1 3 2 3 2 2 4 2 3 2" xfId="18619" xr:uid="{00000000-0005-0000-0000-000004480000}"/>
    <cellStyle name="20% - Accent1 3 2 3 2 2 4 2 3 2 2" xfId="18620" xr:uid="{00000000-0005-0000-0000-000005480000}"/>
    <cellStyle name="20% - Accent1 3 2 3 2 2 4 2 3 2 2 2" xfId="18621" xr:uid="{00000000-0005-0000-0000-000006480000}"/>
    <cellStyle name="20% - Accent1 3 2 3 2 2 4 2 3 2 3" xfId="18622" xr:uid="{00000000-0005-0000-0000-000007480000}"/>
    <cellStyle name="20% - Accent1 3 2 3 2 2 4 2 3 3" xfId="18623" xr:uid="{00000000-0005-0000-0000-000008480000}"/>
    <cellStyle name="20% - Accent1 3 2 3 2 2 4 2 3 3 2" xfId="18624" xr:uid="{00000000-0005-0000-0000-000009480000}"/>
    <cellStyle name="20% - Accent1 3 2 3 2 2 4 2 3 4" xfId="18625" xr:uid="{00000000-0005-0000-0000-00000A480000}"/>
    <cellStyle name="20% - Accent1 3 2 3 2 2 4 2 4" xfId="18626" xr:uid="{00000000-0005-0000-0000-00000B480000}"/>
    <cellStyle name="20% - Accent1 3 2 3 2 2 4 2 4 2" xfId="18627" xr:uid="{00000000-0005-0000-0000-00000C480000}"/>
    <cellStyle name="20% - Accent1 3 2 3 2 2 4 2 4 2 2" xfId="18628" xr:uid="{00000000-0005-0000-0000-00000D480000}"/>
    <cellStyle name="20% - Accent1 3 2 3 2 2 4 2 4 2 2 2" xfId="18629" xr:uid="{00000000-0005-0000-0000-00000E480000}"/>
    <cellStyle name="20% - Accent1 3 2 3 2 2 4 2 4 2 3" xfId="18630" xr:uid="{00000000-0005-0000-0000-00000F480000}"/>
    <cellStyle name="20% - Accent1 3 2 3 2 2 4 2 4 3" xfId="18631" xr:uid="{00000000-0005-0000-0000-000010480000}"/>
    <cellStyle name="20% - Accent1 3 2 3 2 2 4 2 4 3 2" xfId="18632" xr:uid="{00000000-0005-0000-0000-000011480000}"/>
    <cellStyle name="20% - Accent1 3 2 3 2 2 4 2 4 4" xfId="18633" xr:uid="{00000000-0005-0000-0000-000012480000}"/>
    <cellStyle name="20% - Accent1 3 2 3 2 2 4 2 5" xfId="18634" xr:uid="{00000000-0005-0000-0000-000013480000}"/>
    <cellStyle name="20% - Accent1 3 2 3 2 2 4 2 5 2" xfId="18635" xr:uid="{00000000-0005-0000-0000-000014480000}"/>
    <cellStyle name="20% - Accent1 3 2 3 2 2 4 2 5 2 2" xfId="18636" xr:uid="{00000000-0005-0000-0000-000015480000}"/>
    <cellStyle name="20% - Accent1 3 2 3 2 2 4 2 5 3" xfId="18637" xr:uid="{00000000-0005-0000-0000-000016480000}"/>
    <cellStyle name="20% - Accent1 3 2 3 2 2 4 2 6" xfId="18638" xr:uid="{00000000-0005-0000-0000-000017480000}"/>
    <cellStyle name="20% - Accent1 3 2 3 2 2 4 2 6 2" xfId="18639" xr:uid="{00000000-0005-0000-0000-000018480000}"/>
    <cellStyle name="20% - Accent1 3 2 3 2 2 4 2 6 2 2" xfId="18640" xr:uid="{00000000-0005-0000-0000-000019480000}"/>
    <cellStyle name="20% - Accent1 3 2 3 2 2 4 2 6 3" xfId="18641" xr:uid="{00000000-0005-0000-0000-00001A480000}"/>
    <cellStyle name="20% - Accent1 3 2 3 2 2 4 2 7" xfId="18642" xr:uid="{00000000-0005-0000-0000-00001B480000}"/>
    <cellStyle name="20% - Accent1 3 2 3 2 2 4 2 7 2" xfId="18643" xr:uid="{00000000-0005-0000-0000-00001C480000}"/>
    <cellStyle name="20% - Accent1 3 2 3 2 2 4 2 8" xfId="18644" xr:uid="{00000000-0005-0000-0000-00001D480000}"/>
    <cellStyle name="20% - Accent1 3 2 3 2 2 4 2 8 2" xfId="18645" xr:uid="{00000000-0005-0000-0000-00001E480000}"/>
    <cellStyle name="20% - Accent1 3 2 3 2 2 4 2 9" xfId="18646" xr:uid="{00000000-0005-0000-0000-00001F480000}"/>
    <cellStyle name="20% - Accent1 3 2 3 2 2 4 3" xfId="18647" xr:uid="{00000000-0005-0000-0000-000020480000}"/>
    <cellStyle name="20% - Accent1 3 2 3 2 2 4 3 2" xfId="18648" xr:uid="{00000000-0005-0000-0000-000021480000}"/>
    <cellStyle name="20% - Accent1 3 2 3 2 2 4 3 2 2" xfId="18649" xr:uid="{00000000-0005-0000-0000-000022480000}"/>
    <cellStyle name="20% - Accent1 3 2 3 2 2 4 3 2 2 2" xfId="18650" xr:uid="{00000000-0005-0000-0000-000023480000}"/>
    <cellStyle name="20% - Accent1 3 2 3 2 2 4 3 2 2 2 2" xfId="18651" xr:uid="{00000000-0005-0000-0000-000024480000}"/>
    <cellStyle name="20% - Accent1 3 2 3 2 2 4 3 2 2 3" xfId="18652" xr:uid="{00000000-0005-0000-0000-000025480000}"/>
    <cellStyle name="20% - Accent1 3 2 3 2 2 4 3 2 3" xfId="18653" xr:uid="{00000000-0005-0000-0000-000026480000}"/>
    <cellStyle name="20% - Accent1 3 2 3 2 2 4 3 2 3 2" xfId="18654" xr:uid="{00000000-0005-0000-0000-000027480000}"/>
    <cellStyle name="20% - Accent1 3 2 3 2 2 4 3 2 4" xfId="18655" xr:uid="{00000000-0005-0000-0000-000028480000}"/>
    <cellStyle name="20% - Accent1 3 2 3 2 2 4 3 3" xfId="18656" xr:uid="{00000000-0005-0000-0000-000029480000}"/>
    <cellStyle name="20% - Accent1 3 2 3 2 2 4 3 3 2" xfId="18657" xr:uid="{00000000-0005-0000-0000-00002A480000}"/>
    <cellStyle name="20% - Accent1 3 2 3 2 2 4 3 3 2 2" xfId="18658" xr:uid="{00000000-0005-0000-0000-00002B480000}"/>
    <cellStyle name="20% - Accent1 3 2 3 2 2 4 3 3 2 2 2" xfId="18659" xr:uid="{00000000-0005-0000-0000-00002C480000}"/>
    <cellStyle name="20% - Accent1 3 2 3 2 2 4 3 3 2 3" xfId="18660" xr:uid="{00000000-0005-0000-0000-00002D480000}"/>
    <cellStyle name="20% - Accent1 3 2 3 2 2 4 3 3 3" xfId="18661" xr:uid="{00000000-0005-0000-0000-00002E480000}"/>
    <cellStyle name="20% - Accent1 3 2 3 2 2 4 3 3 3 2" xfId="18662" xr:uid="{00000000-0005-0000-0000-00002F480000}"/>
    <cellStyle name="20% - Accent1 3 2 3 2 2 4 3 3 4" xfId="18663" xr:uid="{00000000-0005-0000-0000-000030480000}"/>
    <cellStyle name="20% - Accent1 3 2 3 2 2 4 3 4" xfId="18664" xr:uid="{00000000-0005-0000-0000-000031480000}"/>
    <cellStyle name="20% - Accent1 3 2 3 2 2 4 3 4 2" xfId="18665" xr:uid="{00000000-0005-0000-0000-000032480000}"/>
    <cellStyle name="20% - Accent1 3 2 3 2 2 4 3 4 2 2" xfId="18666" xr:uid="{00000000-0005-0000-0000-000033480000}"/>
    <cellStyle name="20% - Accent1 3 2 3 2 2 4 3 4 2 2 2" xfId="18667" xr:uid="{00000000-0005-0000-0000-000034480000}"/>
    <cellStyle name="20% - Accent1 3 2 3 2 2 4 3 4 2 3" xfId="18668" xr:uid="{00000000-0005-0000-0000-000035480000}"/>
    <cellStyle name="20% - Accent1 3 2 3 2 2 4 3 4 3" xfId="18669" xr:uid="{00000000-0005-0000-0000-000036480000}"/>
    <cellStyle name="20% - Accent1 3 2 3 2 2 4 3 4 3 2" xfId="18670" xr:uid="{00000000-0005-0000-0000-000037480000}"/>
    <cellStyle name="20% - Accent1 3 2 3 2 2 4 3 4 4" xfId="18671" xr:uid="{00000000-0005-0000-0000-000038480000}"/>
    <cellStyle name="20% - Accent1 3 2 3 2 2 4 3 5" xfId="18672" xr:uid="{00000000-0005-0000-0000-000039480000}"/>
    <cellStyle name="20% - Accent1 3 2 3 2 2 4 3 5 2" xfId="18673" xr:uid="{00000000-0005-0000-0000-00003A480000}"/>
    <cellStyle name="20% - Accent1 3 2 3 2 2 4 3 5 2 2" xfId="18674" xr:uid="{00000000-0005-0000-0000-00003B480000}"/>
    <cellStyle name="20% - Accent1 3 2 3 2 2 4 3 5 3" xfId="18675" xr:uid="{00000000-0005-0000-0000-00003C480000}"/>
    <cellStyle name="20% - Accent1 3 2 3 2 2 4 3 6" xfId="18676" xr:uid="{00000000-0005-0000-0000-00003D480000}"/>
    <cellStyle name="20% - Accent1 3 2 3 2 2 4 3 6 2" xfId="18677" xr:uid="{00000000-0005-0000-0000-00003E480000}"/>
    <cellStyle name="20% - Accent1 3 2 3 2 2 4 3 6 2 2" xfId="18678" xr:uid="{00000000-0005-0000-0000-00003F480000}"/>
    <cellStyle name="20% - Accent1 3 2 3 2 2 4 3 6 3" xfId="18679" xr:uid="{00000000-0005-0000-0000-000040480000}"/>
    <cellStyle name="20% - Accent1 3 2 3 2 2 4 3 7" xfId="18680" xr:uid="{00000000-0005-0000-0000-000041480000}"/>
    <cellStyle name="20% - Accent1 3 2 3 2 2 4 3 7 2" xfId="18681" xr:uid="{00000000-0005-0000-0000-000042480000}"/>
    <cellStyle name="20% - Accent1 3 2 3 2 2 4 3 8" xfId="18682" xr:uid="{00000000-0005-0000-0000-000043480000}"/>
    <cellStyle name="20% - Accent1 3 2 3 2 2 4 3 8 2" xfId="18683" xr:uid="{00000000-0005-0000-0000-000044480000}"/>
    <cellStyle name="20% - Accent1 3 2 3 2 2 4 3 9" xfId="18684" xr:uid="{00000000-0005-0000-0000-000045480000}"/>
    <cellStyle name="20% - Accent1 3 2 3 2 2 4 4" xfId="18685" xr:uid="{00000000-0005-0000-0000-000046480000}"/>
    <cellStyle name="20% - Accent1 3 2 3 2 2 4 4 2" xfId="18686" xr:uid="{00000000-0005-0000-0000-000047480000}"/>
    <cellStyle name="20% - Accent1 3 2 3 2 2 4 4 2 2" xfId="18687" xr:uid="{00000000-0005-0000-0000-000048480000}"/>
    <cellStyle name="20% - Accent1 3 2 3 2 2 4 4 2 2 2" xfId="18688" xr:uid="{00000000-0005-0000-0000-000049480000}"/>
    <cellStyle name="20% - Accent1 3 2 3 2 2 4 4 2 3" xfId="18689" xr:uid="{00000000-0005-0000-0000-00004A480000}"/>
    <cellStyle name="20% - Accent1 3 2 3 2 2 4 4 3" xfId="18690" xr:uid="{00000000-0005-0000-0000-00004B480000}"/>
    <cellStyle name="20% - Accent1 3 2 3 2 2 4 4 3 2" xfId="18691" xr:uid="{00000000-0005-0000-0000-00004C480000}"/>
    <cellStyle name="20% - Accent1 3 2 3 2 2 4 4 4" xfId="18692" xr:uid="{00000000-0005-0000-0000-00004D480000}"/>
    <cellStyle name="20% - Accent1 3 2 3 2 2 4 5" xfId="18693" xr:uid="{00000000-0005-0000-0000-00004E480000}"/>
    <cellStyle name="20% - Accent1 3 2 3 2 2 4 5 2" xfId="18694" xr:uid="{00000000-0005-0000-0000-00004F480000}"/>
    <cellStyle name="20% - Accent1 3 2 3 2 2 4 5 2 2" xfId="18695" xr:uid="{00000000-0005-0000-0000-000050480000}"/>
    <cellStyle name="20% - Accent1 3 2 3 2 2 4 5 2 2 2" xfId="18696" xr:uid="{00000000-0005-0000-0000-000051480000}"/>
    <cellStyle name="20% - Accent1 3 2 3 2 2 4 5 2 3" xfId="18697" xr:uid="{00000000-0005-0000-0000-000052480000}"/>
    <cellStyle name="20% - Accent1 3 2 3 2 2 4 5 3" xfId="18698" xr:uid="{00000000-0005-0000-0000-000053480000}"/>
    <cellStyle name="20% - Accent1 3 2 3 2 2 4 5 3 2" xfId="18699" xr:uid="{00000000-0005-0000-0000-000054480000}"/>
    <cellStyle name="20% - Accent1 3 2 3 2 2 4 5 4" xfId="18700" xr:uid="{00000000-0005-0000-0000-000055480000}"/>
    <cellStyle name="20% - Accent1 3 2 3 2 2 4 6" xfId="18701" xr:uid="{00000000-0005-0000-0000-000056480000}"/>
    <cellStyle name="20% - Accent1 3 2 3 2 2 4 6 2" xfId="18702" xr:uid="{00000000-0005-0000-0000-000057480000}"/>
    <cellStyle name="20% - Accent1 3 2 3 2 2 4 6 2 2" xfId="18703" xr:uid="{00000000-0005-0000-0000-000058480000}"/>
    <cellStyle name="20% - Accent1 3 2 3 2 2 4 6 2 2 2" xfId="18704" xr:uid="{00000000-0005-0000-0000-000059480000}"/>
    <cellStyle name="20% - Accent1 3 2 3 2 2 4 6 2 3" xfId="18705" xr:uid="{00000000-0005-0000-0000-00005A480000}"/>
    <cellStyle name="20% - Accent1 3 2 3 2 2 4 6 3" xfId="18706" xr:uid="{00000000-0005-0000-0000-00005B480000}"/>
    <cellStyle name="20% - Accent1 3 2 3 2 2 4 6 3 2" xfId="18707" xr:uid="{00000000-0005-0000-0000-00005C480000}"/>
    <cellStyle name="20% - Accent1 3 2 3 2 2 4 6 4" xfId="18708" xr:uid="{00000000-0005-0000-0000-00005D480000}"/>
    <cellStyle name="20% - Accent1 3 2 3 2 2 4 7" xfId="18709" xr:uid="{00000000-0005-0000-0000-00005E480000}"/>
    <cellStyle name="20% - Accent1 3 2 3 2 2 4 7 2" xfId="18710" xr:uid="{00000000-0005-0000-0000-00005F480000}"/>
    <cellStyle name="20% - Accent1 3 2 3 2 2 4 7 2 2" xfId="18711" xr:uid="{00000000-0005-0000-0000-000060480000}"/>
    <cellStyle name="20% - Accent1 3 2 3 2 2 4 7 3" xfId="18712" xr:uid="{00000000-0005-0000-0000-000061480000}"/>
    <cellStyle name="20% - Accent1 3 2 3 2 2 4 8" xfId="18713" xr:uid="{00000000-0005-0000-0000-000062480000}"/>
    <cellStyle name="20% - Accent1 3 2 3 2 2 4 8 2" xfId="18714" xr:uid="{00000000-0005-0000-0000-000063480000}"/>
    <cellStyle name="20% - Accent1 3 2 3 2 2 4 8 2 2" xfId="18715" xr:uid="{00000000-0005-0000-0000-000064480000}"/>
    <cellStyle name="20% - Accent1 3 2 3 2 2 4 8 3" xfId="18716" xr:uid="{00000000-0005-0000-0000-000065480000}"/>
    <cellStyle name="20% - Accent1 3 2 3 2 2 4 9" xfId="18717" xr:uid="{00000000-0005-0000-0000-000066480000}"/>
    <cellStyle name="20% - Accent1 3 2 3 2 2 4 9 2" xfId="18718" xr:uid="{00000000-0005-0000-0000-000067480000}"/>
    <cellStyle name="20% - Accent1 3 2 3 2 2 5" xfId="18719" xr:uid="{00000000-0005-0000-0000-000068480000}"/>
    <cellStyle name="20% - Accent1 3 2 3 2 2 5 2" xfId="18720" xr:uid="{00000000-0005-0000-0000-000069480000}"/>
    <cellStyle name="20% - Accent1 3 2 3 2 2 5 2 2" xfId="18721" xr:uid="{00000000-0005-0000-0000-00006A480000}"/>
    <cellStyle name="20% - Accent1 3 2 3 2 2 5 2 2 2" xfId="18722" xr:uid="{00000000-0005-0000-0000-00006B480000}"/>
    <cellStyle name="20% - Accent1 3 2 3 2 2 5 2 2 2 2" xfId="18723" xr:uid="{00000000-0005-0000-0000-00006C480000}"/>
    <cellStyle name="20% - Accent1 3 2 3 2 2 5 2 2 3" xfId="18724" xr:uid="{00000000-0005-0000-0000-00006D480000}"/>
    <cellStyle name="20% - Accent1 3 2 3 2 2 5 2 3" xfId="18725" xr:uid="{00000000-0005-0000-0000-00006E480000}"/>
    <cellStyle name="20% - Accent1 3 2 3 2 2 5 2 3 2" xfId="18726" xr:uid="{00000000-0005-0000-0000-00006F480000}"/>
    <cellStyle name="20% - Accent1 3 2 3 2 2 5 2 4" xfId="18727" xr:uid="{00000000-0005-0000-0000-000070480000}"/>
    <cellStyle name="20% - Accent1 3 2 3 2 2 5 3" xfId="18728" xr:uid="{00000000-0005-0000-0000-000071480000}"/>
    <cellStyle name="20% - Accent1 3 2 3 2 2 5 3 2" xfId="18729" xr:uid="{00000000-0005-0000-0000-000072480000}"/>
    <cellStyle name="20% - Accent1 3 2 3 2 2 5 3 2 2" xfId="18730" xr:uid="{00000000-0005-0000-0000-000073480000}"/>
    <cellStyle name="20% - Accent1 3 2 3 2 2 5 3 2 2 2" xfId="18731" xr:uid="{00000000-0005-0000-0000-000074480000}"/>
    <cellStyle name="20% - Accent1 3 2 3 2 2 5 3 2 3" xfId="18732" xr:uid="{00000000-0005-0000-0000-000075480000}"/>
    <cellStyle name="20% - Accent1 3 2 3 2 2 5 3 3" xfId="18733" xr:uid="{00000000-0005-0000-0000-000076480000}"/>
    <cellStyle name="20% - Accent1 3 2 3 2 2 5 3 3 2" xfId="18734" xr:uid="{00000000-0005-0000-0000-000077480000}"/>
    <cellStyle name="20% - Accent1 3 2 3 2 2 5 3 4" xfId="18735" xr:uid="{00000000-0005-0000-0000-000078480000}"/>
    <cellStyle name="20% - Accent1 3 2 3 2 2 5 4" xfId="18736" xr:uid="{00000000-0005-0000-0000-000079480000}"/>
    <cellStyle name="20% - Accent1 3 2 3 2 2 5 4 2" xfId="18737" xr:uid="{00000000-0005-0000-0000-00007A480000}"/>
    <cellStyle name="20% - Accent1 3 2 3 2 2 5 4 2 2" xfId="18738" xr:uid="{00000000-0005-0000-0000-00007B480000}"/>
    <cellStyle name="20% - Accent1 3 2 3 2 2 5 4 2 2 2" xfId="18739" xr:uid="{00000000-0005-0000-0000-00007C480000}"/>
    <cellStyle name="20% - Accent1 3 2 3 2 2 5 4 2 3" xfId="18740" xr:uid="{00000000-0005-0000-0000-00007D480000}"/>
    <cellStyle name="20% - Accent1 3 2 3 2 2 5 4 3" xfId="18741" xr:uid="{00000000-0005-0000-0000-00007E480000}"/>
    <cellStyle name="20% - Accent1 3 2 3 2 2 5 4 3 2" xfId="18742" xr:uid="{00000000-0005-0000-0000-00007F480000}"/>
    <cellStyle name="20% - Accent1 3 2 3 2 2 5 4 4" xfId="18743" xr:uid="{00000000-0005-0000-0000-000080480000}"/>
    <cellStyle name="20% - Accent1 3 2 3 2 2 5 5" xfId="18744" xr:uid="{00000000-0005-0000-0000-000081480000}"/>
    <cellStyle name="20% - Accent1 3 2 3 2 2 5 5 2" xfId="18745" xr:uid="{00000000-0005-0000-0000-000082480000}"/>
    <cellStyle name="20% - Accent1 3 2 3 2 2 5 5 2 2" xfId="18746" xr:uid="{00000000-0005-0000-0000-000083480000}"/>
    <cellStyle name="20% - Accent1 3 2 3 2 2 5 5 3" xfId="18747" xr:uid="{00000000-0005-0000-0000-000084480000}"/>
    <cellStyle name="20% - Accent1 3 2 3 2 2 5 6" xfId="18748" xr:uid="{00000000-0005-0000-0000-000085480000}"/>
    <cellStyle name="20% - Accent1 3 2 3 2 2 5 6 2" xfId="18749" xr:uid="{00000000-0005-0000-0000-000086480000}"/>
    <cellStyle name="20% - Accent1 3 2 3 2 2 5 6 2 2" xfId="18750" xr:uid="{00000000-0005-0000-0000-000087480000}"/>
    <cellStyle name="20% - Accent1 3 2 3 2 2 5 6 3" xfId="18751" xr:uid="{00000000-0005-0000-0000-000088480000}"/>
    <cellStyle name="20% - Accent1 3 2 3 2 2 5 7" xfId="18752" xr:uid="{00000000-0005-0000-0000-000089480000}"/>
    <cellStyle name="20% - Accent1 3 2 3 2 2 5 7 2" xfId="18753" xr:uid="{00000000-0005-0000-0000-00008A480000}"/>
    <cellStyle name="20% - Accent1 3 2 3 2 2 5 8" xfId="18754" xr:uid="{00000000-0005-0000-0000-00008B480000}"/>
    <cellStyle name="20% - Accent1 3 2 3 2 2 5 8 2" xfId="18755" xr:uid="{00000000-0005-0000-0000-00008C480000}"/>
    <cellStyle name="20% - Accent1 3 2 3 2 2 5 9" xfId="18756" xr:uid="{00000000-0005-0000-0000-00008D480000}"/>
    <cellStyle name="20% - Accent1 3 2 3 2 2 6" xfId="18757" xr:uid="{00000000-0005-0000-0000-00008E480000}"/>
    <cellStyle name="20% - Accent1 3 2 3 2 2 6 2" xfId="18758" xr:uid="{00000000-0005-0000-0000-00008F480000}"/>
    <cellStyle name="20% - Accent1 3 2 3 2 2 6 2 2" xfId="18759" xr:uid="{00000000-0005-0000-0000-000090480000}"/>
    <cellStyle name="20% - Accent1 3 2 3 2 2 6 2 2 2" xfId="18760" xr:uid="{00000000-0005-0000-0000-000091480000}"/>
    <cellStyle name="20% - Accent1 3 2 3 2 2 6 2 2 2 2" xfId="18761" xr:uid="{00000000-0005-0000-0000-000092480000}"/>
    <cellStyle name="20% - Accent1 3 2 3 2 2 6 2 2 3" xfId="18762" xr:uid="{00000000-0005-0000-0000-000093480000}"/>
    <cellStyle name="20% - Accent1 3 2 3 2 2 6 2 3" xfId="18763" xr:uid="{00000000-0005-0000-0000-000094480000}"/>
    <cellStyle name="20% - Accent1 3 2 3 2 2 6 2 3 2" xfId="18764" xr:uid="{00000000-0005-0000-0000-000095480000}"/>
    <cellStyle name="20% - Accent1 3 2 3 2 2 6 2 4" xfId="18765" xr:uid="{00000000-0005-0000-0000-000096480000}"/>
    <cellStyle name="20% - Accent1 3 2 3 2 2 6 3" xfId="18766" xr:uid="{00000000-0005-0000-0000-000097480000}"/>
    <cellStyle name="20% - Accent1 3 2 3 2 2 6 3 2" xfId="18767" xr:uid="{00000000-0005-0000-0000-000098480000}"/>
    <cellStyle name="20% - Accent1 3 2 3 2 2 6 3 2 2" xfId="18768" xr:uid="{00000000-0005-0000-0000-000099480000}"/>
    <cellStyle name="20% - Accent1 3 2 3 2 2 6 3 2 2 2" xfId="18769" xr:uid="{00000000-0005-0000-0000-00009A480000}"/>
    <cellStyle name="20% - Accent1 3 2 3 2 2 6 3 2 3" xfId="18770" xr:uid="{00000000-0005-0000-0000-00009B480000}"/>
    <cellStyle name="20% - Accent1 3 2 3 2 2 6 3 3" xfId="18771" xr:uid="{00000000-0005-0000-0000-00009C480000}"/>
    <cellStyle name="20% - Accent1 3 2 3 2 2 6 3 3 2" xfId="18772" xr:uid="{00000000-0005-0000-0000-00009D480000}"/>
    <cellStyle name="20% - Accent1 3 2 3 2 2 6 3 4" xfId="18773" xr:uid="{00000000-0005-0000-0000-00009E480000}"/>
    <cellStyle name="20% - Accent1 3 2 3 2 2 6 4" xfId="18774" xr:uid="{00000000-0005-0000-0000-00009F480000}"/>
    <cellStyle name="20% - Accent1 3 2 3 2 2 6 4 2" xfId="18775" xr:uid="{00000000-0005-0000-0000-0000A0480000}"/>
    <cellStyle name="20% - Accent1 3 2 3 2 2 6 4 2 2" xfId="18776" xr:uid="{00000000-0005-0000-0000-0000A1480000}"/>
    <cellStyle name="20% - Accent1 3 2 3 2 2 6 4 2 2 2" xfId="18777" xr:uid="{00000000-0005-0000-0000-0000A2480000}"/>
    <cellStyle name="20% - Accent1 3 2 3 2 2 6 4 2 3" xfId="18778" xr:uid="{00000000-0005-0000-0000-0000A3480000}"/>
    <cellStyle name="20% - Accent1 3 2 3 2 2 6 4 3" xfId="18779" xr:uid="{00000000-0005-0000-0000-0000A4480000}"/>
    <cellStyle name="20% - Accent1 3 2 3 2 2 6 4 3 2" xfId="18780" xr:uid="{00000000-0005-0000-0000-0000A5480000}"/>
    <cellStyle name="20% - Accent1 3 2 3 2 2 6 4 4" xfId="18781" xr:uid="{00000000-0005-0000-0000-0000A6480000}"/>
    <cellStyle name="20% - Accent1 3 2 3 2 2 6 5" xfId="18782" xr:uid="{00000000-0005-0000-0000-0000A7480000}"/>
    <cellStyle name="20% - Accent1 3 2 3 2 2 6 5 2" xfId="18783" xr:uid="{00000000-0005-0000-0000-0000A8480000}"/>
    <cellStyle name="20% - Accent1 3 2 3 2 2 6 5 2 2" xfId="18784" xr:uid="{00000000-0005-0000-0000-0000A9480000}"/>
    <cellStyle name="20% - Accent1 3 2 3 2 2 6 5 3" xfId="18785" xr:uid="{00000000-0005-0000-0000-0000AA480000}"/>
    <cellStyle name="20% - Accent1 3 2 3 2 2 6 6" xfId="18786" xr:uid="{00000000-0005-0000-0000-0000AB480000}"/>
    <cellStyle name="20% - Accent1 3 2 3 2 2 6 6 2" xfId="18787" xr:uid="{00000000-0005-0000-0000-0000AC480000}"/>
    <cellStyle name="20% - Accent1 3 2 3 2 2 6 6 2 2" xfId="18788" xr:uid="{00000000-0005-0000-0000-0000AD480000}"/>
    <cellStyle name="20% - Accent1 3 2 3 2 2 6 6 3" xfId="18789" xr:uid="{00000000-0005-0000-0000-0000AE480000}"/>
    <cellStyle name="20% - Accent1 3 2 3 2 2 6 7" xfId="18790" xr:uid="{00000000-0005-0000-0000-0000AF480000}"/>
    <cellStyle name="20% - Accent1 3 2 3 2 2 6 7 2" xfId="18791" xr:uid="{00000000-0005-0000-0000-0000B0480000}"/>
    <cellStyle name="20% - Accent1 3 2 3 2 2 6 8" xfId="18792" xr:uid="{00000000-0005-0000-0000-0000B1480000}"/>
    <cellStyle name="20% - Accent1 3 2 3 2 2 6 8 2" xfId="18793" xr:uid="{00000000-0005-0000-0000-0000B2480000}"/>
    <cellStyle name="20% - Accent1 3 2 3 2 2 6 9" xfId="18794" xr:uid="{00000000-0005-0000-0000-0000B3480000}"/>
    <cellStyle name="20% - Accent1 3 2 3 2 2 7" xfId="18795" xr:uid="{00000000-0005-0000-0000-0000B4480000}"/>
    <cellStyle name="20% - Accent1 3 2 3 2 2 7 2" xfId="18796" xr:uid="{00000000-0005-0000-0000-0000B5480000}"/>
    <cellStyle name="20% - Accent1 3 2 3 2 2 7 2 2" xfId="18797" xr:uid="{00000000-0005-0000-0000-0000B6480000}"/>
    <cellStyle name="20% - Accent1 3 2 3 2 2 7 2 2 2" xfId="18798" xr:uid="{00000000-0005-0000-0000-0000B7480000}"/>
    <cellStyle name="20% - Accent1 3 2 3 2 2 7 2 3" xfId="18799" xr:uid="{00000000-0005-0000-0000-0000B8480000}"/>
    <cellStyle name="20% - Accent1 3 2 3 2 2 7 3" xfId="18800" xr:uid="{00000000-0005-0000-0000-0000B9480000}"/>
    <cellStyle name="20% - Accent1 3 2 3 2 2 7 3 2" xfId="18801" xr:uid="{00000000-0005-0000-0000-0000BA480000}"/>
    <cellStyle name="20% - Accent1 3 2 3 2 2 7 4" xfId="18802" xr:uid="{00000000-0005-0000-0000-0000BB480000}"/>
    <cellStyle name="20% - Accent1 3 2 3 2 2 8" xfId="18803" xr:uid="{00000000-0005-0000-0000-0000BC480000}"/>
    <cellStyle name="20% - Accent1 3 2 3 2 2 8 2" xfId="18804" xr:uid="{00000000-0005-0000-0000-0000BD480000}"/>
    <cellStyle name="20% - Accent1 3 2 3 2 2 8 2 2" xfId="18805" xr:uid="{00000000-0005-0000-0000-0000BE480000}"/>
    <cellStyle name="20% - Accent1 3 2 3 2 2 8 2 2 2" xfId="18806" xr:uid="{00000000-0005-0000-0000-0000BF480000}"/>
    <cellStyle name="20% - Accent1 3 2 3 2 2 8 2 3" xfId="18807" xr:uid="{00000000-0005-0000-0000-0000C0480000}"/>
    <cellStyle name="20% - Accent1 3 2 3 2 2 8 3" xfId="18808" xr:uid="{00000000-0005-0000-0000-0000C1480000}"/>
    <cellStyle name="20% - Accent1 3 2 3 2 2 8 3 2" xfId="18809" xr:uid="{00000000-0005-0000-0000-0000C2480000}"/>
    <cellStyle name="20% - Accent1 3 2 3 2 2 8 4" xfId="18810" xr:uid="{00000000-0005-0000-0000-0000C3480000}"/>
    <cellStyle name="20% - Accent1 3 2 3 2 2 9" xfId="18811" xr:uid="{00000000-0005-0000-0000-0000C4480000}"/>
    <cellStyle name="20% - Accent1 3 2 3 2 2 9 2" xfId="18812" xr:uid="{00000000-0005-0000-0000-0000C5480000}"/>
    <cellStyle name="20% - Accent1 3 2 3 2 2 9 2 2" xfId="18813" xr:uid="{00000000-0005-0000-0000-0000C6480000}"/>
    <cellStyle name="20% - Accent1 3 2 3 2 2 9 2 2 2" xfId="18814" xr:uid="{00000000-0005-0000-0000-0000C7480000}"/>
    <cellStyle name="20% - Accent1 3 2 3 2 2 9 2 3" xfId="18815" xr:uid="{00000000-0005-0000-0000-0000C8480000}"/>
    <cellStyle name="20% - Accent1 3 2 3 2 2 9 3" xfId="18816" xr:uid="{00000000-0005-0000-0000-0000C9480000}"/>
    <cellStyle name="20% - Accent1 3 2 3 2 2 9 3 2" xfId="18817" xr:uid="{00000000-0005-0000-0000-0000CA480000}"/>
    <cellStyle name="20% - Accent1 3 2 3 2 2 9 4" xfId="18818" xr:uid="{00000000-0005-0000-0000-0000CB480000}"/>
    <cellStyle name="20% - Accent1 3 2 3 2 3" xfId="18819" xr:uid="{00000000-0005-0000-0000-0000CC480000}"/>
    <cellStyle name="20% - Accent1 3 2 3 2 3 10" xfId="18820" xr:uid="{00000000-0005-0000-0000-0000CD480000}"/>
    <cellStyle name="20% - Accent1 3 2 3 2 3 10 2" xfId="18821" xr:uid="{00000000-0005-0000-0000-0000CE480000}"/>
    <cellStyle name="20% - Accent1 3 2 3 2 3 11" xfId="18822" xr:uid="{00000000-0005-0000-0000-0000CF480000}"/>
    <cellStyle name="20% - Accent1 3 2 3 2 3 2" xfId="18823" xr:uid="{00000000-0005-0000-0000-0000D0480000}"/>
    <cellStyle name="20% - Accent1 3 2 3 2 3 2 2" xfId="18824" xr:uid="{00000000-0005-0000-0000-0000D1480000}"/>
    <cellStyle name="20% - Accent1 3 2 3 2 3 2 2 2" xfId="18825" xr:uid="{00000000-0005-0000-0000-0000D2480000}"/>
    <cellStyle name="20% - Accent1 3 2 3 2 3 2 2 2 2" xfId="18826" xr:uid="{00000000-0005-0000-0000-0000D3480000}"/>
    <cellStyle name="20% - Accent1 3 2 3 2 3 2 2 2 2 2" xfId="18827" xr:uid="{00000000-0005-0000-0000-0000D4480000}"/>
    <cellStyle name="20% - Accent1 3 2 3 2 3 2 2 2 3" xfId="18828" xr:uid="{00000000-0005-0000-0000-0000D5480000}"/>
    <cellStyle name="20% - Accent1 3 2 3 2 3 2 2 3" xfId="18829" xr:uid="{00000000-0005-0000-0000-0000D6480000}"/>
    <cellStyle name="20% - Accent1 3 2 3 2 3 2 2 3 2" xfId="18830" xr:uid="{00000000-0005-0000-0000-0000D7480000}"/>
    <cellStyle name="20% - Accent1 3 2 3 2 3 2 2 4" xfId="18831" xr:uid="{00000000-0005-0000-0000-0000D8480000}"/>
    <cellStyle name="20% - Accent1 3 2 3 2 3 2 3" xfId="18832" xr:uid="{00000000-0005-0000-0000-0000D9480000}"/>
    <cellStyle name="20% - Accent1 3 2 3 2 3 2 3 2" xfId="18833" xr:uid="{00000000-0005-0000-0000-0000DA480000}"/>
    <cellStyle name="20% - Accent1 3 2 3 2 3 2 3 2 2" xfId="18834" xr:uid="{00000000-0005-0000-0000-0000DB480000}"/>
    <cellStyle name="20% - Accent1 3 2 3 2 3 2 3 2 2 2" xfId="18835" xr:uid="{00000000-0005-0000-0000-0000DC480000}"/>
    <cellStyle name="20% - Accent1 3 2 3 2 3 2 3 2 3" xfId="18836" xr:uid="{00000000-0005-0000-0000-0000DD480000}"/>
    <cellStyle name="20% - Accent1 3 2 3 2 3 2 3 3" xfId="18837" xr:uid="{00000000-0005-0000-0000-0000DE480000}"/>
    <cellStyle name="20% - Accent1 3 2 3 2 3 2 3 3 2" xfId="18838" xr:uid="{00000000-0005-0000-0000-0000DF480000}"/>
    <cellStyle name="20% - Accent1 3 2 3 2 3 2 3 4" xfId="18839" xr:uid="{00000000-0005-0000-0000-0000E0480000}"/>
    <cellStyle name="20% - Accent1 3 2 3 2 3 2 4" xfId="18840" xr:uid="{00000000-0005-0000-0000-0000E1480000}"/>
    <cellStyle name="20% - Accent1 3 2 3 2 3 2 4 2" xfId="18841" xr:uid="{00000000-0005-0000-0000-0000E2480000}"/>
    <cellStyle name="20% - Accent1 3 2 3 2 3 2 4 2 2" xfId="18842" xr:uid="{00000000-0005-0000-0000-0000E3480000}"/>
    <cellStyle name="20% - Accent1 3 2 3 2 3 2 4 2 2 2" xfId="18843" xr:uid="{00000000-0005-0000-0000-0000E4480000}"/>
    <cellStyle name="20% - Accent1 3 2 3 2 3 2 4 2 3" xfId="18844" xr:uid="{00000000-0005-0000-0000-0000E5480000}"/>
    <cellStyle name="20% - Accent1 3 2 3 2 3 2 4 3" xfId="18845" xr:uid="{00000000-0005-0000-0000-0000E6480000}"/>
    <cellStyle name="20% - Accent1 3 2 3 2 3 2 4 3 2" xfId="18846" xr:uid="{00000000-0005-0000-0000-0000E7480000}"/>
    <cellStyle name="20% - Accent1 3 2 3 2 3 2 4 4" xfId="18847" xr:uid="{00000000-0005-0000-0000-0000E8480000}"/>
    <cellStyle name="20% - Accent1 3 2 3 2 3 2 5" xfId="18848" xr:uid="{00000000-0005-0000-0000-0000E9480000}"/>
    <cellStyle name="20% - Accent1 3 2 3 2 3 2 5 2" xfId="18849" xr:uid="{00000000-0005-0000-0000-0000EA480000}"/>
    <cellStyle name="20% - Accent1 3 2 3 2 3 2 5 2 2" xfId="18850" xr:uid="{00000000-0005-0000-0000-0000EB480000}"/>
    <cellStyle name="20% - Accent1 3 2 3 2 3 2 5 3" xfId="18851" xr:uid="{00000000-0005-0000-0000-0000EC480000}"/>
    <cellStyle name="20% - Accent1 3 2 3 2 3 2 6" xfId="18852" xr:uid="{00000000-0005-0000-0000-0000ED480000}"/>
    <cellStyle name="20% - Accent1 3 2 3 2 3 2 6 2" xfId="18853" xr:uid="{00000000-0005-0000-0000-0000EE480000}"/>
    <cellStyle name="20% - Accent1 3 2 3 2 3 2 6 2 2" xfId="18854" xr:uid="{00000000-0005-0000-0000-0000EF480000}"/>
    <cellStyle name="20% - Accent1 3 2 3 2 3 2 6 3" xfId="18855" xr:uid="{00000000-0005-0000-0000-0000F0480000}"/>
    <cellStyle name="20% - Accent1 3 2 3 2 3 2 7" xfId="18856" xr:uid="{00000000-0005-0000-0000-0000F1480000}"/>
    <cellStyle name="20% - Accent1 3 2 3 2 3 2 7 2" xfId="18857" xr:uid="{00000000-0005-0000-0000-0000F2480000}"/>
    <cellStyle name="20% - Accent1 3 2 3 2 3 2 8" xfId="18858" xr:uid="{00000000-0005-0000-0000-0000F3480000}"/>
    <cellStyle name="20% - Accent1 3 2 3 2 3 2 8 2" xfId="18859" xr:uid="{00000000-0005-0000-0000-0000F4480000}"/>
    <cellStyle name="20% - Accent1 3 2 3 2 3 2 9" xfId="18860" xr:uid="{00000000-0005-0000-0000-0000F5480000}"/>
    <cellStyle name="20% - Accent1 3 2 3 2 3 3" xfId="18861" xr:uid="{00000000-0005-0000-0000-0000F6480000}"/>
    <cellStyle name="20% - Accent1 3 2 3 2 3 3 2" xfId="18862" xr:uid="{00000000-0005-0000-0000-0000F7480000}"/>
    <cellStyle name="20% - Accent1 3 2 3 2 3 3 2 2" xfId="18863" xr:uid="{00000000-0005-0000-0000-0000F8480000}"/>
    <cellStyle name="20% - Accent1 3 2 3 2 3 3 2 2 2" xfId="18864" xr:uid="{00000000-0005-0000-0000-0000F9480000}"/>
    <cellStyle name="20% - Accent1 3 2 3 2 3 3 2 2 2 2" xfId="18865" xr:uid="{00000000-0005-0000-0000-0000FA480000}"/>
    <cellStyle name="20% - Accent1 3 2 3 2 3 3 2 2 3" xfId="18866" xr:uid="{00000000-0005-0000-0000-0000FB480000}"/>
    <cellStyle name="20% - Accent1 3 2 3 2 3 3 2 3" xfId="18867" xr:uid="{00000000-0005-0000-0000-0000FC480000}"/>
    <cellStyle name="20% - Accent1 3 2 3 2 3 3 2 3 2" xfId="18868" xr:uid="{00000000-0005-0000-0000-0000FD480000}"/>
    <cellStyle name="20% - Accent1 3 2 3 2 3 3 2 4" xfId="18869" xr:uid="{00000000-0005-0000-0000-0000FE480000}"/>
    <cellStyle name="20% - Accent1 3 2 3 2 3 3 3" xfId="18870" xr:uid="{00000000-0005-0000-0000-0000FF480000}"/>
    <cellStyle name="20% - Accent1 3 2 3 2 3 3 3 2" xfId="18871" xr:uid="{00000000-0005-0000-0000-000000490000}"/>
    <cellStyle name="20% - Accent1 3 2 3 2 3 3 3 2 2" xfId="18872" xr:uid="{00000000-0005-0000-0000-000001490000}"/>
    <cellStyle name="20% - Accent1 3 2 3 2 3 3 3 2 2 2" xfId="18873" xr:uid="{00000000-0005-0000-0000-000002490000}"/>
    <cellStyle name="20% - Accent1 3 2 3 2 3 3 3 2 3" xfId="18874" xr:uid="{00000000-0005-0000-0000-000003490000}"/>
    <cellStyle name="20% - Accent1 3 2 3 2 3 3 3 3" xfId="18875" xr:uid="{00000000-0005-0000-0000-000004490000}"/>
    <cellStyle name="20% - Accent1 3 2 3 2 3 3 3 3 2" xfId="18876" xr:uid="{00000000-0005-0000-0000-000005490000}"/>
    <cellStyle name="20% - Accent1 3 2 3 2 3 3 3 4" xfId="18877" xr:uid="{00000000-0005-0000-0000-000006490000}"/>
    <cellStyle name="20% - Accent1 3 2 3 2 3 3 4" xfId="18878" xr:uid="{00000000-0005-0000-0000-000007490000}"/>
    <cellStyle name="20% - Accent1 3 2 3 2 3 3 4 2" xfId="18879" xr:uid="{00000000-0005-0000-0000-000008490000}"/>
    <cellStyle name="20% - Accent1 3 2 3 2 3 3 4 2 2" xfId="18880" xr:uid="{00000000-0005-0000-0000-000009490000}"/>
    <cellStyle name="20% - Accent1 3 2 3 2 3 3 4 2 2 2" xfId="18881" xr:uid="{00000000-0005-0000-0000-00000A490000}"/>
    <cellStyle name="20% - Accent1 3 2 3 2 3 3 4 2 3" xfId="18882" xr:uid="{00000000-0005-0000-0000-00000B490000}"/>
    <cellStyle name="20% - Accent1 3 2 3 2 3 3 4 3" xfId="18883" xr:uid="{00000000-0005-0000-0000-00000C490000}"/>
    <cellStyle name="20% - Accent1 3 2 3 2 3 3 4 3 2" xfId="18884" xr:uid="{00000000-0005-0000-0000-00000D490000}"/>
    <cellStyle name="20% - Accent1 3 2 3 2 3 3 4 4" xfId="18885" xr:uid="{00000000-0005-0000-0000-00000E490000}"/>
    <cellStyle name="20% - Accent1 3 2 3 2 3 3 5" xfId="18886" xr:uid="{00000000-0005-0000-0000-00000F490000}"/>
    <cellStyle name="20% - Accent1 3 2 3 2 3 3 5 2" xfId="18887" xr:uid="{00000000-0005-0000-0000-000010490000}"/>
    <cellStyle name="20% - Accent1 3 2 3 2 3 3 5 2 2" xfId="18888" xr:uid="{00000000-0005-0000-0000-000011490000}"/>
    <cellStyle name="20% - Accent1 3 2 3 2 3 3 5 3" xfId="18889" xr:uid="{00000000-0005-0000-0000-000012490000}"/>
    <cellStyle name="20% - Accent1 3 2 3 2 3 3 6" xfId="18890" xr:uid="{00000000-0005-0000-0000-000013490000}"/>
    <cellStyle name="20% - Accent1 3 2 3 2 3 3 6 2" xfId="18891" xr:uid="{00000000-0005-0000-0000-000014490000}"/>
    <cellStyle name="20% - Accent1 3 2 3 2 3 3 6 2 2" xfId="18892" xr:uid="{00000000-0005-0000-0000-000015490000}"/>
    <cellStyle name="20% - Accent1 3 2 3 2 3 3 6 3" xfId="18893" xr:uid="{00000000-0005-0000-0000-000016490000}"/>
    <cellStyle name="20% - Accent1 3 2 3 2 3 3 7" xfId="18894" xr:uid="{00000000-0005-0000-0000-000017490000}"/>
    <cellStyle name="20% - Accent1 3 2 3 2 3 3 7 2" xfId="18895" xr:uid="{00000000-0005-0000-0000-000018490000}"/>
    <cellStyle name="20% - Accent1 3 2 3 2 3 3 8" xfId="18896" xr:uid="{00000000-0005-0000-0000-000019490000}"/>
    <cellStyle name="20% - Accent1 3 2 3 2 3 3 8 2" xfId="18897" xr:uid="{00000000-0005-0000-0000-00001A490000}"/>
    <cellStyle name="20% - Accent1 3 2 3 2 3 3 9" xfId="18898" xr:uid="{00000000-0005-0000-0000-00001B490000}"/>
    <cellStyle name="20% - Accent1 3 2 3 2 3 4" xfId="18899" xr:uid="{00000000-0005-0000-0000-00001C490000}"/>
    <cellStyle name="20% - Accent1 3 2 3 2 3 4 2" xfId="18900" xr:uid="{00000000-0005-0000-0000-00001D490000}"/>
    <cellStyle name="20% - Accent1 3 2 3 2 3 4 2 2" xfId="18901" xr:uid="{00000000-0005-0000-0000-00001E490000}"/>
    <cellStyle name="20% - Accent1 3 2 3 2 3 4 2 2 2" xfId="18902" xr:uid="{00000000-0005-0000-0000-00001F490000}"/>
    <cellStyle name="20% - Accent1 3 2 3 2 3 4 2 3" xfId="18903" xr:uid="{00000000-0005-0000-0000-000020490000}"/>
    <cellStyle name="20% - Accent1 3 2 3 2 3 4 3" xfId="18904" xr:uid="{00000000-0005-0000-0000-000021490000}"/>
    <cellStyle name="20% - Accent1 3 2 3 2 3 4 3 2" xfId="18905" xr:uid="{00000000-0005-0000-0000-000022490000}"/>
    <cellStyle name="20% - Accent1 3 2 3 2 3 4 4" xfId="18906" xr:uid="{00000000-0005-0000-0000-000023490000}"/>
    <cellStyle name="20% - Accent1 3 2 3 2 3 5" xfId="18907" xr:uid="{00000000-0005-0000-0000-000024490000}"/>
    <cellStyle name="20% - Accent1 3 2 3 2 3 5 2" xfId="18908" xr:uid="{00000000-0005-0000-0000-000025490000}"/>
    <cellStyle name="20% - Accent1 3 2 3 2 3 5 2 2" xfId="18909" xr:uid="{00000000-0005-0000-0000-000026490000}"/>
    <cellStyle name="20% - Accent1 3 2 3 2 3 5 2 2 2" xfId="18910" xr:uid="{00000000-0005-0000-0000-000027490000}"/>
    <cellStyle name="20% - Accent1 3 2 3 2 3 5 2 3" xfId="18911" xr:uid="{00000000-0005-0000-0000-000028490000}"/>
    <cellStyle name="20% - Accent1 3 2 3 2 3 5 3" xfId="18912" xr:uid="{00000000-0005-0000-0000-000029490000}"/>
    <cellStyle name="20% - Accent1 3 2 3 2 3 5 3 2" xfId="18913" xr:uid="{00000000-0005-0000-0000-00002A490000}"/>
    <cellStyle name="20% - Accent1 3 2 3 2 3 5 4" xfId="18914" xr:uid="{00000000-0005-0000-0000-00002B490000}"/>
    <cellStyle name="20% - Accent1 3 2 3 2 3 6" xfId="18915" xr:uid="{00000000-0005-0000-0000-00002C490000}"/>
    <cellStyle name="20% - Accent1 3 2 3 2 3 6 2" xfId="18916" xr:uid="{00000000-0005-0000-0000-00002D490000}"/>
    <cellStyle name="20% - Accent1 3 2 3 2 3 6 2 2" xfId="18917" xr:uid="{00000000-0005-0000-0000-00002E490000}"/>
    <cellStyle name="20% - Accent1 3 2 3 2 3 6 2 2 2" xfId="18918" xr:uid="{00000000-0005-0000-0000-00002F490000}"/>
    <cellStyle name="20% - Accent1 3 2 3 2 3 6 2 3" xfId="18919" xr:uid="{00000000-0005-0000-0000-000030490000}"/>
    <cellStyle name="20% - Accent1 3 2 3 2 3 6 3" xfId="18920" xr:uid="{00000000-0005-0000-0000-000031490000}"/>
    <cellStyle name="20% - Accent1 3 2 3 2 3 6 3 2" xfId="18921" xr:uid="{00000000-0005-0000-0000-000032490000}"/>
    <cellStyle name="20% - Accent1 3 2 3 2 3 6 4" xfId="18922" xr:uid="{00000000-0005-0000-0000-000033490000}"/>
    <cellStyle name="20% - Accent1 3 2 3 2 3 7" xfId="18923" xr:uid="{00000000-0005-0000-0000-000034490000}"/>
    <cellStyle name="20% - Accent1 3 2 3 2 3 7 2" xfId="18924" xr:uid="{00000000-0005-0000-0000-000035490000}"/>
    <cellStyle name="20% - Accent1 3 2 3 2 3 7 2 2" xfId="18925" xr:uid="{00000000-0005-0000-0000-000036490000}"/>
    <cellStyle name="20% - Accent1 3 2 3 2 3 7 3" xfId="18926" xr:uid="{00000000-0005-0000-0000-000037490000}"/>
    <cellStyle name="20% - Accent1 3 2 3 2 3 8" xfId="18927" xr:uid="{00000000-0005-0000-0000-000038490000}"/>
    <cellStyle name="20% - Accent1 3 2 3 2 3 8 2" xfId="18928" xr:uid="{00000000-0005-0000-0000-000039490000}"/>
    <cellStyle name="20% - Accent1 3 2 3 2 3 8 2 2" xfId="18929" xr:uid="{00000000-0005-0000-0000-00003A490000}"/>
    <cellStyle name="20% - Accent1 3 2 3 2 3 8 3" xfId="18930" xr:uid="{00000000-0005-0000-0000-00003B490000}"/>
    <cellStyle name="20% - Accent1 3 2 3 2 3 9" xfId="18931" xr:uid="{00000000-0005-0000-0000-00003C490000}"/>
    <cellStyle name="20% - Accent1 3 2 3 2 3 9 2" xfId="18932" xr:uid="{00000000-0005-0000-0000-00003D490000}"/>
    <cellStyle name="20% - Accent1 3 2 3 2 4" xfId="18933" xr:uid="{00000000-0005-0000-0000-00003E490000}"/>
    <cellStyle name="20% - Accent1 3 2 3 2 4 10" xfId="18934" xr:uid="{00000000-0005-0000-0000-00003F490000}"/>
    <cellStyle name="20% - Accent1 3 2 3 2 4 10 2" xfId="18935" xr:uid="{00000000-0005-0000-0000-000040490000}"/>
    <cellStyle name="20% - Accent1 3 2 3 2 4 11" xfId="18936" xr:uid="{00000000-0005-0000-0000-000041490000}"/>
    <cellStyle name="20% - Accent1 3 2 3 2 4 2" xfId="18937" xr:uid="{00000000-0005-0000-0000-000042490000}"/>
    <cellStyle name="20% - Accent1 3 2 3 2 4 2 2" xfId="18938" xr:uid="{00000000-0005-0000-0000-000043490000}"/>
    <cellStyle name="20% - Accent1 3 2 3 2 4 2 2 2" xfId="18939" xr:uid="{00000000-0005-0000-0000-000044490000}"/>
    <cellStyle name="20% - Accent1 3 2 3 2 4 2 2 2 2" xfId="18940" xr:uid="{00000000-0005-0000-0000-000045490000}"/>
    <cellStyle name="20% - Accent1 3 2 3 2 4 2 2 2 2 2" xfId="18941" xr:uid="{00000000-0005-0000-0000-000046490000}"/>
    <cellStyle name="20% - Accent1 3 2 3 2 4 2 2 2 3" xfId="18942" xr:uid="{00000000-0005-0000-0000-000047490000}"/>
    <cellStyle name="20% - Accent1 3 2 3 2 4 2 2 3" xfId="18943" xr:uid="{00000000-0005-0000-0000-000048490000}"/>
    <cellStyle name="20% - Accent1 3 2 3 2 4 2 2 3 2" xfId="18944" xr:uid="{00000000-0005-0000-0000-000049490000}"/>
    <cellStyle name="20% - Accent1 3 2 3 2 4 2 2 4" xfId="18945" xr:uid="{00000000-0005-0000-0000-00004A490000}"/>
    <cellStyle name="20% - Accent1 3 2 3 2 4 2 3" xfId="18946" xr:uid="{00000000-0005-0000-0000-00004B490000}"/>
    <cellStyle name="20% - Accent1 3 2 3 2 4 2 3 2" xfId="18947" xr:uid="{00000000-0005-0000-0000-00004C490000}"/>
    <cellStyle name="20% - Accent1 3 2 3 2 4 2 3 2 2" xfId="18948" xr:uid="{00000000-0005-0000-0000-00004D490000}"/>
    <cellStyle name="20% - Accent1 3 2 3 2 4 2 3 2 2 2" xfId="18949" xr:uid="{00000000-0005-0000-0000-00004E490000}"/>
    <cellStyle name="20% - Accent1 3 2 3 2 4 2 3 2 3" xfId="18950" xr:uid="{00000000-0005-0000-0000-00004F490000}"/>
    <cellStyle name="20% - Accent1 3 2 3 2 4 2 3 3" xfId="18951" xr:uid="{00000000-0005-0000-0000-000050490000}"/>
    <cellStyle name="20% - Accent1 3 2 3 2 4 2 3 3 2" xfId="18952" xr:uid="{00000000-0005-0000-0000-000051490000}"/>
    <cellStyle name="20% - Accent1 3 2 3 2 4 2 3 4" xfId="18953" xr:uid="{00000000-0005-0000-0000-000052490000}"/>
    <cellStyle name="20% - Accent1 3 2 3 2 4 2 4" xfId="18954" xr:uid="{00000000-0005-0000-0000-000053490000}"/>
    <cellStyle name="20% - Accent1 3 2 3 2 4 2 4 2" xfId="18955" xr:uid="{00000000-0005-0000-0000-000054490000}"/>
    <cellStyle name="20% - Accent1 3 2 3 2 4 2 4 2 2" xfId="18956" xr:uid="{00000000-0005-0000-0000-000055490000}"/>
    <cellStyle name="20% - Accent1 3 2 3 2 4 2 4 2 2 2" xfId="18957" xr:uid="{00000000-0005-0000-0000-000056490000}"/>
    <cellStyle name="20% - Accent1 3 2 3 2 4 2 4 2 3" xfId="18958" xr:uid="{00000000-0005-0000-0000-000057490000}"/>
    <cellStyle name="20% - Accent1 3 2 3 2 4 2 4 3" xfId="18959" xr:uid="{00000000-0005-0000-0000-000058490000}"/>
    <cellStyle name="20% - Accent1 3 2 3 2 4 2 4 3 2" xfId="18960" xr:uid="{00000000-0005-0000-0000-000059490000}"/>
    <cellStyle name="20% - Accent1 3 2 3 2 4 2 4 4" xfId="18961" xr:uid="{00000000-0005-0000-0000-00005A490000}"/>
    <cellStyle name="20% - Accent1 3 2 3 2 4 2 5" xfId="18962" xr:uid="{00000000-0005-0000-0000-00005B490000}"/>
    <cellStyle name="20% - Accent1 3 2 3 2 4 2 5 2" xfId="18963" xr:uid="{00000000-0005-0000-0000-00005C490000}"/>
    <cellStyle name="20% - Accent1 3 2 3 2 4 2 5 2 2" xfId="18964" xr:uid="{00000000-0005-0000-0000-00005D490000}"/>
    <cellStyle name="20% - Accent1 3 2 3 2 4 2 5 3" xfId="18965" xr:uid="{00000000-0005-0000-0000-00005E490000}"/>
    <cellStyle name="20% - Accent1 3 2 3 2 4 2 6" xfId="18966" xr:uid="{00000000-0005-0000-0000-00005F490000}"/>
    <cellStyle name="20% - Accent1 3 2 3 2 4 2 6 2" xfId="18967" xr:uid="{00000000-0005-0000-0000-000060490000}"/>
    <cellStyle name="20% - Accent1 3 2 3 2 4 2 6 2 2" xfId="18968" xr:uid="{00000000-0005-0000-0000-000061490000}"/>
    <cellStyle name="20% - Accent1 3 2 3 2 4 2 6 3" xfId="18969" xr:uid="{00000000-0005-0000-0000-000062490000}"/>
    <cellStyle name="20% - Accent1 3 2 3 2 4 2 7" xfId="18970" xr:uid="{00000000-0005-0000-0000-000063490000}"/>
    <cellStyle name="20% - Accent1 3 2 3 2 4 2 7 2" xfId="18971" xr:uid="{00000000-0005-0000-0000-000064490000}"/>
    <cellStyle name="20% - Accent1 3 2 3 2 4 2 8" xfId="18972" xr:uid="{00000000-0005-0000-0000-000065490000}"/>
    <cellStyle name="20% - Accent1 3 2 3 2 4 2 8 2" xfId="18973" xr:uid="{00000000-0005-0000-0000-000066490000}"/>
    <cellStyle name="20% - Accent1 3 2 3 2 4 2 9" xfId="18974" xr:uid="{00000000-0005-0000-0000-000067490000}"/>
    <cellStyle name="20% - Accent1 3 2 3 2 4 3" xfId="18975" xr:uid="{00000000-0005-0000-0000-000068490000}"/>
    <cellStyle name="20% - Accent1 3 2 3 2 4 3 2" xfId="18976" xr:uid="{00000000-0005-0000-0000-000069490000}"/>
    <cellStyle name="20% - Accent1 3 2 3 2 4 3 2 2" xfId="18977" xr:uid="{00000000-0005-0000-0000-00006A490000}"/>
    <cellStyle name="20% - Accent1 3 2 3 2 4 3 2 2 2" xfId="18978" xr:uid="{00000000-0005-0000-0000-00006B490000}"/>
    <cellStyle name="20% - Accent1 3 2 3 2 4 3 2 2 2 2" xfId="18979" xr:uid="{00000000-0005-0000-0000-00006C490000}"/>
    <cellStyle name="20% - Accent1 3 2 3 2 4 3 2 2 3" xfId="18980" xr:uid="{00000000-0005-0000-0000-00006D490000}"/>
    <cellStyle name="20% - Accent1 3 2 3 2 4 3 2 3" xfId="18981" xr:uid="{00000000-0005-0000-0000-00006E490000}"/>
    <cellStyle name="20% - Accent1 3 2 3 2 4 3 2 3 2" xfId="18982" xr:uid="{00000000-0005-0000-0000-00006F490000}"/>
    <cellStyle name="20% - Accent1 3 2 3 2 4 3 2 4" xfId="18983" xr:uid="{00000000-0005-0000-0000-000070490000}"/>
    <cellStyle name="20% - Accent1 3 2 3 2 4 3 3" xfId="18984" xr:uid="{00000000-0005-0000-0000-000071490000}"/>
    <cellStyle name="20% - Accent1 3 2 3 2 4 3 3 2" xfId="18985" xr:uid="{00000000-0005-0000-0000-000072490000}"/>
    <cellStyle name="20% - Accent1 3 2 3 2 4 3 3 2 2" xfId="18986" xr:uid="{00000000-0005-0000-0000-000073490000}"/>
    <cellStyle name="20% - Accent1 3 2 3 2 4 3 3 2 2 2" xfId="18987" xr:uid="{00000000-0005-0000-0000-000074490000}"/>
    <cellStyle name="20% - Accent1 3 2 3 2 4 3 3 2 3" xfId="18988" xr:uid="{00000000-0005-0000-0000-000075490000}"/>
    <cellStyle name="20% - Accent1 3 2 3 2 4 3 3 3" xfId="18989" xr:uid="{00000000-0005-0000-0000-000076490000}"/>
    <cellStyle name="20% - Accent1 3 2 3 2 4 3 3 3 2" xfId="18990" xr:uid="{00000000-0005-0000-0000-000077490000}"/>
    <cellStyle name="20% - Accent1 3 2 3 2 4 3 3 4" xfId="18991" xr:uid="{00000000-0005-0000-0000-000078490000}"/>
    <cellStyle name="20% - Accent1 3 2 3 2 4 3 4" xfId="18992" xr:uid="{00000000-0005-0000-0000-000079490000}"/>
    <cellStyle name="20% - Accent1 3 2 3 2 4 3 4 2" xfId="18993" xr:uid="{00000000-0005-0000-0000-00007A490000}"/>
    <cellStyle name="20% - Accent1 3 2 3 2 4 3 4 2 2" xfId="18994" xr:uid="{00000000-0005-0000-0000-00007B490000}"/>
    <cellStyle name="20% - Accent1 3 2 3 2 4 3 4 2 2 2" xfId="18995" xr:uid="{00000000-0005-0000-0000-00007C490000}"/>
    <cellStyle name="20% - Accent1 3 2 3 2 4 3 4 2 3" xfId="18996" xr:uid="{00000000-0005-0000-0000-00007D490000}"/>
    <cellStyle name="20% - Accent1 3 2 3 2 4 3 4 3" xfId="18997" xr:uid="{00000000-0005-0000-0000-00007E490000}"/>
    <cellStyle name="20% - Accent1 3 2 3 2 4 3 4 3 2" xfId="18998" xr:uid="{00000000-0005-0000-0000-00007F490000}"/>
    <cellStyle name="20% - Accent1 3 2 3 2 4 3 4 4" xfId="18999" xr:uid="{00000000-0005-0000-0000-000080490000}"/>
    <cellStyle name="20% - Accent1 3 2 3 2 4 3 5" xfId="19000" xr:uid="{00000000-0005-0000-0000-000081490000}"/>
    <cellStyle name="20% - Accent1 3 2 3 2 4 3 5 2" xfId="19001" xr:uid="{00000000-0005-0000-0000-000082490000}"/>
    <cellStyle name="20% - Accent1 3 2 3 2 4 3 5 2 2" xfId="19002" xr:uid="{00000000-0005-0000-0000-000083490000}"/>
    <cellStyle name="20% - Accent1 3 2 3 2 4 3 5 3" xfId="19003" xr:uid="{00000000-0005-0000-0000-000084490000}"/>
    <cellStyle name="20% - Accent1 3 2 3 2 4 3 6" xfId="19004" xr:uid="{00000000-0005-0000-0000-000085490000}"/>
    <cellStyle name="20% - Accent1 3 2 3 2 4 3 6 2" xfId="19005" xr:uid="{00000000-0005-0000-0000-000086490000}"/>
    <cellStyle name="20% - Accent1 3 2 3 2 4 3 6 2 2" xfId="19006" xr:uid="{00000000-0005-0000-0000-000087490000}"/>
    <cellStyle name="20% - Accent1 3 2 3 2 4 3 6 3" xfId="19007" xr:uid="{00000000-0005-0000-0000-000088490000}"/>
    <cellStyle name="20% - Accent1 3 2 3 2 4 3 7" xfId="19008" xr:uid="{00000000-0005-0000-0000-000089490000}"/>
    <cellStyle name="20% - Accent1 3 2 3 2 4 3 7 2" xfId="19009" xr:uid="{00000000-0005-0000-0000-00008A490000}"/>
    <cellStyle name="20% - Accent1 3 2 3 2 4 3 8" xfId="19010" xr:uid="{00000000-0005-0000-0000-00008B490000}"/>
    <cellStyle name="20% - Accent1 3 2 3 2 4 3 8 2" xfId="19011" xr:uid="{00000000-0005-0000-0000-00008C490000}"/>
    <cellStyle name="20% - Accent1 3 2 3 2 4 3 9" xfId="19012" xr:uid="{00000000-0005-0000-0000-00008D490000}"/>
    <cellStyle name="20% - Accent1 3 2 3 2 4 4" xfId="19013" xr:uid="{00000000-0005-0000-0000-00008E490000}"/>
    <cellStyle name="20% - Accent1 3 2 3 2 4 4 2" xfId="19014" xr:uid="{00000000-0005-0000-0000-00008F490000}"/>
    <cellStyle name="20% - Accent1 3 2 3 2 4 4 2 2" xfId="19015" xr:uid="{00000000-0005-0000-0000-000090490000}"/>
    <cellStyle name="20% - Accent1 3 2 3 2 4 4 2 2 2" xfId="19016" xr:uid="{00000000-0005-0000-0000-000091490000}"/>
    <cellStyle name="20% - Accent1 3 2 3 2 4 4 2 3" xfId="19017" xr:uid="{00000000-0005-0000-0000-000092490000}"/>
    <cellStyle name="20% - Accent1 3 2 3 2 4 4 3" xfId="19018" xr:uid="{00000000-0005-0000-0000-000093490000}"/>
    <cellStyle name="20% - Accent1 3 2 3 2 4 4 3 2" xfId="19019" xr:uid="{00000000-0005-0000-0000-000094490000}"/>
    <cellStyle name="20% - Accent1 3 2 3 2 4 4 4" xfId="19020" xr:uid="{00000000-0005-0000-0000-000095490000}"/>
    <cellStyle name="20% - Accent1 3 2 3 2 4 5" xfId="19021" xr:uid="{00000000-0005-0000-0000-000096490000}"/>
    <cellStyle name="20% - Accent1 3 2 3 2 4 5 2" xfId="19022" xr:uid="{00000000-0005-0000-0000-000097490000}"/>
    <cellStyle name="20% - Accent1 3 2 3 2 4 5 2 2" xfId="19023" xr:uid="{00000000-0005-0000-0000-000098490000}"/>
    <cellStyle name="20% - Accent1 3 2 3 2 4 5 2 2 2" xfId="19024" xr:uid="{00000000-0005-0000-0000-000099490000}"/>
    <cellStyle name="20% - Accent1 3 2 3 2 4 5 2 3" xfId="19025" xr:uid="{00000000-0005-0000-0000-00009A490000}"/>
    <cellStyle name="20% - Accent1 3 2 3 2 4 5 3" xfId="19026" xr:uid="{00000000-0005-0000-0000-00009B490000}"/>
    <cellStyle name="20% - Accent1 3 2 3 2 4 5 3 2" xfId="19027" xr:uid="{00000000-0005-0000-0000-00009C490000}"/>
    <cellStyle name="20% - Accent1 3 2 3 2 4 5 4" xfId="19028" xr:uid="{00000000-0005-0000-0000-00009D490000}"/>
    <cellStyle name="20% - Accent1 3 2 3 2 4 6" xfId="19029" xr:uid="{00000000-0005-0000-0000-00009E490000}"/>
    <cellStyle name="20% - Accent1 3 2 3 2 4 6 2" xfId="19030" xr:uid="{00000000-0005-0000-0000-00009F490000}"/>
    <cellStyle name="20% - Accent1 3 2 3 2 4 6 2 2" xfId="19031" xr:uid="{00000000-0005-0000-0000-0000A0490000}"/>
    <cellStyle name="20% - Accent1 3 2 3 2 4 6 2 2 2" xfId="19032" xr:uid="{00000000-0005-0000-0000-0000A1490000}"/>
    <cellStyle name="20% - Accent1 3 2 3 2 4 6 2 3" xfId="19033" xr:uid="{00000000-0005-0000-0000-0000A2490000}"/>
    <cellStyle name="20% - Accent1 3 2 3 2 4 6 3" xfId="19034" xr:uid="{00000000-0005-0000-0000-0000A3490000}"/>
    <cellStyle name="20% - Accent1 3 2 3 2 4 6 3 2" xfId="19035" xr:uid="{00000000-0005-0000-0000-0000A4490000}"/>
    <cellStyle name="20% - Accent1 3 2 3 2 4 6 4" xfId="19036" xr:uid="{00000000-0005-0000-0000-0000A5490000}"/>
    <cellStyle name="20% - Accent1 3 2 3 2 4 7" xfId="19037" xr:uid="{00000000-0005-0000-0000-0000A6490000}"/>
    <cellStyle name="20% - Accent1 3 2 3 2 4 7 2" xfId="19038" xr:uid="{00000000-0005-0000-0000-0000A7490000}"/>
    <cellStyle name="20% - Accent1 3 2 3 2 4 7 2 2" xfId="19039" xr:uid="{00000000-0005-0000-0000-0000A8490000}"/>
    <cellStyle name="20% - Accent1 3 2 3 2 4 7 3" xfId="19040" xr:uid="{00000000-0005-0000-0000-0000A9490000}"/>
    <cellStyle name="20% - Accent1 3 2 3 2 4 8" xfId="19041" xr:uid="{00000000-0005-0000-0000-0000AA490000}"/>
    <cellStyle name="20% - Accent1 3 2 3 2 4 8 2" xfId="19042" xr:uid="{00000000-0005-0000-0000-0000AB490000}"/>
    <cellStyle name="20% - Accent1 3 2 3 2 4 8 2 2" xfId="19043" xr:uid="{00000000-0005-0000-0000-0000AC490000}"/>
    <cellStyle name="20% - Accent1 3 2 3 2 4 8 3" xfId="19044" xr:uid="{00000000-0005-0000-0000-0000AD490000}"/>
    <cellStyle name="20% - Accent1 3 2 3 2 4 9" xfId="19045" xr:uid="{00000000-0005-0000-0000-0000AE490000}"/>
    <cellStyle name="20% - Accent1 3 2 3 2 4 9 2" xfId="19046" xr:uid="{00000000-0005-0000-0000-0000AF490000}"/>
    <cellStyle name="20% - Accent1 3 2 3 2 5" xfId="19047" xr:uid="{00000000-0005-0000-0000-0000B0490000}"/>
    <cellStyle name="20% - Accent1 3 2 3 2 5 10" xfId="19048" xr:uid="{00000000-0005-0000-0000-0000B1490000}"/>
    <cellStyle name="20% - Accent1 3 2 3 2 5 10 2" xfId="19049" xr:uid="{00000000-0005-0000-0000-0000B2490000}"/>
    <cellStyle name="20% - Accent1 3 2 3 2 5 11" xfId="19050" xr:uid="{00000000-0005-0000-0000-0000B3490000}"/>
    <cellStyle name="20% - Accent1 3 2 3 2 5 2" xfId="19051" xr:uid="{00000000-0005-0000-0000-0000B4490000}"/>
    <cellStyle name="20% - Accent1 3 2 3 2 5 2 2" xfId="19052" xr:uid="{00000000-0005-0000-0000-0000B5490000}"/>
    <cellStyle name="20% - Accent1 3 2 3 2 5 2 2 2" xfId="19053" xr:uid="{00000000-0005-0000-0000-0000B6490000}"/>
    <cellStyle name="20% - Accent1 3 2 3 2 5 2 2 2 2" xfId="19054" xr:uid="{00000000-0005-0000-0000-0000B7490000}"/>
    <cellStyle name="20% - Accent1 3 2 3 2 5 2 2 2 2 2" xfId="19055" xr:uid="{00000000-0005-0000-0000-0000B8490000}"/>
    <cellStyle name="20% - Accent1 3 2 3 2 5 2 2 2 3" xfId="19056" xr:uid="{00000000-0005-0000-0000-0000B9490000}"/>
    <cellStyle name="20% - Accent1 3 2 3 2 5 2 2 3" xfId="19057" xr:uid="{00000000-0005-0000-0000-0000BA490000}"/>
    <cellStyle name="20% - Accent1 3 2 3 2 5 2 2 3 2" xfId="19058" xr:uid="{00000000-0005-0000-0000-0000BB490000}"/>
    <cellStyle name="20% - Accent1 3 2 3 2 5 2 2 4" xfId="19059" xr:uid="{00000000-0005-0000-0000-0000BC490000}"/>
    <cellStyle name="20% - Accent1 3 2 3 2 5 2 3" xfId="19060" xr:uid="{00000000-0005-0000-0000-0000BD490000}"/>
    <cellStyle name="20% - Accent1 3 2 3 2 5 2 3 2" xfId="19061" xr:uid="{00000000-0005-0000-0000-0000BE490000}"/>
    <cellStyle name="20% - Accent1 3 2 3 2 5 2 3 2 2" xfId="19062" xr:uid="{00000000-0005-0000-0000-0000BF490000}"/>
    <cellStyle name="20% - Accent1 3 2 3 2 5 2 3 2 2 2" xfId="19063" xr:uid="{00000000-0005-0000-0000-0000C0490000}"/>
    <cellStyle name="20% - Accent1 3 2 3 2 5 2 3 2 3" xfId="19064" xr:uid="{00000000-0005-0000-0000-0000C1490000}"/>
    <cellStyle name="20% - Accent1 3 2 3 2 5 2 3 3" xfId="19065" xr:uid="{00000000-0005-0000-0000-0000C2490000}"/>
    <cellStyle name="20% - Accent1 3 2 3 2 5 2 3 3 2" xfId="19066" xr:uid="{00000000-0005-0000-0000-0000C3490000}"/>
    <cellStyle name="20% - Accent1 3 2 3 2 5 2 3 4" xfId="19067" xr:uid="{00000000-0005-0000-0000-0000C4490000}"/>
    <cellStyle name="20% - Accent1 3 2 3 2 5 2 4" xfId="19068" xr:uid="{00000000-0005-0000-0000-0000C5490000}"/>
    <cellStyle name="20% - Accent1 3 2 3 2 5 2 4 2" xfId="19069" xr:uid="{00000000-0005-0000-0000-0000C6490000}"/>
    <cellStyle name="20% - Accent1 3 2 3 2 5 2 4 2 2" xfId="19070" xr:uid="{00000000-0005-0000-0000-0000C7490000}"/>
    <cellStyle name="20% - Accent1 3 2 3 2 5 2 4 2 2 2" xfId="19071" xr:uid="{00000000-0005-0000-0000-0000C8490000}"/>
    <cellStyle name="20% - Accent1 3 2 3 2 5 2 4 2 3" xfId="19072" xr:uid="{00000000-0005-0000-0000-0000C9490000}"/>
    <cellStyle name="20% - Accent1 3 2 3 2 5 2 4 3" xfId="19073" xr:uid="{00000000-0005-0000-0000-0000CA490000}"/>
    <cellStyle name="20% - Accent1 3 2 3 2 5 2 4 3 2" xfId="19074" xr:uid="{00000000-0005-0000-0000-0000CB490000}"/>
    <cellStyle name="20% - Accent1 3 2 3 2 5 2 4 4" xfId="19075" xr:uid="{00000000-0005-0000-0000-0000CC490000}"/>
    <cellStyle name="20% - Accent1 3 2 3 2 5 2 5" xfId="19076" xr:uid="{00000000-0005-0000-0000-0000CD490000}"/>
    <cellStyle name="20% - Accent1 3 2 3 2 5 2 5 2" xfId="19077" xr:uid="{00000000-0005-0000-0000-0000CE490000}"/>
    <cellStyle name="20% - Accent1 3 2 3 2 5 2 5 2 2" xfId="19078" xr:uid="{00000000-0005-0000-0000-0000CF490000}"/>
    <cellStyle name="20% - Accent1 3 2 3 2 5 2 5 3" xfId="19079" xr:uid="{00000000-0005-0000-0000-0000D0490000}"/>
    <cellStyle name="20% - Accent1 3 2 3 2 5 2 6" xfId="19080" xr:uid="{00000000-0005-0000-0000-0000D1490000}"/>
    <cellStyle name="20% - Accent1 3 2 3 2 5 2 6 2" xfId="19081" xr:uid="{00000000-0005-0000-0000-0000D2490000}"/>
    <cellStyle name="20% - Accent1 3 2 3 2 5 2 6 2 2" xfId="19082" xr:uid="{00000000-0005-0000-0000-0000D3490000}"/>
    <cellStyle name="20% - Accent1 3 2 3 2 5 2 6 3" xfId="19083" xr:uid="{00000000-0005-0000-0000-0000D4490000}"/>
    <cellStyle name="20% - Accent1 3 2 3 2 5 2 7" xfId="19084" xr:uid="{00000000-0005-0000-0000-0000D5490000}"/>
    <cellStyle name="20% - Accent1 3 2 3 2 5 2 7 2" xfId="19085" xr:uid="{00000000-0005-0000-0000-0000D6490000}"/>
    <cellStyle name="20% - Accent1 3 2 3 2 5 2 8" xfId="19086" xr:uid="{00000000-0005-0000-0000-0000D7490000}"/>
    <cellStyle name="20% - Accent1 3 2 3 2 5 2 8 2" xfId="19087" xr:uid="{00000000-0005-0000-0000-0000D8490000}"/>
    <cellStyle name="20% - Accent1 3 2 3 2 5 2 9" xfId="19088" xr:uid="{00000000-0005-0000-0000-0000D9490000}"/>
    <cellStyle name="20% - Accent1 3 2 3 2 5 3" xfId="19089" xr:uid="{00000000-0005-0000-0000-0000DA490000}"/>
    <cellStyle name="20% - Accent1 3 2 3 2 5 3 2" xfId="19090" xr:uid="{00000000-0005-0000-0000-0000DB490000}"/>
    <cellStyle name="20% - Accent1 3 2 3 2 5 3 2 2" xfId="19091" xr:uid="{00000000-0005-0000-0000-0000DC490000}"/>
    <cellStyle name="20% - Accent1 3 2 3 2 5 3 2 2 2" xfId="19092" xr:uid="{00000000-0005-0000-0000-0000DD490000}"/>
    <cellStyle name="20% - Accent1 3 2 3 2 5 3 2 2 2 2" xfId="19093" xr:uid="{00000000-0005-0000-0000-0000DE490000}"/>
    <cellStyle name="20% - Accent1 3 2 3 2 5 3 2 2 3" xfId="19094" xr:uid="{00000000-0005-0000-0000-0000DF490000}"/>
    <cellStyle name="20% - Accent1 3 2 3 2 5 3 2 3" xfId="19095" xr:uid="{00000000-0005-0000-0000-0000E0490000}"/>
    <cellStyle name="20% - Accent1 3 2 3 2 5 3 2 3 2" xfId="19096" xr:uid="{00000000-0005-0000-0000-0000E1490000}"/>
    <cellStyle name="20% - Accent1 3 2 3 2 5 3 2 4" xfId="19097" xr:uid="{00000000-0005-0000-0000-0000E2490000}"/>
    <cellStyle name="20% - Accent1 3 2 3 2 5 3 3" xfId="19098" xr:uid="{00000000-0005-0000-0000-0000E3490000}"/>
    <cellStyle name="20% - Accent1 3 2 3 2 5 3 3 2" xfId="19099" xr:uid="{00000000-0005-0000-0000-0000E4490000}"/>
    <cellStyle name="20% - Accent1 3 2 3 2 5 3 3 2 2" xfId="19100" xr:uid="{00000000-0005-0000-0000-0000E5490000}"/>
    <cellStyle name="20% - Accent1 3 2 3 2 5 3 3 2 2 2" xfId="19101" xr:uid="{00000000-0005-0000-0000-0000E6490000}"/>
    <cellStyle name="20% - Accent1 3 2 3 2 5 3 3 2 3" xfId="19102" xr:uid="{00000000-0005-0000-0000-0000E7490000}"/>
    <cellStyle name="20% - Accent1 3 2 3 2 5 3 3 3" xfId="19103" xr:uid="{00000000-0005-0000-0000-0000E8490000}"/>
    <cellStyle name="20% - Accent1 3 2 3 2 5 3 3 3 2" xfId="19104" xr:uid="{00000000-0005-0000-0000-0000E9490000}"/>
    <cellStyle name="20% - Accent1 3 2 3 2 5 3 3 4" xfId="19105" xr:uid="{00000000-0005-0000-0000-0000EA490000}"/>
    <cellStyle name="20% - Accent1 3 2 3 2 5 3 4" xfId="19106" xr:uid="{00000000-0005-0000-0000-0000EB490000}"/>
    <cellStyle name="20% - Accent1 3 2 3 2 5 3 4 2" xfId="19107" xr:uid="{00000000-0005-0000-0000-0000EC490000}"/>
    <cellStyle name="20% - Accent1 3 2 3 2 5 3 4 2 2" xfId="19108" xr:uid="{00000000-0005-0000-0000-0000ED490000}"/>
    <cellStyle name="20% - Accent1 3 2 3 2 5 3 4 2 2 2" xfId="19109" xr:uid="{00000000-0005-0000-0000-0000EE490000}"/>
    <cellStyle name="20% - Accent1 3 2 3 2 5 3 4 2 3" xfId="19110" xr:uid="{00000000-0005-0000-0000-0000EF490000}"/>
    <cellStyle name="20% - Accent1 3 2 3 2 5 3 4 3" xfId="19111" xr:uid="{00000000-0005-0000-0000-0000F0490000}"/>
    <cellStyle name="20% - Accent1 3 2 3 2 5 3 4 3 2" xfId="19112" xr:uid="{00000000-0005-0000-0000-0000F1490000}"/>
    <cellStyle name="20% - Accent1 3 2 3 2 5 3 4 4" xfId="19113" xr:uid="{00000000-0005-0000-0000-0000F2490000}"/>
    <cellStyle name="20% - Accent1 3 2 3 2 5 3 5" xfId="19114" xr:uid="{00000000-0005-0000-0000-0000F3490000}"/>
    <cellStyle name="20% - Accent1 3 2 3 2 5 3 5 2" xfId="19115" xr:uid="{00000000-0005-0000-0000-0000F4490000}"/>
    <cellStyle name="20% - Accent1 3 2 3 2 5 3 5 2 2" xfId="19116" xr:uid="{00000000-0005-0000-0000-0000F5490000}"/>
    <cellStyle name="20% - Accent1 3 2 3 2 5 3 5 3" xfId="19117" xr:uid="{00000000-0005-0000-0000-0000F6490000}"/>
    <cellStyle name="20% - Accent1 3 2 3 2 5 3 6" xfId="19118" xr:uid="{00000000-0005-0000-0000-0000F7490000}"/>
    <cellStyle name="20% - Accent1 3 2 3 2 5 3 6 2" xfId="19119" xr:uid="{00000000-0005-0000-0000-0000F8490000}"/>
    <cellStyle name="20% - Accent1 3 2 3 2 5 3 6 2 2" xfId="19120" xr:uid="{00000000-0005-0000-0000-0000F9490000}"/>
    <cellStyle name="20% - Accent1 3 2 3 2 5 3 6 3" xfId="19121" xr:uid="{00000000-0005-0000-0000-0000FA490000}"/>
    <cellStyle name="20% - Accent1 3 2 3 2 5 3 7" xfId="19122" xr:uid="{00000000-0005-0000-0000-0000FB490000}"/>
    <cellStyle name="20% - Accent1 3 2 3 2 5 3 7 2" xfId="19123" xr:uid="{00000000-0005-0000-0000-0000FC490000}"/>
    <cellStyle name="20% - Accent1 3 2 3 2 5 3 8" xfId="19124" xr:uid="{00000000-0005-0000-0000-0000FD490000}"/>
    <cellStyle name="20% - Accent1 3 2 3 2 5 3 8 2" xfId="19125" xr:uid="{00000000-0005-0000-0000-0000FE490000}"/>
    <cellStyle name="20% - Accent1 3 2 3 2 5 3 9" xfId="19126" xr:uid="{00000000-0005-0000-0000-0000FF490000}"/>
    <cellStyle name="20% - Accent1 3 2 3 2 5 4" xfId="19127" xr:uid="{00000000-0005-0000-0000-0000004A0000}"/>
    <cellStyle name="20% - Accent1 3 2 3 2 5 4 2" xfId="19128" xr:uid="{00000000-0005-0000-0000-0000014A0000}"/>
    <cellStyle name="20% - Accent1 3 2 3 2 5 4 2 2" xfId="19129" xr:uid="{00000000-0005-0000-0000-0000024A0000}"/>
    <cellStyle name="20% - Accent1 3 2 3 2 5 4 2 2 2" xfId="19130" xr:uid="{00000000-0005-0000-0000-0000034A0000}"/>
    <cellStyle name="20% - Accent1 3 2 3 2 5 4 2 3" xfId="19131" xr:uid="{00000000-0005-0000-0000-0000044A0000}"/>
    <cellStyle name="20% - Accent1 3 2 3 2 5 4 3" xfId="19132" xr:uid="{00000000-0005-0000-0000-0000054A0000}"/>
    <cellStyle name="20% - Accent1 3 2 3 2 5 4 3 2" xfId="19133" xr:uid="{00000000-0005-0000-0000-0000064A0000}"/>
    <cellStyle name="20% - Accent1 3 2 3 2 5 4 4" xfId="19134" xr:uid="{00000000-0005-0000-0000-0000074A0000}"/>
    <cellStyle name="20% - Accent1 3 2 3 2 5 5" xfId="19135" xr:uid="{00000000-0005-0000-0000-0000084A0000}"/>
    <cellStyle name="20% - Accent1 3 2 3 2 5 5 2" xfId="19136" xr:uid="{00000000-0005-0000-0000-0000094A0000}"/>
    <cellStyle name="20% - Accent1 3 2 3 2 5 5 2 2" xfId="19137" xr:uid="{00000000-0005-0000-0000-00000A4A0000}"/>
    <cellStyle name="20% - Accent1 3 2 3 2 5 5 2 2 2" xfId="19138" xr:uid="{00000000-0005-0000-0000-00000B4A0000}"/>
    <cellStyle name="20% - Accent1 3 2 3 2 5 5 2 3" xfId="19139" xr:uid="{00000000-0005-0000-0000-00000C4A0000}"/>
    <cellStyle name="20% - Accent1 3 2 3 2 5 5 3" xfId="19140" xr:uid="{00000000-0005-0000-0000-00000D4A0000}"/>
    <cellStyle name="20% - Accent1 3 2 3 2 5 5 3 2" xfId="19141" xr:uid="{00000000-0005-0000-0000-00000E4A0000}"/>
    <cellStyle name="20% - Accent1 3 2 3 2 5 5 4" xfId="19142" xr:uid="{00000000-0005-0000-0000-00000F4A0000}"/>
    <cellStyle name="20% - Accent1 3 2 3 2 5 6" xfId="19143" xr:uid="{00000000-0005-0000-0000-0000104A0000}"/>
    <cellStyle name="20% - Accent1 3 2 3 2 5 6 2" xfId="19144" xr:uid="{00000000-0005-0000-0000-0000114A0000}"/>
    <cellStyle name="20% - Accent1 3 2 3 2 5 6 2 2" xfId="19145" xr:uid="{00000000-0005-0000-0000-0000124A0000}"/>
    <cellStyle name="20% - Accent1 3 2 3 2 5 6 2 2 2" xfId="19146" xr:uid="{00000000-0005-0000-0000-0000134A0000}"/>
    <cellStyle name="20% - Accent1 3 2 3 2 5 6 2 3" xfId="19147" xr:uid="{00000000-0005-0000-0000-0000144A0000}"/>
    <cellStyle name="20% - Accent1 3 2 3 2 5 6 3" xfId="19148" xr:uid="{00000000-0005-0000-0000-0000154A0000}"/>
    <cellStyle name="20% - Accent1 3 2 3 2 5 6 3 2" xfId="19149" xr:uid="{00000000-0005-0000-0000-0000164A0000}"/>
    <cellStyle name="20% - Accent1 3 2 3 2 5 6 4" xfId="19150" xr:uid="{00000000-0005-0000-0000-0000174A0000}"/>
    <cellStyle name="20% - Accent1 3 2 3 2 5 7" xfId="19151" xr:uid="{00000000-0005-0000-0000-0000184A0000}"/>
    <cellStyle name="20% - Accent1 3 2 3 2 5 7 2" xfId="19152" xr:uid="{00000000-0005-0000-0000-0000194A0000}"/>
    <cellStyle name="20% - Accent1 3 2 3 2 5 7 2 2" xfId="19153" xr:uid="{00000000-0005-0000-0000-00001A4A0000}"/>
    <cellStyle name="20% - Accent1 3 2 3 2 5 7 3" xfId="19154" xr:uid="{00000000-0005-0000-0000-00001B4A0000}"/>
    <cellStyle name="20% - Accent1 3 2 3 2 5 8" xfId="19155" xr:uid="{00000000-0005-0000-0000-00001C4A0000}"/>
    <cellStyle name="20% - Accent1 3 2 3 2 5 8 2" xfId="19156" xr:uid="{00000000-0005-0000-0000-00001D4A0000}"/>
    <cellStyle name="20% - Accent1 3 2 3 2 5 8 2 2" xfId="19157" xr:uid="{00000000-0005-0000-0000-00001E4A0000}"/>
    <cellStyle name="20% - Accent1 3 2 3 2 5 8 3" xfId="19158" xr:uid="{00000000-0005-0000-0000-00001F4A0000}"/>
    <cellStyle name="20% - Accent1 3 2 3 2 5 9" xfId="19159" xr:uid="{00000000-0005-0000-0000-0000204A0000}"/>
    <cellStyle name="20% - Accent1 3 2 3 2 5 9 2" xfId="19160" xr:uid="{00000000-0005-0000-0000-0000214A0000}"/>
    <cellStyle name="20% - Accent1 3 2 3 2 6" xfId="19161" xr:uid="{00000000-0005-0000-0000-0000224A0000}"/>
    <cellStyle name="20% - Accent1 3 2 3 2 6 2" xfId="19162" xr:uid="{00000000-0005-0000-0000-0000234A0000}"/>
    <cellStyle name="20% - Accent1 3 2 3 2 6 2 2" xfId="19163" xr:uid="{00000000-0005-0000-0000-0000244A0000}"/>
    <cellStyle name="20% - Accent1 3 2 3 2 6 2 2 2" xfId="19164" xr:uid="{00000000-0005-0000-0000-0000254A0000}"/>
    <cellStyle name="20% - Accent1 3 2 3 2 6 2 2 2 2" xfId="19165" xr:uid="{00000000-0005-0000-0000-0000264A0000}"/>
    <cellStyle name="20% - Accent1 3 2 3 2 6 2 2 3" xfId="19166" xr:uid="{00000000-0005-0000-0000-0000274A0000}"/>
    <cellStyle name="20% - Accent1 3 2 3 2 6 2 3" xfId="19167" xr:uid="{00000000-0005-0000-0000-0000284A0000}"/>
    <cellStyle name="20% - Accent1 3 2 3 2 6 2 3 2" xfId="19168" xr:uid="{00000000-0005-0000-0000-0000294A0000}"/>
    <cellStyle name="20% - Accent1 3 2 3 2 6 2 4" xfId="19169" xr:uid="{00000000-0005-0000-0000-00002A4A0000}"/>
    <cellStyle name="20% - Accent1 3 2 3 2 6 3" xfId="19170" xr:uid="{00000000-0005-0000-0000-00002B4A0000}"/>
    <cellStyle name="20% - Accent1 3 2 3 2 6 3 2" xfId="19171" xr:uid="{00000000-0005-0000-0000-00002C4A0000}"/>
    <cellStyle name="20% - Accent1 3 2 3 2 6 3 2 2" xfId="19172" xr:uid="{00000000-0005-0000-0000-00002D4A0000}"/>
    <cellStyle name="20% - Accent1 3 2 3 2 6 3 2 2 2" xfId="19173" xr:uid="{00000000-0005-0000-0000-00002E4A0000}"/>
    <cellStyle name="20% - Accent1 3 2 3 2 6 3 2 3" xfId="19174" xr:uid="{00000000-0005-0000-0000-00002F4A0000}"/>
    <cellStyle name="20% - Accent1 3 2 3 2 6 3 3" xfId="19175" xr:uid="{00000000-0005-0000-0000-0000304A0000}"/>
    <cellStyle name="20% - Accent1 3 2 3 2 6 3 3 2" xfId="19176" xr:uid="{00000000-0005-0000-0000-0000314A0000}"/>
    <cellStyle name="20% - Accent1 3 2 3 2 6 3 4" xfId="19177" xr:uid="{00000000-0005-0000-0000-0000324A0000}"/>
    <cellStyle name="20% - Accent1 3 2 3 2 6 4" xfId="19178" xr:uid="{00000000-0005-0000-0000-0000334A0000}"/>
    <cellStyle name="20% - Accent1 3 2 3 2 6 4 2" xfId="19179" xr:uid="{00000000-0005-0000-0000-0000344A0000}"/>
    <cellStyle name="20% - Accent1 3 2 3 2 6 4 2 2" xfId="19180" xr:uid="{00000000-0005-0000-0000-0000354A0000}"/>
    <cellStyle name="20% - Accent1 3 2 3 2 6 4 2 2 2" xfId="19181" xr:uid="{00000000-0005-0000-0000-0000364A0000}"/>
    <cellStyle name="20% - Accent1 3 2 3 2 6 4 2 3" xfId="19182" xr:uid="{00000000-0005-0000-0000-0000374A0000}"/>
    <cellStyle name="20% - Accent1 3 2 3 2 6 4 3" xfId="19183" xr:uid="{00000000-0005-0000-0000-0000384A0000}"/>
    <cellStyle name="20% - Accent1 3 2 3 2 6 4 3 2" xfId="19184" xr:uid="{00000000-0005-0000-0000-0000394A0000}"/>
    <cellStyle name="20% - Accent1 3 2 3 2 6 4 4" xfId="19185" xr:uid="{00000000-0005-0000-0000-00003A4A0000}"/>
    <cellStyle name="20% - Accent1 3 2 3 2 6 5" xfId="19186" xr:uid="{00000000-0005-0000-0000-00003B4A0000}"/>
    <cellStyle name="20% - Accent1 3 2 3 2 6 5 2" xfId="19187" xr:uid="{00000000-0005-0000-0000-00003C4A0000}"/>
    <cellStyle name="20% - Accent1 3 2 3 2 6 5 2 2" xfId="19188" xr:uid="{00000000-0005-0000-0000-00003D4A0000}"/>
    <cellStyle name="20% - Accent1 3 2 3 2 6 5 3" xfId="19189" xr:uid="{00000000-0005-0000-0000-00003E4A0000}"/>
    <cellStyle name="20% - Accent1 3 2 3 2 6 6" xfId="19190" xr:uid="{00000000-0005-0000-0000-00003F4A0000}"/>
    <cellStyle name="20% - Accent1 3 2 3 2 6 6 2" xfId="19191" xr:uid="{00000000-0005-0000-0000-0000404A0000}"/>
    <cellStyle name="20% - Accent1 3 2 3 2 6 6 2 2" xfId="19192" xr:uid="{00000000-0005-0000-0000-0000414A0000}"/>
    <cellStyle name="20% - Accent1 3 2 3 2 6 6 3" xfId="19193" xr:uid="{00000000-0005-0000-0000-0000424A0000}"/>
    <cellStyle name="20% - Accent1 3 2 3 2 6 7" xfId="19194" xr:uid="{00000000-0005-0000-0000-0000434A0000}"/>
    <cellStyle name="20% - Accent1 3 2 3 2 6 7 2" xfId="19195" xr:uid="{00000000-0005-0000-0000-0000444A0000}"/>
    <cellStyle name="20% - Accent1 3 2 3 2 6 8" xfId="19196" xr:uid="{00000000-0005-0000-0000-0000454A0000}"/>
    <cellStyle name="20% - Accent1 3 2 3 2 6 8 2" xfId="19197" xr:uid="{00000000-0005-0000-0000-0000464A0000}"/>
    <cellStyle name="20% - Accent1 3 2 3 2 6 9" xfId="19198" xr:uid="{00000000-0005-0000-0000-0000474A0000}"/>
    <cellStyle name="20% - Accent1 3 2 3 2 7" xfId="19199" xr:uid="{00000000-0005-0000-0000-0000484A0000}"/>
    <cellStyle name="20% - Accent1 3 2 3 2 7 2" xfId="19200" xr:uid="{00000000-0005-0000-0000-0000494A0000}"/>
    <cellStyle name="20% - Accent1 3 2 3 2 7 2 2" xfId="19201" xr:uid="{00000000-0005-0000-0000-00004A4A0000}"/>
    <cellStyle name="20% - Accent1 3 2 3 2 7 2 2 2" xfId="19202" xr:uid="{00000000-0005-0000-0000-00004B4A0000}"/>
    <cellStyle name="20% - Accent1 3 2 3 2 7 2 2 2 2" xfId="19203" xr:uid="{00000000-0005-0000-0000-00004C4A0000}"/>
    <cellStyle name="20% - Accent1 3 2 3 2 7 2 2 3" xfId="19204" xr:uid="{00000000-0005-0000-0000-00004D4A0000}"/>
    <cellStyle name="20% - Accent1 3 2 3 2 7 2 3" xfId="19205" xr:uid="{00000000-0005-0000-0000-00004E4A0000}"/>
    <cellStyle name="20% - Accent1 3 2 3 2 7 2 3 2" xfId="19206" xr:uid="{00000000-0005-0000-0000-00004F4A0000}"/>
    <cellStyle name="20% - Accent1 3 2 3 2 7 2 4" xfId="19207" xr:uid="{00000000-0005-0000-0000-0000504A0000}"/>
    <cellStyle name="20% - Accent1 3 2 3 2 7 3" xfId="19208" xr:uid="{00000000-0005-0000-0000-0000514A0000}"/>
    <cellStyle name="20% - Accent1 3 2 3 2 7 3 2" xfId="19209" xr:uid="{00000000-0005-0000-0000-0000524A0000}"/>
    <cellStyle name="20% - Accent1 3 2 3 2 7 3 2 2" xfId="19210" xr:uid="{00000000-0005-0000-0000-0000534A0000}"/>
    <cellStyle name="20% - Accent1 3 2 3 2 7 3 2 2 2" xfId="19211" xr:uid="{00000000-0005-0000-0000-0000544A0000}"/>
    <cellStyle name="20% - Accent1 3 2 3 2 7 3 2 3" xfId="19212" xr:uid="{00000000-0005-0000-0000-0000554A0000}"/>
    <cellStyle name="20% - Accent1 3 2 3 2 7 3 3" xfId="19213" xr:uid="{00000000-0005-0000-0000-0000564A0000}"/>
    <cellStyle name="20% - Accent1 3 2 3 2 7 3 3 2" xfId="19214" xr:uid="{00000000-0005-0000-0000-0000574A0000}"/>
    <cellStyle name="20% - Accent1 3 2 3 2 7 3 4" xfId="19215" xr:uid="{00000000-0005-0000-0000-0000584A0000}"/>
    <cellStyle name="20% - Accent1 3 2 3 2 7 4" xfId="19216" xr:uid="{00000000-0005-0000-0000-0000594A0000}"/>
    <cellStyle name="20% - Accent1 3 2 3 2 7 4 2" xfId="19217" xr:uid="{00000000-0005-0000-0000-00005A4A0000}"/>
    <cellStyle name="20% - Accent1 3 2 3 2 7 4 2 2" xfId="19218" xr:uid="{00000000-0005-0000-0000-00005B4A0000}"/>
    <cellStyle name="20% - Accent1 3 2 3 2 7 4 2 2 2" xfId="19219" xr:uid="{00000000-0005-0000-0000-00005C4A0000}"/>
    <cellStyle name="20% - Accent1 3 2 3 2 7 4 2 3" xfId="19220" xr:uid="{00000000-0005-0000-0000-00005D4A0000}"/>
    <cellStyle name="20% - Accent1 3 2 3 2 7 4 3" xfId="19221" xr:uid="{00000000-0005-0000-0000-00005E4A0000}"/>
    <cellStyle name="20% - Accent1 3 2 3 2 7 4 3 2" xfId="19222" xr:uid="{00000000-0005-0000-0000-00005F4A0000}"/>
    <cellStyle name="20% - Accent1 3 2 3 2 7 4 4" xfId="19223" xr:uid="{00000000-0005-0000-0000-0000604A0000}"/>
    <cellStyle name="20% - Accent1 3 2 3 2 7 5" xfId="19224" xr:uid="{00000000-0005-0000-0000-0000614A0000}"/>
    <cellStyle name="20% - Accent1 3 2 3 2 7 5 2" xfId="19225" xr:uid="{00000000-0005-0000-0000-0000624A0000}"/>
    <cellStyle name="20% - Accent1 3 2 3 2 7 5 2 2" xfId="19226" xr:uid="{00000000-0005-0000-0000-0000634A0000}"/>
    <cellStyle name="20% - Accent1 3 2 3 2 7 5 3" xfId="19227" xr:uid="{00000000-0005-0000-0000-0000644A0000}"/>
    <cellStyle name="20% - Accent1 3 2 3 2 7 6" xfId="19228" xr:uid="{00000000-0005-0000-0000-0000654A0000}"/>
    <cellStyle name="20% - Accent1 3 2 3 2 7 6 2" xfId="19229" xr:uid="{00000000-0005-0000-0000-0000664A0000}"/>
    <cellStyle name="20% - Accent1 3 2 3 2 7 6 2 2" xfId="19230" xr:uid="{00000000-0005-0000-0000-0000674A0000}"/>
    <cellStyle name="20% - Accent1 3 2 3 2 7 6 3" xfId="19231" xr:uid="{00000000-0005-0000-0000-0000684A0000}"/>
    <cellStyle name="20% - Accent1 3 2 3 2 7 7" xfId="19232" xr:uid="{00000000-0005-0000-0000-0000694A0000}"/>
    <cellStyle name="20% - Accent1 3 2 3 2 7 7 2" xfId="19233" xr:uid="{00000000-0005-0000-0000-00006A4A0000}"/>
    <cellStyle name="20% - Accent1 3 2 3 2 7 8" xfId="19234" xr:uid="{00000000-0005-0000-0000-00006B4A0000}"/>
    <cellStyle name="20% - Accent1 3 2 3 2 7 8 2" xfId="19235" xr:uid="{00000000-0005-0000-0000-00006C4A0000}"/>
    <cellStyle name="20% - Accent1 3 2 3 2 7 9" xfId="19236" xr:uid="{00000000-0005-0000-0000-00006D4A0000}"/>
    <cellStyle name="20% - Accent1 3 2 3 2 8" xfId="19237" xr:uid="{00000000-0005-0000-0000-00006E4A0000}"/>
    <cellStyle name="20% - Accent1 3 2 3 2 8 2" xfId="19238" xr:uid="{00000000-0005-0000-0000-00006F4A0000}"/>
    <cellStyle name="20% - Accent1 3 2 3 2 8 2 2" xfId="19239" xr:uid="{00000000-0005-0000-0000-0000704A0000}"/>
    <cellStyle name="20% - Accent1 3 2 3 2 8 2 2 2" xfId="19240" xr:uid="{00000000-0005-0000-0000-0000714A0000}"/>
    <cellStyle name="20% - Accent1 3 2 3 2 8 2 3" xfId="19241" xr:uid="{00000000-0005-0000-0000-0000724A0000}"/>
    <cellStyle name="20% - Accent1 3 2 3 2 8 3" xfId="19242" xr:uid="{00000000-0005-0000-0000-0000734A0000}"/>
    <cellStyle name="20% - Accent1 3 2 3 2 8 3 2" xfId="19243" xr:uid="{00000000-0005-0000-0000-0000744A0000}"/>
    <cellStyle name="20% - Accent1 3 2 3 2 8 4" xfId="19244" xr:uid="{00000000-0005-0000-0000-0000754A0000}"/>
    <cellStyle name="20% - Accent1 3 2 3 2 9" xfId="19245" xr:uid="{00000000-0005-0000-0000-0000764A0000}"/>
    <cellStyle name="20% - Accent1 3 2 3 2 9 2" xfId="19246" xr:uid="{00000000-0005-0000-0000-0000774A0000}"/>
    <cellStyle name="20% - Accent1 3 2 3 2 9 2 2" xfId="19247" xr:uid="{00000000-0005-0000-0000-0000784A0000}"/>
    <cellStyle name="20% - Accent1 3 2 3 2 9 2 2 2" xfId="19248" xr:uid="{00000000-0005-0000-0000-0000794A0000}"/>
    <cellStyle name="20% - Accent1 3 2 3 2 9 2 3" xfId="19249" xr:uid="{00000000-0005-0000-0000-00007A4A0000}"/>
    <cellStyle name="20% - Accent1 3 2 3 2 9 3" xfId="19250" xr:uid="{00000000-0005-0000-0000-00007B4A0000}"/>
    <cellStyle name="20% - Accent1 3 2 3 2 9 3 2" xfId="19251" xr:uid="{00000000-0005-0000-0000-00007C4A0000}"/>
    <cellStyle name="20% - Accent1 3 2 3 2 9 4" xfId="19252" xr:uid="{00000000-0005-0000-0000-00007D4A0000}"/>
    <cellStyle name="20% - Accent1 3 2 3 3" xfId="19253" xr:uid="{00000000-0005-0000-0000-00007E4A0000}"/>
    <cellStyle name="20% - Accent1 3 2 3 3 10" xfId="19254" xr:uid="{00000000-0005-0000-0000-00007F4A0000}"/>
    <cellStyle name="20% - Accent1 3 2 3 3 10 2" xfId="19255" xr:uid="{00000000-0005-0000-0000-0000804A0000}"/>
    <cellStyle name="20% - Accent1 3 2 3 3 10 2 2" xfId="19256" xr:uid="{00000000-0005-0000-0000-0000814A0000}"/>
    <cellStyle name="20% - Accent1 3 2 3 3 10 3" xfId="19257" xr:uid="{00000000-0005-0000-0000-0000824A0000}"/>
    <cellStyle name="20% - Accent1 3 2 3 3 11" xfId="19258" xr:uid="{00000000-0005-0000-0000-0000834A0000}"/>
    <cellStyle name="20% - Accent1 3 2 3 3 11 2" xfId="19259" xr:uid="{00000000-0005-0000-0000-0000844A0000}"/>
    <cellStyle name="20% - Accent1 3 2 3 3 11 2 2" xfId="19260" xr:uid="{00000000-0005-0000-0000-0000854A0000}"/>
    <cellStyle name="20% - Accent1 3 2 3 3 11 3" xfId="19261" xr:uid="{00000000-0005-0000-0000-0000864A0000}"/>
    <cellStyle name="20% - Accent1 3 2 3 3 12" xfId="19262" xr:uid="{00000000-0005-0000-0000-0000874A0000}"/>
    <cellStyle name="20% - Accent1 3 2 3 3 12 2" xfId="19263" xr:uid="{00000000-0005-0000-0000-0000884A0000}"/>
    <cellStyle name="20% - Accent1 3 2 3 3 13" xfId="19264" xr:uid="{00000000-0005-0000-0000-0000894A0000}"/>
    <cellStyle name="20% - Accent1 3 2 3 3 13 2" xfId="19265" xr:uid="{00000000-0005-0000-0000-00008A4A0000}"/>
    <cellStyle name="20% - Accent1 3 2 3 3 14" xfId="19266" xr:uid="{00000000-0005-0000-0000-00008B4A0000}"/>
    <cellStyle name="20% - Accent1 3 2 3 3 2" xfId="19267" xr:uid="{00000000-0005-0000-0000-00008C4A0000}"/>
    <cellStyle name="20% - Accent1 3 2 3 3 2 10" xfId="19268" xr:uid="{00000000-0005-0000-0000-00008D4A0000}"/>
    <cellStyle name="20% - Accent1 3 2 3 3 2 10 2" xfId="19269" xr:uid="{00000000-0005-0000-0000-00008E4A0000}"/>
    <cellStyle name="20% - Accent1 3 2 3 3 2 11" xfId="19270" xr:uid="{00000000-0005-0000-0000-00008F4A0000}"/>
    <cellStyle name="20% - Accent1 3 2 3 3 2 2" xfId="19271" xr:uid="{00000000-0005-0000-0000-0000904A0000}"/>
    <cellStyle name="20% - Accent1 3 2 3 3 2 2 2" xfId="19272" xr:uid="{00000000-0005-0000-0000-0000914A0000}"/>
    <cellStyle name="20% - Accent1 3 2 3 3 2 2 2 2" xfId="19273" xr:uid="{00000000-0005-0000-0000-0000924A0000}"/>
    <cellStyle name="20% - Accent1 3 2 3 3 2 2 2 2 2" xfId="19274" xr:uid="{00000000-0005-0000-0000-0000934A0000}"/>
    <cellStyle name="20% - Accent1 3 2 3 3 2 2 2 2 2 2" xfId="19275" xr:uid="{00000000-0005-0000-0000-0000944A0000}"/>
    <cellStyle name="20% - Accent1 3 2 3 3 2 2 2 2 3" xfId="19276" xr:uid="{00000000-0005-0000-0000-0000954A0000}"/>
    <cellStyle name="20% - Accent1 3 2 3 3 2 2 2 3" xfId="19277" xr:uid="{00000000-0005-0000-0000-0000964A0000}"/>
    <cellStyle name="20% - Accent1 3 2 3 3 2 2 2 3 2" xfId="19278" xr:uid="{00000000-0005-0000-0000-0000974A0000}"/>
    <cellStyle name="20% - Accent1 3 2 3 3 2 2 2 4" xfId="19279" xr:uid="{00000000-0005-0000-0000-0000984A0000}"/>
    <cellStyle name="20% - Accent1 3 2 3 3 2 2 3" xfId="19280" xr:uid="{00000000-0005-0000-0000-0000994A0000}"/>
    <cellStyle name="20% - Accent1 3 2 3 3 2 2 3 2" xfId="19281" xr:uid="{00000000-0005-0000-0000-00009A4A0000}"/>
    <cellStyle name="20% - Accent1 3 2 3 3 2 2 3 2 2" xfId="19282" xr:uid="{00000000-0005-0000-0000-00009B4A0000}"/>
    <cellStyle name="20% - Accent1 3 2 3 3 2 2 3 2 2 2" xfId="19283" xr:uid="{00000000-0005-0000-0000-00009C4A0000}"/>
    <cellStyle name="20% - Accent1 3 2 3 3 2 2 3 2 3" xfId="19284" xr:uid="{00000000-0005-0000-0000-00009D4A0000}"/>
    <cellStyle name="20% - Accent1 3 2 3 3 2 2 3 3" xfId="19285" xr:uid="{00000000-0005-0000-0000-00009E4A0000}"/>
    <cellStyle name="20% - Accent1 3 2 3 3 2 2 3 3 2" xfId="19286" xr:uid="{00000000-0005-0000-0000-00009F4A0000}"/>
    <cellStyle name="20% - Accent1 3 2 3 3 2 2 3 4" xfId="19287" xr:uid="{00000000-0005-0000-0000-0000A04A0000}"/>
    <cellStyle name="20% - Accent1 3 2 3 3 2 2 4" xfId="19288" xr:uid="{00000000-0005-0000-0000-0000A14A0000}"/>
    <cellStyle name="20% - Accent1 3 2 3 3 2 2 4 2" xfId="19289" xr:uid="{00000000-0005-0000-0000-0000A24A0000}"/>
    <cellStyle name="20% - Accent1 3 2 3 3 2 2 4 2 2" xfId="19290" xr:uid="{00000000-0005-0000-0000-0000A34A0000}"/>
    <cellStyle name="20% - Accent1 3 2 3 3 2 2 4 2 2 2" xfId="19291" xr:uid="{00000000-0005-0000-0000-0000A44A0000}"/>
    <cellStyle name="20% - Accent1 3 2 3 3 2 2 4 2 3" xfId="19292" xr:uid="{00000000-0005-0000-0000-0000A54A0000}"/>
    <cellStyle name="20% - Accent1 3 2 3 3 2 2 4 3" xfId="19293" xr:uid="{00000000-0005-0000-0000-0000A64A0000}"/>
    <cellStyle name="20% - Accent1 3 2 3 3 2 2 4 3 2" xfId="19294" xr:uid="{00000000-0005-0000-0000-0000A74A0000}"/>
    <cellStyle name="20% - Accent1 3 2 3 3 2 2 4 4" xfId="19295" xr:uid="{00000000-0005-0000-0000-0000A84A0000}"/>
    <cellStyle name="20% - Accent1 3 2 3 3 2 2 5" xfId="19296" xr:uid="{00000000-0005-0000-0000-0000A94A0000}"/>
    <cellStyle name="20% - Accent1 3 2 3 3 2 2 5 2" xfId="19297" xr:uid="{00000000-0005-0000-0000-0000AA4A0000}"/>
    <cellStyle name="20% - Accent1 3 2 3 3 2 2 5 2 2" xfId="19298" xr:uid="{00000000-0005-0000-0000-0000AB4A0000}"/>
    <cellStyle name="20% - Accent1 3 2 3 3 2 2 5 3" xfId="19299" xr:uid="{00000000-0005-0000-0000-0000AC4A0000}"/>
    <cellStyle name="20% - Accent1 3 2 3 3 2 2 6" xfId="19300" xr:uid="{00000000-0005-0000-0000-0000AD4A0000}"/>
    <cellStyle name="20% - Accent1 3 2 3 3 2 2 6 2" xfId="19301" xr:uid="{00000000-0005-0000-0000-0000AE4A0000}"/>
    <cellStyle name="20% - Accent1 3 2 3 3 2 2 6 2 2" xfId="19302" xr:uid="{00000000-0005-0000-0000-0000AF4A0000}"/>
    <cellStyle name="20% - Accent1 3 2 3 3 2 2 6 3" xfId="19303" xr:uid="{00000000-0005-0000-0000-0000B04A0000}"/>
    <cellStyle name="20% - Accent1 3 2 3 3 2 2 7" xfId="19304" xr:uid="{00000000-0005-0000-0000-0000B14A0000}"/>
    <cellStyle name="20% - Accent1 3 2 3 3 2 2 7 2" xfId="19305" xr:uid="{00000000-0005-0000-0000-0000B24A0000}"/>
    <cellStyle name="20% - Accent1 3 2 3 3 2 2 8" xfId="19306" xr:uid="{00000000-0005-0000-0000-0000B34A0000}"/>
    <cellStyle name="20% - Accent1 3 2 3 3 2 2 8 2" xfId="19307" xr:uid="{00000000-0005-0000-0000-0000B44A0000}"/>
    <cellStyle name="20% - Accent1 3 2 3 3 2 2 9" xfId="19308" xr:uid="{00000000-0005-0000-0000-0000B54A0000}"/>
    <cellStyle name="20% - Accent1 3 2 3 3 2 3" xfId="19309" xr:uid="{00000000-0005-0000-0000-0000B64A0000}"/>
    <cellStyle name="20% - Accent1 3 2 3 3 2 3 2" xfId="19310" xr:uid="{00000000-0005-0000-0000-0000B74A0000}"/>
    <cellStyle name="20% - Accent1 3 2 3 3 2 3 2 2" xfId="19311" xr:uid="{00000000-0005-0000-0000-0000B84A0000}"/>
    <cellStyle name="20% - Accent1 3 2 3 3 2 3 2 2 2" xfId="19312" xr:uid="{00000000-0005-0000-0000-0000B94A0000}"/>
    <cellStyle name="20% - Accent1 3 2 3 3 2 3 2 2 2 2" xfId="19313" xr:uid="{00000000-0005-0000-0000-0000BA4A0000}"/>
    <cellStyle name="20% - Accent1 3 2 3 3 2 3 2 2 3" xfId="19314" xr:uid="{00000000-0005-0000-0000-0000BB4A0000}"/>
    <cellStyle name="20% - Accent1 3 2 3 3 2 3 2 3" xfId="19315" xr:uid="{00000000-0005-0000-0000-0000BC4A0000}"/>
    <cellStyle name="20% - Accent1 3 2 3 3 2 3 2 3 2" xfId="19316" xr:uid="{00000000-0005-0000-0000-0000BD4A0000}"/>
    <cellStyle name="20% - Accent1 3 2 3 3 2 3 2 4" xfId="19317" xr:uid="{00000000-0005-0000-0000-0000BE4A0000}"/>
    <cellStyle name="20% - Accent1 3 2 3 3 2 3 3" xfId="19318" xr:uid="{00000000-0005-0000-0000-0000BF4A0000}"/>
    <cellStyle name="20% - Accent1 3 2 3 3 2 3 3 2" xfId="19319" xr:uid="{00000000-0005-0000-0000-0000C04A0000}"/>
    <cellStyle name="20% - Accent1 3 2 3 3 2 3 3 2 2" xfId="19320" xr:uid="{00000000-0005-0000-0000-0000C14A0000}"/>
    <cellStyle name="20% - Accent1 3 2 3 3 2 3 3 2 2 2" xfId="19321" xr:uid="{00000000-0005-0000-0000-0000C24A0000}"/>
    <cellStyle name="20% - Accent1 3 2 3 3 2 3 3 2 3" xfId="19322" xr:uid="{00000000-0005-0000-0000-0000C34A0000}"/>
    <cellStyle name="20% - Accent1 3 2 3 3 2 3 3 3" xfId="19323" xr:uid="{00000000-0005-0000-0000-0000C44A0000}"/>
    <cellStyle name="20% - Accent1 3 2 3 3 2 3 3 3 2" xfId="19324" xr:uid="{00000000-0005-0000-0000-0000C54A0000}"/>
    <cellStyle name="20% - Accent1 3 2 3 3 2 3 3 4" xfId="19325" xr:uid="{00000000-0005-0000-0000-0000C64A0000}"/>
    <cellStyle name="20% - Accent1 3 2 3 3 2 3 4" xfId="19326" xr:uid="{00000000-0005-0000-0000-0000C74A0000}"/>
    <cellStyle name="20% - Accent1 3 2 3 3 2 3 4 2" xfId="19327" xr:uid="{00000000-0005-0000-0000-0000C84A0000}"/>
    <cellStyle name="20% - Accent1 3 2 3 3 2 3 4 2 2" xfId="19328" xr:uid="{00000000-0005-0000-0000-0000C94A0000}"/>
    <cellStyle name="20% - Accent1 3 2 3 3 2 3 4 2 2 2" xfId="19329" xr:uid="{00000000-0005-0000-0000-0000CA4A0000}"/>
    <cellStyle name="20% - Accent1 3 2 3 3 2 3 4 2 3" xfId="19330" xr:uid="{00000000-0005-0000-0000-0000CB4A0000}"/>
    <cellStyle name="20% - Accent1 3 2 3 3 2 3 4 3" xfId="19331" xr:uid="{00000000-0005-0000-0000-0000CC4A0000}"/>
    <cellStyle name="20% - Accent1 3 2 3 3 2 3 4 3 2" xfId="19332" xr:uid="{00000000-0005-0000-0000-0000CD4A0000}"/>
    <cellStyle name="20% - Accent1 3 2 3 3 2 3 4 4" xfId="19333" xr:uid="{00000000-0005-0000-0000-0000CE4A0000}"/>
    <cellStyle name="20% - Accent1 3 2 3 3 2 3 5" xfId="19334" xr:uid="{00000000-0005-0000-0000-0000CF4A0000}"/>
    <cellStyle name="20% - Accent1 3 2 3 3 2 3 5 2" xfId="19335" xr:uid="{00000000-0005-0000-0000-0000D04A0000}"/>
    <cellStyle name="20% - Accent1 3 2 3 3 2 3 5 2 2" xfId="19336" xr:uid="{00000000-0005-0000-0000-0000D14A0000}"/>
    <cellStyle name="20% - Accent1 3 2 3 3 2 3 5 3" xfId="19337" xr:uid="{00000000-0005-0000-0000-0000D24A0000}"/>
    <cellStyle name="20% - Accent1 3 2 3 3 2 3 6" xfId="19338" xr:uid="{00000000-0005-0000-0000-0000D34A0000}"/>
    <cellStyle name="20% - Accent1 3 2 3 3 2 3 6 2" xfId="19339" xr:uid="{00000000-0005-0000-0000-0000D44A0000}"/>
    <cellStyle name="20% - Accent1 3 2 3 3 2 3 6 2 2" xfId="19340" xr:uid="{00000000-0005-0000-0000-0000D54A0000}"/>
    <cellStyle name="20% - Accent1 3 2 3 3 2 3 6 3" xfId="19341" xr:uid="{00000000-0005-0000-0000-0000D64A0000}"/>
    <cellStyle name="20% - Accent1 3 2 3 3 2 3 7" xfId="19342" xr:uid="{00000000-0005-0000-0000-0000D74A0000}"/>
    <cellStyle name="20% - Accent1 3 2 3 3 2 3 7 2" xfId="19343" xr:uid="{00000000-0005-0000-0000-0000D84A0000}"/>
    <cellStyle name="20% - Accent1 3 2 3 3 2 3 8" xfId="19344" xr:uid="{00000000-0005-0000-0000-0000D94A0000}"/>
    <cellStyle name="20% - Accent1 3 2 3 3 2 3 8 2" xfId="19345" xr:uid="{00000000-0005-0000-0000-0000DA4A0000}"/>
    <cellStyle name="20% - Accent1 3 2 3 3 2 3 9" xfId="19346" xr:uid="{00000000-0005-0000-0000-0000DB4A0000}"/>
    <cellStyle name="20% - Accent1 3 2 3 3 2 4" xfId="19347" xr:uid="{00000000-0005-0000-0000-0000DC4A0000}"/>
    <cellStyle name="20% - Accent1 3 2 3 3 2 4 2" xfId="19348" xr:uid="{00000000-0005-0000-0000-0000DD4A0000}"/>
    <cellStyle name="20% - Accent1 3 2 3 3 2 4 2 2" xfId="19349" xr:uid="{00000000-0005-0000-0000-0000DE4A0000}"/>
    <cellStyle name="20% - Accent1 3 2 3 3 2 4 2 2 2" xfId="19350" xr:uid="{00000000-0005-0000-0000-0000DF4A0000}"/>
    <cellStyle name="20% - Accent1 3 2 3 3 2 4 2 3" xfId="19351" xr:uid="{00000000-0005-0000-0000-0000E04A0000}"/>
    <cellStyle name="20% - Accent1 3 2 3 3 2 4 3" xfId="19352" xr:uid="{00000000-0005-0000-0000-0000E14A0000}"/>
    <cellStyle name="20% - Accent1 3 2 3 3 2 4 3 2" xfId="19353" xr:uid="{00000000-0005-0000-0000-0000E24A0000}"/>
    <cellStyle name="20% - Accent1 3 2 3 3 2 4 4" xfId="19354" xr:uid="{00000000-0005-0000-0000-0000E34A0000}"/>
    <cellStyle name="20% - Accent1 3 2 3 3 2 5" xfId="19355" xr:uid="{00000000-0005-0000-0000-0000E44A0000}"/>
    <cellStyle name="20% - Accent1 3 2 3 3 2 5 2" xfId="19356" xr:uid="{00000000-0005-0000-0000-0000E54A0000}"/>
    <cellStyle name="20% - Accent1 3 2 3 3 2 5 2 2" xfId="19357" xr:uid="{00000000-0005-0000-0000-0000E64A0000}"/>
    <cellStyle name="20% - Accent1 3 2 3 3 2 5 2 2 2" xfId="19358" xr:uid="{00000000-0005-0000-0000-0000E74A0000}"/>
    <cellStyle name="20% - Accent1 3 2 3 3 2 5 2 3" xfId="19359" xr:uid="{00000000-0005-0000-0000-0000E84A0000}"/>
    <cellStyle name="20% - Accent1 3 2 3 3 2 5 3" xfId="19360" xr:uid="{00000000-0005-0000-0000-0000E94A0000}"/>
    <cellStyle name="20% - Accent1 3 2 3 3 2 5 3 2" xfId="19361" xr:uid="{00000000-0005-0000-0000-0000EA4A0000}"/>
    <cellStyle name="20% - Accent1 3 2 3 3 2 5 4" xfId="19362" xr:uid="{00000000-0005-0000-0000-0000EB4A0000}"/>
    <cellStyle name="20% - Accent1 3 2 3 3 2 6" xfId="19363" xr:uid="{00000000-0005-0000-0000-0000EC4A0000}"/>
    <cellStyle name="20% - Accent1 3 2 3 3 2 6 2" xfId="19364" xr:uid="{00000000-0005-0000-0000-0000ED4A0000}"/>
    <cellStyle name="20% - Accent1 3 2 3 3 2 6 2 2" xfId="19365" xr:uid="{00000000-0005-0000-0000-0000EE4A0000}"/>
    <cellStyle name="20% - Accent1 3 2 3 3 2 6 2 2 2" xfId="19366" xr:uid="{00000000-0005-0000-0000-0000EF4A0000}"/>
    <cellStyle name="20% - Accent1 3 2 3 3 2 6 2 3" xfId="19367" xr:uid="{00000000-0005-0000-0000-0000F04A0000}"/>
    <cellStyle name="20% - Accent1 3 2 3 3 2 6 3" xfId="19368" xr:uid="{00000000-0005-0000-0000-0000F14A0000}"/>
    <cellStyle name="20% - Accent1 3 2 3 3 2 6 3 2" xfId="19369" xr:uid="{00000000-0005-0000-0000-0000F24A0000}"/>
    <cellStyle name="20% - Accent1 3 2 3 3 2 6 4" xfId="19370" xr:uid="{00000000-0005-0000-0000-0000F34A0000}"/>
    <cellStyle name="20% - Accent1 3 2 3 3 2 7" xfId="19371" xr:uid="{00000000-0005-0000-0000-0000F44A0000}"/>
    <cellStyle name="20% - Accent1 3 2 3 3 2 7 2" xfId="19372" xr:uid="{00000000-0005-0000-0000-0000F54A0000}"/>
    <cellStyle name="20% - Accent1 3 2 3 3 2 7 2 2" xfId="19373" xr:uid="{00000000-0005-0000-0000-0000F64A0000}"/>
    <cellStyle name="20% - Accent1 3 2 3 3 2 7 3" xfId="19374" xr:uid="{00000000-0005-0000-0000-0000F74A0000}"/>
    <cellStyle name="20% - Accent1 3 2 3 3 2 8" xfId="19375" xr:uid="{00000000-0005-0000-0000-0000F84A0000}"/>
    <cellStyle name="20% - Accent1 3 2 3 3 2 8 2" xfId="19376" xr:uid="{00000000-0005-0000-0000-0000F94A0000}"/>
    <cellStyle name="20% - Accent1 3 2 3 3 2 8 2 2" xfId="19377" xr:uid="{00000000-0005-0000-0000-0000FA4A0000}"/>
    <cellStyle name="20% - Accent1 3 2 3 3 2 8 3" xfId="19378" xr:uid="{00000000-0005-0000-0000-0000FB4A0000}"/>
    <cellStyle name="20% - Accent1 3 2 3 3 2 9" xfId="19379" xr:uid="{00000000-0005-0000-0000-0000FC4A0000}"/>
    <cellStyle name="20% - Accent1 3 2 3 3 2 9 2" xfId="19380" xr:uid="{00000000-0005-0000-0000-0000FD4A0000}"/>
    <cellStyle name="20% - Accent1 3 2 3 3 3" xfId="19381" xr:uid="{00000000-0005-0000-0000-0000FE4A0000}"/>
    <cellStyle name="20% - Accent1 3 2 3 3 3 10" xfId="19382" xr:uid="{00000000-0005-0000-0000-0000FF4A0000}"/>
    <cellStyle name="20% - Accent1 3 2 3 3 3 10 2" xfId="19383" xr:uid="{00000000-0005-0000-0000-0000004B0000}"/>
    <cellStyle name="20% - Accent1 3 2 3 3 3 11" xfId="19384" xr:uid="{00000000-0005-0000-0000-0000014B0000}"/>
    <cellStyle name="20% - Accent1 3 2 3 3 3 2" xfId="19385" xr:uid="{00000000-0005-0000-0000-0000024B0000}"/>
    <cellStyle name="20% - Accent1 3 2 3 3 3 2 2" xfId="19386" xr:uid="{00000000-0005-0000-0000-0000034B0000}"/>
    <cellStyle name="20% - Accent1 3 2 3 3 3 2 2 2" xfId="19387" xr:uid="{00000000-0005-0000-0000-0000044B0000}"/>
    <cellStyle name="20% - Accent1 3 2 3 3 3 2 2 2 2" xfId="19388" xr:uid="{00000000-0005-0000-0000-0000054B0000}"/>
    <cellStyle name="20% - Accent1 3 2 3 3 3 2 2 2 2 2" xfId="19389" xr:uid="{00000000-0005-0000-0000-0000064B0000}"/>
    <cellStyle name="20% - Accent1 3 2 3 3 3 2 2 2 3" xfId="19390" xr:uid="{00000000-0005-0000-0000-0000074B0000}"/>
    <cellStyle name="20% - Accent1 3 2 3 3 3 2 2 3" xfId="19391" xr:uid="{00000000-0005-0000-0000-0000084B0000}"/>
    <cellStyle name="20% - Accent1 3 2 3 3 3 2 2 3 2" xfId="19392" xr:uid="{00000000-0005-0000-0000-0000094B0000}"/>
    <cellStyle name="20% - Accent1 3 2 3 3 3 2 2 4" xfId="19393" xr:uid="{00000000-0005-0000-0000-00000A4B0000}"/>
    <cellStyle name="20% - Accent1 3 2 3 3 3 2 3" xfId="19394" xr:uid="{00000000-0005-0000-0000-00000B4B0000}"/>
    <cellStyle name="20% - Accent1 3 2 3 3 3 2 3 2" xfId="19395" xr:uid="{00000000-0005-0000-0000-00000C4B0000}"/>
    <cellStyle name="20% - Accent1 3 2 3 3 3 2 3 2 2" xfId="19396" xr:uid="{00000000-0005-0000-0000-00000D4B0000}"/>
    <cellStyle name="20% - Accent1 3 2 3 3 3 2 3 2 2 2" xfId="19397" xr:uid="{00000000-0005-0000-0000-00000E4B0000}"/>
    <cellStyle name="20% - Accent1 3 2 3 3 3 2 3 2 3" xfId="19398" xr:uid="{00000000-0005-0000-0000-00000F4B0000}"/>
    <cellStyle name="20% - Accent1 3 2 3 3 3 2 3 3" xfId="19399" xr:uid="{00000000-0005-0000-0000-0000104B0000}"/>
    <cellStyle name="20% - Accent1 3 2 3 3 3 2 3 3 2" xfId="19400" xr:uid="{00000000-0005-0000-0000-0000114B0000}"/>
    <cellStyle name="20% - Accent1 3 2 3 3 3 2 3 4" xfId="19401" xr:uid="{00000000-0005-0000-0000-0000124B0000}"/>
    <cellStyle name="20% - Accent1 3 2 3 3 3 2 4" xfId="19402" xr:uid="{00000000-0005-0000-0000-0000134B0000}"/>
    <cellStyle name="20% - Accent1 3 2 3 3 3 2 4 2" xfId="19403" xr:uid="{00000000-0005-0000-0000-0000144B0000}"/>
    <cellStyle name="20% - Accent1 3 2 3 3 3 2 4 2 2" xfId="19404" xr:uid="{00000000-0005-0000-0000-0000154B0000}"/>
    <cellStyle name="20% - Accent1 3 2 3 3 3 2 4 2 2 2" xfId="19405" xr:uid="{00000000-0005-0000-0000-0000164B0000}"/>
    <cellStyle name="20% - Accent1 3 2 3 3 3 2 4 2 3" xfId="19406" xr:uid="{00000000-0005-0000-0000-0000174B0000}"/>
    <cellStyle name="20% - Accent1 3 2 3 3 3 2 4 3" xfId="19407" xr:uid="{00000000-0005-0000-0000-0000184B0000}"/>
    <cellStyle name="20% - Accent1 3 2 3 3 3 2 4 3 2" xfId="19408" xr:uid="{00000000-0005-0000-0000-0000194B0000}"/>
    <cellStyle name="20% - Accent1 3 2 3 3 3 2 4 4" xfId="19409" xr:uid="{00000000-0005-0000-0000-00001A4B0000}"/>
    <cellStyle name="20% - Accent1 3 2 3 3 3 2 5" xfId="19410" xr:uid="{00000000-0005-0000-0000-00001B4B0000}"/>
    <cellStyle name="20% - Accent1 3 2 3 3 3 2 5 2" xfId="19411" xr:uid="{00000000-0005-0000-0000-00001C4B0000}"/>
    <cellStyle name="20% - Accent1 3 2 3 3 3 2 5 2 2" xfId="19412" xr:uid="{00000000-0005-0000-0000-00001D4B0000}"/>
    <cellStyle name="20% - Accent1 3 2 3 3 3 2 5 3" xfId="19413" xr:uid="{00000000-0005-0000-0000-00001E4B0000}"/>
    <cellStyle name="20% - Accent1 3 2 3 3 3 2 6" xfId="19414" xr:uid="{00000000-0005-0000-0000-00001F4B0000}"/>
    <cellStyle name="20% - Accent1 3 2 3 3 3 2 6 2" xfId="19415" xr:uid="{00000000-0005-0000-0000-0000204B0000}"/>
    <cellStyle name="20% - Accent1 3 2 3 3 3 2 6 2 2" xfId="19416" xr:uid="{00000000-0005-0000-0000-0000214B0000}"/>
    <cellStyle name="20% - Accent1 3 2 3 3 3 2 6 3" xfId="19417" xr:uid="{00000000-0005-0000-0000-0000224B0000}"/>
    <cellStyle name="20% - Accent1 3 2 3 3 3 2 7" xfId="19418" xr:uid="{00000000-0005-0000-0000-0000234B0000}"/>
    <cellStyle name="20% - Accent1 3 2 3 3 3 2 7 2" xfId="19419" xr:uid="{00000000-0005-0000-0000-0000244B0000}"/>
    <cellStyle name="20% - Accent1 3 2 3 3 3 2 8" xfId="19420" xr:uid="{00000000-0005-0000-0000-0000254B0000}"/>
    <cellStyle name="20% - Accent1 3 2 3 3 3 2 8 2" xfId="19421" xr:uid="{00000000-0005-0000-0000-0000264B0000}"/>
    <cellStyle name="20% - Accent1 3 2 3 3 3 2 9" xfId="19422" xr:uid="{00000000-0005-0000-0000-0000274B0000}"/>
    <cellStyle name="20% - Accent1 3 2 3 3 3 3" xfId="19423" xr:uid="{00000000-0005-0000-0000-0000284B0000}"/>
    <cellStyle name="20% - Accent1 3 2 3 3 3 3 2" xfId="19424" xr:uid="{00000000-0005-0000-0000-0000294B0000}"/>
    <cellStyle name="20% - Accent1 3 2 3 3 3 3 2 2" xfId="19425" xr:uid="{00000000-0005-0000-0000-00002A4B0000}"/>
    <cellStyle name="20% - Accent1 3 2 3 3 3 3 2 2 2" xfId="19426" xr:uid="{00000000-0005-0000-0000-00002B4B0000}"/>
    <cellStyle name="20% - Accent1 3 2 3 3 3 3 2 2 2 2" xfId="19427" xr:uid="{00000000-0005-0000-0000-00002C4B0000}"/>
    <cellStyle name="20% - Accent1 3 2 3 3 3 3 2 2 3" xfId="19428" xr:uid="{00000000-0005-0000-0000-00002D4B0000}"/>
    <cellStyle name="20% - Accent1 3 2 3 3 3 3 2 3" xfId="19429" xr:uid="{00000000-0005-0000-0000-00002E4B0000}"/>
    <cellStyle name="20% - Accent1 3 2 3 3 3 3 2 3 2" xfId="19430" xr:uid="{00000000-0005-0000-0000-00002F4B0000}"/>
    <cellStyle name="20% - Accent1 3 2 3 3 3 3 2 4" xfId="19431" xr:uid="{00000000-0005-0000-0000-0000304B0000}"/>
    <cellStyle name="20% - Accent1 3 2 3 3 3 3 3" xfId="19432" xr:uid="{00000000-0005-0000-0000-0000314B0000}"/>
    <cellStyle name="20% - Accent1 3 2 3 3 3 3 3 2" xfId="19433" xr:uid="{00000000-0005-0000-0000-0000324B0000}"/>
    <cellStyle name="20% - Accent1 3 2 3 3 3 3 3 2 2" xfId="19434" xr:uid="{00000000-0005-0000-0000-0000334B0000}"/>
    <cellStyle name="20% - Accent1 3 2 3 3 3 3 3 2 2 2" xfId="19435" xr:uid="{00000000-0005-0000-0000-0000344B0000}"/>
    <cellStyle name="20% - Accent1 3 2 3 3 3 3 3 2 3" xfId="19436" xr:uid="{00000000-0005-0000-0000-0000354B0000}"/>
    <cellStyle name="20% - Accent1 3 2 3 3 3 3 3 3" xfId="19437" xr:uid="{00000000-0005-0000-0000-0000364B0000}"/>
    <cellStyle name="20% - Accent1 3 2 3 3 3 3 3 3 2" xfId="19438" xr:uid="{00000000-0005-0000-0000-0000374B0000}"/>
    <cellStyle name="20% - Accent1 3 2 3 3 3 3 3 4" xfId="19439" xr:uid="{00000000-0005-0000-0000-0000384B0000}"/>
    <cellStyle name="20% - Accent1 3 2 3 3 3 3 4" xfId="19440" xr:uid="{00000000-0005-0000-0000-0000394B0000}"/>
    <cellStyle name="20% - Accent1 3 2 3 3 3 3 4 2" xfId="19441" xr:uid="{00000000-0005-0000-0000-00003A4B0000}"/>
    <cellStyle name="20% - Accent1 3 2 3 3 3 3 4 2 2" xfId="19442" xr:uid="{00000000-0005-0000-0000-00003B4B0000}"/>
    <cellStyle name="20% - Accent1 3 2 3 3 3 3 4 2 2 2" xfId="19443" xr:uid="{00000000-0005-0000-0000-00003C4B0000}"/>
    <cellStyle name="20% - Accent1 3 2 3 3 3 3 4 2 3" xfId="19444" xr:uid="{00000000-0005-0000-0000-00003D4B0000}"/>
    <cellStyle name="20% - Accent1 3 2 3 3 3 3 4 3" xfId="19445" xr:uid="{00000000-0005-0000-0000-00003E4B0000}"/>
    <cellStyle name="20% - Accent1 3 2 3 3 3 3 4 3 2" xfId="19446" xr:uid="{00000000-0005-0000-0000-00003F4B0000}"/>
    <cellStyle name="20% - Accent1 3 2 3 3 3 3 4 4" xfId="19447" xr:uid="{00000000-0005-0000-0000-0000404B0000}"/>
    <cellStyle name="20% - Accent1 3 2 3 3 3 3 5" xfId="19448" xr:uid="{00000000-0005-0000-0000-0000414B0000}"/>
    <cellStyle name="20% - Accent1 3 2 3 3 3 3 5 2" xfId="19449" xr:uid="{00000000-0005-0000-0000-0000424B0000}"/>
    <cellStyle name="20% - Accent1 3 2 3 3 3 3 5 2 2" xfId="19450" xr:uid="{00000000-0005-0000-0000-0000434B0000}"/>
    <cellStyle name="20% - Accent1 3 2 3 3 3 3 5 3" xfId="19451" xr:uid="{00000000-0005-0000-0000-0000444B0000}"/>
    <cellStyle name="20% - Accent1 3 2 3 3 3 3 6" xfId="19452" xr:uid="{00000000-0005-0000-0000-0000454B0000}"/>
    <cellStyle name="20% - Accent1 3 2 3 3 3 3 6 2" xfId="19453" xr:uid="{00000000-0005-0000-0000-0000464B0000}"/>
    <cellStyle name="20% - Accent1 3 2 3 3 3 3 6 2 2" xfId="19454" xr:uid="{00000000-0005-0000-0000-0000474B0000}"/>
    <cellStyle name="20% - Accent1 3 2 3 3 3 3 6 3" xfId="19455" xr:uid="{00000000-0005-0000-0000-0000484B0000}"/>
    <cellStyle name="20% - Accent1 3 2 3 3 3 3 7" xfId="19456" xr:uid="{00000000-0005-0000-0000-0000494B0000}"/>
    <cellStyle name="20% - Accent1 3 2 3 3 3 3 7 2" xfId="19457" xr:uid="{00000000-0005-0000-0000-00004A4B0000}"/>
    <cellStyle name="20% - Accent1 3 2 3 3 3 3 8" xfId="19458" xr:uid="{00000000-0005-0000-0000-00004B4B0000}"/>
    <cellStyle name="20% - Accent1 3 2 3 3 3 3 8 2" xfId="19459" xr:uid="{00000000-0005-0000-0000-00004C4B0000}"/>
    <cellStyle name="20% - Accent1 3 2 3 3 3 3 9" xfId="19460" xr:uid="{00000000-0005-0000-0000-00004D4B0000}"/>
    <cellStyle name="20% - Accent1 3 2 3 3 3 4" xfId="19461" xr:uid="{00000000-0005-0000-0000-00004E4B0000}"/>
    <cellStyle name="20% - Accent1 3 2 3 3 3 4 2" xfId="19462" xr:uid="{00000000-0005-0000-0000-00004F4B0000}"/>
    <cellStyle name="20% - Accent1 3 2 3 3 3 4 2 2" xfId="19463" xr:uid="{00000000-0005-0000-0000-0000504B0000}"/>
    <cellStyle name="20% - Accent1 3 2 3 3 3 4 2 2 2" xfId="19464" xr:uid="{00000000-0005-0000-0000-0000514B0000}"/>
    <cellStyle name="20% - Accent1 3 2 3 3 3 4 2 3" xfId="19465" xr:uid="{00000000-0005-0000-0000-0000524B0000}"/>
    <cellStyle name="20% - Accent1 3 2 3 3 3 4 3" xfId="19466" xr:uid="{00000000-0005-0000-0000-0000534B0000}"/>
    <cellStyle name="20% - Accent1 3 2 3 3 3 4 3 2" xfId="19467" xr:uid="{00000000-0005-0000-0000-0000544B0000}"/>
    <cellStyle name="20% - Accent1 3 2 3 3 3 4 4" xfId="19468" xr:uid="{00000000-0005-0000-0000-0000554B0000}"/>
    <cellStyle name="20% - Accent1 3 2 3 3 3 5" xfId="19469" xr:uid="{00000000-0005-0000-0000-0000564B0000}"/>
    <cellStyle name="20% - Accent1 3 2 3 3 3 5 2" xfId="19470" xr:uid="{00000000-0005-0000-0000-0000574B0000}"/>
    <cellStyle name="20% - Accent1 3 2 3 3 3 5 2 2" xfId="19471" xr:uid="{00000000-0005-0000-0000-0000584B0000}"/>
    <cellStyle name="20% - Accent1 3 2 3 3 3 5 2 2 2" xfId="19472" xr:uid="{00000000-0005-0000-0000-0000594B0000}"/>
    <cellStyle name="20% - Accent1 3 2 3 3 3 5 2 3" xfId="19473" xr:uid="{00000000-0005-0000-0000-00005A4B0000}"/>
    <cellStyle name="20% - Accent1 3 2 3 3 3 5 3" xfId="19474" xr:uid="{00000000-0005-0000-0000-00005B4B0000}"/>
    <cellStyle name="20% - Accent1 3 2 3 3 3 5 3 2" xfId="19475" xr:uid="{00000000-0005-0000-0000-00005C4B0000}"/>
    <cellStyle name="20% - Accent1 3 2 3 3 3 5 4" xfId="19476" xr:uid="{00000000-0005-0000-0000-00005D4B0000}"/>
    <cellStyle name="20% - Accent1 3 2 3 3 3 6" xfId="19477" xr:uid="{00000000-0005-0000-0000-00005E4B0000}"/>
    <cellStyle name="20% - Accent1 3 2 3 3 3 6 2" xfId="19478" xr:uid="{00000000-0005-0000-0000-00005F4B0000}"/>
    <cellStyle name="20% - Accent1 3 2 3 3 3 6 2 2" xfId="19479" xr:uid="{00000000-0005-0000-0000-0000604B0000}"/>
    <cellStyle name="20% - Accent1 3 2 3 3 3 6 2 2 2" xfId="19480" xr:uid="{00000000-0005-0000-0000-0000614B0000}"/>
    <cellStyle name="20% - Accent1 3 2 3 3 3 6 2 3" xfId="19481" xr:uid="{00000000-0005-0000-0000-0000624B0000}"/>
    <cellStyle name="20% - Accent1 3 2 3 3 3 6 3" xfId="19482" xr:uid="{00000000-0005-0000-0000-0000634B0000}"/>
    <cellStyle name="20% - Accent1 3 2 3 3 3 6 3 2" xfId="19483" xr:uid="{00000000-0005-0000-0000-0000644B0000}"/>
    <cellStyle name="20% - Accent1 3 2 3 3 3 6 4" xfId="19484" xr:uid="{00000000-0005-0000-0000-0000654B0000}"/>
    <cellStyle name="20% - Accent1 3 2 3 3 3 7" xfId="19485" xr:uid="{00000000-0005-0000-0000-0000664B0000}"/>
    <cellStyle name="20% - Accent1 3 2 3 3 3 7 2" xfId="19486" xr:uid="{00000000-0005-0000-0000-0000674B0000}"/>
    <cellStyle name="20% - Accent1 3 2 3 3 3 7 2 2" xfId="19487" xr:uid="{00000000-0005-0000-0000-0000684B0000}"/>
    <cellStyle name="20% - Accent1 3 2 3 3 3 7 3" xfId="19488" xr:uid="{00000000-0005-0000-0000-0000694B0000}"/>
    <cellStyle name="20% - Accent1 3 2 3 3 3 8" xfId="19489" xr:uid="{00000000-0005-0000-0000-00006A4B0000}"/>
    <cellStyle name="20% - Accent1 3 2 3 3 3 8 2" xfId="19490" xr:uid="{00000000-0005-0000-0000-00006B4B0000}"/>
    <cellStyle name="20% - Accent1 3 2 3 3 3 8 2 2" xfId="19491" xr:uid="{00000000-0005-0000-0000-00006C4B0000}"/>
    <cellStyle name="20% - Accent1 3 2 3 3 3 8 3" xfId="19492" xr:uid="{00000000-0005-0000-0000-00006D4B0000}"/>
    <cellStyle name="20% - Accent1 3 2 3 3 3 9" xfId="19493" xr:uid="{00000000-0005-0000-0000-00006E4B0000}"/>
    <cellStyle name="20% - Accent1 3 2 3 3 3 9 2" xfId="19494" xr:uid="{00000000-0005-0000-0000-00006F4B0000}"/>
    <cellStyle name="20% - Accent1 3 2 3 3 4" xfId="19495" xr:uid="{00000000-0005-0000-0000-0000704B0000}"/>
    <cellStyle name="20% - Accent1 3 2 3 3 4 10" xfId="19496" xr:uid="{00000000-0005-0000-0000-0000714B0000}"/>
    <cellStyle name="20% - Accent1 3 2 3 3 4 10 2" xfId="19497" xr:uid="{00000000-0005-0000-0000-0000724B0000}"/>
    <cellStyle name="20% - Accent1 3 2 3 3 4 11" xfId="19498" xr:uid="{00000000-0005-0000-0000-0000734B0000}"/>
    <cellStyle name="20% - Accent1 3 2 3 3 4 2" xfId="19499" xr:uid="{00000000-0005-0000-0000-0000744B0000}"/>
    <cellStyle name="20% - Accent1 3 2 3 3 4 2 2" xfId="19500" xr:uid="{00000000-0005-0000-0000-0000754B0000}"/>
    <cellStyle name="20% - Accent1 3 2 3 3 4 2 2 2" xfId="19501" xr:uid="{00000000-0005-0000-0000-0000764B0000}"/>
    <cellStyle name="20% - Accent1 3 2 3 3 4 2 2 2 2" xfId="19502" xr:uid="{00000000-0005-0000-0000-0000774B0000}"/>
    <cellStyle name="20% - Accent1 3 2 3 3 4 2 2 2 2 2" xfId="19503" xr:uid="{00000000-0005-0000-0000-0000784B0000}"/>
    <cellStyle name="20% - Accent1 3 2 3 3 4 2 2 2 3" xfId="19504" xr:uid="{00000000-0005-0000-0000-0000794B0000}"/>
    <cellStyle name="20% - Accent1 3 2 3 3 4 2 2 3" xfId="19505" xr:uid="{00000000-0005-0000-0000-00007A4B0000}"/>
    <cellStyle name="20% - Accent1 3 2 3 3 4 2 2 3 2" xfId="19506" xr:uid="{00000000-0005-0000-0000-00007B4B0000}"/>
    <cellStyle name="20% - Accent1 3 2 3 3 4 2 2 4" xfId="19507" xr:uid="{00000000-0005-0000-0000-00007C4B0000}"/>
    <cellStyle name="20% - Accent1 3 2 3 3 4 2 3" xfId="19508" xr:uid="{00000000-0005-0000-0000-00007D4B0000}"/>
    <cellStyle name="20% - Accent1 3 2 3 3 4 2 3 2" xfId="19509" xr:uid="{00000000-0005-0000-0000-00007E4B0000}"/>
    <cellStyle name="20% - Accent1 3 2 3 3 4 2 3 2 2" xfId="19510" xr:uid="{00000000-0005-0000-0000-00007F4B0000}"/>
    <cellStyle name="20% - Accent1 3 2 3 3 4 2 3 2 2 2" xfId="19511" xr:uid="{00000000-0005-0000-0000-0000804B0000}"/>
    <cellStyle name="20% - Accent1 3 2 3 3 4 2 3 2 3" xfId="19512" xr:uid="{00000000-0005-0000-0000-0000814B0000}"/>
    <cellStyle name="20% - Accent1 3 2 3 3 4 2 3 3" xfId="19513" xr:uid="{00000000-0005-0000-0000-0000824B0000}"/>
    <cellStyle name="20% - Accent1 3 2 3 3 4 2 3 3 2" xfId="19514" xr:uid="{00000000-0005-0000-0000-0000834B0000}"/>
    <cellStyle name="20% - Accent1 3 2 3 3 4 2 3 4" xfId="19515" xr:uid="{00000000-0005-0000-0000-0000844B0000}"/>
    <cellStyle name="20% - Accent1 3 2 3 3 4 2 4" xfId="19516" xr:uid="{00000000-0005-0000-0000-0000854B0000}"/>
    <cellStyle name="20% - Accent1 3 2 3 3 4 2 4 2" xfId="19517" xr:uid="{00000000-0005-0000-0000-0000864B0000}"/>
    <cellStyle name="20% - Accent1 3 2 3 3 4 2 4 2 2" xfId="19518" xr:uid="{00000000-0005-0000-0000-0000874B0000}"/>
    <cellStyle name="20% - Accent1 3 2 3 3 4 2 4 2 2 2" xfId="19519" xr:uid="{00000000-0005-0000-0000-0000884B0000}"/>
    <cellStyle name="20% - Accent1 3 2 3 3 4 2 4 2 3" xfId="19520" xr:uid="{00000000-0005-0000-0000-0000894B0000}"/>
    <cellStyle name="20% - Accent1 3 2 3 3 4 2 4 3" xfId="19521" xr:uid="{00000000-0005-0000-0000-00008A4B0000}"/>
    <cellStyle name="20% - Accent1 3 2 3 3 4 2 4 3 2" xfId="19522" xr:uid="{00000000-0005-0000-0000-00008B4B0000}"/>
    <cellStyle name="20% - Accent1 3 2 3 3 4 2 4 4" xfId="19523" xr:uid="{00000000-0005-0000-0000-00008C4B0000}"/>
    <cellStyle name="20% - Accent1 3 2 3 3 4 2 5" xfId="19524" xr:uid="{00000000-0005-0000-0000-00008D4B0000}"/>
    <cellStyle name="20% - Accent1 3 2 3 3 4 2 5 2" xfId="19525" xr:uid="{00000000-0005-0000-0000-00008E4B0000}"/>
    <cellStyle name="20% - Accent1 3 2 3 3 4 2 5 2 2" xfId="19526" xr:uid="{00000000-0005-0000-0000-00008F4B0000}"/>
    <cellStyle name="20% - Accent1 3 2 3 3 4 2 5 3" xfId="19527" xr:uid="{00000000-0005-0000-0000-0000904B0000}"/>
    <cellStyle name="20% - Accent1 3 2 3 3 4 2 6" xfId="19528" xr:uid="{00000000-0005-0000-0000-0000914B0000}"/>
    <cellStyle name="20% - Accent1 3 2 3 3 4 2 6 2" xfId="19529" xr:uid="{00000000-0005-0000-0000-0000924B0000}"/>
    <cellStyle name="20% - Accent1 3 2 3 3 4 2 6 2 2" xfId="19530" xr:uid="{00000000-0005-0000-0000-0000934B0000}"/>
    <cellStyle name="20% - Accent1 3 2 3 3 4 2 6 3" xfId="19531" xr:uid="{00000000-0005-0000-0000-0000944B0000}"/>
    <cellStyle name="20% - Accent1 3 2 3 3 4 2 7" xfId="19532" xr:uid="{00000000-0005-0000-0000-0000954B0000}"/>
    <cellStyle name="20% - Accent1 3 2 3 3 4 2 7 2" xfId="19533" xr:uid="{00000000-0005-0000-0000-0000964B0000}"/>
    <cellStyle name="20% - Accent1 3 2 3 3 4 2 8" xfId="19534" xr:uid="{00000000-0005-0000-0000-0000974B0000}"/>
    <cellStyle name="20% - Accent1 3 2 3 3 4 2 8 2" xfId="19535" xr:uid="{00000000-0005-0000-0000-0000984B0000}"/>
    <cellStyle name="20% - Accent1 3 2 3 3 4 2 9" xfId="19536" xr:uid="{00000000-0005-0000-0000-0000994B0000}"/>
    <cellStyle name="20% - Accent1 3 2 3 3 4 3" xfId="19537" xr:uid="{00000000-0005-0000-0000-00009A4B0000}"/>
    <cellStyle name="20% - Accent1 3 2 3 3 4 3 2" xfId="19538" xr:uid="{00000000-0005-0000-0000-00009B4B0000}"/>
    <cellStyle name="20% - Accent1 3 2 3 3 4 3 2 2" xfId="19539" xr:uid="{00000000-0005-0000-0000-00009C4B0000}"/>
    <cellStyle name="20% - Accent1 3 2 3 3 4 3 2 2 2" xfId="19540" xr:uid="{00000000-0005-0000-0000-00009D4B0000}"/>
    <cellStyle name="20% - Accent1 3 2 3 3 4 3 2 2 2 2" xfId="19541" xr:uid="{00000000-0005-0000-0000-00009E4B0000}"/>
    <cellStyle name="20% - Accent1 3 2 3 3 4 3 2 2 3" xfId="19542" xr:uid="{00000000-0005-0000-0000-00009F4B0000}"/>
    <cellStyle name="20% - Accent1 3 2 3 3 4 3 2 3" xfId="19543" xr:uid="{00000000-0005-0000-0000-0000A04B0000}"/>
    <cellStyle name="20% - Accent1 3 2 3 3 4 3 2 3 2" xfId="19544" xr:uid="{00000000-0005-0000-0000-0000A14B0000}"/>
    <cellStyle name="20% - Accent1 3 2 3 3 4 3 2 4" xfId="19545" xr:uid="{00000000-0005-0000-0000-0000A24B0000}"/>
    <cellStyle name="20% - Accent1 3 2 3 3 4 3 3" xfId="19546" xr:uid="{00000000-0005-0000-0000-0000A34B0000}"/>
    <cellStyle name="20% - Accent1 3 2 3 3 4 3 3 2" xfId="19547" xr:uid="{00000000-0005-0000-0000-0000A44B0000}"/>
    <cellStyle name="20% - Accent1 3 2 3 3 4 3 3 2 2" xfId="19548" xr:uid="{00000000-0005-0000-0000-0000A54B0000}"/>
    <cellStyle name="20% - Accent1 3 2 3 3 4 3 3 2 2 2" xfId="19549" xr:uid="{00000000-0005-0000-0000-0000A64B0000}"/>
    <cellStyle name="20% - Accent1 3 2 3 3 4 3 3 2 3" xfId="19550" xr:uid="{00000000-0005-0000-0000-0000A74B0000}"/>
    <cellStyle name="20% - Accent1 3 2 3 3 4 3 3 3" xfId="19551" xr:uid="{00000000-0005-0000-0000-0000A84B0000}"/>
    <cellStyle name="20% - Accent1 3 2 3 3 4 3 3 3 2" xfId="19552" xr:uid="{00000000-0005-0000-0000-0000A94B0000}"/>
    <cellStyle name="20% - Accent1 3 2 3 3 4 3 3 4" xfId="19553" xr:uid="{00000000-0005-0000-0000-0000AA4B0000}"/>
    <cellStyle name="20% - Accent1 3 2 3 3 4 3 4" xfId="19554" xr:uid="{00000000-0005-0000-0000-0000AB4B0000}"/>
    <cellStyle name="20% - Accent1 3 2 3 3 4 3 4 2" xfId="19555" xr:uid="{00000000-0005-0000-0000-0000AC4B0000}"/>
    <cellStyle name="20% - Accent1 3 2 3 3 4 3 4 2 2" xfId="19556" xr:uid="{00000000-0005-0000-0000-0000AD4B0000}"/>
    <cellStyle name="20% - Accent1 3 2 3 3 4 3 4 2 2 2" xfId="19557" xr:uid="{00000000-0005-0000-0000-0000AE4B0000}"/>
    <cellStyle name="20% - Accent1 3 2 3 3 4 3 4 2 3" xfId="19558" xr:uid="{00000000-0005-0000-0000-0000AF4B0000}"/>
    <cellStyle name="20% - Accent1 3 2 3 3 4 3 4 3" xfId="19559" xr:uid="{00000000-0005-0000-0000-0000B04B0000}"/>
    <cellStyle name="20% - Accent1 3 2 3 3 4 3 4 3 2" xfId="19560" xr:uid="{00000000-0005-0000-0000-0000B14B0000}"/>
    <cellStyle name="20% - Accent1 3 2 3 3 4 3 4 4" xfId="19561" xr:uid="{00000000-0005-0000-0000-0000B24B0000}"/>
    <cellStyle name="20% - Accent1 3 2 3 3 4 3 5" xfId="19562" xr:uid="{00000000-0005-0000-0000-0000B34B0000}"/>
    <cellStyle name="20% - Accent1 3 2 3 3 4 3 5 2" xfId="19563" xr:uid="{00000000-0005-0000-0000-0000B44B0000}"/>
    <cellStyle name="20% - Accent1 3 2 3 3 4 3 5 2 2" xfId="19564" xr:uid="{00000000-0005-0000-0000-0000B54B0000}"/>
    <cellStyle name="20% - Accent1 3 2 3 3 4 3 5 3" xfId="19565" xr:uid="{00000000-0005-0000-0000-0000B64B0000}"/>
    <cellStyle name="20% - Accent1 3 2 3 3 4 3 6" xfId="19566" xr:uid="{00000000-0005-0000-0000-0000B74B0000}"/>
    <cellStyle name="20% - Accent1 3 2 3 3 4 3 6 2" xfId="19567" xr:uid="{00000000-0005-0000-0000-0000B84B0000}"/>
    <cellStyle name="20% - Accent1 3 2 3 3 4 3 6 2 2" xfId="19568" xr:uid="{00000000-0005-0000-0000-0000B94B0000}"/>
    <cellStyle name="20% - Accent1 3 2 3 3 4 3 6 3" xfId="19569" xr:uid="{00000000-0005-0000-0000-0000BA4B0000}"/>
    <cellStyle name="20% - Accent1 3 2 3 3 4 3 7" xfId="19570" xr:uid="{00000000-0005-0000-0000-0000BB4B0000}"/>
    <cellStyle name="20% - Accent1 3 2 3 3 4 3 7 2" xfId="19571" xr:uid="{00000000-0005-0000-0000-0000BC4B0000}"/>
    <cellStyle name="20% - Accent1 3 2 3 3 4 3 8" xfId="19572" xr:uid="{00000000-0005-0000-0000-0000BD4B0000}"/>
    <cellStyle name="20% - Accent1 3 2 3 3 4 3 8 2" xfId="19573" xr:uid="{00000000-0005-0000-0000-0000BE4B0000}"/>
    <cellStyle name="20% - Accent1 3 2 3 3 4 3 9" xfId="19574" xr:uid="{00000000-0005-0000-0000-0000BF4B0000}"/>
    <cellStyle name="20% - Accent1 3 2 3 3 4 4" xfId="19575" xr:uid="{00000000-0005-0000-0000-0000C04B0000}"/>
    <cellStyle name="20% - Accent1 3 2 3 3 4 4 2" xfId="19576" xr:uid="{00000000-0005-0000-0000-0000C14B0000}"/>
    <cellStyle name="20% - Accent1 3 2 3 3 4 4 2 2" xfId="19577" xr:uid="{00000000-0005-0000-0000-0000C24B0000}"/>
    <cellStyle name="20% - Accent1 3 2 3 3 4 4 2 2 2" xfId="19578" xr:uid="{00000000-0005-0000-0000-0000C34B0000}"/>
    <cellStyle name="20% - Accent1 3 2 3 3 4 4 2 3" xfId="19579" xr:uid="{00000000-0005-0000-0000-0000C44B0000}"/>
    <cellStyle name="20% - Accent1 3 2 3 3 4 4 3" xfId="19580" xr:uid="{00000000-0005-0000-0000-0000C54B0000}"/>
    <cellStyle name="20% - Accent1 3 2 3 3 4 4 3 2" xfId="19581" xr:uid="{00000000-0005-0000-0000-0000C64B0000}"/>
    <cellStyle name="20% - Accent1 3 2 3 3 4 4 4" xfId="19582" xr:uid="{00000000-0005-0000-0000-0000C74B0000}"/>
    <cellStyle name="20% - Accent1 3 2 3 3 4 5" xfId="19583" xr:uid="{00000000-0005-0000-0000-0000C84B0000}"/>
    <cellStyle name="20% - Accent1 3 2 3 3 4 5 2" xfId="19584" xr:uid="{00000000-0005-0000-0000-0000C94B0000}"/>
    <cellStyle name="20% - Accent1 3 2 3 3 4 5 2 2" xfId="19585" xr:uid="{00000000-0005-0000-0000-0000CA4B0000}"/>
    <cellStyle name="20% - Accent1 3 2 3 3 4 5 2 2 2" xfId="19586" xr:uid="{00000000-0005-0000-0000-0000CB4B0000}"/>
    <cellStyle name="20% - Accent1 3 2 3 3 4 5 2 3" xfId="19587" xr:uid="{00000000-0005-0000-0000-0000CC4B0000}"/>
    <cellStyle name="20% - Accent1 3 2 3 3 4 5 3" xfId="19588" xr:uid="{00000000-0005-0000-0000-0000CD4B0000}"/>
    <cellStyle name="20% - Accent1 3 2 3 3 4 5 3 2" xfId="19589" xr:uid="{00000000-0005-0000-0000-0000CE4B0000}"/>
    <cellStyle name="20% - Accent1 3 2 3 3 4 5 4" xfId="19590" xr:uid="{00000000-0005-0000-0000-0000CF4B0000}"/>
    <cellStyle name="20% - Accent1 3 2 3 3 4 6" xfId="19591" xr:uid="{00000000-0005-0000-0000-0000D04B0000}"/>
    <cellStyle name="20% - Accent1 3 2 3 3 4 6 2" xfId="19592" xr:uid="{00000000-0005-0000-0000-0000D14B0000}"/>
    <cellStyle name="20% - Accent1 3 2 3 3 4 6 2 2" xfId="19593" xr:uid="{00000000-0005-0000-0000-0000D24B0000}"/>
    <cellStyle name="20% - Accent1 3 2 3 3 4 6 2 2 2" xfId="19594" xr:uid="{00000000-0005-0000-0000-0000D34B0000}"/>
    <cellStyle name="20% - Accent1 3 2 3 3 4 6 2 3" xfId="19595" xr:uid="{00000000-0005-0000-0000-0000D44B0000}"/>
    <cellStyle name="20% - Accent1 3 2 3 3 4 6 3" xfId="19596" xr:uid="{00000000-0005-0000-0000-0000D54B0000}"/>
    <cellStyle name="20% - Accent1 3 2 3 3 4 6 3 2" xfId="19597" xr:uid="{00000000-0005-0000-0000-0000D64B0000}"/>
    <cellStyle name="20% - Accent1 3 2 3 3 4 6 4" xfId="19598" xr:uid="{00000000-0005-0000-0000-0000D74B0000}"/>
    <cellStyle name="20% - Accent1 3 2 3 3 4 7" xfId="19599" xr:uid="{00000000-0005-0000-0000-0000D84B0000}"/>
    <cellStyle name="20% - Accent1 3 2 3 3 4 7 2" xfId="19600" xr:uid="{00000000-0005-0000-0000-0000D94B0000}"/>
    <cellStyle name="20% - Accent1 3 2 3 3 4 7 2 2" xfId="19601" xr:uid="{00000000-0005-0000-0000-0000DA4B0000}"/>
    <cellStyle name="20% - Accent1 3 2 3 3 4 7 3" xfId="19602" xr:uid="{00000000-0005-0000-0000-0000DB4B0000}"/>
    <cellStyle name="20% - Accent1 3 2 3 3 4 8" xfId="19603" xr:uid="{00000000-0005-0000-0000-0000DC4B0000}"/>
    <cellStyle name="20% - Accent1 3 2 3 3 4 8 2" xfId="19604" xr:uid="{00000000-0005-0000-0000-0000DD4B0000}"/>
    <cellStyle name="20% - Accent1 3 2 3 3 4 8 2 2" xfId="19605" xr:uid="{00000000-0005-0000-0000-0000DE4B0000}"/>
    <cellStyle name="20% - Accent1 3 2 3 3 4 8 3" xfId="19606" xr:uid="{00000000-0005-0000-0000-0000DF4B0000}"/>
    <cellStyle name="20% - Accent1 3 2 3 3 4 9" xfId="19607" xr:uid="{00000000-0005-0000-0000-0000E04B0000}"/>
    <cellStyle name="20% - Accent1 3 2 3 3 4 9 2" xfId="19608" xr:uid="{00000000-0005-0000-0000-0000E14B0000}"/>
    <cellStyle name="20% - Accent1 3 2 3 3 5" xfId="19609" xr:uid="{00000000-0005-0000-0000-0000E24B0000}"/>
    <cellStyle name="20% - Accent1 3 2 3 3 5 2" xfId="19610" xr:uid="{00000000-0005-0000-0000-0000E34B0000}"/>
    <cellStyle name="20% - Accent1 3 2 3 3 5 2 2" xfId="19611" xr:uid="{00000000-0005-0000-0000-0000E44B0000}"/>
    <cellStyle name="20% - Accent1 3 2 3 3 5 2 2 2" xfId="19612" xr:uid="{00000000-0005-0000-0000-0000E54B0000}"/>
    <cellStyle name="20% - Accent1 3 2 3 3 5 2 2 2 2" xfId="19613" xr:uid="{00000000-0005-0000-0000-0000E64B0000}"/>
    <cellStyle name="20% - Accent1 3 2 3 3 5 2 2 3" xfId="19614" xr:uid="{00000000-0005-0000-0000-0000E74B0000}"/>
    <cellStyle name="20% - Accent1 3 2 3 3 5 2 3" xfId="19615" xr:uid="{00000000-0005-0000-0000-0000E84B0000}"/>
    <cellStyle name="20% - Accent1 3 2 3 3 5 2 3 2" xfId="19616" xr:uid="{00000000-0005-0000-0000-0000E94B0000}"/>
    <cellStyle name="20% - Accent1 3 2 3 3 5 2 4" xfId="19617" xr:uid="{00000000-0005-0000-0000-0000EA4B0000}"/>
    <cellStyle name="20% - Accent1 3 2 3 3 5 3" xfId="19618" xr:uid="{00000000-0005-0000-0000-0000EB4B0000}"/>
    <cellStyle name="20% - Accent1 3 2 3 3 5 3 2" xfId="19619" xr:uid="{00000000-0005-0000-0000-0000EC4B0000}"/>
    <cellStyle name="20% - Accent1 3 2 3 3 5 3 2 2" xfId="19620" xr:uid="{00000000-0005-0000-0000-0000ED4B0000}"/>
    <cellStyle name="20% - Accent1 3 2 3 3 5 3 2 2 2" xfId="19621" xr:uid="{00000000-0005-0000-0000-0000EE4B0000}"/>
    <cellStyle name="20% - Accent1 3 2 3 3 5 3 2 3" xfId="19622" xr:uid="{00000000-0005-0000-0000-0000EF4B0000}"/>
    <cellStyle name="20% - Accent1 3 2 3 3 5 3 3" xfId="19623" xr:uid="{00000000-0005-0000-0000-0000F04B0000}"/>
    <cellStyle name="20% - Accent1 3 2 3 3 5 3 3 2" xfId="19624" xr:uid="{00000000-0005-0000-0000-0000F14B0000}"/>
    <cellStyle name="20% - Accent1 3 2 3 3 5 3 4" xfId="19625" xr:uid="{00000000-0005-0000-0000-0000F24B0000}"/>
    <cellStyle name="20% - Accent1 3 2 3 3 5 4" xfId="19626" xr:uid="{00000000-0005-0000-0000-0000F34B0000}"/>
    <cellStyle name="20% - Accent1 3 2 3 3 5 4 2" xfId="19627" xr:uid="{00000000-0005-0000-0000-0000F44B0000}"/>
    <cellStyle name="20% - Accent1 3 2 3 3 5 4 2 2" xfId="19628" xr:uid="{00000000-0005-0000-0000-0000F54B0000}"/>
    <cellStyle name="20% - Accent1 3 2 3 3 5 4 2 2 2" xfId="19629" xr:uid="{00000000-0005-0000-0000-0000F64B0000}"/>
    <cellStyle name="20% - Accent1 3 2 3 3 5 4 2 3" xfId="19630" xr:uid="{00000000-0005-0000-0000-0000F74B0000}"/>
    <cellStyle name="20% - Accent1 3 2 3 3 5 4 3" xfId="19631" xr:uid="{00000000-0005-0000-0000-0000F84B0000}"/>
    <cellStyle name="20% - Accent1 3 2 3 3 5 4 3 2" xfId="19632" xr:uid="{00000000-0005-0000-0000-0000F94B0000}"/>
    <cellStyle name="20% - Accent1 3 2 3 3 5 4 4" xfId="19633" xr:uid="{00000000-0005-0000-0000-0000FA4B0000}"/>
    <cellStyle name="20% - Accent1 3 2 3 3 5 5" xfId="19634" xr:uid="{00000000-0005-0000-0000-0000FB4B0000}"/>
    <cellStyle name="20% - Accent1 3 2 3 3 5 5 2" xfId="19635" xr:uid="{00000000-0005-0000-0000-0000FC4B0000}"/>
    <cellStyle name="20% - Accent1 3 2 3 3 5 5 2 2" xfId="19636" xr:uid="{00000000-0005-0000-0000-0000FD4B0000}"/>
    <cellStyle name="20% - Accent1 3 2 3 3 5 5 3" xfId="19637" xr:uid="{00000000-0005-0000-0000-0000FE4B0000}"/>
    <cellStyle name="20% - Accent1 3 2 3 3 5 6" xfId="19638" xr:uid="{00000000-0005-0000-0000-0000FF4B0000}"/>
    <cellStyle name="20% - Accent1 3 2 3 3 5 6 2" xfId="19639" xr:uid="{00000000-0005-0000-0000-0000004C0000}"/>
    <cellStyle name="20% - Accent1 3 2 3 3 5 6 2 2" xfId="19640" xr:uid="{00000000-0005-0000-0000-0000014C0000}"/>
    <cellStyle name="20% - Accent1 3 2 3 3 5 6 3" xfId="19641" xr:uid="{00000000-0005-0000-0000-0000024C0000}"/>
    <cellStyle name="20% - Accent1 3 2 3 3 5 7" xfId="19642" xr:uid="{00000000-0005-0000-0000-0000034C0000}"/>
    <cellStyle name="20% - Accent1 3 2 3 3 5 7 2" xfId="19643" xr:uid="{00000000-0005-0000-0000-0000044C0000}"/>
    <cellStyle name="20% - Accent1 3 2 3 3 5 8" xfId="19644" xr:uid="{00000000-0005-0000-0000-0000054C0000}"/>
    <cellStyle name="20% - Accent1 3 2 3 3 5 8 2" xfId="19645" xr:uid="{00000000-0005-0000-0000-0000064C0000}"/>
    <cellStyle name="20% - Accent1 3 2 3 3 5 9" xfId="19646" xr:uid="{00000000-0005-0000-0000-0000074C0000}"/>
    <cellStyle name="20% - Accent1 3 2 3 3 6" xfId="19647" xr:uid="{00000000-0005-0000-0000-0000084C0000}"/>
    <cellStyle name="20% - Accent1 3 2 3 3 6 2" xfId="19648" xr:uid="{00000000-0005-0000-0000-0000094C0000}"/>
    <cellStyle name="20% - Accent1 3 2 3 3 6 2 2" xfId="19649" xr:uid="{00000000-0005-0000-0000-00000A4C0000}"/>
    <cellStyle name="20% - Accent1 3 2 3 3 6 2 2 2" xfId="19650" xr:uid="{00000000-0005-0000-0000-00000B4C0000}"/>
    <cellStyle name="20% - Accent1 3 2 3 3 6 2 2 2 2" xfId="19651" xr:uid="{00000000-0005-0000-0000-00000C4C0000}"/>
    <cellStyle name="20% - Accent1 3 2 3 3 6 2 2 3" xfId="19652" xr:uid="{00000000-0005-0000-0000-00000D4C0000}"/>
    <cellStyle name="20% - Accent1 3 2 3 3 6 2 3" xfId="19653" xr:uid="{00000000-0005-0000-0000-00000E4C0000}"/>
    <cellStyle name="20% - Accent1 3 2 3 3 6 2 3 2" xfId="19654" xr:uid="{00000000-0005-0000-0000-00000F4C0000}"/>
    <cellStyle name="20% - Accent1 3 2 3 3 6 2 4" xfId="19655" xr:uid="{00000000-0005-0000-0000-0000104C0000}"/>
    <cellStyle name="20% - Accent1 3 2 3 3 6 3" xfId="19656" xr:uid="{00000000-0005-0000-0000-0000114C0000}"/>
    <cellStyle name="20% - Accent1 3 2 3 3 6 3 2" xfId="19657" xr:uid="{00000000-0005-0000-0000-0000124C0000}"/>
    <cellStyle name="20% - Accent1 3 2 3 3 6 3 2 2" xfId="19658" xr:uid="{00000000-0005-0000-0000-0000134C0000}"/>
    <cellStyle name="20% - Accent1 3 2 3 3 6 3 2 2 2" xfId="19659" xr:uid="{00000000-0005-0000-0000-0000144C0000}"/>
    <cellStyle name="20% - Accent1 3 2 3 3 6 3 2 3" xfId="19660" xr:uid="{00000000-0005-0000-0000-0000154C0000}"/>
    <cellStyle name="20% - Accent1 3 2 3 3 6 3 3" xfId="19661" xr:uid="{00000000-0005-0000-0000-0000164C0000}"/>
    <cellStyle name="20% - Accent1 3 2 3 3 6 3 3 2" xfId="19662" xr:uid="{00000000-0005-0000-0000-0000174C0000}"/>
    <cellStyle name="20% - Accent1 3 2 3 3 6 3 4" xfId="19663" xr:uid="{00000000-0005-0000-0000-0000184C0000}"/>
    <cellStyle name="20% - Accent1 3 2 3 3 6 4" xfId="19664" xr:uid="{00000000-0005-0000-0000-0000194C0000}"/>
    <cellStyle name="20% - Accent1 3 2 3 3 6 4 2" xfId="19665" xr:uid="{00000000-0005-0000-0000-00001A4C0000}"/>
    <cellStyle name="20% - Accent1 3 2 3 3 6 4 2 2" xfId="19666" xr:uid="{00000000-0005-0000-0000-00001B4C0000}"/>
    <cellStyle name="20% - Accent1 3 2 3 3 6 4 2 2 2" xfId="19667" xr:uid="{00000000-0005-0000-0000-00001C4C0000}"/>
    <cellStyle name="20% - Accent1 3 2 3 3 6 4 2 3" xfId="19668" xr:uid="{00000000-0005-0000-0000-00001D4C0000}"/>
    <cellStyle name="20% - Accent1 3 2 3 3 6 4 3" xfId="19669" xr:uid="{00000000-0005-0000-0000-00001E4C0000}"/>
    <cellStyle name="20% - Accent1 3 2 3 3 6 4 3 2" xfId="19670" xr:uid="{00000000-0005-0000-0000-00001F4C0000}"/>
    <cellStyle name="20% - Accent1 3 2 3 3 6 4 4" xfId="19671" xr:uid="{00000000-0005-0000-0000-0000204C0000}"/>
    <cellStyle name="20% - Accent1 3 2 3 3 6 5" xfId="19672" xr:uid="{00000000-0005-0000-0000-0000214C0000}"/>
    <cellStyle name="20% - Accent1 3 2 3 3 6 5 2" xfId="19673" xr:uid="{00000000-0005-0000-0000-0000224C0000}"/>
    <cellStyle name="20% - Accent1 3 2 3 3 6 5 2 2" xfId="19674" xr:uid="{00000000-0005-0000-0000-0000234C0000}"/>
    <cellStyle name="20% - Accent1 3 2 3 3 6 5 3" xfId="19675" xr:uid="{00000000-0005-0000-0000-0000244C0000}"/>
    <cellStyle name="20% - Accent1 3 2 3 3 6 6" xfId="19676" xr:uid="{00000000-0005-0000-0000-0000254C0000}"/>
    <cellStyle name="20% - Accent1 3 2 3 3 6 6 2" xfId="19677" xr:uid="{00000000-0005-0000-0000-0000264C0000}"/>
    <cellStyle name="20% - Accent1 3 2 3 3 6 6 2 2" xfId="19678" xr:uid="{00000000-0005-0000-0000-0000274C0000}"/>
    <cellStyle name="20% - Accent1 3 2 3 3 6 6 3" xfId="19679" xr:uid="{00000000-0005-0000-0000-0000284C0000}"/>
    <cellStyle name="20% - Accent1 3 2 3 3 6 7" xfId="19680" xr:uid="{00000000-0005-0000-0000-0000294C0000}"/>
    <cellStyle name="20% - Accent1 3 2 3 3 6 7 2" xfId="19681" xr:uid="{00000000-0005-0000-0000-00002A4C0000}"/>
    <cellStyle name="20% - Accent1 3 2 3 3 6 8" xfId="19682" xr:uid="{00000000-0005-0000-0000-00002B4C0000}"/>
    <cellStyle name="20% - Accent1 3 2 3 3 6 8 2" xfId="19683" xr:uid="{00000000-0005-0000-0000-00002C4C0000}"/>
    <cellStyle name="20% - Accent1 3 2 3 3 6 9" xfId="19684" xr:uid="{00000000-0005-0000-0000-00002D4C0000}"/>
    <cellStyle name="20% - Accent1 3 2 3 3 7" xfId="19685" xr:uid="{00000000-0005-0000-0000-00002E4C0000}"/>
    <cellStyle name="20% - Accent1 3 2 3 3 7 2" xfId="19686" xr:uid="{00000000-0005-0000-0000-00002F4C0000}"/>
    <cellStyle name="20% - Accent1 3 2 3 3 7 2 2" xfId="19687" xr:uid="{00000000-0005-0000-0000-0000304C0000}"/>
    <cellStyle name="20% - Accent1 3 2 3 3 7 2 2 2" xfId="19688" xr:uid="{00000000-0005-0000-0000-0000314C0000}"/>
    <cellStyle name="20% - Accent1 3 2 3 3 7 2 3" xfId="19689" xr:uid="{00000000-0005-0000-0000-0000324C0000}"/>
    <cellStyle name="20% - Accent1 3 2 3 3 7 3" xfId="19690" xr:uid="{00000000-0005-0000-0000-0000334C0000}"/>
    <cellStyle name="20% - Accent1 3 2 3 3 7 3 2" xfId="19691" xr:uid="{00000000-0005-0000-0000-0000344C0000}"/>
    <cellStyle name="20% - Accent1 3 2 3 3 7 4" xfId="19692" xr:uid="{00000000-0005-0000-0000-0000354C0000}"/>
    <cellStyle name="20% - Accent1 3 2 3 3 8" xfId="19693" xr:uid="{00000000-0005-0000-0000-0000364C0000}"/>
    <cellStyle name="20% - Accent1 3 2 3 3 8 2" xfId="19694" xr:uid="{00000000-0005-0000-0000-0000374C0000}"/>
    <cellStyle name="20% - Accent1 3 2 3 3 8 2 2" xfId="19695" xr:uid="{00000000-0005-0000-0000-0000384C0000}"/>
    <cellStyle name="20% - Accent1 3 2 3 3 8 2 2 2" xfId="19696" xr:uid="{00000000-0005-0000-0000-0000394C0000}"/>
    <cellStyle name="20% - Accent1 3 2 3 3 8 2 3" xfId="19697" xr:uid="{00000000-0005-0000-0000-00003A4C0000}"/>
    <cellStyle name="20% - Accent1 3 2 3 3 8 3" xfId="19698" xr:uid="{00000000-0005-0000-0000-00003B4C0000}"/>
    <cellStyle name="20% - Accent1 3 2 3 3 8 3 2" xfId="19699" xr:uid="{00000000-0005-0000-0000-00003C4C0000}"/>
    <cellStyle name="20% - Accent1 3 2 3 3 8 4" xfId="19700" xr:uid="{00000000-0005-0000-0000-00003D4C0000}"/>
    <cellStyle name="20% - Accent1 3 2 3 3 9" xfId="19701" xr:uid="{00000000-0005-0000-0000-00003E4C0000}"/>
    <cellStyle name="20% - Accent1 3 2 3 3 9 2" xfId="19702" xr:uid="{00000000-0005-0000-0000-00003F4C0000}"/>
    <cellStyle name="20% - Accent1 3 2 3 3 9 2 2" xfId="19703" xr:uid="{00000000-0005-0000-0000-0000404C0000}"/>
    <cellStyle name="20% - Accent1 3 2 3 3 9 2 2 2" xfId="19704" xr:uid="{00000000-0005-0000-0000-0000414C0000}"/>
    <cellStyle name="20% - Accent1 3 2 3 3 9 2 3" xfId="19705" xr:uid="{00000000-0005-0000-0000-0000424C0000}"/>
    <cellStyle name="20% - Accent1 3 2 3 3 9 3" xfId="19706" xr:uid="{00000000-0005-0000-0000-0000434C0000}"/>
    <cellStyle name="20% - Accent1 3 2 3 3 9 3 2" xfId="19707" xr:uid="{00000000-0005-0000-0000-0000444C0000}"/>
    <cellStyle name="20% - Accent1 3 2 3 3 9 4" xfId="19708" xr:uid="{00000000-0005-0000-0000-0000454C0000}"/>
    <cellStyle name="20% - Accent1 3 2 3 4" xfId="19709" xr:uid="{00000000-0005-0000-0000-0000464C0000}"/>
    <cellStyle name="20% - Accent1 3 2 3 4 10" xfId="19710" xr:uid="{00000000-0005-0000-0000-0000474C0000}"/>
    <cellStyle name="20% - Accent1 3 2 3 4 10 2" xfId="19711" xr:uid="{00000000-0005-0000-0000-0000484C0000}"/>
    <cellStyle name="20% - Accent1 3 2 3 4 11" xfId="19712" xr:uid="{00000000-0005-0000-0000-0000494C0000}"/>
    <cellStyle name="20% - Accent1 3 2 3 4 2" xfId="19713" xr:uid="{00000000-0005-0000-0000-00004A4C0000}"/>
    <cellStyle name="20% - Accent1 3 2 3 4 2 2" xfId="19714" xr:uid="{00000000-0005-0000-0000-00004B4C0000}"/>
    <cellStyle name="20% - Accent1 3 2 3 4 2 2 2" xfId="19715" xr:uid="{00000000-0005-0000-0000-00004C4C0000}"/>
    <cellStyle name="20% - Accent1 3 2 3 4 2 2 2 2" xfId="19716" xr:uid="{00000000-0005-0000-0000-00004D4C0000}"/>
    <cellStyle name="20% - Accent1 3 2 3 4 2 2 2 2 2" xfId="19717" xr:uid="{00000000-0005-0000-0000-00004E4C0000}"/>
    <cellStyle name="20% - Accent1 3 2 3 4 2 2 2 3" xfId="19718" xr:uid="{00000000-0005-0000-0000-00004F4C0000}"/>
    <cellStyle name="20% - Accent1 3 2 3 4 2 2 3" xfId="19719" xr:uid="{00000000-0005-0000-0000-0000504C0000}"/>
    <cellStyle name="20% - Accent1 3 2 3 4 2 2 3 2" xfId="19720" xr:uid="{00000000-0005-0000-0000-0000514C0000}"/>
    <cellStyle name="20% - Accent1 3 2 3 4 2 2 4" xfId="19721" xr:uid="{00000000-0005-0000-0000-0000524C0000}"/>
    <cellStyle name="20% - Accent1 3 2 3 4 2 3" xfId="19722" xr:uid="{00000000-0005-0000-0000-0000534C0000}"/>
    <cellStyle name="20% - Accent1 3 2 3 4 2 3 2" xfId="19723" xr:uid="{00000000-0005-0000-0000-0000544C0000}"/>
    <cellStyle name="20% - Accent1 3 2 3 4 2 3 2 2" xfId="19724" xr:uid="{00000000-0005-0000-0000-0000554C0000}"/>
    <cellStyle name="20% - Accent1 3 2 3 4 2 3 2 2 2" xfId="19725" xr:uid="{00000000-0005-0000-0000-0000564C0000}"/>
    <cellStyle name="20% - Accent1 3 2 3 4 2 3 2 3" xfId="19726" xr:uid="{00000000-0005-0000-0000-0000574C0000}"/>
    <cellStyle name="20% - Accent1 3 2 3 4 2 3 3" xfId="19727" xr:uid="{00000000-0005-0000-0000-0000584C0000}"/>
    <cellStyle name="20% - Accent1 3 2 3 4 2 3 3 2" xfId="19728" xr:uid="{00000000-0005-0000-0000-0000594C0000}"/>
    <cellStyle name="20% - Accent1 3 2 3 4 2 3 4" xfId="19729" xr:uid="{00000000-0005-0000-0000-00005A4C0000}"/>
    <cellStyle name="20% - Accent1 3 2 3 4 2 4" xfId="19730" xr:uid="{00000000-0005-0000-0000-00005B4C0000}"/>
    <cellStyle name="20% - Accent1 3 2 3 4 2 4 2" xfId="19731" xr:uid="{00000000-0005-0000-0000-00005C4C0000}"/>
    <cellStyle name="20% - Accent1 3 2 3 4 2 4 2 2" xfId="19732" xr:uid="{00000000-0005-0000-0000-00005D4C0000}"/>
    <cellStyle name="20% - Accent1 3 2 3 4 2 4 2 2 2" xfId="19733" xr:uid="{00000000-0005-0000-0000-00005E4C0000}"/>
    <cellStyle name="20% - Accent1 3 2 3 4 2 4 2 3" xfId="19734" xr:uid="{00000000-0005-0000-0000-00005F4C0000}"/>
    <cellStyle name="20% - Accent1 3 2 3 4 2 4 3" xfId="19735" xr:uid="{00000000-0005-0000-0000-0000604C0000}"/>
    <cellStyle name="20% - Accent1 3 2 3 4 2 4 3 2" xfId="19736" xr:uid="{00000000-0005-0000-0000-0000614C0000}"/>
    <cellStyle name="20% - Accent1 3 2 3 4 2 4 4" xfId="19737" xr:uid="{00000000-0005-0000-0000-0000624C0000}"/>
    <cellStyle name="20% - Accent1 3 2 3 4 2 5" xfId="19738" xr:uid="{00000000-0005-0000-0000-0000634C0000}"/>
    <cellStyle name="20% - Accent1 3 2 3 4 2 5 2" xfId="19739" xr:uid="{00000000-0005-0000-0000-0000644C0000}"/>
    <cellStyle name="20% - Accent1 3 2 3 4 2 5 2 2" xfId="19740" xr:uid="{00000000-0005-0000-0000-0000654C0000}"/>
    <cellStyle name="20% - Accent1 3 2 3 4 2 5 3" xfId="19741" xr:uid="{00000000-0005-0000-0000-0000664C0000}"/>
    <cellStyle name="20% - Accent1 3 2 3 4 2 6" xfId="19742" xr:uid="{00000000-0005-0000-0000-0000674C0000}"/>
    <cellStyle name="20% - Accent1 3 2 3 4 2 6 2" xfId="19743" xr:uid="{00000000-0005-0000-0000-0000684C0000}"/>
    <cellStyle name="20% - Accent1 3 2 3 4 2 6 2 2" xfId="19744" xr:uid="{00000000-0005-0000-0000-0000694C0000}"/>
    <cellStyle name="20% - Accent1 3 2 3 4 2 6 3" xfId="19745" xr:uid="{00000000-0005-0000-0000-00006A4C0000}"/>
    <cellStyle name="20% - Accent1 3 2 3 4 2 7" xfId="19746" xr:uid="{00000000-0005-0000-0000-00006B4C0000}"/>
    <cellStyle name="20% - Accent1 3 2 3 4 2 7 2" xfId="19747" xr:uid="{00000000-0005-0000-0000-00006C4C0000}"/>
    <cellStyle name="20% - Accent1 3 2 3 4 2 8" xfId="19748" xr:uid="{00000000-0005-0000-0000-00006D4C0000}"/>
    <cellStyle name="20% - Accent1 3 2 3 4 2 8 2" xfId="19749" xr:uid="{00000000-0005-0000-0000-00006E4C0000}"/>
    <cellStyle name="20% - Accent1 3 2 3 4 2 9" xfId="19750" xr:uid="{00000000-0005-0000-0000-00006F4C0000}"/>
    <cellStyle name="20% - Accent1 3 2 3 4 3" xfId="19751" xr:uid="{00000000-0005-0000-0000-0000704C0000}"/>
    <cellStyle name="20% - Accent1 3 2 3 4 3 2" xfId="19752" xr:uid="{00000000-0005-0000-0000-0000714C0000}"/>
    <cellStyle name="20% - Accent1 3 2 3 4 3 2 2" xfId="19753" xr:uid="{00000000-0005-0000-0000-0000724C0000}"/>
    <cellStyle name="20% - Accent1 3 2 3 4 3 2 2 2" xfId="19754" xr:uid="{00000000-0005-0000-0000-0000734C0000}"/>
    <cellStyle name="20% - Accent1 3 2 3 4 3 2 2 2 2" xfId="19755" xr:uid="{00000000-0005-0000-0000-0000744C0000}"/>
    <cellStyle name="20% - Accent1 3 2 3 4 3 2 2 3" xfId="19756" xr:uid="{00000000-0005-0000-0000-0000754C0000}"/>
    <cellStyle name="20% - Accent1 3 2 3 4 3 2 3" xfId="19757" xr:uid="{00000000-0005-0000-0000-0000764C0000}"/>
    <cellStyle name="20% - Accent1 3 2 3 4 3 2 3 2" xfId="19758" xr:uid="{00000000-0005-0000-0000-0000774C0000}"/>
    <cellStyle name="20% - Accent1 3 2 3 4 3 2 4" xfId="19759" xr:uid="{00000000-0005-0000-0000-0000784C0000}"/>
    <cellStyle name="20% - Accent1 3 2 3 4 3 3" xfId="19760" xr:uid="{00000000-0005-0000-0000-0000794C0000}"/>
    <cellStyle name="20% - Accent1 3 2 3 4 3 3 2" xfId="19761" xr:uid="{00000000-0005-0000-0000-00007A4C0000}"/>
    <cellStyle name="20% - Accent1 3 2 3 4 3 3 2 2" xfId="19762" xr:uid="{00000000-0005-0000-0000-00007B4C0000}"/>
    <cellStyle name="20% - Accent1 3 2 3 4 3 3 2 2 2" xfId="19763" xr:uid="{00000000-0005-0000-0000-00007C4C0000}"/>
    <cellStyle name="20% - Accent1 3 2 3 4 3 3 2 3" xfId="19764" xr:uid="{00000000-0005-0000-0000-00007D4C0000}"/>
    <cellStyle name="20% - Accent1 3 2 3 4 3 3 3" xfId="19765" xr:uid="{00000000-0005-0000-0000-00007E4C0000}"/>
    <cellStyle name="20% - Accent1 3 2 3 4 3 3 3 2" xfId="19766" xr:uid="{00000000-0005-0000-0000-00007F4C0000}"/>
    <cellStyle name="20% - Accent1 3 2 3 4 3 3 4" xfId="19767" xr:uid="{00000000-0005-0000-0000-0000804C0000}"/>
    <cellStyle name="20% - Accent1 3 2 3 4 3 4" xfId="19768" xr:uid="{00000000-0005-0000-0000-0000814C0000}"/>
    <cellStyle name="20% - Accent1 3 2 3 4 3 4 2" xfId="19769" xr:uid="{00000000-0005-0000-0000-0000824C0000}"/>
    <cellStyle name="20% - Accent1 3 2 3 4 3 4 2 2" xfId="19770" xr:uid="{00000000-0005-0000-0000-0000834C0000}"/>
    <cellStyle name="20% - Accent1 3 2 3 4 3 4 2 2 2" xfId="19771" xr:uid="{00000000-0005-0000-0000-0000844C0000}"/>
    <cellStyle name="20% - Accent1 3 2 3 4 3 4 2 3" xfId="19772" xr:uid="{00000000-0005-0000-0000-0000854C0000}"/>
    <cellStyle name="20% - Accent1 3 2 3 4 3 4 3" xfId="19773" xr:uid="{00000000-0005-0000-0000-0000864C0000}"/>
    <cellStyle name="20% - Accent1 3 2 3 4 3 4 3 2" xfId="19774" xr:uid="{00000000-0005-0000-0000-0000874C0000}"/>
    <cellStyle name="20% - Accent1 3 2 3 4 3 4 4" xfId="19775" xr:uid="{00000000-0005-0000-0000-0000884C0000}"/>
    <cellStyle name="20% - Accent1 3 2 3 4 3 5" xfId="19776" xr:uid="{00000000-0005-0000-0000-0000894C0000}"/>
    <cellStyle name="20% - Accent1 3 2 3 4 3 5 2" xfId="19777" xr:uid="{00000000-0005-0000-0000-00008A4C0000}"/>
    <cellStyle name="20% - Accent1 3 2 3 4 3 5 2 2" xfId="19778" xr:uid="{00000000-0005-0000-0000-00008B4C0000}"/>
    <cellStyle name="20% - Accent1 3 2 3 4 3 5 3" xfId="19779" xr:uid="{00000000-0005-0000-0000-00008C4C0000}"/>
    <cellStyle name="20% - Accent1 3 2 3 4 3 6" xfId="19780" xr:uid="{00000000-0005-0000-0000-00008D4C0000}"/>
    <cellStyle name="20% - Accent1 3 2 3 4 3 6 2" xfId="19781" xr:uid="{00000000-0005-0000-0000-00008E4C0000}"/>
    <cellStyle name="20% - Accent1 3 2 3 4 3 6 2 2" xfId="19782" xr:uid="{00000000-0005-0000-0000-00008F4C0000}"/>
    <cellStyle name="20% - Accent1 3 2 3 4 3 6 3" xfId="19783" xr:uid="{00000000-0005-0000-0000-0000904C0000}"/>
    <cellStyle name="20% - Accent1 3 2 3 4 3 7" xfId="19784" xr:uid="{00000000-0005-0000-0000-0000914C0000}"/>
    <cellStyle name="20% - Accent1 3 2 3 4 3 7 2" xfId="19785" xr:uid="{00000000-0005-0000-0000-0000924C0000}"/>
    <cellStyle name="20% - Accent1 3 2 3 4 3 8" xfId="19786" xr:uid="{00000000-0005-0000-0000-0000934C0000}"/>
    <cellStyle name="20% - Accent1 3 2 3 4 3 8 2" xfId="19787" xr:uid="{00000000-0005-0000-0000-0000944C0000}"/>
    <cellStyle name="20% - Accent1 3 2 3 4 3 9" xfId="19788" xr:uid="{00000000-0005-0000-0000-0000954C0000}"/>
    <cellStyle name="20% - Accent1 3 2 3 4 4" xfId="19789" xr:uid="{00000000-0005-0000-0000-0000964C0000}"/>
    <cellStyle name="20% - Accent1 3 2 3 4 4 2" xfId="19790" xr:uid="{00000000-0005-0000-0000-0000974C0000}"/>
    <cellStyle name="20% - Accent1 3 2 3 4 4 2 2" xfId="19791" xr:uid="{00000000-0005-0000-0000-0000984C0000}"/>
    <cellStyle name="20% - Accent1 3 2 3 4 4 2 2 2" xfId="19792" xr:uid="{00000000-0005-0000-0000-0000994C0000}"/>
    <cellStyle name="20% - Accent1 3 2 3 4 4 2 3" xfId="19793" xr:uid="{00000000-0005-0000-0000-00009A4C0000}"/>
    <cellStyle name="20% - Accent1 3 2 3 4 4 3" xfId="19794" xr:uid="{00000000-0005-0000-0000-00009B4C0000}"/>
    <cellStyle name="20% - Accent1 3 2 3 4 4 3 2" xfId="19795" xr:uid="{00000000-0005-0000-0000-00009C4C0000}"/>
    <cellStyle name="20% - Accent1 3 2 3 4 4 4" xfId="19796" xr:uid="{00000000-0005-0000-0000-00009D4C0000}"/>
    <cellStyle name="20% - Accent1 3 2 3 4 5" xfId="19797" xr:uid="{00000000-0005-0000-0000-00009E4C0000}"/>
    <cellStyle name="20% - Accent1 3 2 3 4 5 2" xfId="19798" xr:uid="{00000000-0005-0000-0000-00009F4C0000}"/>
    <cellStyle name="20% - Accent1 3 2 3 4 5 2 2" xfId="19799" xr:uid="{00000000-0005-0000-0000-0000A04C0000}"/>
    <cellStyle name="20% - Accent1 3 2 3 4 5 2 2 2" xfId="19800" xr:uid="{00000000-0005-0000-0000-0000A14C0000}"/>
    <cellStyle name="20% - Accent1 3 2 3 4 5 2 3" xfId="19801" xr:uid="{00000000-0005-0000-0000-0000A24C0000}"/>
    <cellStyle name="20% - Accent1 3 2 3 4 5 3" xfId="19802" xr:uid="{00000000-0005-0000-0000-0000A34C0000}"/>
    <cellStyle name="20% - Accent1 3 2 3 4 5 3 2" xfId="19803" xr:uid="{00000000-0005-0000-0000-0000A44C0000}"/>
    <cellStyle name="20% - Accent1 3 2 3 4 5 4" xfId="19804" xr:uid="{00000000-0005-0000-0000-0000A54C0000}"/>
    <cellStyle name="20% - Accent1 3 2 3 4 6" xfId="19805" xr:uid="{00000000-0005-0000-0000-0000A64C0000}"/>
    <cellStyle name="20% - Accent1 3 2 3 4 6 2" xfId="19806" xr:uid="{00000000-0005-0000-0000-0000A74C0000}"/>
    <cellStyle name="20% - Accent1 3 2 3 4 6 2 2" xfId="19807" xr:uid="{00000000-0005-0000-0000-0000A84C0000}"/>
    <cellStyle name="20% - Accent1 3 2 3 4 6 2 2 2" xfId="19808" xr:uid="{00000000-0005-0000-0000-0000A94C0000}"/>
    <cellStyle name="20% - Accent1 3 2 3 4 6 2 3" xfId="19809" xr:uid="{00000000-0005-0000-0000-0000AA4C0000}"/>
    <cellStyle name="20% - Accent1 3 2 3 4 6 3" xfId="19810" xr:uid="{00000000-0005-0000-0000-0000AB4C0000}"/>
    <cellStyle name="20% - Accent1 3 2 3 4 6 3 2" xfId="19811" xr:uid="{00000000-0005-0000-0000-0000AC4C0000}"/>
    <cellStyle name="20% - Accent1 3 2 3 4 6 4" xfId="19812" xr:uid="{00000000-0005-0000-0000-0000AD4C0000}"/>
    <cellStyle name="20% - Accent1 3 2 3 4 7" xfId="19813" xr:uid="{00000000-0005-0000-0000-0000AE4C0000}"/>
    <cellStyle name="20% - Accent1 3 2 3 4 7 2" xfId="19814" xr:uid="{00000000-0005-0000-0000-0000AF4C0000}"/>
    <cellStyle name="20% - Accent1 3 2 3 4 7 2 2" xfId="19815" xr:uid="{00000000-0005-0000-0000-0000B04C0000}"/>
    <cellStyle name="20% - Accent1 3 2 3 4 7 3" xfId="19816" xr:uid="{00000000-0005-0000-0000-0000B14C0000}"/>
    <cellStyle name="20% - Accent1 3 2 3 4 8" xfId="19817" xr:uid="{00000000-0005-0000-0000-0000B24C0000}"/>
    <cellStyle name="20% - Accent1 3 2 3 4 8 2" xfId="19818" xr:uid="{00000000-0005-0000-0000-0000B34C0000}"/>
    <cellStyle name="20% - Accent1 3 2 3 4 8 2 2" xfId="19819" xr:uid="{00000000-0005-0000-0000-0000B44C0000}"/>
    <cellStyle name="20% - Accent1 3 2 3 4 8 3" xfId="19820" xr:uid="{00000000-0005-0000-0000-0000B54C0000}"/>
    <cellStyle name="20% - Accent1 3 2 3 4 9" xfId="19821" xr:uid="{00000000-0005-0000-0000-0000B64C0000}"/>
    <cellStyle name="20% - Accent1 3 2 3 4 9 2" xfId="19822" xr:uid="{00000000-0005-0000-0000-0000B74C0000}"/>
    <cellStyle name="20% - Accent1 3 2 3 5" xfId="19823" xr:uid="{00000000-0005-0000-0000-0000B84C0000}"/>
    <cellStyle name="20% - Accent1 3 2 3 5 10" xfId="19824" xr:uid="{00000000-0005-0000-0000-0000B94C0000}"/>
    <cellStyle name="20% - Accent1 3 2 3 5 10 2" xfId="19825" xr:uid="{00000000-0005-0000-0000-0000BA4C0000}"/>
    <cellStyle name="20% - Accent1 3 2 3 5 11" xfId="19826" xr:uid="{00000000-0005-0000-0000-0000BB4C0000}"/>
    <cellStyle name="20% - Accent1 3 2 3 5 2" xfId="19827" xr:uid="{00000000-0005-0000-0000-0000BC4C0000}"/>
    <cellStyle name="20% - Accent1 3 2 3 5 2 2" xfId="19828" xr:uid="{00000000-0005-0000-0000-0000BD4C0000}"/>
    <cellStyle name="20% - Accent1 3 2 3 5 2 2 2" xfId="19829" xr:uid="{00000000-0005-0000-0000-0000BE4C0000}"/>
    <cellStyle name="20% - Accent1 3 2 3 5 2 2 2 2" xfId="19830" xr:uid="{00000000-0005-0000-0000-0000BF4C0000}"/>
    <cellStyle name="20% - Accent1 3 2 3 5 2 2 2 2 2" xfId="19831" xr:uid="{00000000-0005-0000-0000-0000C04C0000}"/>
    <cellStyle name="20% - Accent1 3 2 3 5 2 2 2 3" xfId="19832" xr:uid="{00000000-0005-0000-0000-0000C14C0000}"/>
    <cellStyle name="20% - Accent1 3 2 3 5 2 2 3" xfId="19833" xr:uid="{00000000-0005-0000-0000-0000C24C0000}"/>
    <cellStyle name="20% - Accent1 3 2 3 5 2 2 3 2" xfId="19834" xr:uid="{00000000-0005-0000-0000-0000C34C0000}"/>
    <cellStyle name="20% - Accent1 3 2 3 5 2 2 4" xfId="19835" xr:uid="{00000000-0005-0000-0000-0000C44C0000}"/>
    <cellStyle name="20% - Accent1 3 2 3 5 2 3" xfId="19836" xr:uid="{00000000-0005-0000-0000-0000C54C0000}"/>
    <cellStyle name="20% - Accent1 3 2 3 5 2 3 2" xfId="19837" xr:uid="{00000000-0005-0000-0000-0000C64C0000}"/>
    <cellStyle name="20% - Accent1 3 2 3 5 2 3 2 2" xfId="19838" xr:uid="{00000000-0005-0000-0000-0000C74C0000}"/>
    <cellStyle name="20% - Accent1 3 2 3 5 2 3 2 2 2" xfId="19839" xr:uid="{00000000-0005-0000-0000-0000C84C0000}"/>
    <cellStyle name="20% - Accent1 3 2 3 5 2 3 2 3" xfId="19840" xr:uid="{00000000-0005-0000-0000-0000C94C0000}"/>
    <cellStyle name="20% - Accent1 3 2 3 5 2 3 3" xfId="19841" xr:uid="{00000000-0005-0000-0000-0000CA4C0000}"/>
    <cellStyle name="20% - Accent1 3 2 3 5 2 3 3 2" xfId="19842" xr:uid="{00000000-0005-0000-0000-0000CB4C0000}"/>
    <cellStyle name="20% - Accent1 3 2 3 5 2 3 4" xfId="19843" xr:uid="{00000000-0005-0000-0000-0000CC4C0000}"/>
    <cellStyle name="20% - Accent1 3 2 3 5 2 4" xfId="19844" xr:uid="{00000000-0005-0000-0000-0000CD4C0000}"/>
    <cellStyle name="20% - Accent1 3 2 3 5 2 4 2" xfId="19845" xr:uid="{00000000-0005-0000-0000-0000CE4C0000}"/>
    <cellStyle name="20% - Accent1 3 2 3 5 2 4 2 2" xfId="19846" xr:uid="{00000000-0005-0000-0000-0000CF4C0000}"/>
    <cellStyle name="20% - Accent1 3 2 3 5 2 4 2 2 2" xfId="19847" xr:uid="{00000000-0005-0000-0000-0000D04C0000}"/>
    <cellStyle name="20% - Accent1 3 2 3 5 2 4 2 3" xfId="19848" xr:uid="{00000000-0005-0000-0000-0000D14C0000}"/>
    <cellStyle name="20% - Accent1 3 2 3 5 2 4 3" xfId="19849" xr:uid="{00000000-0005-0000-0000-0000D24C0000}"/>
    <cellStyle name="20% - Accent1 3 2 3 5 2 4 3 2" xfId="19850" xr:uid="{00000000-0005-0000-0000-0000D34C0000}"/>
    <cellStyle name="20% - Accent1 3 2 3 5 2 4 4" xfId="19851" xr:uid="{00000000-0005-0000-0000-0000D44C0000}"/>
    <cellStyle name="20% - Accent1 3 2 3 5 2 5" xfId="19852" xr:uid="{00000000-0005-0000-0000-0000D54C0000}"/>
    <cellStyle name="20% - Accent1 3 2 3 5 2 5 2" xfId="19853" xr:uid="{00000000-0005-0000-0000-0000D64C0000}"/>
    <cellStyle name="20% - Accent1 3 2 3 5 2 5 2 2" xfId="19854" xr:uid="{00000000-0005-0000-0000-0000D74C0000}"/>
    <cellStyle name="20% - Accent1 3 2 3 5 2 5 3" xfId="19855" xr:uid="{00000000-0005-0000-0000-0000D84C0000}"/>
    <cellStyle name="20% - Accent1 3 2 3 5 2 6" xfId="19856" xr:uid="{00000000-0005-0000-0000-0000D94C0000}"/>
    <cellStyle name="20% - Accent1 3 2 3 5 2 6 2" xfId="19857" xr:uid="{00000000-0005-0000-0000-0000DA4C0000}"/>
    <cellStyle name="20% - Accent1 3 2 3 5 2 6 2 2" xfId="19858" xr:uid="{00000000-0005-0000-0000-0000DB4C0000}"/>
    <cellStyle name="20% - Accent1 3 2 3 5 2 6 3" xfId="19859" xr:uid="{00000000-0005-0000-0000-0000DC4C0000}"/>
    <cellStyle name="20% - Accent1 3 2 3 5 2 7" xfId="19860" xr:uid="{00000000-0005-0000-0000-0000DD4C0000}"/>
    <cellStyle name="20% - Accent1 3 2 3 5 2 7 2" xfId="19861" xr:uid="{00000000-0005-0000-0000-0000DE4C0000}"/>
    <cellStyle name="20% - Accent1 3 2 3 5 2 8" xfId="19862" xr:uid="{00000000-0005-0000-0000-0000DF4C0000}"/>
    <cellStyle name="20% - Accent1 3 2 3 5 2 8 2" xfId="19863" xr:uid="{00000000-0005-0000-0000-0000E04C0000}"/>
    <cellStyle name="20% - Accent1 3 2 3 5 2 9" xfId="19864" xr:uid="{00000000-0005-0000-0000-0000E14C0000}"/>
    <cellStyle name="20% - Accent1 3 2 3 5 3" xfId="19865" xr:uid="{00000000-0005-0000-0000-0000E24C0000}"/>
    <cellStyle name="20% - Accent1 3 2 3 5 3 2" xfId="19866" xr:uid="{00000000-0005-0000-0000-0000E34C0000}"/>
    <cellStyle name="20% - Accent1 3 2 3 5 3 2 2" xfId="19867" xr:uid="{00000000-0005-0000-0000-0000E44C0000}"/>
    <cellStyle name="20% - Accent1 3 2 3 5 3 2 2 2" xfId="19868" xr:uid="{00000000-0005-0000-0000-0000E54C0000}"/>
    <cellStyle name="20% - Accent1 3 2 3 5 3 2 2 2 2" xfId="19869" xr:uid="{00000000-0005-0000-0000-0000E64C0000}"/>
    <cellStyle name="20% - Accent1 3 2 3 5 3 2 2 3" xfId="19870" xr:uid="{00000000-0005-0000-0000-0000E74C0000}"/>
    <cellStyle name="20% - Accent1 3 2 3 5 3 2 3" xfId="19871" xr:uid="{00000000-0005-0000-0000-0000E84C0000}"/>
    <cellStyle name="20% - Accent1 3 2 3 5 3 2 3 2" xfId="19872" xr:uid="{00000000-0005-0000-0000-0000E94C0000}"/>
    <cellStyle name="20% - Accent1 3 2 3 5 3 2 4" xfId="19873" xr:uid="{00000000-0005-0000-0000-0000EA4C0000}"/>
    <cellStyle name="20% - Accent1 3 2 3 5 3 3" xfId="19874" xr:uid="{00000000-0005-0000-0000-0000EB4C0000}"/>
    <cellStyle name="20% - Accent1 3 2 3 5 3 3 2" xfId="19875" xr:uid="{00000000-0005-0000-0000-0000EC4C0000}"/>
    <cellStyle name="20% - Accent1 3 2 3 5 3 3 2 2" xfId="19876" xr:uid="{00000000-0005-0000-0000-0000ED4C0000}"/>
    <cellStyle name="20% - Accent1 3 2 3 5 3 3 2 2 2" xfId="19877" xr:uid="{00000000-0005-0000-0000-0000EE4C0000}"/>
    <cellStyle name="20% - Accent1 3 2 3 5 3 3 2 3" xfId="19878" xr:uid="{00000000-0005-0000-0000-0000EF4C0000}"/>
    <cellStyle name="20% - Accent1 3 2 3 5 3 3 3" xfId="19879" xr:uid="{00000000-0005-0000-0000-0000F04C0000}"/>
    <cellStyle name="20% - Accent1 3 2 3 5 3 3 3 2" xfId="19880" xr:uid="{00000000-0005-0000-0000-0000F14C0000}"/>
    <cellStyle name="20% - Accent1 3 2 3 5 3 3 4" xfId="19881" xr:uid="{00000000-0005-0000-0000-0000F24C0000}"/>
    <cellStyle name="20% - Accent1 3 2 3 5 3 4" xfId="19882" xr:uid="{00000000-0005-0000-0000-0000F34C0000}"/>
    <cellStyle name="20% - Accent1 3 2 3 5 3 4 2" xfId="19883" xr:uid="{00000000-0005-0000-0000-0000F44C0000}"/>
    <cellStyle name="20% - Accent1 3 2 3 5 3 4 2 2" xfId="19884" xr:uid="{00000000-0005-0000-0000-0000F54C0000}"/>
    <cellStyle name="20% - Accent1 3 2 3 5 3 4 2 2 2" xfId="19885" xr:uid="{00000000-0005-0000-0000-0000F64C0000}"/>
    <cellStyle name="20% - Accent1 3 2 3 5 3 4 2 3" xfId="19886" xr:uid="{00000000-0005-0000-0000-0000F74C0000}"/>
    <cellStyle name="20% - Accent1 3 2 3 5 3 4 3" xfId="19887" xr:uid="{00000000-0005-0000-0000-0000F84C0000}"/>
    <cellStyle name="20% - Accent1 3 2 3 5 3 4 3 2" xfId="19888" xr:uid="{00000000-0005-0000-0000-0000F94C0000}"/>
    <cellStyle name="20% - Accent1 3 2 3 5 3 4 4" xfId="19889" xr:uid="{00000000-0005-0000-0000-0000FA4C0000}"/>
    <cellStyle name="20% - Accent1 3 2 3 5 3 5" xfId="19890" xr:uid="{00000000-0005-0000-0000-0000FB4C0000}"/>
    <cellStyle name="20% - Accent1 3 2 3 5 3 5 2" xfId="19891" xr:uid="{00000000-0005-0000-0000-0000FC4C0000}"/>
    <cellStyle name="20% - Accent1 3 2 3 5 3 5 2 2" xfId="19892" xr:uid="{00000000-0005-0000-0000-0000FD4C0000}"/>
    <cellStyle name="20% - Accent1 3 2 3 5 3 5 3" xfId="19893" xr:uid="{00000000-0005-0000-0000-0000FE4C0000}"/>
    <cellStyle name="20% - Accent1 3 2 3 5 3 6" xfId="19894" xr:uid="{00000000-0005-0000-0000-0000FF4C0000}"/>
    <cellStyle name="20% - Accent1 3 2 3 5 3 6 2" xfId="19895" xr:uid="{00000000-0005-0000-0000-0000004D0000}"/>
    <cellStyle name="20% - Accent1 3 2 3 5 3 6 2 2" xfId="19896" xr:uid="{00000000-0005-0000-0000-0000014D0000}"/>
    <cellStyle name="20% - Accent1 3 2 3 5 3 6 3" xfId="19897" xr:uid="{00000000-0005-0000-0000-0000024D0000}"/>
    <cellStyle name="20% - Accent1 3 2 3 5 3 7" xfId="19898" xr:uid="{00000000-0005-0000-0000-0000034D0000}"/>
    <cellStyle name="20% - Accent1 3 2 3 5 3 7 2" xfId="19899" xr:uid="{00000000-0005-0000-0000-0000044D0000}"/>
    <cellStyle name="20% - Accent1 3 2 3 5 3 8" xfId="19900" xr:uid="{00000000-0005-0000-0000-0000054D0000}"/>
    <cellStyle name="20% - Accent1 3 2 3 5 3 8 2" xfId="19901" xr:uid="{00000000-0005-0000-0000-0000064D0000}"/>
    <cellStyle name="20% - Accent1 3 2 3 5 3 9" xfId="19902" xr:uid="{00000000-0005-0000-0000-0000074D0000}"/>
    <cellStyle name="20% - Accent1 3 2 3 5 4" xfId="19903" xr:uid="{00000000-0005-0000-0000-0000084D0000}"/>
    <cellStyle name="20% - Accent1 3 2 3 5 4 2" xfId="19904" xr:uid="{00000000-0005-0000-0000-0000094D0000}"/>
    <cellStyle name="20% - Accent1 3 2 3 5 4 2 2" xfId="19905" xr:uid="{00000000-0005-0000-0000-00000A4D0000}"/>
    <cellStyle name="20% - Accent1 3 2 3 5 4 2 2 2" xfId="19906" xr:uid="{00000000-0005-0000-0000-00000B4D0000}"/>
    <cellStyle name="20% - Accent1 3 2 3 5 4 2 3" xfId="19907" xr:uid="{00000000-0005-0000-0000-00000C4D0000}"/>
    <cellStyle name="20% - Accent1 3 2 3 5 4 3" xfId="19908" xr:uid="{00000000-0005-0000-0000-00000D4D0000}"/>
    <cellStyle name="20% - Accent1 3 2 3 5 4 3 2" xfId="19909" xr:uid="{00000000-0005-0000-0000-00000E4D0000}"/>
    <cellStyle name="20% - Accent1 3 2 3 5 4 4" xfId="19910" xr:uid="{00000000-0005-0000-0000-00000F4D0000}"/>
    <cellStyle name="20% - Accent1 3 2 3 5 5" xfId="19911" xr:uid="{00000000-0005-0000-0000-0000104D0000}"/>
    <cellStyle name="20% - Accent1 3 2 3 5 5 2" xfId="19912" xr:uid="{00000000-0005-0000-0000-0000114D0000}"/>
    <cellStyle name="20% - Accent1 3 2 3 5 5 2 2" xfId="19913" xr:uid="{00000000-0005-0000-0000-0000124D0000}"/>
    <cellStyle name="20% - Accent1 3 2 3 5 5 2 2 2" xfId="19914" xr:uid="{00000000-0005-0000-0000-0000134D0000}"/>
    <cellStyle name="20% - Accent1 3 2 3 5 5 2 3" xfId="19915" xr:uid="{00000000-0005-0000-0000-0000144D0000}"/>
    <cellStyle name="20% - Accent1 3 2 3 5 5 3" xfId="19916" xr:uid="{00000000-0005-0000-0000-0000154D0000}"/>
    <cellStyle name="20% - Accent1 3 2 3 5 5 3 2" xfId="19917" xr:uid="{00000000-0005-0000-0000-0000164D0000}"/>
    <cellStyle name="20% - Accent1 3 2 3 5 5 4" xfId="19918" xr:uid="{00000000-0005-0000-0000-0000174D0000}"/>
    <cellStyle name="20% - Accent1 3 2 3 5 6" xfId="19919" xr:uid="{00000000-0005-0000-0000-0000184D0000}"/>
    <cellStyle name="20% - Accent1 3 2 3 5 6 2" xfId="19920" xr:uid="{00000000-0005-0000-0000-0000194D0000}"/>
    <cellStyle name="20% - Accent1 3 2 3 5 6 2 2" xfId="19921" xr:uid="{00000000-0005-0000-0000-00001A4D0000}"/>
    <cellStyle name="20% - Accent1 3 2 3 5 6 2 2 2" xfId="19922" xr:uid="{00000000-0005-0000-0000-00001B4D0000}"/>
    <cellStyle name="20% - Accent1 3 2 3 5 6 2 3" xfId="19923" xr:uid="{00000000-0005-0000-0000-00001C4D0000}"/>
    <cellStyle name="20% - Accent1 3 2 3 5 6 3" xfId="19924" xr:uid="{00000000-0005-0000-0000-00001D4D0000}"/>
    <cellStyle name="20% - Accent1 3 2 3 5 6 3 2" xfId="19925" xr:uid="{00000000-0005-0000-0000-00001E4D0000}"/>
    <cellStyle name="20% - Accent1 3 2 3 5 6 4" xfId="19926" xr:uid="{00000000-0005-0000-0000-00001F4D0000}"/>
    <cellStyle name="20% - Accent1 3 2 3 5 7" xfId="19927" xr:uid="{00000000-0005-0000-0000-0000204D0000}"/>
    <cellStyle name="20% - Accent1 3 2 3 5 7 2" xfId="19928" xr:uid="{00000000-0005-0000-0000-0000214D0000}"/>
    <cellStyle name="20% - Accent1 3 2 3 5 7 2 2" xfId="19929" xr:uid="{00000000-0005-0000-0000-0000224D0000}"/>
    <cellStyle name="20% - Accent1 3 2 3 5 7 3" xfId="19930" xr:uid="{00000000-0005-0000-0000-0000234D0000}"/>
    <cellStyle name="20% - Accent1 3 2 3 5 8" xfId="19931" xr:uid="{00000000-0005-0000-0000-0000244D0000}"/>
    <cellStyle name="20% - Accent1 3 2 3 5 8 2" xfId="19932" xr:uid="{00000000-0005-0000-0000-0000254D0000}"/>
    <cellStyle name="20% - Accent1 3 2 3 5 8 2 2" xfId="19933" xr:uid="{00000000-0005-0000-0000-0000264D0000}"/>
    <cellStyle name="20% - Accent1 3 2 3 5 8 3" xfId="19934" xr:uid="{00000000-0005-0000-0000-0000274D0000}"/>
    <cellStyle name="20% - Accent1 3 2 3 5 9" xfId="19935" xr:uid="{00000000-0005-0000-0000-0000284D0000}"/>
    <cellStyle name="20% - Accent1 3 2 3 5 9 2" xfId="19936" xr:uid="{00000000-0005-0000-0000-0000294D0000}"/>
    <cellStyle name="20% - Accent1 3 2 3 6" xfId="19937" xr:uid="{00000000-0005-0000-0000-00002A4D0000}"/>
    <cellStyle name="20% - Accent1 3 2 3 6 10" xfId="19938" xr:uid="{00000000-0005-0000-0000-00002B4D0000}"/>
    <cellStyle name="20% - Accent1 3 2 3 6 10 2" xfId="19939" xr:uid="{00000000-0005-0000-0000-00002C4D0000}"/>
    <cellStyle name="20% - Accent1 3 2 3 6 11" xfId="19940" xr:uid="{00000000-0005-0000-0000-00002D4D0000}"/>
    <cellStyle name="20% - Accent1 3 2 3 6 2" xfId="19941" xr:uid="{00000000-0005-0000-0000-00002E4D0000}"/>
    <cellStyle name="20% - Accent1 3 2 3 6 2 2" xfId="19942" xr:uid="{00000000-0005-0000-0000-00002F4D0000}"/>
    <cellStyle name="20% - Accent1 3 2 3 6 2 2 2" xfId="19943" xr:uid="{00000000-0005-0000-0000-0000304D0000}"/>
    <cellStyle name="20% - Accent1 3 2 3 6 2 2 2 2" xfId="19944" xr:uid="{00000000-0005-0000-0000-0000314D0000}"/>
    <cellStyle name="20% - Accent1 3 2 3 6 2 2 2 2 2" xfId="19945" xr:uid="{00000000-0005-0000-0000-0000324D0000}"/>
    <cellStyle name="20% - Accent1 3 2 3 6 2 2 2 3" xfId="19946" xr:uid="{00000000-0005-0000-0000-0000334D0000}"/>
    <cellStyle name="20% - Accent1 3 2 3 6 2 2 3" xfId="19947" xr:uid="{00000000-0005-0000-0000-0000344D0000}"/>
    <cellStyle name="20% - Accent1 3 2 3 6 2 2 3 2" xfId="19948" xr:uid="{00000000-0005-0000-0000-0000354D0000}"/>
    <cellStyle name="20% - Accent1 3 2 3 6 2 2 4" xfId="19949" xr:uid="{00000000-0005-0000-0000-0000364D0000}"/>
    <cellStyle name="20% - Accent1 3 2 3 6 2 3" xfId="19950" xr:uid="{00000000-0005-0000-0000-0000374D0000}"/>
    <cellStyle name="20% - Accent1 3 2 3 6 2 3 2" xfId="19951" xr:uid="{00000000-0005-0000-0000-0000384D0000}"/>
    <cellStyle name="20% - Accent1 3 2 3 6 2 3 2 2" xfId="19952" xr:uid="{00000000-0005-0000-0000-0000394D0000}"/>
    <cellStyle name="20% - Accent1 3 2 3 6 2 3 2 2 2" xfId="19953" xr:uid="{00000000-0005-0000-0000-00003A4D0000}"/>
    <cellStyle name="20% - Accent1 3 2 3 6 2 3 2 3" xfId="19954" xr:uid="{00000000-0005-0000-0000-00003B4D0000}"/>
    <cellStyle name="20% - Accent1 3 2 3 6 2 3 3" xfId="19955" xr:uid="{00000000-0005-0000-0000-00003C4D0000}"/>
    <cellStyle name="20% - Accent1 3 2 3 6 2 3 3 2" xfId="19956" xr:uid="{00000000-0005-0000-0000-00003D4D0000}"/>
    <cellStyle name="20% - Accent1 3 2 3 6 2 3 4" xfId="19957" xr:uid="{00000000-0005-0000-0000-00003E4D0000}"/>
    <cellStyle name="20% - Accent1 3 2 3 6 2 4" xfId="19958" xr:uid="{00000000-0005-0000-0000-00003F4D0000}"/>
    <cellStyle name="20% - Accent1 3 2 3 6 2 4 2" xfId="19959" xr:uid="{00000000-0005-0000-0000-0000404D0000}"/>
    <cellStyle name="20% - Accent1 3 2 3 6 2 4 2 2" xfId="19960" xr:uid="{00000000-0005-0000-0000-0000414D0000}"/>
    <cellStyle name="20% - Accent1 3 2 3 6 2 4 2 2 2" xfId="19961" xr:uid="{00000000-0005-0000-0000-0000424D0000}"/>
    <cellStyle name="20% - Accent1 3 2 3 6 2 4 2 3" xfId="19962" xr:uid="{00000000-0005-0000-0000-0000434D0000}"/>
    <cellStyle name="20% - Accent1 3 2 3 6 2 4 3" xfId="19963" xr:uid="{00000000-0005-0000-0000-0000444D0000}"/>
    <cellStyle name="20% - Accent1 3 2 3 6 2 4 3 2" xfId="19964" xr:uid="{00000000-0005-0000-0000-0000454D0000}"/>
    <cellStyle name="20% - Accent1 3 2 3 6 2 4 4" xfId="19965" xr:uid="{00000000-0005-0000-0000-0000464D0000}"/>
    <cellStyle name="20% - Accent1 3 2 3 6 2 5" xfId="19966" xr:uid="{00000000-0005-0000-0000-0000474D0000}"/>
    <cellStyle name="20% - Accent1 3 2 3 6 2 5 2" xfId="19967" xr:uid="{00000000-0005-0000-0000-0000484D0000}"/>
    <cellStyle name="20% - Accent1 3 2 3 6 2 5 2 2" xfId="19968" xr:uid="{00000000-0005-0000-0000-0000494D0000}"/>
    <cellStyle name="20% - Accent1 3 2 3 6 2 5 3" xfId="19969" xr:uid="{00000000-0005-0000-0000-00004A4D0000}"/>
    <cellStyle name="20% - Accent1 3 2 3 6 2 6" xfId="19970" xr:uid="{00000000-0005-0000-0000-00004B4D0000}"/>
    <cellStyle name="20% - Accent1 3 2 3 6 2 6 2" xfId="19971" xr:uid="{00000000-0005-0000-0000-00004C4D0000}"/>
    <cellStyle name="20% - Accent1 3 2 3 6 2 6 2 2" xfId="19972" xr:uid="{00000000-0005-0000-0000-00004D4D0000}"/>
    <cellStyle name="20% - Accent1 3 2 3 6 2 6 3" xfId="19973" xr:uid="{00000000-0005-0000-0000-00004E4D0000}"/>
    <cellStyle name="20% - Accent1 3 2 3 6 2 7" xfId="19974" xr:uid="{00000000-0005-0000-0000-00004F4D0000}"/>
    <cellStyle name="20% - Accent1 3 2 3 6 2 7 2" xfId="19975" xr:uid="{00000000-0005-0000-0000-0000504D0000}"/>
    <cellStyle name="20% - Accent1 3 2 3 6 2 8" xfId="19976" xr:uid="{00000000-0005-0000-0000-0000514D0000}"/>
    <cellStyle name="20% - Accent1 3 2 3 6 2 8 2" xfId="19977" xr:uid="{00000000-0005-0000-0000-0000524D0000}"/>
    <cellStyle name="20% - Accent1 3 2 3 6 2 9" xfId="19978" xr:uid="{00000000-0005-0000-0000-0000534D0000}"/>
    <cellStyle name="20% - Accent1 3 2 3 6 3" xfId="19979" xr:uid="{00000000-0005-0000-0000-0000544D0000}"/>
    <cellStyle name="20% - Accent1 3 2 3 6 3 2" xfId="19980" xr:uid="{00000000-0005-0000-0000-0000554D0000}"/>
    <cellStyle name="20% - Accent1 3 2 3 6 3 2 2" xfId="19981" xr:uid="{00000000-0005-0000-0000-0000564D0000}"/>
    <cellStyle name="20% - Accent1 3 2 3 6 3 2 2 2" xfId="19982" xr:uid="{00000000-0005-0000-0000-0000574D0000}"/>
    <cellStyle name="20% - Accent1 3 2 3 6 3 2 2 2 2" xfId="19983" xr:uid="{00000000-0005-0000-0000-0000584D0000}"/>
    <cellStyle name="20% - Accent1 3 2 3 6 3 2 2 3" xfId="19984" xr:uid="{00000000-0005-0000-0000-0000594D0000}"/>
    <cellStyle name="20% - Accent1 3 2 3 6 3 2 3" xfId="19985" xr:uid="{00000000-0005-0000-0000-00005A4D0000}"/>
    <cellStyle name="20% - Accent1 3 2 3 6 3 2 3 2" xfId="19986" xr:uid="{00000000-0005-0000-0000-00005B4D0000}"/>
    <cellStyle name="20% - Accent1 3 2 3 6 3 2 4" xfId="19987" xr:uid="{00000000-0005-0000-0000-00005C4D0000}"/>
    <cellStyle name="20% - Accent1 3 2 3 6 3 3" xfId="19988" xr:uid="{00000000-0005-0000-0000-00005D4D0000}"/>
    <cellStyle name="20% - Accent1 3 2 3 6 3 3 2" xfId="19989" xr:uid="{00000000-0005-0000-0000-00005E4D0000}"/>
    <cellStyle name="20% - Accent1 3 2 3 6 3 3 2 2" xfId="19990" xr:uid="{00000000-0005-0000-0000-00005F4D0000}"/>
    <cellStyle name="20% - Accent1 3 2 3 6 3 3 2 2 2" xfId="19991" xr:uid="{00000000-0005-0000-0000-0000604D0000}"/>
    <cellStyle name="20% - Accent1 3 2 3 6 3 3 2 3" xfId="19992" xr:uid="{00000000-0005-0000-0000-0000614D0000}"/>
    <cellStyle name="20% - Accent1 3 2 3 6 3 3 3" xfId="19993" xr:uid="{00000000-0005-0000-0000-0000624D0000}"/>
    <cellStyle name="20% - Accent1 3 2 3 6 3 3 3 2" xfId="19994" xr:uid="{00000000-0005-0000-0000-0000634D0000}"/>
    <cellStyle name="20% - Accent1 3 2 3 6 3 3 4" xfId="19995" xr:uid="{00000000-0005-0000-0000-0000644D0000}"/>
    <cellStyle name="20% - Accent1 3 2 3 6 3 4" xfId="19996" xr:uid="{00000000-0005-0000-0000-0000654D0000}"/>
    <cellStyle name="20% - Accent1 3 2 3 6 3 4 2" xfId="19997" xr:uid="{00000000-0005-0000-0000-0000664D0000}"/>
    <cellStyle name="20% - Accent1 3 2 3 6 3 4 2 2" xfId="19998" xr:uid="{00000000-0005-0000-0000-0000674D0000}"/>
    <cellStyle name="20% - Accent1 3 2 3 6 3 4 2 2 2" xfId="19999" xr:uid="{00000000-0005-0000-0000-0000684D0000}"/>
    <cellStyle name="20% - Accent1 3 2 3 6 3 4 2 3" xfId="20000" xr:uid="{00000000-0005-0000-0000-0000694D0000}"/>
    <cellStyle name="20% - Accent1 3 2 3 6 3 4 3" xfId="20001" xr:uid="{00000000-0005-0000-0000-00006A4D0000}"/>
    <cellStyle name="20% - Accent1 3 2 3 6 3 4 3 2" xfId="20002" xr:uid="{00000000-0005-0000-0000-00006B4D0000}"/>
    <cellStyle name="20% - Accent1 3 2 3 6 3 4 4" xfId="20003" xr:uid="{00000000-0005-0000-0000-00006C4D0000}"/>
    <cellStyle name="20% - Accent1 3 2 3 6 3 5" xfId="20004" xr:uid="{00000000-0005-0000-0000-00006D4D0000}"/>
    <cellStyle name="20% - Accent1 3 2 3 6 3 5 2" xfId="20005" xr:uid="{00000000-0005-0000-0000-00006E4D0000}"/>
    <cellStyle name="20% - Accent1 3 2 3 6 3 5 2 2" xfId="20006" xr:uid="{00000000-0005-0000-0000-00006F4D0000}"/>
    <cellStyle name="20% - Accent1 3 2 3 6 3 5 3" xfId="20007" xr:uid="{00000000-0005-0000-0000-0000704D0000}"/>
    <cellStyle name="20% - Accent1 3 2 3 6 3 6" xfId="20008" xr:uid="{00000000-0005-0000-0000-0000714D0000}"/>
    <cellStyle name="20% - Accent1 3 2 3 6 3 6 2" xfId="20009" xr:uid="{00000000-0005-0000-0000-0000724D0000}"/>
    <cellStyle name="20% - Accent1 3 2 3 6 3 6 2 2" xfId="20010" xr:uid="{00000000-0005-0000-0000-0000734D0000}"/>
    <cellStyle name="20% - Accent1 3 2 3 6 3 6 3" xfId="20011" xr:uid="{00000000-0005-0000-0000-0000744D0000}"/>
    <cellStyle name="20% - Accent1 3 2 3 6 3 7" xfId="20012" xr:uid="{00000000-0005-0000-0000-0000754D0000}"/>
    <cellStyle name="20% - Accent1 3 2 3 6 3 7 2" xfId="20013" xr:uid="{00000000-0005-0000-0000-0000764D0000}"/>
    <cellStyle name="20% - Accent1 3 2 3 6 3 8" xfId="20014" xr:uid="{00000000-0005-0000-0000-0000774D0000}"/>
    <cellStyle name="20% - Accent1 3 2 3 6 3 8 2" xfId="20015" xr:uid="{00000000-0005-0000-0000-0000784D0000}"/>
    <cellStyle name="20% - Accent1 3 2 3 6 3 9" xfId="20016" xr:uid="{00000000-0005-0000-0000-0000794D0000}"/>
    <cellStyle name="20% - Accent1 3 2 3 6 4" xfId="20017" xr:uid="{00000000-0005-0000-0000-00007A4D0000}"/>
    <cellStyle name="20% - Accent1 3 2 3 6 4 2" xfId="20018" xr:uid="{00000000-0005-0000-0000-00007B4D0000}"/>
    <cellStyle name="20% - Accent1 3 2 3 6 4 2 2" xfId="20019" xr:uid="{00000000-0005-0000-0000-00007C4D0000}"/>
    <cellStyle name="20% - Accent1 3 2 3 6 4 2 2 2" xfId="20020" xr:uid="{00000000-0005-0000-0000-00007D4D0000}"/>
    <cellStyle name="20% - Accent1 3 2 3 6 4 2 3" xfId="20021" xr:uid="{00000000-0005-0000-0000-00007E4D0000}"/>
    <cellStyle name="20% - Accent1 3 2 3 6 4 3" xfId="20022" xr:uid="{00000000-0005-0000-0000-00007F4D0000}"/>
    <cellStyle name="20% - Accent1 3 2 3 6 4 3 2" xfId="20023" xr:uid="{00000000-0005-0000-0000-0000804D0000}"/>
    <cellStyle name="20% - Accent1 3 2 3 6 4 4" xfId="20024" xr:uid="{00000000-0005-0000-0000-0000814D0000}"/>
    <cellStyle name="20% - Accent1 3 2 3 6 5" xfId="20025" xr:uid="{00000000-0005-0000-0000-0000824D0000}"/>
    <cellStyle name="20% - Accent1 3 2 3 6 5 2" xfId="20026" xr:uid="{00000000-0005-0000-0000-0000834D0000}"/>
    <cellStyle name="20% - Accent1 3 2 3 6 5 2 2" xfId="20027" xr:uid="{00000000-0005-0000-0000-0000844D0000}"/>
    <cellStyle name="20% - Accent1 3 2 3 6 5 2 2 2" xfId="20028" xr:uid="{00000000-0005-0000-0000-0000854D0000}"/>
    <cellStyle name="20% - Accent1 3 2 3 6 5 2 3" xfId="20029" xr:uid="{00000000-0005-0000-0000-0000864D0000}"/>
    <cellStyle name="20% - Accent1 3 2 3 6 5 3" xfId="20030" xr:uid="{00000000-0005-0000-0000-0000874D0000}"/>
    <cellStyle name="20% - Accent1 3 2 3 6 5 3 2" xfId="20031" xr:uid="{00000000-0005-0000-0000-0000884D0000}"/>
    <cellStyle name="20% - Accent1 3 2 3 6 5 4" xfId="20032" xr:uid="{00000000-0005-0000-0000-0000894D0000}"/>
    <cellStyle name="20% - Accent1 3 2 3 6 6" xfId="20033" xr:uid="{00000000-0005-0000-0000-00008A4D0000}"/>
    <cellStyle name="20% - Accent1 3 2 3 6 6 2" xfId="20034" xr:uid="{00000000-0005-0000-0000-00008B4D0000}"/>
    <cellStyle name="20% - Accent1 3 2 3 6 6 2 2" xfId="20035" xr:uid="{00000000-0005-0000-0000-00008C4D0000}"/>
    <cellStyle name="20% - Accent1 3 2 3 6 6 2 2 2" xfId="20036" xr:uid="{00000000-0005-0000-0000-00008D4D0000}"/>
    <cellStyle name="20% - Accent1 3 2 3 6 6 2 3" xfId="20037" xr:uid="{00000000-0005-0000-0000-00008E4D0000}"/>
    <cellStyle name="20% - Accent1 3 2 3 6 6 3" xfId="20038" xr:uid="{00000000-0005-0000-0000-00008F4D0000}"/>
    <cellStyle name="20% - Accent1 3 2 3 6 6 3 2" xfId="20039" xr:uid="{00000000-0005-0000-0000-0000904D0000}"/>
    <cellStyle name="20% - Accent1 3 2 3 6 6 4" xfId="20040" xr:uid="{00000000-0005-0000-0000-0000914D0000}"/>
    <cellStyle name="20% - Accent1 3 2 3 6 7" xfId="20041" xr:uid="{00000000-0005-0000-0000-0000924D0000}"/>
    <cellStyle name="20% - Accent1 3 2 3 6 7 2" xfId="20042" xr:uid="{00000000-0005-0000-0000-0000934D0000}"/>
    <cellStyle name="20% - Accent1 3 2 3 6 7 2 2" xfId="20043" xr:uid="{00000000-0005-0000-0000-0000944D0000}"/>
    <cellStyle name="20% - Accent1 3 2 3 6 7 3" xfId="20044" xr:uid="{00000000-0005-0000-0000-0000954D0000}"/>
    <cellStyle name="20% - Accent1 3 2 3 6 8" xfId="20045" xr:uid="{00000000-0005-0000-0000-0000964D0000}"/>
    <cellStyle name="20% - Accent1 3 2 3 6 8 2" xfId="20046" xr:uid="{00000000-0005-0000-0000-0000974D0000}"/>
    <cellStyle name="20% - Accent1 3 2 3 6 8 2 2" xfId="20047" xr:uid="{00000000-0005-0000-0000-0000984D0000}"/>
    <cellStyle name="20% - Accent1 3 2 3 6 8 3" xfId="20048" xr:uid="{00000000-0005-0000-0000-0000994D0000}"/>
    <cellStyle name="20% - Accent1 3 2 3 6 9" xfId="20049" xr:uid="{00000000-0005-0000-0000-00009A4D0000}"/>
    <cellStyle name="20% - Accent1 3 2 3 6 9 2" xfId="20050" xr:uid="{00000000-0005-0000-0000-00009B4D0000}"/>
    <cellStyle name="20% - Accent1 3 2 3 7" xfId="20051" xr:uid="{00000000-0005-0000-0000-00009C4D0000}"/>
    <cellStyle name="20% - Accent1 3 2 3 7 2" xfId="20052" xr:uid="{00000000-0005-0000-0000-00009D4D0000}"/>
    <cellStyle name="20% - Accent1 3 2 3 7 2 2" xfId="20053" xr:uid="{00000000-0005-0000-0000-00009E4D0000}"/>
    <cellStyle name="20% - Accent1 3 2 3 7 2 2 2" xfId="20054" xr:uid="{00000000-0005-0000-0000-00009F4D0000}"/>
    <cellStyle name="20% - Accent1 3 2 3 7 2 2 2 2" xfId="20055" xr:uid="{00000000-0005-0000-0000-0000A04D0000}"/>
    <cellStyle name="20% - Accent1 3 2 3 7 2 2 3" xfId="20056" xr:uid="{00000000-0005-0000-0000-0000A14D0000}"/>
    <cellStyle name="20% - Accent1 3 2 3 7 2 3" xfId="20057" xr:uid="{00000000-0005-0000-0000-0000A24D0000}"/>
    <cellStyle name="20% - Accent1 3 2 3 7 2 3 2" xfId="20058" xr:uid="{00000000-0005-0000-0000-0000A34D0000}"/>
    <cellStyle name="20% - Accent1 3 2 3 7 2 4" xfId="20059" xr:uid="{00000000-0005-0000-0000-0000A44D0000}"/>
    <cellStyle name="20% - Accent1 3 2 3 7 3" xfId="20060" xr:uid="{00000000-0005-0000-0000-0000A54D0000}"/>
    <cellStyle name="20% - Accent1 3 2 3 7 3 2" xfId="20061" xr:uid="{00000000-0005-0000-0000-0000A64D0000}"/>
    <cellStyle name="20% - Accent1 3 2 3 7 3 2 2" xfId="20062" xr:uid="{00000000-0005-0000-0000-0000A74D0000}"/>
    <cellStyle name="20% - Accent1 3 2 3 7 3 2 2 2" xfId="20063" xr:uid="{00000000-0005-0000-0000-0000A84D0000}"/>
    <cellStyle name="20% - Accent1 3 2 3 7 3 2 3" xfId="20064" xr:uid="{00000000-0005-0000-0000-0000A94D0000}"/>
    <cellStyle name="20% - Accent1 3 2 3 7 3 3" xfId="20065" xr:uid="{00000000-0005-0000-0000-0000AA4D0000}"/>
    <cellStyle name="20% - Accent1 3 2 3 7 3 3 2" xfId="20066" xr:uid="{00000000-0005-0000-0000-0000AB4D0000}"/>
    <cellStyle name="20% - Accent1 3 2 3 7 3 4" xfId="20067" xr:uid="{00000000-0005-0000-0000-0000AC4D0000}"/>
    <cellStyle name="20% - Accent1 3 2 3 7 4" xfId="20068" xr:uid="{00000000-0005-0000-0000-0000AD4D0000}"/>
    <cellStyle name="20% - Accent1 3 2 3 7 4 2" xfId="20069" xr:uid="{00000000-0005-0000-0000-0000AE4D0000}"/>
    <cellStyle name="20% - Accent1 3 2 3 7 4 2 2" xfId="20070" xr:uid="{00000000-0005-0000-0000-0000AF4D0000}"/>
    <cellStyle name="20% - Accent1 3 2 3 7 4 2 2 2" xfId="20071" xr:uid="{00000000-0005-0000-0000-0000B04D0000}"/>
    <cellStyle name="20% - Accent1 3 2 3 7 4 2 3" xfId="20072" xr:uid="{00000000-0005-0000-0000-0000B14D0000}"/>
    <cellStyle name="20% - Accent1 3 2 3 7 4 3" xfId="20073" xr:uid="{00000000-0005-0000-0000-0000B24D0000}"/>
    <cellStyle name="20% - Accent1 3 2 3 7 4 3 2" xfId="20074" xr:uid="{00000000-0005-0000-0000-0000B34D0000}"/>
    <cellStyle name="20% - Accent1 3 2 3 7 4 4" xfId="20075" xr:uid="{00000000-0005-0000-0000-0000B44D0000}"/>
    <cellStyle name="20% - Accent1 3 2 3 7 5" xfId="20076" xr:uid="{00000000-0005-0000-0000-0000B54D0000}"/>
    <cellStyle name="20% - Accent1 3 2 3 7 5 2" xfId="20077" xr:uid="{00000000-0005-0000-0000-0000B64D0000}"/>
    <cellStyle name="20% - Accent1 3 2 3 7 5 2 2" xfId="20078" xr:uid="{00000000-0005-0000-0000-0000B74D0000}"/>
    <cellStyle name="20% - Accent1 3 2 3 7 5 3" xfId="20079" xr:uid="{00000000-0005-0000-0000-0000B84D0000}"/>
    <cellStyle name="20% - Accent1 3 2 3 7 6" xfId="20080" xr:uid="{00000000-0005-0000-0000-0000B94D0000}"/>
    <cellStyle name="20% - Accent1 3 2 3 7 6 2" xfId="20081" xr:uid="{00000000-0005-0000-0000-0000BA4D0000}"/>
    <cellStyle name="20% - Accent1 3 2 3 7 6 2 2" xfId="20082" xr:uid="{00000000-0005-0000-0000-0000BB4D0000}"/>
    <cellStyle name="20% - Accent1 3 2 3 7 6 3" xfId="20083" xr:uid="{00000000-0005-0000-0000-0000BC4D0000}"/>
    <cellStyle name="20% - Accent1 3 2 3 7 7" xfId="20084" xr:uid="{00000000-0005-0000-0000-0000BD4D0000}"/>
    <cellStyle name="20% - Accent1 3 2 3 7 7 2" xfId="20085" xr:uid="{00000000-0005-0000-0000-0000BE4D0000}"/>
    <cellStyle name="20% - Accent1 3 2 3 7 8" xfId="20086" xr:uid="{00000000-0005-0000-0000-0000BF4D0000}"/>
    <cellStyle name="20% - Accent1 3 2 3 7 8 2" xfId="20087" xr:uid="{00000000-0005-0000-0000-0000C04D0000}"/>
    <cellStyle name="20% - Accent1 3 2 3 7 9" xfId="20088" xr:uid="{00000000-0005-0000-0000-0000C14D0000}"/>
    <cellStyle name="20% - Accent1 3 2 3 8" xfId="20089" xr:uid="{00000000-0005-0000-0000-0000C24D0000}"/>
    <cellStyle name="20% - Accent1 3 2 3 8 2" xfId="20090" xr:uid="{00000000-0005-0000-0000-0000C34D0000}"/>
    <cellStyle name="20% - Accent1 3 2 3 8 2 2" xfId="20091" xr:uid="{00000000-0005-0000-0000-0000C44D0000}"/>
    <cellStyle name="20% - Accent1 3 2 3 8 2 2 2" xfId="20092" xr:uid="{00000000-0005-0000-0000-0000C54D0000}"/>
    <cellStyle name="20% - Accent1 3 2 3 8 2 2 2 2" xfId="20093" xr:uid="{00000000-0005-0000-0000-0000C64D0000}"/>
    <cellStyle name="20% - Accent1 3 2 3 8 2 2 3" xfId="20094" xr:uid="{00000000-0005-0000-0000-0000C74D0000}"/>
    <cellStyle name="20% - Accent1 3 2 3 8 2 3" xfId="20095" xr:uid="{00000000-0005-0000-0000-0000C84D0000}"/>
    <cellStyle name="20% - Accent1 3 2 3 8 2 3 2" xfId="20096" xr:uid="{00000000-0005-0000-0000-0000C94D0000}"/>
    <cellStyle name="20% - Accent1 3 2 3 8 2 4" xfId="20097" xr:uid="{00000000-0005-0000-0000-0000CA4D0000}"/>
    <cellStyle name="20% - Accent1 3 2 3 8 3" xfId="20098" xr:uid="{00000000-0005-0000-0000-0000CB4D0000}"/>
    <cellStyle name="20% - Accent1 3 2 3 8 3 2" xfId="20099" xr:uid="{00000000-0005-0000-0000-0000CC4D0000}"/>
    <cellStyle name="20% - Accent1 3 2 3 8 3 2 2" xfId="20100" xr:uid="{00000000-0005-0000-0000-0000CD4D0000}"/>
    <cellStyle name="20% - Accent1 3 2 3 8 3 2 2 2" xfId="20101" xr:uid="{00000000-0005-0000-0000-0000CE4D0000}"/>
    <cellStyle name="20% - Accent1 3 2 3 8 3 2 3" xfId="20102" xr:uid="{00000000-0005-0000-0000-0000CF4D0000}"/>
    <cellStyle name="20% - Accent1 3 2 3 8 3 3" xfId="20103" xr:uid="{00000000-0005-0000-0000-0000D04D0000}"/>
    <cellStyle name="20% - Accent1 3 2 3 8 3 3 2" xfId="20104" xr:uid="{00000000-0005-0000-0000-0000D14D0000}"/>
    <cellStyle name="20% - Accent1 3 2 3 8 3 4" xfId="20105" xr:uid="{00000000-0005-0000-0000-0000D24D0000}"/>
    <cellStyle name="20% - Accent1 3 2 3 8 4" xfId="20106" xr:uid="{00000000-0005-0000-0000-0000D34D0000}"/>
    <cellStyle name="20% - Accent1 3 2 3 8 4 2" xfId="20107" xr:uid="{00000000-0005-0000-0000-0000D44D0000}"/>
    <cellStyle name="20% - Accent1 3 2 3 8 4 2 2" xfId="20108" xr:uid="{00000000-0005-0000-0000-0000D54D0000}"/>
    <cellStyle name="20% - Accent1 3 2 3 8 4 2 2 2" xfId="20109" xr:uid="{00000000-0005-0000-0000-0000D64D0000}"/>
    <cellStyle name="20% - Accent1 3 2 3 8 4 2 3" xfId="20110" xr:uid="{00000000-0005-0000-0000-0000D74D0000}"/>
    <cellStyle name="20% - Accent1 3 2 3 8 4 3" xfId="20111" xr:uid="{00000000-0005-0000-0000-0000D84D0000}"/>
    <cellStyle name="20% - Accent1 3 2 3 8 4 3 2" xfId="20112" xr:uid="{00000000-0005-0000-0000-0000D94D0000}"/>
    <cellStyle name="20% - Accent1 3 2 3 8 4 4" xfId="20113" xr:uid="{00000000-0005-0000-0000-0000DA4D0000}"/>
    <cellStyle name="20% - Accent1 3 2 3 8 5" xfId="20114" xr:uid="{00000000-0005-0000-0000-0000DB4D0000}"/>
    <cellStyle name="20% - Accent1 3 2 3 8 5 2" xfId="20115" xr:uid="{00000000-0005-0000-0000-0000DC4D0000}"/>
    <cellStyle name="20% - Accent1 3 2 3 8 5 2 2" xfId="20116" xr:uid="{00000000-0005-0000-0000-0000DD4D0000}"/>
    <cellStyle name="20% - Accent1 3 2 3 8 5 3" xfId="20117" xr:uid="{00000000-0005-0000-0000-0000DE4D0000}"/>
    <cellStyle name="20% - Accent1 3 2 3 8 6" xfId="20118" xr:uid="{00000000-0005-0000-0000-0000DF4D0000}"/>
    <cellStyle name="20% - Accent1 3 2 3 8 6 2" xfId="20119" xr:uid="{00000000-0005-0000-0000-0000E04D0000}"/>
    <cellStyle name="20% - Accent1 3 2 3 8 6 2 2" xfId="20120" xr:uid="{00000000-0005-0000-0000-0000E14D0000}"/>
    <cellStyle name="20% - Accent1 3 2 3 8 6 3" xfId="20121" xr:uid="{00000000-0005-0000-0000-0000E24D0000}"/>
    <cellStyle name="20% - Accent1 3 2 3 8 7" xfId="20122" xr:uid="{00000000-0005-0000-0000-0000E34D0000}"/>
    <cellStyle name="20% - Accent1 3 2 3 8 7 2" xfId="20123" xr:uid="{00000000-0005-0000-0000-0000E44D0000}"/>
    <cellStyle name="20% - Accent1 3 2 3 8 8" xfId="20124" xr:uid="{00000000-0005-0000-0000-0000E54D0000}"/>
    <cellStyle name="20% - Accent1 3 2 3 8 8 2" xfId="20125" xr:uid="{00000000-0005-0000-0000-0000E64D0000}"/>
    <cellStyle name="20% - Accent1 3 2 3 8 9" xfId="20126" xr:uid="{00000000-0005-0000-0000-0000E74D0000}"/>
    <cellStyle name="20% - Accent1 3 2 3 9" xfId="20127" xr:uid="{00000000-0005-0000-0000-0000E84D0000}"/>
    <cellStyle name="20% - Accent1 3 2 3 9 2" xfId="20128" xr:uid="{00000000-0005-0000-0000-0000E94D0000}"/>
    <cellStyle name="20% - Accent1 3 2 3 9 2 2" xfId="20129" xr:uid="{00000000-0005-0000-0000-0000EA4D0000}"/>
    <cellStyle name="20% - Accent1 3 2 3 9 2 2 2" xfId="20130" xr:uid="{00000000-0005-0000-0000-0000EB4D0000}"/>
    <cellStyle name="20% - Accent1 3 2 3 9 2 3" xfId="20131" xr:uid="{00000000-0005-0000-0000-0000EC4D0000}"/>
    <cellStyle name="20% - Accent1 3 2 3 9 3" xfId="20132" xr:uid="{00000000-0005-0000-0000-0000ED4D0000}"/>
    <cellStyle name="20% - Accent1 3 2 3 9 3 2" xfId="20133" xr:uid="{00000000-0005-0000-0000-0000EE4D0000}"/>
    <cellStyle name="20% - Accent1 3 2 3 9 4" xfId="20134" xr:uid="{00000000-0005-0000-0000-0000EF4D0000}"/>
    <cellStyle name="20% - Accent1 3 2 4" xfId="20135" xr:uid="{00000000-0005-0000-0000-0000F04D0000}"/>
    <cellStyle name="20% - Accent1 3 2 4 10" xfId="20136" xr:uid="{00000000-0005-0000-0000-0000F14D0000}"/>
    <cellStyle name="20% - Accent1 3 2 4 10 2" xfId="20137" xr:uid="{00000000-0005-0000-0000-0000F24D0000}"/>
    <cellStyle name="20% - Accent1 3 2 4 10 2 2" xfId="20138" xr:uid="{00000000-0005-0000-0000-0000F34D0000}"/>
    <cellStyle name="20% - Accent1 3 2 4 10 2 2 2" xfId="20139" xr:uid="{00000000-0005-0000-0000-0000F44D0000}"/>
    <cellStyle name="20% - Accent1 3 2 4 10 2 3" xfId="20140" xr:uid="{00000000-0005-0000-0000-0000F54D0000}"/>
    <cellStyle name="20% - Accent1 3 2 4 10 3" xfId="20141" xr:uid="{00000000-0005-0000-0000-0000F64D0000}"/>
    <cellStyle name="20% - Accent1 3 2 4 10 3 2" xfId="20142" xr:uid="{00000000-0005-0000-0000-0000F74D0000}"/>
    <cellStyle name="20% - Accent1 3 2 4 10 4" xfId="20143" xr:uid="{00000000-0005-0000-0000-0000F84D0000}"/>
    <cellStyle name="20% - Accent1 3 2 4 11" xfId="20144" xr:uid="{00000000-0005-0000-0000-0000F94D0000}"/>
    <cellStyle name="20% - Accent1 3 2 4 11 2" xfId="20145" xr:uid="{00000000-0005-0000-0000-0000FA4D0000}"/>
    <cellStyle name="20% - Accent1 3 2 4 11 2 2" xfId="20146" xr:uid="{00000000-0005-0000-0000-0000FB4D0000}"/>
    <cellStyle name="20% - Accent1 3 2 4 11 2 2 2" xfId="20147" xr:uid="{00000000-0005-0000-0000-0000FC4D0000}"/>
    <cellStyle name="20% - Accent1 3 2 4 11 2 3" xfId="20148" xr:uid="{00000000-0005-0000-0000-0000FD4D0000}"/>
    <cellStyle name="20% - Accent1 3 2 4 11 3" xfId="20149" xr:uid="{00000000-0005-0000-0000-0000FE4D0000}"/>
    <cellStyle name="20% - Accent1 3 2 4 11 3 2" xfId="20150" xr:uid="{00000000-0005-0000-0000-0000FF4D0000}"/>
    <cellStyle name="20% - Accent1 3 2 4 11 4" xfId="20151" xr:uid="{00000000-0005-0000-0000-0000004E0000}"/>
    <cellStyle name="20% - Accent1 3 2 4 12" xfId="20152" xr:uid="{00000000-0005-0000-0000-0000014E0000}"/>
    <cellStyle name="20% - Accent1 3 2 4 12 2" xfId="20153" xr:uid="{00000000-0005-0000-0000-0000024E0000}"/>
    <cellStyle name="20% - Accent1 3 2 4 12 2 2" xfId="20154" xr:uid="{00000000-0005-0000-0000-0000034E0000}"/>
    <cellStyle name="20% - Accent1 3 2 4 12 3" xfId="20155" xr:uid="{00000000-0005-0000-0000-0000044E0000}"/>
    <cellStyle name="20% - Accent1 3 2 4 13" xfId="20156" xr:uid="{00000000-0005-0000-0000-0000054E0000}"/>
    <cellStyle name="20% - Accent1 3 2 4 13 2" xfId="20157" xr:uid="{00000000-0005-0000-0000-0000064E0000}"/>
    <cellStyle name="20% - Accent1 3 2 4 13 2 2" xfId="20158" xr:uid="{00000000-0005-0000-0000-0000074E0000}"/>
    <cellStyle name="20% - Accent1 3 2 4 13 3" xfId="20159" xr:uid="{00000000-0005-0000-0000-0000084E0000}"/>
    <cellStyle name="20% - Accent1 3 2 4 14" xfId="20160" xr:uid="{00000000-0005-0000-0000-0000094E0000}"/>
    <cellStyle name="20% - Accent1 3 2 4 14 2" xfId="20161" xr:uid="{00000000-0005-0000-0000-00000A4E0000}"/>
    <cellStyle name="20% - Accent1 3 2 4 15" xfId="20162" xr:uid="{00000000-0005-0000-0000-00000B4E0000}"/>
    <cellStyle name="20% - Accent1 3 2 4 15 2" xfId="20163" xr:uid="{00000000-0005-0000-0000-00000C4E0000}"/>
    <cellStyle name="20% - Accent1 3 2 4 16" xfId="20164" xr:uid="{00000000-0005-0000-0000-00000D4E0000}"/>
    <cellStyle name="20% - Accent1 3 2 4 2" xfId="20165" xr:uid="{00000000-0005-0000-0000-00000E4E0000}"/>
    <cellStyle name="20% - Accent1 3 2 4 2 10" xfId="20166" xr:uid="{00000000-0005-0000-0000-00000F4E0000}"/>
    <cellStyle name="20% - Accent1 3 2 4 2 10 2" xfId="20167" xr:uid="{00000000-0005-0000-0000-0000104E0000}"/>
    <cellStyle name="20% - Accent1 3 2 4 2 10 2 2" xfId="20168" xr:uid="{00000000-0005-0000-0000-0000114E0000}"/>
    <cellStyle name="20% - Accent1 3 2 4 2 10 2 2 2" xfId="20169" xr:uid="{00000000-0005-0000-0000-0000124E0000}"/>
    <cellStyle name="20% - Accent1 3 2 4 2 10 2 3" xfId="20170" xr:uid="{00000000-0005-0000-0000-0000134E0000}"/>
    <cellStyle name="20% - Accent1 3 2 4 2 10 3" xfId="20171" xr:uid="{00000000-0005-0000-0000-0000144E0000}"/>
    <cellStyle name="20% - Accent1 3 2 4 2 10 3 2" xfId="20172" xr:uid="{00000000-0005-0000-0000-0000154E0000}"/>
    <cellStyle name="20% - Accent1 3 2 4 2 10 4" xfId="20173" xr:uid="{00000000-0005-0000-0000-0000164E0000}"/>
    <cellStyle name="20% - Accent1 3 2 4 2 11" xfId="20174" xr:uid="{00000000-0005-0000-0000-0000174E0000}"/>
    <cellStyle name="20% - Accent1 3 2 4 2 11 2" xfId="20175" xr:uid="{00000000-0005-0000-0000-0000184E0000}"/>
    <cellStyle name="20% - Accent1 3 2 4 2 11 2 2" xfId="20176" xr:uid="{00000000-0005-0000-0000-0000194E0000}"/>
    <cellStyle name="20% - Accent1 3 2 4 2 11 3" xfId="20177" xr:uid="{00000000-0005-0000-0000-00001A4E0000}"/>
    <cellStyle name="20% - Accent1 3 2 4 2 12" xfId="20178" xr:uid="{00000000-0005-0000-0000-00001B4E0000}"/>
    <cellStyle name="20% - Accent1 3 2 4 2 12 2" xfId="20179" xr:uid="{00000000-0005-0000-0000-00001C4E0000}"/>
    <cellStyle name="20% - Accent1 3 2 4 2 12 2 2" xfId="20180" xr:uid="{00000000-0005-0000-0000-00001D4E0000}"/>
    <cellStyle name="20% - Accent1 3 2 4 2 12 3" xfId="20181" xr:uid="{00000000-0005-0000-0000-00001E4E0000}"/>
    <cellStyle name="20% - Accent1 3 2 4 2 13" xfId="20182" xr:uid="{00000000-0005-0000-0000-00001F4E0000}"/>
    <cellStyle name="20% - Accent1 3 2 4 2 13 2" xfId="20183" xr:uid="{00000000-0005-0000-0000-0000204E0000}"/>
    <cellStyle name="20% - Accent1 3 2 4 2 14" xfId="20184" xr:uid="{00000000-0005-0000-0000-0000214E0000}"/>
    <cellStyle name="20% - Accent1 3 2 4 2 14 2" xfId="20185" xr:uid="{00000000-0005-0000-0000-0000224E0000}"/>
    <cellStyle name="20% - Accent1 3 2 4 2 15" xfId="20186" xr:uid="{00000000-0005-0000-0000-0000234E0000}"/>
    <cellStyle name="20% - Accent1 3 2 4 2 2" xfId="20187" xr:uid="{00000000-0005-0000-0000-0000244E0000}"/>
    <cellStyle name="20% - Accent1 3 2 4 2 2 10" xfId="20188" xr:uid="{00000000-0005-0000-0000-0000254E0000}"/>
    <cellStyle name="20% - Accent1 3 2 4 2 2 10 2" xfId="20189" xr:uid="{00000000-0005-0000-0000-0000264E0000}"/>
    <cellStyle name="20% - Accent1 3 2 4 2 2 10 2 2" xfId="20190" xr:uid="{00000000-0005-0000-0000-0000274E0000}"/>
    <cellStyle name="20% - Accent1 3 2 4 2 2 10 3" xfId="20191" xr:uid="{00000000-0005-0000-0000-0000284E0000}"/>
    <cellStyle name="20% - Accent1 3 2 4 2 2 11" xfId="20192" xr:uid="{00000000-0005-0000-0000-0000294E0000}"/>
    <cellStyle name="20% - Accent1 3 2 4 2 2 11 2" xfId="20193" xr:uid="{00000000-0005-0000-0000-00002A4E0000}"/>
    <cellStyle name="20% - Accent1 3 2 4 2 2 11 2 2" xfId="20194" xr:uid="{00000000-0005-0000-0000-00002B4E0000}"/>
    <cellStyle name="20% - Accent1 3 2 4 2 2 11 3" xfId="20195" xr:uid="{00000000-0005-0000-0000-00002C4E0000}"/>
    <cellStyle name="20% - Accent1 3 2 4 2 2 12" xfId="20196" xr:uid="{00000000-0005-0000-0000-00002D4E0000}"/>
    <cellStyle name="20% - Accent1 3 2 4 2 2 12 2" xfId="20197" xr:uid="{00000000-0005-0000-0000-00002E4E0000}"/>
    <cellStyle name="20% - Accent1 3 2 4 2 2 13" xfId="20198" xr:uid="{00000000-0005-0000-0000-00002F4E0000}"/>
    <cellStyle name="20% - Accent1 3 2 4 2 2 13 2" xfId="20199" xr:uid="{00000000-0005-0000-0000-0000304E0000}"/>
    <cellStyle name="20% - Accent1 3 2 4 2 2 14" xfId="20200" xr:uid="{00000000-0005-0000-0000-0000314E0000}"/>
    <cellStyle name="20% - Accent1 3 2 4 2 2 2" xfId="20201" xr:uid="{00000000-0005-0000-0000-0000324E0000}"/>
    <cellStyle name="20% - Accent1 3 2 4 2 2 2 10" xfId="20202" xr:uid="{00000000-0005-0000-0000-0000334E0000}"/>
    <cellStyle name="20% - Accent1 3 2 4 2 2 2 10 2" xfId="20203" xr:uid="{00000000-0005-0000-0000-0000344E0000}"/>
    <cellStyle name="20% - Accent1 3 2 4 2 2 2 11" xfId="20204" xr:uid="{00000000-0005-0000-0000-0000354E0000}"/>
    <cellStyle name="20% - Accent1 3 2 4 2 2 2 2" xfId="20205" xr:uid="{00000000-0005-0000-0000-0000364E0000}"/>
    <cellStyle name="20% - Accent1 3 2 4 2 2 2 2 2" xfId="20206" xr:uid="{00000000-0005-0000-0000-0000374E0000}"/>
    <cellStyle name="20% - Accent1 3 2 4 2 2 2 2 2 2" xfId="20207" xr:uid="{00000000-0005-0000-0000-0000384E0000}"/>
    <cellStyle name="20% - Accent1 3 2 4 2 2 2 2 2 2 2" xfId="20208" xr:uid="{00000000-0005-0000-0000-0000394E0000}"/>
    <cellStyle name="20% - Accent1 3 2 4 2 2 2 2 2 2 2 2" xfId="20209" xr:uid="{00000000-0005-0000-0000-00003A4E0000}"/>
    <cellStyle name="20% - Accent1 3 2 4 2 2 2 2 2 2 3" xfId="20210" xr:uid="{00000000-0005-0000-0000-00003B4E0000}"/>
    <cellStyle name="20% - Accent1 3 2 4 2 2 2 2 2 3" xfId="20211" xr:uid="{00000000-0005-0000-0000-00003C4E0000}"/>
    <cellStyle name="20% - Accent1 3 2 4 2 2 2 2 2 3 2" xfId="20212" xr:uid="{00000000-0005-0000-0000-00003D4E0000}"/>
    <cellStyle name="20% - Accent1 3 2 4 2 2 2 2 2 4" xfId="20213" xr:uid="{00000000-0005-0000-0000-00003E4E0000}"/>
    <cellStyle name="20% - Accent1 3 2 4 2 2 2 2 3" xfId="20214" xr:uid="{00000000-0005-0000-0000-00003F4E0000}"/>
    <cellStyle name="20% - Accent1 3 2 4 2 2 2 2 3 2" xfId="20215" xr:uid="{00000000-0005-0000-0000-0000404E0000}"/>
    <cellStyle name="20% - Accent1 3 2 4 2 2 2 2 3 2 2" xfId="20216" xr:uid="{00000000-0005-0000-0000-0000414E0000}"/>
    <cellStyle name="20% - Accent1 3 2 4 2 2 2 2 3 2 2 2" xfId="20217" xr:uid="{00000000-0005-0000-0000-0000424E0000}"/>
    <cellStyle name="20% - Accent1 3 2 4 2 2 2 2 3 2 3" xfId="20218" xr:uid="{00000000-0005-0000-0000-0000434E0000}"/>
    <cellStyle name="20% - Accent1 3 2 4 2 2 2 2 3 3" xfId="20219" xr:uid="{00000000-0005-0000-0000-0000444E0000}"/>
    <cellStyle name="20% - Accent1 3 2 4 2 2 2 2 3 3 2" xfId="20220" xr:uid="{00000000-0005-0000-0000-0000454E0000}"/>
    <cellStyle name="20% - Accent1 3 2 4 2 2 2 2 3 4" xfId="20221" xr:uid="{00000000-0005-0000-0000-0000464E0000}"/>
    <cellStyle name="20% - Accent1 3 2 4 2 2 2 2 4" xfId="20222" xr:uid="{00000000-0005-0000-0000-0000474E0000}"/>
    <cellStyle name="20% - Accent1 3 2 4 2 2 2 2 4 2" xfId="20223" xr:uid="{00000000-0005-0000-0000-0000484E0000}"/>
    <cellStyle name="20% - Accent1 3 2 4 2 2 2 2 4 2 2" xfId="20224" xr:uid="{00000000-0005-0000-0000-0000494E0000}"/>
    <cellStyle name="20% - Accent1 3 2 4 2 2 2 2 4 2 2 2" xfId="20225" xr:uid="{00000000-0005-0000-0000-00004A4E0000}"/>
    <cellStyle name="20% - Accent1 3 2 4 2 2 2 2 4 2 3" xfId="20226" xr:uid="{00000000-0005-0000-0000-00004B4E0000}"/>
    <cellStyle name="20% - Accent1 3 2 4 2 2 2 2 4 3" xfId="20227" xr:uid="{00000000-0005-0000-0000-00004C4E0000}"/>
    <cellStyle name="20% - Accent1 3 2 4 2 2 2 2 4 3 2" xfId="20228" xr:uid="{00000000-0005-0000-0000-00004D4E0000}"/>
    <cellStyle name="20% - Accent1 3 2 4 2 2 2 2 4 4" xfId="20229" xr:uid="{00000000-0005-0000-0000-00004E4E0000}"/>
    <cellStyle name="20% - Accent1 3 2 4 2 2 2 2 5" xfId="20230" xr:uid="{00000000-0005-0000-0000-00004F4E0000}"/>
    <cellStyle name="20% - Accent1 3 2 4 2 2 2 2 5 2" xfId="20231" xr:uid="{00000000-0005-0000-0000-0000504E0000}"/>
    <cellStyle name="20% - Accent1 3 2 4 2 2 2 2 5 2 2" xfId="20232" xr:uid="{00000000-0005-0000-0000-0000514E0000}"/>
    <cellStyle name="20% - Accent1 3 2 4 2 2 2 2 5 3" xfId="20233" xr:uid="{00000000-0005-0000-0000-0000524E0000}"/>
    <cellStyle name="20% - Accent1 3 2 4 2 2 2 2 6" xfId="20234" xr:uid="{00000000-0005-0000-0000-0000534E0000}"/>
    <cellStyle name="20% - Accent1 3 2 4 2 2 2 2 6 2" xfId="20235" xr:uid="{00000000-0005-0000-0000-0000544E0000}"/>
    <cellStyle name="20% - Accent1 3 2 4 2 2 2 2 6 2 2" xfId="20236" xr:uid="{00000000-0005-0000-0000-0000554E0000}"/>
    <cellStyle name="20% - Accent1 3 2 4 2 2 2 2 6 3" xfId="20237" xr:uid="{00000000-0005-0000-0000-0000564E0000}"/>
    <cellStyle name="20% - Accent1 3 2 4 2 2 2 2 7" xfId="20238" xr:uid="{00000000-0005-0000-0000-0000574E0000}"/>
    <cellStyle name="20% - Accent1 3 2 4 2 2 2 2 7 2" xfId="20239" xr:uid="{00000000-0005-0000-0000-0000584E0000}"/>
    <cellStyle name="20% - Accent1 3 2 4 2 2 2 2 8" xfId="20240" xr:uid="{00000000-0005-0000-0000-0000594E0000}"/>
    <cellStyle name="20% - Accent1 3 2 4 2 2 2 2 8 2" xfId="20241" xr:uid="{00000000-0005-0000-0000-00005A4E0000}"/>
    <cellStyle name="20% - Accent1 3 2 4 2 2 2 2 9" xfId="20242" xr:uid="{00000000-0005-0000-0000-00005B4E0000}"/>
    <cellStyle name="20% - Accent1 3 2 4 2 2 2 3" xfId="20243" xr:uid="{00000000-0005-0000-0000-00005C4E0000}"/>
    <cellStyle name="20% - Accent1 3 2 4 2 2 2 3 2" xfId="20244" xr:uid="{00000000-0005-0000-0000-00005D4E0000}"/>
    <cellStyle name="20% - Accent1 3 2 4 2 2 2 3 2 2" xfId="20245" xr:uid="{00000000-0005-0000-0000-00005E4E0000}"/>
    <cellStyle name="20% - Accent1 3 2 4 2 2 2 3 2 2 2" xfId="20246" xr:uid="{00000000-0005-0000-0000-00005F4E0000}"/>
    <cellStyle name="20% - Accent1 3 2 4 2 2 2 3 2 2 2 2" xfId="20247" xr:uid="{00000000-0005-0000-0000-0000604E0000}"/>
    <cellStyle name="20% - Accent1 3 2 4 2 2 2 3 2 2 3" xfId="20248" xr:uid="{00000000-0005-0000-0000-0000614E0000}"/>
    <cellStyle name="20% - Accent1 3 2 4 2 2 2 3 2 3" xfId="20249" xr:uid="{00000000-0005-0000-0000-0000624E0000}"/>
    <cellStyle name="20% - Accent1 3 2 4 2 2 2 3 2 3 2" xfId="20250" xr:uid="{00000000-0005-0000-0000-0000634E0000}"/>
    <cellStyle name="20% - Accent1 3 2 4 2 2 2 3 2 4" xfId="20251" xr:uid="{00000000-0005-0000-0000-0000644E0000}"/>
    <cellStyle name="20% - Accent1 3 2 4 2 2 2 3 3" xfId="20252" xr:uid="{00000000-0005-0000-0000-0000654E0000}"/>
    <cellStyle name="20% - Accent1 3 2 4 2 2 2 3 3 2" xfId="20253" xr:uid="{00000000-0005-0000-0000-0000664E0000}"/>
    <cellStyle name="20% - Accent1 3 2 4 2 2 2 3 3 2 2" xfId="20254" xr:uid="{00000000-0005-0000-0000-0000674E0000}"/>
    <cellStyle name="20% - Accent1 3 2 4 2 2 2 3 3 2 2 2" xfId="20255" xr:uid="{00000000-0005-0000-0000-0000684E0000}"/>
    <cellStyle name="20% - Accent1 3 2 4 2 2 2 3 3 2 3" xfId="20256" xr:uid="{00000000-0005-0000-0000-0000694E0000}"/>
    <cellStyle name="20% - Accent1 3 2 4 2 2 2 3 3 3" xfId="20257" xr:uid="{00000000-0005-0000-0000-00006A4E0000}"/>
    <cellStyle name="20% - Accent1 3 2 4 2 2 2 3 3 3 2" xfId="20258" xr:uid="{00000000-0005-0000-0000-00006B4E0000}"/>
    <cellStyle name="20% - Accent1 3 2 4 2 2 2 3 3 4" xfId="20259" xr:uid="{00000000-0005-0000-0000-00006C4E0000}"/>
    <cellStyle name="20% - Accent1 3 2 4 2 2 2 3 4" xfId="20260" xr:uid="{00000000-0005-0000-0000-00006D4E0000}"/>
    <cellStyle name="20% - Accent1 3 2 4 2 2 2 3 4 2" xfId="20261" xr:uid="{00000000-0005-0000-0000-00006E4E0000}"/>
    <cellStyle name="20% - Accent1 3 2 4 2 2 2 3 4 2 2" xfId="20262" xr:uid="{00000000-0005-0000-0000-00006F4E0000}"/>
    <cellStyle name="20% - Accent1 3 2 4 2 2 2 3 4 2 2 2" xfId="20263" xr:uid="{00000000-0005-0000-0000-0000704E0000}"/>
    <cellStyle name="20% - Accent1 3 2 4 2 2 2 3 4 2 3" xfId="20264" xr:uid="{00000000-0005-0000-0000-0000714E0000}"/>
    <cellStyle name="20% - Accent1 3 2 4 2 2 2 3 4 3" xfId="20265" xr:uid="{00000000-0005-0000-0000-0000724E0000}"/>
    <cellStyle name="20% - Accent1 3 2 4 2 2 2 3 4 3 2" xfId="20266" xr:uid="{00000000-0005-0000-0000-0000734E0000}"/>
    <cellStyle name="20% - Accent1 3 2 4 2 2 2 3 4 4" xfId="20267" xr:uid="{00000000-0005-0000-0000-0000744E0000}"/>
    <cellStyle name="20% - Accent1 3 2 4 2 2 2 3 5" xfId="20268" xr:uid="{00000000-0005-0000-0000-0000754E0000}"/>
    <cellStyle name="20% - Accent1 3 2 4 2 2 2 3 5 2" xfId="20269" xr:uid="{00000000-0005-0000-0000-0000764E0000}"/>
    <cellStyle name="20% - Accent1 3 2 4 2 2 2 3 5 2 2" xfId="20270" xr:uid="{00000000-0005-0000-0000-0000774E0000}"/>
    <cellStyle name="20% - Accent1 3 2 4 2 2 2 3 5 3" xfId="20271" xr:uid="{00000000-0005-0000-0000-0000784E0000}"/>
    <cellStyle name="20% - Accent1 3 2 4 2 2 2 3 6" xfId="20272" xr:uid="{00000000-0005-0000-0000-0000794E0000}"/>
    <cellStyle name="20% - Accent1 3 2 4 2 2 2 3 6 2" xfId="20273" xr:uid="{00000000-0005-0000-0000-00007A4E0000}"/>
    <cellStyle name="20% - Accent1 3 2 4 2 2 2 3 6 2 2" xfId="20274" xr:uid="{00000000-0005-0000-0000-00007B4E0000}"/>
    <cellStyle name="20% - Accent1 3 2 4 2 2 2 3 6 3" xfId="20275" xr:uid="{00000000-0005-0000-0000-00007C4E0000}"/>
    <cellStyle name="20% - Accent1 3 2 4 2 2 2 3 7" xfId="20276" xr:uid="{00000000-0005-0000-0000-00007D4E0000}"/>
    <cellStyle name="20% - Accent1 3 2 4 2 2 2 3 7 2" xfId="20277" xr:uid="{00000000-0005-0000-0000-00007E4E0000}"/>
    <cellStyle name="20% - Accent1 3 2 4 2 2 2 3 8" xfId="20278" xr:uid="{00000000-0005-0000-0000-00007F4E0000}"/>
    <cellStyle name="20% - Accent1 3 2 4 2 2 2 3 8 2" xfId="20279" xr:uid="{00000000-0005-0000-0000-0000804E0000}"/>
    <cellStyle name="20% - Accent1 3 2 4 2 2 2 3 9" xfId="20280" xr:uid="{00000000-0005-0000-0000-0000814E0000}"/>
    <cellStyle name="20% - Accent1 3 2 4 2 2 2 4" xfId="20281" xr:uid="{00000000-0005-0000-0000-0000824E0000}"/>
    <cellStyle name="20% - Accent1 3 2 4 2 2 2 4 2" xfId="20282" xr:uid="{00000000-0005-0000-0000-0000834E0000}"/>
    <cellStyle name="20% - Accent1 3 2 4 2 2 2 4 2 2" xfId="20283" xr:uid="{00000000-0005-0000-0000-0000844E0000}"/>
    <cellStyle name="20% - Accent1 3 2 4 2 2 2 4 2 2 2" xfId="20284" xr:uid="{00000000-0005-0000-0000-0000854E0000}"/>
    <cellStyle name="20% - Accent1 3 2 4 2 2 2 4 2 3" xfId="20285" xr:uid="{00000000-0005-0000-0000-0000864E0000}"/>
    <cellStyle name="20% - Accent1 3 2 4 2 2 2 4 3" xfId="20286" xr:uid="{00000000-0005-0000-0000-0000874E0000}"/>
    <cellStyle name="20% - Accent1 3 2 4 2 2 2 4 3 2" xfId="20287" xr:uid="{00000000-0005-0000-0000-0000884E0000}"/>
    <cellStyle name="20% - Accent1 3 2 4 2 2 2 4 4" xfId="20288" xr:uid="{00000000-0005-0000-0000-0000894E0000}"/>
    <cellStyle name="20% - Accent1 3 2 4 2 2 2 5" xfId="20289" xr:uid="{00000000-0005-0000-0000-00008A4E0000}"/>
    <cellStyle name="20% - Accent1 3 2 4 2 2 2 5 2" xfId="20290" xr:uid="{00000000-0005-0000-0000-00008B4E0000}"/>
    <cellStyle name="20% - Accent1 3 2 4 2 2 2 5 2 2" xfId="20291" xr:uid="{00000000-0005-0000-0000-00008C4E0000}"/>
    <cellStyle name="20% - Accent1 3 2 4 2 2 2 5 2 2 2" xfId="20292" xr:uid="{00000000-0005-0000-0000-00008D4E0000}"/>
    <cellStyle name="20% - Accent1 3 2 4 2 2 2 5 2 3" xfId="20293" xr:uid="{00000000-0005-0000-0000-00008E4E0000}"/>
    <cellStyle name="20% - Accent1 3 2 4 2 2 2 5 3" xfId="20294" xr:uid="{00000000-0005-0000-0000-00008F4E0000}"/>
    <cellStyle name="20% - Accent1 3 2 4 2 2 2 5 3 2" xfId="20295" xr:uid="{00000000-0005-0000-0000-0000904E0000}"/>
    <cellStyle name="20% - Accent1 3 2 4 2 2 2 5 4" xfId="20296" xr:uid="{00000000-0005-0000-0000-0000914E0000}"/>
    <cellStyle name="20% - Accent1 3 2 4 2 2 2 6" xfId="20297" xr:uid="{00000000-0005-0000-0000-0000924E0000}"/>
    <cellStyle name="20% - Accent1 3 2 4 2 2 2 6 2" xfId="20298" xr:uid="{00000000-0005-0000-0000-0000934E0000}"/>
    <cellStyle name="20% - Accent1 3 2 4 2 2 2 6 2 2" xfId="20299" xr:uid="{00000000-0005-0000-0000-0000944E0000}"/>
    <cellStyle name="20% - Accent1 3 2 4 2 2 2 6 2 2 2" xfId="20300" xr:uid="{00000000-0005-0000-0000-0000954E0000}"/>
    <cellStyle name="20% - Accent1 3 2 4 2 2 2 6 2 3" xfId="20301" xr:uid="{00000000-0005-0000-0000-0000964E0000}"/>
    <cellStyle name="20% - Accent1 3 2 4 2 2 2 6 3" xfId="20302" xr:uid="{00000000-0005-0000-0000-0000974E0000}"/>
    <cellStyle name="20% - Accent1 3 2 4 2 2 2 6 3 2" xfId="20303" xr:uid="{00000000-0005-0000-0000-0000984E0000}"/>
    <cellStyle name="20% - Accent1 3 2 4 2 2 2 6 4" xfId="20304" xr:uid="{00000000-0005-0000-0000-0000994E0000}"/>
    <cellStyle name="20% - Accent1 3 2 4 2 2 2 7" xfId="20305" xr:uid="{00000000-0005-0000-0000-00009A4E0000}"/>
    <cellStyle name="20% - Accent1 3 2 4 2 2 2 7 2" xfId="20306" xr:uid="{00000000-0005-0000-0000-00009B4E0000}"/>
    <cellStyle name="20% - Accent1 3 2 4 2 2 2 7 2 2" xfId="20307" xr:uid="{00000000-0005-0000-0000-00009C4E0000}"/>
    <cellStyle name="20% - Accent1 3 2 4 2 2 2 7 3" xfId="20308" xr:uid="{00000000-0005-0000-0000-00009D4E0000}"/>
    <cellStyle name="20% - Accent1 3 2 4 2 2 2 8" xfId="20309" xr:uid="{00000000-0005-0000-0000-00009E4E0000}"/>
    <cellStyle name="20% - Accent1 3 2 4 2 2 2 8 2" xfId="20310" xr:uid="{00000000-0005-0000-0000-00009F4E0000}"/>
    <cellStyle name="20% - Accent1 3 2 4 2 2 2 8 2 2" xfId="20311" xr:uid="{00000000-0005-0000-0000-0000A04E0000}"/>
    <cellStyle name="20% - Accent1 3 2 4 2 2 2 8 3" xfId="20312" xr:uid="{00000000-0005-0000-0000-0000A14E0000}"/>
    <cellStyle name="20% - Accent1 3 2 4 2 2 2 9" xfId="20313" xr:uid="{00000000-0005-0000-0000-0000A24E0000}"/>
    <cellStyle name="20% - Accent1 3 2 4 2 2 2 9 2" xfId="20314" xr:uid="{00000000-0005-0000-0000-0000A34E0000}"/>
    <cellStyle name="20% - Accent1 3 2 4 2 2 3" xfId="20315" xr:uid="{00000000-0005-0000-0000-0000A44E0000}"/>
    <cellStyle name="20% - Accent1 3 2 4 2 2 3 10" xfId="20316" xr:uid="{00000000-0005-0000-0000-0000A54E0000}"/>
    <cellStyle name="20% - Accent1 3 2 4 2 2 3 10 2" xfId="20317" xr:uid="{00000000-0005-0000-0000-0000A64E0000}"/>
    <cellStyle name="20% - Accent1 3 2 4 2 2 3 11" xfId="20318" xr:uid="{00000000-0005-0000-0000-0000A74E0000}"/>
    <cellStyle name="20% - Accent1 3 2 4 2 2 3 2" xfId="20319" xr:uid="{00000000-0005-0000-0000-0000A84E0000}"/>
    <cellStyle name="20% - Accent1 3 2 4 2 2 3 2 2" xfId="20320" xr:uid="{00000000-0005-0000-0000-0000A94E0000}"/>
    <cellStyle name="20% - Accent1 3 2 4 2 2 3 2 2 2" xfId="20321" xr:uid="{00000000-0005-0000-0000-0000AA4E0000}"/>
    <cellStyle name="20% - Accent1 3 2 4 2 2 3 2 2 2 2" xfId="20322" xr:uid="{00000000-0005-0000-0000-0000AB4E0000}"/>
    <cellStyle name="20% - Accent1 3 2 4 2 2 3 2 2 2 2 2" xfId="20323" xr:uid="{00000000-0005-0000-0000-0000AC4E0000}"/>
    <cellStyle name="20% - Accent1 3 2 4 2 2 3 2 2 2 3" xfId="20324" xr:uid="{00000000-0005-0000-0000-0000AD4E0000}"/>
    <cellStyle name="20% - Accent1 3 2 4 2 2 3 2 2 3" xfId="20325" xr:uid="{00000000-0005-0000-0000-0000AE4E0000}"/>
    <cellStyle name="20% - Accent1 3 2 4 2 2 3 2 2 3 2" xfId="20326" xr:uid="{00000000-0005-0000-0000-0000AF4E0000}"/>
    <cellStyle name="20% - Accent1 3 2 4 2 2 3 2 2 4" xfId="20327" xr:uid="{00000000-0005-0000-0000-0000B04E0000}"/>
    <cellStyle name="20% - Accent1 3 2 4 2 2 3 2 3" xfId="20328" xr:uid="{00000000-0005-0000-0000-0000B14E0000}"/>
    <cellStyle name="20% - Accent1 3 2 4 2 2 3 2 3 2" xfId="20329" xr:uid="{00000000-0005-0000-0000-0000B24E0000}"/>
    <cellStyle name="20% - Accent1 3 2 4 2 2 3 2 3 2 2" xfId="20330" xr:uid="{00000000-0005-0000-0000-0000B34E0000}"/>
    <cellStyle name="20% - Accent1 3 2 4 2 2 3 2 3 2 2 2" xfId="20331" xr:uid="{00000000-0005-0000-0000-0000B44E0000}"/>
    <cellStyle name="20% - Accent1 3 2 4 2 2 3 2 3 2 3" xfId="20332" xr:uid="{00000000-0005-0000-0000-0000B54E0000}"/>
    <cellStyle name="20% - Accent1 3 2 4 2 2 3 2 3 3" xfId="20333" xr:uid="{00000000-0005-0000-0000-0000B64E0000}"/>
    <cellStyle name="20% - Accent1 3 2 4 2 2 3 2 3 3 2" xfId="20334" xr:uid="{00000000-0005-0000-0000-0000B74E0000}"/>
    <cellStyle name="20% - Accent1 3 2 4 2 2 3 2 3 4" xfId="20335" xr:uid="{00000000-0005-0000-0000-0000B84E0000}"/>
    <cellStyle name="20% - Accent1 3 2 4 2 2 3 2 4" xfId="20336" xr:uid="{00000000-0005-0000-0000-0000B94E0000}"/>
    <cellStyle name="20% - Accent1 3 2 4 2 2 3 2 4 2" xfId="20337" xr:uid="{00000000-0005-0000-0000-0000BA4E0000}"/>
    <cellStyle name="20% - Accent1 3 2 4 2 2 3 2 4 2 2" xfId="20338" xr:uid="{00000000-0005-0000-0000-0000BB4E0000}"/>
    <cellStyle name="20% - Accent1 3 2 4 2 2 3 2 4 2 2 2" xfId="20339" xr:uid="{00000000-0005-0000-0000-0000BC4E0000}"/>
    <cellStyle name="20% - Accent1 3 2 4 2 2 3 2 4 2 3" xfId="20340" xr:uid="{00000000-0005-0000-0000-0000BD4E0000}"/>
    <cellStyle name="20% - Accent1 3 2 4 2 2 3 2 4 3" xfId="20341" xr:uid="{00000000-0005-0000-0000-0000BE4E0000}"/>
    <cellStyle name="20% - Accent1 3 2 4 2 2 3 2 4 3 2" xfId="20342" xr:uid="{00000000-0005-0000-0000-0000BF4E0000}"/>
    <cellStyle name="20% - Accent1 3 2 4 2 2 3 2 4 4" xfId="20343" xr:uid="{00000000-0005-0000-0000-0000C04E0000}"/>
    <cellStyle name="20% - Accent1 3 2 4 2 2 3 2 5" xfId="20344" xr:uid="{00000000-0005-0000-0000-0000C14E0000}"/>
    <cellStyle name="20% - Accent1 3 2 4 2 2 3 2 5 2" xfId="20345" xr:uid="{00000000-0005-0000-0000-0000C24E0000}"/>
    <cellStyle name="20% - Accent1 3 2 4 2 2 3 2 5 2 2" xfId="20346" xr:uid="{00000000-0005-0000-0000-0000C34E0000}"/>
    <cellStyle name="20% - Accent1 3 2 4 2 2 3 2 5 3" xfId="20347" xr:uid="{00000000-0005-0000-0000-0000C44E0000}"/>
    <cellStyle name="20% - Accent1 3 2 4 2 2 3 2 6" xfId="20348" xr:uid="{00000000-0005-0000-0000-0000C54E0000}"/>
    <cellStyle name="20% - Accent1 3 2 4 2 2 3 2 6 2" xfId="20349" xr:uid="{00000000-0005-0000-0000-0000C64E0000}"/>
    <cellStyle name="20% - Accent1 3 2 4 2 2 3 2 6 2 2" xfId="20350" xr:uid="{00000000-0005-0000-0000-0000C74E0000}"/>
    <cellStyle name="20% - Accent1 3 2 4 2 2 3 2 6 3" xfId="20351" xr:uid="{00000000-0005-0000-0000-0000C84E0000}"/>
    <cellStyle name="20% - Accent1 3 2 4 2 2 3 2 7" xfId="20352" xr:uid="{00000000-0005-0000-0000-0000C94E0000}"/>
    <cellStyle name="20% - Accent1 3 2 4 2 2 3 2 7 2" xfId="20353" xr:uid="{00000000-0005-0000-0000-0000CA4E0000}"/>
    <cellStyle name="20% - Accent1 3 2 4 2 2 3 2 8" xfId="20354" xr:uid="{00000000-0005-0000-0000-0000CB4E0000}"/>
    <cellStyle name="20% - Accent1 3 2 4 2 2 3 2 8 2" xfId="20355" xr:uid="{00000000-0005-0000-0000-0000CC4E0000}"/>
    <cellStyle name="20% - Accent1 3 2 4 2 2 3 2 9" xfId="20356" xr:uid="{00000000-0005-0000-0000-0000CD4E0000}"/>
    <cellStyle name="20% - Accent1 3 2 4 2 2 3 3" xfId="20357" xr:uid="{00000000-0005-0000-0000-0000CE4E0000}"/>
    <cellStyle name="20% - Accent1 3 2 4 2 2 3 3 2" xfId="20358" xr:uid="{00000000-0005-0000-0000-0000CF4E0000}"/>
    <cellStyle name="20% - Accent1 3 2 4 2 2 3 3 2 2" xfId="20359" xr:uid="{00000000-0005-0000-0000-0000D04E0000}"/>
    <cellStyle name="20% - Accent1 3 2 4 2 2 3 3 2 2 2" xfId="20360" xr:uid="{00000000-0005-0000-0000-0000D14E0000}"/>
    <cellStyle name="20% - Accent1 3 2 4 2 2 3 3 2 2 2 2" xfId="20361" xr:uid="{00000000-0005-0000-0000-0000D24E0000}"/>
    <cellStyle name="20% - Accent1 3 2 4 2 2 3 3 2 2 3" xfId="20362" xr:uid="{00000000-0005-0000-0000-0000D34E0000}"/>
    <cellStyle name="20% - Accent1 3 2 4 2 2 3 3 2 3" xfId="20363" xr:uid="{00000000-0005-0000-0000-0000D44E0000}"/>
    <cellStyle name="20% - Accent1 3 2 4 2 2 3 3 2 3 2" xfId="20364" xr:uid="{00000000-0005-0000-0000-0000D54E0000}"/>
    <cellStyle name="20% - Accent1 3 2 4 2 2 3 3 2 4" xfId="20365" xr:uid="{00000000-0005-0000-0000-0000D64E0000}"/>
    <cellStyle name="20% - Accent1 3 2 4 2 2 3 3 3" xfId="20366" xr:uid="{00000000-0005-0000-0000-0000D74E0000}"/>
    <cellStyle name="20% - Accent1 3 2 4 2 2 3 3 3 2" xfId="20367" xr:uid="{00000000-0005-0000-0000-0000D84E0000}"/>
    <cellStyle name="20% - Accent1 3 2 4 2 2 3 3 3 2 2" xfId="20368" xr:uid="{00000000-0005-0000-0000-0000D94E0000}"/>
    <cellStyle name="20% - Accent1 3 2 4 2 2 3 3 3 2 2 2" xfId="20369" xr:uid="{00000000-0005-0000-0000-0000DA4E0000}"/>
    <cellStyle name="20% - Accent1 3 2 4 2 2 3 3 3 2 3" xfId="20370" xr:uid="{00000000-0005-0000-0000-0000DB4E0000}"/>
    <cellStyle name="20% - Accent1 3 2 4 2 2 3 3 3 3" xfId="20371" xr:uid="{00000000-0005-0000-0000-0000DC4E0000}"/>
    <cellStyle name="20% - Accent1 3 2 4 2 2 3 3 3 3 2" xfId="20372" xr:uid="{00000000-0005-0000-0000-0000DD4E0000}"/>
    <cellStyle name="20% - Accent1 3 2 4 2 2 3 3 3 4" xfId="20373" xr:uid="{00000000-0005-0000-0000-0000DE4E0000}"/>
    <cellStyle name="20% - Accent1 3 2 4 2 2 3 3 4" xfId="20374" xr:uid="{00000000-0005-0000-0000-0000DF4E0000}"/>
    <cellStyle name="20% - Accent1 3 2 4 2 2 3 3 4 2" xfId="20375" xr:uid="{00000000-0005-0000-0000-0000E04E0000}"/>
    <cellStyle name="20% - Accent1 3 2 4 2 2 3 3 4 2 2" xfId="20376" xr:uid="{00000000-0005-0000-0000-0000E14E0000}"/>
    <cellStyle name="20% - Accent1 3 2 4 2 2 3 3 4 2 2 2" xfId="20377" xr:uid="{00000000-0005-0000-0000-0000E24E0000}"/>
    <cellStyle name="20% - Accent1 3 2 4 2 2 3 3 4 2 3" xfId="20378" xr:uid="{00000000-0005-0000-0000-0000E34E0000}"/>
    <cellStyle name="20% - Accent1 3 2 4 2 2 3 3 4 3" xfId="20379" xr:uid="{00000000-0005-0000-0000-0000E44E0000}"/>
    <cellStyle name="20% - Accent1 3 2 4 2 2 3 3 4 3 2" xfId="20380" xr:uid="{00000000-0005-0000-0000-0000E54E0000}"/>
    <cellStyle name="20% - Accent1 3 2 4 2 2 3 3 4 4" xfId="20381" xr:uid="{00000000-0005-0000-0000-0000E64E0000}"/>
    <cellStyle name="20% - Accent1 3 2 4 2 2 3 3 5" xfId="20382" xr:uid="{00000000-0005-0000-0000-0000E74E0000}"/>
    <cellStyle name="20% - Accent1 3 2 4 2 2 3 3 5 2" xfId="20383" xr:uid="{00000000-0005-0000-0000-0000E84E0000}"/>
    <cellStyle name="20% - Accent1 3 2 4 2 2 3 3 5 2 2" xfId="20384" xr:uid="{00000000-0005-0000-0000-0000E94E0000}"/>
    <cellStyle name="20% - Accent1 3 2 4 2 2 3 3 5 3" xfId="20385" xr:uid="{00000000-0005-0000-0000-0000EA4E0000}"/>
    <cellStyle name="20% - Accent1 3 2 4 2 2 3 3 6" xfId="20386" xr:uid="{00000000-0005-0000-0000-0000EB4E0000}"/>
    <cellStyle name="20% - Accent1 3 2 4 2 2 3 3 6 2" xfId="20387" xr:uid="{00000000-0005-0000-0000-0000EC4E0000}"/>
    <cellStyle name="20% - Accent1 3 2 4 2 2 3 3 6 2 2" xfId="20388" xr:uid="{00000000-0005-0000-0000-0000ED4E0000}"/>
    <cellStyle name="20% - Accent1 3 2 4 2 2 3 3 6 3" xfId="20389" xr:uid="{00000000-0005-0000-0000-0000EE4E0000}"/>
    <cellStyle name="20% - Accent1 3 2 4 2 2 3 3 7" xfId="20390" xr:uid="{00000000-0005-0000-0000-0000EF4E0000}"/>
    <cellStyle name="20% - Accent1 3 2 4 2 2 3 3 7 2" xfId="20391" xr:uid="{00000000-0005-0000-0000-0000F04E0000}"/>
    <cellStyle name="20% - Accent1 3 2 4 2 2 3 3 8" xfId="20392" xr:uid="{00000000-0005-0000-0000-0000F14E0000}"/>
    <cellStyle name="20% - Accent1 3 2 4 2 2 3 3 8 2" xfId="20393" xr:uid="{00000000-0005-0000-0000-0000F24E0000}"/>
    <cellStyle name="20% - Accent1 3 2 4 2 2 3 3 9" xfId="20394" xr:uid="{00000000-0005-0000-0000-0000F34E0000}"/>
    <cellStyle name="20% - Accent1 3 2 4 2 2 3 4" xfId="20395" xr:uid="{00000000-0005-0000-0000-0000F44E0000}"/>
    <cellStyle name="20% - Accent1 3 2 4 2 2 3 4 2" xfId="20396" xr:uid="{00000000-0005-0000-0000-0000F54E0000}"/>
    <cellStyle name="20% - Accent1 3 2 4 2 2 3 4 2 2" xfId="20397" xr:uid="{00000000-0005-0000-0000-0000F64E0000}"/>
    <cellStyle name="20% - Accent1 3 2 4 2 2 3 4 2 2 2" xfId="20398" xr:uid="{00000000-0005-0000-0000-0000F74E0000}"/>
    <cellStyle name="20% - Accent1 3 2 4 2 2 3 4 2 3" xfId="20399" xr:uid="{00000000-0005-0000-0000-0000F84E0000}"/>
    <cellStyle name="20% - Accent1 3 2 4 2 2 3 4 3" xfId="20400" xr:uid="{00000000-0005-0000-0000-0000F94E0000}"/>
    <cellStyle name="20% - Accent1 3 2 4 2 2 3 4 3 2" xfId="20401" xr:uid="{00000000-0005-0000-0000-0000FA4E0000}"/>
    <cellStyle name="20% - Accent1 3 2 4 2 2 3 4 4" xfId="20402" xr:uid="{00000000-0005-0000-0000-0000FB4E0000}"/>
    <cellStyle name="20% - Accent1 3 2 4 2 2 3 5" xfId="20403" xr:uid="{00000000-0005-0000-0000-0000FC4E0000}"/>
    <cellStyle name="20% - Accent1 3 2 4 2 2 3 5 2" xfId="20404" xr:uid="{00000000-0005-0000-0000-0000FD4E0000}"/>
    <cellStyle name="20% - Accent1 3 2 4 2 2 3 5 2 2" xfId="20405" xr:uid="{00000000-0005-0000-0000-0000FE4E0000}"/>
    <cellStyle name="20% - Accent1 3 2 4 2 2 3 5 2 2 2" xfId="20406" xr:uid="{00000000-0005-0000-0000-0000FF4E0000}"/>
    <cellStyle name="20% - Accent1 3 2 4 2 2 3 5 2 3" xfId="20407" xr:uid="{00000000-0005-0000-0000-0000004F0000}"/>
    <cellStyle name="20% - Accent1 3 2 4 2 2 3 5 3" xfId="20408" xr:uid="{00000000-0005-0000-0000-0000014F0000}"/>
    <cellStyle name="20% - Accent1 3 2 4 2 2 3 5 3 2" xfId="20409" xr:uid="{00000000-0005-0000-0000-0000024F0000}"/>
    <cellStyle name="20% - Accent1 3 2 4 2 2 3 5 4" xfId="20410" xr:uid="{00000000-0005-0000-0000-0000034F0000}"/>
    <cellStyle name="20% - Accent1 3 2 4 2 2 3 6" xfId="20411" xr:uid="{00000000-0005-0000-0000-0000044F0000}"/>
    <cellStyle name="20% - Accent1 3 2 4 2 2 3 6 2" xfId="20412" xr:uid="{00000000-0005-0000-0000-0000054F0000}"/>
    <cellStyle name="20% - Accent1 3 2 4 2 2 3 6 2 2" xfId="20413" xr:uid="{00000000-0005-0000-0000-0000064F0000}"/>
    <cellStyle name="20% - Accent1 3 2 4 2 2 3 6 2 2 2" xfId="20414" xr:uid="{00000000-0005-0000-0000-0000074F0000}"/>
    <cellStyle name="20% - Accent1 3 2 4 2 2 3 6 2 3" xfId="20415" xr:uid="{00000000-0005-0000-0000-0000084F0000}"/>
    <cellStyle name="20% - Accent1 3 2 4 2 2 3 6 3" xfId="20416" xr:uid="{00000000-0005-0000-0000-0000094F0000}"/>
    <cellStyle name="20% - Accent1 3 2 4 2 2 3 6 3 2" xfId="20417" xr:uid="{00000000-0005-0000-0000-00000A4F0000}"/>
    <cellStyle name="20% - Accent1 3 2 4 2 2 3 6 4" xfId="20418" xr:uid="{00000000-0005-0000-0000-00000B4F0000}"/>
    <cellStyle name="20% - Accent1 3 2 4 2 2 3 7" xfId="20419" xr:uid="{00000000-0005-0000-0000-00000C4F0000}"/>
    <cellStyle name="20% - Accent1 3 2 4 2 2 3 7 2" xfId="20420" xr:uid="{00000000-0005-0000-0000-00000D4F0000}"/>
    <cellStyle name="20% - Accent1 3 2 4 2 2 3 7 2 2" xfId="20421" xr:uid="{00000000-0005-0000-0000-00000E4F0000}"/>
    <cellStyle name="20% - Accent1 3 2 4 2 2 3 7 3" xfId="20422" xr:uid="{00000000-0005-0000-0000-00000F4F0000}"/>
    <cellStyle name="20% - Accent1 3 2 4 2 2 3 8" xfId="20423" xr:uid="{00000000-0005-0000-0000-0000104F0000}"/>
    <cellStyle name="20% - Accent1 3 2 4 2 2 3 8 2" xfId="20424" xr:uid="{00000000-0005-0000-0000-0000114F0000}"/>
    <cellStyle name="20% - Accent1 3 2 4 2 2 3 8 2 2" xfId="20425" xr:uid="{00000000-0005-0000-0000-0000124F0000}"/>
    <cellStyle name="20% - Accent1 3 2 4 2 2 3 8 3" xfId="20426" xr:uid="{00000000-0005-0000-0000-0000134F0000}"/>
    <cellStyle name="20% - Accent1 3 2 4 2 2 3 9" xfId="20427" xr:uid="{00000000-0005-0000-0000-0000144F0000}"/>
    <cellStyle name="20% - Accent1 3 2 4 2 2 3 9 2" xfId="20428" xr:uid="{00000000-0005-0000-0000-0000154F0000}"/>
    <cellStyle name="20% - Accent1 3 2 4 2 2 4" xfId="20429" xr:uid="{00000000-0005-0000-0000-0000164F0000}"/>
    <cellStyle name="20% - Accent1 3 2 4 2 2 4 10" xfId="20430" xr:uid="{00000000-0005-0000-0000-0000174F0000}"/>
    <cellStyle name="20% - Accent1 3 2 4 2 2 4 10 2" xfId="20431" xr:uid="{00000000-0005-0000-0000-0000184F0000}"/>
    <cellStyle name="20% - Accent1 3 2 4 2 2 4 11" xfId="20432" xr:uid="{00000000-0005-0000-0000-0000194F0000}"/>
    <cellStyle name="20% - Accent1 3 2 4 2 2 4 2" xfId="20433" xr:uid="{00000000-0005-0000-0000-00001A4F0000}"/>
    <cellStyle name="20% - Accent1 3 2 4 2 2 4 2 2" xfId="20434" xr:uid="{00000000-0005-0000-0000-00001B4F0000}"/>
    <cellStyle name="20% - Accent1 3 2 4 2 2 4 2 2 2" xfId="20435" xr:uid="{00000000-0005-0000-0000-00001C4F0000}"/>
    <cellStyle name="20% - Accent1 3 2 4 2 2 4 2 2 2 2" xfId="20436" xr:uid="{00000000-0005-0000-0000-00001D4F0000}"/>
    <cellStyle name="20% - Accent1 3 2 4 2 2 4 2 2 2 2 2" xfId="20437" xr:uid="{00000000-0005-0000-0000-00001E4F0000}"/>
    <cellStyle name="20% - Accent1 3 2 4 2 2 4 2 2 2 3" xfId="20438" xr:uid="{00000000-0005-0000-0000-00001F4F0000}"/>
    <cellStyle name="20% - Accent1 3 2 4 2 2 4 2 2 3" xfId="20439" xr:uid="{00000000-0005-0000-0000-0000204F0000}"/>
    <cellStyle name="20% - Accent1 3 2 4 2 2 4 2 2 3 2" xfId="20440" xr:uid="{00000000-0005-0000-0000-0000214F0000}"/>
    <cellStyle name="20% - Accent1 3 2 4 2 2 4 2 2 4" xfId="20441" xr:uid="{00000000-0005-0000-0000-0000224F0000}"/>
    <cellStyle name="20% - Accent1 3 2 4 2 2 4 2 3" xfId="20442" xr:uid="{00000000-0005-0000-0000-0000234F0000}"/>
    <cellStyle name="20% - Accent1 3 2 4 2 2 4 2 3 2" xfId="20443" xr:uid="{00000000-0005-0000-0000-0000244F0000}"/>
    <cellStyle name="20% - Accent1 3 2 4 2 2 4 2 3 2 2" xfId="20444" xr:uid="{00000000-0005-0000-0000-0000254F0000}"/>
    <cellStyle name="20% - Accent1 3 2 4 2 2 4 2 3 2 2 2" xfId="20445" xr:uid="{00000000-0005-0000-0000-0000264F0000}"/>
    <cellStyle name="20% - Accent1 3 2 4 2 2 4 2 3 2 3" xfId="20446" xr:uid="{00000000-0005-0000-0000-0000274F0000}"/>
    <cellStyle name="20% - Accent1 3 2 4 2 2 4 2 3 3" xfId="20447" xr:uid="{00000000-0005-0000-0000-0000284F0000}"/>
    <cellStyle name="20% - Accent1 3 2 4 2 2 4 2 3 3 2" xfId="20448" xr:uid="{00000000-0005-0000-0000-0000294F0000}"/>
    <cellStyle name="20% - Accent1 3 2 4 2 2 4 2 3 4" xfId="20449" xr:uid="{00000000-0005-0000-0000-00002A4F0000}"/>
    <cellStyle name="20% - Accent1 3 2 4 2 2 4 2 4" xfId="20450" xr:uid="{00000000-0005-0000-0000-00002B4F0000}"/>
    <cellStyle name="20% - Accent1 3 2 4 2 2 4 2 4 2" xfId="20451" xr:uid="{00000000-0005-0000-0000-00002C4F0000}"/>
    <cellStyle name="20% - Accent1 3 2 4 2 2 4 2 4 2 2" xfId="20452" xr:uid="{00000000-0005-0000-0000-00002D4F0000}"/>
    <cellStyle name="20% - Accent1 3 2 4 2 2 4 2 4 2 2 2" xfId="20453" xr:uid="{00000000-0005-0000-0000-00002E4F0000}"/>
    <cellStyle name="20% - Accent1 3 2 4 2 2 4 2 4 2 3" xfId="20454" xr:uid="{00000000-0005-0000-0000-00002F4F0000}"/>
    <cellStyle name="20% - Accent1 3 2 4 2 2 4 2 4 3" xfId="20455" xr:uid="{00000000-0005-0000-0000-0000304F0000}"/>
    <cellStyle name="20% - Accent1 3 2 4 2 2 4 2 4 3 2" xfId="20456" xr:uid="{00000000-0005-0000-0000-0000314F0000}"/>
    <cellStyle name="20% - Accent1 3 2 4 2 2 4 2 4 4" xfId="20457" xr:uid="{00000000-0005-0000-0000-0000324F0000}"/>
    <cellStyle name="20% - Accent1 3 2 4 2 2 4 2 5" xfId="20458" xr:uid="{00000000-0005-0000-0000-0000334F0000}"/>
    <cellStyle name="20% - Accent1 3 2 4 2 2 4 2 5 2" xfId="20459" xr:uid="{00000000-0005-0000-0000-0000344F0000}"/>
    <cellStyle name="20% - Accent1 3 2 4 2 2 4 2 5 2 2" xfId="20460" xr:uid="{00000000-0005-0000-0000-0000354F0000}"/>
    <cellStyle name="20% - Accent1 3 2 4 2 2 4 2 5 3" xfId="20461" xr:uid="{00000000-0005-0000-0000-0000364F0000}"/>
    <cellStyle name="20% - Accent1 3 2 4 2 2 4 2 6" xfId="20462" xr:uid="{00000000-0005-0000-0000-0000374F0000}"/>
    <cellStyle name="20% - Accent1 3 2 4 2 2 4 2 6 2" xfId="20463" xr:uid="{00000000-0005-0000-0000-0000384F0000}"/>
    <cellStyle name="20% - Accent1 3 2 4 2 2 4 2 6 2 2" xfId="20464" xr:uid="{00000000-0005-0000-0000-0000394F0000}"/>
    <cellStyle name="20% - Accent1 3 2 4 2 2 4 2 6 3" xfId="20465" xr:uid="{00000000-0005-0000-0000-00003A4F0000}"/>
    <cellStyle name="20% - Accent1 3 2 4 2 2 4 2 7" xfId="20466" xr:uid="{00000000-0005-0000-0000-00003B4F0000}"/>
    <cellStyle name="20% - Accent1 3 2 4 2 2 4 2 7 2" xfId="20467" xr:uid="{00000000-0005-0000-0000-00003C4F0000}"/>
    <cellStyle name="20% - Accent1 3 2 4 2 2 4 2 8" xfId="20468" xr:uid="{00000000-0005-0000-0000-00003D4F0000}"/>
    <cellStyle name="20% - Accent1 3 2 4 2 2 4 2 8 2" xfId="20469" xr:uid="{00000000-0005-0000-0000-00003E4F0000}"/>
    <cellStyle name="20% - Accent1 3 2 4 2 2 4 2 9" xfId="20470" xr:uid="{00000000-0005-0000-0000-00003F4F0000}"/>
    <cellStyle name="20% - Accent1 3 2 4 2 2 4 3" xfId="20471" xr:uid="{00000000-0005-0000-0000-0000404F0000}"/>
    <cellStyle name="20% - Accent1 3 2 4 2 2 4 3 2" xfId="20472" xr:uid="{00000000-0005-0000-0000-0000414F0000}"/>
    <cellStyle name="20% - Accent1 3 2 4 2 2 4 3 2 2" xfId="20473" xr:uid="{00000000-0005-0000-0000-0000424F0000}"/>
    <cellStyle name="20% - Accent1 3 2 4 2 2 4 3 2 2 2" xfId="20474" xr:uid="{00000000-0005-0000-0000-0000434F0000}"/>
    <cellStyle name="20% - Accent1 3 2 4 2 2 4 3 2 2 2 2" xfId="20475" xr:uid="{00000000-0005-0000-0000-0000444F0000}"/>
    <cellStyle name="20% - Accent1 3 2 4 2 2 4 3 2 2 3" xfId="20476" xr:uid="{00000000-0005-0000-0000-0000454F0000}"/>
    <cellStyle name="20% - Accent1 3 2 4 2 2 4 3 2 3" xfId="20477" xr:uid="{00000000-0005-0000-0000-0000464F0000}"/>
    <cellStyle name="20% - Accent1 3 2 4 2 2 4 3 2 3 2" xfId="20478" xr:uid="{00000000-0005-0000-0000-0000474F0000}"/>
    <cellStyle name="20% - Accent1 3 2 4 2 2 4 3 2 4" xfId="20479" xr:uid="{00000000-0005-0000-0000-0000484F0000}"/>
    <cellStyle name="20% - Accent1 3 2 4 2 2 4 3 3" xfId="20480" xr:uid="{00000000-0005-0000-0000-0000494F0000}"/>
    <cellStyle name="20% - Accent1 3 2 4 2 2 4 3 3 2" xfId="20481" xr:uid="{00000000-0005-0000-0000-00004A4F0000}"/>
    <cellStyle name="20% - Accent1 3 2 4 2 2 4 3 3 2 2" xfId="20482" xr:uid="{00000000-0005-0000-0000-00004B4F0000}"/>
    <cellStyle name="20% - Accent1 3 2 4 2 2 4 3 3 2 2 2" xfId="20483" xr:uid="{00000000-0005-0000-0000-00004C4F0000}"/>
    <cellStyle name="20% - Accent1 3 2 4 2 2 4 3 3 2 3" xfId="20484" xr:uid="{00000000-0005-0000-0000-00004D4F0000}"/>
    <cellStyle name="20% - Accent1 3 2 4 2 2 4 3 3 3" xfId="20485" xr:uid="{00000000-0005-0000-0000-00004E4F0000}"/>
    <cellStyle name="20% - Accent1 3 2 4 2 2 4 3 3 3 2" xfId="20486" xr:uid="{00000000-0005-0000-0000-00004F4F0000}"/>
    <cellStyle name="20% - Accent1 3 2 4 2 2 4 3 3 4" xfId="20487" xr:uid="{00000000-0005-0000-0000-0000504F0000}"/>
    <cellStyle name="20% - Accent1 3 2 4 2 2 4 3 4" xfId="20488" xr:uid="{00000000-0005-0000-0000-0000514F0000}"/>
    <cellStyle name="20% - Accent1 3 2 4 2 2 4 3 4 2" xfId="20489" xr:uid="{00000000-0005-0000-0000-0000524F0000}"/>
    <cellStyle name="20% - Accent1 3 2 4 2 2 4 3 4 2 2" xfId="20490" xr:uid="{00000000-0005-0000-0000-0000534F0000}"/>
    <cellStyle name="20% - Accent1 3 2 4 2 2 4 3 4 2 2 2" xfId="20491" xr:uid="{00000000-0005-0000-0000-0000544F0000}"/>
    <cellStyle name="20% - Accent1 3 2 4 2 2 4 3 4 2 3" xfId="20492" xr:uid="{00000000-0005-0000-0000-0000554F0000}"/>
    <cellStyle name="20% - Accent1 3 2 4 2 2 4 3 4 3" xfId="20493" xr:uid="{00000000-0005-0000-0000-0000564F0000}"/>
    <cellStyle name="20% - Accent1 3 2 4 2 2 4 3 4 3 2" xfId="20494" xr:uid="{00000000-0005-0000-0000-0000574F0000}"/>
    <cellStyle name="20% - Accent1 3 2 4 2 2 4 3 4 4" xfId="20495" xr:uid="{00000000-0005-0000-0000-0000584F0000}"/>
    <cellStyle name="20% - Accent1 3 2 4 2 2 4 3 5" xfId="20496" xr:uid="{00000000-0005-0000-0000-0000594F0000}"/>
    <cellStyle name="20% - Accent1 3 2 4 2 2 4 3 5 2" xfId="20497" xr:uid="{00000000-0005-0000-0000-00005A4F0000}"/>
    <cellStyle name="20% - Accent1 3 2 4 2 2 4 3 5 2 2" xfId="20498" xr:uid="{00000000-0005-0000-0000-00005B4F0000}"/>
    <cellStyle name="20% - Accent1 3 2 4 2 2 4 3 5 3" xfId="20499" xr:uid="{00000000-0005-0000-0000-00005C4F0000}"/>
    <cellStyle name="20% - Accent1 3 2 4 2 2 4 3 6" xfId="20500" xr:uid="{00000000-0005-0000-0000-00005D4F0000}"/>
    <cellStyle name="20% - Accent1 3 2 4 2 2 4 3 6 2" xfId="20501" xr:uid="{00000000-0005-0000-0000-00005E4F0000}"/>
    <cellStyle name="20% - Accent1 3 2 4 2 2 4 3 6 2 2" xfId="20502" xr:uid="{00000000-0005-0000-0000-00005F4F0000}"/>
    <cellStyle name="20% - Accent1 3 2 4 2 2 4 3 6 3" xfId="20503" xr:uid="{00000000-0005-0000-0000-0000604F0000}"/>
    <cellStyle name="20% - Accent1 3 2 4 2 2 4 3 7" xfId="20504" xr:uid="{00000000-0005-0000-0000-0000614F0000}"/>
    <cellStyle name="20% - Accent1 3 2 4 2 2 4 3 7 2" xfId="20505" xr:uid="{00000000-0005-0000-0000-0000624F0000}"/>
    <cellStyle name="20% - Accent1 3 2 4 2 2 4 3 8" xfId="20506" xr:uid="{00000000-0005-0000-0000-0000634F0000}"/>
    <cellStyle name="20% - Accent1 3 2 4 2 2 4 3 8 2" xfId="20507" xr:uid="{00000000-0005-0000-0000-0000644F0000}"/>
    <cellStyle name="20% - Accent1 3 2 4 2 2 4 3 9" xfId="20508" xr:uid="{00000000-0005-0000-0000-0000654F0000}"/>
    <cellStyle name="20% - Accent1 3 2 4 2 2 4 4" xfId="20509" xr:uid="{00000000-0005-0000-0000-0000664F0000}"/>
    <cellStyle name="20% - Accent1 3 2 4 2 2 4 4 2" xfId="20510" xr:uid="{00000000-0005-0000-0000-0000674F0000}"/>
    <cellStyle name="20% - Accent1 3 2 4 2 2 4 4 2 2" xfId="20511" xr:uid="{00000000-0005-0000-0000-0000684F0000}"/>
    <cellStyle name="20% - Accent1 3 2 4 2 2 4 4 2 2 2" xfId="20512" xr:uid="{00000000-0005-0000-0000-0000694F0000}"/>
    <cellStyle name="20% - Accent1 3 2 4 2 2 4 4 2 3" xfId="20513" xr:uid="{00000000-0005-0000-0000-00006A4F0000}"/>
    <cellStyle name="20% - Accent1 3 2 4 2 2 4 4 3" xfId="20514" xr:uid="{00000000-0005-0000-0000-00006B4F0000}"/>
    <cellStyle name="20% - Accent1 3 2 4 2 2 4 4 3 2" xfId="20515" xr:uid="{00000000-0005-0000-0000-00006C4F0000}"/>
    <cellStyle name="20% - Accent1 3 2 4 2 2 4 4 4" xfId="20516" xr:uid="{00000000-0005-0000-0000-00006D4F0000}"/>
    <cellStyle name="20% - Accent1 3 2 4 2 2 4 5" xfId="20517" xr:uid="{00000000-0005-0000-0000-00006E4F0000}"/>
    <cellStyle name="20% - Accent1 3 2 4 2 2 4 5 2" xfId="20518" xr:uid="{00000000-0005-0000-0000-00006F4F0000}"/>
    <cellStyle name="20% - Accent1 3 2 4 2 2 4 5 2 2" xfId="20519" xr:uid="{00000000-0005-0000-0000-0000704F0000}"/>
    <cellStyle name="20% - Accent1 3 2 4 2 2 4 5 2 2 2" xfId="20520" xr:uid="{00000000-0005-0000-0000-0000714F0000}"/>
    <cellStyle name="20% - Accent1 3 2 4 2 2 4 5 2 3" xfId="20521" xr:uid="{00000000-0005-0000-0000-0000724F0000}"/>
    <cellStyle name="20% - Accent1 3 2 4 2 2 4 5 3" xfId="20522" xr:uid="{00000000-0005-0000-0000-0000734F0000}"/>
    <cellStyle name="20% - Accent1 3 2 4 2 2 4 5 3 2" xfId="20523" xr:uid="{00000000-0005-0000-0000-0000744F0000}"/>
    <cellStyle name="20% - Accent1 3 2 4 2 2 4 5 4" xfId="20524" xr:uid="{00000000-0005-0000-0000-0000754F0000}"/>
    <cellStyle name="20% - Accent1 3 2 4 2 2 4 6" xfId="20525" xr:uid="{00000000-0005-0000-0000-0000764F0000}"/>
    <cellStyle name="20% - Accent1 3 2 4 2 2 4 6 2" xfId="20526" xr:uid="{00000000-0005-0000-0000-0000774F0000}"/>
    <cellStyle name="20% - Accent1 3 2 4 2 2 4 6 2 2" xfId="20527" xr:uid="{00000000-0005-0000-0000-0000784F0000}"/>
    <cellStyle name="20% - Accent1 3 2 4 2 2 4 6 2 2 2" xfId="20528" xr:uid="{00000000-0005-0000-0000-0000794F0000}"/>
    <cellStyle name="20% - Accent1 3 2 4 2 2 4 6 2 3" xfId="20529" xr:uid="{00000000-0005-0000-0000-00007A4F0000}"/>
    <cellStyle name="20% - Accent1 3 2 4 2 2 4 6 3" xfId="20530" xr:uid="{00000000-0005-0000-0000-00007B4F0000}"/>
    <cellStyle name="20% - Accent1 3 2 4 2 2 4 6 3 2" xfId="20531" xr:uid="{00000000-0005-0000-0000-00007C4F0000}"/>
    <cellStyle name="20% - Accent1 3 2 4 2 2 4 6 4" xfId="20532" xr:uid="{00000000-0005-0000-0000-00007D4F0000}"/>
    <cellStyle name="20% - Accent1 3 2 4 2 2 4 7" xfId="20533" xr:uid="{00000000-0005-0000-0000-00007E4F0000}"/>
    <cellStyle name="20% - Accent1 3 2 4 2 2 4 7 2" xfId="20534" xr:uid="{00000000-0005-0000-0000-00007F4F0000}"/>
    <cellStyle name="20% - Accent1 3 2 4 2 2 4 7 2 2" xfId="20535" xr:uid="{00000000-0005-0000-0000-0000804F0000}"/>
    <cellStyle name="20% - Accent1 3 2 4 2 2 4 7 3" xfId="20536" xr:uid="{00000000-0005-0000-0000-0000814F0000}"/>
    <cellStyle name="20% - Accent1 3 2 4 2 2 4 8" xfId="20537" xr:uid="{00000000-0005-0000-0000-0000824F0000}"/>
    <cellStyle name="20% - Accent1 3 2 4 2 2 4 8 2" xfId="20538" xr:uid="{00000000-0005-0000-0000-0000834F0000}"/>
    <cellStyle name="20% - Accent1 3 2 4 2 2 4 8 2 2" xfId="20539" xr:uid="{00000000-0005-0000-0000-0000844F0000}"/>
    <cellStyle name="20% - Accent1 3 2 4 2 2 4 8 3" xfId="20540" xr:uid="{00000000-0005-0000-0000-0000854F0000}"/>
    <cellStyle name="20% - Accent1 3 2 4 2 2 4 9" xfId="20541" xr:uid="{00000000-0005-0000-0000-0000864F0000}"/>
    <cellStyle name="20% - Accent1 3 2 4 2 2 4 9 2" xfId="20542" xr:uid="{00000000-0005-0000-0000-0000874F0000}"/>
    <cellStyle name="20% - Accent1 3 2 4 2 2 5" xfId="20543" xr:uid="{00000000-0005-0000-0000-0000884F0000}"/>
    <cellStyle name="20% - Accent1 3 2 4 2 2 5 2" xfId="20544" xr:uid="{00000000-0005-0000-0000-0000894F0000}"/>
    <cellStyle name="20% - Accent1 3 2 4 2 2 5 2 2" xfId="20545" xr:uid="{00000000-0005-0000-0000-00008A4F0000}"/>
    <cellStyle name="20% - Accent1 3 2 4 2 2 5 2 2 2" xfId="20546" xr:uid="{00000000-0005-0000-0000-00008B4F0000}"/>
    <cellStyle name="20% - Accent1 3 2 4 2 2 5 2 2 2 2" xfId="20547" xr:uid="{00000000-0005-0000-0000-00008C4F0000}"/>
    <cellStyle name="20% - Accent1 3 2 4 2 2 5 2 2 3" xfId="20548" xr:uid="{00000000-0005-0000-0000-00008D4F0000}"/>
    <cellStyle name="20% - Accent1 3 2 4 2 2 5 2 3" xfId="20549" xr:uid="{00000000-0005-0000-0000-00008E4F0000}"/>
    <cellStyle name="20% - Accent1 3 2 4 2 2 5 2 3 2" xfId="20550" xr:uid="{00000000-0005-0000-0000-00008F4F0000}"/>
    <cellStyle name="20% - Accent1 3 2 4 2 2 5 2 4" xfId="20551" xr:uid="{00000000-0005-0000-0000-0000904F0000}"/>
    <cellStyle name="20% - Accent1 3 2 4 2 2 5 3" xfId="20552" xr:uid="{00000000-0005-0000-0000-0000914F0000}"/>
    <cellStyle name="20% - Accent1 3 2 4 2 2 5 3 2" xfId="20553" xr:uid="{00000000-0005-0000-0000-0000924F0000}"/>
    <cellStyle name="20% - Accent1 3 2 4 2 2 5 3 2 2" xfId="20554" xr:uid="{00000000-0005-0000-0000-0000934F0000}"/>
    <cellStyle name="20% - Accent1 3 2 4 2 2 5 3 2 2 2" xfId="20555" xr:uid="{00000000-0005-0000-0000-0000944F0000}"/>
    <cellStyle name="20% - Accent1 3 2 4 2 2 5 3 2 3" xfId="20556" xr:uid="{00000000-0005-0000-0000-0000954F0000}"/>
    <cellStyle name="20% - Accent1 3 2 4 2 2 5 3 3" xfId="20557" xr:uid="{00000000-0005-0000-0000-0000964F0000}"/>
    <cellStyle name="20% - Accent1 3 2 4 2 2 5 3 3 2" xfId="20558" xr:uid="{00000000-0005-0000-0000-0000974F0000}"/>
    <cellStyle name="20% - Accent1 3 2 4 2 2 5 3 4" xfId="20559" xr:uid="{00000000-0005-0000-0000-0000984F0000}"/>
    <cellStyle name="20% - Accent1 3 2 4 2 2 5 4" xfId="20560" xr:uid="{00000000-0005-0000-0000-0000994F0000}"/>
    <cellStyle name="20% - Accent1 3 2 4 2 2 5 4 2" xfId="20561" xr:uid="{00000000-0005-0000-0000-00009A4F0000}"/>
    <cellStyle name="20% - Accent1 3 2 4 2 2 5 4 2 2" xfId="20562" xr:uid="{00000000-0005-0000-0000-00009B4F0000}"/>
    <cellStyle name="20% - Accent1 3 2 4 2 2 5 4 2 2 2" xfId="20563" xr:uid="{00000000-0005-0000-0000-00009C4F0000}"/>
    <cellStyle name="20% - Accent1 3 2 4 2 2 5 4 2 3" xfId="20564" xr:uid="{00000000-0005-0000-0000-00009D4F0000}"/>
    <cellStyle name="20% - Accent1 3 2 4 2 2 5 4 3" xfId="20565" xr:uid="{00000000-0005-0000-0000-00009E4F0000}"/>
    <cellStyle name="20% - Accent1 3 2 4 2 2 5 4 3 2" xfId="20566" xr:uid="{00000000-0005-0000-0000-00009F4F0000}"/>
    <cellStyle name="20% - Accent1 3 2 4 2 2 5 4 4" xfId="20567" xr:uid="{00000000-0005-0000-0000-0000A04F0000}"/>
    <cellStyle name="20% - Accent1 3 2 4 2 2 5 5" xfId="20568" xr:uid="{00000000-0005-0000-0000-0000A14F0000}"/>
    <cellStyle name="20% - Accent1 3 2 4 2 2 5 5 2" xfId="20569" xr:uid="{00000000-0005-0000-0000-0000A24F0000}"/>
    <cellStyle name="20% - Accent1 3 2 4 2 2 5 5 2 2" xfId="20570" xr:uid="{00000000-0005-0000-0000-0000A34F0000}"/>
    <cellStyle name="20% - Accent1 3 2 4 2 2 5 5 3" xfId="20571" xr:uid="{00000000-0005-0000-0000-0000A44F0000}"/>
    <cellStyle name="20% - Accent1 3 2 4 2 2 5 6" xfId="20572" xr:uid="{00000000-0005-0000-0000-0000A54F0000}"/>
    <cellStyle name="20% - Accent1 3 2 4 2 2 5 6 2" xfId="20573" xr:uid="{00000000-0005-0000-0000-0000A64F0000}"/>
    <cellStyle name="20% - Accent1 3 2 4 2 2 5 6 2 2" xfId="20574" xr:uid="{00000000-0005-0000-0000-0000A74F0000}"/>
    <cellStyle name="20% - Accent1 3 2 4 2 2 5 6 3" xfId="20575" xr:uid="{00000000-0005-0000-0000-0000A84F0000}"/>
    <cellStyle name="20% - Accent1 3 2 4 2 2 5 7" xfId="20576" xr:uid="{00000000-0005-0000-0000-0000A94F0000}"/>
    <cellStyle name="20% - Accent1 3 2 4 2 2 5 7 2" xfId="20577" xr:uid="{00000000-0005-0000-0000-0000AA4F0000}"/>
    <cellStyle name="20% - Accent1 3 2 4 2 2 5 8" xfId="20578" xr:uid="{00000000-0005-0000-0000-0000AB4F0000}"/>
    <cellStyle name="20% - Accent1 3 2 4 2 2 5 8 2" xfId="20579" xr:uid="{00000000-0005-0000-0000-0000AC4F0000}"/>
    <cellStyle name="20% - Accent1 3 2 4 2 2 5 9" xfId="20580" xr:uid="{00000000-0005-0000-0000-0000AD4F0000}"/>
    <cellStyle name="20% - Accent1 3 2 4 2 2 6" xfId="20581" xr:uid="{00000000-0005-0000-0000-0000AE4F0000}"/>
    <cellStyle name="20% - Accent1 3 2 4 2 2 6 2" xfId="20582" xr:uid="{00000000-0005-0000-0000-0000AF4F0000}"/>
    <cellStyle name="20% - Accent1 3 2 4 2 2 6 2 2" xfId="20583" xr:uid="{00000000-0005-0000-0000-0000B04F0000}"/>
    <cellStyle name="20% - Accent1 3 2 4 2 2 6 2 2 2" xfId="20584" xr:uid="{00000000-0005-0000-0000-0000B14F0000}"/>
    <cellStyle name="20% - Accent1 3 2 4 2 2 6 2 2 2 2" xfId="20585" xr:uid="{00000000-0005-0000-0000-0000B24F0000}"/>
    <cellStyle name="20% - Accent1 3 2 4 2 2 6 2 2 3" xfId="20586" xr:uid="{00000000-0005-0000-0000-0000B34F0000}"/>
    <cellStyle name="20% - Accent1 3 2 4 2 2 6 2 3" xfId="20587" xr:uid="{00000000-0005-0000-0000-0000B44F0000}"/>
    <cellStyle name="20% - Accent1 3 2 4 2 2 6 2 3 2" xfId="20588" xr:uid="{00000000-0005-0000-0000-0000B54F0000}"/>
    <cellStyle name="20% - Accent1 3 2 4 2 2 6 2 4" xfId="20589" xr:uid="{00000000-0005-0000-0000-0000B64F0000}"/>
    <cellStyle name="20% - Accent1 3 2 4 2 2 6 3" xfId="20590" xr:uid="{00000000-0005-0000-0000-0000B74F0000}"/>
    <cellStyle name="20% - Accent1 3 2 4 2 2 6 3 2" xfId="20591" xr:uid="{00000000-0005-0000-0000-0000B84F0000}"/>
    <cellStyle name="20% - Accent1 3 2 4 2 2 6 3 2 2" xfId="20592" xr:uid="{00000000-0005-0000-0000-0000B94F0000}"/>
    <cellStyle name="20% - Accent1 3 2 4 2 2 6 3 2 2 2" xfId="20593" xr:uid="{00000000-0005-0000-0000-0000BA4F0000}"/>
    <cellStyle name="20% - Accent1 3 2 4 2 2 6 3 2 3" xfId="20594" xr:uid="{00000000-0005-0000-0000-0000BB4F0000}"/>
    <cellStyle name="20% - Accent1 3 2 4 2 2 6 3 3" xfId="20595" xr:uid="{00000000-0005-0000-0000-0000BC4F0000}"/>
    <cellStyle name="20% - Accent1 3 2 4 2 2 6 3 3 2" xfId="20596" xr:uid="{00000000-0005-0000-0000-0000BD4F0000}"/>
    <cellStyle name="20% - Accent1 3 2 4 2 2 6 3 4" xfId="20597" xr:uid="{00000000-0005-0000-0000-0000BE4F0000}"/>
    <cellStyle name="20% - Accent1 3 2 4 2 2 6 4" xfId="20598" xr:uid="{00000000-0005-0000-0000-0000BF4F0000}"/>
    <cellStyle name="20% - Accent1 3 2 4 2 2 6 4 2" xfId="20599" xr:uid="{00000000-0005-0000-0000-0000C04F0000}"/>
    <cellStyle name="20% - Accent1 3 2 4 2 2 6 4 2 2" xfId="20600" xr:uid="{00000000-0005-0000-0000-0000C14F0000}"/>
    <cellStyle name="20% - Accent1 3 2 4 2 2 6 4 2 2 2" xfId="20601" xr:uid="{00000000-0005-0000-0000-0000C24F0000}"/>
    <cellStyle name="20% - Accent1 3 2 4 2 2 6 4 2 3" xfId="20602" xr:uid="{00000000-0005-0000-0000-0000C34F0000}"/>
    <cellStyle name="20% - Accent1 3 2 4 2 2 6 4 3" xfId="20603" xr:uid="{00000000-0005-0000-0000-0000C44F0000}"/>
    <cellStyle name="20% - Accent1 3 2 4 2 2 6 4 3 2" xfId="20604" xr:uid="{00000000-0005-0000-0000-0000C54F0000}"/>
    <cellStyle name="20% - Accent1 3 2 4 2 2 6 4 4" xfId="20605" xr:uid="{00000000-0005-0000-0000-0000C64F0000}"/>
    <cellStyle name="20% - Accent1 3 2 4 2 2 6 5" xfId="20606" xr:uid="{00000000-0005-0000-0000-0000C74F0000}"/>
    <cellStyle name="20% - Accent1 3 2 4 2 2 6 5 2" xfId="20607" xr:uid="{00000000-0005-0000-0000-0000C84F0000}"/>
    <cellStyle name="20% - Accent1 3 2 4 2 2 6 5 2 2" xfId="20608" xr:uid="{00000000-0005-0000-0000-0000C94F0000}"/>
    <cellStyle name="20% - Accent1 3 2 4 2 2 6 5 3" xfId="20609" xr:uid="{00000000-0005-0000-0000-0000CA4F0000}"/>
    <cellStyle name="20% - Accent1 3 2 4 2 2 6 6" xfId="20610" xr:uid="{00000000-0005-0000-0000-0000CB4F0000}"/>
    <cellStyle name="20% - Accent1 3 2 4 2 2 6 6 2" xfId="20611" xr:uid="{00000000-0005-0000-0000-0000CC4F0000}"/>
    <cellStyle name="20% - Accent1 3 2 4 2 2 6 6 2 2" xfId="20612" xr:uid="{00000000-0005-0000-0000-0000CD4F0000}"/>
    <cellStyle name="20% - Accent1 3 2 4 2 2 6 6 3" xfId="20613" xr:uid="{00000000-0005-0000-0000-0000CE4F0000}"/>
    <cellStyle name="20% - Accent1 3 2 4 2 2 6 7" xfId="20614" xr:uid="{00000000-0005-0000-0000-0000CF4F0000}"/>
    <cellStyle name="20% - Accent1 3 2 4 2 2 6 7 2" xfId="20615" xr:uid="{00000000-0005-0000-0000-0000D04F0000}"/>
    <cellStyle name="20% - Accent1 3 2 4 2 2 6 8" xfId="20616" xr:uid="{00000000-0005-0000-0000-0000D14F0000}"/>
    <cellStyle name="20% - Accent1 3 2 4 2 2 6 8 2" xfId="20617" xr:uid="{00000000-0005-0000-0000-0000D24F0000}"/>
    <cellStyle name="20% - Accent1 3 2 4 2 2 6 9" xfId="20618" xr:uid="{00000000-0005-0000-0000-0000D34F0000}"/>
    <cellStyle name="20% - Accent1 3 2 4 2 2 7" xfId="20619" xr:uid="{00000000-0005-0000-0000-0000D44F0000}"/>
    <cellStyle name="20% - Accent1 3 2 4 2 2 7 2" xfId="20620" xr:uid="{00000000-0005-0000-0000-0000D54F0000}"/>
    <cellStyle name="20% - Accent1 3 2 4 2 2 7 2 2" xfId="20621" xr:uid="{00000000-0005-0000-0000-0000D64F0000}"/>
    <cellStyle name="20% - Accent1 3 2 4 2 2 7 2 2 2" xfId="20622" xr:uid="{00000000-0005-0000-0000-0000D74F0000}"/>
    <cellStyle name="20% - Accent1 3 2 4 2 2 7 2 3" xfId="20623" xr:uid="{00000000-0005-0000-0000-0000D84F0000}"/>
    <cellStyle name="20% - Accent1 3 2 4 2 2 7 3" xfId="20624" xr:uid="{00000000-0005-0000-0000-0000D94F0000}"/>
    <cellStyle name="20% - Accent1 3 2 4 2 2 7 3 2" xfId="20625" xr:uid="{00000000-0005-0000-0000-0000DA4F0000}"/>
    <cellStyle name="20% - Accent1 3 2 4 2 2 7 4" xfId="20626" xr:uid="{00000000-0005-0000-0000-0000DB4F0000}"/>
    <cellStyle name="20% - Accent1 3 2 4 2 2 8" xfId="20627" xr:uid="{00000000-0005-0000-0000-0000DC4F0000}"/>
    <cellStyle name="20% - Accent1 3 2 4 2 2 8 2" xfId="20628" xr:uid="{00000000-0005-0000-0000-0000DD4F0000}"/>
    <cellStyle name="20% - Accent1 3 2 4 2 2 8 2 2" xfId="20629" xr:uid="{00000000-0005-0000-0000-0000DE4F0000}"/>
    <cellStyle name="20% - Accent1 3 2 4 2 2 8 2 2 2" xfId="20630" xr:uid="{00000000-0005-0000-0000-0000DF4F0000}"/>
    <cellStyle name="20% - Accent1 3 2 4 2 2 8 2 3" xfId="20631" xr:uid="{00000000-0005-0000-0000-0000E04F0000}"/>
    <cellStyle name="20% - Accent1 3 2 4 2 2 8 3" xfId="20632" xr:uid="{00000000-0005-0000-0000-0000E14F0000}"/>
    <cellStyle name="20% - Accent1 3 2 4 2 2 8 3 2" xfId="20633" xr:uid="{00000000-0005-0000-0000-0000E24F0000}"/>
    <cellStyle name="20% - Accent1 3 2 4 2 2 8 4" xfId="20634" xr:uid="{00000000-0005-0000-0000-0000E34F0000}"/>
    <cellStyle name="20% - Accent1 3 2 4 2 2 9" xfId="20635" xr:uid="{00000000-0005-0000-0000-0000E44F0000}"/>
    <cellStyle name="20% - Accent1 3 2 4 2 2 9 2" xfId="20636" xr:uid="{00000000-0005-0000-0000-0000E54F0000}"/>
    <cellStyle name="20% - Accent1 3 2 4 2 2 9 2 2" xfId="20637" xr:uid="{00000000-0005-0000-0000-0000E64F0000}"/>
    <cellStyle name="20% - Accent1 3 2 4 2 2 9 2 2 2" xfId="20638" xr:uid="{00000000-0005-0000-0000-0000E74F0000}"/>
    <cellStyle name="20% - Accent1 3 2 4 2 2 9 2 3" xfId="20639" xr:uid="{00000000-0005-0000-0000-0000E84F0000}"/>
    <cellStyle name="20% - Accent1 3 2 4 2 2 9 3" xfId="20640" xr:uid="{00000000-0005-0000-0000-0000E94F0000}"/>
    <cellStyle name="20% - Accent1 3 2 4 2 2 9 3 2" xfId="20641" xr:uid="{00000000-0005-0000-0000-0000EA4F0000}"/>
    <cellStyle name="20% - Accent1 3 2 4 2 2 9 4" xfId="20642" xr:uid="{00000000-0005-0000-0000-0000EB4F0000}"/>
    <cellStyle name="20% - Accent1 3 2 4 2 3" xfId="20643" xr:uid="{00000000-0005-0000-0000-0000EC4F0000}"/>
    <cellStyle name="20% - Accent1 3 2 4 2 3 10" xfId="20644" xr:uid="{00000000-0005-0000-0000-0000ED4F0000}"/>
    <cellStyle name="20% - Accent1 3 2 4 2 3 10 2" xfId="20645" xr:uid="{00000000-0005-0000-0000-0000EE4F0000}"/>
    <cellStyle name="20% - Accent1 3 2 4 2 3 11" xfId="20646" xr:uid="{00000000-0005-0000-0000-0000EF4F0000}"/>
    <cellStyle name="20% - Accent1 3 2 4 2 3 2" xfId="20647" xr:uid="{00000000-0005-0000-0000-0000F04F0000}"/>
    <cellStyle name="20% - Accent1 3 2 4 2 3 2 2" xfId="20648" xr:uid="{00000000-0005-0000-0000-0000F14F0000}"/>
    <cellStyle name="20% - Accent1 3 2 4 2 3 2 2 2" xfId="20649" xr:uid="{00000000-0005-0000-0000-0000F24F0000}"/>
    <cellStyle name="20% - Accent1 3 2 4 2 3 2 2 2 2" xfId="20650" xr:uid="{00000000-0005-0000-0000-0000F34F0000}"/>
    <cellStyle name="20% - Accent1 3 2 4 2 3 2 2 2 2 2" xfId="20651" xr:uid="{00000000-0005-0000-0000-0000F44F0000}"/>
    <cellStyle name="20% - Accent1 3 2 4 2 3 2 2 2 3" xfId="20652" xr:uid="{00000000-0005-0000-0000-0000F54F0000}"/>
    <cellStyle name="20% - Accent1 3 2 4 2 3 2 2 3" xfId="20653" xr:uid="{00000000-0005-0000-0000-0000F64F0000}"/>
    <cellStyle name="20% - Accent1 3 2 4 2 3 2 2 3 2" xfId="20654" xr:uid="{00000000-0005-0000-0000-0000F74F0000}"/>
    <cellStyle name="20% - Accent1 3 2 4 2 3 2 2 4" xfId="20655" xr:uid="{00000000-0005-0000-0000-0000F84F0000}"/>
    <cellStyle name="20% - Accent1 3 2 4 2 3 2 3" xfId="20656" xr:uid="{00000000-0005-0000-0000-0000F94F0000}"/>
    <cellStyle name="20% - Accent1 3 2 4 2 3 2 3 2" xfId="20657" xr:uid="{00000000-0005-0000-0000-0000FA4F0000}"/>
    <cellStyle name="20% - Accent1 3 2 4 2 3 2 3 2 2" xfId="20658" xr:uid="{00000000-0005-0000-0000-0000FB4F0000}"/>
    <cellStyle name="20% - Accent1 3 2 4 2 3 2 3 2 2 2" xfId="20659" xr:uid="{00000000-0005-0000-0000-0000FC4F0000}"/>
    <cellStyle name="20% - Accent1 3 2 4 2 3 2 3 2 3" xfId="20660" xr:uid="{00000000-0005-0000-0000-0000FD4F0000}"/>
    <cellStyle name="20% - Accent1 3 2 4 2 3 2 3 3" xfId="20661" xr:uid="{00000000-0005-0000-0000-0000FE4F0000}"/>
    <cellStyle name="20% - Accent1 3 2 4 2 3 2 3 3 2" xfId="20662" xr:uid="{00000000-0005-0000-0000-0000FF4F0000}"/>
    <cellStyle name="20% - Accent1 3 2 4 2 3 2 3 4" xfId="20663" xr:uid="{00000000-0005-0000-0000-000000500000}"/>
    <cellStyle name="20% - Accent1 3 2 4 2 3 2 4" xfId="20664" xr:uid="{00000000-0005-0000-0000-000001500000}"/>
    <cellStyle name="20% - Accent1 3 2 4 2 3 2 4 2" xfId="20665" xr:uid="{00000000-0005-0000-0000-000002500000}"/>
    <cellStyle name="20% - Accent1 3 2 4 2 3 2 4 2 2" xfId="20666" xr:uid="{00000000-0005-0000-0000-000003500000}"/>
    <cellStyle name="20% - Accent1 3 2 4 2 3 2 4 2 2 2" xfId="20667" xr:uid="{00000000-0005-0000-0000-000004500000}"/>
    <cellStyle name="20% - Accent1 3 2 4 2 3 2 4 2 3" xfId="20668" xr:uid="{00000000-0005-0000-0000-000005500000}"/>
    <cellStyle name="20% - Accent1 3 2 4 2 3 2 4 3" xfId="20669" xr:uid="{00000000-0005-0000-0000-000006500000}"/>
    <cellStyle name="20% - Accent1 3 2 4 2 3 2 4 3 2" xfId="20670" xr:uid="{00000000-0005-0000-0000-000007500000}"/>
    <cellStyle name="20% - Accent1 3 2 4 2 3 2 4 4" xfId="20671" xr:uid="{00000000-0005-0000-0000-000008500000}"/>
    <cellStyle name="20% - Accent1 3 2 4 2 3 2 5" xfId="20672" xr:uid="{00000000-0005-0000-0000-000009500000}"/>
    <cellStyle name="20% - Accent1 3 2 4 2 3 2 5 2" xfId="20673" xr:uid="{00000000-0005-0000-0000-00000A500000}"/>
    <cellStyle name="20% - Accent1 3 2 4 2 3 2 5 2 2" xfId="20674" xr:uid="{00000000-0005-0000-0000-00000B500000}"/>
    <cellStyle name="20% - Accent1 3 2 4 2 3 2 5 3" xfId="20675" xr:uid="{00000000-0005-0000-0000-00000C500000}"/>
    <cellStyle name="20% - Accent1 3 2 4 2 3 2 6" xfId="20676" xr:uid="{00000000-0005-0000-0000-00000D500000}"/>
    <cellStyle name="20% - Accent1 3 2 4 2 3 2 6 2" xfId="20677" xr:uid="{00000000-0005-0000-0000-00000E500000}"/>
    <cellStyle name="20% - Accent1 3 2 4 2 3 2 6 2 2" xfId="20678" xr:uid="{00000000-0005-0000-0000-00000F500000}"/>
    <cellStyle name="20% - Accent1 3 2 4 2 3 2 6 3" xfId="20679" xr:uid="{00000000-0005-0000-0000-000010500000}"/>
    <cellStyle name="20% - Accent1 3 2 4 2 3 2 7" xfId="20680" xr:uid="{00000000-0005-0000-0000-000011500000}"/>
    <cellStyle name="20% - Accent1 3 2 4 2 3 2 7 2" xfId="20681" xr:uid="{00000000-0005-0000-0000-000012500000}"/>
    <cellStyle name="20% - Accent1 3 2 4 2 3 2 8" xfId="20682" xr:uid="{00000000-0005-0000-0000-000013500000}"/>
    <cellStyle name="20% - Accent1 3 2 4 2 3 2 8 2" xfId="20683" xr:uid="{00000000-0005-0000-0000-000014500000}"/>
    <cellStyle name="20% - Accent1 3 2 4 2 3 2 9" xfId="20684" xr:uid="{00000000-0005-0000-0000-000015500000}"/>
    <cellStyle name="20% - Accent1 3 2 4 2 3 3" xfId="20685" xr:uid="{00000000-0005-0000-0000-000016500000}"/>
    <cellStyle name="20% - Accent1 3 2 4 2 3 3 2" xfId="20686" xr:uid="{00000000-0005-0000-0000-000017500000}"/>
    <cellStyle name="20% - Accent1 3 2 4 2 3 3 2 2" xfId="20687" xr:uid="{00000000-0005-0000-0000-000018500000}"/>
    <cellStyle name="20% - Accent1 3 2 4 2 3 3 2 2 2" xfId="20688" xr:uid="{00000000-0005-0000-0000-000019500000}"/>
    <cellStyle name="20% - Accent1 3 2 4 2 3 3 2 2 2 2" xfId="20689" xr:uid="{00000000-0005-0000-0000-00001A500000}"/>
    <cellStyle name="20% - Accent1 3 2 4 2 3 3 2 2 3" xfId="20690" xr:uid="{00000000-0005-0000-0000-00001B500000}"/>
    <cellStyle name="20% - Accent1 3 2 4 2 3 3 2 3" xfId="20691" xr:uid="{00000000-0005-0000-0000-00001C500000}"/>
    <cellStyle name="20% - Accent1 3 2 4 2 3 3 2 3 2" xfId="20692" xr:uid="{00000000-0005-0000-0000-00001D500000}"/>
    <cellStyle name="20% - Accent1 3 2 4 2 3 3 2 4" xfId="20693" xr:uid="{00000000-0005-0000-0000-00001E500000}"/>
    <cellStyle name="20% - Accent1 3 2 4 2 3 3 3" xfId="20694" xr:uid="{00000000-0005-0000-0000-00001F500000}"/>
    <cellStyle name="20% - Accent1 3 2 4 2 3 3 3 2" xfId="20695" xr:uid="{00000000-0005-0000-0000-000020500000}"/>
    <cellStyle name="20% - Accent1 3 2 4 2 3 3 3 2 2" xfId="20696" xr:uid="{00000000-0005-0000-0000-000021500000}"/>
    <cellStyle name="20% - Accent1 3 2 4 2 3 3 3 2 2 2" xfId="20697" xr:uid="{00000000-0005-0000-0000-000022500000}"/>
    <cellStyle name="20% - Accent1 3 2 4 2 3 3 3 2 3" xfId="20698" xr:uid="{00000000-0005-0000-0000-000023500000}"/>
    <cellStyle name="20% - Accent1 3 2 4 2 3 3 3 3" xfId="20699" xr:uid="{00000000-0005-0000-0000-000024500000}"/>
    <cellStyle name="20% - Accent1 3 2 4 2 3 3 3 3 2" xfId="20700" xr:uid="{00000000-0005-0000-0000-000025500000}"/>
    <cellStyle name="20% - Accent1 3 2 4 2 3 3 3 4" xfId="20701" xr:uid="{00000000-0005-0000-0000-000026500000}"/>
    <cellStyle name="20% - Accent1 3 2 4 2 3 3 4" xfId="20702" xr:uid="{00000000-0005-0000-0000-000027500000}"/>
    <cellStyle name="20% - Accent1 3 2 4 2 3 3 4 2" xfId="20703" xr:uid="{00000000-0005-0000-0000-000028500000}"/>
    <cellStyle name="20% - Accent1 3 2 4 2 3 3 4 2 2" xfId="20704" xr:uid="{00000000-0005-0000-0000-000029500000}"/>
    <cellStyle name="20% - Accent1 3 2 4 2 3 3 4 2 2 2" xfId="20705" xr:uid="{00000000-0005-0000-0000-00002A500000}"/>
    <cellStyle name="20% - Accent1 3 2 4 2 3 3 4 2 3" xfId="20706" xr:uid="{00000000-0005-0000-0000-00002B500000}"/>
    <cellStyle name="20% - Accent1 3 2 4 2 3 3 4 3" xfId="20707" xr:uid="{00000000-0005-0000-0000-00002C500000}"/>
    <cellStyle name="20% - Accent1 3 2 4 2 3 3 4 3 2" xfId="20708" xr:uid="{00000000-0005-0000-0000-00002D500000}"/>
    <cellStyle name="20% - Accent1 3 2 4 2 3 3 4 4" xfId="20709" xr:uid="{00000000-0005-0000-0000-00002E500000}"/>
    <cellStyle name="20% - Accent1 3 2 4 2 3 3 5" xfId="20710" xr:uid="{00000000-0005-0000-0000-00002F500000}"/>
    <cellStyle name="20% - Accent1 3 2 4 2 3 3 5 2" xfId="20711" xr:uid="{00000000-0005-0000-0000-000030500000}"/>
    <cellStyle name="20% - Accent1 3 2 4 2 3 3 5 2 2" xfId="20712" xr:uid="{00000000-0005-0000-0000-000031500000}"/>
    <cellStyle name="20% - Accent1 3 2 4 2 3 3 5 3" xfId="20713" xr:uid="{00000000-0005-0000-0000-000032500000}"/>
    <cellStyle name="20% - Accent1 3 2 4 2 3 3 6" xfId="20714" xr:uid="{00000000-0005-0000-0000-000033500000}"/>
    <cellStyle name="20% - Accent1 3 2 4 2 3 3 6 2" xfId="20715" xr:uid="{00000000-0005-0000-0000-000034500000}"/>
    <cellStyle name="20% - Accent1 3 2 4 2 3 3 6 2 2" xfId="20716" xr:uid="{00000000-0005-0000-0000-000035500000}"/>
    <cellStyle name="20% - Accent1 3 2 4 2 3 3 6 3" xfId="20717" xr:uid="{00000000-0005-0000-0000-000036500000}"/>
    <cellStyle name="20% - Accent1 3 2 4 2 3 3 7" xfId="20718" xr:uid="{00000000-0005-0000-0000-000037500000}"/>
    <cellStyle name="20% - Accent1 3 2 4 2 3 3 7 2" xfId="20719" xr:uid="{00000000-0005-0000-0000-000038500000}"/>
    <cellStyle name="20% - Accent1 3 2 4 2 3 3 8" xfId="20720" xr:uid="{00000000-0005-0000-0000-000039500000}"/>
    <cellStyle name="20% - Accent1 3 2 4 2 3 3 8 2" xfId="20721" xr:uid="{00000000-0005-0000-0000-00003A500000}"/>
    <cellStyle name="20% - Accent1 3 2 4 2 3 3 9" xfId="20722" xr:uid="{00000000-0005-0000-0000-00003B500000}"/>
    <cellStyle name="20% - Accent1 3 2 4 2 3 4" xfId="20723" xr:uid="{00000000-0005-0000-0000-00003C500000}"/>
    <cellStyle name="20% - Accent1 3 2 4 2 3 4 2" xfId="20724" xr:uid="{00000000-0005-0000-0000-00003D500000}"/>
    <cellStyle name="20% - Accent1 3 2 4 2 3 4 2 2" xfId="20725" xr:uid="{00000000-0005-0000-0000-00003E500000}"/>
    <cellStyle name="20% - Accent1 3 2 4 2 3 4 2 2 2" xfId="20726" xr:uid="{00000000-0005-0000-0000-00003F500000}"/>
    <cellStyle name="20% - Accent1 3 2 4 2 3 4 2 3" xfId="20727" xr:uid="{00000000-0005-0000-0000-000040500000}"/>
    <cellStyle name="20% - Accent1 3 2 4 2 3 4 3" xfId="20728" xr:uid="{00000000-0005-0000-0000-000041500000}"/>
    <cellStyle name="20% - Accent1 3 2 4 2 3 4 3 2" xfId="20729" xr:uid="{00000000-0005-0000-0000-000042500000}"/>
    <cellStyle name="20% - Accent1 3 2 4 2 3 4 4" xfId="20730" xr:uid="{00000000-0005-0000-0000-000043500000}"/>
    <cellStyle name="20% - Accent1 3 2 4 2 3 5" xfId="20731" xr:uid="{00000000-0005-0000-0000-000044500000}"/>
    <cellStyle name="20% - Accent1 3 2 4 2 3 5 2" xfId="20732" xr:uid="{00000000-0005-0000-0000-000045500000}"/>
    <cellStyle name="20% - Accent1 3 2 4 2 3 5 2 2" xfId="20733" xr:uid="{00000000-0005-0000-0000-000046500000}"/>
    <cellStyle name="20% - Accent1 3 2 4 2 3 5 2 2 2" xfId="20734" xr:uid="{00000000-0005-0000-0000-000047500000}"/>
    <cellStyle name="20% - Accent1 3 2 4 2 3 5 2 3" xfId="20735" xr:uid="{00000000-0005-0000-0000-000048500000}"/>
    <cellStyle name="20% - Accent1 3 2 4 2 3 5 3" xfId="20736" xr:uid="{00000000-0005-0000-0000-000049500000}"/>
    <cellStyle name="20% - Accent1 3 2 4 2 3 5 3 2" xfId="20737" xr:uid="{00000000-0005-0000-0000-00004A500000}"/>
    <cellStyle name="20% - Accent1 3 2 4 2 3 5 4" xfId="20738" xr:uid="{00000000-0005-0000-0000-00004B500000}"/>
    <cellStyle name="20% - Accent1 3 2 4 2 3 6" xfId="20739" xr:uid="{00000000-0005-0000-0000-00004C500000}"/>
    <cellStyle name="20% - Accent1 3 2 4 2 3 6 2" xfId="20740" xr:uid="{00000000-0005-0000-0000-00004D500000}"/>
    <cellStyle name="20% - Accent1 3 2 4 2 3 6 2 2" xfId="20741" xr:uid="{00000000-0005-0000-0000-00004E500000}"/>
    <cellStyle name="20% - Accent1 3 2 4 2 3 6 2 2 2" xfId="20742" xr:uid="{00000000-0005-0000-0000-00004F500000}"/>
    <cellStyle name="20% - Accent1 3 2 4 2 3 6 2 3" xfId="20743" xr:uid="{00000000-0005-0000-0000-000050500000}"/>
    <cellStyle name="20% - Accent1 3 2 4 2 3 6 3" xfId="20744" xr:uid="{00000000-0005-0000-0000-000051500000}"/>
    <cellStyle name="20% - Accent1 3 2 4 2 3 6 3 2" xfId="20745" xr:uid="{00000000-0005-0000-0000-000052500000}"/>
    <cellStyle name="20% - Accent1 3 2 4 2 3 6 4" xfId="20746" xr:uid="{00000000-0005-0000-0000-000053500000}"/>
    <cellStyle name="20% - Accent1 3 2 4 2 3 7" xfId="20747" xr:uid="{00000000-0005-0000-0000-000054500000}"/>
    <cellStyle name="20% - Accent1 3 2 4 2 3 7 2" xfId="20748" xr:uid="{00000000-0005-0000-0000-000055500000}"/>
    <cellStyle name="20% - Accent1 3 2 4 2 3 7 2 2" xfId="20749" xr:uid="{00000000-0005-0000-0000-000056500000}"/>
    <cellStyle name="20% - Accent1 3 2 4 2 3 7 3" xfId="20750" xr:uid="{00000000-0005-0000-0000-000057500000}"/>
    <cellStyle name="20% - Accent1 3 2 4 2 3 8" xfId="20751" xr:uid="{00000000-0005-0000-0000-000058500000}"/>
    <cellStyle name="20% - Accent1 3 2 4 2 3 8 2" xfId="20752" xr:uid="{00000000-0005-0000-0000-000059500000}"/>
    <cellStyle name="20% - Accent1 3 2 4 2 3 8 2 2" xfId="20753" xr:uid="{00000000-0005-0000-0000-00005A500000}"/>
    <cellStyle name="20% - Accent1 3 2 4 2 3 8 3" xfId="20754" xr:uid="{00000000-0005-0000-0000-00005B500000}"/>
    <cellStyle name="20% - Accent1 3 2 4 2 3 9" xfId="20755" xr:uid="{00000000-0005-0000-0000-00005C500000}"/>
    <cellStyle name="20% - Accent1 3 2 4 2 3 9 2" xfId="20756" xr:uid="{00000000-0005-0000-0000-00005D500000}"/>
    <cellStyle name="20% - Accent1 3 2 4 2 4" xfId="20757" xr:uid="{00000000-0005-0000-0000-00005E500000}"/>
    <cellStyle name="20% - Accent1 3 2 4 2 4 10" xfId="20758" xr:uid="{00000000-0005-0000-0000-00005F500000}"/>
    <cellStyle name="20% - Accent1 3 2 4 2 4 10 2" xfId="20759" xr:uid="{00000000-0005-0000-0000-000060500000}"/>
    <cellStyle name="20% - Accent1 3 2 4 2 4 11" xfId="20760" xr:uid="{00000000-0005-0000-0000-000061500000}"/>
    <cellStyle name="20% - Accent1 3 2 4 2 4 2" xfId="20761" xr:uid="{00000000-0005-0000-0000-000062500000}"/>
    <cellStyle name="20% - Accent1 3 2 4 2 4 2 2" xfId="20762" xr:uid="{00000000-0005-0000-0000-000063500000}"/>
    <cellStyle name="20% - Accent1 3 2 4 2 4 2 2 2" xfId="20763" xr:uid="{00000000-0005-0000-0000-000064500000}"/>
    <cellStyle name="20% - Accent1 3 2 4 2 4 2 2 2 2" xfId="20764" xr:uid="{00000000-0005-0000-0000-000065500000}"/>
    <cellStyle name="20% - Accent1 3 2 4 2 4 2 2 2 2 2" xfId="20765" xr:uid="{00000000-0005-0000-0000-000066500000}"/>
    <cellStyle name="20% - Accent1 3 2 4 2 4 2 2 2 3" xfId="20766" xr:uid="{00000000-0005-0000-0000-000067500000}"/>
    <cellStyle name="20% - Accent1 3 2 4 2 4 2 2 3" xfId="20767" xr:uid="{00000000-0005-0000-0000-000068500000}"/>
    <cellStyle name="20% - Accent1 3 2 4 2 4 2 2 3 2" xfId="20768" xr:uid="{00000000-0005-0000-0000-000069500000}"/>
    <cellStyle name="20% - Accent1 3 2 4 2 4 2 2 4" xfId="20769" xr:uid="{00000000-0005-0000-0000-00006A500000}"/>
    <cellStyle name="20% - Accent1 3 2 4 2 4 2 3" xfId="20770" xr:uid="{00000000-0005-0000-0000-00006B500000}"/>
    <cellStyle name="20% - Accent1 3 2 4 2 4 2 3 2" xfId="20771" xr:uid="{00000000-0005-0000-0000-00006C500000}"/>
    <cellStyle name="20% - Accent1 3 2 4 2 4 2 3 2 2" xfId="20772" xr:uid="{00000000-0005-0000-0000-00006D500000}"/>
    <cellStyle name="20% - Accent1 3 2 4 2 4 2 3 2 2 2" xfId="20773" xr:uid="{00000000-0005-0000-0000-00006E500000}"/>
    <cellStyle name="20% - Accent1 3 2 4 2 4 2 3 2 3" xfId="20774" xr:uid="{00000000-0005-0000-0000-00006F500000}"/>
    <cellStyle name="20% - Accent1 3 2 4 2 4 2 3 3" xfId="20775" xr:uid="{00000000-0005-0000-0000-000070500000}"/>
    <cellStyle name="20% - Accent1 3 2 4 2 4 2 3 3 2" xfId="20776" xr:uid="{00000000-0005-0000-0000-000071500000}"/>
    <cellStyle name="20% - Accent1 3 2 4 2 4 2 3 4" xfId="20777" xr:uid="{00000000-0005-0000-0000-000072500000}"/>
    <cellStyle name="20% - Accent1 3 2 4 2 4 2 4" xfId="20778" xr:uid="{00000000-0005-0000-0000-000073500000}"/>
    <cellStyle name="20% - Accent1 3 2 4 2 4 2 4 2" xfId="20779" xr:uid="{00000000-0005-0000-0000-000074500000}"/>
    <cellStyle name="20% - Accent1 3 2 4 2 4 2 4 2 2" xfId="20780" xr:uid="{00000000-0005-0000-0000-000075500000}"/>
    <cellStyle name="20% - Accent1 3 2 4 2 4 2 4 2 2 2" xfId="20781" xr:uid="{00000000-0005-0000-0000-000076500000}"/>
    <cellStyle name="20% - Accent1 3 2 4 2 4 2 4 2 3" xfId="20782" xr:uid="{00000000-0005-0000-0000-000077500000}"/>
    <cellStyle name="20% - Accent1 3 2 4 2 4 2 4 3" xfId="20783" xr:uid="{00000000-0005-0000-0000-000078500000}"/>
    <cellStyle name="20% - Accent1 3 2 4 2 4 2 4 3 2" xfId="20784" xr:uid="{00000000-0005-0000-0000-000079500000}"/>
    <cellStyle name="20% - Accent1 3 2 4 2 4 2 4 4" xfId="20785" xr:uid="{00000000-0005-0000-0000-00007A500000}"/>
    <cellStyle name="20% - Accent1 3 2 4 2 4 2 5" xfId="20786" xr:uid="{00000000-0005-0000-0000-00007B500000}"/>
    <cellStyle name="20% - Accent1 3 2 4 2 4 2 5 2" xfId="20787" xr:uid="{00000000-0005-0000-0000-00007C500000}"/>
    <cellStyle name="20% - Accent1 3 2 4 2 4 2 5 2 2" xfId="20788" xr:uid="{00000000-0005-0000-0000-00007D500000}"/>
    <cellStyle name="20% - Accent1 3 2 4 2 4 2 5 3" xfId="20789" xr:uid="{00000000-0005-0000-0000-00007E500000}"/>
    <cellStyle name="20% - Accent1 3 2 4 2 4 2 6" xfId="20790" xr:uid="{00000000-0005-0000-0000-00007F500000}"/>
    <cellStyle name="20% - Accent1 3 2 4 2 4 2 6 2" xfId="20791" xr:uid="{00000000-0005-0000-0000-000080500000}"/>
    <cellStyle name="20% - Accent1 3 2 4 2 4 2 6 2 2" xfId="20792" xr:uid="{00000000-0005-0000-0000-000081500000}"/>
    <cellStyle name="20% - Accent1 3 2 4 2 4 2 6 3" xfId="20793" xr:uid="{00000000-0005-0000-0000-000082500000}"/>
    <cellStyle name="20% - Accent1 3 2 4 2 4 2 7" xfId="20794" xr:uid="{00000000-0005-0000-0000-000083500000}"/>
    <cellStyle name="20% - Accent1 3 2 4 2 4 2 7 2" xfId="20795" xr:uid="{00000000-0005-0000-0000-000084500000}"/>
    <cellStyle name="20% - Accent1 3 2 4 2 4 2 8" xfId="20796" xr:uid="{00000000-0005-0000-0000-000085500000}"/>
    <cellStyle name="20% - Accent1 3 2 4 2 4 2 8 2" xfId="20797" xr:uid="{00000000-0005-0000-0000-000086500000}"/>
    <cellStyle name="20% - Accent1 3 2 4 2 4 2 9" xfId="20798" xr:uid="{00000000-0005-0000-0000-000087500000}"/>
    <cellStyle name="20% - Accent1 3 2 4 2 4 3" xfId="20799" xr:uid="{00000000-0005-0000-0000-000088500000}"/>
    <cellStyle name="20% - Accent1 3 2 4 2 4 3 2" xfId="20800" xr:uid="{00000000-0005-0000-0000-000089500000}"/>
    <cellStyle name="20% - Accent1 3 2 4 2 4 3 2 2" xfId="20801" xr:uid="{00000000-0005-0000-0000-00008A500000}"/>
    <cellStyle name="20% - Accent1 3 2 4 2 4 3 2 2 2" xfId="20802" xr:uid="{00000000-0005-0000-0000-00008B500000}"/>
    <cellStyle name="20% - Accent1 3 2 4 2 4 3 2 2 2 2" xfId="20803" xr:uid="{00000000-0005-0000-0000-00008C500000}"/>
    <cellStyle name="20% - Accent1 3 2 4 2 4 3 2 2 3" xfId="20804" xr:uid="{00000000-0005-0000-0000-00008D500000}"/>
    <cellStyle name="20% - Accent1 3 2 4 2 4 3 2 3" xfId="20805" xr:uid="{00000000-0005-0000-0000-00008E500000}"/>
    <cellStyle name="20% - Accent1 3 2 4 2 4 3 2 3 2" xfId="20806" xr:uid="{00000000-0005-0000-0000-00008F500000}"/>
    <cellStyle name="20% - Accent1 3 2 4 2 4 3 2 4" xfId="20807" xr:uid="{00000000-0005-0000-0000-000090500000}"/>
    <cellStyle name="20% - Accent1 3 2 4 2 4 3 3" xfId="20808" xr:uid="{00000000-0005-0000-0000-000091500000}"/>
    <cellStyle name="20% - Accent1 3 2 4 2 4 3 3 2" xfId="20809" xr:uid="{00000000-0005-0000-0000-000092500000}"/>
    <cellStyle name="20% - Accent1 3 2 4 2 4 3 3 2 2" xfId="20810" xr:uid="{00000000-0005-0000-0000-000093500000}"/>
    <cellStyle name="20% - Accent1 3 2 4 2 4 3 3 2 2 2" xfId="20811" xr:uid="{00000000-0005-0000-0000-000094500000}"/>
    <cellStyle name="20% - Accent1 3 2 4 2 4 3 3 2 3" xfId="20812" xr:uid="{00000000-0005-0000-0000-000095500000}"/>
    <cellStyle name="20% - Accent1 3 2 4 2 4 3 3 3" xfId="20813" xr:uid="{00000000-0005-0000-0000-000096500000}"/>
    <cellStyle name="20% - Accent1 3 2 4 2 4 3 3 3 2" xfId="20814" xr:uid="{00000000-0005-0000-0000-000097500000}"/>
    <cellStyle name="20% - Accent1 3 2 4 2 4 3 3 4" xfId="20815" xr:uid="{00000000-0005-0000-0000-000098500000}"/>
    <cellStyle name="20% - Accent1 3 2 4 2 4 3 4" xfId="20816" xr:uid="{00000000-0005-0000-0000-000099500000}"/>
    <cellStyle name="20% - Accent1 3 2 4 2 4 3 4 2" xfId="20817" xr:uid="{00000000-0005-0000-0000-00009A500000}"/>
    <cellStyle name="20% - Accent1 3 2 4 2 4 3 4 2 2" xfId="20818" xr:uid="{00000000-0005-0000-0000-00009B500000}"/>
    <cellStyle name="20% - Accent1 3 2 4 2 4 3 4 2 2 2" xfId="20819" xr:uid="{00000000-0005-0000-0000-00009C500000}"/>
    <cellStyle name="20% - Accent1 3 2 4 2 4 3 4 2 3" xfId="20820" xr:uid="{00000000-0005-0000-0000-00009D500000}"/>
    <cellStyle name="20% - Accent1 3 2 4 2 4 3 4 3" xfId="20821" xr:uid="{00000000-0005-0000-0000-00009E500000}"/>
    <cellStyle name="20% - Accent1 3 2 4 2 4 3 4 3 2" xfId="20822" xr:uid="{00000000-0005-0000-0000-00009F500000}"/>
    <cellStyle name="20% - Accent1 3 2 4 2 4 3 4 4" xfId="20823" xr:uid="{00000000-0005-0000-0000-0000A0500000}"/>
    <cellStyle name="20% - Accent1 3 2 4 2 4 3 5" xfId="20824" xr:uid="{00000000-0005-0000-0000-0000A1500000}"/>
    <cellStyle name="20% - Accent1 3 2 4 2 4 3 5 2" xfId="20825" xr:uid="{00000000-0005-0000-0000-0000A2500000}"/>
    <cellStyle name="20% - Accent1 3 2 4 2 4 3 5 2 2" xfId="20826" xr:uid="{00000000-0005-0000-0000-0000A3500000}"/>
    <cellStyle name="20% - Accent1 3 2 4 2 4 3 5 3" xfId="20827" xr:uid="{00000000-0005-0000-0000-0000A4500000}"/>
    <cellStyle name="20% - Accent1 3 2 4 2 4 3 6" xfId="20828" xr:uid="{00000000-0005-0000-0000-0000A5500000}"/>
    <cellStyle name="20% - Accent1 3 2 4 2 4 3 6 2" xfId="20829" xr:uid="{00000000-0005-0000-0000-0000A6500000}"/>
    <cellStyle name="20% - Accent1 3 2 4 2 4 3 6 2 2" xfId="20830" xr:uid="{00000000-0005-0000-0000-0000A7500000}"/>
    <cellStyle name="20% - Accent1 3 2 4 2 4 3 6 3" xfId="20831" xr:uid="{00000000-0005-0000-0000-0000A8500000}"/>
    <cellStyle name="20% - Accent1 3 2 4 2 4 3 7" xfId="20832" xr:uid="{00000000-0005-0000-0000-0000A9500000}"/>
    <cellStyle name="20% - Accent1 3 2 4 2 4 3 7 2" xfId="20833" xr:uid="{00000000-0005-0000-0000-0000AA500000}"/>
    <cellStyle name="20% - Accent1 3 2 4 2 4 3 8" xfId="20834" xr:uid="{00000000-0005-0000-0000-0000AB500000}"/>
    <cellStyle name="20% - Accent1 3 2 4 2 4 3 8 2" xfId="20835" xr:uid="{00000000-0005-0000-0000-0000AC500000}"/>
    <cellStyle name="20% - Accent1 3 2 4 2 4 3 9" xfId="20836" xr:uid="{00000000-0005-0000-0000-0000AD500000}"/>
    <cellStyle name="20% - Accent1 3 2 4 2 4 4" xfId="20837" xr:uid="{00000000-0005-0000-0000-0000AE500000}"/>
    <cellStyle name="20% - Accent1 3 2 4 2 4 4 2" xfId="20838" xr:uid="{00000000-0005-0000-0000-0000AF500000}"/>
    <cellStyle name="20% - Accent1 3 2 4 2 4 4 2 2" xfId="20839" xr:uid="{00000000-0005-0000-0000-0000B0500000}"/>
    <cellStyle name="20% - Accent1 3 2 4 2 4 4 2 2 2" xfId="20840" xr:uid="{00000000-0005-0000-0000-0000B1500000}"/>
    <cellStyle name="20% - Accent1 3 2 4 2 4 4 2 3" xfId="20841" xr:uid="{00000000-0005-0000-0000-0000B2500000}"/>
    <cellStyle name="20% - Accent1 3 2 4 2 4 4 3" xfId="20842" xr:uid="{00000000-0005-0000-0000-0000B3500000}"/>
    <cellStyle name="20% - Accent1 3 2 4 2 4 4 3 2" xfId="20843" xr:uid="{00000000-0005-0000-0000-0000B4500000}"/>
    <cellStyle name="20% - Accent1 3 2 4 2 4 4 4" xfId="20844" xr:uid="{00000000-0005-0000-0000-0000B5500000}"/>
    <cellStyle name="20% - Accent1 3 2 4 2 4 5" xfId="20845" xr:uid="{00000000-0005-0000-0000-0000B6500000}"/>
    <cellStyle name="20% - Accent1 3 2 4 2 4 5 2" xfId="20846" xr:uid="{00000000-0005-0000-0000-0000B7500000}"/>
    <cellStyle name="20% - Accent1 3 2 4 2 4 5 2 2" xfId="20847" xr:uid="{00000000-0005-0000-0000-0000B8500000}"/>
    <cellStyle name="20% - Accent1 3 2 4 2 4 5 2 2 2" xfId="20848" xr:uid="{00000000-0005-0000-0000-0000B9500000}"/>
    <cellStyle name="20% - Accent1 3 2 4 2 4 5 2 3" xfId="20849" xr:uid="{00000000-0005-0000-0000-0000BA500000}"/>
    <cellStyle name="20% - Accent1 3 2 4 2 4 5 3" xfId="20850" xr:uid="{00000000-0005-0000-0000-0000BB500000}"/>
    <cellStyle name="20% - Accent1 3 2 4 2 4 5 3 2" xfId="20851" xr:uid="{00000000-0005-0000-0000-0000BC500000}"/>
    <cellStyle name="20% - Accent1 3 2 4 2 4 5 4" xfId="20852" xr:uid="{00000000-0005-0000-0000-0000BD500000}"/>
    <cellStyle name="20% - Accent1 3 2 4 2 4 6" xfId="20853" xr:uid="{00000000-0005-0000-0000-0000BE500000}"/>
    <cellStyle name="20% - Accent1 3 2 4 2 4 6 2" xfId="20854" xr:uid="{00000000-0005-0000-0000-0000BF500000}"/>
    <cellStyle name="20% - Accent1 3 2 4 2 4 6 2 2" xfId="20855" xr:uid="{00000000-0005-0000-0000-0000C0500000}"/>
    <cellStyle name="20% - Accent1 3 2 4 2 4 6 2 2 2" xfId="20856" xr:uid="{00000000-0005-0000-0000-0000C1500000}"/>
    <cellStyle name="20% - Accent1 3 2 4 2 4 6 2 3" xfId="20857" xr:uid="{00000000-0005-0000-0000-0000C2500000}"/>
    <cellStyle name="20% - Accent1 3 2 4 2 4 6 3" xfId="20858" xr:uid="{00000000-0005-0000-0000-0000C3500000}"/>
    <cellStyle name="20% - Accent1 3 2 4 2 4 6 3 2" xfId="20859" xr:uid="{00000000-0005-0000-0000-0000C4500000}"/>
    <cellStyle name="20% - Accent1 3 2 4 2 4 6 4" xfId="20860" xr:uid="{00000000-0005-0000-0000-0000C5500000}"/>
    <cellStyle name="20% - Accent1 3 2 4 2 4 7" xfId="20861" xr:uid="{00000000-0005-0000-0000-0000C6500000}"/>
    <cellStyle name="20% - Accent1 3 2 4 2 4 7 2" xfId="20862" xr:uid="{00000000-0005-0000-0000-0000C7500000}"/>
    <cellStyle name="20% - Accent1 3 2 4 2 4 7 2 2" xfId="20863" xr:uid="{00000000-0005-0000-0000-0000C8500000}"/>
    <cellStyle name="20% - Accent1 3 2 4 2 4 7 3" xfId="20864" xr:uid="{00000000-0005-0000-0000-0000C9500000}"/>
    <cellStyle name="20% - Accent1 3 2 4 2 4 8" xfId="20865" xr:uid="{00000000-0005-0000-0000-0000CA500000}"/>
    <cellStyle name="20% - Accent1 3 2 4 2 4 8 2" xfId="20866" xr:uid="{00000000-0005-0000-0000-0000CB500000}"/>
    <cellStyle name="20% - Accent1 3 2 4 2 4 8 2 2" xfId="20867" xr:uid="{00000000-0005-0000-0000-0000CC500000}"/>
    <cellStyle name="20% - Accent1 3 2 4 2 4 8 3" xfId="20868" xr:uid="{00000000-0005-0000-0000-0000CD500000}"/>
    <cellStyle name="20% - Accent1 3 2 4 2 4 9" xfId="20869" xr:uid="{00000000-0005-0000-0000-0000CE500000}"/>
    <cellStyle name="20% - Accent1 3 2 4 2 4 9 2" xfId="20870" xr:uid="{00000000-0005-0000-0000-0000CF500000}"/>
    <cellStyle name="20% - Accent1 3 2 4 2 5" xfId="20871" xr:uid="{00000000-0005-0000-0000-0000D0500000}"/>
    <cellStyle name="20% - Accent1 3 2 4 2 5 10" xfId="20872" xr:uid="{00000000-0005-0000-0000-0000D1500000}"/>
    <cellStyle name="20% - Accent1 3 2 4 2 5 10 2" xfId="20873" xr:uid="{00000000-0005-0000-0000-0000D2500000}"/>
    <cellStyle name="20% - Accent1 3 2 4 2 5 11" xfId="20874" xr:uid="{00000000-0005-0000-0000-0000D3500000}"/>
    <cellStyle name="20% - Accent1 3 2 4 2 5 2" xfId="20875" xr:uid="{00000000-0005-0000-0000-0000D4500000}"/>
    <cellStyle name="20% - Accent1 3 2 4 2 5 2 2" xfId="20876" xr:uid="{00000000-0005-0000-0000-0000D5500000}"/>
    <cellStyle name="20% - Accent1 3 2 4 2 5 2 2 2" xfId="20877" xr:uid="{00000000-0005-0000-0000-0000D6500000}"/>
    <cellStyle name="20% - Accent1 3 2 4 2 5 2 2 2 2" xfId="20878" xr:uid="{00000000-0005-0000-0000-0000D7500000}"/>
    <cellStyle name="20% - Accent1 3 2 4 2 5 2 2 2 2 2" xfId="20879" xr:uid="{00000000-0005-0000-0000-0000D8500000}"/>
    <cellStyle name="20% - Accent1 3 2 4 2 5 2 2 2 3" xfId="20880" xr:uid="{00000000-0005-0000-0000-0000D9500000}"/>
    <cellStyle name="20% - Accent1 3 2 4 2 5 2 2 3" xfId="20881" xr:uid="{00000000-0005-0000-0000-0000DA500000}"/>
    <cellStyle name="20% - Accent1 3 2 4 2 5 2 2 3 2" xfId="20882" xr:uid="{00000000-0005-0000-0000-0000DB500000}"/>
    <cellStyle name="20% - Accent1 3 2 4 2 5 2 2 4" xfId="20883" xr:uid="{00000000-0005-0000-0000-0000DC500000}"/>
    <cellStyle name="20% - Accent1 3 2 4 2 5 2 3" xfId="20884" xr:uid="{00000000-0005-0000-0000-0000DD500000}"/>
    <cellStyle name="20% - Accent1 3 2 4 2 5 2 3 2" xfId="20885" xr:uid="{00000000-0005-0000-0000-0000DE500000}"/>
    <cellStyle name="20% - Accent1 3 2 4 2 5 2 3 2 2" xfId="20886" xr:uid="{00000000-0005-0000-0000-0000DF500000}"/>
    <cellStyle name="20% - Accent1 3 2 4 2 5 2 3 2 2 2" xfId="20887" xr:uid="{00000000-0005-0000-0000-0000E0500000}"/>
    <cellStyle name="20% - Accent1 3 2 4 2 5 2 3 2 3" xfId="20888" xr:uid="{00000000-0005-0000-0000-0000E1500000}"/>
    <cellStyle name="20% - Accent1 3 2 4 2 5 2 3 3" xfId="20889" xr:uid="{00000000-0005-0000-0000-0000E2500000}"/>
    <cellStyle name="20% - Accent1 3 2 4 2 5 2 3 3 2" xfId="20890" xr:uid="{00000000-0005-0000-0000-0000E3500000}"/>
    <cellStyle name="20% - Accent1 3 2 4 2 5 2 3 4" xfId="20891" xr:uid="{00000000-0005-0000-0000-0000E4500000}"/>
    <cellStyle name="20% - Accent1 3 2 4 2 5 2 4" xfId="20892" xr:uid="{00000000-0005-0000-0000-0000E5500000}"/>
    <cellStyle name="20% - Accent1 3 2 4 2 5 2 4 2" xfId="20893" xr:uid="{00000000-0005-0000-0000-0000E6500000}"/>
    <cellStyle name="20% - Accent1 3 2 4 2 5 2 4 2 2" xfId="20894" xr:uid="{00000000-0005-0000-0000-0000E7500000}"/>
    <cellStyle name="20% - Accent1 3 2 4 2 5 2 4 2 2 2" xfId="20895" xr:uid="{00000000-0005-0000-0000-0000E8500000}"/>
    <cellStyle name="20% - Accent1 3 2 4 2 5 2 4 2 3" xfId="20896" xr:uid="{00000000-0005-0000-0000-0000E9500000}"/>
    <cellStyle name="20% - Accent1 3 2 4 2 5 2 4 3" xfId="20897" xr:uid="{00000000-0005-0000-0000-0000EA500000}"/>
    <cellStyle name="20% - Accent1 3 2 4 2 5 2 4 3 2" xfId="20898" xr:uid="{00000000-0005-0000-0000-0000EB500000}"/>
    <cellStyle name="20% - Accent1 3 2 4 2 5 2 4 4" xfId="20899" xr:uid="{00000000-0005-0000-0000-0000EC500000}"/>
    <cellStyle name="20% - Accent1 3 2 4 2 5 2 5" xfId="20900" xr:uid="{00000000-0005-0000-0000-0000ED500000}"/>
    <cellStyle name="20% - Accent1 3 2 4 2 5 2 5 2" xfId="20901" xr:uid="{00000000-0005-0000-0000-0000EE500000}"/>
    <cellStyle name="20% - Accent1 3 2 4 2 5 2 5 2 2" xfId="20902" xr:uid="{00000000-0005-0000-0000-0000EF500000}"/>
    <cellStyle name="20% - Accent1 3 2 4 2 5 2 5 3" xfId="20903" xr:uid="{00000000-0005-0000-0000-0000F0500000}"/>
    <cellStyle name="20% - Accent1 3 2 4 2 5 2 6" xfId="20904" xr:uid="{00000000-0005-0000-0000-0000F1500000}"/>
    <cellStyle name="20% - Accent1 3 2 4 2 5 2 6 2" xfId="20905" xr:uid="{00000000-0005-0000-0000-0000F2500000}"/>
    <cellStyle name="20% - Accent1 3 2 4 2 5 2 6 2 2" xfId="20906" xr:uid="{00000000-0005-0000-0000-0000F3500000}"/>
    <cellStyle name="20% - Accent1 3 2 4 2 5 2 6 3" xfId="20907" xr:uid="{00000000-0005-0000-0000-0000F4500000}"/>
    <cellStyle name="20% - Accent1 3 2 4 2 5 2 7" xfId="20908" xr:uid="{00000000-0005-0000-0000-0000F5500000}"/>
    <cellStyle name="20% - Accent1 3 2 4 2 5 2 7 2" xfId="20909" xr:uid="{00000000-0005-0000-0000-0000F6500000}"/>
    <cellStyle name="20% - Accent1 3 2 4 2 5 2 8" xfId="20910" xr:uid="{00000000-0005-0000-0000-0000F7500000}"/>
    <cellStyle name="20% - Accent1 3 2 4 2 5 2 8 2" xfId="20911" xr:uid="{00000000-0005-0000-0000-0000F8500000}"/>
    <cellStyle name="20% - Accent1 3 2 4 2 5 2 9" xfId="20912" xr:uid="{00000000-0005-0000-0000-0000F9500000}"/>
    <cellStyle name="20% - Accent1 3 2 4 2 5 3" xfId="20913" xr:uid="{00000000-0005-0000-0000-0000FA500000}"/>
    <cellStyle name="20% - Accent1 3 2 4 2 5 3 2" xfId="20914" xr:uid="{00000000-0005-0000-0000-0000FB500000}"/>
    <cellStyle name="20% - Accent1 3 2 4 2 5 3 2 2" xfId="20915" xr:uid="{00000000-0005-0000-0000-0000FC500000}"/>
    <cellStyle name="20% - Accent1 3 2 4 2 5 3 2 2 2" xfId="20916" xr:uid="{00000000-0005-0000-0000-0000FD500000}"/>
    <cellStyle name="20% - Accent1 3 2 4 2 5 3 2 2 2 2" xfId="20917" xr:uid="{00000000-0005-0000-0000-0000FE500000}"/>
    <cellStyle name="20% - Accent1 3 2 4 2 5 3 2 2 3" xfId="20918" xr:uid="{00000000-0005-0000-0000-0000FF500000}"/>
    <cellStyle name="20% - Accent1 3 2 4 2 5 3 2 3" xfId="20919" xr:uid="{00000000-0005-0000-0000-000000510000}"/>
    <cellStyle name="20% - Accent1 3 2 4 2 5 3 2 3 2" xfId="20920" xr:uid="{00000000-0005-0000-0000-000001510000}"/>
    <cellStyle name="20% - Accent1 3 2 4 2 5 3 2 4" xfId="20921" xr:uid="{00000000-0005-0000-0000-000002510000}"/>
    <cellStyle name="20% - Accent1 3 2 4 2 5 3 3" xfId="20922" xr:uid="{00000000-0005-0000-0000-000003510000}"/>
    <cellStyle name="20% - Accent1 3 2 4 2 5 3 3 2" xfId="20923" xr:uid="{00000000-0005-0000-0000-000004510000}"/>
    <cellStyle name="20% - Accent1 3 2 4 2 5 3 3 2 2" xfId="20924" xr:uid="{00000000-0005-0000-0000-000005510000}"/>
    <cellStyle name="20% - Accent1 3 2 4 2 5 3 3 2 2 2" xfId="20925" xr:uid="{00000000-0005-0000-0000-000006510000}"/>
    <cellStyle name="20% - Accent1 3 2 4 2 5 3 3 2 3" xfId="20926" xr:uid="{00000000-0005-0000-0000-000007510000}"/>
    <cellStyle name="20% - Accent1 3 2 4 2 5 3 3 3" xfId="20927" xr:uid="{00000000-0005-0000-0000-000008510000}"/>
    <cellStyle name="20% - Accent1 3 2 4 2 5 3 3 3 2" xfId="20928" xr:uid="{00000000-0005-0000-0000-000009510000}"/>
    <cellStyle name="20% - Accent1 3 2 4 2 5 3 3 4" xfId="20929" xr:uid="{00000000-0005-0000-0000-00000A510000}"/>
    <cellStyle name="20% - Accent1 3 2 4 2 5 3 4" xfId="20930" xr:uid="{00000000-0005-0000-0000-00000B510000}"/>
    <cellStyle name="20% - Accent1 3 2 4 2 5 3 4 2" xfId="20931" xr:uid="{00000000-0005-0000-0000-00000C510000}"/>
    <cellStyle name="20% - Accent1 3 2 4 2 5 3 4 2 2" xfId="20932" xr:uid="{00000000-0005-0000-0000-00000D510000}"/>
    <cellStyle name="20% - Accent1 3 2 4 2 5 3 4 2 2 2" xfId="20933" xr:uid="{00000000-0005-0000-0000-00000E510000}"/>
    <cellStyle name="20% - Accent1 3 2 4 2 5 3 4 2 3" xfId="20934" xr:uid="{00000000-0005-0000-0000-00000F510000}"/>
    <cellStyle name="20% - Accent1 3 2 4 2 5 3 4 3" xfId="20935" xr:uid="{00000000-0005-0000-0000-000010510000}"/>
    <cellStyle name="20% - Accent1 3 2 4 2 5 3 4 3 2" xfId="20936" xr:uid="{00000000-0005-0000-0000-000011510000}"/>
    <cellStyle name="20% - Accent1 3 2 4 2 5 3 4 4" xfId="20937" xr:uid="{00000000-0005-0000-0000-000012510000}"/>
    <cellStyle name="20% - Accent1 3 2 4 2 5 3 5" xfId="20938" xr:uid="{00000000-0005-0000-0000-000013510000}"/>
    <cellStyle name="20% - Accent1 3 2 4 2 5 3 5 2" xfId="20939" xr:uid="{00000000-0005-0000-0000-000014510000}"/>
    <cellStyle name="20% - Accent1 3 2 4 2 5 3 5 2 2" xfId="20940" xr:uid="{00000000-0005-0000-0000-000015510000}"/>
    <cellStyle name="20% - Accent1 3 2 4 2 5 3 5 3" xfId="20941" xr:uid="{00000000-0005-0000-0000-000016510000}"/>
    <cellStyle name="20% - Accent1 3 2 4 2 5 3 6" xfId="20942" xr:uid="{00000000-0005-0000-0000-000017510000}"/>
    <cellStyle name="20% - Accent1 3 2 4 2 5 3 6 2" xfId="20943" xr:uid="{00000000-0005-0000-0000-000018510000}"/>
    <cellStyle name="20% - Accent1 3 2 4 2 5 3 6 2 2" xfId="20944" xr:uid="{00000000-0005-0000-0000-000019510000}"/>
    <cellStyle name="20% - Accent1 3 2 4 2 5 3 6 3" xfId="20945" xr:uid="{00000000-0005-0000-0000-00001A510000}"/>
    <cellStyle name="20% - Accent1 3 2 4 2 5 3 7" xfId="20946" xr:uid="{00000000-0005-0000-0000-00001B510000}"/>
    <cellStyle name="20% - Accent1 3 2 4 2 5 3 7 2" xfId="20947" xr:uid="{00000000-0005-0000-0000-00001C510000}"/>
    <cellStyle name="20% - Accent1 3 2 4 2 5 3 8" xfId="20948" xr:uid="{00000000-0005-0000-0000-00001D510000}"/>
    <cellStyle name="20% - Accent1 3 2 4 2 5 3 8 2" xfId="20949" xr:uid="{00000000-0005-0000-0000-00001E510000}"/>
    <cellStyle name="20% - Accent1 3 2 4 2 5 3 9" xfId="20950" xr:uid="{00000000-0005-0000-0000-00001F510000}"/>
    <cellStyle name="20% - Accent1 3 2 4 2 5 4" xfId="20951" xr:uid="{00000000-0005-0000-0000-000020510000}"/>
    <cellStyle name="20% - Accent1 3 2 4 2 5 4 2" xfId="20952" xr:uid="{00000000-0005-0000-0000-000021510000}"/>
    <cellStyle name="20% - Accent1 3 2 4 2 5 4 2 2" xfId="20953" xr:uid="{00000000-0005-0000-0000-000022510000}"/>
    <cellStyle name="20% - Accent1 3 2 4 2 5 4 2 2 2" xfId="20954" xr:uid="{00000000-0005-0000-0000-000023510000}"/>
    <cellStyle name="20% - Accent1 3 2 4 2 5 4 2 3" xfId="20955" xr:uid="{00000000-0005-0000-0000-000024510000}"/>
    <cellStyle name="20% - Accent1 3 2 4 2 5 4 3" xfId="20956" xr:uid="{00000000-0005-0000-0000-000025510000}"/>
    <cellStyle name="20% - Accent1 3 2 4 2 5 4 3 2" xfId="20957" xr:uid="{00000000-0005-0000-0000-000026510000}"/>
    <cellStyle name="20% - Accent1 3 2 4 2 5 4 4" xfId="20958" xr:uid="{00000000-0005-0000-0000-000027510000}"/>
    <cellStyle name="20% - Accent1 3 2 4 2 5 5" xfId="20959" xr:uid="{00000000-0005-0000-0000-000028510000}"/>
    <cellStyle name="20% - Accent1 3 2 4 2 5 5 2" xfId="20960" xr:uid="{00000000-0005-0000-0000-000029510000}"/>
    <cellStyle name="20% - Accent1 3 2 4 2 5 5 2 2" xfId="20961" xr:uid="{00000000-0005-0000-0000-00002A510000}"/>
    <cellStyle name="20% - Accent1 3 2 4 2 5 5 2 2 2" xfId="20962" xr:uid="{00000000-0005-0000-0000-00002B510000}"/>
    <cellStyle name="20% - Accent1 3 2 4 2 5 5 2 3" xfId="20963" xr:uid="{00000000-0005-0000-0000-00002C510000}"/>
    <cellStyle name="20% - Accent1 3 2 4 2 5 5 3" xfId="20964" xr:uid="{00000000-0005-0000-0000-00002D510000}"/>
    <cellStyle name="20% - Accent1 3 2 4 2 5 5 3 2" xfId="20965" xr:uid="{00000000-0005-0000-0000-00002E510000}"/>
    <cellStyle name="20% - Accent1 3 2 4 2 5 5 4" xfId="20966" xr:uid="{00000000-0005-0000-0000-00002F510000}"/>
    <cellStyle name="20% - Accent1 3 2 4 2 5 6" xfId="20967" xr:uid="{00000000-0005-0000-0000-000030510000}"/>
    <cellStyle name="20% - Accent1 3 2 4 2 5 6 2" xfId="20968" xr:uid="{00000000-0005-0000-0000-000031510000}"/>
    <cellStyle name="20% - Accent1 3 2 4 2 5 6 2 2" xfId="20969" xr:uid="{00000000-0005-0000-0000-000032510000}"/>
    <cellStyle name="20% - Accent1 3 2 4 2 5 6 2 2 2" xfId="20970" xr:uid="{00000000-0005-0000-0000-000033510000}"/>
    <cellStyle name="20% - Accent1 3 2 4 2 5 6 2 3" xfId="20971" xr:uid="{00000000-0005-0000-0000-000034510000}"/>
    <cellStyle name="20% - Accent1 3 2 4 2 5 6 3" xfId="20972" xr:uid="{00000000-0005-0000-0000-000035510000}"/>
    <cellStyle name="20% - Accent1 3 2 4 2 5 6 3 2" xfId="20973" xr:uid="{00000000-0005-0000-0000-000036510000}"/>
    <cellStyle name="20% - Accent1 3 2 4 2 5 6 4" xfId="20974" xr:uid="{00000000-0005-0000-0000-000037510000}"/>
    <cellStyle name="20% - Accent1 3 2 4 2 5 7" xfId="20975" xr:uid="{00000000-0005-0000-0000-000038510000}"/>
    <cellStyle name="20% - Accent1 3 2 4 2 5 7 2" xfId="20976" xr:uid="{00000000-0005-0000-0000-000039510000}"/>
    <cellStyle name="20% - Accent1 3 2 4 2 5 7 2 2" xfId="20977" xr:uid="{00000000-0005-0000-0000-00003A510000}"/>
    <cellStyle name="20% - Accent1 3 2 4 2 5 7 3" xfId="20978" xr:uid="{00000000-0005-0000-0000-00003B510000}"/>
    <cellStyle name="20% - Accent1 3 2 4 2 5 8" xfId="20979" xr:uid="{00000000-0005-0000-0000-00003C510000}"/>
    <cellStyle name="20% - Accent1 3 2 4 2 5 8 2" xfId="20980" xr:uid="{00000000-0005-0000-0000-00003D510000}"/>
    <cellStyle name="20% - Accent1 3 2 4 2 5 8 2 2" xfId="20981" xr:uid="{00000000-0005-0000-0000-00003E510000}"/>
    <cellStyle name="20% - Accent1 3 2 4 2 5 8 3" xfId="20982" xr:uid="{00000000-0005-0000-0000-00003F510000}"/>
    <cellStyle name="20% - Accent1 3 2 4 2 5 9" xfId="20983" xr:uid="{00000000-0005-0000-0000-000040510000}"/>
    <cellStyle name="20% - Accent1 3 2 4 2 5 9 2" xfId="20984" xr:uid="{00000000-0005-0000-0000-000041510000}"/>
    <cellStyle name="20% - Accent1 3 2 4 2 6" xfId="20985" xr:uid="{00000000-0005-0000-0000-000042510000}"/>
    <cellStyle name="20% - Accent1 3 2 4 2 6 2" xfId="20986" xr:uid="{00000000-0005-0000-0000-000043510000}"/>
    <cellStyle name="20% - Accent1 3 2 4 2 6 2 2" xfId="20987" xr:uid="{00000000-0005-0000-0000-000044510000}"/>
    <cellStyle name="20% - Accent1 3 2 4 2 6 2 2 2" xfId="20988" xr:uid="{00000000-0005-0000-0000-000045510000}"/>
    <cellStyle name="20% - Accent1 3 2 4 2 6 2 2 2 2" xfId="20989" xr:uid="{00000000-0005-0000-0000-000046510000}"/>
    <cellStyle name="20% - Accent1 3 2 4 2 6 2 2 3" xfId="20990" xr:uid="{00000000-0005-0000-0000-000047510000}"/>
    <cellStyle name="20% - Accent1 3 2 4 2 6 2 3" xfId="20991" xr:uid="{00000000-0005-0000-0000-000048510000}"/>
    <cellStyle name="20% - Accent1 3 2 4 2 6 2 3 2" xfId="20992" xr:uid="{00000000-0005-0000-0000-000049510000}"/>
    <cellStyle name="20% - Accent1 3 2 4 2 6 2 4" xfId="20993" xr:uid="{00000000-0005-0000-0000-00004A510000}"/>
    <cellStyle name="20% - Accent1 3 2 4 2 6 3" xfId="20994" xr:uid="{00000000-0005-0000-0000-00004B510000}"/>
    <cellStyle name="20% - Accent1 3 2 4 2 6 3 2" xfId="20995" xr:uid="{00000000-0005-0000-0000-00004C510000}"/>
    <cellStyle name="20% - Accent1 3 2 4 2 6 3 2 2" xfId="20996" xr:uid="{00000000-0005-0000-0000-00004D510000}"/>
    <cellStyle name="20% - Accent1 3 2 4 2 6 3 2 2 2" xfId="20997" xr:uid="{00000000-0005-0000-0000-00004E510000}"/>
    <cellStyle name="20% - Accent1 3 2 4 2 6 3 2 3" xfId="20998" xr:uid="{00000000-0005-0000-0000-00004F510000}"/>
    <cellStyle name="20% - Accent1 3 2 4 2 6 3 3" xfId="20999" xr:uid="{00000000-0005-0000-0000-000050510000}"/>
    <cellStyle name="20% - Accent1 3 2 4 2 6 3 3 2" xfId="21000" xr:uid="{00000000-0005-0000-0000-000051510000}"/>
    <cellStyle name="20% - Accent1 3 2 4 2 6 3 4" xfId="21001" xr:uid="{00000000-0005-0000-0000-000052510000}"/>
    <cellStyle name="20% - Accent1 3 2 4 2 6 4" xfId="21002" xr:uid="{00000000-0005-0000-0000-000053510000}"/>
    <cellStyle name="20% - Accent1 3 2 4 2 6 4 2" xfId="21003" xr:uid="{00000000-0005-0000-0000-000054510000}"/>
    <cellStyle name="20% - Accent1 3 2 4 2 6 4 2 2" xfId="21004" xr:uid="{00000000-0005-0000-0000-000055510000}"/>
    <cellStyle name="20% - Accent1 3 2 4 2 6 4 2 2 2" xfId="21005" xr:uid="{00000000-0005-0000-0000-000056510000}"/>
    <cellStyle name="20% - Accent1 3 2 4 2 6 4 2 3" xfId="21006" xr:uid="{00000000-0005-0000-0000-000057510000}"/>
    <cellStyle name="20% - Accent1 3 2 4 2 6 4 3" xfId="21007" xr:uid="{00000000-0005-0000-0000-000058510000}"/>
    <cellStyle name="20% - Accent1 3 2 4 2 6 4 3 2" xfId="21008" xr:uid="{00000000-0005-0000-0000-000059510000}"/>
    <cellStyle name="20% - Accent1 3 2 4 2 6 4 4" xfId="21009" xr:uid="{00000000-0005-0000-0000-00005A510000}"/>
    <cellStyle name="20% - Accent1 3 2 4 2 6 5" xfId="21010" xr:uid="{00000000-0005-0000-0000-00005B510000}"/>
    <cellStyle name="20% - Accent1 3 2 4 2 6 5 2" xfId="21011" xr:uid="{00000000-0005-0000-0000-00005C510000}"/>
    <cellStyle name="20% - Accent1 3 2 4 2 6 5 2 2" xfId="21012" xr:uid="{00000000-0005-0000-0000-00005D510000}"/>
    <cellStyle name="20% - Accent1 3 2 4 2 6 5 3" xfId="21013" xr:uid="{00000000-0005-0000-0000-00005E510000}"/>
    <cellStyle name="20% - Accent1 3 2 4 2 6 6" xfId="21014" xr:uid="{00000000-0005-0000-0000-00005F510000}"/>
    <cellStyle name="20% - Accent1 3 2 4 2 6 6 2" xfId="21015" xr:uid="{00000000-0005-0000-0000-000060510000}"/>
    <cellStyle name="20% - Accent1 3 2 4 2 6 6 2 2" xfId="21016" xr:uid="{00000000-0005-0000-0000-000061510000}"/>
    <cellStyle name="20% - Accent1 3 2 4 2 6 6 3" xfId="21017" xr:uid="{00000000-0005-0000-0000-000062510000}"/>
    <cellStyle name="20% - Accent1 3 2 4 2 6 7" xfId="21018" xr:uid="{00000000-0005-0000-0000-000063510000}"/>
    <cellStyle name="20% - Accent1 3 2 4 2 6 7 2" xfId="21019" xr:uid="{00000000-0005-0000-0000-000064510000}"/>
    <cellStyle name="20% - Accent1 3 2 4 2 6 8" xfId="21020" xr:uid="{00000000-0005-0000-0000-000065510000}"/>
    <cellStyle name="20% - Accent1 3 2 4 2 6 8 2" xfId="21021" xr:uid="{00000000-0005-0000-0000-000066510000}"/>
    <cellStyle name="20% - Accent1 3 2 4 2 6 9" xfId="21022" xr:uid="{00000000-0005-0000-0000-000067510000}"/>
    <cellStyle name="20% - Accent1 3 2 4 2 7" xfId="21023" xr:uid="{00000000-0005-0000-0000-000068510000}"/>
    <cellStyle name="20% - Accent1 3 2 4 2 7 2" xfId="21024" xr:uid="{00000000-0005-0000-0000-000069510000}"/>
    <cellStyle name="20% - Accent1 3 2 4 2 7 2 2" xfId="21025" xr:uid="{00000000-0005-0000-0000-00006A510000}"/>
    <cellStyle name="20% - Accent1 3 2 4 2 7 2 2 2" xfId="21026" xr:uid="{00000000-0005-0000-0000-00006B510000}"/>
    <cellStyle name="20% - Accent1 3 2 4 2 7 2 2 2 2" xfId="21027" xr:uid="{00000000-0005-0000-0000-00006C510000}"/>
    <cellStyle name="20% - Accent1 3 2 4 2 7 2 2 3" xfId="21028" xr:uid="{00000000-0005-0000-0000-00006D510000}"/>
    <cellStyle name="20% - Accent1 3 2 4 2 7 2 3" xfId="21029" xr:uid="{00000000-0005-0000-0000-00006E510000}"/>
    <cellStyle name="20% - Accent1 3 2 4 2 7 2 3 2" xfId="21030" xr:uid="{00000000-0005-0000-0000-00006F510000}"/>
    <cellStyle name="20% - Accent1 3 2 4 2 7 2 4" xfId="21031" xr:uid="{00000000-0005-0000-0000-000070510000}"/>
    <cellStyle name="20% - Accent1 3 2 4 2 7 3" xfId="21032" xr:uid="{00000000-0005-0000-0000-000071510000}"/>
    <cellStyle name="20% - Accent1 3 2 4 2 7 3 2" xfId="21033" xr:uid="{00000000-0005-0000-0000-000072510000}"/>
    <cellStyle name="20% - Accent1 3 2 4 2 7 3 2 2" xfId="21034" xr:uid="{00000000-0005-0000-0000-000073510000}"/>
    <cellStyle name="20% - Accent1 3 2 4 2 7 3 2 2 2" xfId="21035" xr:uid="{00000000-0005-0000-0000-000074510000}"/>
    <cellStyle name="20% - Accent1 3 2 4 2 7 3 2 3" xfId="21036" xr:uid="{00000000-0005-0000-0000-000075510000}"/>
    <cellStyle name="20% - Accent1 3 2 4 2 7 3 3" xfId="21037" xr:uid="{00000000-0005-0000-0000-000076510000}"/>
    <cellStyle name="20% - Accent1 3 2 4 2 7 3 3 2" xfId="21038" xr:uid="{00000000-0005-0000-0000-000077510000}"/>
    <cellStyle name="20% - Accent1 3 2 4 2 7 3 4" xfId="21039" xr:uid="{00000000-0005-0000-0000-000078510000}"/>
    <cellStyle name="20% - Accent1 3 2 4 2 7 4" xfId="21040" xr:uid="{00000000-0005-0000-0000-000079510000}"/>
    <cellStyle name="20% - Accent1 3 2 4 2 7 4 2" xfId="21041" xr:uid="{00000000-0005-0000-0000-00007A510000}"/>
    <cellStyle name="20% - Accent1 3 2 4 2 7 4 2 2" xfId="21042" xr:uid="{00000000-0005-0000-0000-00007B510000}"/>
    <cellStyle name="20% - Accent1 3 2 4 2 7 4 2 2 2" xfId="21043" xr:uid="{00000000-0005-0000-0000-00007C510000}"/>
    <cellStyle name="20% - Accent1 3 2 4 2 7 4 2 3" xfId="21044" xr:uid="{00000000-0005-0000-0000-00007D510000}"/>
    <cellStyle name="20% - Accent1 3 2 4 2 7 4 3" xfId="21045" xr:uid="{00000000-0005-0000-0000-00007E510000}"/>
    <cellStyle name="20% - Accent1 3 2 4 2 7 4 3 2" xfId="21046" xr:uid="{00000000-0005-0000-0000-00007F510000}"/>
    <cellStyle name="20% - Accent1 3 2 4 2 7 4 4" xfId="21047" xr:uid="{00000000-0005-0000-0000-000080510000}"/>
    <cellStyle name="20% - Accent1 3 2 4 2 7 5" xfId="21048" xr:uid="{00000000-0005-0000-0000-000081510000}"/>
    <cellStyle name="20% - Accent1 3 2 4 2 7 5 2" xfId="21049" xr:uid="{00000000-0005-0000-0000-000082510000}"/>
    <cellStyle name="20% - Accent1 3 2 4 2 7 5 2 2" xfId="21050" xr:uid="{00000000-0005-0000-0000-000083510000}"/>
    <cellStyle name="20% - Accent1 3 2 4 2 7 5 3" xfId="21051" xr:uid="{00000000-0005-0000-0000-000084510000}"/>
    <cellStyle name="20% - Accent1 3 2 4 2 7 6" xfId="21052" xr:uid="{00000000-0005-0000-0000-000085510000}"/>
    <cellStyle name="20% - Accent1 3 2 4 2 7 6 2" xfId="21053" xr:uid="{00000000-0005-0000-0000-000086510000}"/>
    <cellStyle name="20% - Accent1 3 2 4 2 7 6 2 2" xfId="21054" xr:uid="{00000000-0005-0000-0000-000087510000}"/>
    <cellStyle name="20% - Accent1 3 2 4 2 7 6 3" xfId="21055" xr:uid="{00000000-0005-0000-0000-000088510000}"/>
    <cellStyle name="20% - Accent1 3 2 4 2 7 7" xfId="21056" xr:uid="{00000000-0005-0000-0000-000089510000}"/>
    <cellStyle name="20% - Accent1 3 2 4 2 7 7 2" xfId="21057" xr:uid="{00000000-0005-0000-0000-00008A510000}"/>
    <cellStyle name="20% - Accent1 3 2 4 2 7 8" xfId="21058" xr:uid="{00000000-0005-0000-0000-00008B510000}"/>
    <cellStyle name="20% - Accent1 3 2 4 2 7 8 2" xfId="21059" xr:uid="{00000000-0005-0000-0000-00008C510000}"/>
    <cellStyle name="20% - Accent1 3 2 4 2 7 9" xfId="21060" xr:uid="{00000000-0005-0000-0000-00008D510000}"/>
    <cellStyle name="20% - Accent1 3 2 4 2 8" xfId="21061" xr:uid="{00000000-0005-0000-0000-00008E510000}"/>
    <cellStyle name="20% - Accent1 3 2 4 2 8 2" xfId="21062" xr:uid="{00000000-0005-0000-0000-00008F510000}"/>
    <cellStyle name="20% - Accent1 3 2 4 2 8 2 2" xfId="21063" xr:uid="{00000000-0005-0000-0000-000090510000}"/>
    <cellStyle name="20% - Accent1 3 2 4 2 8 2 2 2" xfId="21064" xr:uid="{00000000-0005-0000-0000-000091510000}"/>
    <cellStyle name="20% - Accent1 3 2 4 2 8 2 3" xfId="21065" xr:uid="{00000000-0005-0000-0000-000092510000}"/>
    <cellStyle name="20% - Accent1 3 2 4 2 8 3" xfId="21066" xr:uid="{00000000-0005-0000-0000-000093510000}"/>
    <cellStyle name="20% - Accent1 3 2 4 2 8 3 2" xfId="21067" xr:uid="{00000000-0005-0000-0000-000094510000}"/>
    <cellStyle name="20% - Accent1 3 2 4 2 8 4" xfId="21068" xr:uid="{00000000-0005-0000-0000-000095510000}"/>
    <cellStyle name="20% - Accent1 3 2 4 2 9" xfId="21069" xr:uid="{00000000-0005-0000-0000-000096510000}"/>
    <cellStyle name="20% - Accent1 3 2 4 2 9 2" xfId="21070" xr:uid="{00000000-0005-0000-0000-000097510000}"/>
    <cellStyle name="20% - Accent1 3 2 4 2 9 2 2" xfId="21071" xr:uid="{00000000-0005-0000-0000-000098510000}"/>
    <cellStyle name="20% - Accent1 3 2 4 2 9 2 2 2" xfId="21072" xr:uid="{00000000-0005-0000-0000-000099510000}"/>
    <cellStyle name="20% - Accent1 3 2 4 2 9 2 3" xfId="21073" xr:uid="{00000000-0005-0000-0000-00009A510000}"/>
    <cellStyle name="20% - Accent1 3 2 4 2 9 3" xfId="21074" xr:uid="{00000000-0005-0000-0000-00009B510000}"/>
    <cellStyle name="20% - Accent1 3 2 4 2 9 3 2" xfId="21075" xr:uid="{00000000-0005-0000-0000-00009C510000}"/>
    <cellStyle name="20% - Accent1 3 2 4 2 9 4" xfId="21076" xr:uid="{00000000-0005-0000-0000-00009D510000}"/>
    <cellStyle name="20% - Accent1 3 2 4 3" xfId="21077" xr:uid="{00000000-0005-0000-0000-00009E510000}"/>
    <cellStyle name="20% - Accent1 3 2 4 3 10" xfId="21078" xr:uid="{00000000-0005-0000-0000-00009F510000}"/>
    <cellStyle name="20% - Accent1 3 2 4 3 10 2" xfId="21079" xr:uid="{00000000-0005-0000-0000-0000A0510000}"/>
    <cellStyle name="20% - Accent1 3 2 4 3 10 2 2" xfId="21080" xr:uid="{00000000-0005-0000-0000-0000A1510000}"/>
    <cellStyle name="20% - Accent1 3 2 4 3 10 3" xfId="21081" xr:uid="{00000000-0005-0000-0000-0000A2510000}"/>
    <cellStyle name="20% - Accent1 3 2 4 3 11" xfId="21082" xr:uid="{00000000-0005-0000-0000-0000A3510000}"/>
    <cellStyle name="20% - Accent1 3 2 4 3 11 2" xfId="21083" xr:uid="{00000000-0005-0000-0000-0000A4510000}"/>
    <cellStyle name="20% - Accent1 3 2 4 3 11 2 2" xfId="21084" xr:uid="{00000000-0005-0000-0000-0000A5510000}"/>
    <cellStyle name="20% - Accent1 3 2 4 3 11 3" xfId="21085" xr:uid="{00000000-0005-0000-0000-0000A6510000}"/>
    <cellStyle name="20% - Accent1 3 2 4 3 12" xfId="21086" xr:uid="{00000000-0005-0000-0000-0000A7510000}"/>
    <cellStyle name="20% - Accent1 3 2 4 3 12 2" xfId="21087" xr:uid="{00000000-0005-0000-0000-0000A8510000}"/>
    <cellStyle name="20% - Accent1 3 2 4 3 13" xfId="21088" xr:uid="{00000000-0005-0000-0000-0000A9510000}"/>
    <cellStyle name="20% - Accent1 3 2 4 3 13 2" xfId="21089" xr:uid="{00000000-0005-0000-0000-0000AA510000}"/>
    <cellStyle name="20% - Accent1 3 2 4 3 14" xfId="21090" xr:uid="{00000000-0005-0000-0000-0000AB510000}"/>
    <cellStyle name="20% - Accent1 3 2 4 3 2" xfId="21091" xr:uid="{00000000-0005-0000-0000-0000AC510000}"/>
    <cellStyle name="20% - Accent1 3 2 4 3 2 10" xfId="21092" xr:uid="{00000000-0005-0000-0000-0000AD510000}"/>
    <cellStyle name="20% - Accent1 3 2 4 3 2 10 2" xfId="21093" xr:uid="{00000000-0005-0000-0000-0000AE510000}"/>
    <cellStyle name="20% - Accent1 3 2 4 3 2 11" xfId="21094" xr:uid="{00000000-0005-0000-0000-0000AF510000}"/>
    <cellStyle name="20% - Accent1 3 2 4 3 2 2" xfId="21095" xr:uid="{00000000-0005-0000-0000-0000B0510000}"/>
    <cellStyle name="20% - Accent1 3 2 4 3 2 2 2" xfId="21096" xr:uid="{00000000-0005-0000-0000-0000B1510000}"/>
    <cellStyle name="20% - Accent1 3 2 4 3 2 2 2 2" xfId="21097" xr:uid="{00000000-0005-0000-0000-0000B2510000}"/>
    <cellStyle name="20% - Accent1 3 2 4 3 2 2 2 2 2" xfId="21098" xr:uid="{00000000-0005-0000-0000-0000B3510000}"/>
    <cellStyle name="20% - Accent1 3 2 4 3 2 2 2 2 2 2" xfId="21099" xr:uid="{00000000-0005-0000-0000-0000B4510000}"/>
    <cellStyle name="20% - Accent1 3 2 4 3 2 2 2 2 3" xfId="21100" xr:uid="{00000000-0005-0000-0000-0000B5510000}"/>
    <cellStyle name="20% - Accent1 3 2 4 3 2 2 2 3" xfId="21101" xr:uid="{00000000-0005-0000-0000-0000B6510000}"/>
    <cellStyle name="20% - Accent1 3 2 4 3 2 2 2 3 2" xfId="21102" xr:uid="{00000000-0005-0000-0000-0000B7510000}"/>
    <cellStyle name="20% - Accent1 3 2 4 3 2 2 2 4" xfId="21103" xr:uid="{00000000-0005-0000-0000-0000B8510000}"/>
    <cellStyle name="20% - Accent1 3 2 4 3 2 2 3" xfId="21104" xr:uid="{00000000-0005-0000-0000-0000B9510000}"/>
    <cellStyle name="20% - Accent1 3 2 4 3 2 2 3 2" xfId="21105" xr:uid="{00000000-0005-0000-0000-0000BA510000}"/>
    <cellStyle name="20% - Accent1 3 2 4 3 2 2 3 2 2" xfId="21106" xr:uid="{00000000-0005-0000-0000-0000BB510000}"/>
    <cellStyle name="20% - Accent1 3 2 4 3 2 2 3 2 2 2" xfId="21107" xr:uid="{00000000-0005-0000-0000-0000BC510000}"/>
    <cellStyle name="20% - Accent1 3 2 4 3 2 2 3 2 3" xfId="21108" xr:uid="{00000000-0005-0000-0000-0000BD510000}"/>
    <cellStyle name="20% - Accent1 3 2 4 3 2 2 3 3" xfId="21109" xr:uid="{00000000-0005-0000-0000-0000BE510000}"/>
    <cellStyle name="20% - Accent1 3 2 4 3 2 2 3 3 2" xfId="21110" xr:uid="{00000000-0005-0000-0000-0000BF510000}"/>
    <cellStyle name="20% - Accent1 3 2 4 3 2 2 3 4" xfId="21111" xr:uid="{00000000-0005-0000-0000-0000C0510000}"/>
    <cellStyle name="20% - Accent1 3 2 4 3 2 2 4" xfId="21112" xr:uid="{00000000-0005-0000-0000-0000C1510000}"/>
    <cellStyle name="20% - Accent1 3 2 4 3 2 2 4 2" xfId="21113" xr:uid="{00000000-0005-0000-0000-0000C2510000}"/>
    <cellStyle name="20% - Accent1 3 2 4 3 2 2 4 2 2" xfId="21114" xr:uid="{00000000-0005-0000-0000-0000C3510000}"/>
    <cellStyle name="20% - Accent1 3 2 4 3 2 2 4 2 2 2" xfId="21115" xr:uid="{00000000-0005-0000-0000-0000C4510000}"/>
    <cellStyle name="20% - Accent1 3 2 4 3 2 2 4 2 3" xfId="21116" xr:uid="{00000000-0005-0000-0000-0000C5510000}"/>
    <cellStyle name="20% - Accent1 3 2 4 3 2 2 4 3" xfId="21117" xr:uid="{00000000-0005-0000-0000-0000C6510000}"/>
    <cellStyle name="20% - Accent1 3 2 4 3 2 2 4 3 2" xfId="21118" xr:uid="{00000000-0005-0000-0000-0000C7510000}"/>
    <cellStyle name="20% - Accent1 3 2 4 3 2 2 4 4" xfId="21119" xr:uid="{00000000-0005-0000-0000-0000C8510000}"/>
    <cellStyle name="20% - Accent1 3 2 4 3 2 2 5" xfId="21120" xr:uid="{00000000-0005-0000-0000-0000C9510000}"/>
    <cellStyle name="20% - Accent1 3 2 4 3 2 2 5 2" xfId="21121" xr:uid="{00000000-0005-0000-0000-0000CA510000}"/>
    <cellStyle name="20% - Accent1 3 2 4 3 2 2 5 2 2" xfId="21122" xr:uid="{00000000-0005-0000-0000-0000CB510000}"/>
    <cellStyle name="20% - Accent1 3 2 4 3 2 2 5 3" xfId="21123" xr:uid="{00000000-0005-0000-0000-0000CC510000}"/>
    <cellStyle name="20% - Accent1 3 2 4 3 2 2 6" xfId="21124" xr:uid="{00000000-0005-0000-0000-0000CD510000}"/>
    <cellStyle name="20% - Accent1 3 2 4 3 2 2 6 2" xfId="21125" xr:uid="{00000000-0005-0000-0000-0000CE510000}"/>
    <cellStyle name="20% - Accent1 3 2 4 3 2 2 6 2 2" xfId="21126" xr:uid="{00000000-0005-0000-0000-0000CF510000}"/>
    <cellStyle name="20% - Accent1 3 2 4 3 2 2 6 3" xfId="21127" xr:uid="{00000000-0005-0000-0000-0000D0510000}"/>
    <cellStyle name="20% - Accent1 3 2 4 3 2 2 7" xfId="21128" xr:uid="{00000000-0005-0000-0000-0000D1510000}"/>
    <cellStyle name="20% - Accent1 3 2 4 3 2 2 7 2" xfId="21129" xr:uid="{00000000-0005-0000-0000-0000D2510000}"/>
    <cellStyle name="20% - Accent1 3 2 4 3 2 2 8" xfId="21130" xr:uid="{00000000-0005-0000-0000-0000D3510000}"/>
    <cellStyle name="20% - Accent1 3 2 4 3 2 2 8 2" xfId="21131" xr:uid="{00000000-0005-0000-0000-0000D4510000}"/>
    <cellStyle name="20% - Accent1 3 2 4 3 2 2 9" xfId="21132" xr:uid="{00000000-0005-0000-0000-0000D5510000}"/>
    <cellStyle name="20% - Accent1 3 2 4 3 2 3" xfId="21133" xr:uid="{00000000-0005-0000-0000-0000D6510000}"/>
    <cellStyle name="20% - Accent1 3 2 4 3 2 3 2" xfId="21134" xr:uid="{00000000-0005-0000-0000-0000D7510000}"/>
    <cellStyle name="20% - Accent1 3 2 4 3 2 3 2 2" xfId="21135" xr:uid="{00000000-0005-0000-0000-0000D8510000}"/>
    <cellStyle name="20% - Accent1 3 2 4 3 2 3 2 2 2" xfId="21136" xr:uid="{00000000-0005-0000-0000-0000D9510000}"/>
    <cellStyle name="20% - Accent1 3 2 4 3 2 3 2 2 2 2" xfId="21137" xr:uid="{00000000-0005-0000-0000-0000DA510000}"/>
    <cellStyle name="20% - Accent1 3 2 4 3 2 3 2 2 3" xfId="21138" xr:uid="{00000000-0005-0000-0000-0000DB510000}"/>
    <cellStyle name="20% - Accent1 3 2 4 3 2 3 2 3" xfId="21139" xr:uid="{00000000-0005-0000-0000-0000DC510000}"/>
    <cellStyle name="20% - Accent1 3 2 4 3 2 3 2 3 2" xfId="21140" xr:uid="{00000000-0005-0000-0000-0000DD510000}"/>
    <cellStyle name="20% - Accent1 3 2 4 3 2 3 2 4" xfId="21141" xr:uid="{00000000-0005-0000-0000-0000DE510000}"/>
    <cellStyle name="20% - Accent1 3 2 4 3 2 3 3" xfId="21142" xr:uid="{00000000-0005-0000-0000-0000DF510000}"/>
    <cellStyle name="20% - Accent1 3 2 4 3 2 3 3 2" xfId="21143" xr:uid="{00000000-0005-0000-0000-0000E0510000}"/>
    <cellStyle name="20% - Accent1 3 2 4 3 2 3 3 2 2" xfId="21144" xr:uid="{00000000-0005-0000-0000-0000E1510000}"/>
    <cellStyle name="20% - Accent1 3 2 4 3 2 3 3 2 2 2" xfId="21145" xr:uid="{00000000-0005-0000-0000-0000E2510000}"/>
    <cellStyle name="20% - Accent1 3 2 4 3 2 3 3 2 3" xfId="21146" xr:uid="{00000000-0005-0000-0000-0000E3510000}"/>
    <cellStyle name="20% - Accent1 3 2 4 3 2 3 3 3" xfId="21147" xr:uid="{00000000-0005-0000-0000-0000E4510000}"/>
    <cellStyle name="20% - Accent1 3 2 4 3 2 3 3 3 2" xfId="21148" xr:uid="{00000000-0005-0000-0000-0000E5510000}"/>
    <cellStyle name="20% - Accent1 3 2 4 3 2 3 3 4" xfId="21149" xr:uid="{00000000-0005-0000-0000-0000E6510000}"/>
    <cellStyle name="20% - Accent1 3 2 4 3 2 3 4" xfId="21150" xr:uid="{00000000-0005-0000-0000-0000E7510000}"/>
    <cellStyle name="20% - Accent1 3 2 4 3 2 3 4 2" xfId="21151" xr:uid="{00000000-0005-0000-0000-0000E8510000}"/>
    <cellStyle name="20% - Accent1 3 2 4 3 2 3 4 2 2" xfId="21152" xr:uid="{00000000-0005-0000-0000-0000E9510000}"/>
    <cellStyle name="20% - Accent1 3 2 4 3 2 3 4 2 2 2" xfId="21153" xr:uid="{00000000-0005-0000-0000-0000EA510000}"/>
    <cellStyle name="20% - Accent1 3 2 4 3 2 3 4 2 3" xfId="21154" xr:uid="{00000000-0005-0000-0000-0000EB510000}"/>
    <cellStyle name="20% - Accent1 3 2 4 3 2 3 4 3" xfId="21155" xr:uid="{00000000-0005-0000-0000-0000EC510000}"/>
    <cellStyle name="20% - Accent1 3 2 4 3 2 3 4 3 2" xfId="21156" xr:uid="{00000000-0005-0000-0000-0000ED510000}"/>
    <cellStyle name="20% - Accent1 3 2 4 3 2 3 4 4" xfId="21157" xr:uid="{00000000-0005-0000-0000-0000EE510000}"/>
    <cellStyle name="20% - Accent1 3 2 4 3 2 3 5" xfId="21158" xr:uid="{00000000-0005-0000-0000-0000EF510000}"/>
    <cellStyle name="20% - Accent1 3 2 4 3 2 3 5 2" xfId="21159" xr:uid="{00000000-0005-0000-0000-0000F0510000}"/>
    <cellStyle name="20% - Accent1 3 2 4 3 2 3 5 2 2" xfId="21160" xr:uid="{00000000-0005-0000-0000-0000F1510000}"/>
    <cellStyle name="20% - Accent1 3 2 4 3 2 3 5 3" xfId="21161" xr:uid="{00000000-0005-0000-0000-0000F2510000}"/>
    <cellStyle name="20% - Accent1 3 2 4 3 2 3 6" xfId="21162" xr:uid="{00000000-0005-0000-0000-0000F3510000}"/>
    <cellStyle name="20% - Accent1 3 2 4 3 2 3 6 2" xfId="21163" xr:uid="{00000000-0005-0000-0000-0000F4510000}"/>
    <cellStyle name="20% - Accent1 3 2 4 3 2 3 6 2 2" xfId="21164" xr:uid="{00000000-0005-0000-0000-0000F5510000}"/>
    <cellStyle name="20% - Accent1 3 2 4 3 2 3 6 3" xfId="21165" xr:uid="{00000000-0005-0000-0000-0000F6510000}"/>
    <cellStyle name="20% - Accent1 3 2 4 3 2 3 7" xfId="21166" xr:uid="{00000000-0005-0000-0000-0000F7510000}"/>
    <cellStyle name="20% - Accent1 3 2 4 3 2 3 7 2" xfId="21167" xr:uid="{00000000-0005-0000-0000-0000F8510000}"/>
    <cellStyle name="20% - Accent1 3 2 4 3 2 3 8" xfId="21168" xr:uid="{00000000-0005-0000-0000-0000F9510000}"/>
    <cellStyle name="20% - Accent1 3 2 4 3 2 3 8 2" xfId="21169" xr:uid="{00000000-0005-0000-0000-0000FA510000}"/>
    <cellStyle name="20% - Accent1 3 2 4 3 2 3 9" xfId="21170" xr:uid="{00000000-0005-0000-0000-0000FB510000}"/>
    <cellStyle name="20% - Accent1 3 2 4 3 2 4" xfId="21171" xr:uid="{00000000-0005-0000-0000-0000FC510000}"/>
    <cellStyle name="20% - Accent1 3 2 4 3 2 4 2" xfId="21172" xr:uid="{00000000-0005-0000-0000-0000FD510000}"/>
    <cellStyle name="20% - Accent1 3 2 4 3 2 4 2 2" xfId="21173" xr:uid="{00000000-0005-0000-0000-0000FE510000}"/>
    <cellStyle name="20% - Accent1 3 2 4 3 2 4 2 2 2" xfId="21174" xr:uid="{00000000-0005-0000-0000-0000FF510000}"/>
    <cellStyle name="20% - Accent1 3 2 4 3 2 4 2 3" xfId="21175" xr:uid="{00000000-0005-0000-0000-000000520000}"/>
    <cellStyle name="20% - Accent1 3 2 4 3 2 4 3" xfId="21176" xr:uid="{00000000-0005-0000-0000-000001520000}"/>
    <cellStyle name="20% - Accent1 3 2 4 3 2 4 3 2" xfId="21177" xr:uid="{00000000-0005-0000-0000-000002520000}"/>
    <cellStyle name="20% - Accent1 3 2 4 3 2 4 4" xfId="21178" xr:uid="{00000000-0005-0000-0000-000003520000}"/>
    <cellStyle name="20% - Accent1 3 2 4 3 2 5" xfId="21179" xr:uid="{00000000-0005-0000-0000-000004520000}"/>
    <cellStyle name="20% - Accent1 3 2 4 3 2 5 2" xfId="21180" xr:uid="{00000000-0005-0000-0000-000005520000}"/>
    <cellStyle name="20% - Accent1 3 2 4 3 2 5 2 2" xfId="21181" xr:uid="{00000000-0005-0000-0000-000006520000}"/>
    <cellStyle name="20% - Accent1 3 2 4 3 2 5 2 2 2" xfId="21182" xr:uid="{00000000-0005-0000-0000-000007520000}"/>
    <cellStyle name="20% - Accent1 3 2 4 3 2 5 2 3" xfId="21183" xr:uid="{00000000-0005-0000-0000-000008520000}"/>
    <cellStyle name="20% - Accent1 3 2 4 3 2 5 3" xfId="21184" xr:uid="{00000000-0005-0000-0000-000009520000}"/>
    <cellStyle name="20% - Accent1 3 2 4 3 2 5 3 2" xfId="21185" xr:uid="{00000000-0005-0000-0000-00000A520000}"/>
    <cellStyle name="20% - Accent1 3 2 4 3 2 5 4" xfId="21186" xr:uid="{00000000-0005-0000-0000-00000B520000}"/>
    <cellStyle name="20% - Accent1 3 2 4 3 2 6" xfId="21187" xr:uid="{00000000-0005-0000-0000-00000C520000}"/>
    <cellStyle name="20% - Accent1 3 2 4 3 2 6 2" xfId="21188" xr:uid="{00000000-0005-0000-0000-00000D520000}"/>
    <cellStyle name="20% - Accent1 3 2 4 3 2 6 2 2" xfId="21189" xr:uid="{00000000-0005-0000-0000-00000E520000}"/>
    <cellStyle name="20% - Accent1 3 2 4 3 2 6 2 2 2" xfId="21190" xr:uid="{00000000-0005-0000-0000-00000F520000}"/>
    <cellStyle name="20% - Accent1 3 2 4 3 2 6 2 3" xfId="21191" xr:uid="{00000000-0005-0000-0000-000010520000}"/>
    <cellStyle name="20% - Accent1 3 2 4 3 2 6 3" xfId="21192" xr:uid="{00000000-0005-0000-0000-000011520000}"/>
    <cellStyle name="20% - Accent1 3 2 4 3 2 6 3 2" xfId="21193" xr:uid="{00000000-0005-0000-0000-000012520000}"/>
    <cellStyle name="20% - Accent1 3 2 4 3 2 6 4" xfId="21194" xr:uid="{00000000-0005-0000-0000-000013520000}"/>
    <cellStyle name="20% - Accent1 3 2 4 3 2 7" xfId="21195" xr:uid="{00000000-0005-0000-0000-000014520000}"/>
    <cellStyle name="20% - Accent1 3 2 4 3 2 7 2" xfId="21196" xr:uid="{00000000-0005-0000-0000-000015520000}"/>
    <cellStyle name="20% - Accent1 3 2 4 3 2 7 2 2" xfId="21197" xr:uid="{00000000-0005-0000-0000-000016520000}"/>
    <cellStyle name="20% - Accent1 3 2 4 3 2 7 3" xfId="21198" xr:uid="{00000000-0005-0000-0000-000017520000}"/>
    <cellStyle name="20% - Accent1 3 2 4 3 2 8" xfId="21199" xr:uid="{00000000-0005-0000-0000-000018520000}"/>
    <cellStyle name="20% - Accent1 3 2 4 3 2 8 2" xfId="21200" xr:uid="{00000000-0005-0000-0000-000019520000}"/>
    <cellStyle name="20% - Accent1 3 2 4 3 2 8 2 2" xfId="21201" xr:uid="{00000000-0005-0000-0000-00001A520000}"/>
    <cellStyle name="20% - Accent1 3 2 4 3 2 8 3" xfId="21202" xr:uid="{00000000-0005-0000-0000-00001B520000}"/>
    <cellStyle name="20% - Accent1 3 2 4 3 2 9" xfId="21203" xr:uid="{00000000-0005-0000-0000-00001C520000}"/>
    <cellStyle name="20% - Accent1 3 2 4 3 2 9 2" xfId="21204" xr:uid="{00000000-0005-0000-0000-00001D520000}"/>
    <cellStyle name="20% - Accent1 3 2 4 3 3" xfId="21205" xr:uid="{00000000-0005-0000-0000-00001E520000}"/>
    <cellStyle name="20% - Accent1 3 2 4 3 3 10" xfId="21206" xr:uid="{00000000-0005-0000-0000-00001F520000}"/>
    <cellStyle name="20% - Accent1 3 2 4 3 3 10 2" xfId="21207" xr:uid="{00000000-0005-0000-0000-000020520000}"/>
    <cellStyle name="20% - Accent1 3 2 4 3 3 11" xfId="21208" xr:uid="{00000000-0005-0000-0000-000021520000}"/>
    <cellStyle name="20% - Accent1 3 2 4 3 3 2" xfId="21209" xr:uid="{00000000-0005-0000-0000-000022520000}"/>
    <cellStyle name="20% - Accent1 3 2 4 3 3 2 2" xfId="21210" xr:uid="{00000000-0005-0000-0000-000023520000}"/>
    <cellStyle name="20% - Accent1 3 2 4 3 3 2 2 2" xfId="21211" xr:uid="{00000000-0005-0000-0000-000024520000}"/>
    <cellStyle name="20% - Accent1 3 2 4 3 3 2 2 2 2" xfId="21212" xr:uid="{00000000-0005-0000-0000-000025520000}"/>
    <cellStyle name="20% - Accent1 3 2 4 3 3 2 2 2 2 2" xfId="21213" xr:uid="{00000000-0005-0000-0000-000026520000}"/>
    <cellStyle name="20% - Accent1 3 2 4 3 3 2 2 2 3" xfId="21214" xr:uid="{00000000-0005-0000-0000-000027520000}"/>
    <cellStyle name="20% - Accent1 3 2 4 3 3 2 2 3" xfId="21215" xr:uid="{00000000-0005-0000-0000-000028520000}"/>
    <cellStyle name="20% - Accent1 3 2 4 3 3 2 2 3 2" xfId="21216" xr:uid="{00000000-0005-0000-0000-000029520000}"/>
    <cellStyle name="20% - Accent1 3 2 4 3 3 2 2 4" xfId="21217" xr:uid="{00000000-0005-0000-0000-00002A520000}"/>
    <cellStyle name="20% - Accent1 3 2 4 3 3 2 3" xfId="21218" xr:uid="{00000000-0005-0000-0000-00002B520000}"/>
    <cellStyle name="20% - Accent1 3 2 4 3 3 2 3 2" xfId="21219" xr:uid="{00000000-0005-0000-0000-00002C520000}"/>
    <cellStyle name="20% - Accent1 3 2 4 3 3 2 3 2 2" xfId="21220" xr:uid="{00000000-0005-0000-0000-00002D520000}"/>
    <cellStyle name="20% - Accent1 3 2 4 3 3 2 3 2 2 2" xfId="21221" xr:uid="{00000000-0005-0000-0000-00002E520000}"/>
    <cellStyle name="20% - Accent1 3 2 4 3 3 2 3 2 3" xfId="21222" xr:uid="{00000000-0005-0000-0000-00002F520000}"/>
    <cellStyle name="20% - Accent1 3 2 4 3 3 2 3 3" xfId="21223" xr:uid="{00000000-0005-0000-0000-000030520000}"/>
    <cellStyle name="20% - Accent1 3 2 4 3 3 2 3 3 2" xfId="21224" xr:uid="{00000000-0005-0000-0000-000031520000}"/>
    <cellStyle name="20% - Accent1 3 2 4 3 3 2 3 4" xfId="21225" xr:uid="{00000000-0005-0000-0000-000032520000}"/>
    <cellStyle name="20% - Accent1 3 2 4 3 3 2 4" xfId="21226" xr:uid="{00000000-0005-0000-0000-000033520000}"/>
    <cellStyle name="20% - Accent1 3 2 4 3 3 2 4 2" xfId="21227" xr:uid="{00000000-0005-0000-0000-000034520000}"/>
    <cellStyle name="20% - Accent1 3 2 4 3 3 2 4 2 2" xfId="21228" xr:uid="{00000000-0005-0000-0000-000035520000}"/>
    <cellStyle name="20% - Accent1 3 2 4 3 3 2 4 2 2 2" xfId="21229" xr:uid="{00000000-0005-0000-0000-000036520000}"/>
    <cellStyle name="20% - Accent1 3 2 4 3 3 2 4 2 3" xfId="21230" xr:uid="{00000000-0005-0000-0000-000037520000}"/>
    <cellStyle name="20% - Accent1 3 2 4 3 3 2 4 3" xfId="21231" xr:uid="{00000000-0005-0000-0000-000038520000}"/>
    <cellStyle name="20% - Accent1 3 2 4 3 3 2 4 3 2" xfId="21232" xr:uid="{00000000-0005-0000-0000-000039520000}"/>
    <cellStyle name="20% - Accent1 3 2 4 3 3 2 4 4" xfId="21233" xr:uid="{00000000-0005-0000-0000-00003A520000}"/>
    <cellStyle name="20% - Accent1 3 2 4 3 3 2 5" xfId="21234" xr:uid="{00000000-0005-0000-0000-00003B520000}"/>
    <cellStyle name="20% - Accent1 3 2 4 3 3 2 5 2" xfId="21235" xr:uid="{00000000-0005-0000-0000-00003C520000}"/>
    <cellStyle name="20% - Accent1 3 2 4 3 3 2 5 2 2" xfId="21236" xr:uid="{00000000-0005-0000-0000-00003D520000}"/>
    <cellStyle name="20% - Accent1 3 2 4 3 3 2 5 3" xfId="21237" xr:uid="{00000000-0005-0000-0000-00003E520000}"/>
    <cellStyle name="20% - Accent1 3 2 4 3 3 2 6" xfId="21238" xr:uid="{00000000-0005-0000-0000-00003F520000}"/>
    <cellStyle name="20% - Accent1 3 2 4 3 3 2 6 2" xfId="21239" xr:uid="{00000000-0005-0000-0000-000040520000}"/>
    <cellStyle name="20% - Accent1 3 2 4 3 3 2 6 2 2" xfId="21240" xr:uid="{00000000-0005-0000-0000-000041520000}"/>
    <cellStyle name="20% - Accent1 3 2 4 3 3 2 6 3" xfId="21241" xr:uid="{00000000-0005-0000-0000-000042520000}"/>
    <cellStyle name="20% - Accent1 3 2 4 3 3 2 7" xfId="21242" xr:uid="{00000000-0005-0000-0000-000043520000}"/>
    <cellStyle name="20% - Accent1 3 2 4 3 3 2 7 2" xfId="21243" xr:uid="{00000000-0005-0000-0000-000044520000}"/>
    <cellStyle name="20% - Accent1 3 2 4 3 3 2 8" xfId="21244" xr:uid="{00000000-0005-0000-0000-000045520000}"/>
    <cellStyle name="20% - Accent1 3 2 4 3 3 2 8 2" xfId="21245" xr:uid="{00000000-0005-0000-0000-000046520000}"/>
    <cellStyle name="20% - Accent1 3 2 4 3 3 2 9" xfId="21246" xr:uid="{00000000-0005-0000-0000-000047520000}"/>
    <cellStyle name="20% - Accent1 3 2 4 3 3 3" xfId="21247" xr:uid="{00000000-0005-0000-0000-000048520000}"/>
    <cellStyle name="20% - Accent1 3 2 4 3 3 3 2" xfId="21248" xr:uid="{00000000-0005-0000-0000-000049520000}"/>
    <cellStyle name="20% - Accent1 3 2 4 3 3 3 2 2" xfId="21249" xr:uid="{00000000-0005-0000-0000-00004A520000}"/>
    <cellStyle name="20% - Accent1 3 2 4 3 3 3 2 2 2" xfId="21250" xr:uid="{00000000-0005-0000-0000-00004B520000}"/>
    <cellStyle name="20% - Accent1 3 2 4 3 3 3 2 2 2 2" xfId="21251" xr:uid="{00000000-0005-0000-0000-00004C520000}"/>
    <cellStyle name="20% - Accent1 3 2 4 3 3 3 2 2 3" xfId="21252" xr:uid="{00000000-0005-0000-0000-00004D520000}"/>
    <cellStyle name="20% - Accent1 3 2 4 3 3 3 2 3" xfId="21253" xr:uid="{00000000-0005-0000-0000-00004E520000}"/>
    <cellStyle name="20% - Accent1 3 2 4 3 3 3 2 3 2" xfId="21254" xr:uid="{00000000-0005-0000-0000-00004F520000}"/>
    <cellStyle name="20% - Accent1 3 2 4 3 3 3 2 4" xfId="21255" xr:uid="{00000000-0005-0000-0000-000050520000}"/>
    <cellStyle name="20% - Accent1 3 2 4 3 3 3 3" xfId="21256" xr:uid="{00000000-0005-0000-0000-000051520000}"/>
    <cellStyle name="20% - Accent1 3 2 4 3 3 3 3 2" xfId="21257" xr:uid="{00000000-0005-0000-0000-000052520000}"/>
    <cellStyle name="20% - Accent1 3 2 4 3 3 3 3 2 2" xfId="21258" xr:uid="{00000000-0005-0000-0000-000053520000}"/>
    <cellStyle name="20% - Accent1 3 2 4 3 3 3 3 2 2 2" xfId="21259" xr:uid="{00000000-0005-0000-0000-000054520000}"/>
    <cellStyle name="20% - Accent1 3 2 4 3 3 3 3 2 3" xfId="21260" xr:uid="{00000000-0005-0000-0000-000055520000}"/>
    <cellStyle name="20% - Accent1 3 2 4 3 3 3 3 3" xfId="21261" xr:uid="{00000000-0005-0000-0000-000056520000}"/>
    <cellStyle name="20% - Accent1 3 2 4 3 3 3 3 3 2" xfId="21262" xr:uid="{00000000-0005-0000-0000-000057520000}"/>
    <cellStyle name="20% - Accent1 3 2 4 3 3 3 3 4" xfId="21263" xr:uid="{00000000-0005-0000-0000-000058520000}"/>
    <cellStyle name="20% - Accent1 3 2 4 3 3 3 4" xfId="21264" xr:uid="{00000000-0005-0000-0000-000059520000}"/>
    <cellStyle name="20% - Accent1 3 2 4 3 3 3 4 2" xfId="21265" xr:uid="{00000000-0005-0000-0000-00005A520000}"/>
    <cellStyle name="20% - Accent1 3 2 4 3 3 3 4 2 2" xfId="21266" xr:uid="{00000000-0005-0000-0000-00005B520000}"/>
    <cellStyle name="20% - Accent1 3 2 4 3 3 3 4 2 2 2" xfId="21267" xr:uid="{00000000-0005-0000-0000-00005C520000}"/>
    <cellStyle name="20% - Accent1 3 2 4 3 3 3 4 2 3" xfId="21268" xr:uid="{00000000-0005-0000-0000-00005D520000}"/>
    <cellStyle name="20% - Accent1 3 2 4 3 3 3 4 3" xfId="21269" xr:uid="{00000000-0005-0000-0000-00005E520000}"/>
    <cellStyle name="20% - Accent1 3 2 4 3 3 3 4 3 2" xfId="21270" xr:uid="{00000000-0005-0000-0000-00005F520000}"/>
    <cellStyle name="20% - Accent1 3 2 4 3 3 3 4 4" xfId="21271" xr:uid="{00000000-0005-0000-0000-000060520000}"/>
    <cellStyle name="20% - Accent1 3 2 4 3 3 3 5" xfId="21272" xr:uid="{00000000-0005-0000-0000-000061520000}"/>
    <cellStyle name="20% - Accent1 3 2 4 3 3 3 5 2" xfId="21273" xr:uid="{00000000-0005-0000-0000-000062520000}"/>
    <cellStyle name="20% - Accent1 3 2 4 3 3 3 5 2 2" xfId="21274" xr:uid="{00000000-0005-0000-0000-000063520000}"/>
    <cellStyle name="20% - Accent1 3 2 4 3 3 3 5 3" xfId="21275" xr:uid="{00000000-0005-0000-0000-000064520000}"/>
    <cellStyle name="20% - Accent1 3 2 4 3 3 3 6" xfId="21276" xr:uid="{00000000-0005-0000-0000-000065520000}"/>
    <cellStyle name="20% - Accent1 3 2 4 3 3 3 6 2" xfId="21277" xr:uid="{00000000-0005-0000-0000-000066520000}"/>
    <cellStyle name="20% - Accent1 3 2 4 3 3 3 6 2 2" xfId="21278" xr:uid="{00000000-0005-0000-0000-000067520000}"/>
    <cellStyle name="20% - Accent1 3 2 4 3 3 3 6 3" xfId="21279" xr:uid="{00000000-0005-0000-0000-000068520000}"/>
    <cellStyle name="20% - Accent1 3 2 4 3 3 3 7" xfId="21280" xr:uid="{00000000-0005-0000-0000-000069520000}"/>
    <cellStyle name="20% - Accent1 3 2 4 3 3 3 7 2" xfId="21281" xr:uid="{00000000-0005-0000-0000-00006A520000}"/>
    <cellStyle name="20% - Accent1 3 2 4 3 3 3 8" xfId="21282" xr:uid="{00000000-0005-0000-0000-00006B520000}"/>
    <cellStyle name="20% - Accent1 3 2 4 3 3 3 8 2" xfId="21283" xr:uid="{00000000-0005-0000-0000-00006C520000}"/>
    <cellStyle name="20% - Accent1 3 2 4 3 3 3 9" xfId="21284" xr:uid="{00000000-0005-0000-0000-00006D520000}"/>
    <cellStyle name="20% - Accent1 3 2 4 3 3 4" xfId="21285" xr:uid="{00000000-0005-0000-0000-00006E520000}"/>
    <cellStyle name="20% - Accent1 3 2 4 3 3 4 2" xfId="21286" xr:uid="{00000000-0005-0000-0000-00006F520000}"/>
    <cellStyle name="20% - Accent1 3 2 4 3 3 4 2 2" xfId="21287" xr:uid="{00000000-0005-0000-0000-000070520000}"/>
    <cellStyle name="20% - Accent1 3 2 4 3 3 4 2 2 2" xfId="21288" xr:uid="{00000000-0005-0000-0000-000071520000}"/>
    <cellStyle name="20% - Accent1 3 2 4 3 3 4 2 3" xfId="21289" xr:uid="{00000000-0005-0000-0000-000072520000}"/>
    <cellStyle name="20% - Accent1 3 2 4 3 3 4 3" xfId="21290" xr:uid="{00000000-0005-0000-0000-000073520000}"/>
    <cellStyle name="20% - Accent1 3 2 4 3 3 4 3 2" xfId="21291" xr:uid="{00000000-0005-0000-0000-000074520000}"/>
    <cellStyle name="20% - Accent1 3 2 4 3 3 4 4" xfId="21292" xr:uid="{00000000-0005-0000-0000-000075520000}"/>
    <cellStyle name="20% - Accent1 3 2 4 3 3 5" xfId="21293" xr:uid="{00000000-0005-0000-0000-000076520000}"/>
    <cellStyle name="20% - Accent1 3 2 4 3 3 5 2" xfId="21294" xr:uid="{00000000-0005-0000-0000-000077520000}"/>
    <cellStyle name="20% - Accent1 3 2 4 3 3 5 2 2" xfId="21295" xr:uid="{00000000-0005-0000-0000-000078520000}"/>
    <cellStyle name="20% - Accent1 3 2 4 3 3 5 2 2 2" xfId="21296" xr:uid="{00000000-0005-0000-0000-000079520000}"/>
    <cellStyle name="20% - Accent1 3 2 4 3 3 5 2 3" xfId="21297" xr:uid="{00000000-0005-0000-0000-00007A520000}"/>
    <cellStyle name="20% - Accent1 3 2 4 3 3 5 3" xfId="21298" xr:uid="{00000000-0005-0000-0000-00007B520000}"/>
    <cellStyle name="20% - Accent1 3 2 4 3 3 5 3 2" xfId="21299" xr:uid="{00000000-0005-0000-0000-00007C520000}"/>
    <cellStyle name="20% - Accent1 3 2 4 3 3 5 4" xfId="21300" xr:uid="{00000000-0005-0000-0000-00007D520000}"/>
    <cellStyle name="20% - Accent1 3 2 4 3 3 6" xfId="21301" xr:uid="{00000000-0005-0000-0000-00007E520000}"/>
    <cellStyle name="20% - Accent1 3 2 4 3 3 6 2" xfId="21302" xr:uid="{00000000-0005-0000-0000-00007F520000}"/>
    <cellStyle name="20% - Accent1 3 2 4 3 3 6 2 2" xfId="21303" xr:uid="{00000000-0005-0000-0000-000080520000}"/>
    <cellStyle name="20% - Accent1 3 2 4 3 3 6 2 2 2" xfId="21304" xr:uid="{00000000-0005-0000-0000-000081520000}"/>
    <cellStyle name="20% - Accent1 3 2 4 3 3 6 2 3" xfId="21305" xr:uid="{00000000-0005-0000-0000-000082520000}"/>
    <cellStyle name="20% - Accent1 3 2 4 3 3 6 3" xfId="21306" xr:uid="{00000000-0005-0000-0000-000083520000}"/>
    <cellStyle name="20% - Accent1 3 2 4 3 3 6 3 2" xfId="21307" xr:uid="{00000000-0005-0000-0000-000084520000}"/>
    <cellStyle name="20% - Accent1 3 2 4 3 3 6 4" xfId="21308" xr:uid="{00000000-0005-0000-0000-000085520000}"/>
    <cellStyle name="20% - Accent1 3 2 4 3 3 7" xfId="21309" xr:uid="{00000000-0005-0000-0000-000086520000}"/>
    <cellStyle name="20% - Accent1 3 2 4 3 3 7 2" xfId="21310" xr:uid="{00000000-0005-0000-0000-000087520000}"/>
    <cellStyle name="20% - Accent1 3 2 4 3 3 7 2 2" xfId="21311" xr:uid="{00000000-0005-0000-0000-000088520000}"/>
    <cellStyle name="20% - Accent1 3 2 4 3 3 7 3" xfId="21312" xr:uid="{00000000-0005-0000-0000-000089520000}"/>
    <cellStyle name="20% - Accent1 3 2 4 3 3 8" xfId="21313" xr:uid="{00000000-0005-0000-0000-00008A520000}"/>
    <cellStyle name="20% - Accent1 3 2 4 3 3 8 2" xfId="21314" xr:uid="{00000000-0005-0000-0000-00008B520000}"/>
    <cellStyle name="20% - Accent1 3 2 4 3 3 8 2 2" xfId="21315" xr:uid="{00000000-0005-0000-0000-00008C520000}"/>
    <cellStyle name="20% - Accent1 3 2 4 3 3 8 3" xfId="21316" xr:uid="{00000000-0005-0000-0000-00008D520000}"/>
    <cellStyle name="20% - Accent1 3 2 4 3 3 9" xfId="21317" xr:uid="{00000000-0005-0000-0000-00008E520000}"/>
    <cellStyle name="20% - Accent1 3 2 4 3 3 9 2" xfId="21318" xr:uid="{00000000-0005-0000-0000-00008F520000}"/>
    <cellStyle name="20% - Accent1 3 2 4 3 4" xfId="21319" xr:uid="{00000000-0005-0000-0000-000090520000}"/>
    <cellStyle name="20% - Accent1 3 2 4 3 4 10" xfId="21320" xr:uid="{00000000-0005-0000-0000-000091520000}"/>
    <cellStyle name="20% - Accent1 3 2 4 3 4 10 2" xfId="21321" xr:uid="{00000000-0005-0000-0000-000092520000}"/>
    <cellStyle name="20% - Accent1 3 2 4 3 4 11" xfId="21322" xr:uid="{00000000-0005-0000-0000-000093520000}"/>
    <cellStyle name="20% - Accent1 3 2 4 3 4 2" xfId="21323" xr:uid="{00000000-0005-0000-0000-000094520000}"/>
    <cellStyle name="20% - Accent1 3 2 4 3 4 2 2" xfId="21324" xr:uid="{00000000-0005-0000-0000-000095520000}"/>
    <cellStyle name="20% - Accent1 3 2 4 3 4 2 2 2" xfId="21325" xr:uid="{00000000-0005-0000-0000-000096520000}"/>
    <cellStyle name="20% - Accent1 3 2 4 3 4 2 2 2 2" xfId="21326" xr:uid="{00000000-0005-0000-0000-000097520000}"/>
    <cellStyle name="20% - Accent1 3 2 4 3 4 2 2 2 2 2" xfId="21327" xr:uid="{00000000-0005-0000-0000-000098520000}"/>
    <cellStyle name="20% - Accent1 3 2 4 3 4 2 2 2 3" xfId="21328" xr:uid="{00000000-0005-0000-0000-000099520000}"/>
    <cellStyle name="20% - Accent1 3 2 4 3 4 2 2 3" xfId="21329" xr:uid="{00000000-0005-0000-0000-00009A520000}"/>
    <cellStyle name="20% - Accent1 3 2 4 3 4 2 2 3 2" xfId="21330" xr:uid="{00000000-0005-0000-0000-00009B520000}"/>
    <cellStyle name="20% - Accent1 3 2 4 3 4 2 2 4" xfId="21331" xr:uid="{00000000-0005-0000-0000-00009C520000}"/>
    <cellStyle name="20% - Accent1 3 2 4 3 4 2 3" xfId="21332" xr:uid="{00000000-0005-0000-0000-00009D520000}"/>
    <cellStyle name="20% - Accent1 3 2 4 3 4 2 3 2" xfId="21333" xr:uid="{00000000-0005-0000-0000-00009E520000}"/>
    <cellStyle name="20% - Accent1 3 2 4 3 4 2 3 2 2" xfId="21334" xr:uid="{00000000-0005-0000-0000-00009F520000}"/>
    <cellStyle name="20% - Accent1 3 2 4 3 4 2 3 2 2 2" xfId="21335" xr:uid="{00000000-0005-0000-0000-0000A0520000}"/>
    <cellStyle name="20% - Accent1 3 2 4 3 4 2 3 2 3" xfId="21336" xr:uid="{00000000-0005-0000-0000-0000A1520000}"/>
    <cellStyle name="20% - Accent1 3 2 4 3 4 2 3 3" xfId="21337" xr:uid="{00000000-0005-0000-0000-0000A2520000}"/>
    <cellStyle name="20% - Accent1 3 2 4 3 4 2 3 3 2" xfId="21338" xr:uid="{00000000-0005-0000-0000-0000A3520000}"/>
    <cellStyle name="20% - Accent1 3 2 4 3 4 2 3 4" xfId="21339" xr:uid="{00000000-0005-0000-0000-0000A4520000}"/>
    <cellStyle name="20% - Accent1 3 2 4 3 4 2 4" xfId="21340" xr:uid="{00000000-0005-0000-0000-0000A5520000}"/>
    <cellStyle name="20% - Accent1 3 2 4 3 4 2 4 2" xfId="21341" xr:uid="{00000000-0005-0000-0000-0000A6520000}"/>
    <cellStyle name="20% - Accent1 3 2 4 3 4 2 4 2 2" xfId="21342" xr:uid="{00000000-0005-0000-0000-0000A7520000}"/>
    <cellStyle name="20% - Accent1 3 2 4 3 4 2 4 2 2 2" xfId="21343" xr:uid="{00000000-0005-0000-0000-0000A8520000}"/>
    <cellStyle name="20% - Accent1 3 2 4 3 4 2 4 2 3" xfId="21344" xr:uid="{00000000-0005-0000-0000-0000A9520000}"/>
    <cellStyle name="20% - Accent1 3 2 4 3 4 2 4 3" xfId="21345" xr:uid="{00000000-0005-0000-0000-0000AA520000}"/>
    <cellStyle name="20% - Accent1 3 2 4 3 4 2 4 3 2" xfId="21346" xr:uid="{00000000-0005-0000-0000-0000AB520000}"/>
    <cellStyle name="20% - Accent1 3 2 4 3 4 2 4 4" xfId="21347" xr:uid="{00000000-0005-0000-0000-0000AC520000}"/>
    <cellStyle name="20% - Accent1 3 2 4 3 4 2 5" xfId="21348" xr:uid="{00000000-0005-0000-0000-0000AD520000}"/>
    <cellStyle name="20% - Accent1 3 2 4 3 4 2 5 2" xfId="21349" xr:uid="{00000000-0005-0000-0000-0000AE520000}"/>
    <cellStyle name="20% - Accent1 3 2 4 3 4 2 5 2 2" xfId="21350" xr:uid="{00000000-0005-0000-0000-0000AF520000}"/>
    <cellStyle name="20% - Accent1 3 2 4 3 4 2 5 3" xfId="21351" xr:uid="{00000000-0005-0000-0000-0000B0520000}"/>
    <cellStyle name="20% - Accent1 3 2 4 3 4 2 6" xfId="21352" xr:uid="{00000000-0005-0000-0000-0000B1520000}"/>
    <cellStyle name="20% - Accent1 3 2 4 3 4 2 6 2" xfId="21353" xr:uid="{00000000-0005-0000-0000-0000B2520000}"/>
    <cellStyle name="20% - Accent1 3 2 4 3 4 2 6 2 2" xfId="21354" xr:uid="{00000000-0005-0000-0000-0000B3520000}"/>
    <cellStyle name="20% - Accent1 3 2 4 3 4 2 6 3" xfId="21355" xr:uid="{00000000-0005-0000-0000-0000B4520000}"/>
    <cellStyle name="20% - Accent1 3 2 4 3 4 2 7" xfId="21356" xr:uid="{00000000-0005-0000-0000-0000B5520000}"/>
    <cellStyle name="20% - Accent1 3 2 4 3 4 2 7 2" xfId="21357" xr:uid="{00000000-0005-0000-0000-0000B6520000}"/>
    <cellStyle name="20% - Accent1 3 2 4 3 4 2 8" xfId="21358" xr:uid="{00000000-0005-0000-0000-0000B7520000}"/>
    <cellStyle name="20% - Accent1 3 2 4 3 4 2 8 2" xfId="21359" xr:uid="{00000000-0005-0000-0000-0000B8520000}"/>
    <cellStyle name="20% - Accent1 3 2 4 3 4 2 9" xfId="21360" xr:uid="{00000000-0005-0000-0000-0000B9520000}"/>
    <cellStyle name="20% - Accent1 3 2 4 3 4 3" xfId="21361" xr:uid="{00000000-0005-0000-0000-0000BA520000}"/>
    <cellStyle name="20% - Accent1 3 2 4 3 4 3 2" xfId="21362" xr:uid="{00000000-0005-0000-0000-0000BB520000}"/>
    <cellStyle name="20% - Accent1 3 2 4 3 4 3 2 2" xfId="21363" xr:uid="{00000000-0005-0000-0000-0000BC520000}"/>
    <cellStyle name="20% - Accent1 3 2 4 3 4 3 2 2 2" xfId="21364" xr:uid="{00000000-0005-0000-0000-0000BD520000}"/>
    <cellStyle name="20% - Accent1 3 2 4 3 4 3 2 2 2 2" xfId="21365" xr:uid="{00000000-0005-0000-0000-0000BE520000}"/>
    <cellStyle name="20% - Accent1 3 2 4 3 4 3 2 2 3" xfId="21366" xr:uid="{00000000-0005-0000-0000-0000BF520000}"/>
    <cellStyle name="20% - Accent1 3 2 4 3 4 3 2 3" xfId="21367" xr:uid="{00000000-0005-0000-0000-0000C0520000}"/>
    <cellStyle name="20% - Accent1 3 2 4 3 4 3 2 3 2" xfId="21368" xr:uid="{00000000-0005-0000-0000-0000C1520000}"/>
    <cellStyle name="20% - Accent1 3 2 4 3 4 3 2 4" xfId="21369" xr:uid="{00000000-0005-0000-0000-0000C2520000}"/>
    <cellStyle name="20% - Accent1 3 2 4 3 4 3 3" xfId="21370" xr:uid="{00000000-0005-0000-0000-0000C3520000}"/>
    <cellStyle name="20% - Accent1 3 2 4 3 4 3 3 2" xfId="21371" xr:uid="{00000000-0005-0000-0000-0000C4520000}"/>
    <cellStyle name="20% - Accent1 3 2 4 3 4 3 3 2 2" xfId="21372" xr:uid="{00000000-0005-0000-0000-0000C5520000}"/>
    <cellStyle name="20% - Accent1 3 2 4 3 4 3 3 2 2 2" xfId="21373" xr:uid="{00000000-0005-0000-0000-0000C6520000}"/>
    <cellStyle name="20% - Accent1 3 2 4 3 4 3 3 2 3" xfId="21374" xr:uid="{00000000-0005-0000-0000-0000C7520000}"/>
    <cellStyle name="20% - Accent1 3 2 4 3 4 3 3 3" xfId="21375" xr:uid="{00000000-0005-0000-0000-0000C8520000}"/>
    <cellStyle name="20% - Accent1 3 2 4 3 4 3 3 3 2" xfId="21376" xr:uid="{00000000-0005-0000-0000-0000C9520000}"/>
    <cellStyle name="20% - Accent1 3 2 4 3 4 3 3 4" xfId="21377" xr:uid="{00000000-0005-0000-0000-0000CA520000}"/>
    <cellStyle name="20% - Accent1 3 2 4 3 4 3 4" xfId="21378" xr:uid="{00000000-0005-0000-0000-0000CB520000}"/>
    <cellStyle name="20% - Accent1 3 2 4 3 4 3 4 2" xfId="21379" xr:uid="{00000000-0005-0000-0000-0000CC520000}"/>
    <cellStyle name="20% - Accent1 3 2 4 3 4 3 4 2 2" xfId="21380" xr:uid="{00000000-0005-0000-0000-0000CD520000}"/>
    <cellStyle name="20% - Accent1 3 2 4 3 4 3 4 2 2 2" xfId="21381" xr:uid="{00000000-0005-0000-0000-0000CE520000}"/>
    <cellStyle name="20% - Accent1 3 2 4 3 4 3 4 2 3" xfId="21382" xr:uid="{00000000-0005-0000-0000-0000CF520000}"/>
    <cellStyle name="20% - Accent1 3 2 4 3 4 3 4 3" xfId="21383" xr:uid="{00000000-0005-0000-0000-0000D0520000}"/>
    <cellStyle name="20% - Accent1 3 2 4 3 4 3 4 3 2" xfId="21384" xr:uid="{00000000-0005-0000-0000-0000D1520000}"/>
    <cellStyle name="20% - Accent1 3 2 4 3 4 3 4 4" xfId="21385" xr:uid="{00000000-0005-0000-0000-0000D2520000}"/>
    <cellStyle name="20% - Accent1 3 2 4 3 4 3 5" xfId="21386" xr:uid="{00000000-0005-0000-0000-0000D3520000}"/>
    <cellStyle name="20% - Accent1 3 2 4 3 4 3 5 2" xfId="21387" xr:uid="{00000000-0005-0000-0000-0000D4520000}"/>
    <cellStyle name="20% - Accent1 3 2 4 3 4 3 5 2 2" xfId="21388" xr:uid="{00000000-0005-0000-0000-0000D5520000}"/>
    <cellStyle name="20% - Accent1 3 2 4 3 4 3 5 3" xfId="21389" xr:uid="{00000000-0005-0000-0000-0000D6520000}"/>
    <cellStyle name="20% - Accent1 3 2 4 3 4 3 6" xfId="21390" xr:uid="{00000000-0005-0000-0000-0000D7520000}"/>
    <cellStyle name="20% - Accent1 3 2 4 3 4 3 6 2" xfId="21391" xr:uid="{00000000-0005-0000-0000-0000D8520000}"/>
    <cellStyle name="20% - Accent1 3 2 4 3 4 3 6 2 2" xfId="21392" xr:uid="{00000000-0005-0000-0000-0000D9520000}"/>
    <cellStyle name="20% - Accent1 3 2 4 3 4 3 6 3" xfId="21393" xr:uid="{00000000-0005-0000-0000-0000DA520000}"/>
    <cellStyle name="20% - Accent1 3 2 4 3 4 3 7" xfId="21394" xr:uid="{00000000-0005-0000-0000-0000DB520000}"/>
    <cellStyle name="20% - Accent1 3 2 4 3 4 3 7 2" xfId="21395" xr:uid="{00000000-0005-0000-0000-0000DC520000}"/>
    <cellStyle name="20% - Accent1 3 2 4 3 4 3 8" xfId="21396" xr:uid="{00000000-0005-0000-0000-0000DD520000}"/>
    <cellStyle name="20% - Accent1 3 2 4 3 4 3 8 2" xfId="21397" xr:uid="{00000000-0005-0000-0000-0000DE520000}"/>
    <cellStyle name="20% - Accent1 3 2 4 3 4 3 9" xfId="21398" xr:uid="{00000000-0005-0000-0000-0000DF520000}"/>
    <cellStyle name="20% - Accent1 3 2 4 3 4 4" xfId="21399" xr:uid="{00000000-0005-0000-0000-0000E0520000}"/>
    <cellStyle name="20% - Accent1 3 2 4 3 4 4 2" xfId="21400" xr:uid="{00000000-0005-0000-0000-0000E1520000}"/>
    <cellStyle name="20% - Accent1 3 2 4 3 4 4 2 2" xfId="21401" xr:uid="{00000000-0005-0000-0000-0000E2520000}"/>
    <cellStyle name="20% - Accent1 3 2 4 3 4 4 2 2 2" xfId="21402" xr:uid="{00000000-0005-0000-0000-0000E3520000}"/>
    <cellStyle name="20% - Accent1 3 2 4 3 4 4 2 3" xfId="21403" xr:uid="{00000000-0005-0000-0000-0000E4520000}"/>
    <cellStyle name="20% - Accent1 3 2 4 3 4 4 3" xfId="21404" xr:uid="{00000000-0005-0000-0000-0000E5520000}"/>
    <cellStyle name="20% - Accent1 3 2 4 3 4 4 3 2" xfId="21405" xr:uid="{00000000-0005-0000-0000-0000E6520000}"/>
    <cellStyle name="20% - Accent1 3 2 4 3 4 4 4" xfId="21406" xr:uid="{00000000-0005-0000-0000-0000E7520000}"/>
    <cellStyle name="20% - Accent1 3 2 4 3 4 5" xfId="21407" xr:uid="{00000000-0005-0000-0000-0000E8520000}"/>
    <cellStyle name="20% - Accent1 3 2 4 3 4 5 2" xfId="21408" xr:uid="{00000000-0005-0000-0000-0000E9520000}"/>
    <cellStyle name="20% - Accent1 3 2 4 3 4 5 2 2" xfId="21409" xr:uid="{00000000-0005-0000-0000-0000EA520000}"/>
    <cellStyle name="20% - Accent1 3 2 4 3 4 5 2 2 2" xfId="21410" xr:uid="{00000000-0005-0000-0000-0000EB520000}"/>
    <cellStyle name="20% - Accent1 3 2 4 3 4 5 2 3" xfId="21411" xr:uid="{00000000-0005-0000-0000-0000EC520000}"/>
    <cellStyle name="20% - Accent1 3 2 4 3 4 5 3" xfId="21412" xr:uid="{00000000-0005-0000-0000-0000ED520000}"/>
    <cellStyle name="20% - Accent1 3 2 4 3 4 5 3 2" xfId="21413" xr:uid="{00000000-0005-0000-0000-0000EE520000}"/>
    <cellStyle name="20% - Accent1 3 2 4 3 4 5 4" xfId="21414" xr:uid="{00000000-0005-0000-0000-0000EF520000}"/>
    <cellStyle name="20% - Accent1 3 2 4 3 4 6" xfId="21415" xr:uid="{00000000-0005-0000-0000-0000F0520000}"/>
    <cellStyle name="20% - Accent1 3 2 4 3 4 6 2" xfId="21416" xr:uid="{00000000-0005-0000-0000-0000F1520000}"/>
    <cellStyle name="20% - Accent1 3 2 4 3 4 6 2 2" xfId="21417" xr:uid="{00000000-0005-0000-0000-0000F2520000}"/>
    <cellStyle name="20% - Accent1 3 2 4 3 4 6 2 2 2" xfId="21418" xr:uid="{00000000-0005-0000-0000-0000F3520000}"/>
    <cellStyle name="20% - Accent1 3 2 4 3 4 6 2 3" xfId="21419" xr:uid="{00000000-0005-0000-0000-0000F4520000}"/>
    <cellStyle name="20% - Accent1 3 2 4 3 4 6 3" xfId="21420" xr:uid="{00000000-0005-0000-0000-0000F5520000}"/>
    <cellStyle name="20% - Accent1 3 2 4 3 4 6 3 2" xfId="21421" xr:uid="{00000000-0005-0000-0000-0000F6520000}"/>
    <cellStyle name="20% - Accent1 3 2 4 3 4 6 4" xfId="21422" xr:uid="{00000000-0005-0000-0000-0000F7520000}"/>
    <cellStyle name="20% - Accent1 3 2 4 3 4 7" xfId="21423" xr:uid="{00000000-0005-0000-0000-0000F8520000}"/>
    <cellStyle name="20% - Accent1 3 2 4 3 4 7 2" xfId="21424" xr:uid="{00000000-0005-0000-0000-0000F9520000}"/>
    <cellStyle name="20% - Accent1 3 2 4 3 4 7 2 2" xfId="21425" xr:uid="{00000000-0005-0000-0000-0000FA520000}"/>
    <cellStyle name="20% - Accent1 3 2 4 3 4 7 3" xfId="21426" xr:uid="{00000000-0005-0000-0000-0000FB520000}"/>
    <cellStyle name="20% - Accent1 3 2 4 3 4 8" xfId="21427" xr:uid="{00000000-0005-0000-0000-0000FC520000}"/>
    <cellStyle name="20% - Accent1 3 2 4 3 4 8 2" xfId="21428" xr:uid="{00000000-0005-0000-0000-0000FD520000}"/>
    <cellStyle name="20% - Accent1 3 2 4 3 4 8 2 2" xfId="21429" xr:uid="{00000000-0005-0000-0000-0000FE520000}"/>
    <cellStyle name="20% - Accent1 3 2 4 3 4 8 3" xfId="21430" xr:uid="{00000000-0005-0000-0000-0000FF520000}"/>
    <cellStyle name="20% - Accent1 3 2 4 3 4 9" xfId="21431" xr:uid="{00000000-0005-0000-0000-000000530000}"/>
    <cellStyle name="20% - Accent1 3 2 4 3 4 9 2" xfId="21432" xr:uid="{00000000-0005-0000-0000-000001530000}"/>
    <cellStyle name="20% - Accent1 3 2 4 3 5" xfId="21433" xr:uid="{00000000-0005-0000-0000-000002530000}"/>
    <cellStyle name="20% - Accent1 3 2 4 3 5 2" xfId="21434" xr:uid="{00000000-0005-0000-0000-000003530000}"/>
    <cellStyle name="20% - Accent1 3 2 4 3 5 2 2" xfId="21435" xr:uid="{00000000-0005-0000-0000-000004530000}"/>
    <cellStyle name="20% - Accent1 3 2 4 3 5 2 2 2" xfId="21436" xr:uid="{00000000-0005-0000-0000-000005530000}"/>
    <cellStyle name="20% - Accent1 3 2 4 3 5 2 2 2 2" xfId="21437" xr:uid="{00000000-0005-0000-0000-000006530000}"/>
    <cellStyle name="20% - Accent1 3 2 4 3 5 2 2 3" xfId="21438" xr:uid="{00000000-0005-0000-0000-000007530000}"/>
    <cellStyle name="20% - Accent1 3 2 4 3 5 2 3" xfId="21439" xr:uid="{00000000-0005-0000-0000-000008530000}"/>
    <cellStyle name="20% - Accent1 3 2 4 3 5 2 3 2" xfId="21440" xr:uid="{00000000-0005-0000-0000-000009530000}"/>
    <cellStyle name="20% - Accent1 3 2 4 3 5 2 4" xfId="21441" xr:uid="{00000000-0005-0000-0000-00000A530000}"/>
    <cellStyle name="20% - Accent1 3 2 4 3 5 3" xfId="21442" xr:uid="{00000000-0005-0000-0000-00000B530000}"/>
    <cellStyle name="20% - Accent1 3 2 4 3 5 3 2" xfId="21443" xr:uid="{00000000-0005-0000-0000-00000C530000}"/>
    <cellStyle name="20% - Accent1 3 2 4 3 5 3 2 2" xfId="21444" xr:uid="{00000000-0005-0000-0000-00000D530000}"/>
    <cellStyle name="20% - Accent1 3 2 4 3 5 3 2 2 2" xfId="21445" xr:uid="{00000000-0005-0000-0000-00000E530000}"/>
    <cellStyle name="20% - Accent1 3 2 4 3 5 3 2 3" xfId="21446" xr:uid="{00000000-0005-0000-0000-00000F530000}"/>
    <cellStyle name="20% - Accent1 3 2 4 3 5 3 3" xfId="21447" xr:uid="{00000000-0005-0000-0000-000010530000}"/>
    <cellStyle name="20% - Accent1 3 2 4 3 5 3 3 2" xfId="21448" xr:uid="{00000000-0005-0000-0000-000011530000}"/>
    <cellStyle name="20% - Accent1 3 2 4 3 5 3 4" xfId="21449" xr:uid="{00000000-0005-0000-0000-000012530000}"/>
    <cellStyle name="20% - Accent1 3 2 4 3 5 4" xfId="21450" xr:uid="{00000000-0005-0000-0000-000013530000}"/>
    <cellStyle name="20% - Accent1 3 2 4 3 5 4 2" xfId="21451" xr:uid="{00000000-0005-0000-0000-000014530000}"/>
    <cellStyle name="20% - Accent1 3 2 4 3 5 4 2 2" xfId="21452" xr:uid="{00000000-0005-0000-0000-000015530000}"/>
    <cellStyle name="20% - Accent1 3 2 4 3 5 4 2 2 2" xfId="21453" xr:uid="{00000000-0005-0000-0000-000016530000}"/>
    <cellStyle name="20% - Accent1 3 2 4 3 5 4 2 3" xfId="21454" xr:uid="{00000000-0005-0000-0000-000017530000}"/>
    <cellStyle name="20% - Accent1 3 2 4 3 5 4 3" xfId="21455" xr:uid="{00000000-0005-0000-0000-000018530000}"/>
    <cellStyle name="20% - Accent1 3 2 4 3 5 4 3 2" xfId="21456" xr:uid="{00000000-0005-0000-0000-000019530000}"/>
    <cellStyle name="20% - Accent1 3 2 4 3 5 4 4" xfId="21457" xr:uid="{00000000-0005-0000-0000-00001A530000}"/>
    <cellStyle name="20% - Accent1 3 2 4 3 5 5" xfId="21458" xr:uid="{00000000-0005-0000-0000-00001B530000}"/>
    <cellStyle name="20% - Accent1 3 2 4 3 5 5 2" xfId="21459" xr:uid="{00000000-0005-0000-0000-00001C530000}"/>
    <cellStyle name="20% - Accent1 3 2 4 3 5 5 2 2" xfId="21460" xr:uid="{00000000-0005-0000-0000-00001D530000}"/>
    <cellStyle name="20% - Accent1 3 2 4 3 5 5 3" xfId="21461" xr:uid="{00000000-0005-0000-0000-00001E530000}"/>
    <cellStyle name="20% - Accent1 3 2 4 3 5 6" xfId="21462" xr:uid="{00000000-0005-0000-0000-00001F530000}"/>
    <cellStyle name="20% - Accent1 3 2 4 3 5 6 2" xfId="21463" xr:uid="{00000000-0005-0000-0000-000020530000}"/>
    <cellStyle name="20% - Accent1 3 2 4 3 5 6 2 2" xfId="21464" xr:uid="{00000000-0005-0000-0000-000021530000}"/>
    <cellStyle name="20% - Accent1 3 2 4 3 5 6 3" xfId="21465" xr:uid="{00000000-0005-0000-0000-000022530000}"/>
    <cellStyle name="20% - Accent1 3 2 4 3 5 7" xfId="21466" xr:uid="{00000000-0005-0000-0000-000023530000}"/>
    <cellStyle name="20% - Accent1 3 2 4 3 5 7 2" xfId="21467" xr:uid="{00000000-0005-0000-0000-000024530000}"/>
    <cellStyle name="20% - Accent1 3 2 4 3 5 8" xfId="21468" xr:uid="{00000000-0005-0000-0000-000025530000}"/>
    <cellStyle name="20% - Accent1 3 2 4 3 5 8 2" xfId="21469" xr:uid="{00000000-0005-0000-0000-000026530000}"/>
    <cellStyle name="20% - Accent1 3 2 4 3 5 9" xfId="21470" xr:uid="{00000000-0005-0000-0000-000027530000}"/>
    <cellStyle name="20% - Accent1 3 2 4 3 6" xfId="21471" xr:uid="{00000000-0005-0000-0000-000028530000}"/>
    <cellStyle name="20% - Accent1 3 2 4 3 6 2" xfId="21472" xr:uid="{00000000-0005-0000-0000-000029530000}"/>
    <cellStyle name="20% - Accent1 3 2 4 3 6 2 2" xfId="21473" xr:uid="{00000000-0005-0000-0000-00002A530000}"/>
    <cellStyle name="20% - Accent1 3 2 4 3 6 2 2 2" xfId="21474" xr:uid="{00000000-0005-0000-0000-00002B530000}"/>
    <cellStyle name="20% - Accent1 3 2 4 3 6 2 2 2 2" xfId="21475" xr:uid="{00000000-0005-0000-0000-00002C530000}"/>
    <cellStyle name="20% - Accent1 3 2 4 3 6 2 2 3" xfId="21476" xr:uid="{00000000-0005-0000-0000-00002D530000}"/>
    <cellStyle name="20% - Accent1 3 2 4 3 6 2 3" xfId="21477" xr:uid="{00000000-0005-0000-0000-00002E530000}"/>
    <cellStyle name="20% - Accent1 3 2 4 3 6 2 3 2" xfId="21478" xr:uid="{00000000-0005-0000-0000-00002F530000}"/>
    <cellStyle name="20% - Accent1 3 2 4 3 6 2 4" xfId="21479" xr:uid="{00000000-0005-0000-0000-000030530000}"/>
    <cellStyle name="20% - Accent1 3 2 4 3 6 3" xfId="21480" xr:uid="{00000000-0005-0000-0000-000031530000}"/>
    <cellStyle name="20% - Accent1 3 2 4 3 6 3 2" xfId="21481" xr:uid="{00000000-0005-0000-0000-000032530000}"/>
    <cellStyle name="20% - Accent1 3 2 4 3 6 3 2 2" xfId="21482" xr:uid="{00000000-0005-0000-0000-000033530000}"/>
    <cellStyle name="20% - Accent1 3 2 4 3 6 3 2 2 2" xfId="21483" xr:uid="{00000000-0005-0000-0000-000034530000}"/>
    <cellStyle name="20% - Accent1 3 2 4 3 6 3 2 3" xfId="21484" xr:uid="{00000000-0005-0000-0000-000035530000}"/>
    <cellStyle name="20% - Accent1 3 2 4 3 6 3 3" xfId="21485" xr:uid="{00000000-0005-0000-0000-000036530000}"/>
    <cellStyle name="20% - Accent1 3 2 4 3 6 3 3 2" xfId="21486" xr:uid="{00000000-0005-0000-0000-000037530000}"/>
    <cellStyle name="20% - Accent1 3 2 4 3 6 3 4" xfId="21487" xr:uid="{00000000-0005-0000-0000-000038530000}"/>
    <cellStyle name="20% - Accent1 3 2 4 3 6 4" xfId="21488" xr:uid="{00000000-0005-0000-0000-000039530000}"/>
    <cellStyle name="20% - Accent1 3 2 4 3 6 4 2" xfId="21489" xr:uid="{00000000-0005-0000-0000-00003A530000}"/>
    <cellStyle name="20% - Accent1 3 2 4 3 6 4 2 2" xfId="21490" xr:uid="{00000000-0005-0000-0000-00003B530000}"/>
    <cellStyle name="20% - Accent1 3 2 4 3 6 4 2 2 2" xfId="21491" xr:uid="{00000000-0005-0000-0000-00003C530000}"/>
    <cellStyle name="20% - Accent1 3 2 4 3 6 4 2 3" xfId="21492" xr:uid="{00000000-0005-0000-0000-00003D530000}"/>
    <cellStyle name="20% - Accent1 3 2 4 3 6 4 3" xfId="21493" xr:uid="{00000000-0005-0000-0000-00003E530000}"/>
    <cellStyle name="20% - Accent1 3 2 4 3 6 4 3 2" xfId="21494" xr:uid="{00000000-0005-0000-0000-00003F530000}"/>
    <cellStyle name="20% - Accent1 3 2 4 3 6 4 4" xfId="21495" xr:uid="{00000000-0005-0000-0000-000040530000}"/>
    <cellStyle name="20% - Accent1 3 2 4 3 6 5" xfId="21496" xr:uid="{00000000-0005-0000-0000-000041530000}"/>
    <cellStyle name="20% - Accent1 3 2 4 3 6 5 2" xfId="21497" xr:uid="{00000000-0005-0000-0000-000042530000}"/>
    <cellStyle name="20% - Accent1 3 2 4 3 6 5 2 2" xfId="21498" xr:uid="{00000000-0005-0000-0000-000043530000}"/>
    <cellStyle name="20% - Accent1 3 2 4 3 6 5 3" xfId="21499" xr:uid="{00000000-0005-0000-0000-000044530000}"/>
    <cellStyle name="20% - Accent1 3 2 4 3 6 6" xfId="21500" xr:uid="{00000000-0005-0000-0000-000045530000}"/>
    <cellStyle name="20% - Accent1 3 2 4 3 6 6 2" xfId="21501" xr:uid="{00000000-0005-0000-0000-000046530000}"/>
    <cellStyle name="20% - Accent1 3 2 4 3 6 6 2 2" xfId="21502" xr:uid="{00000000-0005-0000-0000-000047530000}"/>
    <cellStyle name="20% - Accent1 3 2 4 3 6 6 3" xfId="21503" xr:uid="{00000000-0005-0000-0000-000048530000}"/>
    <cellStyle name="20% - Accent1 3 2 4 3 6 7" xfId="21504" xr:uid="{00000000-0005-0000-0000-000049530000}"/>
    <cellStyle name="20% - Accent1 3 2 4 3 6 7 2" xfId="21505" xr:uid="{00000000-0005-0000-0000-00004A530000}"/>
    <cellStyle name="20% - Accent1 3 2 4 3 6 8" xfId="21506" xr:uid="{00000000-0005-0000-0000-00004B530000}"/>
    <cellStyle name="20% - Accent1 3 2 4 3 6 8 2" xfId="21507" xr:uid="{00000000-0005-0000-0000-00004C530000}"/>
    <cellStyle name="20% - Accent1 3 2 4 3 6 9" xfId="21508" xr:uid="{00000000-0005-0000-0000-00004D530000}"/>
    <cellStyle name="20% - Accent1 3 2 4 3 7" xfId="21509" xr:uid="{00000000-0005-0000-0000-00004E530000}"/>
    <cellStyle name="20% - Accent1 3 2 4 3 7 2" xfId="21510" xr:uid="{00000000-0005-0000-0000-00004F530000}"/>
    <cellStyle name="20% - Accent1 3 2 4 3 7 2 2" xfId="21511" xr:uid="{00000000-0005-0000-0000-000050530000}"/>
    <cellStyle name="20% - Accent1 3 2 4 3 7 2 2 2" xfId="21512" xr:uid="{00000000-0005-0000-0000-000051530000}"/>
    <cellStyle name="20% - Accent1 3 2 4 3 7 2 3" xfId="21513" xr:uid="{00000000-0005-0000-0000-000052530000}"/>
    <cellStyle name="20% - Accent1 3 2 4 3 7 3" xfId="21514" xr:uid="{00000000-0005-0000-0000-000053530000}"/>
    <cellStyle name="20% - Accent1 3 2 4 3 7 3 2" xfId="21515" xr:uid="{00000000-0005-0000-0000-000054530000}"/>
    <cellStyle name="20% - Accent1 3 2 4 3 7 4" xfId="21516" xr:uid="{00000000-0005-0000-0000-000055530000}"/>
    <cellStyle name="20% - Accent1 3 2 4 3 8" xfId="21517" xr:uid="{00000000-0005-0000-0000-000056530000}"/>
    <cellStyle name="20% - Accent1 3 2 4 3 8 2" xfId="21518" xr:uid="{00000000-0005-0000-0000-000057530000}"/>
    <cellStyle name="20% - Accent1 3 2 4 3 8 2 2" xfId="21519" xr:uid="{00000000-0005-0000-0000-000058530000}"/>
    <cellStyle name="20% - Accent1 3 2 4 3 8 2 2 2" xfId="21520" xr:uid="{00000000-0005-0000-0000-000059530000}"/>
    <cellStyle name="20% - Accent1 3 2 4 3 8 2 3" xfId="21521" xr:uid="{00000000-0005-0000-0000-00005A530000}"/>
    <cellStyle name="20% - Accent1 3 2 4 3 8 3" xfId="21522" xr:uid="{00000000-0005-0000-0000-00005B530000}"/>
    <cellStyle name="20% - Accent1 3 2 4 3 8 3 2" xfId="21523" xr:uid="{00000000-0005-0000-0000-00005C530000}"/>
    <cellStyle name="20% - Accent1 3 2 4 3 8 4" xfId="21524" xr:uid="{00000000-0005-0000-0000-00005D530000}"/>
    <cellStyle name="20% - Accent1 3 2 4 3 9" xfId="21525" xr:uid="{00000000-0005-0000-0000-00005E530000}"/>
    <cellStyle name="20% - Accent1 3 2 4 3 9 2" xfId="21526" xr:uid="{00000000-0005-0000-0000-00005F530000}"/>
    <cellStyle name="20% - Accent1 3 2 4 3 9 2 2" xfId="21527" xr:uid="{00000000-0005-0000-0000-000060530000}"/>
    <cellStyle name="20% - Accent1 3 2 4 3 9 2 2 2" xfId="21528" xr:uid="{00000000-0005-0000-0000-000061530000}"/>
    <cellStyle name="20% - Accent1 3 2 4 3 9 2 3" xfId="21529" xr:uid="{00000000-0005-0000-0000-000062530000}"/>
    <cellStyle name="20% - Accent1 3 2 4 3 9 3" xfId="21530" xr:uid="{00000000-0005-0000-0000-000063530000}"/>
    <cellStyle name="20% - Accent1 3 2 4 3 9 3 2" xfId="21531" xr:uid="{00000000-0005-0000-0000-000064530000}"/>
    <cellStyle name="20% - Accent1 3 2 4 3 9 4" xfId="21532" xr:uid="{00000000-0005-0000-0000-000065530000}"/>
    <cellStyle name="20% - Accent1 3 2 4 4" xfId="21533" xr:uid="{00000000-0005-0000-0000-000066530000}"/>
    <cellStyle name="20% - Accent1 3 2 4 4 10" xfId="21534" xr:uid="{00000000-0005-0000-0000-000067530000}"/>
    <cellStyle name="20% - Accent1 3 2 4 4 10 2" xfId="21535" xr:uid="{00000000-0005-0000-0000-000068530000}"/>
    <cellStyle name="20% - Accent1 3 2 4 4 11" xfId="21536" xr:uid="{00000000-0005-0000-0000-000069530000}"/>
    <cellStyle name="20% - Accent1 3 2 4 4 2" xfId="21537" xr:uid="{00000000-0005-0000-0000-00006A530000}"/>
    <cellStyle name="20% - Accent1 3 2 4 4 2 2" xfId="21538" xr:uid="{00000000-0005-0000-0000-00006B530000}"/>
    <cellStyle name="20% - Accent1 3 2 4 4 2 2 2" xfId="21539" xr:uid="{00000000-0005-0000-0000-00006C530000}"/>
    <cellStyle name="20% - Accent1 3 2 4 4 2 2 2 2" xfId="21540" xr:uid="{00000000-0005-0000-0000-00006D530000}"/>
    <cellStyle name="20% - Accent1 3 2 4 4 2 2 2 2 2" xfId="21541" xr:uid="{00000000-0005-0000-0000-00006E530000}"/>
    <cellStyle name="20% - Accent1 3 2 4 4 2 2 2 3" xfId="21542" xr:uid="{00000000-0005-0000-0000-00006F530000}"/>
    <cellStyle name="20% - Accent1 3 2 4 4 2 2 3" xfId="21543" xr:uid="{00000000-0005-0000-0000-000070530000}"/>
    <cellStyle name="20% - Accent1 3 2 4 4 2 2 3 2" xfId="21544" xr:uid="{00000000-0005-0000-0000-000071530000}"/>
    <cellStyle name="20% - Accent1 3 2 4 4 2 2 4" xfId="21545" xr:uid="{00000000-0005-0000-0000-000072530000}"/>
    <cellStyle name="20% - Accent1 3 2 4 4 2 3" xfId="21546" xr:uid="{00000000-0005-0000-0000-000073530000}"/>
    <cellStyle name="20% - Accent1 3 2 4 4 2 3 2" xfId="21547" xr:uid="{00000000-0005-0000-0000-000074530000}"/>
    <cellStyle name="20% - Accent1 3 2 4 4 2 3 2 2" xfId="21548" xr:uid="{00000000-0005-0000-0000-000075530000}"/>
    <cellStyle name="20% - Accent1 3 2 4 4 2 3 2 2 2" xfId="21549" xr:uid="{00000000-0005-0000-0000-000076530000}"/>
    <cellStyle name="20% - Accent1 3 2 4 4 2 3 2 3" xfId="21550" xr:uid="{00000000-0005-0000-0000-000077530000}"/>
    <cellStyle name="20% - Accent1 3 2 4 4 2 3 3" xfId="21551" xr:uid="{00000000-0005-0000-0000-000078530000}"/>
    <cellStyle name="20% - Accent1 3 2 4 4 2 3 3 2" xfId="21552" xr:uid="{00000000-0005-0000-0000-000079530000}"/>
    <cellStyle name="20% - Accent1 3 2 4 4 2 3 4" xfId="21553" xr:uid="{00000000-0005-0000-0000-00007A530000}"/>
    <cellStyle name="20% - Accent1 3 2 4 4 2 4" xfId="21554" xr:uid="{00000000-0005-0000-0000-00007B530000}"/>
    <cellStyle name="20% - Accent1 3 2 4 4 2 4 2" xfId="21555" xr:uid="{00000000-0005-0000-0000-00007C530000}"/>
    <cellStyle name="20% - Accent1 3 2 4 4 2 4 2 2" xfId="21556" xr:uid="{00000000-0005-0000-0000-00007D530000}"/>
    <cellStyle name="20% - Accent1 3 2 4 4 2 4 2 2 2" xfId="21557" xr:uid="{00000000-0005-0000-0000-00007E530000}"/>
    <cellStyle name="20% - Accent1 3 2 4 4 2 4 2 3" xfId="21558" xr:uid="{00000000-0005-0000-0000-00007F530000}"/>
    <cellStyle name="20% - Accent1 3 2 4 4 2 4 3" xfId="21559" xr:uid="{00000000-0005-0000-0000-000080530000}"/>
    <cellStyle name="20% - Accent1 3 2 4 4 2 4 3 2" xfId="21560" xr:uid="{00000000-0005-0000-0000-000081530000}"/>
    <cellStyle name="20% - Accent1 3 2 4 4 2 4 4" xfId="21561" xr:uid="{00000000-0005-0000-0000-000082530000}"/>
    <cellStyle name="20% - Accent1 3 2 4 4 2 5" xfId="21562" xr:uid="{00000000-0005-0000-0000-000083530000}"/>
    <cellStyle name="20% - Accent1 3 2 4 4 2 5 2" xfId="21563" xr:uid="{00000000-0005-0000-0000-000084530000}"/>
    <cellStyle name="20% - Accent1 3 2 4 4 2 5 2 2" xfId="21564" xr:uid="{00000000-0005-0000-0000-000085530000}"/>
    <cellStyle name="20% - Accent1 3 2 4 4 2 5 3" xfId="21565" xr:uid="{00000000-0005-0000-0000-000086530000}"/>
    <cellStyle name="20% - Accent1 3 2 4 4 2 6" xfId="21566" xr:uid="{00000000-0005-0000-0000-000087530000}"/>
    <cellStyle name="20% - Accent1 3 2 4 4 2 6 2" xfId="21567" xr:uid="{00000000-0005-0000-0000-000088530000}"/>
    <cellStyle name="20% - Accent1 3 2 4 4 2 6 2 2" xfId="21568" xr:uid="{00000000-0005-0000-0000-000089530000}"/>
    <cellStyle name="20% - Accent1 3 2 4 4 2 6 3" xfId="21569" xr:uid="{00000000-0005-0000-0000-00008A530000}"/>
    <cellStyle name="20% - Accent1 3 2 4 4 2 7" xfId="21570" xr:uid="{00000000-0005-0000-0000-00008B530000}"/>
    <cellStyle name="20% - Accent1 3 2 4 4 2 7 2" xfId="21571" xr:uid="{00000000-0005-0000-0000-00008C530000}"/>
    <cellStyle name="20% - Accent1 3 2 4 4 2 8" xfId="21572" xr:uid="{00000000-0005-0000-0000-00008D530000}"/>
    <cellStyle name="20% - Accent1 3 2 4 4 2 8 2" xfId="21573" xr:uid="{00000000-0005-0000-0000-00008E530000}"/>
    <cellStyle name="20% - Accent1 3 2 4 4 2 9" xfId="21574" xr:uid="{00000000-0005-0000-0000-00008F530000}"/>
    <cellStyle name="20% - Accent1 3 2 4 4 3" xfId="21575" xr:uid="{00000000-0005-0000-0000-000090530000}"/>
    <cellStyle name="20% - Accent1 3 2 4 4 3 2" xfId="21576" xr:uid="{00000000-0005-0000-0000-000091530000}"/>
    <cellStyle name="20% - Accent1 3 2 4 4 3 2 2" xfId="21577" xr:uid="{00000000-0005-0000-0000-000092530000}"/>
    <cellStyle name="20% - Accent1 3 2 4 4 3 2 2 2" xfId="21578" xr:uid="{00000000-0005-0000-0000-000093530000}"/>
    <cellStyle name="20% - Accent1 3 2 4 4 3 2 2 2 2" xfId="21579" xr:uid="{00000000-0005-0000-0000-000094530000}"/>
    <cellStyle name="20% - Accent1 3 2 4 4 3 2 2 3" xfId="21580" xr:uid="{00000000-0005-0000-0000-000095530000}"/>
    <cellStyle name="20% - Accent1 3 2 4 4 3 2 3" xfId="21581" xr:uid="{00000000-0005-0000-0000-000096530000}"/>
    <cellStyle name="20% - Accent1 3 2 4 4 3 2 3 2" xfId="21582" xr:uid="{00000000-0005-0000-0000-000097530000}"/>
    <cellStyle name="20% - Accent1 3 2 4 4 3 2 4" xfId="21583" xr:uid="{00000000-0005-0000-0000-000098530000}"/>
    <cellStyle name="20% - Accent1 3 2 4 4 3 3" xfId="21584" xr:uid="{00000000-0005-0000-0000-000099530000}"/>
    <cellStyle name="20% - Accent1 3 2 4 4 3 3 2" xfId="21585" xr:uid="{00000000-0005-0000-0000-00009A530000}"/>
    <cellStyle name="20% - Accent1 3 2 4 4 3 3 2 2" xfId="21586" xr:uid="{00000000-0005-0000-0000-00009B530000}"/>
    <cellStyle name="20% - Accent1 3 2 4 4 3 3 2 2 2" xfId="21587" xr:uid="{00000000-0005-0000-0000-00009C530000}"/>
    <cellStyle name="20% - Accent1 3 2 4 4 3 3 2 3" xfId="21588" xr:uid="{00000000-0005-0000-0000-00009D530000}"/>
    <cellStyle name="20% - Accent1 3 2 4 4 3 3 3" xfId="21589" xr:uid="{00000000-0005-0000-0000-00009E530000}"/>
    <cellStyle name="20% - Accent1 3 2 4 4 3 3 3 2" xfId="21590" xr:uid="{00000000-0005-0000-0000-00009F530000}"/>
    <cellStyle name="20% - Accent1 3 2 4 4 3 3 4" xfId="21591" xr:uid="{00000000-0005-0000-0000-0000A0530000}"/>
    <cellStyle name="20% - Accent1 3 2 4 4 3 4" xfId="21592" xr:uid="{00000000-0005-0000-0000-0000A1530000}"/>
    <cellStyle name="20% - Accent1 3 2 4 4 3 4 2" xfId="21593" xr:uid="{00000000-0005-0000-0000-0000A2530000}"/>
    <cellStyle name="20% - Accent1 3 2 4 4 3 4 2 2" xfId="21594" xr:uid="{00000000-0005-0000-0000-0000A3530000}"/>
    <cellStyle name="20% - Accent1 3 2 4 4 3 4 2 2 2" xfId="21595" xr:uid="{00000000-0005-0000-0000-0000A4530000}"/>
    <cellStyle name="20% - Accent1 3 2 4 4 3 4 2 3" xfId="21596" xr:uid="{00000000-0005-0000-0000-0000A5530000}"/>
    <cellStyle name="20% - Accent1 3 2 4 4 3 4 3" xfId="21597" xr:uid="{00000000-0005-0000-0000-0000A6530000}"/>
    <cellStyle name="20% - Accent1 3 2 4 4 3 4 3 2" xfId="21598" xr:uid="{00000000-0005-0000-0000-0000A7530000}"/>
    <cellStyle name="20% - Accent1 3 2 4 4 3 4 4" xfId="21599" xr:uid="{00000000-0005-0000-0000-0000A8530000}"/>
    <cellStyle name="20% - Accent1 3 2 4 4 3 5" xfId="21600" xr:uid="{00000000-0005-0000-0000-0000A9530000}"/>
    <cellStyle name="20% - Accent1 3 2 4 4 3 5 2" xfId="21601" xr:uid="{00000000-0005-0000-0000-0000AA530000}"/>
    <cellStyle name="20% - Accent1 3 2 4 4 3 5 2 2" xfId="21602" xr:uid="{00000000-0005-0000-0000-0000AB530000}"/>
    <cellStyle name="20% - Accent1 3 2 4 4 3 5 3" xfId="21603" xr:uid="{00000000-0005-0000-0000-0000AC530000}"/>
    <cellStyle name="20% - Accent1 3 2 4 4 3 6" xfId="21604" xr:uid="{00000000-0005-0000-0000-0000AD530000}"/>
    <cellStyle name="20% - Accent1 3 2 4 4 3 6 2" xfId="21605" xr:uid="{00000000-0005-0000-0000-0000AE530000}"/>
    <cellStyle name="20% - Accent1 3 2 4 4 3 6 2 2" xfId="21606" xr:uid="{00000000-0005-0000-0000-0000AF530000}"/>
    <cellStyle name="20% - Accent1 3 2 4 4 3 6 3" xfId="21607" xr:uid="{00000000-0005-0000-0000-0000B0530000}"/>
    <cellStyle name="20% - Accent1 3 2 4 4 3 7" xfId="21608" xr:uid="{00000000-0005-0000-0000-0000B1530000}"/>
    <cellStyle name="20% - Accent1 3 2 4 4 3 7 2" xfId="21609" xr:uid="{00000000-0005-0000-0000-0000B2530000}"/>
    <cellStyle name="20% - Accent1 3 2 4 4 3 8" xfId="21610" xr:uid="{00000000-0005-0000-0000-0000B3530000}"/>
    <cellStyle name="20% - Accent1 3 2 4 4 3 8 2" xfId="21611" xr:uid="{00000000-0005-0000-0000-0000B4530000}"/>
    <cellStyle name="20% - Accent1 3 2 4 4 3 9" xfId="21612" xr:uid="{00000000-0005-0000-0000-0000B5530000}"/>
    <cellStyle name="20% - Accent1 3 2 4 4 4" xfId="21613" xr:uid="{00000000-0005-0000-0000-0000B6530000}"/>
    <cellStyle name="20% - Accent1 3 2 4 4 4 2" xfId="21614" xr:uid="{00000000-0005-0000-0000-0000B7530000}"/>
    <cellStyle name="20% - Accent1 3 2 4 4 4 2 2" xfId="21615" xr:uid="{00000000-0005-0000-0000-0000B8530000}"/>
    <cellStyle name="20% - Accent1 3 2 4 4 4 2 2 2" xfId="21616" xr:uid="{00000000-0005-0000-0000-0000B9530000}"/>
    <cellStyle name="20% - Accent1 3 2 4 4 4 2 3" xfId="21617" xr:uid="{00000000-0005-0000-0000-0000BA530000}"/>
    <cellStyle name="20% - Accent1 3 2 4 4 4 3" xfId="21618" xr:uid="{00000000-0005-0000-0000-0000BB530000}"/>
    <cellStyle name="20% - Accent1 3 2 4 4 4 3 2" xfId="21619" xr:uid="{00000000-0005-0000-0000-0000BC530000}"/>
    <cellStyle name="20% - Accent1 3 2 4 4 4 4" xfId="21620" xr:uid="{00000000-0005-0000-0000-0000BD530000}"/>
    <cellStyle name="20% - Accent1 3 2 4 4 5" xfId="21621" xr:uid="{00000000-0005-0000-0000-0000BE530000}"/>
    <cellStyle name="20% - Accent1 3 2 4 4 5 2" xfId="21622" xr:uid="{00000000-0005-0000-0000-0000BF530000}"/>
    <cellStyle name="20% - Accent1 3 2 4 4 5 2 2" xfId="21623" xr:uid="{00000000-0005-0000-0000-0000C0530000}"/>
    <cellStyle name="20% - Accent1 3 2 4 4 5 2 2 2" xfId="21624" xr:uid="{00000000-0005-0000-0000-0000C1530000}"/>
    <cellStyle name="20% - Accent1 3 2 4 4 5 2 3" xfId="21625" xr:uid="{00000000-0005-0000-0000-0000C2530000}"/>
    <cellStyle name="20% - Accent1 3 2 4 4 5 3" xfId="21626" xr:uid="{00000000-0005-0000-0000-0000C3530000}"/>
    <cellStyle name="20% - Accent1 3 2 4 4 5 3 2" xfId="21627" xr:uid="{00000000-0005-0000-0000-0000C4530000}"/>
    <cellStyle name="20% - Accent1 3 2 4 4 5 4" xfId="21628" xr:uid="{00000000-0005-0000-0000-0000C5530000}"/>
    <cellStyle name="20% - Accent1 3 2 4 4 6" xfId="21629" xr:uid="{00000000-0005-0000-0000-0000C6530000}"/>
    <cellStyle name="20% - Accent1 3 2 4 4 6 2" xfId="21630" xr:uid="{00000000-0005-0000-0000-0000C7530000}"/>
    <cellStyle name="20% - Accent1 3 2 4 4 6 2 2" xfId="21631" xr:uid="{00000000-0005-0000-0000-0000C8530000}"/>
    <cellStyle name="20% - Accent1 3 2 4 4 6 2 2 2" xfId="21632" xr:uid="{00000000-0005-0000-0000-0000C9530000}"/>
    <cellStyle name="20% - Accent1 3 2 4 4 6 2 3" xfId="21633" xr:uid="{00000000-0005-0000-0000-0000CA530000}"/>
    <cellStyle name="20% - Accent1 3 2 4 4 6 3" xfId="21634" xr:uid="{00000000-0005-0000-0000-0000CB530000}"/>
    <cellStyle name="20% - Accent1 3 2 4 4 6 3 2" xfId="21635" xr:uid="{00000000-0005-0000-0000-0000CC530000}"/>
    <cellStyle name="20% - Accent1 3 2 4 4 6 4" xfId="21636" xr:uid="{00000000-0005-0000-0000-0000CD530000}"/>
    <cellStyle name="20% - Accent1 3 2 4 4 7" xfId="21637" xr:uid="{00000000-0005-0000-0000-0000CE530000}"/>
    <cellStyle name="20% - Accent1 3 2 4 4 7 2" xfId="21638" xr:uid="{00000000-0005-0000-0000-0000CF530000}"/>
    <cellStyle name="20% - Accent1 3 2 4 4 7 2 2" xfId="21639" xr:uid="{00000000-0005-0000-0000-0000D0530000}"/>
    <cellStyle name="20% - Accent1 3 2 4 4 7 3" xfId="21640" xr:uid="{00000000-0005-0000-0000-0000D1530000}"/>
    <cellStyle name="20% - Accent1 3 2 4 4 8" xfId="21641" xr:uid="{00000000-0005-0000-0000-0000D2530000}"/>
    <cellStyle name="20% - Accent1 3 2 4 4 8 2" xfId="21642" xr:uid="{00000000-0005-0000-0000-0000D3530000}"/>
    <cellStyle name="20% - Accent1 3 2 4 4 8 2 2" xfId="21643" xr:uid="{00000000-0005-0000-0000-0000D4530000}"/>
    <cellStyle name="20% - Accent1 3 2 4 4 8 3" xfId="21644" xr:uid="{00000000-0005-0000-0000-0000D5530000}"/>
    <cellStyle name="20% - Accent1 3 2 4 4 9" xfId="21645" xr:uid="{00000000-0005-0000-0000-0000D6530000}"/>
    <cellStyle name="20% - Accent1 3 2 4 4 9 2" xfId="21646" xr:uid="{00000000-0005-0000-0000-0000D7530000}"/>
    <cellStyle name="20% - Accent1 3 2 4 5" xfId="21647" xr:uid="{00000000-0005-0000-0000-0000D8530000}"/>
    <cellStyle name="20% - Accent1 3 2 4 5 10" xfId="21648" xr:uid="{00000000-0005-0000-0000-0000D9530000}"/>
    <cellStyle name="20% - Accent1 3 2 4 5 10 2" xfId="21649" xr:uid="{00000000-0005-0000-0000-0000DA530000}"/>
    <cellStyle name="20% - Accent1 3 2 4 5 11" xfId="21650" xr:uid="{00000000-0005-0000-0000-0000DB530000}"/>
    <cellStyle name="20% - Accent1 3 2 4 5 2" xfId="21651" xr:uid="{00000000-0005-0000-0000-0000DC530000}"/>
    <cellStyle name="20% - Accent1 3 2 4 5 2 2" xfId="21652" xr:uid="{00000000-0005-0000-0000-0000DD530000}"/>
    <cellStyle name="20% - Accent1 3 2 4 5 2 2 2" xfId="21653" xr:uid="{00000000-0005-0000-0000-0000DE530000}"/>
    <cellStyle name="20% - Accent1 3 2 4 5 2 2 2 2" xfId="21654" xr:uid="{00000000-0005-0000-0000-0000DF530000}"/>
    <cellStyle name="20% - Accent1 3 2 4 5 2 2 2 2 2" xfId="21655" xr:uid="{00000000-0005-0000-0000-0000E0530000}"/>
    <cellStyle name="20% - Accent1 3 2 4 5 2 2 2 3" xfId="21656" xr:uid="{00000000-0005-0000-0000-0000E1530000}"/>
    <cellStyle name="20% - Accent1 3 2 4 5 2 2 3" xfId="21657" xr:uid="{00000000-0005-0000-0000-0000E2530000}"/>
    <cellStyle name="20% - Accent1 3 2 4 5 2 2 3 2" xfId="21658" xr:uid="{00000000-0005-0000-0000-0000E3530000}"/>
    <cellStyle name="20% - Accent1 3 2 4 5 2 2 4" xfId="21659" xr:uid="{00000000-0005-0000-0000-0000E4530000}"/>
    <cellStyle name="20% - Accent1 3 2 4 5 2 3" xfId="21660" xr:uid="{00000000-0005-0000-0000-0000E5530000}"/>
    <cellStyle name="20% - Accent1 3 2 4 5 2 3 2" xfId="21661" xr:uid="{00000000-0005-0000-0000-0000E6530000}"/>
    <cellStyle name="20% - Accent1 3 2 4 5 2 3 2 2" xfId="21662" xr:uid="{00000000-0005-0000-0000-0000E7530000}"/>
    <cellStyle name="20% - Accent1 3 2 4 5 2 3 2 2 2" xfId="21663" xr:uid="{00000000-0005-0000-0000-0000E8530000}"/>
    <cellStyle name="20% - Accent1 3 2 4 5 2 3 2 3" xfId="21664" xr:uid="{00000000-0005-0000-0000-0000E9530000}"/>
    <cellStyle name="20% - Accent1 3 2 4 5 2 3 3" xfId="21665" xr:uid="{00000000-0005-0000-0000-0000EA530000}"/>
    <cellStyle name="20% - Accent1 3 2 4 5 2 3 3 2" xfId="21666" xr:uid="{00000000-0005-0000-0000-0000EB530000}"/>
    <cellStyle name="20% - Accent1 3 2 4 5 2 3 4" xfId="21667" xr:uid="{00000000-0005-0000-0000-0000EC530000}"/>
    <cellStyle name="20% - Accent1 3 2 4 5 2 4" xfId="21668" xr:uid="{00000000-0005-0000-0000-0000ED530000}"/>
    <cellStyle name="20% - Accent1 3 2 4 5 2 4 2" xfId="21669" xr:uid="{00000000-0005-0000-0000-0000EE530000}"/>
    <cellStyle name="20% - Accent1 3 2 4 5 2 4 2 2" xfId="21670" xr:uid="{00000000-0005-0000-0000-0000EF530000}"/>
    <cellStyle name="20% - Accent1 3 2 4 5 2 4 2 2 2" xfId="21671" xr:uid="{00000000-0005-0000-0000-0000F0530000}"/>
    <cellStyle name="20% - Accent1 3 2 4 5 2 4 2 3" xfId="21672" xr:uid="{00000000-0005-0000-0000-0000F1530000}"/>
    <cellStyle name="20% - Accent1 3 2 4 5 2 4 3" xfId="21673" xr:uid="{00000000-0005-0000-0000-0000F2530000}"/>
    <cellStyle name="20% - Accent1 3 2 4 5 2 4 3 2" xfId="21674" xr:uid="{00000000-0005-0000-0000-0000F3530000}"/>
    <cellStyle name="20% - Accent1 3 2 4 5 2 4 4" xfId="21675" xr:uid="{00000000-0005-0000-0000-0000F4530000}"/>
    <cellStyle name="20% - Accent1 3 2 4 5 2 5" xfId="21676" xr:uid="{00000000-0005-0000-0000-0000F5530000}"/>
    <cellStyle name="20% - Accent1 3 2 4 5 2 5 2" xfId="21677" xr:uid="{00000000-0005-0000-0000-0000F6530000}"/>
    <cellStyle name="20% - Accent1 3 2 4 5 2 5 2 2" xfId="21678" xr:uid="{00000000-0005-0000-0000-0000F7530000}"/>
    <cellStyle name="20% - Accent1 3 2 4 5 2 5 3" xfId="21679" xr:uid="{00000000-0005-0000-0000-0000F8530000}"/>
    <cellStyle name="20% - Accent1 3 2 4 5 2 6" xfId="21680" xr:uid="{00000000-0005-0000-0000-0000F9530000}"/>
    <cellStyle name="20% - Accent1 3 2 4 5 2 6 2" xfId="21681" xr:uid="{00000000-0005-0000-0000-0000FA530000}"/>
    <cellStyle name="20% - Accent1 3 2 4 5 2 6 2 2" xfId="21682" xr:uid="{00000000-0005-0000-0000-0000FB530000}"/>
    <cellStyle name="20% - Accent1 3 2 4 5 2 6 3" xfId="21683" xr:uid="{00000000-0005-0000-0000-0000FC530000}"/>
    <cellStyle name="20% - Accent1 3 2 4 5 2 7" xfId="21684" xr:uid="{00000000-0005-0000-0000-0000FD530000}"/>
    <cellStyle name="20% - Accent1 3 2 4 5 2 7 2" xfId="21685" xr:uid="{00000000-0005-0000-0000-0000FE530000}"/>
    <cellStyle name="20% - Accent1 3 2 4 5 2 8" xfId="21686" xr:uid="{00000000-0005-0000-0000-0000FF530000}"/>
    <cellStyle name="20% - Accent1 3 2 4 5 2 8 2" xfId="21687" xr:uid="{00000000-0005-0000-0000-000000540000}"/>
    <cellStyle name="20% - Accent1 3 2 4 5 2 9" xfId="21688" xr:uid="{00000000-0005-0000-0000-000001540000}"/>
    <cellStyle name="20% - Accent1 3 2 4 5 3" xfId="21689" xr:uid="{00000000-0005-0000-0000-000002540000}"/>
    <cellStyle name="20% - Accent1 3 2 4 5 3 2" xfId="21690" xr:uid="{00000000-0005-0000-0000-000003540000}"/>
    <cellStyle name="20% - Accent1 3 2 4 5 3 2 2" xfId="21691" xr:uid="{00000000-0005-0000-0000-000004540000}"/>
    <cellStyle name="20% - Accent1 3 2 4 5 3 2 2 2" xfId="21692" xr:uid="{00000000-0005-0000-0000-000005540000}"/>
    <cellStyle name="20% - Accent1 3 2 4 5 3 2 2 2 2" xfId="21693" xr:uid="{00000000-0005-0000-0000-000006540000}"/>
    <cellStyle name="20% - Accent1 3 2 4 5 3 2 2 3" xfId="21694" xr:uid="{00000000-0005-0000-0000-000007540000}"/>
    <cellStyle name="20% - Accent1 3 2 4 5 3 2 3" xfId="21695" xr:uid="{00000000-0005-0000-0000-000008540000}"/>
    <cellStyle name="20% - Accent1 3 2 4 5 3 2 3 2" xfId="21696" xr:uid="{00000000-0005-0000-0000-000009540000}"/>
    <cellStyle name="20% - Accent1 3 2 4 5 3 2 4" xfId="21697" xr:uid="{00000000-0005-0000-0000-00000A540000}"/>
    <cellStyle name="20% - Accent1 3 2 4 5 3 3" xfId="21698" xr:uid="{00000000-0005-0000-0000-00000B540000}"/>
    <cellStyle name="20% - Accent1 3 2 4 5 3 3 2" xfId="21699" xr:uid="{00000000-0005-0000-0000-00000C540000}"/>
    <cellStyle name="20% - Accent1 3 2 4 5 3 3 2 2" xfId="21700" xr:uid="{00000000-0005-0000-0000-00000D540000}"/>
    <cellStyle name="20% - Accent1 3 2 4 5 3 3 2 2 2" xfId="21701" xr:uid="{00000000-0005-0000-0000-00000E540000}"/>
    <cellStyle name="20% - Accent1 3 2 4 5 3 3 2 3" xfId="21702" xr:uid="{00000000-0005-0000-0000-00000F540000}"/>
    <cellStyle name="20% - Accent1 3 2 4 5 3 3 3" xfId="21703" xr:uid="{00000000-0005-0000-0000-000010540000}"/>
    <cellStyle name="20% - Accent1 3 2 4 5 3 3 3 2" xfId="21704" xr:uid="{00000000-0005-0000-0000-000011540000}"/>
    <cellStyle name="20% - Accent1 3 2 4 5 3 3 4" xfId="21705" xr:uid="{00000000-0005-0000-0000-000012540000}"/>
    <cellStyle name="20% - Accent1 3 2 4 5 3 4" xfId="21706" xr:uid="{00000000-0005-0000-0000-000013540000}"/>
    <cellStyle name="20% - Accent1 3 2 4 5 3 4 2" xfId="21707" xr:uid="{00000000-0005-0000-0000-000014540000}"/>
    <cellStyle name="20% - Accent1 3 2 4 5 3 4 2 2" xfId="21708" xr:uid="{00000000-0005-0000-0000-000015540000}"/>
    <cellStyle name="20% - Accent1 3 2 4 5 3 4 2 2 2" xfId="21709" xr:uid="{00000000-0005-0000-0000-000016540000}"/>
    <cellStyle name="20% - Accent1 3 2 4 5 3 4 2 3" xfId="21710" xr:uid="{00000000-0005-0000-0000-000017540000}"/>
    <cellStyle name="20% - Accent1 3 2 4 5 3 4 3" xfId="21711" xr:uid="{00000000-0005-0000-0000-000018540000}"/>
    <cellStyle name="20% - Accent1 3 2 4 5 3 4 3 2" xfId="21712" xr:uid="{00000000-0005-0000-0000-000019540000}"/>
    <cellStyle name="20% - Accent1 3 2 4 5 3 4 4" xfId="21713" xr:uid="{00000000-0005-0000-0000-00001A540000}"/>
    <cellStyle name="20% - Accent1 3 2 4 5 3 5" xfId="21714" xr:uid="{00000000-0005-0000-0000-00001B540000}"/>
    <cellStyle name="20% - Accent1 3 2 4 5 3 5 2" xfId="21715" xr:uid="{00000000-0005-0000-0000-00001C540000}"/>
    <cellStyle name="20% - Accent1 3 2 4 5 3 5 2 2" xfId="21716" xr:uid="{00000000-0005-0000-0000-00001D540000}"/>
    <cellStyle name="20% - Accent1 3 2 4 5 3 5 3" xfId="21717" xr:uid="{00000000-0005-0000-0000-00001E540000}"/>
    <cellStyle name="20% - Accent1 3 2 4 5 3 6" xfId="21718" xr:uid="{00000000-0005-0000-0000-00001F540000}"/>
    <cellStyle name="20% - Accent1 3 2 4 5 3 6 2" xfId="21719" xr:uid="{00000000-0005-0000-0000-000020540000}"/>
    <cellStyle name="20% - Accent1 3 2 4 5 3 6 2 2" xfId="21720" xr:uid="{00000000-0005-0000-0000-000021540000}"/>
    <cellStyle name="20% - Accent1 3 2 4 5 3 6 3" xfId="21721" xr:uid="{00000000-0005-0000-0000-000022540000}"/>
    <cellStyle name="20% - Accent1 3 2 4 5 3 7" xfId="21722" xr:uid="{00000000-0005-0000-0000-000023540000}"/>
    <cellStyle name="20% - Accent1 3 2 4 5 3 7 2" xfId="21723" xr:uid="{00000000-0005-0000-0000-000024540000}"/>
    <cellStyle name="20% - Accent1 3 2 4 5 3 8" xfId="21724" xr:uid="{00000000-0005-0000-0000-000025540000}"/>
    <cellStyle name="20% - Accent1 3 2 4 5 3 8 2" xfId="21725" xr:uid="{00000000-0005-0000-0000-000026540000}"/>
    <cellStyle name="20% - Accent1 3 2 4 5 3 9" xfId="21726" xr:uid="{00000000-0005-0000-0000-000027540000}"/>
    <cellStyle name="20% - Accent1 3 2 4 5 4" xfId="21727" xr:uid="{00000000-0005-0000-0000-000028540000}"/>
    <cellStyle name="20% - Accent1 3 2 4 5 4 2" xfId="21728" xr:uid="{00000000-0005-0000-0000-000029540000}"/>
    <cellStyle name="20% - Accent1 3 2 4 5 4 2 2" xfId="21729" xr:uid="{00000000-0005-0000-0000-00002A540000}"/>
    <cellStyle name="20% - Accent1 3 2 4 5 4 2 2 2" xfId="21730" xr:uid="{00000000-0005-0000-0000-00002B540000}"/>
    <cellStyle name="20% - Accent1 3 2 4 5 4 2 3" xfId="21731" xr:uid="{00000000-0005-0000-0000-00002C540000}"/>
    <cellStyle name="20% - Accent1 3 2 4 5 4 3" xfId="21732" xr:uid="{00000000-0005-0000-0000-00002D540000}"/>
    <cellStyle name="20% - Accent1 3 2 4 5 4 3 2" xfId="21733" xr:uid="{00000000-0005-0000-0000-00002E540000}"/>
    <cellStyle name="20% - Accent1 3 2 4 5 4 4" xfId="21734" xr:uid="{00000000-0005-0000-0000-00002F540000}"/>
    <cellStyle name="20% - Accent1 3 2 4 5 5" xfId="21735" xr:uid="{00000000-0005-0000-0000-000030540000}"/>
    <cellStyle name="20% - Accent1 3 2 4 5 5 2" xfId="21736" xr:uid="{00000000-0005-0000-0000-000031540000}"/>
    <cellStyle name="20% - Accent1 3 2 4 5 5 2 2" xfId="21737" xr:uid="{00000000-0005-0000-0000-000032540000}"/>
    <cellStyle name="20% - Accent1 3 2 4 5 5 2 2 2" xfId="21738" xr:uid="{00000000-0005-0000-0000-000033540000}"/>
    <cellStyle name="20% - Accent1 3 2 4 5 5 2 3" xfId="21739" xr:uid="{00000000-0005-0000-0000-000034540000}"/>
    <cellStyle name="20% - Accent1 3 2 4 5 5 3" xfId="21740" xr:uid="{00000000-0005-0000-0000-000035540000}"/>
    <cellStyle name="20% - Accent1 3 2 4 5 5 3 2" xfId="21741" xr:uid="{00000000-0005-0000-0000-000036540000}"/>
    <cellStyle name="20% - Accent1 3 2 4 5 5 4" xfId="21742" xr:uid="{00000000-0005-0000-0000-000037540000}"/>
    <cellStyle name="20% - Accent1 3 2 4 5 6" xfId="21743" xr:uid="{00000000-0005-0000-0000-000038540000}"/>
    <cellStyle name="20% - Accent1 3 2 4 5 6 2" xfId="21744" xr:uid="{00000000-0005-0000-0000-000039540000}"/>
    <cellStyle name="20% - Accent1 3 2 4 5 6 2 2" xfId="21745" xr:uid="{00000000-0005-0000-0000-00003A540000}"/>
    <cellStyle name="20% - Accent1 3 2 4 5 6 2 2 2" xfId="21746" xr:uid="{00000000-0005-0000-0000-00003B540000}"/>
    <cellStyle name="20% - Accent1 3 2 4 5 6 2 3" xfId="21747" xr:uid="{00000000-0005-0000-0000-00003C540000}"/>
    <cellStyle name="20% - Accent1 3 2 4 5 6 3" xfId="21748" xr:uid="{00000000-0005-0000-0000-00003D540000}"/>
    <cellStyle name="20% - Accent1 3 2 4 5 6 3 2" xfId="21749" xr:uid="{00000000-0005-0000-0000-00003E540000}"/>
    <cellStyle name="20% - Accent1 3 2 4 5 6 4" xfId="21750" xr:uid="{00000000-0005-0000-0000-00003F540000}"/>
    <cellStyle name="20% - Accent1 3 2 4 5 7" xfId="21751" xr:uid="{00000000-0005-0000-0000-000040540000}"/>
    <cellStyle name="20% - Accent1 3 2 4 5 7 2" xfId="21752" xr:uid="{00000000-0005-0000-0000-000041540000}"/>
    <cellStyle name="20% - Accent1 3 2 4 5 7 2 2" xfId="21753" xr:uid="{00000000-0005-0000-0000-000042540000}"/>
    <cellStyle name="20% - Accent1 3 2 4 5 7 3" xfId="21754" xr:uid="{00000000-0005-0000-0000-000043540000}"/>
    <cellStyle name="20% - Accent1 3 2 4 5 8" xfId="21755" xr:uid="{00000000-0005-0000-0000-000044540000}"/>
    <cellStyle name="20% - Accent1 3 2 4 5 8 2" xfId="21756" xr:uid="{00000000-0005-0000-0000-000045540000}"/>
    <cellStyle name="20% - Accent1 3 2 4 5 8 2 2" xfId="21757" xr:uid="{00000000-0005-0000-0000-000046540000}"/>
    <cellStyle name="20% - Accent1 3 2 4 5 8 3" xfId="21758" xr:uid="{00000000-0005-0000-0000-000047540000}"/>
    <cellStyle name="20% - Accent1 3 2 4 5 9" xfId="21759" xr:uid="{00000000-0005-0000-0000-000048540000}"/>
    <cellStyle name="20% - Accent1 3 2 4 5 9 2" xfId="21760" xr:uid="{00000000-0005-0000-0000-000049540000}"/>
    <cellStyle name="20% - Accent1 3 2 4 6" xfId="21761" xr:uid="{00000000-0005-0000-0000-00004A540000}"/>
    <cellStyle name="20% - Accent1 3 2 4 6 10" xfId="21762" xr:uid="{00000000-0005-0000-0000-00004B540000}"/>
    <cellStyle name="20% - Accent1 3 2 4 6 10 2" xfId="21763" xr:uid="{00000000-0005-0000-0000-00004C540000}"/>
    <cellStyle name="20% - Accent1 3 2 4 6 11" xfId="21764" xr:uid="{00000000-0005-0000-0000-00004D540000}"/>
    <cellStyle name="20% - Accent1 3 2 4 6 2" xfId="21765" xr:uid="{00000000-0005-0000-0000-00004E540000}"/>
    <cellStyle name="20% - Accent1 3 2 4 6 2 2" xfId="21766" xr:uid="{00000000-0005-0000-0000-00004F540000}"/>
    <cellStyle name="20% - Accent1 3 2 4 6 2 2 2" xfId="21767" xr:uid="{00000000-0005-0000-0000-000050540000}"/>
    <cellStyle name="20% - Accent1 3 2 4 6 2 2 2 2" xfId="21768" xr:uid="{00000000-0005-0000-0000-000051540000}"/>
    <cellStyle name="20% - Accent1 3 2 4 6 2 2 2 2 2" xfId="21769" xr:uid="{00000000-0005-0000-0000-000052540000}"/>
    <cellStyle name="20% - Accent1 3 2 4 6 2 2 2 3" xfId="21770" xr:uid="{00000000-0005-0000-0000-000053540000}"/>
    <cellStyle name="20% - Accent1 3 2 4 6 2 2 3" xfId="21771" xr:uid="{00000000-0005-0000-0000-000054540000}"/>
    <cellStyle name="20% - Accent1 3 2 4 6 2 2 3 2" xfId="21772" xr:uid="{00000000-0005-0000-0000-000055540000}"/>
    <cellStyle name="20% - Accent1 3 2 4 6 2 2 4" xfId="21773" xr:uid="{00000000-0005-0000-0000-000056540000}"/>
    <cellStyle name="20% - Accent1 3 2 4 6 2 3" xfId="21774" xr:uid="{00000000-0005-0000-0000-000057540000}"/>
    <cellStyle name="20% - Accent1 3 2 4 6 2 3 2" xfId="21775" xr:uid="{00000000-0005-0000-0000-000058540000}"/>
    <cellStyle name="20% - Accent1 3 2 4 6 2 3 2 2" xfId="21776" xr:uid="{00000000-0005-0000-0000-000059540000}"/>
    <cellStyle name="20% - Accent1 3 2 4 6 2 3 2 2 2" xfId="21777" xr:uid="{00000000-0005-0000-0000-00005A540000}"/>
    <cellStyle name="20% - Accent1 3 2 4 6 2 3 2 3" xfId="21778" xr:uid="{00000000-0005-0000-0000-00005B540000}"/>
    <cellStyle name="20% - Accent1 3 2 4 6 2 3 3" xfId="21779" xr:uid="{00000000-0005-0000-0000-00005C540000}"/>
    <cellStyle name="20% - Accent1 3 2 4 6 2 3 3 2" xfId="21780" xr:uid="{00000000-0005-0000-0000-00005D540000}"/>
    <cellStyle name="20% - Accent1 3 2 4 6 2 3 4" xfId="21781" xr:uid="{00000000-0005-0000-0000-00005E540000}"/>
    <cellStyle name="20% - Accent1 3 2 4 6 2 4" xfId="21782" xr:uid="{00000000-0005-0000-0000-00005F540000}"/>
    <cellStyle name="20% - Accent1 3 2 4 6 2 4 2" xfId="21783" xr:uid="{00000000-0005-0000-0000-000060540000}"/>
    <cellStyle name="20% - Accent1 3 2 4 6 2 4 2 2" xfId="21784" xr:uid="{00000000-0005-0000-0000-000061540000}"/>
    <cellStyle name="20% - Accent1 3 2 4 6 2 4 2 2 2" xfId="21785" xr:uid="{00000000-0005-0000-0000-000062540000}"/>
    <cellStyle name="20% - Accent1 3 2 4 6 2 4 2 3" xfId="21786" xr:uid="{00000000-0005-0000-0000-000063540000}"/>
    <cellStyle name="20% - Accent1 3 2 4 6 2 4 3" xfId="21787" xr:uid="{00000000-0005-0000-0000-000064540000}"/>
    <cellStyle name="20% - Accent1 3 2 4 6 2 4 3 2" xfId="21788" xr:uid="{00000000-0005-0000-0000-000065540000}"/>
    <cellStyle name="20% - Accent1 3 2 4 6 2 4 4" xfId="21789" xr:uid="{00000000-0005-0000-0000-000066540000}"/>
    <cellStyle name="20% - Accent1 3 2 4 6 2 5" xfId="21790" xr:uid="{00000000-0005-0000-0000-000067540000}"/>
    <cellStyle name="20% - Accent1 3 2 4 6 2 5 2" xfId="21791" xr:uid="{00000000-0005-0000-0000-000068540000}"/>
    <cellStyle name="20% - Accent1 3 2 4 6 2 5 2 2" xfId="21792" xr:uid="{00000000-0005-0000-0000-000069540000}"/>
    <cellStyle name="20% - Accent1 3 2 4 6 2 5 3" xfId="21793" xr:uid="{00000000-0005-0000-0000-00006A540000}"/>
    <cellStyle name="20% - Accent1 3 2 4 6 2 6" xfId="21794" xr:uid="{00000000-0005-0000-0000-00006B540000}"/>
    <cellStyle name="20% - Accent1 3 2 4 6 2 6 2" xfId="21795" xr:uid="{00000000-0005-0000-0000-00006C540000}"/>
    <cellStyle name="20% - Accent1 3 2 4 6 2 6 2 2" xfId="21796" xr:uid="{00000000-0005-0000-0000-00006D540000}"/>
    <cellStyle name="20% - Accent1 3 2 4 6 2 6 3" xfId="21797" xr:uid="{00000000-0005-0000-0000-00006E540000}"/>
    <cellStyle name="20% - Accent1 3 2 4 6 2 7" xfId="21798" xr:uid="{00000000-0005-0000-0000-00006F540000}"/>
    <cellStyle name="20% - Accent1 3 2 4 6 2 7 2" xfId="21799" xr:uid="{00000000-0005-0000-0000-000070540000}"/>
    <cellStyle name="20% - Accent1 3 2 4 6 2 8" xfId="21800" xr:uid="{00000000-0005-0000-0000-000071540000}"/>
    <cellStyle name="20% - Accent1 3 2 4 6 2 8 2" xfId="21801" xr:uid="{00000000-0005-0000-0000-000072540000}"/>
    <cellStyle name="20% - Accent1 3 2 4 6 2 9" xfId="21802" xr:uid="{00000000-0005-0000-0000-000073540000}"/>
    <cellStyle name="20% - Accent1 3 2 4 6 3" xfId="21803" xr:uid="{00000000-0005-0000-0000-000074540000}"/>
    <cellStyle name="20% - Accent1 3 2 4 6 3 2" xfId="21804" xr:uid="{00000000-0005-0000-0000-000075540000}"/>
    <cellStyle name="20% - Accent1 3 2 4 6 3 2 2" xfId="21805" xr:uid="{00000000-0005-0000-0000-000076540000}"/>
    <cellStyle name="20% - Accent1 3 2 4 6 3 2 2 2" xfId="21806" xr:uid="{00000000-0005-0000-0000-000077540000}"/>
    <cellStyle name="20% - Accent1 3 2 4 6 3 2 2 2 2" xfId="21807" xr:uid="{00000000-0005-0000-0000-000078540000}"/>
    <cellStyle name="20% - Accent1 3 2 4 6 3 2 2 3" xfId="21808" xr:uid="{00000000-0005-0000-0000-000079540000}"/>
    <cellStyle name="20% - Accent1 3 2 4 6 3 2 3" xfId="21809" xr:uid="{00000000-0005-0000-0000-00007A540000}"/>
    <cellStyle name="20% - Accent1 3 2 4 6 3 2 3 2" xfId="21810" xr:uid="{00000000-0005-0000-0000-00007B540000}"/>
    <cellStyle name="20% - Accent1 3 2 4 6 3 2 4" xfId="21811" xr:uid="{00000000-0005-0000-0000-00007C540000}"/>
    <cellStyle name="20% - Accent1 3 2 4 6 3 3" xfId="21812" xr:uid="{00000000-0005-0000-0000-00007D540000}"/>
    <cellStyle name="20% - Accent1 3 2 4 6 3 3 2" xfId="21813" xr:uid="{00000000-0005-0000-0000-00007E540000}"/>
    <cellStyle name="20% - Accent1 3 2 4 6 3 3 2 2" xfId="21814" xr:uid="{00000000-0005-0000-0000-00007F540000}"/>
    <cellStyle name="20% - Accent1 3 2 4 6 3 3 2 2 2" xfId="21815" xr:uid="{00000000-0005-0000-0000-000080540000}"/>
    <cellStyle name="20% - Accent1 3 2 4 6 3 3 2 3" xfId="21816" xr:uid="{00000000-0005-0000-0000-000081540000}"/>
    <cellStyle name="20% - Accent1 3 2 4 6 3 3 3" xfId="21817" xr:uid="{00000000-0005-0000-0000-000082540000}"/>
    <cellStyle name="20% - Accent1 3 2 4 6 3 3 3 2" xfId="21818" xr:uid="{00000000-0005-0000-0000-000083540000}"/>
    <cellStyle name="20% - Accent1 3 2 4 6 3 3 4" xfId="21819" xr:uid="{00000000-0005-0000-0000-000084540000}"/>
    <cellStyle name="20% - Accent1 3 2 4 6 3 4" xfId="21820" xr:uid="{00000000-0005-0000-0000-000085540000}"/>
    <cellStyle name="20% - Accent1 3 2 4 6 3 4 2" xfId="21821" xr:uid="{00000000-0005-0000-0000-000086540000}"/>
    <cellStyle name="20% - Accent1 3 2 4 6 3 4 2 2" xfId="21822" xr:uid="{00000000-0005-0000-0000-000087540000}"/>
    <cellStyle name="20% - Accent1 3 2 4 6 3 4 2 2 2" xfId="21823" xr:uid="{00000000-0005-0000-0000-000088540000}"/>
    <cellStyle name="20% - Accent1 3 2 4 6 3 4 2 3" xfId="21824" xr:uid="{00000000-0005-0000-0000-000089540000}"/>
    <cellStyle name="20% - Accent1 3 2 4 6 3 4 3" xfId="21825" xr:uid="{00000000-0005-0000-0000-00008A540000}"/>
    <cellStyle name="20% - Accent1 3 2 4 6 3 4 3 2" xfId="21826" xr:uid="{00000000-0005-0000-0000-00008B540000}"/>
    <cellStyle name="20% - Accent1 3 2 4 6 3 4 4" xfId="21827" xr:uid="{00000000-0005-0000-0000-00008C540000}"/>
    <cellStyle name="20% - Accent1 3 2 4 6 3 5" xfId="21828" xr:uid="{00000000-0005-0000-0000-00008D540000}"/>
    <cellStyle name="20% - Accent1 3 2 4 6 3 5 2" xfId="21829" xr:uid="{00000000-0005-0000-0000-00008E540000}"/>
    <cellStyle name="20% - Accent1 3 2 4 6 3 5 2 2" xfId="21830" xr:uid="{00000000-0005-0000-0000-00008F540000}"/>
    <cellStyle name="20% - Accent1 3 2 4 6 3 5 3" xfId="21831" xr:uid="{00000000-0005-0000-0000-000090540000}"/>
    <cellStyle name="20% - Accent1 3 2 4 6 3 6" xfId="21832" xr:uid="{00000000-0005-0000-0000-000091540000}"/>
    <cellStyle name="20% - Accent1 3 2 4 6 3 6 2" xfId="21833" xr:uid="{00000000-0005-0000-0000-000092540000}"/>
    <cellStyle name="20% - Accent1 3 2 4 6 3 6 2 2" xfId="21834" xr:uid="{00000000-0005-0000-0000-000093540000}"/>
    <cellStyle name="20% - Accent1 3 2 4 6 3 6 3" xfId="21835" xr:uid="{00000000-0005-0000-0000-000094540000}"/>
    <cellStyle name="20% - Accent1 3 2 4 6 3 7" xfId="21836" xr:uid="{00000000-0005-0000-0000-000095540000}"/>
    <cellStyle name="20% - Accent1 3 2 4 6 3 7 2" xfId="21837" xr:uid="{00000000-0005-0000-0000-000096540000}"/>
    <cellStyle name="20% - Accent1 3 2 4 6 3 8" xfId="21838" xr:uid="{00000000-0005-0000-0000-000097540000}"/>
    <cellStyle name="20% - Accent1 3 2 4 6 3 8 2" xfId="21839" xr:uid="{00000000-0005-0000-0000-000098540000}"/>
    <cellStyle name="20% - Accent1 3 2 4 6 3 9" xfId="21840" xr:uid="{00000000-0005-0000-0000-000099540000}"/>
    <cellStyle name="20% - Accent1 3 2 4 6 4" xfId="21841" xr:uid="{00000000-0005-0000-0000-00009A540000}"/>
    <cellStyle name="20% - Accent1 3 2 4 6 4 2" xfId="21842" xr:uid="{00000000-0005-0000-0000-00009B540000}"/>
    <cellStyle name="20% - Accent1 3 2 4 6 4 2 2" xfId="21843" xr:uid="{00000000-0005-0000-0000-00009C540000}"/>
    <cellStyle name="20% - Accent1 3 2 4 6 4 2 2 2" xfId="21844" xr:uid="{00000000-0005-0000-0000-00009D540000}"/>
    <cellStyle name="20% - Accent1 3 2 4 6 4 2 3" xfId="21845" xr:uid="{00000000-0005-0000-0000-00009E540000}"/>
    <cellStyle name="20% - Accent1 3 2 4 6 4 3" xfId="21846" xr:uid="{00000000-0005-0000-0000-00009F540000}"/>
    <cellStyle name="20% - Accent1 3 2 4 6 4 3 2" xfId="21847" xr:uid="{00000000-0005-0000-0000-0000A0540000}"/>
    <cellStyle name="20% - Accent1 3 2 4 6 4 4" xfId="21848" xr:uid="{00000000-0005-0000-0000-0000A1540000}"/>
    <cellStyle name="20% - Accent1 3 2 4 6 5" xfId="21849" xr:uid="{00000000-0005-0000-0000-0000A2540000}"/>
    <cellStyle name="20% - Accent1 3 2 4 6 5 2" xfId="21850" xr:uid="{00000000-0005-0000-0000-0000A3540000}"/>
    <cellStyle name="20% - Accent1 3 2 4 6 5 2 2" xfId="21851" xr:uid="{00000000-0005-0000-0000-0000A4540000}"/>
    <cellStyle name="20% - Accent1 3 2 4 6 5 2 2 2" xfId="21852" xr:uid="{00000000-0005-0000-0000-0000A5540000}"/>
    <cellStyle name="20% - Accent1 3 2 4 6 5 2 3" xfId="21853" xr:uid="{00000000-0005-0000-0000-0000A6540000}"/>
    <cellStyle name="20% - Accent1 3 2 4 6 5 3" xfId="21854" xr:uid="{00000000-0005-0000-0000-0000A7540000}"/>
    <cellStyle name="20% - Accent1 3 2 4 6 5 3 2" xfId="21855" xr:uid="{00000000-0005-0000-0000-0000A8540000}"/>
    <cellStyle name="20% - Accent1 3 2 4 6 5 4" xfId="21856" xr:uid="{00000000-0005-0000-0000-0000A9540000}"/>
    <cellStyle name="20% - Accent1 3 2 4 6 6" xfId="21857" xr:uid="{00000000-0005-0000-0000-0000AA540000}"/>
    <cellStyle name="20% - Accent1 3 2 4 6 6 2" xfId="21858" xr:uid="{00000000-0005-0000-0000-0000AB540000}"/>
    <cellStyle name="20% - Accent1 3 2 4 6 6 2 2" xfId="21859" xr:uid="{00000000-0005-0000-0000-0000AC540000}"/>
    <cellStyle name="20% - Accent1 3 2 4 6 6 2 2 2" xfId="21860" xr:uid="{00000000-0005-0000-0000-0000AD540000}"/>
    <cellStyle name="20% - Accent1 3 2 4 6 6 2 3" xfId="21861" xr:uid="{00000000-0005-0000-0000-0000AE540000}"/>
    <cellStyle name="20% - Accent1 3 2 4 6 6 3" xfId="21862" xr:uid="{00000000-0005-0000-0000-0000AF540000}"/>
    <cellStyle name="20% - Accent1 3 2 4 6 6 3 2" xfId="21863" xr:uid="{00000000-0005-0000-0000-0000B0540000}"/>
    <cellStyle name="20% - Accent1 3 2 4 6 6 4" xfId="21864" xr:uid="{00000000-0005-0000-0000-0000B1540000}"/>
    <cellStyle name="20% - Accent1 3 2 4 6 7" xfId="21865" xr:uid="{00000000-0005-0000-0000-0000B2540000}"/>
    <cellStyle name="20% - Accent1 3 2 4 6 7 2" xfId="21866" xr:uid="{00000000-0005-0000-0000-0000B3540000}"/>
    <cellStyle name="20% - Accent1 3 2 4 6 7 2 2" xfId="21867" xr:uid="{00000000-0005-0000-0000-0000B4540000}"/>
    <cellStyle name="20% - Accent1 3 2 4 6 7 3" xfId="21868" xr:uid="{00000000-0005-0000-0000-0000B5540000}"/>
    <cellStyle name="20% - Accent1 3 2 4 6 8" xfId="21869" xr:uid="{00000000-0005-0000-0000-0000B6540000}"/>
    <cellStyle name="20% - Accent1 3 2 4 6 8 2" xfId="21870" xr:uid="{00000000-0005-0000-0000-0000B7540000}"/>
    <cellStyle name="20% - Accent1 3 2 4 6 8 2 2" xfId="21871" xr:uid="{00000000-0005-0000-0000-0000B8540000}"/>
    <cellStyle name="20% - Accent1 3 2 4 6 8 3" xfId="21872" xr:uid="{00000000-0005-0000-0000-0000B9540000}"/>
    <cellStyle name="20% - Accent1 3 2 4 6 9" xfId="21873" xr:uid="{00000000-0005-0000-0000-0000BA540000}"/>
    <cellStyle name="20% - Accent1 3 2 4 6 9 2" xfId="21874" xr:uid="{00000000-0005-0000-0000-0000BB540000}"/>
    <cellStyle name="20% - Accent1 3 2 4 7" xfId="21875" xr:uid="{00000000-0005-0000-0000-0000BC540000}"/>
    <cellStyle name="20% - Accent1 3 2 4 7 2" xfId="21876" xr:uid="{00000000-0005-0000-0000-0000BD540000}"/>
    <cellStyle name="20% - Accent1 3 2 4 7 2 2" xfId="21877" xr:uid="{00000000-0005-0000-0000-0000BE540000}"/>
    <cellStyle name="20% - Accent1 3 2 4 7 2 2 2" xfId="21878" xr:uid="{00000000-0005-0000-0000-0000BF540000}"/>
    <cellStyle name="20% - Accent1 3 2 4 7 2 2 2 2" xfId="21879" xr:uid="{00000000-0005-0000-0000-0000C0540000}"/>
    <cellStyle name="20% - Accent1 3 2 4 7 2 2 3" xfId="21880" xr:uid="{00000000-0005-0000-0000-0000C1540000}"/>
    <cellStyle name="20% - Accent1 3 2 4 7 2 3" xfId="21881" xr:uid="{00000000-0005-0000-0000-0000C2540000}"/>
    <cellStyle name="20% - Accent1 3 2 4 7 2 3 2" xfId="21882" xr:uid="{00000000-0005-0000-0000-0000C3540000}"/>
    <cellStyle name="20% - Accent1 3 2 4 7 2 4" xfId="21883" xr:uid="{00000000-0005-0000-0000-0000C4540000}"/>
    <cellStyle name="20% - Accent1 3 2 4 7 3" xfId="21884" xr:uid="{00000000-0005-0000-0000-0000C5540000}"/>
    <cellStyle name="20% - Accent1 3 2 4 7 3 2" xfId="21885" xr:uid="{00000000-0005-0000-0000-0000C6540000}"/>
    <cellStyle name="20% - Accent1 3 2 4 7 3 2 2" xfId="21886" xr:uid="{00000000-0005-0000-0000-0000C7540000}"/>
    <cellStyle name="20% - Accent1 3 2 4 7 3 2 2 2" xfId="21887" xr:uid="{00000000-0005-0000-0000-0000C8540000}"/>
    <cellStyle name="20% - Accent1 3 2 4 7 3 2 3" xfId="21888" xr:uid="{00000000-0005-0000-0000-0000C9540000}"/>
    <cellStyle name="20% - Accent1 3 2 4 7 3 3" xfId="21889" xr:uid="{00000000-0005-0000-0000-0000CA540000}"/>
    <cellStyle name="20% - Accent1 3 2 4 7 3 3 2" xfId="21890" xr:uid="{00000000-0005-0000-0000-0000CB540000}"/>
    <cellStyle name="20% - Accent1 3 2 4 7 3 4" xfId="21891" xr:uid="{00000000-0005-0000-0000-0000CC540000}"/>
    <cellStyle name="20% - Accent1 3 2 4 7 4" xfId="21892" xr:uid="{00000000-0005-0000-0000-0000CD540000}"/>
    <cellStyle name="20% - Accent1 3 2 4 7 4 2" xfId="21893" xr:uid="{00000000-0005-0000-0000-0000CE540000}"/>
    <cellStyle name="20% - Accent1 3 2 4 7 4 2 2" xfId="21894" xr:uid="{00000000-0005-0000-0000-0000CF540000}"/>
    <cellStyle name="20% - Accent1 3 2 4 7 4 2 2 2" xfId="21895" xr:uid="{00000000-0005-0000-0000-0000D0540000}"/>
    <cellStyle name="20% - Accent1 3 2 4 7 4 2 3" xfId="21896" xr:uid="{00000000-0005-0000-0000-0000D1540000}"/>
    <cellStyle name="20% - Accent1 3 2 4 7 4 3" xfId="21897" xr:uid="{00000000-0005-0000-0000-0000D2540000}"/>
    <cellStyle name="20% - Accent1 3 2 4 7 4 3 2" xfId="21898" xr:uid="{00000000-0005-0000-0000-0000D3540000}"/>
    <cellStyle name="20% - Accent1 3 2 4 7 4 4" xfId="21899" xr:uid="{00000000-0005-0000-0000-0000D4540000}"/>
    <cellStyle name="20% - Accent1 3 2 4 7 5" xfId="21900" xr:uid="{00000000-0005-0000-0000-0000D5540000}"/>
    <cellStyle name="20% - Accent1 3 2 4 7 5 2" xfId="21901" xr:uid="{00000000-0005-0000-0000-0000D6540000}"/>
    <cellStyle name="20% - Accent1 3 2 4 7 5 2 2" xfId="21902" xr:uid="{00000000-0005-0000-0000-0000D7540000}"/>
    <cellStyle name="20% - Accent1 3 2 4 7 5 3" xfId="21903" xr:uid="{00000000-0005-0000-0000-0000D8540000}"/>
    <cellStyle name="20% - Accent1 3 2 4 7 6" xfId="21904" xr:uid="{00000000-0005-0000-0000-0000D9540000}"/>
    <cellStyle name="20% - Accent1 3 2 4 7 6 2" xfId="21905" xr:uid="{00000000-0005-0000-0000-0000DA540000}"/>
    <cellStyle name="20% - Accent1 3 2 4 7 6 2 2" xfId="21906" xr:uid="{00000000-0005-0000-0000-0000DB540000}"/>
    <cellStyle name="20% - Accent1 3 2 4 7 6 3" xfId="21907" xr:uid="{00000000-0005-0000-0000-0000DC540000}"/>
    <cellStyle name="20% - Accent1 3 2 4 7 7" xfId="21908" xr:uid="{00000000-0005-0000-0000-0000DD540000}"/>
    <cellStyle name="20% - Accent1 3 2 4 7 7 2" xfId="21909" xr:uid="{00000000-0005-0000-0000-0000DE540000}"/>
    <cellStyle name="20% - Accent1 3 2 4 7 8" xfId="21910" xr:uid="{00000000-0005-0000-0000-0000DF540000}"/>
    <cellStyle name="20% - Accent1 3 2 4 7 8 2" xfId="21911" xr:uid="{00000000-0005-0000-0000-0000E0540000}"/>
    <cellStyle name="20% - Accent1 3 2 4 7 9" xfId="21912" xr:uid="{00000000-0005-0000-0000-0000E1540000}"/>
    <cellStyle name="20% - Accent1 3 2 4 8" xfId="21913" xr:uid="{00000000-0005-0000-0000-0000E2540000}"/>
    <cellStyle name="20% - Accent1 3 2 4 8 2" xfId="21914" xr:uid="{00000000-0005-0000-0000-0000E3540000}"/>
    <cellStyle name="20% - Accent1 3 2 4 8 2 2" xfId="21915" xr:uid="{00000000-0005-0000-0000-0000E4540000}"/>
    <cellStyle name="20% - Accent1 3 2 4 8 2 2 2" xfId="21916" xr:uid="{00000000-0005-0000-0000-0000E5540000}"/>
    <cellStyle name="20% - Accent1 3 2 4 8 2 2 2 2" xfId="21917" xr:uid="{00000000-0005-0000-0000-0000E6540000}"/>
    <cellStyle name="20% - Accent1 3 2 4 8 2 2 3" xfId="21918" xr:uid="{00000000-0005-0000-0000-0000E7540000}"/>
    <cellStyle name="20% - Accent1 3 2 4 8 2 3" xfId="21919" xr:uid="{00000000-0005-0000-0000-0000E8540000}"/>
    <cellStyle name="20% - Accent1 3 2 4 8 2 3 2" xfId="21920" xr:uid="{00000000-0005-0000-0000-0000E9540000}"/>
    <cellStyle name="20% - Accent1 3 2 4 8 2 4" xfId="21921" xr:uid="{00000000-0005-0000-0000-0000EA540000}"/>
    <cellStyle name="20% - Accent1 3 2 4 8 3" xfId="21922" xr:uid="{00000000-0005-0000-0000-0000EB540000}"/>
    <cellStyle name="20% - Accent1 3 2 4 8 3 2" xfId="21923" xr:uid="{00000000-0005-0000-0000-0000EC540000}"/>
    <cellStyle name="20% - Accent1 3 2 4 8 3 2 2" xfId="21924" xr:uid="{00000000-0005-0000-0000-0000ED540000}"/>
    <cellStyle name="20% - Accent1 3 2 4 8 3 2 2 2" xfId="21925" xr:uid="{00000000-0005-0000-0000-0000EE540000}"/>
    <cellStyle name="20% - Accent1 3 2 4 8 3 2 3" xfId="21926" xr:uid="{00000000-0005-0000-0000-0000EF540000}"/>
    <cellStyle name="20% - Accent1 3 2 4 8 3 3" xfId="21927" xr:uid="{00000000-0005-0000-0000-0000F0540000}"/>
    <cellStyle name="20% - Accent1 3 2 4 8 3 3 2" xfId="21928" xr:uid="{00000000-0005-0000-0000-0000F1540000}"/>
    <cellStyle name="20% - Accent1 3 2 4 8 3 4" xfId="21929" xr:uid="{00000000-0005-0000-0000-0000F2540000}"/>
    <cellStyle name="20% - Accent1 3 2 4 8 4" xfId="21930" xr:uid="{00000000-0005-0000-0000-0000F3540000}"/>
    <cellStyle name="20% - Accent1 3 2 4 8 4 2" xfId="21931" xr:uid="{00000000-0005-0000-0000-0000F4540000}"/>
    <cellStyle name="20% - Accent1 3 2 4 8 4 2 2" xfId="21932" xr:uid="{00000000-0005-0000-0000-0000F5540000}"/>
    <cellStyle name="20% - Accent1 3 2 4 8 4 2 2 2" xfId="21933" xr:uid="{00000000-0005-0000-0000-0000F6540000}"/>
    <cellStyle name="20% - Accent1 3 2 4 8 4 2 3" xfId="21934" xr:uid="{00000000-0005-0000-0000-0000F7540000}"/>
    <cellStyle name="20% - Accent1 3 2 4 8 4 3" xfId="21935" xr:uid="{00000000-0005-0000-0000-0000F8540000}"/>
    <cellStyle name="20% - Accent1 3 2 4 8 4 3 2" xfId="21936" xr:uid="{00000000-0005-0000-0000-0000F9540000}"/>
    <cellStyle name="20% - Accent1 3 2 4 8 4 4" xfId="21937" xr:uid="{00000000-0005-0000-0000-0000FA540000}"/>
    <cellStyle name="20% - Accent1 3 2 4 8 5" xfId="21938" xr:uid="{00000000-0005-0000-0000-0000FB540000}"/>
    <cellStyle name="20% - Accent1 3 2 4 8 5 2" xfId="21939" xr:uid="{00000000-0005-0000-0000-0000FC540000}"/>
    <cellStyle name="20% - Accent1 3 2 4 8 5 2 2" xfId="21940" xr:uid="{00000000-0005-0000-0000-0000FD540000}"/>
    <cellStyle name="20% - Accent1 3 2 4 8 5 3" xfId="21941" xr:uid="{00000000-0005-0000-0000-0000FE540000}"/>
    <cellStyle name="20% - Accent1 3 2 4 8 6" xfId="21942" xr:uid="{00000000-0005-0000-0000-0000FF540000}"/>
    <cellStyle name="20% - Accent1 3 2 4 8 6 2" xfId="21943" xr:uid="{00000000-0005-0000-0000-000000550000}"/>
    <cellStyle name="20% - Accent1 3 2 4 8 6 2 2" xfId="21944" xr:uid="{00000000-0005-0000-0000-000001550000}"/>
    <cellStyle name="20% - Accent1 3 2 4 8 6 3" xfId="21945" xr:uid="{00000000-0005-0000-0000-000002550000}"/>
    <cellStyle name="20% - Accent1 3 2 4 8 7" xfId="21946" xr:uid="{00000000-0005-0000-0000-000003550000}"/>
    <cellStyle name="20% - Accent1 3 2 4 8 7 2" xfId="21947" xr:uid="{00000000-0005-0000-0000-000004550000}"/>
    <cellStyle name="20% - Accent1 3 2 4 8 8" xfId="21948" xr:uid="{00000000-0005-0000-0000-000005550000}"/>
    <cellStyle name="20% - Accent1 3 2 4 8 8 2" xfId="21949" xr:uid="{00000000-0005-0000-0000-000006550000}"/>
    <cellStyle name="20% - Accent1 3 2 4 8 9" xfId="21950" xr:uid="{00000000-0005-0000-0000-000007550000}"/>
    <cellStyle name="20% - Accent1 3 2 4 9" xfId="21951" xr:uid="{00000000-0005-0000-0000-000008550000}"/>
    <cellStyle name="20% - Accent1 3 2 4 9 2" xfId="21952" xr:uid="{00000000-0005-0000-0000-000009550000}"/>
    <cellStyle name="20% - Accent1 3 2 4 9 2 2" xfId="21953" xr:uid="{00000000-0005-0000-0000-00000A550000}"/>
    <cellStyle name="20% - Accent1 3 2 4 9 2 2 2" xfId="21954" xr:uid="{00000000-0005-0000-0000-00000B550000}"/>
    <cellStyle name="20% - Accent1 3 2 4 9 2 3" xfId="21955" xr:uid="{00000000-0005-0000-0000-00000C550000}"/>
    <cellStyle name="20% - Accent1 3 2 4 9 3" xfId="21956" xr:uid="{00000000-0005-0000-0000-00000D550000}"/>
    <cellStyle name="20% - Accent1 3 2 4 9 3 2" xfId="21957" xr:uid="{00000000-0005-0000-0000-00000E550000}"/>
    <cellStyle name="20% - Accent1 3 2 4 9 4" xfId="21958" xr:uid="{00000000-0005-0000-0000-00000F550000}"/>
    <cellStyle name="20% - Accent1 3 2 5" xfId="21959" xr:uid="{00000000-0005-0000-0000-000010550000}"/>
    <cellStyle name="20% - Accent1 3 2 5 10" xfId="21960" xr:uid="{00000000-0005-0000-0000-000011550000}"/>
    <cellStyle name="20% - Accent1 3 2 5 10 2" xfId="21961" xr:uid="{00000000-0005-0000-0000-000012550000}"/>
    <cellStyle name="20% - Accent1 3 2 5 10 2 2" xfId="21962" xr:uid="{00000000-0005-0000-0000-000013550000}"/>
    <cellStyle name="20% - Accent1 3 2 5 10 2 2 2" xfId="21963" xr:uid="{00000000-0005-0000-0000-000014550000}"/>
    <cellStyle name="20% - Accent1 3 2 5 10 2 3" xfId="21964" xr:uid="{00000000-0005-0000-0000-000015550000}"/>
    <cellStyle name="20% - Accent1 3 2 5 10 3" xfId="21965" xr:uid="{00000000-0005-0000-0000-000016550000}"/>
    <cellStyle name="20% - Accent1 3 2 5 10 3 2" xfId="21966" xr:uid="{00000000-0005-0000-0000-000017550000}"/>
    <cellStyle name="20% - Accent1 3 2 5 10 4" xfId="21967" xr:uid="{00000000-0005-0000-0000-000018550000}"/>
    <cellStyle name="20% - Accent1 3 2 5 11" xfId="21968" xr:uid="{00000000-0005-0000-0000-000019550000}"/>
    <cellStyle name="20% - Accent1 3 2 5 11 2" xfId="21969" xr:uid="{00000000-0005-0000-0000-00001A550000}"/>
    <cellStyle name="20% - Accent1 3 2 5 11 2 2" xfId="21970" xr:uid="{00000000-0005-0000-0000-00001B550000}"/>
    <cellStyle name="20% - Accent1 3 2 5 11 3" xfId="21971" xr:uid="{00000000-0005-0000-0000-00001C550000}"/>
    <cellStyle name="20% - Accent1 3 2 5 12" xfId="21972" xr:uid="{00000000-0005-0000-0000-00001D550000}"/>
    <cellStyle name="20% - Accent1 3 2 5 12 2" xfId="21973" xr:uid="{00000000-0005-0000-0000-00001E550000}"/>
    <cellStyle name="20% - Accent1 3 2 5 12 2 2" xfId="21974" xr:uid="{00000000-0005-0000-0000-00001F550000}"/>
    <cellStyle name="20% - Accent1 3 2 5 12 3" xfId="21975" xr:uid="{00000000-0005-0000-0000-000020550000}"/>
    <cellStyle name="20% - Accent1 3 2 5 13" xfId="21976" xr:uid="{00000000-0005-0000-0000-000021550000}"/>
    <cellStyle name="20% - Accent1 3 2 5 13 2" xfId="21977" xr:uid="{00000000-0005-0000-0000-000022550000}"/>
    <cellStyle name="20% - Accent1 3 2 5 14" xfId="21978" xr:uid="{00000000-0005-0000-0000-000023550000}"/>
    <cellStyle name="20% - Accent1 3 2 5 14 2" xfId="21979" xr:uid="{00000000-0005-0000-0000-000024550000}"/>
    <cellStyle name="20% - Accent1 3 2 5 15" xfId="21980" xr:uid="{00000000-0005-0000-0000-000025550000}"/>
    <cellStyle name="20% - Accent1 3 2 5 2" xfId="21981" xr:uid="{00000000-0005-0000-0000-000026550000}"/>
    <cellStyle name="20% - Accent1 3 2 5 2 10" xfId="21982" xr:uid="{00000000-0005-0000-0000-000027550000}"/>
    <cellStyle name="20% - Accent1 3 2 5 2 10 2" xfId="21983" xr:uid="{00000000-0005-0000-0000-000028550000}"/>
    <cellStyle name="20% - Accent1 3 2 5 2 10 2 2" xfId="21984" xr:uid="{00000000-0005-0000-0000-000029550000}"/>
    <cellStyle name="20% - Accent1 3 2 5 2 10 3" xfId="21985" xr:uid="{00000000-0005-0000-0000-00002A550000}"/>
    <cellStyle name="20% - Accent1 3 2 5 2 11" xfId="21986" xr:uid="{00000000-0005-0000-0000-00002B550000}"/>
    <cellStyle name="20% - Accent1 3 2 5 2 11 2" xfId="21987" xr:uid="{00000000-0005-0000-0000-00002C550000}"/>
    <cellStyle name="20% - Accent1 3 2 5 2 11 2 2" xfId="21988" xr:uid="{00000000-0005-0000-0000-00002D550000}"/>
    <cellStyle name="20% - Accent1 3 2 5 2 11 3" xfId="21989" xr:uid="{00000000-0005-0000-0000-00002E550000}"/>
    <cellStyle name="20% - Accent1 3 2 5 2 12" xfId="21990" xr:uid="{00000000-0005-0000-0000-00002F550000}"/>
    <cellStyle name="20% - Accent1 3 2 5 2 12 2" xfId="21991" xr:uid="{00000000-0005-0000-0000-000030550000}"/>
    <cellStyle name="20% - Accent1 3 2 5 2 13" xfId="21992" xr:uid="{00000000-0005-0000-0000-000031550000}"/>
    <cellStyle name="20% - Accent1 3 2 5 2 13 2" xfId="21993" xr:uid="{00000000-0005-0000-0000-000032550000}"/>
    <cellStyle name="20% - Accent1 3 2 5 2 14" xfId="21994" xr:uid="{00000000-0005-0000-0000-000033550000}"/>
    <cellStyle name="20% - Accent1 3 2 5 2 2" xfId="21995" xr:uid="{00000000-0005-0000-0000-000034550000}"/>
    <cellStyle name="20% - Accent1 3 2 5 2 2 10" xfId="21996" xr:uid="{00000000-0005-0000-0000-000035550000}"/>
    <cellStyle name="20% - Accent1 3 2 5 2 2 10 2" xfId="21997" xr:uid="{00000000-0005-0000-0000-000036550000}"/>
    <cellStyle name="20% - Accent1 3 2 5 2 2 11" xfId="21998" xr:uid="{00000000-0005-0000-0000-000037550000}"/>
    <cellStyle name="20% - Accent1 3 2 5 2 2 2" xfId="21999" xr:uid="{00000000-0005-0000-0000-000038550000}"/>
    <cellStyle name="20% - Accent1 3 2 5 2 2 2 2" xfId="22000" xr:uid="{00000000-0005-0000-0000-000039550000}"/>
    <cellStyle name="20% - Accent1 3 2 5 2 2 2 2 2" xfId="22001" xr:uid="{00000000-0005-0000-0000-00003A550000}"/>
    <cellStyle name="20% - Accent1 3 2 5 2 2 2 2 2 2" xfId="22002" xr:uid="{00000000-0005-0000-0000-00003B550000}"/>
    <cellStyle name="20% - Accent1 3 2 5 2 2 2 2 2 2 2" xfId="22003" xr:uid="{00000000-0005-0000-0000-00003C550000}"/>
    <cellStyle name="20% - Accent1 3 2 5 2 2 2 2 2 3" xfId="22004" xr:uid="{00000000-0005-0000-0000-00003D550000}"/>
    <cellStyle name="20% - Accent1 3 2 5 2 2 2 2 3" xfId="22005" xr:uid="{00000000-0005-0000-0000-00003E550000}"/>
    <cellStyle name="20% - Accent1 3 2 5 2 2 2 2 3 2" xfId="22006" xr:uid="{00000000-0005-0000-0000-00003F550000}"/>
    <cellStyle name="20% - Accent1 3 2 5 2 2 2 2 4" xfId="22007" xr:uid="{00000000-0005-0000-0000-000040550000}"/>
    <cellStyle name="20% - Accent1 3 2 5 2 2 2 3" xfId="22008" xr:uid="{00000000-0005-0000-0000-000041550000}"/>
    <cellStyle name="20% - Accent1 3 2 5 2 2 2 3 2" xfId="22009" xr:uid="{00000000-0005-0000-0000-000042550000}"/>
    <cellStyle name="20% - Accent1 3 2 5 2 2 2 3 2 2" xfId="22010" xr:uid="{00000000-0005-0000-0000-000043550000}"/>
    <cellStyle name="20% - Accent1 3 2 5 2 2 2 3 2 2 2" xfId="22011" xr:uid="{00000000-0005-0000-0000-000044550000}"/>
    <cellStyle name="20% - Accent1 3 2 5 2 2 2 3 2 3" xfId="22012" xr:uid="{00000000-0005-0000-0000-000045550000}"/>
    <cellStyle name="20% - Accent1 3 2 5 2 2 2 3 3" xfId="22013" xr:uid="{00000000-0005-0000-0000-000046550000}"/>
    <cellStyle name="20% - Accent1 3 2 5 2 2 2 3 3 2" xfId="22014" xr:uid="{00000000-0005-0000-0000-000047550000}"/>
    <cellStyle name="20% - Accent1 3 2 5 2 2 2 3 4" xfId="22015" xr:uid="{00000000-0005-0000-0000-000048550000}"/>
    <cellStyle name="20% - Accent1 3 2 5 2 2 2 4" xfId="22016" xr:uid="{00000000-0005-0000-0000-000049550000}"/>
    <cellStyle name="20% - Accent1 3 2 5 2 2 2 4 2" xfId="22017" xr:uid="{00000000-0005-0000-0000-00004A550000}"/>
    <cellStyle name="20% - Accent1 3 2 5 2 2 2 4 2 2" xfId="22018" xr:uid="{00000000-0005-0000-0000-00004B550000}"/>
    <cellStyle name="20% - Accent1 3 2 5 2 2 2 4 2 2 2" xfId="22019" xr:uid="{00000000-0005-0000-0000-00004C550000}"/>
    <cellStyle name="20% - Accent1 3 2 5 2 2 2 4 2 3" xfId="22020" xr:uid="{00000000-0005-0000-0000-00004D550000}"/>
    <cellStyle name="20% - Accent1 3 2 5 2 2 2 4 3" xfId="22021" xr:uid="{00000000-0005-0000-0000-00004E550000}"/>
    <cellStyle name="20% - Accent1 3 2 5 2 2 2 4 3 2" xfId="22022" xr:uid="{00000000-0005-0000-0000-00004F550000}"/>
    <cellStyle name="20% - Accent1 3 2 5 2 2 2 4 4" xfId="22023" xr:uid="{00000000-0005-0000-0000-000050550000}"/>
    <cellStyle name="20% - Accent1 3 2 5 2 2 2 5" xfId="22024" xr:uid="{00000000-0005-0000-0000-000051550000}"/>
    <cellStyle name="20% - Accent1 3 2 5 2 2 2 5 2" xfId="22025" xr:uid="{00000000-0005-0000-0000-000052550000}"/>
    <cellStyle name="20% - Accent1 3 2 5 2 2 2 5 2 2" xfId="22026" xr:uid="{00000000-0005-0000-0000-000053550000}"/>
    <cellStyle name="20% - Accent1 3 2 5 2 2 2 5 3" xfId="22027" xr:uid="{00000000-0005-0000-0000-000054550000}"/>
    <cellStyle name="20% - Accent1 3 2 5 2 2 2 6" xfId="22028" xr:uid="{00000000-0005-0000-0000-000055550000}"/>
    <cellStyle name="20% - Accent1 3 2 5 2 2 2 6 2" xfId="22029" xr:uid="{00000000-0005-0000-0000-000056550000}"/>
    <cellStyle name="20% - Accent1 3 2 5 2 2 2 6 2 2" xfId="22030" xr:uid="{00000000-0005-0000-0000-000057550000}"/>
    <cellStyle name="20% - Accent1 3 2 5 2 2 2 6 3" xfId="22031" xr:uid="{00000000-0005-0000-0000-000058550000}"/>
    <cellStyle name="20% - Accent1 3 2 5 2 2 2 7" xfId="22032" xr:uid="{00000000-0005-0000-0000-000059550000}"/>
    <cellStyle name="20% - Accent1 3 2 5 2 2 2 7 2" xfId="22033" xr:uid="{00000000-0005-0000-0000-00005A550000}"/>
    <cellStyle name="20% - Accent1 3 2 5 2 2 2 8" xfId="22034" xr:uid="{00000000-0005-0000-0000-00005B550000}"/>
    <cellStyle name="20% - Accent1 3 2 5 2 2 2 8 2" xfId="22035" xr:uid="{00000000-0005-0000-0000-00005C550000}"/>
    <cellStyle name="20% - Accent1 3 2 5 2 2 2 9" xfId="22036" xr:uid="{00000000-0005-0000-0000-00005D550000}"/>
    <cellStyle name="20% - Accent1 3 2 5 2 2 3" xfId="22037" xr:uid="{00000000-0005-0000-0000-00005E550000}"/>
    <cellStyle name="20% - Accent1 3 2 5 2 2 3 2" xfId="22038" xr:uid="{00000000-0005-0000-0000-00005F550000}"/>
    <cellStyle name="20% - Accent1 3 2 5 2 2 3 2 2" xfId="22039" xr:uid="{00000000-0005-0000-0000-000060550000}"/>
    <cellStyle name="20% - Accent1 3 2 5 2 2 3 2 2 2" xfId="22040" xr:uid="{00000000-0005-0000-0000-000061550000}"/>
    <cellStyle name="20% - Accent1 3 2 5 2 2 3 2 2 2 2" xfId="22041" xr:uid="{00000000-0005-0000-0000-000062550000}"/>
    <cellStyle name="20% - Accent1 3 2 5 2 2 3 2 2 3" xfId="22042" xr:uid="{00000000-0005-0000-0000-000063550000}"/>
    <cellStyle name="20% - Accent1 3 2 5 2 2 3 2 3" xfId="22043" xr:uid="{00000000-0005-0000-0000-000064550000}"/>
    <cellStyle name="20% - Accent1 3 2 5 2 2 3 2 3 2" xfId="22044" xr:uid="{00000000-0005-0000-0000-000065550000}"/>
    <cellStyle name="20% - Accent1 3 2 5 2 2 3 2 4" xfId="22045" xr:uid="{00000000-0005-0000-0000-000066550000}"/>
    <cellStyle name="20% - Accent1 3 2 5 2 2 3 3" xfId="22046" xr:uid="{00000000-0005-0000-0000-000067550000}"/>
    <cellStyle name="20% - Accent1 3 2 5 2 2 3 3 2" xfId="22047" xr:uid="{00000000-0005-0000-0000-000068550000}"/>
    <cellStyle name="20% - Accent1 3 2 5 2 2 3 3 2 2" xfId="22048" xr:uid="{00000000-0005-0000-0000-000069550000}"/>
    <cellStyle name="20% - Accent1 3 2 5 2 2 3 3 2 2 2" xfId="22049" xr:uid="{00000000-0005-0000-0000-00006A550000}"/>
    <cellStyle name="20% - Accent1 3 2 5 2 2 3 3 2 3" xfId="22050" xr:uid="{00000000-0005-0000-0000-00006B550000}"/>
    <cellStyle name="20% - Accent1 3 2 5 2 2 3 3 3" xfId="22051" xr:uid="{00000000-0005-0000-0000-00006C550000}"/>
    <cellStyle name="20% - Accent1 3 2 5 2 2 3 3 3 2" xfId="22052" xr:uid="{00000000-0005-0000-0000-00006D550000}"/>
    <cellStyle name="20% - Accent1 3 2 5 2 2 3 3 4" xfId="22053" xr:uid="{00000000-0005-0000-0000-00006E550000}"/>
    <cellStyle name="20% - Accent1 3 2 5 2 2 3 4" xfId="22054" xr:uid="{00000000-0005-0000-0000-00006F550000}"/>
    <cellStyle name="20% - Accent1 3 2 5 2 2 3 4 2" xfId="22055" xr:uid="{00000000-0005-0000-0000-000070550000}"/>
    <cellStyle name="20% - Accent1 3 2 5 2 2 3 4 2 2" xfId="22056" xr:uid="{00000000-0005-0000-0000-000071550000}"/>
    <cellStyle name="20% - Accent1 3 2 5 2 2 3 4 2 2 2" xfId="22057" xr:uid="{00000000-0005-0000-0000-000072550000}"/>
    <cellStyle name="20% - Accent1 3 2 5 2 2 3 4 2 3" xfId="22058" xr:uid="{00000000-0005-0000-0000-000073550000}"/>
    <cellStyle name="20% - Accent1 3 2 5 2 2 3 4 3" xfId="22059" xr:uid="{00000000-0005-0000-0000-000074550000}"/>
    <cellStyle name="20% - Accent1 3 2 5 2 2 3 4 3 2" xfId="22060" xr:uid="{00000000-0005-0000-0000-000075550000}"/>
    <cellStyle name="20% - Accent1 3 2 5 2 2 3 4 4" xfId="22061" xr:uid="{00000000-0005-0000-0000-000076550000}"/>
    <cellStyle name="20% - Accent1 3 2 5 2 2 3 5" xfId="22062" xr:uid="{00000000-0005-0000-0000-000077550000}"/>
    <cellStyle name="20% - Accent1 3 2 5 2 2 3 5 2" xfId="22063" xr:uid="{00000000-0005-0000-0000-000078550000}"/>
    <cellStyle name="20% - Accent1 3 2 5 2 2 3 5 2 2" xfId="22064" xr:uid="{00000000-0005-0000-0000-000079550000}"/>
    <cellStyle name="20% - Accent1 3 2 5 2 2 3 5 3" xfId="22065" xr:uid="{00000000-0005-0000-0000-00007A550000}"/>
    <cellStyle name="20% - Accent1 3 2 5 2 2 3 6" xfId="22066" xr:uid="{00000000-0005-0000-0000-00007B550000}"/>
    <cellStyle name="20% - Accent1 3 2 5 2 2 3 6 2" xfId="22067" xr:uid="{00000000-0005-0000-0000-00007C550000}"/>
    <cellStyle name="20% - Accent1 3 2 5 2 2 3 6 2 2" xfId="22068" xr:uid="{00000000-0005-0000-0000-00007D550000}"/>
    <cellStyle name="20% - Accent1 3 2 5 2 2 3 6 3" xfId="22069" xr:uid="{00000000-0005-0000-0000-00007E550000}"/>
    <cellStyle name="20% - Accent1 3 2 5 2 2 3 7" xfId="22070" xr:uid="{00000000-0005-0000-0000-00007F550000}"/>
    <cellStyle name="20% - Accent1 3 2 5 2 2 3 7 2" xfId="22071" xr:uid="{00000000-0005-0000-0000-000080550000}"/>
    <cellStyle name="20% - Accent1 3 2 5 2 2 3 8" xfId="22072" xr:uid="{00000000-0005-0000-0000-000081550000}"/>
    <cellStyle name="20% - Accent1 3 2 5 2 2 3 8 2" xfId="22073" xr:uid="{00000000-0005-0000-0000-000082550000}"/>
    <cellStyle name="20% - Accent1 3 2 5 2 2 3 9" xfId="22074" xr:uid="{00000000-0005-0000-0000-000083550000}"/>
    <cellStyle name="20% - Accent1 3 2 5 2 2 4" xfId="22075" xr:uid="{00000000-0005-0000-0000-000084550000}"/>
    <cellStyle name="20% - Accent1 3 2 5 2 2 4 2" xfId="22076" xr:uid="{00000000-0005-0000-0000-000085550000}"/>
    <cellStyle name="20% - Accent1 3 2 5 2 2 4 2 2" xfId="22077" xr:uid="{00000000-0005-0000-0000-000086550000}"/>
    <cellStyle name="20% - Accent1 3 2 5 2 2 4 2 2 2" xfId="22078" xr:uid="{00000000-0005-0000-0000-000087550000}"/>
    <cellStyle name="20% - Accent1 3 2 5 2 2 4 2 3" xfId="22079" xr:uid="{00000000-0005-0000-0000-000088550000}"/>
    <cellStyle name="20% - Accent1 3 2 5 2 2 4 3" xfId="22080" xr:uid="{00000000-0005-0000-0000-000089550000}"/>
    <cellStyle name="20% - Accent1 3 2 5 2 2 4 3 2" xfId="22081" xr:uid="{00000000-0005-0000-0000-00008A550000}"/>
    <cellStyle name="20% - Accent1 3 2 5 2 2 4 4" xfId="22082" xr:uid="{00000000-0005-0000-0000-00008B550000}"/>
    <cellStyle name="20% - Accent1 3 2 5 2 2 5" xfId="22083" xr:uid="{00000000-0005-0000-0000-00008C550000}"/>
    <cellStyle name="20% - Accent1 3 2 5 2 2 5 2" xfId="22084" xr:uid="{00000000-0005-0000-0000-00008D550000}"/>
    <cellStyle name="20% - Accent1 3 2 5 2 2 5 2 2" xfId="22085" xr:uid="{00000000-0005-0000-0000-00008E550000}"/>
    <cellStyle name="20% - Accent1 3 2 5 2 2 5 2 2 2" xfId="22086" xr:uid="{00000000-0005-0000-0000-00008F550000}"/>
    <cellStyle name="20% - Accent1 3 2 5 2 2 5 2 3" xfId="22087" xr:uid="{00000000-0005-0000-0000-000090550000}"/>
    <cellStyle name="20% - Accent1 3 2 5 2 2 5 3" xfId="22088" xr:uid="{00000000-0005-0000-0000-000091550000}"/>
    <cellStyle name="20% - Accent1 3 2 5 2 2 5 3 2" xfId="22089" xr:uid="{00000000-0005-0000-0000-000092550000}"/>
    <cellStyle name="20% - Accent1 3 2 5 2 2 5 4" xfId="22090" xr:uid="{00000000-0005-0000-0000-000093550000}"/>
    <cellStyle name="20% - Accent1 3 2 5 2 2 6" xfId="22091" xr:uid="{00000000-0005-0000-0000-000094550000}"/>
    <cellStyle name="20% - Accent1 3 2 5 2 2 6 2" xfId="22092" xr:uid="{00000000-0005-0000-0000-000095550000}"/>
    <cellStyle name="20% - Accent1 3 2 5 2 2 6 2 2" xfId="22093" xr:uid="{00000000-0005-0000-0000-000096550000}"/>
    <cellStyle name="20% - Accent1 3 2 5 2 2 6 2 2 2" xfId="22094" xr:uid="{00000000-0005-0000-0000-000097550000}"/>
    <cellStyle name="20% - Accent1 3 2 5 2 2 6 2 3" xfId="22095" xr:uid="{00000000-0005-0000-0000-000098550000}"/>
    <cellStyle name="20% - Accent1 3 2 5 2 2 6 3" xfId="22096" xr:uid="{00000000-0005-0000-0000-000099550000}"/>
    <cellStyle name="20% - Accent1 3 2 5 2 2 6 3 2" xfId="22097" xr:uid="{00000000-0005-0000-0000-00009A550000}"/>
    <cellStyle name="20% - Accent1 3 2 5 2 2 6 4" xfId="22098" xr:uid="{00000000-0005-0000-0000-00009B550000}"/>
    <cellStyle name="20% - Accent1 3 2 5 2 2 7" xfId="22099" xr:uid="{00000000-0005-0000-0000-00009C550000}"/>
    <cellStyle name="20% - Accent1 3 2 5 2 2 7 2" xfId="22100" xr:uid="{00000000-0005-0000-0000-00009D550000}"/>
    <cellStyle name="20% - Accent1 3 2 5 2 2 7 2 2" xfId="22101" xr:uid="{00000000-0005-0000-0000-00009E550000}"/>
    <cellStyle name="20% - Accent1 3 2 5 2 2 7 3" xfId="22102" xr:uid="{00000000-0005-0000-0000-00009F550000}"/>
    <cellStyle name="20% - Accent1 3 2 5 2 2 8" xfId="22103" xr:uid="{00000000-0005-0000-0000-0000A0550000}"/>
    <cellStyle name="20% - Accent1 3 2 5 2 2 8 2" xfId="22104" xr:uid="{00000000-0005-0000-0000-0000A1550000}"/>
    <cellStyle name="20% - Accent1 3 2 5 2 2 8 2 2" xfId="22105" xr:uid="{00000000-0005-0000-0000-0000A2550000}"/>
    <cellStyle name="20% - Accent1 3 2 5 2 2 8 3" xfId="22106" xr:uid="{00000000-0005-0000-0000-0000A3550000}"/>
    <cellStyle name="20% - Accent1 3 2 5 2 2 9" xfId="22107" xr:uid="{00000000-0005-0000-0000-0000A4550000}"/>
    <cellStyle name="20% - Accent1 3 2 5 2 2 9 2" xfId="22108" xr:uid="{00000000-0005-0000-0000-0000A5550000}"/>
    <cellStyle name="20% - Accent1 3 2 5 2 3" xfId="22109" xr:uid="{00000000-0005-0000-0000-0000A6550000}"/>
    <cellStyle name="20% - Accent1 3 2 5 2 3 10" xfId="22110" xr:uid="{00000000-0005-0000-0000-0000A7550000}"/>
    <cellStyle name="20% - Accent1 3 2 5 2 3 10 2" xfId="22111" xr:uid="{00000000-0005-0000-0000-0000A8550000}"/>
    <cellStyle name="20% - Accent1 3 2 5 2 3 11" xfId="22112" xr:uid="{00000000-0005-0000-0000-0000A9550000}"/>
    <cellStyle name="20% - Accent1 3 2 5 2 3 2" xfId="22113" xr:uid="{00000000-0005-0000-0000-0000AA550000}"/>
    <cellStyle name="20% - Accent1 3 2 5 2 3 2 2" xfId="22114" xr:uid="{00000000-0005-0000-0000-0000AB550000}"/>
    <cellStyle name="20% - Accent1 3 2 5 2 3 2 2 2" xfId="22115" xr:uid="{00000000-0005-0000-0000-0000AC550000}"/>
    <cellStyle name="20% - Accent1 3 2 5 2 3 2 2 2 2" xfId="22116" xr:uid="{00000000-0005-0000-0000-0000AD550000}"/>
    <cellStyle name="20% - Accent1 3 2 5 2 3 2 2 2 2 2" xfId="22117" xr:uid="{00000000-0005-0000-0000-0000AE550000}"/>
    <cellStyle name="20% - Accent1 3 2 5 2 3 2 2 2 3" xfId="22118" xr:uid="{00000000-0005-0000-0000-0000AF550000}"/>
    <cellStyle name="20% - Accent1 3 2 5 2 3 2 2 3" xfId="22119" xr:uid="{00000000-0005-0000-0000-0000B0550000}"/>
    <cellStyle name="20% - Accent1 3 2 5 2 3 2 2 3 2" xfId="22120" xr:uid="{00000000-0005-0000-0000-0000B1550000}"/>
    <cellStyle name="20% - Accent1 3 2 5 2 3 2 2 4" xfId="22121" xr:uid="{00000000-0005-0000-0000-0000B2550000}"/>
    <cellStyle name="20% - Accent1 3 2 5 2 3 2 3" xfId="22122" xr:uid="{00000000-0005-0000-0000-0000B3550000}"/>
    <cellStyle name="20% - Accent1 3 2 5 2 3 2 3 2" xfId="22123" xr:uid="{00000000-0005-0000-0000-0000B4550000}"/>
    <cellStyle name="20% - Accent1 3 2 5 2 3 2 3 2 2" xfId="22124" xr:uid="{00000000-0005-0000-0000-0000B5550000}"/>
    <cellStyle name="20% - Accent1 3 2 5 2 3 2 3 2 2 2" xfId="22125" xr:uid="{00000000-0005-0000-0000-0000B6550000}"/>
    <cellStyle name="20% - Accent1 3 2 5 2 3 2 3 2 3" xfId="22126" xr:uid="{00000000-0005-0000-0000-0000B7550000}"/>
    <cellStyle name="20% - Accent1 3 2 5 2 3 2 3 3" xfId="22127" xr:uid="{00000000-0005-0000-0000-0000B8550000}"/>
    <cellStyle name="20% - Accent1 3 2 5 2 3 2 3 3 2" xfId="22128" xr:uid="{00000000-0005-0000-0000-0000B9550000}"/>
    <cellStyle name="20% - Accent1 3 2 5 2 3 2 3 4" xfId="22129" xr:uid="{00000000-0005-0000-0000-0000BA550000}"/>
    <cellStyle name="20% - Accent1 3 2 5 2 3 2 4" xfId="22130" xr:uid="{00000000-0005-0000-0000-0000BB550000}"/>
    <cellStyle name="20% - Accent1 3 2 5 2 3 2 4 2" xfId="22131" xr:uid="{00000000-0005-0000-0000-0000BC550000}"/>
    <cellStyle name="20% - Accent1 3 2 5 2 3 2 4 2 2" xfId="22132" xr:uid="{00000000-0005-0000-0000-0000BD550000}"/>
    <cellStyle name="20% - Accent1 3 2 5 2 3 2 4 2 2 2" xfId="22133" xr:uid="{00000000-0005-0000-0000-0000BE550000}"/>
    <cellStyle name="20% - Accent1 3 2 5 2 3 2 4 2 3" xfId="22134" xr:uid="{00000000-0005-0000-0000-0000BF550000}"/>
    <cellStyle name="20% - Accent1 3 2 5 2 3 2 4 3" xfId="22135" xr:uid="{00000000-0005-0000-0000-0000C0550000}"/>
    <cellStyle name="20% - Accent1 3 2 5 2 3 2 4 3 2" xfId="22136" xr:uid="{00000000-0005-0000-0000-0000C1550000}"/>
    <cellStyle name="20% - Accent1 3 2 5 2 3 2 4 4" xfId="22137" xr:uid="{00000000-0005-0000-0000-0000C2550000}"/>
    <cellStyle name="20% - Accent1 3 2 5 2 3 2 5" xfId="22138" xr:uid="{00000000-0005-0000-0000-0000C3550000}"/>
    <cellStyle name="20% - Accent1 3 2 5 2 3 2 5 2" xfId="22139" xr:uid="{00000000-0005-0000-0000-0000C4550000}"/>
    <cellStyle name="20% - Accent1 3 2 5 2 3 2 5 2 2" xfId="22140" xr:uid="{00000000-0005-0000-0000-0000C5550000}"/>
    <cellStyle name="20% - Accent1 3 2 5 2 3 2 5 3" xfId="22141" xr:uid="{00000000-0005-0000-0000-0000C6550000}"/>
    <cellStyle name="20% - Accent1 3 2 5 2 3 2 6" xfId="22142" xr:uid="{00000000-0005-0000-0000-0000C7550000}"/>
    <cellStyle name="20% - Accent1 3 2 5 2 3 2 6 2" xfId="22143" xr:uid="{00000000-0005-0000-0000-0000C8550000}"/>
    <cellStyle name="20% - Accent1 3 2 5 2 3 2 6 2 2" xfId="22144" xr:uid="{00000000-0005-0000-0000-0000C9550000}"/>
    <cellStyle name="20% - Accent1 3 2 5 2 3 2 6 3" xfId="22145" xr:uid="{00000000-0005-0000-0000-0000CA550000}"/>
    <cellStyle name="20% - Accent1 3 2 5 2 3 2 7" xfId="22146" xr:uid="{00000000-0005-0000-0000-0000CB550000}"/>
    <cellStyle name="20% - Accent1 3 2 5 2 3 2 7 2" xfId="22147" xr:uid="{00000000-0005-0000-0000-0000CC550000}"/>
    <cellStyle name="20% - Accent1 3 2 5 2 3 2 8" xfId="22148" xr:uid="{00000000-0005-0000-0000-0000CD550000}"/>
    <cellStyle name="20% - Accent1 3 2 5 2 3 2 8 2" xfId="22149" xr:uid="{00000000-0005-0000-0000-0000CE550000}"/>
    <cellStyle name="20% - Accent1 3 2 5 2 3 2 9" xfId="22150" xr:uid="{00000000-0005-0000-0000-0000CF550000}"/>
    <cellStyle name="20% - Accent1 3 2 5 2 3 3" xfId="22151" xr:uid="{00000000-0005-0000-0000-0000D0550000}"/>
    <cellStyle name="20% - Accent1 3 2 5 2 3 3 2" xfId="22152" xr:uid="{00000000-0005-0000-0000-0000D1550000}"/>
    <cellStyle name="20% - Accent1 3 2 5 2 3 3 2 2" xfId="22153" xr:uid="{00000000-0005-0000-0000-0000D2550000}"/>
    <cellStyle name="20% - Accent1 3 2 5 2 3 3 2 2 2" xfId="22154" xr:uid="{00000000-0005-0000-0000-0000D3550000}"/>
    <cellStyle name="20% - Accent1 3 2 5 2 3 3 2 2 2 2" xfId="22155" xr:uid="{00000000-0005-0000-0000-0000D4550000}"/>
    <cellStyle name="20% - Accent1 3 2 5 2 3 3 2 2 3" xfId="22156" xr:uid="{00000000-0005-0000-0000-0000D5550000}"/>
    <cellStyle name="20% - Accent1 3 2 5 2 3 3 2 3" xfId="22157" xr:uid="{00000000-0005-0000-0000-0000D6550000}"/>
    <cellStyle name="20% - Accent1 3 2 5 2 3 3 2 3 2" xfId="22158" xr:uid="{00000000-0005-0000-0000-0000D7550000}"/>
    <cellStyle name="20% - Accent1 3 2 5 2 3 3 2 4" xfId="22159" xr:uid="{00000000-0005-0000-0000-0000D8550000}"/>
    <cellStyle name="20% - Accent1 3 2 5 2 3 3 3" xfId="22160" xr:uid="{00000000-0005-0000-0000-0000D9550000}"/>
    <cellStyle name="20% - Accent1 3 2 5 2 3 3 3 2" xfId="22161" xr:uid="{00000000-0005-0000-0000-0000DA550000}"/>
    <cellStyle name="20% - Accent1 3 2 5 2 3 3 3 2 2" xfId="22162" xr:uid="{00000000-0005-0000-0000-0000DB550000}"/>
    <cellStyle name="20% - Accent1 3 2 5 2 3 3 3 2 2 2" xfId="22163" xr:uid="{00000000-0005-0000-0000-0000DC550000}"/>
    <cellStyle name="20% - Accent1 3 2 5 2 3 3 3 2 3" xfId="22164" xr:uid="{00000000-0005-0000-0000-0000DD550000}"/>
    <cellStyle name="20% - Accent1 3 2 5 2 3 3 3 3" xfId="22165" xr:uid="{00000000-0005-0000-0000-0000DE550000}"/>
    <cellStyle name="20% - Accent1 3 2 5 2 3 3 3 3 2" xfId="22166" xr:uid="{00000000-0005-0000-0000-0000DF550000}"/>
    <cellStyle name="20% - Accent1 3 2 5 2 3 3 3 4" xfId="22167" xr:uid="{00000000-0005-0000-0000-0000E0550000}"/>
    <cellStyle name="20% - Accent1 3 2 5 2 3 3 4" xfId="22168" xr:uid="{00000000-0005-0000-0000-0000E1550000}"/>
    <cellStyle name="20% - Accent1 3 2 5 2 3 3 4 2" xfId="22169" xr:uid="{00000000-0005-0000-0000-0000E2550000}"/>
    <cellStyle name="20% - Accent1 3 2 5 2 3 3 4 2 2" xfId="22170" xr:uid="{00000000-0005-0000-0000-0000E3550000}"/>
    <cellStyle name="20% - Accent1 3 2 5 2 3 3 4 2 2 2" xfId="22171" xr:uid="{00000000-0005-0000-0000-0000E4550000}"/>
    <cellStyle name="20% - Accent1 3 2 5 2 3 3 4 2 3" xfId="22172" xr:uid="{00000000-0005-0000-0000-0000E5550000}"/>
    <cellStyle name="20% - Accent1 3 2 5 2 3 3 4 3" xfId="22173" xr:uid="{00000000-0005-0000-0000-0000E6550000}"/>
    <cellStyle name="20% - Accent1 3 2 5 2 3 3 4 3 2" xfId="22174" xr:uid="{00000000-0005-0000-0000-0000E7550000}"/>
    <cellStyle name="20% - Accent1 3 2 5 2 3 3 4 4" xfId="22175" xr:uid="{00000000-0005-0000-0000-0000E8550000}"/>
    <cellStyle name="20% - Accent1 3 2 5 2 3 3 5" xfId="22176" xr:uid="{00000000-0005-0000-0000-0000E9550000}"/>
    <cellStyle name="20% - Accent1 3 2 5 2 3 3 5 2" xfId="22177" xr:uid="{00000000-0005-0000-0000-0000EA550000}"/>
    <cellStyle name="20% - Accent1 3 2 5 2 3 3 5 2 2" xfId="22178" xr:uid="{00000000-0005-0000-0000-0000EB550000}"/>
    <cellStyle name="20% - Accent1 3 2 5 2 3 3 5 3" xfId="22179" xr:uid="{00000000-0005-0000-0000-0000EC550000}"/>
    <cellStyle name="20% - Accent1 3 2 5 2 3 3 6" xfId="22180" xr:uid="{00000000-0005-0000-0000-0000ED550000}"/>
    <cellStyle name="20% - Accent1 3 2 5 2 3 3 6 2" xfId="22181" xr:uid="{00000000-0005-0000-0000-0000EE550000}"/>
    <cellStyle name="20% - Accent1 3 2 5 2 3 3 6 2 2" xfId="22182" xr:uid="{00000000-0005-0000-0000-0000EF550000}"/>
    <cellStyle name="20% - Accent1 3 2 5 2 3 3 6 3" xfId="22183" xr:uid="{00000000-0005-0000-0000-0000F0550000}"/>
    <cellStyle name="20% - Accent1 3 2 5 2 3 3 7" xfId="22184" xr:uid="{00000000-0005-0000-0000-0000F1550000}"/>
    <cellStyle name="20% - Accent1 3 2 5 2 3 3 7 2" xfId="22185" xr:uid="{00000000-0005-0000-0000-0000F2550000}"/>
    <cellStyle name="20% - Accent1 3 2 5 2 3 3 8" xfId="22186" xr:uid="{00000000-0005-0000-0000-0000F3550000}"/>
    <cellStyle name="20% - Accent1 3 2 5 2 3 3 8 2" xfId="22187" xr:uid="{00000000-0005-0000-0000-0000F4550000}"/>
    <cellStyle name="20% - Accent1 3 2 5 2 3 3 9" xfId="22188" xr:uid="{00000000-0005-0000-0000-0000F5550000}"/>
    <cellStyle name="20% - Accent1 3 2 5 2 3 4" xfId="22189" xr:uid="{00000000-0005-0000-0000-0000F6550000}"/>
    <cellStyle name="20% - Accent1 3 2 5 2 3 4 2" xfId="22190" xr:uid="{00000000-0005-0000-0000-0000F7550000}"/>
    <cellStyle name="20% - Accent1 3 2 5 2 3 4 2 2" xfId="22191" xr:uid="{00000000-0005-0000-0000-0000F8550000}"/>
    <cellStyle name="20% - Accent1 3 2 5 2 3 4 2 2 2" xfId="22192" xr:uid="{00000000-0005-0000-0000-0000F9550000}"/>
    <cellStyle name="20% - Accent1 3 2 5 2 3 4 2 3" xfId="22193" xr:uid="{00000000-0005-0000-0000-0000FA550000}"/>
    <cellStyle name="20% - Accent1 3 2 5 2 3 4 3" xfId="22194" xr:uid="{00000000-0005-0000-0000-0000FB550000}"/>
    <cellStyle name="20% - Accent1 3 2 5 2 3 4 3 2" xfId="22195" xr:uid="{00000000-0005-0000-0000-0000FC550000}"/>
    <cellStyle name="20% - Accent1 3 2 5 2 3 4 4" xfId="22196" xr:uid="{00000000-0005-0000-0000-0000FD550000}"/>
    <cellStyle name="20% - Accent1 3 2 5 2 3 5" xfId="22197" xr:uid="{00000000-0005-0000-0000-0000FE550000}"/>
    <cellStyle name="20% - Accent1 3 2 5 2 3 5 2" xfId="22198" xr:uid="{00000000-0005-0000-0000-0000FF550000}"/>
    <cellStyle name="20% - Accent1 3 2 5 2 3 5 2 2" xfId="22199" xr:uid="{00000000-0005-0000-0000-000000560000}"/>
    <cellStyle name="20% - Accent1 3 2 5 2 3 5 2 2 2" xfId="22200" xr:uid="{00000000-0005-0000-0000-000001560000}"/>
    <cellStyle name="20% - Accent1 3 2 5 2 3 5 2 3" xfId="22201" xr:uid="{00000000-0005-0000-0000-000002560000}"/>
    <cellStyle name="20% - Accent1 3 2 5 2 3 5 3" xfId="22202" xr:uid="{00000000-0005-0000-0000-000003560000}"/>
    <cellStyle name="20% - Accent1 3 2 5 2 3 5 3 2" xfId="22203" xr:uid="{00000000-0005-0000-0000-000004560000}"/>
    <cellStyle name="20% - Accent1 3 2 5 2 3 5 4" xfId="22204" xr:uid="{00000000-0005-0000-0000-000005560000}"/>
    <cellStyle name="20% - Accent1 3 2 5 2 3 6" xfId="22205" xr:uid="{00000000-0005-0000-0000-000006560000}"/>
    <cellStyle name="20% - Accent1 3 2 5 2 3 6 2" xfId="22206" xr:uid="{00000000-0005-0000-0000-000007560000}"/>
    <cellStyle name="20% - Accent1 3 2 5 2 3 6 2 2" xfId="22207" xr:uid="{00000000-0005-0000-0000-000008560000}"/>
    <cellStyle name="20% - Accent1 3 2 5 2 3 6 2 2 2" xfId="22208" xr:uid="{00000000-0005-0000-0000-000009560000}"/>
    <cellStyle name="20% - Accent1 3 2 5 2 3 6 2 3" xfId="22209" xr:uid="{00000000-0005-0000-0000-00000A560000}"/>
    <cellStyle name="20% - Accent1 3 2 5 2 3 6 3" xfId="22210" xr:uid="{00000000-0005-0000-0000-00000B560000}"/>
    <cellStyle name="20% - Accent1 3 2 5 2 3 6 3 2" xfId="22211" xr:uid="{00000000-0005-0000-0000-00000C560000}"/>
    <cellStyle name="20% - Accent1 3 2 5 2 3 6 4" xfId="22212" xr:uid="{00000000-0005-0000-0000-00000D560000}"/>
    <cellStyle name="20% - Accent1 3 2 5 2 3 7" xfId="22213" xr:uid="{00000000-0005-0000-0000-00000E560000}"/>
    <cellStyle name="20% - Accent1 3 2 5 2 3 7 2" xfId="22214" xr:uid="{00000000-0005-0000-0000-00000F560000}"/>
    <cellStyle name="20% - Accent1 3 2 5 2 3 7 2 2" xfId="22215" xr:uid="{00000000-0005-0000-0000-000010560000}"/>
    <cellStyle name="20% - Accent1 3 2 5 2 3 7 3" xfId="22216" xr:uid="{00000000-0005-0000-0000-000011560000}"/>
    <cellStyle name="20% - Accent1 3 2 5 2 3 8" xfId="22217" xr:uid="{00000000-0005-0000-0000-000012560000}"/>
    <cellStyle name="20% - Accent1 3 2 5 2 3 8 2" xfId="22218" xr:uid="{00000000-0005-0000-0000-000013560000}"/>
    <cellStyle name="20% - Accent1 3 2 5 2 3 8 2 2" xfId="22219" xr:uid="{00000000-0005-0000-0000-000014560000}"/>
    <cellStyle name="20% - Accent1 3 2 5 2 3 8 3" xfId="22220" xr:uid="{00000000-0005-0000-0000-000015560000}"/>
    <cellStyle name="20% - Accent1 3 2 5 2 3 9" xfId="22221" xr:uid="{00000000-0005-0000-0000-000016560000}"/>
    <cellStyle name="20% - Accent1 3 2 5 2 3 9 2" xfId="22222" xr:uid="{00000000-0005-0000-0000-000017560000}"/>
    <cellStyle name="20% - Accent1 3 2 5 2 4" xfId="22223" xr:uid="{00000000-0005-0000-0000-000018560000}"/>
    <cellStyle name="20% - Accent1 3 2 5 2 4 10" xfId="22224" xr:uid="{00000000-0005-0000-0000-000019560000}"/>
    <cellStyle name="20% - Accent1 3 2 5 2 4 10 2" xfId="22225" xr:uid="{00000000-0005-0000-0000-00001A560000}"/>
    <cellStyle name="20% - Accent1 3 2 5 2 4 11" xfId="22226" xr:uid="{00000000-0005-0000-0000-00001B560000}"/>
    <cellStyle name="20% - Accent1 3 2 5 2 4 2" xfId="22227" xr:uid="{00000000-0005-0000-0000-00001C560000}"/>
    <cellStyle name="20% - Accent1 3 2 5 2 4 2 2" xfId="22228" xr:uid="{00000000-0005-0000-0000-00001D560000}"/>
    <cellStyle name="20% - Accent1 3 2 5 2 4 2 2 2" xfId="22229" xr:uid="{00000000-0005-0000-0000-00001E560000}"/>
    <cellStyle name="20% - Accent1 3 2 5 2 4 2 2 2 2" xfId="22230" xr:uid="{00000000-0005-0000-0000-00001F560000}"/>
    <cellStyle name="20% - Accent1 3 2 5 2 4 2 2 2 2 2" xfId="22231" xr:uid="{00000000-0005-0000-0000-000020560000}"/>
    <cellStyle name="20% - Accent1 3 2 5 2 4 2 2 2 3" xfId="22232" xr:uid="{00000000-0005-0000-0000-000021560000}"/>
    <cellStyle name="20% - Accent1 3 2 5 2 4 2 2 3" xfId="22233" xr:uid="{00000000-0005-0000-0000-000022560000}"/>
    <cellStyle name="20% - Accent1 3 2 5 2 4 2 2 3 2" xfId="22234" xr:uid="{00000000-0005-0000-0000-000023560000}"/>
    <cellStyle name="20% - Accent1 3 2 5 2 4 2 2 4" xfId="22235" xr:uid="{00000000-0005-0000-0000-000024560000}"/>
    <cellStyle name="20% - Accent1 3 2 5 2 4 2 3" xfId="22236" xr:uid="{00000000-0005-0000-0000-000025560000}"/>
    <cellStyle name="20% - Accent1 3 2 5 2 4 2 3 2" xfId="22237" xr:uid="{00000000-0005-0000-0000-000026560000}"/>
    <cellStyle name="20% - Accent1 3 2 5 2 4 2 3 2 2" xfId="22238" xr:uid="{00000000-0005-0000-0000-000027560000}"/>
    <cellStyle name="20% - Accent1 3 2 5 2 4 2 3 2 2 2" xfId="22239" xr:uid="{00000000-0005-0000-0000-000028560000}"/>
    <cellStyle name="20% - Accent1 3 2 5 2 4 2 3 2 3" xfId="22240" xr:uid="{00000000-0005-0000-0000-000029560000}"/>
    <cellStyle name="20% - Accent1 3 2 5 2 4 2 3 3" xfId="22241" xr:uid="{00000000-0005-0000-0000-00002A560000}"/>
    <cellStyle name="20% - Accent1 3 2 5 2 4 2 3 3 2" xfId="22242" xr:uid="{00000000-0005-0000-0000-00002B560000}"/>
    <cellStyle name="20% - Accent1 3 2 5 2 4 2 3 4" xfId="22243" xr:uid="{00000000-0005-0000-0000-00002C560000}"/>
    <cellStyle name="20% - Accent1 3 2 5 2 4 2 4" xfId="22244" xr:uid="{00000000-0005-0000-0000-00002D560000}"/>
    <cellStyle name="20% - Accent1 3 2 5 2 4 2 4 2" xfId="22245" xr:uid="{00000000-0005-0000-0000-00002E560000}"/>
    <cellStyle name="20% - Accent1 3 2 5 2 4 2 4 2 2" xfId="22246" xr:uid="{00000000-0005-0000-0000-00002F560000}"/>
    <cellStyle name="20% - Accent1 3 2 5 2 4 2 4 2 2 2" xfId="22247" xr:uid="{00000000-0005-0000-0000-000030560000}"/>
    <cellStyle name="20% - Accent1 3 2 5 2 4 2 4 2 3" xfId="22248" xr:uid="{00000000-0005-0000-0000-000031560000}"/>
    <cellStyle name="20% - Accent1 3 2 5 2 4 2 4 3" xfId="22249" xr:uid="{00000000-0005-0000-0000-000032560000}"/>
    <cellStyle name="20% - Accent1 3 2 5 2 4 2 4 3 2" xfId="22250" xr:uid="{00000000-0005-0000-0000-000033560000}"/>
    <cellStyle name="20% - Accent1 3 2 5 2 4 2 4 4" xfId="22251" xr:uid="{00000000-0005-0000-0000-000034560000}"/>
    <cellStyle name="20% - Accent1 3 2 5 2 4 2 5" xfId="22252" xr:uid="{00000000-0005-0000-0000-000035560000}"/>
    <cellStyle name="20% - Accent1 3 2 5 2 4 2 5 2" xfId="22253" xr:uid="{00000000-0005-0000-0000-000036560000}"/>
    <cellStyle name="20% - Accent1 3 2 5 2 4 2 5 2 2" xfId="22254" xr:uid="{00000000-0005-0000-0000-000037560000}"/>
    <cellStyle name="20% - Accent1 3 2 5 2 4 2 5 3" xfId="22255" xr:uid="{00000000-0005-0000-0000-000038560000}"/>
    <cellStyle name="20% - Accent1 3 2 5 2 4 2 6" xfId="22256" xr:uid="{00000000-0005-0000-0000-000039560000}"/>
    <cellStyle name="20% - Accent1 3 2 5 2 4 2 6 2" xfId="22257" xr:uid="{00000000-0005-0000-0000-00003A560000}"/>
    <cellStyle name="20% - Accent1 3 2 5 2 4 2 6 2 2" xfId="22258" xr:uid="{00000000-0005-0000-0000-00003B560000}"/>
    <cellStyle name="20% - Accent1 3 2 5 2 4 2 6 3" xfId="22259" xr:uid="{00000000-0005-0000-0000-00003C560000}"/>
    <cellStyle name="20% - Accent1 3 2 5 2 4 2 7" xfId="22260" xr:uid="{00000000-0005-0000-0000-00003D560000}"/>
    <cellStyle name="20% - Accent1 3 2 5 2 4 2 7 2" xfId="22261" xr:uid="{00000000-0005-0000-0000-00003E560000}"/>
    <cellStyle name="20% - Accent1 3 2 5 2 4 2 8" xfId="22262" xr:uid="{00000000-0005-0000-0000-00003F560000}"/>
    <cellStyle name="20% - Accent1 3 2 5 2 4 2 8 2" xfId="22263" xr:uid="{00000000-0005-0000-0000-000040560000}"/>
    <cellStyle name="20% - Accent1 3 2 5 2 4 2 9" xfId="22264" xr:uid="{00000000-0005-0000-0000-000041560000}"/>
    <cellStyle name="20% - Accent1 3 2 5 2 4 3" xfId="22265" xr:uid="{00000000-0005-0000-0000-000042560000}"/>
    <cellStyle name="20% - Accent1 3 2 5 2 4 3 2" xfId="22266" xr:uid="{00000000-0005-0000-0000-000043560000}"/>
    <cellStyle name="20% - Accent1 3 2 5 2 4 3 2 2" xfId="22267" xr:uid="{00000000-0005-0000-0000-000044560000}"/>
    <cellStyle name="20% - Accent1 3 2 5 2 4 3 2 2 2" xfId="22268" xr:uid="{00000000-0005-0000-0000-000045560000}"/>
    <cellStyle name="20% - Accent1 3 2 5 2 4 3 2 2 2 2" xfId="22269" xr:uid="{00000000-0005-0000-0000-000046560000}"/>
    <cellStyle name="20% - Accent1 3 2 5 2 4 3 2 2 3" xfId="22270" xr:uid="{00000000-0005-0000-0000-000047560000}"/>
    <cellStyle name="20% - Accent1 3 2 5 2 4 3 2 3" xfId="22271" xr:uid="{00000000-0005-0000-0000-000048560000}"/>
    <cellStyle name="20% - Accent1 3 2 5 2 4 3 2 3 2" xfId="22272" xr:uid="{00000000-0005-0000-0000-000049560000}"/>
    <cellStyle name="20% - Accent1 3 2 5 2 4 3 2 4" xfId="22273" xr:uid="{00000000-0005-0000-0000-00004A560000}"/>
    <cellStyle name="20% - Accent1 3 2 5 2 4 3 3" xfId="22274" xr:uid="{00000000-0005-0000-0000-00004B560000}"/>
    <cellStyle name="20% - Accent1 3 2 5 2 4 3 3 2" xfId="22275" xr:uid="{00000000-0005-0000-0000-00004C560000}"/>
    <cellStyle name="20% - Accent1 3 2 5 2 4 3 3 2 2" xfId="22276" xr:uid="{00000000-0005-0000-0000-00004D560000}"/>
    <cellStyle name="20% - Accent1 3 2 5 2 4 3 3 2 2 2" xfId="22277" xr:uid="{00000000-0005-0000-0000-00004E560000}"/>
    <cellStyle name="20% - Accent1 3 2 5 2 4 3 3 2 3" xfId="22278" xr:uid="{00000000-0005-0000-0000-00004F560000}"/>
    <cellStyle name="20% - Accent1 3 2 5 2 4 3 3 3" xfId="22279" xr:uid="{00000000-0005-0000-0000-000050560000}"/>
    <cellStyle name="20% - Accent1 3 2 5 2 4 3 3 3 2" xfId="22280" xr:uid="{00000000-0005-0000-0000-000051560000}"/>
    <cellStyle name="20% - Accent1 3 2 5 2 4 3 3 4" xfId="22281" xr:uid="{00000000-0005-0000-0000-000052560000}"/>
    <cellStyle name="20% - Accent1 3 2 5 2 4 3 4" xfId="22282" xr:uid="{00000000-0005-0000-0000-000053560000}"/>
    <cellStyle name="20% - Accent1 3 2 5 2 4 3 4 2" xfId="22283" xr:uid="{00000000-0005-0000-0000-000054560000}"/>
    <cellStyle name="20% - Accent1 3 2 5 2 4 3 4 2 2" xfId="22284" xr:uid="{00000000-0005-0000-0000-000055560000}"/>
    <cellStyle name="20% - Accent1 3 2 5 2 4 3 4 2 2 2" xfId="22285" xr:uid="{00000000-0005-0000-0000-000056560000}"/>
    <cellStyle name="20% - Accent1 3 2 5 2 4 3 4 2 3" xfId="22286" xr:uid="{00000000-0005-0000-0000-000057560000}"/>
    <cellStyle name="20% - Accent1 3 2 5 2 4 3 4 3" xfId="22287" xr:uid="{00000000-0005-0000-0000-000058560000}"/>
    <cellStyle name="20% - Accent1 3 2 5 2 4 3 4 3 2" xfId="22288" xr:uid="{00000000-0005-0000-0000-000059560000}"/>
    <cellStyle name="20% - Accent1 3 2 5 2 4 3 4 4" xfId="22289" xr:uid="{00000000-0005-0000-0000-00005A560000}"/>
    <cellStyle name="20% - Accent1 3 2 5 2 4 3 5" xfId="22290" xr:uid="{00000000-0005-0000-0000-00005B560000}"/>
    <cellStyle name="20% - Accent1 3 2 5 2 4 3 5 2" xfId="22291" xr:uid="{00000000-0005-0000-0000-00005C560000}"/>
    <cellStyle name="20% - Accent1 3 2 5 2 4 3 5 2 2" xfId="22292" xr:uid="{00000000-0005-0000-0000-00005D560000}"/>
    <cellStyle name="20% - Accent1 3 2 5 2 4 3 5 3" xfId="22293" xr:uid="{00000000-0005-0000-0000-00005E560000}"/>
    <cellStyle name="20% - Accent1 3 2 5 2 4 3 6" xfId="22294" xr:uid="{00000000-0005-0000-0000-00005F560000}"/>
    <cellStyle name="20% - Accent1 3 2 5 2 4 3 6 2" xfId="22295" xr:uid="{00000000-0005-0000-0000-000060560000}"/>
    <cellStyle name="20% - Accent1 3 2 5 2 4 3 6 2 2" xfId="22296" xr:uid="{00000000-0005-0000-0000-000061560000}"/>
    <cellStyle name="20% - Accent1 3 2 5 2 4 3 6 3" xfId="22297" xr:uid="{00000000-0005-0000-0000-000062560000}"/>
    <cellStyle name="20% - Accent1 3 2 5 2 4 3 7" xfId="22298" xr:uid="{00000000-0005-0000-0000-000063560000}"/>
    <cellStyle name="20% - Accent1 3 2 5 2 4 3 7 2" xfId="22299" xr:uid="{00000000-0005-0000-0000-000064560000}"/>
    <cellStyle name="20% - Accent1 3 2 5 2 4 3 8" xfId="22300" xr:uid="{00000000-0005-0000-0000-000065560000}"/>
    <cellStyle name="20% - Accent1 3 2 5 2 4 3 8 2" xfId="22301" xr:uid="{00000000-0005-0000-0000-000066560000}"/>
    <cellStyle name="20% - Accent1 3 2 5 2 4 3 9" xfId="22302" xr:uid="{00000000-0005-0000-0000-000067560000}"/>
    <cellStyle name="20% - Accent1 3 2 5 2 4 4" xfId="22303" xr:uid="{00000000-0005-0000-0000-000068560000}"/>
    <cellStyle name="20% - Accent1 3 2 5 2 4 4 2" xfId="22304" xr:uid="{00000000-0005-0000-0000-000069560000}"/>
    <cellStyle name="20% - Accent1 3 2 5 2 4 4 2 2" xfId="22305" xr:uid="{00000000-0005-0000-0000-00006A560000}"/>
    <cellStyle name="20% - Accent1 3 2 5 2 4 4 2 2 2" xfId="22306" xr:uid="{00000000-0005-0000-0000-00006B560000}"/>
    <cellStyle name="20% - Accent1 3 2 5 2 4 4 2 3" xfId="22307" xr:uid="{00000000-0005-0000-0000-00006C560000}"/>
    <cellStyle name="20% - Accent1 3 2 5 2 4 4 3" xfId="22308" xr:uid="{00000000-0005-0000-0000-00006D560000}"/>
    <cellStyle name="20% - Accent1 3 2 5 2 4 4 3 2" xfId="22309" xr:uid="{00000000-0005-0000-0000-00006E560000}"/>
    <cellStyle name="20% - Accent1 3 2 5 2 4 4 4" xfId="22310" xr:uid="{00000000-0005-0000-0000-00006F560000}"/>
    <cellStyle name="20% - Accent1 3 2 5 2 4 5" xfId="22311" xr:uid="{00000000-0005-0000-0000-000070560000}"/>
    <cellStyle name="20% - Accent1 3 2 5 2 4 5 2" xfId="22312" xr:uid="{00000000-0005-0000-0000-000071560000}"/>
    <cellStyle name="20% - Accent1 3 2 5 2 4 5 2 2" xfId="22313" xr:uid="{00000000-0005-0000-0000-000072560000}"/>
    <cellStyle name="20% - Accent1 3 2 5 2 4 5 2 2 2" xfId="22314" xr:uid="{00000000-0005-0000-0000-000073560000}"/>
    <cellStyle name="20% - Accent1 3 2 5 2 4 5 2 3" xfId="22315" xr:uid="{00000000-0005-0000-0000-000074560000}"/>
    <cellStyle name="20% - Accent1 3 2 5 2 4 5 3" xfId="22316" xr:uid="{00000000-0005-0000-0000-000075560000}"/>
    <cellStyle name="20% - Accent1 3 2 5 2 4 5 3 2" xfId="22317" xr:uid="{00000000-0005-0000-0000-000076560000}"/>
    <cellStyle name="20% - Accent1 3 2 5 2 4 5 4" xfId="22318" xr:uid="{00000000-0005-0000-0000-000077560000}"/>
    <cellStyle name="20% - Accent1 3 2 5 2 4 6" xfId="22319" xr:uid="{00000000-0005-0000-0000-000078560000}"/>
    <cellStyle name="20% - Accent1 3 2 5 2 4 6 2" xfId="22320" xr:uid="{00000000-0005-0000-0000-000079560000}"/>
    <cellStyle name="20% - Accent1 3 2 5 2 4 6 2 2" xfId="22321" xr:uid="{00000000-0005-0000-0000-00007A560000}"/>
    <cellStyle name="20% - Accent1 3 2 5 2 4 6 2 2 2" xfId="22322" xr:uid="{00000000-0005-0000-0000-00007B560000}"/>
    <cellStyle name="20% - Accent1 3 2 5 2 4 6 2 3" xfId="22323" xr:uid="{00000000-0005-0000-0000-00007C560000}"/>
    <cellStyle name="20% - Accent1 3 2 5 2 4 6 3" xfId="22324" xr:uid="{00000000-0005-0000-0000-00007D560000}"/>
    <cellStyle name="20% - Accent1 3 2 5 2 4 6 3 2" xfId="22325" xr:uid="{00000000-0005-0000-0000-00007E560000}"/>
    <cellStyle name="20% - Accent1 3 2 5 2 4 6 4" xfId="22326" xr:uid="{00000000-0005-0000-0000-00007F560000}"/>
    <cellStyle name="20% - Accent1 3 2 5 2 4 7" xfId="22327" xr:uid="{00000000-0005-0000-0000-000080560000}"/>
    <cellStyle name="20% - Accent1 3 2 5 2 4 7 2" xfId="22328" xr:uid="{00000000-0005-0000-0000-000081560000}"/>
    <cellStyle name="20% - Accent1 3 2 5 2 4 7 2 2" xfId="22329" xr:uid="{00000000-0005-0000-0000-000082560000}"/>
    <cellStyle name="20% - Accent1 3 2 5 2 4 7 3" xfId="22330" xr:uid="{00000000-0005-0000-0000-000083560000}"/>
    <cellStyle name="20% - Accent1 3 2 5 2 4 8" xfId="22331" xr:uid="{00000000-0005-0000-0000-000084560000}"/>
    <cellStyle name="20% - Accent1 3 2 5 2 4 8 2" xfId="22332" xr:uid="{00000000-0005-0000-0000-000085560000}"/>
    <cellStyle name="20% - Accent1 3 2 5 2 4 8 2 2" xfId="22333" xr:uid="{00000000-0005-0000-0000-000086560000}"/>
    <cellStyle name="20% - Accent1 3 2 5 2 4 8 3" xfId="22334" xr:uid="{00000000-0005-0000-0000-000087560000}"/>
    <cellStyle name="20% - Accent1 3 2 5 2 4 9" xfId="22335" xr:uid="{00000000-0005-0000-0000-000088560000}"/>
    <cellStyle name="20% - Accent1 3 2 5 2 4 9 2" xfId="22336" xr:uid="{00000000-0005-0000-0000-000089560000}"/>
    <cellStyle name="20% - Accent1 3 2 5 2 5" xfId="22337" xr:uid="{00000000-0005-0000-0000-00008A560000}"/>
    <cellStyle name="20% - Accent1 3 2 5 2 5 2" xfId="22338" xr:uid="{00000000-0005-0000-0000-00008B560000}"/>
    <cellStyle name="20% - Accent1 3 2 5 2 5 2 2" xfId="22339" xr:uid="{00000000-0005-0000-0000-00008C560000}"/>
    <cellStyle name="20% - Accent1 3 2 5 2 5 2 2 2" xfId="22340" xr:uid="{00000000-0005-0000-0000-00008D560000}"/>
    <cellStyle name="20% - Accent1 3 2 5 2 5 2 2 2 2" xfId="22341" xr:uid="{00000000-0005-0000-0000-00008E560000}"/>
    <cellStyle name="20% - Accent1 3 2 5 2 5 2 2 3" xfId="22342" xr:uid="{00000000-0005-0000-0000-00008F560000}"/>
    <cellStyle name="20% - Accent1 3 2 5 2 5 2 3" xfId="22343" xr:uid="{00000000-0005-0000-0000-000090560000}"/>
    <cellStyle name="20% - Accent1 3 2 5 2 5 2 3 2" xfId="22344" xr:uid="{00000000-0005-0000-0000-000091560000}"/>
    <cellStyle name="20% - Accent1 3 2 5 2 5 2 4" xfId="22345" xr:uid="{00000000-0005-0000-0000-000092560000}"/>
    <cellStyle name="20% - Accent1 3 2 5 2 5 3" xfId="22346" xr:uid="{00000000-0005-0000-0000-000093560000}"/>
    <cellStyle name="20% - Accent1 3 2 5 2 5 3 2" xfId="22347" xr:uid="{00000000-0005-0000-0000-000094560000}"/>
    <cellStyle name="20% - Accent1 3 2 5 2 5 3 2 2" xfId="22348" xr:uid="{00000000-0005-0000-0000-000095560000}"/>
    <cellStyle name="20% - Accent1 3 2 5 2 5 3 2 2 2" xfId="22349" xr:uid="{00000000-0005-0000-0000-000096560000}"/>
    <cellStyle name="20% - Accent1 3 2 5 2 5 3 2 3" xfId="22350" xr:uid="{00000000-0005-0000-0000-000097560000}"/>
    <cellStyle name="20% - Accent1 3 2 5 2 5 3 3" xfId="22351" xr:uid="{00000000-0005-0000-0000-000098560000}"/>
    <cellStyle name="20% - Accent1 3 2 5 2 5 3 3 2" xfId="22352" xr:uid="{00000000-0005-0000-0000-000099560000}"/>
    <cellStyle name="20% - Accent1 3 2 5 2 5 3 4" xfId="22353" xr:uid="{00000000-0005-0000-0000-00009A560000}"/>
    <cellStyle name="20% - Accent1 3 2 5 2 5 4" xfId="22354" xr:uid="{00000000-0005-0000-0000-00009B560000}"/>
    <cellStyle name="20% - Accent1 3 2 5 2 5 4 2" xfId="22355" xr:uid="{00000000-0005-0000-0000-00009C560000}"/>
    <cellStyle name="20% - Accent1 3 2 5 2 5 4 2 2" xfId="22356" xr:uid="{00000000-0005-0000-0000-00009D560000}"/>
    <cellStyle name="20% - Accent1 3 2 5 2 5 4 2 2 2" xfId="22357" xr:uid="{00000000-0005-0000-0000-00009E560000}"/>
    <cellStyle name="20% - Accent1 3 2 5 2 5 4 2 3" xfId="22358" xr:uid="{00000000-0005-0000-0000-00009F560000}"/>
    <cellStyle name="20% - Accent1 3 2 5 2 5 4 3" xfId="22359" xr:uid="{00000000-0005-0000-0000-0000A0560000}"/>
    <cellStyle name="20% - Accent1 3 2 5 2 5 4 3 2" xfId="22360" xr:uid="{00000000-0005-0000-0000-0000A1560000}"/>
    <cellStyle name="20% - Accent1 3 2 5 2 5 4 4" xfId="22361" xr:uid="{00000000-0005-0000-0000-0000A2560000}"/>
    <cellStyle name="20% - Accent1 3 2 5 2 5 5" xfId="22362" xr:uid="{00000000-0005-0000-0000-0000A3560000}"/>
    <cellStyle name="20% - Accent1 3 2 5 2 5 5 2" xfId="22363" xr:uid="{00000000-0005-0000-0000-0000A4560000}"/>
    <cellStyle name="20% - Accent1 3 2 5 2 5 5 2 2" xfId="22364" xr:uid="{00000000-0005-0000-0000-0000A5560000}"/>
    <cellStyle name="20% - Accent1 3 2 5 2 5 5 3" xfId="22365" xr:uid="{00000000-0005-0000-0000-0000A6560000}"/>
    <cellStyle name="20% - Accent1 3 2 5 2 5 6" xfId="22366" xr:uid="{00000000-0005-0000-0000-0000A7560000}"/>
    <cellStyle name="20% - Accent1 3 2 5 2 5 6 2" xfId="22367" xr:uid="{00000000-0005-0000-0000-0000A8560000}"/>
    <cellStyle name="20% - Accent1 3 2 5 2 5 6 2 2" xfId="22368" xr:uid="{00000000-0005-0000-0000-0000A9560000}"/>
    <cellStyle name="20% - Accent1 3 2 5 2 5 6 3" xfId="22369" xr:uid="{00000000-0005-0000-0000-0000AA560000}"/>
    <cellStyle name="20% - Accent1 3 2 5 2 5 7" xfId="22370" xr:uid="{00000000-0005-0000-0000-0000AB560000}"/>
    <cellStyle name="20% - Accent1 3 2 5 2 5 7 2" xfId="22371" xr:uid="{00000000-0005-0000-0000-0000AC560000}"/>
    <cellStyle name="20% - Accent1 3 2 5 2 5 8" xfId="22372" xr:uid="{00000000-0005-0000-0000-0000AD560000}"/>
    <cellStyle name="20% - Accent1 3 2 5 2 5 8 2" xfId="22373" xr:uid="{00000000-0005-0000-0000-0000AE560000}"/>
    <cellStyle name="20% - Accent1 3 2 5 2 5 9" xfId="22374" xr:uid="{00000000-0005-0000-0000-0000AF560000}"/>
    <cellStyle name="20% - Accent1 3 2 5 2 6" xfId="22375" xr:uid="{00000000-0005-0000-0000-0000B0560000}"/>
    <cellStyle name="20% - Accent1 3 2 5 2 6 2" xfId="22376" xr:uid="{00000000-0005-0000-0000-0000B1560000}"/>
    <cellStyle name="20% - Accent1 3 2 5 2 6 2 2" xfId="22377" xr:uid="{00000000-0005-0000-0000-0000B2560000}"/>
    <cellStyle name="20% - Accent1 3 2 5 2 6 2 2 2" xfId="22378" xr:uid="{00000000-0005-0000-0000-0000B3560000}"/>
    <cellStyle name="20% - Accent1 3 2 5 2 6 2 2 2 2" xfId="22379" xr:uid="{00000000-0005-0000-0000-0000B4560000}"/>
    <cellStyle name="20% - Accent1 3 2 5 2 6 2 2 3" xfId="22380" xr:uid="{00000000-0005-0000-0000-0000B5560000}"/>
    <cellStyle name="20% - Accent1 3 2 5 2 6 2 3" xfId="22381" xr:uid="{00000000-0005-0000-0000-0000B6560000}"/>
    <cellStyle name="20% - Accent1 3 2 5 2 6 2 3 2" xfId="22382" xr:uid="{00000000-0005-0000-0000-0000B7560000}"/>
    <cellStyle name="20% - Accent1 3 2 5 2 6 2 4" xfId="22383" xr:uid="{00000000-0005-0000-0000-0000B8560000}"/>
    <cellStyle name="20% - Accent1 3 2 5 2 6 3" xfId="22384" xr:uid="{00000000-0005-0000-0000-0000B9560000}"/>
    <cellStyle name="20% - Accent1 3 2 5 2 6 3 2" xfId="22385" xr:uid="{00000000-0005-0000-0000-0000BA560000}"/>
    <cellStyle name="20% - Accent1 3 2 5 2 6 3 2 2" xfId="22386" xr:uid="{00000000-0005-0000-0000-0000BB560000}"/>
    <cellStyle name="20% - Accent1 3 2 5 2 6 3 2 2 2" xfId="22387" xr:uid="{00000000-0005-0000-0000-0000BC560000}"/>
    <cellStyle name="20% - Accent1 3 2 5 2 6 3 2 3" xfId="22388" xr:uid="{00000000-0005-0000-0000-0000BD560000}"/>
    <cellStyle name="20% - Accent1 3 2 5 2 6 3 3" xfId="22389" xr:uid="{00000000-0005-0000-0000-0000BE560000}"/>
    <cellStyle name="20% - Accent1 3 2 5 2 6 3 3 2" xfId="22390" xr:uid="{00000000-0005-0000-0000-0000BF560000}"/>
    <cellStyle name="20% - Accent1 3 2 5 2 6 3 4" xfId="22391" xr:uid="{00000000-0005-0000-0000-0000C0560000}"/>
    <cellStyle name="20% - Accent1 3 2 5 2 6 4" xfId="22392" xr:uid="{00000000-0005-0000-0000-0000C1560000}"/>
    <cellStyle name="20% - Accent1 3 2 5 2 6 4 2" xfId="22393" xr:uid="{00000000-0005-0000-0000-0000C2560000}"/>
    <cellStyle name="20% - Accent1 3 2 5 2 6 4 2 2" xfId="22394" xr:uid="{00000000-0005-0000-0000-0000C3560000}"/>
    <cellStyle name="20% - Accent1 3 2 5 2 6 4 2 2 2" xfId="22395" xr:uid="{00000000-0005-0000-0000-0000C4560000}"/>
    <cellStyle name="20% - Accent1 3 2 5 2 6 4 2 3" xfId="22396" xr:uid="{00000000-0005-0000-0000-0000C5560000}"/>
    <cellStyle name="20% - Accent1 3 2 5 2 6 4 3" xfId="22397" xr:uid="{00000000-0005-0000-0000-0000C6560000}"/>
    <cellStyle name="20% - Accent1 3 2 5 2 6 4 3 2" xfId="22398" xr:uid="{00000000-0005-0000-0000-0000C7560000}"/>
    <cellStyle name="20% - Accent1 3 2 5 2 6 4 4" xfId="22399" xr:uid="{00000000-0005-0000-0000-0000C8560000}"/>
    <cellStyle name="20% - Accent1 3 2 5 2 6 5" xfId="22400" xr:uid="{00000000-0005-0000-0000-0000C9560000}"/>
    <cellStyle name="20% - Accent1 3 2 5 2 6 5 2" xfId="22401" xr:uid="{00000000-0005-0000-0000-0000CA560000}"/>
    <cellStyle name="20% - Accent1 3 2 5 2 6 5 2 2" xfId="22402" xr:uid="{00000000-0005-0000-0000-0000CB560000}"/>
    <cellStyle name="20% - Accent1 3 2 5 2 6 5 3" xfId="22403" xr:uid="{00000000-0005-0000-0000-0000CC560000}"/>
    <cellStyle name="20% - Accent1 3 2 5 2 6 6" xfId="22404" xr:uid="{00000000-0005-0000-0000-0000CD560000}"/>
    <cellStyle name="20% - Accent1 3 2 5 2 6 6 2" xfId="22405" xr:uid="{00000000-0005-0000-0000-0000CE560000}"/>
    <cellStyle name="20% - Accent1 3 2 5 2 6 6 2 2" xfId="22406" xr:uid="{00000000-0005-0000-0000-0000CF560000}"/>
    <cellStyle name="20% - Accent1 3 2 5 2 6 6 3" xfId="22407" xr:uid="{00000000-0005-0000-0000-0000D0560000}"/>
    <cellStyle name="20% - Accent1 3 2 5 2 6 7" xfId="22408" xr:uid="{00000000-0005-0000-0000-0000D1560000}"/>
    <cellStyle name="20% - Accent1 3 2 5 2 6 7 2" xfId="22409" xr:uid="{00000000-0005-0000-0000-0000D2560000}"/>
    <cellStyle name="20% - Accent1 3 2 5 2 6 8" xfId="22410" xr:uid="{00000000-0005-0000-0000-0000D3560000}"/>
    <cellStyle name="20% - Accent1 3 2 5 2 6 8 2" xfId="22411" xr:uid="{00000000-0005-0000-0000-0000D4560000}"/>
    <cellStyle name="20% - Accent1 3 2 5 2 6 9" xfId="22412" xr:uid="{00000000-0005-0000-0000-0000D5560000}"/>
    <cellStyle name="20% - Accent1 3 2 5 2 7" xfId="22413" xr:uid="{00000000-0005-0000-0000-0000D6560000}"/>
    <cellStyle name="20% - Accent1 3 2 5 2 7 2" xfId="22414" xr:uid="{00000000-0005-0000-0000-0000D7560000}"/>
    <cellStyle name="20% - Accent1 3 2 5 2 7 2 2" xfId="22415" xr:uid="{00000000-0005-0000-0000-0000D8560000}"/>
    <cellStyle name="20% - Accent1 3 2 5 2 7 2 2 2" xfId="22416" xr:uid="{00000000-0005-0000-0000-0000D9560000}"/>
    <cellStyle name="20% - Accent1 3 2 5 2 7 2 3" xfId="22417" xr:uid="{00000000-0005-0000-0000-0000DA560000}"/>
    <cellStyle name="20% - Accent1 3 2 5 2 7 3" xfId="22418" xr:uid="{00000000-0005-0000-0000-0000DB560000}"/>
    <cellStyle name="20% - Accent1 3 2 5 2 7 3 2" xfId="22419" xr:uid="{00000000-0005-0000-0000-0000DC560000}"/>
    <cellStyle name="20% - Accent1 3 2 5 2 7 4" xfId="22420" xr:uid="{00000000-0005-0000-0000-0000DD560000}"/>
    <cellStyle name="20% - Accent1 3 2 5 2 8" xfId="22421" xr:uid="{00000000-0005-0000-0000-0000DE560000}"/>
    <cellStyle name="20% - Accent1 3 2 5 2 8 2" xfId="22422" xr:uid="{00000000-0005-0000-0000-0000DF560000}"/>
    <cellStyle name="20% - Accent1 3 2 5 2 8 2 2" xfId="22423" xr:uid="{00000000-0005-0000-0000-0000E0560000}"/>
    <cellStyle name="20% - Accent1 3 2 5 2 8 2 2 2" xfId="22424" xr:uid="{00000000-0005-0000-0000-0000E1560000}"/>
    <cellStyle name="20% - Accent1 3 2 5 2 8 2 3" xfId="22425" xr:uid="{00000000-0005-0000-0000-0000E2560000}"/>
    <cellStyle name="20% - Accent1 3 2 5 2 8 3" xfId="22426" xr:uid="{00000000-0005-0000-0000-0000E3560000}"/>
    <cellStyle name="20% - Accent1 3 2 5 2 8 3 2" xfId="22427" xr:uid="{00000000-0005-0000-0000-0000E4560000}"/>
    <cellStyle name="20% - Accent1 3 2 5 2 8 4" xfId="22428" xr:uid="{00000000-0005-0000-0000-0000E5560000}"/>
    <cellStyle name="20% - Accent1 3 2 5 2 9" xfId="22429" xr:uid="{00000000-0005-0000-0000-0000E6560000}"/>
    <cellStyle name="20% - Accent1 3 2 5 2 9 2" xfId="22430" xr:uid="{00000000-0005-0000-0000-0000E7560000}"/>
    <cellStyle name="20% - Accent1 3 2 5 2 9 2 2" xfId="22431" xr:uid="{00000000-0005-0000-0000-0000E8560000}"/>
    <cellStyle name="20% - Accent1 3 2 5 2 9 2 2 2" xfId="22432" xr:uid="{00000000-0005-0000-0000-0000E9560000}"/>
    <cellStyle name="20% - Accent1 3 2 5 2 9 2 3" xfId="22433" xr:uid="{00000000-0005-0000-0000-0000EA560000}"/>
    <cellStyle name="20% - Accent1 3 2 5 2 9 3" xfId="22434" xr:uid="{00000000-0005-0000-0000-0000EB560000}"/>
    <cellStyle name="20% - Accent1 3 2 5 2 9 3 2" xfId="22435" xr:uid="{00000000-0005-0000-0000-0000EC560000}"/>
    <cellStyle name="20% - Accent1 3 2 5 2 9 4" xfId="22436" xr:uid="{00000000-0005-0000-0000-0000ED560000}"/>
    <cellStyle name="20% - Accent1 3 2 5 3" xfId="22437" xr:uid="{00000000-0005-0000-0000-0000EE560000}"/>
    <cellStyle name="20% - Accent1 3 2 5 3 10" xfId="22438" xr:uid="{00000000-0005-0000-0000-0000EF560000}"/>
    <cellStyle name="20% - Accent1 3 2 5 3 10 2" xfId="22439" xr:uid="{00000000-0005-0000-0000-0000F0560000}"/>
    <cellStyle name="20% - Accent1 3 2 5 3 11" xfId="22440" xr:uid="{00000000-0005-0000-0000-0000F1560000}"/>
    <cellStyle name="20% - Accent1 3 2 5 3 2" xfId="22441" xr:uid="{00000000-0005-0000-0000-0000F2560000}"/>
    <cellStyle name="20% - Accent1 3 2 5 3 2 2" xfId="22442" xr:uid="{00000000-0005-0000-0000-0000F3560000}"/>
    <cellStyle name="20% - Accent1 3 2 5 3 2 2 2" xfId="22443" xr:uid="{00000000-0005-0000-0000-0000F4560000}"/>
    <cellStyle name="20% - Accent1 3 2 5 3 2 2 2 2" xfId="22444" xr:uid="{00000000-0005-0000-0000-0000F5560000}"/>
    <cellStyle name="20% - Accent1 3 2 5 3 2 2 2 2 2" xfId="22445" xr:uid="{00000000-0005-0000-0000-0000F6560000}"/>
    <cellStyle name="20% - Accent1 3 2 5 3 2 2 2 3" xfId="22446" xr:uid="{00000000-0005-0000-0000-0000F7560000}"/>
    <cellStyle name="20% - Accent1 3 2 5 3 2 2 3" xfId="22447" xr:uid="{00000000-0005-0000-0000-0000F8560000}"/>
    <cellStyle name="20% - Accent1 3 2 5 3 2 2 3 2" xfId="22448" xr:uid="{00000000-0005-0000-0000-0000F9560000}"/>
    <cellStyle name="20% - Accent1 3 2 5 3 2 2 4" xfId="22449" xr:uid="{00000000-0005-0000-0000-0000FA560000}"/>
    <cellStyle name="20% - Accent1 3 2 5 3 2 3" xfId="22450" xr:uid="{00000000-0005-0000-0000-0000FB560000}"/>
    <cellStyle name="20% - Accent1 3 2 5 3 2 3 2" xfId="22451" xr:uid="{00000000-0005-0000-0000-0000FC560000}"/>
    <cellStyle name="20% - Accent1 3 2 5 3 2 3 2 2" xfId="22452" xr:uid="{00000000-0005-0000-0000-0000FD560000}"/>
    <cellStyle name="20% - Accent1 3 2 5 3 2 3 2 2 2" xfId="22453" xr:uid="{00000000-0005-0000-0000-0000FE560000}"/>
    <cellStyle name="20% - Accent1 3 2 5 3 2 3 2 3" xfId="22454" xr:uid="{00000000-0005-0000-0000-0000FF560000}"/>
    <cellStyle name="20% - Accent1 3 2 5 3 2 3 3" xfId="22455" xr:uid="{00000000-0005-0000-0000-000000570000}"/>
    <cellStyle name="20% - Accent1 3 2 5 3 2 3 3 2" xfId="22456" xr:uid="{00000000-0005-0000-0000-000001570000}"/>
    <cellStyle name="20% - Accent1 3 2 5 3 2 3 4" xfId="22457" xr:uid="{00000000-0005-0000-0000-000002570000}"/>
    <cellStyle name="20% - Accent1 3 2 5 3 2 4" xfId="22458" xr:uid="{00000000-0005-0000-0000-000003570000}"/>
    <cellStyle name="20% - Accent1 3 2 5 3 2 4 2" xfId="22459" xr:uid="{00000000-0005-0000-0000-000004570000}"/>
    <cellStyle name="20% - Accent1 3 2 5 3 2 4 2 2" xfId="22460" xr:uid="{00000000-0005-0000-0000-000005570000}"/>
    <cellStyle name="20% - Accent1 3 2 5 3 2 4 2 2 2" xfId="22461" xr:uid="{00000000-0005-0000-0000-000006570000}"/>
    <cellStyle name="20% - Accent1 3 2 5 3 2 4 2 3" xfId="22462" xr:uid="{00000000-0005-0000-0000-000007570000}"/>
    <cellStyle name="20% - Accent1 3 2 5 3 2 4 3" xfId="22463" xr:uid="{00000000-0005-0000-0000-000008570000}"/>
    <cellStyle name="20% - Accent1 3 2 5 3 2 4 3 2" xfId="22464" xr:uid="{00000000-0005-0000-0000-000009570000}"/>
    <cellStyle name="20% - Accent1 3 2 5 3 2 4 4" xfId="22465" xr:uid="{00000000-0005-0000-0000-00000A570000}"/>
    <cellStyle name="20% - Accent1 3 2 5 3 2 5" xfId="22466" xr:uid="{00000000-0005-0000-0000-00000B570000}"/>
    <cellStyle name="20% - Accent1 3 2 5 3 2 5 2" xfId="22467" xr:uid="{00000000-0005-0000-0000-00000C570000}"/>
    <cellStyle name="20% - Accent1 3 2 5 3 2 5 2 2" xfId="22468" xr:uid="{00000000-0005-0000-0000-00000D570000}"/>
    <cellStyle name="20% - Accent1 3 2 5 3 2 5 3" xfId="22469" xr:uid="{00000000-0005-0000-0000-00000E570000}"/>
    <cellStyle name="20% - Accent1 3 2 5 3 2 6" xfId="22470" xr:uid="{00000000-0005-0000-0000-00000F570000}"/>
    <cellStyle name="20% - Accent1 3 2 5 3 2 6 2" xfId="22471" xr:uid="{00000000-0005-0000-0000-000010570000}"/>
    <cellStyle name="20% - Accent1 3 2 5 3 2 6 2 2" xfId="22472" xr:uid="{00000000-0005-0000-0000-000011570000}"/>
    <cellStyle name="20% - Accent1 3 2 5 3 2 6 3" xfId="22473" xr:uid="{00000000-0005-0000-0000-000012570000}"/>
    <cellStyle name="20% - Accent1 3 2 5 3 2 7" xfId="22474" xr:uid="{00000000-0005-0000-0000-000013570000}"/>
    <cellStyle name="20% - Accent1 3 2 5 3 2 7 2" xfId="22475" xr:uid="{00000000-0005-0000-0000-000014570000}"/>
    <cellStyle name="20% - Accent1 3 2 5 3 2 8" xfId="22476" xr:uid="{00000000-0005-0000-0000-000015570000}"/>
    <cellStyle name="20% - Accent1 3 2 5 3 2 8 2" xfId="22477" xr:uid="{00000000-0005-0000-0000-000016570000}"/>
    <cellStyle name="20% - Accent1 3 2 5 3 2 9" xfId="22478" xr:uid="{00000000-0005-0000-0000-000017570000}"/>
    <cellStyle name="20% - Accent1 3 2 5 3 3" xfId="22479" xr:uid="{00000000-0005-0000-0000-000018570000}"/>
    <cellStyle name="20% - Accent1 3 2 5 3 3 2" xfId="22480" xr:uid="{00000000-0005-0000-0000-000019570000}"/>
    <cellStyle name="20% - Accent1 3 2 5 3 3 2 2" xfId="22481" xr:uid="{00000000-0005-0000-0000-00001A570000}"/>
    <cellStyle name="20% - Accent1 3 2 5 3 3 2 2 2" xfId="22482" xr:uid="{00000000-0005-0000-0000-00001B570000}"/>
    <cellStyle name="20% - Accent1 3 2 5 3 3 2 2 2 2" xfId="22483" xr:uid="{00000000-0005-0000-0000-00001C570000}"/>
    <cellStyle name="20% - Accent1 3 2 5 3 3 2 2 3" xfId="22484" xr:uid="{00000000-0005-0000-0000-00001D570000}"/>
    <cellStyle name="20% - Accent1 3 2 5 3 3 2 3" xfId="22485" xr:uid="{00000000-0005-0000-0000-00001E570000}"/>
    <cellStyle name="20% - Accent1 3 2 5 3 3 2 3 2" xfId="22486" xr:uid="{00000000-0005-0000-0000-00001F570000}"/>
    <cellStyle name="20% - Accent1 3 2 5 3 3 2 4" xfId="22487" xr:uid="{00000000-0005-0000-0000-000020570000}"/>
    <cellStyle name="20% - Accent1 3 2 5 3 3 3" xfId="22488" xr:uid="{00000000-0005-0000-0000-000021570000}"/>
    <cellStyle name="20% - Accent1 3 2 5 3 3 3 2" xfId="22489" xr:uid="{00000000-0005-0000-0000-000022570000}"/>
    <cellStyle name="20% - Accent1 3 2 5 3 3 3 2 2" xfId="22490" xr:uid="{00000000-0005-0000-0000-000023570000}"/>
    <cellStyle name="20% - Accent1 3 2 5 3 3 3 2 2 2" xfId="22491" xr:uid="{00000000-0005-0000-0000-000024570000}"/>
    <cellStyle name="20% - Accent1 3 2 5 3 3 3 2 3" xfId="22492" xr:uid="{00000000-0005-0000-0000-000025570000}"/>
    <cellStyle name="20% - Accent1 3 2 5 3 3 3 3" xfId="22493" xr:uid="{00000000-0005-0000-0000-000026570000}"/>
    <cellStyle name="20% - Accent1 3 2 5 3 3 3 3 2" xfId="22494" xr:uid="{00000000-0005-0000-0000-000027570000}"/>
    <cellStyle name="20% - Accent1 3 2 5 3 3 3 4" xfId="22495" xr:uid="{00000000-0005-0000-0000-000028570000}"/>
    <cellStyle name="20% - Accent1 3 2 5 3 3 4" xfId="22496" xr:uid="{00000000-0005-0000-0000-000029570000}"/>
    <cellStyle name="20% - Accent1 3 2 5 3 3 4 2" xfId="22497" xr:uid="{00000000-0005-0000-0000-00002A570000}"/>
    <cellStyle name="20% - Accent1 3 2 5 3 3 4 2 2" xfId="22498" xr:uid="{00000000-0005-0000-0000-00002B570000}"/>
    <cellStyle name="20% - Accent1 3 2 5 3 3 4 2 2 2" xfId="22499" xr:uid="{00000000-0005-0000-0000-00002C570000}"/>
    <cellStyle name="20% - Accent1 3 2 5 3 3 4 2 3" xfId="22500" xr:uid="{00000000-0005-0000-0000-00002D570000}"/>
    <cellStyle name="20% - Accent1 3 2 5 3 3 4 3" xfId="22501" xr:uid="{00000000-0005-0000-0000-00002E570000}"/>
    <cellStyle name="20% - Accent1 3 2 5 3 3 4 3 2" xfId="22502" xr:uid="{00000000-0005-0000-0000-00002F570000}"/>
    <cellStyle name="20% - Accent1 3 2 5 3 3 4 4" xfId="22503" xr:uid="{00000000-0005-0000-0000-000030570000}"/>
    <cellStyle name="20% - Accent1 3 2 5 3 3 5" xfId="22504" xr:uid="{00000000-0005-0000-0000-000031570000}"/>
    <cellStyle name="20% - Accent1 3 2 5 3 3 5 2" xfId="22505" xr:uid="{00000000-0005-0000-0000-000032570000}"/>
    <cellStyle name="20% - Accent1 3 2 5 3 3 5 2 2" xfId="22506" xr:uid="{00000000-0005-0000-0000-000033570000}"/>
    <cellStyle name="20% - Accent1 3 2 5 3 3 5 3" xfId="22507" xr:uid="{00000000-0005-0000-0000-000034570000}"/>
    <cellStyle name="20% - Accent1 3 2 5 3 3 6" xfId="22508" xr:uid="{00000000-0005-0000-0000-000035570000}"/>
    <cellStyle name="20% - Accent1 3 2 5 3 3 6 2" xfId="22509" xr:uid="{00000000-0005-0000-0000-000036570000}"/>
    <cellStyle name="20% - Accent1 3 2 5 3 3 6 2 2" xfId="22510" xr:uid="{00000000-0005-0000-0000-000037570000}"/>
    <cellStyle name="20% - Accent1 3 2 5 3 3 6 3" xfId="22511" xr:uid="{00000000-0005-0000-0000-000038570000}"/>
    <cellStyle name="20% - Accent1 3 2 5 3 3 7" xfId="22512" xr:uid="{00000000-0005-0000-0000-000039570000}"/>
    <cellStyle name="20% - Accent1 3 2 5 3 3 7 2" xfId="22513" xr:uid="{00000000-0005-0000-0000-00003A570000}"/>
    <cellStyle name="20% - Accent1 3 2 5 3 3 8" xfId="22514" xr:uid="{00000000-0005-0000-0000-00003B570000}"/>
    <cellStyle name="20% - Accent1 3 2 5 3 3 8 2" xfId="22515" xr:uid="{00000000-0005-0000-0000-00003C570000}"/>
    <cellStyle name="20% - Accent1 3 2 5 3 3 9" xfId="22516" xr:uid="{00000000-0005-0000-0000-00003D570000}"/>
    <cellStyle name="20% - Accent1 3 2 5 3 4" xfId="22517" xr:uid="{00000000-0005-0000-0000-00003E570000}"/>
    <cellStyle name="20% - Accent1 3 2 5 3 4 2" xfId="22518" xr:uid="{00000000-0005-0000-0000-00003F570000}"/>
    <cellStyle name="20% - Accent1 3 2 5 3 4 2 2" xfId="22519" xr:uid="{00000000-0005-0000-0000-000040570000}"/>
    <cellStyle name="20% - Accent1 3 2 5 3 4 2 2 2" xfId="22520" xr:uid="{00000000-0005-0000-0000-000041570000}"/>
    <cellStyle name="20% - Accent1 3 2 5 3 4 2 3" xfId="22521" xr:uid="{00000000-0005-0000-0000-000042570000}"/>
    <cellStyle name="20% - Accent1 3 2 5 3 4 3" xfId="22522" xr:uid="{00000000-0005-0000-0000-000043570000}"/>
    <cellStyle name="20% - Accent1 3 2 5 3 4 3 2" xfId="22523" xr:uid="{00000000-0005-0000-0000-000044570000}"/>
    <cellStyle name="20% - Accent1 3 2 5 3 4 4" xfId="22524" xr:uid="{00000000-0005-0000-0000-000045570000}"/>
    <cellStyle name="20% - Accent1 3 2 5 3 5" xfId="22525" xr:uid="{00000000-0005-0000-0000-000046570000}"/>
    <cellStyle name="20% - Accent1 3 2 5 3 5 2" xfId="22526" xr:uid="{00000000-0005-0000-0000-000047570000}"/>
    <cellStyle name="20% - Accent1 3 2 5 3 5 2 2" xfId="22527" xr:uid="{00000000-0005-0000-0000-000048570000}"/>
    <cellStyle name="20% - Accent1 3 2 5 3 5 2 2 2" xfId="22528" xr:uid="{00000000-0005-0000-0000-000049570000}"/>
    <cellStyle name="20% - Accent1 3 2 5 3 5 2 3" xfId="22529" xr:uid="{00000000-0005-0000-0000-00004A570000}"/>
    <cellStyle name="20% - Accent1 3 2 5 3 5 3" xfId="22530" xr:uid="{00000000-0005-0000-0000-00004B570000}"/>
    <cellStyle name="20% - Accent1 3 2 5 3 5 3 2" xfId="22531" xr:uid="{00000000-0005-0000-0000-00004C570000}"/>
    <cellStyle name="20% - Accent1 3 2 5 3 5 4" xfId="22532" xr:uid="{00000000-0005-0000-0000-00004D570000}"/>
    <cellStyle name="20% - Accent1 3 2 5 3 6" xfId="22533" xr:uid="{00000000-0005-0000-0000-00004E570000}"/>
    <cellStyle name="20% - Accent1 3 2 5 3 6 2" xfId="22534" xr:uid="{00000000-0005-0000-0000-00004F570000}"/>
    <cellStyle name="20% - Accent1 3 2 5 3 6 2 2" xfId="22535" xr:uid="{00000000-0005-0000-0000-000050570000}"/>
    <cellStyle name="20% - Accent1 3 2 5 3 6 2 2 2" xfId="22536" xr:uid="{00000000-0005-0000-0000-000051570000}"/>
    <cellStyle name="20% - Accent1 3 2 5 3 6 2 3" xfId="22537" xr:uid="{00000000-0005-0000-0000-000052570000}"/>
    <cellStyle name="20% - Accent1 3 2 5 3 6 3" xfId="22538" xr:uid="{00000000-0005-0000-0000-000053570000}"/>
    <cellStyle name="20% - Accent1 3 2 5 3 6 3 2" xfId="22539" xr:uid="{00000000-0005-0000-0000-000054570000}"/>
    <cellStyle name="20% - Accent1 3 2 5 3 6 4" xfId="22540" xr:uid="{00000000-0005-0000-0000-000055570000}"/>
    <cellStyle name="20% - Accent1 3 2 5 3 7" xfId="22541" xr:uid="{00000000-0005-0000-0000-000056570000}"/>
    <cellStyle name="20% - Accent1 3 2 5 3 7 2" xfId="22542" xr:uid="{00000000-0005-0000-0000-000057570000}"/>
    <cellStyle name="20% - Accent1 3 2 5 3 7 2 2" xfId="22543" xr:uid="{00000000-0005-0000-0000-000058570000}"/>
    <cellStyle name="20% - Accent1 3 2 5 3 7 3" xfId="22544" xr:uid="{00000000-0005-0000-0000-000059570000}"/>
    <cellStyle name="20% - Accent1 3 2 5 3 8" xfId="22545" xr:uid="{00000000-0005-0000-0000-00005A570000}"/>
    <cellStyle name="20% - Accent1 3 2 5 3 8 2" xfId="22546" xr:uid="{00000000-0005-0000-0000-00005B570000}"/>
    <cellStyle name="20% - Accent1 3 2 5 3 8 2 2" xfId="22547" xr:uid="{00000000-0005-0000-0000-00005C570000}"/>
    <cellStyle name="20% - Accent1 3 2 5 3 8 3" xfId="22548" xr:uid="{00000000-0005-0000-0000-00005D570000}"/>
    <cellStyle name="20% - Accent1 3 2 5 3 9" xfId="22549" xr:uid="{00000000-0005-0000-0000-00005E570000}"/>
    <cellStyle name="20% - Accent1 3 2 5 3 9 2" xfId="22550" xr:uid="{00000000-0005-0000-0000-00005F570000}"/>
    <cellStyle name="20% - Accent1 3 2 5 4" xfId="22551" xr:uid="{00000000-0005-0000-0000-000060570000}"/>
    <cellStyle name="20% - Accent1 3 2 5 4 10" xfId="22552" xr:uid="{00000000-0005-0000-0000-000061570000}"/>
    <cellStyle name="20% - Accent1 3 2 5 4 10 2" xfId="22553" xr:uid="{00000000-0005-0000-0000-000062570000}"/>
    <cellStyle name="20% - Accent1 3 2 5 4 11" xfId="22554" xr:uid="{00000000-0005-0000-0000-000063570000}"/>
    <cellStyle name="20% - Accent1 3 2 5 4 2" xfId="22555" xr:uid="{00000000-0005-0000-0000-000064570000}"/>
    <cellStyle name="20% - Accent1 3 2 5 4 2 2" xfId="22556" xr:uid="{00000000-0005-0000-0000-000065570000}"/>
    <cellStyle name="20% - Accent1 3 2 5 4 2 2 2" xfId="22557" xr:uid="{00000000-0005-0000-0000-000066570000}"/>
    <cellStyle name="20% - Accent1 3 2 5 4 2 2 2 2" xfId="22558" xr:uid="{00000000-0005-0000-0000-000067570000}"/>
    <cellStyle name="20% - Accent1 3 2 5 4 2 2 2 2 2" xfId="22559" xr:uid="{00000000-0005-0000-0000-000068570000}"/>
    <cellStyle name="20% - Accent1 3 2 5 4 2 2 2 3" xfId="22560" xr:uid="{00000000-0005-0000-0000-000069570000}"/>
    <cellStyle name="20% - Accent1 3 2 5 4 2 2 3" xfId="22561" xr:uid="{00000000-0005-0000-0000-00006A570000}"/>
    <cellStyle name="20% - Accent1 3 2 5 4 2 2 3 2" xfId="22562" xr:uid="{00000000-0005-0000-0000-00006B570000}"/>
    <cellStyle name="20% - Accent1 3 2 5 4 2 2 4" xfId="22563" xr:uid="{00000000-0005-0000-0000-00006C570000}"/>
    <cellStyle name="20% - Accent1 3 2 5 4 2 3" xfId="22564" xr:uid="{00000000-0005-0000-0000-00006D570000}"/>
    <cellStyle name="20% - Accent1 3 2 5 4 2 3 2" xfId="22565" xr:uid="{00000000-0005-0000-0000-00006E570000}"/>
    <cellStyle name="20% - Accent1 3 2 5 4 2 3 2 2" xfId="22566" xr:uid="{00000000-0005-0000-0000-00006F570000}"/>
    <cellStyle name="20% - Accent1 3 2 5 4 2 3 2 2 2" xfId="22567" xr:uid="{00000000-0005-0000-0000-000070570000}"/>
    <cellStyle name="20% - Accent1 3 2 5 4 2 3 2 3" xfId="22568" xr:uid="{00000000-0005-0000-0000-000071570000}"/>
    <cellStyle name="20% - Accent1 3 2 5 4 2 3 3" xfId="22569" xr:uid="{00000000-0005-0000-0000-000072570000}"/>
    <cellStyle name="20% - Accent1 3 2 5 4 2 3 3 2" xfId="22570" xr:uid="{00000000-0005-0000-0000-000073570000}"/>
    <cellStyle name="20% - Accent1 3 2 5 4 2 3 4" xfId="22571" xr:uid="{00000000-0005-0000-0000-000074570000}"/>
    <cellStyle name="20% - Accent1 3 2 5 4 2 4" xfId="22572" xr:uid="{00000000-0005-0000-0000-000075570000}"/>
    <cellStyle name="20% - Accent1 3 2 5 4 2 4 2" xfId="22573" xr:uid="{00000000-0005-0000-0000-000076570000}"/>
    <cellStyle name="20% - Accent1 3 2 5 4 2 4 2 2" xfId="22574" xr:uid="{00000000-0005-0000-0000-000077570000}"/>
    <cellStyle name="20% - Accent1 3 2 5 4 2 4 2 2 2" xfId="22575" xr:uid="{00000000-0005-0000-0000-000078570000}"/>
    <cellStyle name="20% - Accent1 3 2 5 4 2 4 2 3" xfId="22576" xr:uid="{00000000-0005-0000-0000-000079570000}"/>
    <cellStyle name="20% - Accent1 3 2 5 4 2 4 3" xfId="22577" xr:uid="{00000000-0005-0000-0000-00007A570000}"/>
    <cellStyle name="20% - Accent1 3 2 5 4 2 4 3 2" xfId="22578" xr:uid="{00000000-0005-0000-0000-00007B570000}"/>
    <cellStyle name="20% - Accent1 3 2 5 4 2 4 4" xfId="22579" xr:uid="{00000000-0005-0000-0000-00007C570000}"/>
    <cellStyle name="20% - Accent1 3 2 5 4 2 5" xfId="22580" xr:uid="{00000000-0005-0000-0000-00007D570000}"/>
    <cellStyle name="20% - Accent1 3 2 5 4 2 5 2" xfId="22581" xr:uid="{00000000-0005-0000-0000-00007E570000}"/>
    <cellStyle name="20% - Accent1 3 2 5 4 2 5 2 2" xfId="22582" xr:uid="{00000000-0005-0000-0000-00007F570000}"/>
    <cellStyle name="20% - Accent1 3 2 5 4 2 5 3" xfId="22583" xr:uid="{00000000-0005-0000-0000-000080570000}"/>
    <cellStyle name="20% - Accent1 3 2 5 4 2 6" xfId="22584" xr:uid="{00000000-0005-0000-0000-000081570000}"/>
    <cellStyle name="20% - Accent1 3 2 5 4 2 6 2" xfId="22585" xr:uid="{00000000-0005-0000-0000-000082570000}"/>
    <cellStyle name="20% - Accent1 3 2 5 4 2 6 2 2" xfId="22586" xr:uid="{00000000-0005-0000-0000-000083570000}"/>
    <cellStyle name="20% - Accent1 3 2 5 4 2 6 3" xfId="22587" xr:uid="{00000000-0005-0000-0000-000084570000}"/>
    <cellStyle name="20% - Accent1 3 2 5 4 2 7" xfId="22588" xr:uid="{00000000-0005-0000-0000-000085570000}"/>
    <cellStyle name="20% - Accent1 3 2 5 4 2 7 2" xfId="22589" xr:uid="{00000000-0005-0000-0000-000086570000}"/>
    <cellStyle name="20% - Accent1 3 2 5 4 2 8" xfId="22590" xr:uid="{00000000-0005-0000-0000-000087570000}"/>
    <cellStyle name="20% - Accent1 3 2 5 4 2 8 2" xfId="22591" xr:uid="{00000000-0005-0000-0000-000088570000}"/>
    <cellStyle name="20% - Accent1 3 2 5 4 2 9" xfId="22592" xr:uid="{00000000-0005-0000-0000-000089570000}"/>
    <cellStyle name="20% - Accent1 3 2 5 4 3" xfId="22593" xr:uid="{00000000-0005-0000-0000-00008A570000}"/>
    <cellStyle name="20% - Accent1 3 2 5 4 3 2" xfId="22594" xr:uid="{00000000-0005-0000-0000-00008B570000}"/>
    <cellStyle name="20% - Accent1 3 2 5 4 3 2 2" xfId="22595" xr:uid="{00000000-0005-0000-0000-00008C570000}"/>
    <cellStyle name="20% - Accent1 3 2 5 4 3 2 2 2" xfId="22596" xr:uid="{00000000-0005-0000-0000-00008D570000}"/>
    <cellStyle name="20% - Accent1 3 2 5 4 3 2 2 2 2" xfId="22597" xr:uid="{00000000-0005-0000-0000-00008E570000}"/>
    <cellStyle name="20% - Accent1 3 2 5 4 3 2 2 3" xfId="22598" xr:uid="{00000000-0005-0000-0000-00008F570000}"/>
    <cellStyle name="20% - Accent1 3 2 5 4 3 2 3" xfId="22599" xr:uid="{00000000-0005-0000-0000-000090570000}"/>
    <cellStyle name="20% - Accent1 3 2 5 4 3 2 3 2" xfId="22600" xr:uid="{00000000-0005-0000-0000-000091570000}"/>
    <cellStyle name="20% - Accent1 3 2 5 4 3 2 4" xfId="22601" xr:uid="{00000000-0005-0000-0000-000092570000}"/>
    <cellStyle name="20% - Accent1 3 2 5 4 3 3" xfId="22602" xr:uid="{00000000-0005-0000-0000-000093570000}"/>
    <cellStyle name="20% - Accent1 3 2 5 4 3 3 2" xfId="22603" xr:uid="{00000000-0005-0000-0000-000094570000}"/>
    <cellStyle name="20% - Accent1 3 2 5 4 3 3 2 2" xfId="22604" xr:uid="{00000000-0005-0000-0000-000095570000}"/>
    <cellStyle name="20% - Accent1 3 2 5 4 3 3 2 2 2" xfId="22605" xr:uid="{00000000-0005-0000-0000-000096570000}"/>
    <cellStyle name="20% - Accent1 3 2 5 4 3 3 2 3" xfId="22606" xr:uid="{00000000-0005-0000-0000-000097570000}"/>
    <cellStyle name="20% - Accent1 3 2 5 4 3 3 3" xfId="22607" xr:uid="{00000000-0005-0000-0000-000098570000}"/>
    <cellStyle name="20% - Accent1 3 2 5 4 3 3 3 2" xfId="22608" xr:uid="{00000000-0005-0000-0000-000099570000}"/>
    <cellStyle name="20% - Accent1 3 2 5 4 3 3 4" xfId="22609" xr:uid="{00000000-0005-0000-0000-00009A570000}"/>
    <cellStyle name="20% - Accent1 3 2 5 4 3 4" xfId="22610" xr:uid="{00000000-0005-0000-0000-00009B570000}"/>
    <cellStyle name="20% - Accent1 3 2 5 4 3 4 2" xfId="22611" xr:uid="{00000000-0005-0000-0000-00009C570000}"/>
    <cellStyle name="20% - Accent1 3 2 5 4 3 4 2 2" xfId="22612" xr:uid="{00000000-0005-0000-0000-00009D570000}"/>
    <cellStyle name="20% - Accent1 3 2 5 4 3 4 2 2 2" xfId="22613" xr:uid="{00000000-0005-0000-0000-00009E570000}"/>
    <cellStyle name="20% - Accent1 3 2 5 4 3 4 2 3" xfId="22614" xr:uid="{00000000-0005-0000-0000-00009F570000}"/>
    <cellStyle name="20% - Accent1 3 2 5 4 3 4 3" xfId="22615" xr:uid="{00000000-0005-0000-0000-0000A0570000}"/>
    <cellStyle name="20% - Accent1 3 2 5 4 3 4 3 2" xfId="22616" xr:uid="{00000000-0005-0000-0000-0000A1570000}"/>
    <cellStyle name="20% - Accent1 3 2 5 4 3 4 4" xfId="22617" xr:uid="{00000000-0005-0000-0000-0000A2570000}"/>
    <cellStyle name="20% - Accent1 3 2 5 4 3 5" xfId="22618" xr:uid="{00000000-0005-0000-0000-0000A3570000}"/>
    <cellStyle name="20% - Accent1 3 2 5 4 3 5 2" xfId="22619" xr:uid="{00000000-0005-0000-0000-0000A4570000}"/>
    <cellStyle name="20% - Accent1 3 2 5 4 3 5 2 2" xfId="22620" xr:uid="{00000000-0005-0000-0000-0000A5570000}"/>
    <cellStyle name="20% - Accent1 3 2 5 4 3 5 3" xfId="22621" xr:uid="{00000000-0005-0000-0000-0000A6570000}"/>
    <cellStyle name="20% - Accent1 3 2 5 4 3 6" xfId="22622" xr:uid="{00000000-0005-0000-0000-0000A7570000}"/>
    <cellStyle name="20% - Accent1 3 2 5 4 3 6 2" xfId="22623" xr:uid="{00000000-0005-0000-0000-0000A8570000}"/>
    <cellStyle name="20% - Accent1 3 2 5 4 3 6 2 2" xfId="22624" xr:uid="{00000000-0005-0000-0000-0000A9570000}"/>
    <cellStyle name="20% - Accent1 3 2 5 4 3 6 3" xfId="22625" xr:uid="{00000000-0005-0000-0000-0000AA570000}"/>
    <cellStyle name="20% - Accent1 3 2 5 4 3 7" xfId="22626" xr:uid="{00000000-0005-0000-0000-0000AB570000}"/>
    <cellStyle name="20% - Accent1 3 2 5 4 3 7 2" xfId="22627" xr:uid="{00000000-0005-0000-0000-0000AC570000}"/>
    <cellStyle name="20% - Accent1 3 2 5 4 3 8" xfId="22628" xr:uid="{00000000-0005-0000-0000-0000AD570000}"/>
    <cellStyle name="20% - Accent1 3 2 5 4 3 8 2" xfId="22629" xr:uid="{00000000-0005-0000-0000-0000AE570000}"/>
    <cellStyle name="20% - Accent1 3 2 5 4 3 9" xfId="22630" xr:uid="{00000000-0005-0000-0000-0000AF570000}"/>
    <cellStyle name="20% - Accent1 3 2 5 4 4" xfId="22631" xr:uid="{00000000-0005-0000-0000-0000B0570000}"/>
    <cellStyle name="20% - Accent1 3 2 5 4 4 2" xfId="22632" xr:uid="{00000000-0005-0000-0000-0000B1570000}"/>
    <cellStyle name="20% - Accent1 3 2 5 4 4 2 2" xfId="22633" xr:uid="{00000000-0005-0000-0000-0000B2570000}"/>
    <cellStyle name="20% - Accent1 3 2 5 4 4 2 2 2" xfId="22634" xr:uid="{00000000-0005-0000-0000-0000B3570000}"/>
    <cellStyle name="20% - Accent1 3 2 5 4 4 2 3" xfId="22635" xr:uid="{00000000-0005-0000-0000-0000B4570000}"/>
    <cellStyle name="20% - Accent1 3 2 5 4 4 3" xfId="22636" xr:uid="{00000000-0005-0000-0000-0000B5570000}"/>
    <cellStyle name="20% - Accent1 3 2 5 4 4 3 2" xfId="22637" xr:uid="{00000000-0005-0000-0000-0000B6570000}"/>
    <cellStyle name="20% - Accent1 3 2 5 4 4 4" xfId="22638" xr:uid="{00000000-0005-0000-0000-0000B7570000}"/>
    <cellStyle name="20% - Accent1 3 2 5 4 5" xfId="22639" xr:uid="{00000000-0005-0000-0000-0000B8570000}"/>
    <cellStyle name="20% - Accent1 3 2 5 4 5 2" xfId="22640" xr:uid="{00000000-0005-0000-0000-0000B9570000}"/>
    <cellStyle name="20% - Accent1 3 2 5 4 5 2 2" xfId="22641" xr:uid="{00000000-0005-0000-0000-0000BA570000}"/>
    <cellStyle name="20% - Accent1 3 2 5 4 5 2 2 2" xfId="22642" xr:uid="{00000000-0005-0000-0000-0000BB570000}"/>
    <cellStyle name="20% - Accent1 3 2 5 4 5 2 3" xfId="22643" xr:uid="{00000000-0005-0000-0000-0000BC570000}"/>
    <cellStyle name="20% - Accent1 3 2 5 4 5 3" xfId="22644" xr:uid="{00000000-0005-0000-0000-0000BD570000}"/>
    <cellStyle name="20% - Accent1 3 2 5 4 5 3 2" xfId="22645" xr:uid="{00000000-0005-0000-0000-0000BE570000}"/>
    <cellStyle name="20% - Accent1 3 2 5 4 5 4" xfId="22646" xr:uid="{00000000-0005-0000-0000-0000BF570000}"/>
    <cellStyle name="20% - Accent1 3 2 5 4 6" xfId="22647" xr:uid="{00000000-0005-0000-0000-0000C0570000}"/>
    <cellStyle name="20% - Accent1 3 2 5 4 6 2" xfId="22648" xr:uid="{00000000-0005-0000-0000-0000C1570000}"/>
    <cellStyle name="20% - Accent1 3 2 5 4 6 2 2" xfId="22649" xr:uid="{00000000-0005-0000-0000-0000C2570000}"/>
    <cellStyle name="20% - Accent1 3 2 5 4 6 2 2 2" xfId="22650" xr:uid="{00000000-0005-0000-0000-0000C3570000}"/>
    <cellStyle name="20% - Accent1 3 2 5 4 6 2 3" xfId="22651" xr:uid="{00000000-0005-0000-0000-0000C4570000}"/>
    <cellStyle name="20% - Accent1 3 2 5 4 6 3" xfId="22652" xr:uid="{00000000-0005-0000-0000-0000C5570000}"/>
    <cellStyle name="20% - Accent1 3 2 5 4 6 3 2" xfId="22653" xr:uid="{00000000-0005-0000-0000-0000C6570000}"/>
    <cellStyle name="20% - Accent1 3 2 5 4 6 4" xfId="22654" xr:uid="{00000000-0005-0000-0000-0000C7570000}"/>
    <cellStyle name="20% - Accent1 3 2 5 4 7" xfId="22655" xr:uid="{00000000-0005-0000-0000-0000C8570000}"/>
    <cellStyle name="20% - Accent1 3 2 5 4 7 2" xfId="22656" xr:uid="{00000000-0005-0000-0000-0000C9570000}"/>
    <cellStyle name="20% - Accent1 3 2 5 4 7 2 2" xfId="22657" xr:uid="{00000000-0005-0000-0000-0000CA570000}"/>
    <cellStyle name="20% - Accent1 3 2 5 4 7 3" xfId="22658" xr:uid="{00000000-0005-0000-0000-0000CB570000}"/>
    <cellStyle name="20% - Accent1 3 2 5 4 8" xfId="22659" xr:uid="{00000000-0005-0000-0000-0000CC570000}"/>
    <cellStyle name="20% - Accent1 3 2 5 4 8 2" xfId="22660" xr:uid="{00000000-0005-0000-0000-0000CD570000}"/>
    <cellStyle name="20% - Accent1 3 2 5 4 8 2 2" xfId="22661" xr:uid="{00000000-0005-0000-0000-0000CE570000}"/>
    <cellStyle name="20% - Accent1 3 2 5 4 8 3" xfId="22662" xr:uid="{00000000-0005-0000-0000-0000CF570000}"/>
    <cellStyle name="20% - Accent1 3 2 5 4 9" xfId="22663" xr:uid="{00000000-0005-0000-0000-0000D0570000}"/>
    <cellStyle name="20% - Accent1 3 2 5 4 9 2" xfId="22664" xr:uid="{00000000-0005-0000-0000-0000D1570000}"/>
    <cellStyle name="20% - Accent1 3 2 5 5" xfId="22665" xr:uid="{00000000-0005-0000-0000-0000D2570000}"/>
    <cellStyle name="20% - Accent1 3 2 5 5 10" xfId="22666" xr:uid="{00000000-0005-0000-0000-0000D3570000}"/>
    <cellStyle name="20% - Accent1 3 2 5 5 10 2" xfId="22667" xr:uid="{00000000-0005-0000-0000-0000D4570000}"/>
    <cellStyle name="20% - Accent1 3 2 5 5 11" xfId="22668" xr:uid="{00000000-0005-0000-0000-0000D5570000}"/>
    <cellStyle name="20% - Accent1 3 2 5 5 2" xfId="22669" xr:uid="{00000000-0005-0000-0000-0000D6570000}"/>
    <cellStyle name="20% - Accent1 3 2 5 5 2 2" xfId="22670" xr:uid="{00000000-0005-0000-0000-0000D7570000}"/>
    <cellStyle name="20% - Accent1 3 2 5 5 2 2 2" xfId="22671" xr:uid="{00000000-0005-0000-0000-0000D8570000}"/>
    <cellStyle name="20% - Accent1 3 2 5 5 2 2 2 2" xfId="22672" xr:uid="{00000000-0005-0000-0000-0000D9570000}"/>
    <cellStyle name="20% - Accent1 3 2 5 5 2 2 2 2 2" xfId="22673" xr:uid="{00000000-0005-0000-0000-0000DA570000}"/>
    <cellStyle name="20% - Accent1 3 2 5 5 2 2 2 3" xfId="22674" xr:uid="{00000000-0005-0000-0000-0000DB570000}"/>
    <cellStyle name="20% - Accent1 3 2 5 5 2 2 3" xfId="22675" xr:uid="{00000000-0005-0000-0000-0000DC570000}"/>
    <cellStyle name="20% - Accent1 3 2 5 5 2 2 3 2" xfId="22676" xr:uid="{00000000-0005-0000-0000-0000DD570000}"/>
    <cellStyle name="20% - Accent1 3 2 5 5 2 2 4" xfId="22677" xr:uid="{00000000-0005-0000-0000-0000DE570000}"/>
    <cellStyle name="20% - Accent1 3 2 5 5 2 3" xfId="22678" xr:uid="{00000000-0005-0000-0000-0000DF570000}"/>
    <cellStyle name="20% - Accent1 3 2 5 5 2 3 2" xfId="22679" xr:uid="{00000000-0005-0000-0000-0000E0570000}"/>
    <cellStyle name="20% - Accent1 3 2 5 5 2 3 2 2" xfId="22680" xr:uid="{00000000-0005-0000-0000-0000E1570000}"/>
    <cellStyle name="20% - Accent1 3 2 5 5 2 3 2 2 2" xfId="22681" xr:uid="{00000000-0005-0000-0000-0000E2570000}"/>
    <cellStyle name="20% - Accent1 3 2 5 5 2 3 2 3" xfId="22682" xr:uid="{00000000-0005-0000-0000-0000E3570000}"/>
    <cellStyle name="20% - Accent1 3 2 5 5 2 3 3" xfId="22683" xr:uid="{00000000-0005-0000-0000-0000E4570000}"/>
    <cellStyle name="20% - Accent1 3 2 5 5 2 3 3 2" xfId="22684" xr:uid="{00000000-0005-0000-0000-0000E5570000}"/>
    <cellStyle name="20% - Accent1 3 2 5 5 2 3 4" xfId="22685" xr:uid="{00000000-0005-0000-0000-0000E6570000}"/>
    <cellStyle name="20% - Accent1 3 2 5 5 2 4" xfId="22686" xr:uid="{00000000-0005-0000-0000-0000E7570000}"/>
    <cellStyle name="20% - Accent1 3 2 5 5 2 4 2" xfId="22687" xr:uid="{00000000-0005-0000-0000-0000E8570000}"/>
    <cellStyle name="20% - Accent1 3 2 5 5 2 4 2 2" xfId="22688" xr:uid="{00000000-0005-0000-0000-0000E9570000}"/>
    <cellStyle name="20% - Accent1 3 2 5 5 2 4 2 2 2" xfId="22689" xr:uid="{00000000-0005-0000-0000-0000EA570000}"/>
    <cellStyle name="20% - Accent1 3 2 5 5 2 4 2 3" xfId="22690" xr:uid="{00000000-0005-0000-0000-0000EB570000}"/>
    <cellStyle name="20% - Accent1 3 2 5 5 2 4 3" xfId="22691" xr:uid="{00000000-0005-0000-0000-0000EC570000}"/>
    <cellStyle name="20% - Accent1 3 2 5 5 2 4 3 2" xfId="22692" xr:uid="{00000000-0005-0000-0000-0000ED570000}"/>
    <cellStyle name="20% - Accent1 3 2 5 5 2 4 4" xfId="22693" xr:uid="{00000000-0005-0000-0000-0000EE570000}"/>
    <cellStyle name="20% - Accent1 3 2 5 5 2 5" xfId="22694" xr:uid="{00000000-0005-0000-0000-0000EF570000}"/>
    <cellStyle name="20% - Accent1 3 2 5 5 2 5 2" xfId="22695" xr:uid="{00000000-0005-0000-0000-0000F0570000}"/>
    <cellStyle name="20% - Accent1 3 2 5 5 2 5 2 2" xfId="22696" xr:uid="{00000000-0005-0000-0000-0000F1570000}"/>
    <cellStyle name="20% - Accent1 3 2 5 5 2 5 3" xfId="22697" xr:uid="{00000000-0005-0000-0000-0000F2570000}"/>
    <cellStyle name="20% - Accent1 3 2 5 5 2 6" xfId="22698" xr:uid="{00000000-0005-0000-0000-0000F3570000}"/>
    <cellStyle name="20% - Accent1 3 2 5 5 2 6 2" xfId="22699" xr:uid="{00000000-0005-0000-0000-0000F4570000}"/>
    <cellStyle name="20% - Accent1 3 2 5 5 2 6 2 2" xfId="22700" xr:uid="{00000000-0005-0000-0000-0000F5570000}"/>
    <cellStyle name="20% - Accent1 3 2 5 5 2 6 3" xfId="22701" xr:uid="{00000000-0005-0000-0000-0000F6570000}"/>
    <cellStyle name="20% - Accent1 3 2 5 5 2 7" xfId="22702" xr:uid="{00000000-0005-0000-0000-0000F7570000}"/>
    <cellStyle name="20% - Accent1 3 2 5 5 2 7 2" xfId="22703" xr:uid="{00000000-0005-0000-0000-0000F8570000}"/>
    <cellStyle name="20% - Accent1 3 2 5 5 2 8" xfId="22704" xr:uid="{00000000-0005-0000-0000-0000F9570000}"/>
    <cellStyle name="20% - Accent1 3 2 5 5 2 8 2" xfId="22705" xr:uid="{00000000-0005-0000-0000-0000FA570000}"/>
    <cellStyle name="20% - Accent1 3 2 5 5 2 9" xfId="22706" xr:uid="{00000000-0005-0000-0000-0000FB570000}"/>
    <cellStyle name="20% - Accent1 3 2 5 5 3" xfId="22707" xr:uid="{00000000-0005-0000-0000-0000FC570000}"/>
    <cellStyle name="20% - Accent1 3 2 5 5 3 2" xfId="22708" xr:uid="{00000000-0005-0000-0000-0000FD570000}"/>
    <cellStyle name="20% - Accent1 3 2 5 5 3 2 2" xfId="22709" xr:uid="{00000000-0005-0000-0000-0000FE570000}"/>
    <cellStyle name="20% - Accent1 3 2 5 5 3 2 2 2" xfId="22710" xr:uid="{00000000-0005-0000-0000-0000FF570000}"/>
    <cellStyle name="20% - Accent1 3 2 5 5 3 2 2 2 2" xfId="22711" xr:uid="{00000000-0005-0000-0000-000000580000}"/>
    <cellStyle name="20% - Accent1 3 2 5 5 3 2 2 3" xfId="22712" xr:uid="{00000000-0005-0000-0000-000001580000}"/>
    <cellStyle name="20% - Accent1 3 2 5 5 3 2 3" xfId="22713" xr:uid="{00000000-0005-0000-0000-000002580000}"/>
    <cellStyle name="20% - Accent1 3 2 5 5 3 2 3 2" xfId="22714" xr:uid="{00000000-0005-0000-0000-000003580000}"/>
    <cellStyle name="20% - Accent1 3 2 5 5 3 2 4" xfId="22715" xr:uid="{00000000-0005-0000-0000-000004580000}"/>
    <cellStyle name="20% - Accent1 3 2 5 5 3 3" xfId="22716" xr:uid="{00000000-0005-0000-0000-000005580000}"/>
    <cellStyle name="20% - Accent1 3 2 5 5 3 3 2" xfId="22717" xr:uid="{00000000-0005-0000-0000-000006580000}"/>
    <cellStyle name="20% - Accent1 3 2 5 5 3 3 2 2" xfId="22718" xr:uid="{00000000-0005-0000-0000-000007580000}"/>
    <cellStyle name="20% - Accent1 3 2 5 5 3 3 2 2 2" xfId="22719" xr:uid="{00000000-0005-0000-0000-000008580000}"/>
    <cellStyle name="20% - Accent1 3 2 5 5 3 3 2 3" xfId="22720" xr:uid="{00000000-0005-0000-0000-000009580000}"/>
    <cellStyle name="20% - Accent1 3 2 5 5 3 3 3" xfId="22721" xr:uid="{00000000-0005-0000-0000-00000A580000}"/>
    <cellStyle name="20% - Accent1 3 2 5 5 3 3 3 2" xfId="22722" xr:uid="{00000000-0005-0000-0000-00000B580000}"/>
    <cellStyle name="20% - Accent1 3 2 5 5 3 3 4" xfId="22723" xr:uid="{00000000-0005-0000-0000-00000C580000}"/>
    <cellStyle name="20% - Accent1 3 2 5 5 3 4" xfId="22724" xr:uid="{00000000-0005-0000-0000-00000D580000}"/>
    <cellStyle name="20% - Accent1 3 2 5 5 3 4 2" xfId="22725" xr:uid="{00000000-0005-0000-0000-00000E580000}"/>
    <cellStyle name="20% - Accent1 3 2 5 5 3 4 2 2" xfId="22726" xr:uid="{00000000-0005-0000-0000-00000F580000}"/>
    <cellStyle name="20% - Accent1 3 2 5 5 3 4 2 2 2" xfId="22727" xr:uid="{00000000-0005-0000-0000-000010580000}"/>
    <cellStyle name="20% - Accent1 3 2 5 5 3 4 2 3" xfId="22728" xr:uid="{00000000-0005-0000-0000-000011580000}"/>
    <cellStyle name="20% - Accent1 3 2 5 5 3 4 3" xfId="22729" xr:uid="{00000000-0005-0000-0000-000012580000}"/>
    <cellStyle name="20% - Accent1 3 2 5 5 3 4 3 2" xfId="22730" xr:uid="{00000000-0005-0000-0000-000013580000}"/>
    <cellStyle name="20% - Accent1 3 2 5 5 3 4 4" xfId="22731" xr:uid="{00000000-0005-0000-0000-000014580000}"/>
    <cellStyle name="20% - Accent1 3 2 5 5 3 5" xfId="22732" xr:uid="{00000000-0005-0000-0000-000015580000}"/>
    <cellStyle name="20% - Accent1 3 2 5 5 3 5 2" xfId="22733" xr:uid="{00000000-0005-0000-0000-000016580000}"/>
    <cellStyle name="20% - Accent1 3 2 5 5 3 5 2 2" xfId="22734" xr:uid="{00000000-0005-0000-0000-000017580000}"/>
    <cellStyle name="20% - Accent1 3 2 5 5 3 5 3" xfId="22735" xr:uid="{00000000-0005-0000-0000-000018580000}"/>
    <cellStyle name="20% - Accent1 3 2 5 5 3 6" xfId="22736" xr:uid="{00000000-0005-0000-0000-000019580000}"/>
    <cellStyle name="20% - Accent1 3 2 5 5 3 6 2" xfId="22737" xr:uid="{00000000-0005-0000-0000-00001A580000}"/>
    <cellStyle name="20% - Accent1 3 2 5 5 3 6 2 2" xfId="22738" xr:uid="{00000000-0005-0000-0000-00001B580000}"/>
    <cellStyle name="20% - Accent1 3 2 5 5 3 6 3" xfId="22739" xr:uid="{00000000-0005-0000-0000-00001C580000}"/>
    <cellStyle name="20% - Accent1 3 2 5 5 3 7" xfId="22740" xr:uid="{00000000-0005-0000-0000-00001D580000}"/>
    <cellStyle name="20% - Accent1 3 2 5 5 3 7 2" xfId="22741" xr:uid="{00000000-0005-0000-0000-00001E580000}"/>
    <cellStyle name="20% - Accent1 3 2 5 5 3 8" xfId="22742" xr:uid="{00000000-0005-0000-0000-00001F580000}"/>
    <cellStyle name="20% - Accent1 3 2 5 5 3 8 2" xfId="22743" xr:uid="{00000000-0005-0000-0000-000020580000}"/>
    <cellStyle name="20% - Accent1 3 2 5 5 3 9" xfId="22744" xr:uid="{00000000-0005-0000-0000-000021580000}"/>
    <cellStyle name="20% - Accent1 3 2 5 5 4" xfId="22745" xr:uid="{00000000-0005-0000-0000-000022580000}"/>
    <cellStyle name="20% - Accent1 3 2 5 5 4 2" xfId="22746" xr:uid="{00000000-0005-0000-0000-000023580000}"/>
    <cellStyle name="20% - Accent1 3 2 5 5 4 2 2" xfId="22747" xr:uid="{00000000-0005-0000-0000-000024580000}"/>
    <cellStyle name="20% - Accent1 3 2 5 5 4 2 2 2" xfId="22748" xr:uid="{00000000-0005-0000-0000-000025580000}"/>
    <cellStyle name="20% - Accent1 3 2 5 5 4 2 3" xfId="22749" xr:uid="{00000000-0005-0000-0000-000026580000}"/>
    <cellStyle name="20% - Accent1 3 2 5 5 4 3" xfId="22750" xr:uid="{00000000-0005-0000-0000-000027580000}"/>
    <cellStyle name="20% - Accent1 3 2 5 5 4 3 2" xfId="22751" xr:uid="{00000000-0005-0000-0000-000028580000}"/>
    <cellStyle name="20% - Accent1 3 2 5 5 4 4" xfId="22752" xr:uid="{00000000-0005-0000-0000-000029580000}"/>
    <cellStyle name="20% - Accent1 3 2 5 5 5" xfId="22753" xr:uid="{00000000-0005-0000-0000-00002A580000}"/>
    <cellStyle name="20% - Accent1 3 2 5 5 5 2" xfId="22754" xr:uid="{00000000-0005-0000-0000-00002B580000}"/>
    <cellStyle name="20% - Accent1 3 2 5 5 5 2 2" xfId="22755" xr:uid="{00000000-0005-0000-0000-00002C580000}"/>
    <cellStyle name="20% - Accent1 3 2 5 5 5 2 2 2" xfId="22756" xr:uid="{00000000-0005-0000-0000-00002D580000}"/>
    <cellStyle name="20% - Accent1 3 2 5 5 5 2 3" xfId="22757" xr:uid="{00000000-0005-0000-0000-00002E580000}"/>
    <cellStyle name="20% - Accent1 3 2 5 5 5 3" xfId="22758" xr:uid="{00000000-0005-0000-0000-00002F580000}"/>
    <cellStyle name="20% - Accent1 3 2 5 5 5 3 2" xfId="22759" xr:uid="{00000000-0005-0000-0000-000030580000}"/>
    <cellStyle name="20% - Accent1 3 2 5 5 5 4" xfId="22760" xr:uid="{00000000-0005-0000-0000-000031580000}"/>
    <cellStyle name="20% - Accent1 3 2 5 5 6" xfId="22761" xr:uid="{00000000-0005-0000-0000-000032580000}"/>
    <cellStyle name="20% - Accent1 3 2 5 5 6 2" xfId="22762" xr:uid="{00000000-0005-0000-0000-000033580000}"/>
    <cellStyle name="20% - Accent1 3 2 5 5 6 2 2" xfId="22763" xr:uid="{00000000-0005-0000-0000-000034580000}"/>
    <cellStyle name="20% - Accent1 3 2 5 5 6 2 2 2" xfId="22764" xr:uid="{00000000-0005-0000-0000-000035580000}"/>
    <cellStyle name="20% - Accent1 3 2 5 5 6 2 3" xfId="22765" xr:uid="{00000000-0005-0000-0000-000036580000}"/>
    <cellStyle name="20% - Accent1 3 2 5 5 6 3" xfId="22766" xr:uid="{00000000-0005-0000-0000-000037580000}"/>
    <cellStyle name="20% - Accent1 3 2 5 5 6 3 2" xfId="22767" xr:uid="{00000000-0005-0000-0000-000038580000}"/>
    <cellStyle name="20% - Accent1 3 2 5 5 6 4" xfId="22768" xr:uid="{00000000-0005-0000-0000-000039580000}"/>
    <cellStyle name="20% - Accent1 3 2 5 5 7" xfId="22769" xr:uid="{00000000-0005-0000-0000-00003A580000}"/>
    <cellStyle name="20% - Accent1 3 2 5 5 7 2" xfId="22770" xr:uid="{00000000-0005-0000-0000-00003B580000}"/>
    <cellStyle name="20% - Accent1 3 2 5 5 7 2 2" xfId="22771" xr:uid="{00000000-0005-0000-0000-00003C580000}"/>
    <cellStyle name="20% - Accent1 3 2 5 5 7 3" xfId="22772" xr:uid="{00000000-0005-0000-0000-00003D580000}"/>
    <cellStyle name="20% - Accent1 3 2 5 5 8" xfId="22773" xr:uid="{00000000-0005-0000-0000-00003E580000}"/>
    <cellStyle name="20% - Accent1 3 2 5 5 8 2" xfId="22774" xr:uid="{00000000-0005-0000-0000-00003F580000}"/>
    <cellStyle name="20% - Accent1 3 2 5 5 8 2 2" xfId="22775" xr:uid="{00000000-0005-0000-0000-000040580000}"/>
    <cellStyle name="20% - Accent1 3 2 5 5 8 3" xfId="22776" xr:uid="{00000000-0005-0000-0000-000041580000}"/>
    <cellStyle name="20% - Accent1 3 2 5 5 9" xfId="22777" xr:uid="{00000000-0005-0000-0000-000042580000}"/>
    <cellStyle name="20% - Accent1 3 2 5 5 9 2" xfId="22778" xr:uid="{00000000-0005-0000-0000-000043580000}"/>
    <cellStyle name="20% - Accent1 3 2 5 6" xfId="22779" xr:uid="{00000000-0005-0000-0000-000044580000}"/>
    <cellStyle name="20% - Accent1 3 2 5 6 2" xfId="22780" xr:uid="{00000000-0005-0000-0000-000045580000}"/>
    <cellStyle name="20% - Accent1 3 2 5 6 2 2" xfId="22781" xr:uid="{00000000-0005-0000-0000-000046580000}"/>
    <cellStyle name="20% - Accent1 3 2 5 6 2 2 2" xfId="22782" xr:uid="{00000000-0005-0000-0000-000047580000}"/>
    <cellStyle name="20% - Accent1 3 2 5 6 2 2 2 2" xfId="22783" xr:uid="{00000000-0005-0000-0000-000048580000}"/>
    <cellStyle name="20% - Accent1 3 2 5 6 2 2 3" xfId="22784" xr:uid="{00000000-0005-0000-0000-000049580000}"/>
    <cellStyle name="20% - Accent1 3 2 5 6 2 3" xfId="22785" xr:uid="{00000000-0005-0000-0000-00004A580000}"/>
    <cellStyle name="20% - Accent1 3 2 5 6 2 3 2" xfId="22786" xr:uid="{00000000-0005-0000-0000-00004B580000}"/>
    <cellStyle name="20% - Accent1 3 2 5 6 2 4" xfId="22787" xr:uid="{00000000-0005-0000-0000-00004C580000}"/>
    <cellStyle name="20% - Accent1 3 2 5 6 3" xfId="22788" xr:uid="{00000000-0005-0000-0000-00004D580000}"/>
    <cellStyle name="20% - Accent1 3 2 5 6 3 2" xfId="22789" xr:uid="{00000000-0005-0000-0000-00004E580000}"/>
    <cellStyle name="20% - Accent1 3 2 5 6 3 2 2" xfId="22790" xr:uid="{00000000-0005-0000-0000-00004F580000}"/>
    <cellStyle name="20% - Accent1 3 2 5 6 3 2 2 2" xfId="22791" xr:uid="{00000000-0005-0000-0000-000050580000}"/>
    <cellStyle name="20% - Accent1 3 2 5 6 3 2 3" xfId="22792" xr:uid="{00000000-0005-0000-0000-000051580000}"/>
    <cellStyle name="20% - Accent1 3 2 5 6 3 3" xfId="22793" xr:uid="{00000000-0005-0000-0000-000052580000}"/>
    <cellStyle name="20% - Accent1 3 2 5 6 3 3 2" xfId="22794" xr:uid="{00000000-0005-0000-0000-000053580000}"/>
    <cellStyle name="20% - Accent1 3 2 5 6 3 4" xfId="22795" xr:uid="{00000000-0005-0000-0000-000054580000}"/>
    <cellStyle name="20% - Accent1 3 2 5 6 4" xfId="22796" xr:uid="{00000000-0005-0000-0000-000055580000}"/>
    <cellStyle name="20% - Accent1 3 2 5 6 4 2" xfId="22797" xr:uid="{00000000-0005-0000-0000-000056580000}"/>
    <cellStyle name="20% - Accent1 3 2 5 6 4 2 2" xfId="22798" xr:uid="{00000000-0005-0000-0000-000057580000}"/>
    <cellStyle name="20% - Accent1 3 2 5 6 4 2 2 2" xfId="22799" xr:uid="{00000000-0005-0000-0000-000058580000}"/>
    <cellStyle name="20% - Accent1 3 2 5 6 4 2 3" xfId="22800" xr:uid="{00000000-0005-0000-0000-000059580000}"/>
    <cellStyle name="20% - Accent1 3 2 5 6 4 3" xfId="22801" xr:uid="{00000000-0005-0000-0000-00005A580000}"/>
    <cellStyle name="20% - Accent1 3 2 5 6 4 3 2" xfId="22802" xr:uid="{00000000-0005-0000-0000-00005B580000}"/>
    <cellStyle name="20% - Accent1 3 2 5 6 4 4" xfId="22803" xr:uid="{00000000-0005-0000-0000-00005C580000}"/>
    <cellStyle name="20% - Accent1 3 2 5 6 5" xfId="22804" xr:uid="{00000000-0005-0000-0000-00005D580000}"/>
    <cellStyle name="20% - Accent1 3 2 5 6 5 2" xfId="22805" xr:uid="{00000000-0005-0000-0000-00005E580000}"/>
    <cellStyle name="20% - Accent1 3 2 5 6 5 2 2" xfId="22806" xr:uid="{00000000-0005-0000-0000-00005F580000}"/>
    <cellStyle name="20% - Accent1 3 2 5 6 5 3" xfId="22807" xr:uid="{00000000-0005-0000-0000-000060580000}"/>
    <cellStyle name="20% - Accent1 3 2 5 6 6" xfId="22808" xr:uid="{00000000-0005-0000-0000-000061580000}"/>
    <cellStyle name="20% - Accent1 3 2 5 6 6 2" xfId="22809" xr:uid="{00000000-0005-0000-0000-000062580000}"/>
    <cellStyle name="20% - Accent1 3 2 5 6 6 2 2" xfId="22810" xr:uid="{00000000-0005-0000-0000-000063580000}"/>
    <cellStyle name="20% - Accent1 3 2 5 6 6 3" xfId="22811" xr:uid="{00000000-0005-0000-0000-000064580000}"/>
    <cellStyle name="20% - Accent1 3 2 5 6 7" xfId="22812" xr:uid="{00000000-0005-0000-0000-000065580000}"/>
    <cellStyle name="20% - Accent1 3 2 5 6 7 2" xfId="22813" xr:uid="{00000000-0005-0000-0000-000066580000}"/>
    <cellStyle name="20% - Accent1 3 2 5 6 8" xfId="22814" xr:uid="{00000000-0005-0000-0000-000067580000}"/>
    <cellStyle name="20% - Accent1 3 2 5 6 8 2" xfId="22815" xr:uid="{00000000-0005-0000-0000-000068580000}"/>
    <cellStyle name="20% - Accent1 3 2 5 6 9" xfId="22816" xr:uid="{00000000-0005-0000-0000-000069580000}"/>
    <cellStyle name="20% - Accent1 3 2 5 7" xfId="22817" xr:uid="{00000000-0005-0000-0000-00006A580000}"/>
    <cellStyle name="20% - Accent1 3 2 5 7 2" xfId="22818" xr:uid="{00000000-0005-0000-0000-00006B580000}"/>
    <cellStyle name="20% - Accent1 3 2 5 7 2 2" xfId="22819" xr:uid="{00000000-0005-0000-0000-00006C580000}"/>
    <cellStyle name="20% - Accent1 3 2 5 7 2 2 2" xfId="22820" xr:uid="{00000000-0005-0000-0000-00006D580000}"/>
    <cellStyle name="20% - Accent1 3 2 5 7 2 2 2 2" xfId="22821" xr:uid="{00000000-0005-0000-0000-00006E580000}"/>
    <cellStyle name="20% - Accent1 3 2 5 7 2 2 3" xfId="22822" xr:uid="{00000000-0005-0000-0000-00006F580000}"/>
    <cellStyle name="20% - Accent1 3 2 5 7 2 3" xfId="22823" xr:uid="{00000000-0005-0000-0000-000070580000}"/>
    <cellStyle name="20% - Accent1 3 2 5 7 2 3 2" xfId="22824" xr:uid="{00000000-0005-0000-0000-000071580000}"/>
    <cellStyle name="20% - Accent1 3 2 5 7 2 4" xfId="22825" xr:uid="{00000000-0005-0000-0000-000072580000}"/>
    <cellStyle name="20% - Accent1 3 2 5 7 3" xfId="22826" xr:uid="{00000000-0005-0000-0000-000073580000}"/>
    <cellStyle name="20% - Accent1 3 2 5 7 3 2" xfId="22827" xr:uid="{00000000-0005-0000-0000-000074580000}"/>
    <cellStyle name="20% - Accent1 3 2 5 7 3 2 2" xfId="22828" xr:uid="{00000000-0005-0000-0000-000075580000}"/>
    <cellStyle name="20% - Accent1 3 2 5 7 3 2 2 2" xfId="22829" xr:uid="{00000000-0005-0000-0000-000076580000}"/>
    <cellStyle name="20% - Accent1 3 2 5 7 3 2 3" xfId="22830" xr:uid="{00000000-0005-0000-0000-000077580000}"/>
    <cellStyle name="20% - Accent1 3 2 5 7 3 3" xfId="22831" xr:uid="{00000000-0005-0000-0000-000078580000}"/>
    <cellStyle name="20% - Accent1 3 2 5 7 3 3 2" xfId="22832" xr:uid="{00000000-0005-0000-0000-000079580000}"/>
    <cellStyle name="20% - Accent1 3 2 5 7 3 4" xfId="22833" xr:uid="{00000000-0005-0000-0000-00007A580000}"/>
    <cellStyle name="20% - Accent1 3 2 5 7 4" xfId="22834" xr:uid="{00000000-0005-0000-0000-00007B580000}"/>
    <cellStyle name="20% - Accent1 3 2 5 7 4 2" xfId="22835" xr:uid="{00000000-0005-0000-0000-00007C580000}"/>
    <cellStyle name="20% - Accent1 3 2 5 7 4 2 2" xfId="22836" xr:uid="{00000000-0005-0000-0000-00007D580000}"/>
    <cellStyle name="20% - Accent1 3 2 5 7 4 2 2 2" xfId="22837" xr:uid="{00000000-0005-0000-0000-00007E580000}"/>
    <cellStyle name="20% - Accent1 3 2 5 7 4 2 3" xfId="22838" xr:uid="{00000000-0005-0000-0000-00007F580000}"/>
    <cellStyle name="20% - Accent1 3 2 5 7 4 3" xfId="22839" xr:uid="{00000000-0005-0000-0000-000080580000}"/>
    <cellStyle name="20% - Accent1 3 2 5 7 4 3 2" xfId="22840" xr:uid="{00000000-0005-0000-0000-000081580000}"/>
    <cellStyle name="20% - Accent1 3 2 5 7 4 4" xfId="22841" xr:uid="{00000000-0005-0000-0000-000082580000}"/>
    <cellStyle name="20% - Accent1 3 2 5 7 5" xfId="22842" xr:uid="{00000000-0005-0000-0000-000083580000}"/>
    <cellStyle name="20% - Accent1 3 2 5 7 5 2" xfId="22843" xr:uid="{00000000-0005-0000-0000-000084580000}"/>
    <cellStyle name="20% - Accent1 3 2 5 7 5 2 2" xfId="22844" xr:uid="{00000000-0005-0000-0000-000085580000}"/>
    <cellStyle name="20% - Accent1 3 2 5 7 5 3" xfId="22845" xr:uid="{00000000-0005-0000-0000-000086580000}"/>
    <cellStyle name="20% - Accent1 3 2 5 7 6" xfId="22846" xr:uid="{00000000-0005-0000-0000-000087580000}"/>
    <cellStyle name="20% - Accent1 3 2 5 7 6 2" xfId="22847" xr:uid="{00000000-0005-0000-0000-000088580000}"/>
    <cellStyle name="20% - Accent1 3 2 5 7 6 2 2" xfId="22848" xr:uid="{00000000-0005-0000-0000-000089580000}"/>
    <cellStyle name="20% - Accent1 3 2 5 7 6 3" xfId="22849" xr:uid="{00000000-0005-0000-0000-00008A580000}"/>
    <cellStyle name="20% - Accent1 3 2 5 7 7" xfId="22850" xr:uid="{00000000-0005-0000-0000-00008B580000}"/>
    <cellStyle name="20% - Accent1 3 2 5 7 7 2" xfId="22851" xr:uid="{00000000-0005-0000-0000-00008C580000}"/>
    <cellStyle name="20% - Accent1 3 2 5 7 8" xfId="22852" xr:uid="{00000000-0005-0000-0000-00008D580000}"/>
    <cellStyle name="20% - Accent1 3 2 5 7 8 2" xfId="22853" xr:uid="{00000000-0005-0000-0000-00008E580000}"/>
    <cellStyle name="20% - Accent1 3 2 5 7 9" xfId="22854" xr:uid="{00000000-0005-0000-0000-00008F580000}"/>
    <cellStyle name="20% - Accent1 3 2 5 8" xfId="22855" xr:uid="{00000000-0005-0000-0000-000090580000}"/>
    <cellStyle name="20% - Accent1 3 2 5 8 2" xfId="22856" xr:uid="{00000000-0005-0000-0000-000091580000}"/>
    <cellStyle name="20% - Accent1 3 2 5 8 2 2" xfId="22857" xr:uid="{00000000-0005-0000-0000-000092580000}"/>
    <cellStyle name="20% - Accent1 3 2 5 8 2 2 2" xfId="22858" xr:uid="{00000000-0005-0000-0000-000093580000}"/>
    <cellStyle name="20% - Accent1 3 2 5 8 2 3" xfId="22859" xr:uid="{00000000-0005-0000-0000-000094580000}"/>
    <cellStyle name="20% - Accent1 3 2 5 8 3" xfId="22860" xr:uid="{00000000-0005-0000-0000-000095580000}"/>
    <cellStyle name="20% - Accent1 3 2 5 8 3 2" xfId="22861" xr:uid="{00000000-0005-0000-0000-000096580000}"/>
    <cellStyle name="20% - Accent1 3 2 5 8 4" xfId="22862" xr:uid="{00000000-0005-0000-0000-000097580000}"/>
    <cellStyle name="20% - Accent1 3 2 5 9" xfId="22863" xr:uid="{00000000-0005-0000-0000-000098580000}"/>
    <cellStyle name="20% - Accent1 3 2 5 9 2" xfId="22864" xr:uid="{00000000-0005-0000-0000-000099580000}"/>
    <cellStyle name="20% - Accent1 3 2 5 9 2 2" xfId="22865" xr:uid="{00000000-0005-0000-0000-00009A580000}"/>
    <cellStyle name="20% - Accent1 3 2 5 9 2 2 2" xfId="22866" xr:uid="{00000000-0005-0000-0000-00009B580000}"/>
    <cellStyle name="20% - Accent1 3 2 5 9 2 3" xfId="22867" xr:uid="{00000000-0005-0000-0000-00009C580000}"/>
    <cellStyle name="20% - Accent1 3 2 5 9 3" xfId="22868" xr:uid="{00000000-0005-0000-0000-00009D580000}"/>
    <cellStyle name="20% - Accent1 3 2 5 9 3 2" xfId="22869" xr:uid="{00000000-0005-0000-0000-00009E580000}"/>
    <cellStyle name="20% - Accent1 3 2 5 9 4" xfId="22870" xr:uid="{00000000-0005-0000-0000-00009F580000}"/>
    <cellStyle name="20% - Accent1 3 2 6" xfId="22871" xr:uid="{00000000-0005-0000-0000-0000A0580000}"/>
    <cellStyle name="20% - Accent1 3 2 6 10" xfId="22872" xr:uid="{00000000-0005-0000-0000-0000A1580000}"/>
    <cellStyle name="20% - Accent1 3 2 6 10 2" xfId="22873" xr:uid="{00000000-0005-0000-0000-0000A2580000}"/>
    <cellStyle name="20% - Accent1 3 2 6 10 2 2" xfId="22874" xr:uid="{00000000-0005-0000-0000-0000A3580000}"/>
    <cellStyle name="20% - Accent1 3 2 6 10 3" xfId="22875" xr:uid="{00000000-0005-0000-0000-0000A4580000}"/>
    <cellStyle name="20% - Accent1 3 2 6 11" xfId="22876" xr:uid="{00000000-0005-0000-0000-0000A5580000}"/>
    <cellStyle name="20% - Accent1 3 2 6 11 2" xfId="22877" xr:uid="{00000000-0005-0000-0000-0000A6580000}"/>
    <cellStyle name="20% - Accent1 3 2 6 11 2 2" xfId="22878" xr:uid="{00000000-0005-0000-0000-0000A7580000}"/>
    <cellStyle name="20% - Accent1 3 2 6 11 3" xfId="22879" xr:uid="{00000000-0005-0000-0000-0000A8580000}"/>
    <cellStyle name="20% - Accent1 3 2 6 12" xfId="22880" xr:uid="{00000000-0005-0000-0000-0000A9580000}"/>
    <cellStyle name="20% - Accent1 3 2 6 12 2" xfId="22881" xr:uid="{00000000-0005-0000-0000-0000AA580000}"/>
    <cellStyle name="20% - Accent1 3 2 6 13" xfId="22882" xr:uid="{00000000-0005-0000-0000-0000AB580000}"/>
    <cellStyle name="20% - Accent1 3 2 6 13 2" xfId="22883" xr:uid="{00000000-0005-0000-0000-0000AC580000}"/>
    <cellStyle name="20% - Accent1 3 2 6 14" xfId="22884" xr:uid="{00000000-0005-0000-0000-0000AD580000}"/>
    <cellStyle name="20% - Accent1 3 2 6 2" xfId="22885" xr:uid="{00000000-0005-0000-0000-0000AE580000}"/>
    <cellStyle name="20% - Accent1 3 2 6 2 10" xfId="22886" xr:uid="{00000000-0005-0000-0000-0000AF580000}"/>
    <cellStyle name="20% - Accent1 3 2 6 2 10 2" xfId="22887" xr:uid="{00000000-0005-0000-0000-0000B0580000}"/>
    <cellStyle name="20% - Accent1 3 2 6 2 11" xfId="22888" xr:uid="{00000000-0005-0000-0000-0000B1580000}"/>
    <cellStyle name="20% - Accent1 3 2 6 2 2" xfId="22889" xr:uid="{00000000-0005-0000-0000-0000B2580000}"/>
    <cellStyle name="20% - Accent1 3 2 6 2 2 2" xfId="22890" xr:uid="{00000000-0005-0000-0000-0000B3580000}"/>
    <cellStyle name="20% - Accent1 3 2 6 2 2 2 2" xfId="22891" xr:uid="{00000000-0005-0000-0000-0000B4580000}"/>
    <cellStyle name="20% - Accent1 3 2 6 2 2 2 2 2" xfId="22892" xr:uid="{00000000-0005-0000-0000-0000B5580000}"/>
    <cellStyle name="20% - Accent1 3 2 6 2 2 2 2 2 2" xfId="22893" xr:uid="{00000000-0005-0000-0000-0000B6580000}"/>
    <cellStyle name="20% - Accent1 3 2 6 2 2 2 2 3" xfId="22894" xr:uid="{00000000-0005-0000-0000-0000B7580000}"/>
    <cellStyle name="20% - Accent1 3 2 6 2 2 2 3" xfId="22895" xr:uid="{00000000-0005-0000-0000-0000B8580000}"/>
    <cellStyle name="20% - Accent1 3 2 6 2 2 2 3 2" xfId="22896" xr:uid="{00000000-0005-0000-0000-0000B9580000}"/>
    <cellStyle name="20% - Accent1 3 2 6 2 2 2 4" xfId="22897" xr:uid="{00000000-0005-0000-0000-0000BA580000}"/>
    <cellStyle name="20% - Accent1 3 2 6 2 2 3" xfId="22898" xr:uid="{00000000-0005-0000-0000-0000BB580000}"/>
    <cellStyle name="20% - Accent1 3 2 6 2 2 3 2" xfId="22899" xr:uid="{00000000-0005-0000-0000-0000BC580000}"/>
    <cellStyle name="20% - Accent1 3 2 6 2 2 3 2 2" xfId="22900" xr:uid="{00000000-0005-0000-0000-0000BD580000}"/>
    <cellStyle name="20% - Accent1 3 2 6 2 2 3 2 2 2" xfId="22901" xr:uid="{00000000-0005-0000-0000-0000BE580000}"/>
    <cellStyle name="20% - Accent1 3 2 6 2 2 3 2 3" xfId="22902" xr:uid="{00000000-0005-0000-0000-0000BF580000}"/>
    <cellStyle name="20% - Accent1 3 2 6 2 2 3 3" xfId="22903" xr:uid="{00000000-0005-0000-0000-0000C0580000}"/>
    <cellStyle name="20% - Accent1 3 2 6 2 2 3 3 2" xfId="22904" xr:uid="{00000000-0005-0000-0000-0000C1580000}"/>
    <cellStyle name="20% - Accent1 3 2 6 2 2 3 4" xfId="22905" xr:uid="{00000000-0005-0000-0000-0000C2580000}"/>
    <cellStyle name="20% - Accent1 3 2 6 2 2 4" xfId="22906" xr:uid="{00000000-0005-0000-0000-0000C3580000}"/>
    <cellStyle name="20% - Accent1 3 2 6 2 2 4 2" xfId="22907" xr:uid="{00000000-0005-0000-0000-0000C4580000}"/>
    <cellStyle name="20% - Accent1 3 2 6 2 2 4 2 2" xfId="22908" xr:uid="{00000000-0005-0000-0000-0000C5580000}"/>
    <cellStyle name="20% - Accent1 3 2 6 2 2 4 2 2 2" xfId="22909" xr:uid="{00000000-0005-0000-0000-0000C6580000}"/>
    <cellStyle name="20% - Accent1 3 2 6 2 2 4 2 3" xfId="22910" xr:uid="{00000000-0005-0000-0000-0000C7580000}"/>
    <cellStyle name="20% - Accent1 3 2 6 2 2 4 3" xfId="22911" xr:uid="{00000000-0005-0000-0000-0000C8580000}"/>
    <cellStyle name="20% - Accent1 3 2 6 2 2 4 3 2" xfId="22912" xr:uid="{00000000-0005-0000-0000-0000C9580000}"/>
    <cellStyle name="20% - Accent1 3 2 6 2 2 4 4" xfId="22913" xr:uid="{00000000-0005-0000-0000-0000CA580000}"/>
    <cellStyle name="20% - Accent1 3 2 6 2 2 5" xfId="22914" xr:uid="{00000000-0005-0000-0000-0000CB580000}"/>
    <cellStyle name="20% - Accent1 3 2 6 2 2 5 2" xfId="22915" xr:uid="{00000000-0005-0000-0000-0000CC580000}"/>
    <cellStyle name="20% - Accent1 3 2 6 2 2 5 2 2" xfId="22916" xr:uid="{00000000-0005-0000-0000-0000CD580000}"/>
    <cellStyle name="20% - Accent1 3 2 6 2 2 5 3" xfId="22917" xr:uid="{00000000-0005-0000-0000-0000CE580000}"/>
    <cellStyle name="20% - Accent1 3 2 6 2 2 6" xfId="22918" xr:uid="{00000000-0005-0000-0000-0000CF580000}"/>
    <cellStyle name="20% - Accent1 3 2 6 2 2 6 2" xfId="22919" xr:uid="{00000000-0005-0000-0000-0000D0580000}"/>
    <cellStyle name="20% - Accent1 3 2 6 2 2 6 2 2" xfId="22920" xr:uid="{00000000-0005-0000-0000-0000D1580000}"/>
    <cellStyle name="20% - Accent1 3 2 6 2 2 6 3" xfId="22921" xr:uid="{00000000-0005-0000-0000-0000D2580000}"/>
    <cellStyle name="20% - Accent1 3 2 6 2 2 7" xfId="22922" xr:uid="{00000000-0005-0000-0000-0000D3580000}"/>
    <cellStyle name="20% - Accent1 3 2 6 2 2 7 2" xfId="22923" xr:uid="{00000000-0005-0000-0000-0000D4580000}"/>
    <cellStyle name="20% - Accent1 3 2 6 2 2 8" xfId="22924" xr:uid="{00000000-0005-0000-0000-0000D5580000}"/>
    <cellStyle name="20% - Accent1 3 2 6 2 2 8 2" xfId="22925" xr:uid="{00000000-0005-0000-0000-0000D6580000}"/>
    <cellStyle name="20% - Accent1 3 2 6 2 2 9" xfId="22926" xr:uid="{00000000-0005-0000-0000-0000D7580000}"/>
    <cellStyle name="20% - Accent1 3 2 6 2 3" xfId="22927" xr:uid="{00000000-0005-0000-0000-0000D8580000}"/>
    <cellStyle name="20% - Accent1 3 2 6 2 3 2" xfId="22928" xr:uid="{00000000-0005-0000-0000-0000D9580000}"/>
    <cellStyle name="20% - Accent1 3 2 6 2 3 2 2" xfId="22929" xr:uid="{00000000-0005-0000-0000-0000DA580000}"/>
    <cellStyle name="20% - Accent1 3 2 6 2 3 2 2 2" xfId="22930" xr:uid="{00000000-0005-0000-0000-0000DB580000}"/>
    <cellStyle name="20% - Accent1 3 2 6 2 3 2 2 2 2" xfId="22931" xr:uid="{00000000-0005-0000-0000-0000DC580000}"/>
    <cellStyle name="20% - Accent1 3 2 6 2 3 2 2 3" xfId="22932" xr:uid="{00000000-0005-0000-0000-0000DD580000}"/>
    <cellStyle name="20% - Accent1 3 2 6 2 3 2 3" xfId="22933" xr:uid="{00000000-0005-0000-0000-0000DE580000}"/>
    <cellStyle name="20% - Accent1 3 2 6 2 3 2 3 2" xfId="22934" xr:uid="{00000000-0005-0000-0000-0000DF580000}"/>
    <cellStyle name="20% - Accent1 3 2 6 2 3 2 4" xfId="22935" xr:uid="{00000000-0005-0000-0000-0000E0580000}"/>
    <cellStyle name="20% - Accent1 3 2 6 2 3 3" xfId="22936" xr:uid="{00000000-0005-0000-0000-0000E1580000}"/>
    <cellStyle name="20% - Accent1 3 2 6 2 3 3 2" xfId="22937" xr:uid="{00000000-0005-0000-0000-0000E2580000}"/>
    <cellStyle name="20% - Accent1 3 2 6 2 3 3 2 2" xfId="22938" xr:uid="{00000000-0005-0000-0000-0000E3580000}"/>
    <cellStyle name="20% - Accent1 3 2 6 2 3 3 2 2 2" xfId="22939" xr:uid="{00000000-0005-0000-0000-0000E4580000}"/>
    <cellStyle name="20% - Accent1 3 2 6 2 3 3 2 3" xfId="22940" xr:uid="{00000000-0005-0000-0000-0000E5580000}"/>
    <cellStyle name="20% - Accent1 3 2 6 2 3 3 3" xfId="22941" xr:uid="{00000000-0005-0000-0000-0000E6580000}"/>
    <cellStyle name="20% - Accent1 3 2 6 2 3 3 3 2" xfId="22942" xr:uid="{00000000-0005-0000-0000-0000E7580000}"/>
    <cellStyle name="20% - Accent1 3 2 6 2 3 3 4" xfId="22943" xr:uid="{00000000-0005-0000-0000-0000E8580000}"/>
    <cellStyle name="20% - Accent1 3 2 6 2 3 4" xfId="22944" xr:uid="{00000000-0005-0000-0000-0000E9580000}"/>
    <cellStyle name="20% - Accent1 3 2 6 2 3 4 2" xfId="22945" xr:uid="{00000000-0005-0000-0000-0000EA580000}"/>
    <cellStyle name="20% - Accent1 3 2 6 2 3 4 2 2" xfId="22946" xr:uid="{00000000-0005-0000-0000-0000EB580000}"/>
    <cellStyle name="20% - Accent1 3 2 6 2 3 4 2 2 2" xfId="22947" xr:uid="{00000000-0005-0000-0000-0000EC580000}"/>
    <cellStyle name="20% - Accent1 3 2 6 2 3 4 2 3" xfId="22948" xr:uid="{00000000-0005-0000-0000-0000ED580000}"/>
    <cellStyle name="20% - Accent1 3 2 6 2 3 4 3" xfId="22949" xr:uid="{00000000-0005-0000-0000-0000EE580000}"/>
    <cellStyle name="20% - Accent1 3 2 6 2 3 4 3 2" xfId="22950" xr:uid="{00000000-0005-0000-0000-0000EF580000}"/>
    <cellStyle name="20% - Accent1 3 2 6 2 3 4 4" xfId="22951" xr:uid="{00000000-0005-0000-0000-0000F0580000}"/>
    <cellStyle name="20% - Accent1 3 2 6 2 3 5" xfId="22952" xr:uid="{00000000-0005-0000-0000-0000F1580000}"/>
    <cellStyle name="20% - Accent1 3 2 6 2 3 5 2" xfId="22953" xr:uid="{00000000-0005-0000-0000-0000F2580000}"/>
    <cellStyle name="20% - Accent1 3 2 6 2 3 5 2 2" xfId="22954" xr:uid="{00000000-0005-0000-0000-0000F3580000}"/>
    <cellStyle name="20% - Accent1 3 2 6 2 3 5 3" xfId="22955" xr:uid="{00000000-0005-0000-0000-0000F4580000}"/>
    <cellStyle name="20% - Accent1 3 2 6 2 3 6" xfId="22956" xr:uid="{00000000-0005-0000-0000-0000F5580000}"/>
    <cellStyle name="20% - Accent1 3 2 6 2 3 6 2" xfId="22957" xr:uid="{00000000-0005-0000-0000-0000F6580000}"/>
    <cellStyle name="20% - Accent1 3 2 6 2 3 6 2 2" xfId="22958" xr:uid="{00000000-0005-0000-0000-0000F7580000}"/>
    <cellStyle name="20% - Accent1 3 2 6 2 3 6 3" xfId="22959" xr:uid="{00000000-0005-0000-0000-0000F8580000}"/>
    <cellStyle name="20% - Accent1 3 2 6 2 3 7" xfId="22960" xr:uid="{00000000-0005-0000-0000-0000F9580000}"/>
    <cellStyle name="20% - Accent1 3 2 6 2 3 7 2" xfId="22961" xr:uid="{00000000-0005-0000-0000-0000FA580000}"/>
    <cellStyle name="20% - Accent1 3 2 6 2 3 8" xfId="22962" xr:uid="{00000000-0005-0000-0000-0000FB580000}"/>
    <cellStyle name="20% - Accent1 3 2 6 2 3 8 2" xfId="22963" xr:uid="{00000000-0005-0000-0000-0000FC580000}"/>
    <cellStyle name="20% - Accent1 3 2 6 2 3 9" xfId="22964" xr:uid="{00000000-0005-0000-0000-0000FD580000}"/>
    <cellStyle name="20% - Accent1 3 2 6 2 4" xfId="22965" xr:uid="{00000000-0005-0000-0000-0000FE580000}"/>
    <cellStyle name="20% - Accent1 3 2 6 2 4 2" xfId="22966" xr:uid="{00000000-0005-0000-0000-0000FF580000}"/>
    <cellStyle name="20% - Accent1 3 2 6 2 4 2 2" xfId="22967" xr:uid="{00000000-0005-0000-0000-000000590000}"/>
    <cellStyle name="20% - Accent1 3 2 6 2 4 2 2 2" xfId="22968" xr:uid="{00000000-0005-0000-0000-000001590000}"/>
    <cellStyle name="20% - Accent1 3 2 6 2 4 2 3" xfId="22969" xr:uid="{00000000-0005-0000-0000-000002590000}"/>
    <cellStyle name="20% - Accent1 3 2 6 2 4 3" xfId="22970" xr:uid="{00000000-0005-0000-0000-000003590000}"/>
    <cellStyle name="20% - Accent1 3 2 6 2 4 3 2" xfId="22971" xr:uid="{00000000-0005-0000-0000-000004590000}"/>
    <cellStyle name="20% - Accent1 3 2 6 2 4 4" xfId="22972" xr:uid="{00000000-0005-0000-0000-000005590000}"/>
    <cellStyle name="20% - Accent1 3 2 6 2 5" xfId="22973" xr:uid="{00000000-0005-0000-0000-000006590000}"/>
    <cellStyle name="20% - Accent1 3 2 6 2 5 2" xfId="22974" xr:uid="{00000000-0005-0000-0000-000007590000}"/>
    <cellStyle name="20% - Accent1 3 2 6 2 5 2 2" xfId="22975" xr:uid="{00000000-0005-0000-0000-000008590000}"/>
    <cellStyle name="20% - Accent1 3 2 6 2 5 2 2 2" xfId="22976" xr:uid="{00000000-0005-0000-0000-000009590000}"/>
    <cellStyle name="20% - Accent1 3 2 6 2 5 2 3" xfId="22977" xr:uid="{00000000-0005-0000-0000-00000A590000}"/>
    <cellStyle name="20% - Accent1 3 2 6 2 5 3" xfId="22978" xr:uid="{00000000-0005-0000-0000-00000B590000}"/>
    <cellStyle name="20% - Accent1 3 2 6 2 5 3 2" xfId="22979" xr:uid="{00000000-0005-0000-0000-00000C590000}"/>
    <cellStyle name="20% - Accent1 3 2 6 2 5 4" xfId="22980" xr:uid="{00000000-0005-0000-0000-00000D590000}"/>
    <cellStyle name="20% - Accent1 3 2 6 2 6" xfId="22981" xr:uid="{00000000-0005-0000-0000-00000E590000}"/>
    <cellStyle name="20% - Accent1 3 2 6 2 6 2" xfId="22982" xr:uid="{00000000-0005-0000-0000-00000F590000}"/>
    <cellStyle name="20% - Accent1 3 2 6 2 6 2 2" xfId="22983" xr:uid="{00000000-0005-0000-0000-000010590000}"/>
    <cellStyle name="20% - Accent1 3 2 6 2 6 2 2 2" xfId="22984" xr:uid="{00000000-0005-0000-0000-000011590000}"/>
    <cellStyle name="20% - Accent1 3 2 6 2 6 2 3" xfId="22985" xr:uid="{00000000-0005-0000-0000-000012590000}"/>
    <cellStyle name="20% - Accent1 3 2 6 2 6 3" xfId="22986" xr:uid="{00000000-0005-0000-0000-000013590000}"/>
    <cellStyle name="20% - Accent1 3 2 6 2 6 3 2" xfId="22987" xr:uid="{00000000-0005-0000-0000-000014590000}"/>
    <cellStyle name="20% - Accent1 3 2 6 2 6 4" xfId="22988" xr:uid="{00000000-0005-0000-0000-000015590000}"/>
    <cellStyle name="20% - Accent1 3 2 6 2 7" xfId="22989" xr:uid="{00000000-0005-0000-0000-000016590000}"/>
    <cellStyle name="20% - Accent1 3 2 6 2 7 2" xfId="22990" xr:uid="{00000000-0005-0000-0000-000017590000}"/>
    <cellStyle name="20% - Accent1 3 2 6 2 7 2 2" xfId="22991" xr:uid="{00000000-0005-0000-0000-000018590000}"/>
    <cellStyle name="20% - Accent1 3 2 6 2 7 3" xfId="22992" xr:uid="{00000000-0005-0000-0000-000019590000}"/>
    <cellStyle name="20% - Accent1 3 2 6 2 8" xfId="22993" xr:uid="{00000000-0005-0000-0000-00001A590000}"/>
    <cellStyle name="20% - Accent1 3 2 6 2 8 2" xfId="22994" xr:uid="{00000000-0005-0000-0000-00001B590000}"/>
    <cellStyle name="20% - Accent1 3 2 6 2 8 2 2" xfId="22995" xr:uid="{00000000-0005-0000-0000-00001C590000}"/>
    <cellStyle name="20% - Accent1 3 2 6 2 8 3" xfId="22996" xr:uid="{00000000-0005-0000-0000-00001D590000}"/>
    <cellStyle name="20% - Accent1 3 2 6 2 9" xfId="22997" xr:uid="{00000000-0005-0000-0000-00001E590000}"/>
    <cellStyle name="20% - Accent1 3 2 6 2 9 2" xfId="22998" xr:uid="{00000000-0005-0000-0000-00001F590000}"/>
    <cellStyle name="20% - Accent1 3 2 6 3" xfId="22999" xr:uid="{00000000-0005-0000-0000-000020590000}"/>
    <cellStyle name="20% - Accent1 3 2 6 3 10" xfId="23000" xr:uid="{00000000-0005-0000-0000-000021590000}"/>
    <cellStyle name="20% - Accent1 3 2 6 3 10 2" xfId="23001" xr:uid="{00000000-0005-0000-0000-000022590000}"/>
    <cellStyle name="20% - Accent1 3 2 6 3 11" xfId="23002" xr:uid="{00000000-0005-0000-0000-000023590000}"/>
    <cellStyle name="20% - Accent1 3 2 6 3 2" xfId="23003" xr:uid="{00000000-0005-0000-0000-000024590000}"/>
    <cellStyle name="20% - Accent1 3 2 6 3 2 2" xfId="23004" xr:uid="{00000000-0005-0000-0000-000025590000}"/>
    <cellStyle name="20% - Accent1 3 2 6 3 2 2 2" xfId="23005" xr:uid="{00000000-0005-0000-0000-000026590000}"/>
    <cellStyle name="20% - Accent1 3 2 6 3 2 2 2 2" xfId="23006" xr:uid="{00000000-0005-0000-0000-000027590000}"/>
    <cellStyle name="20% - Accent1 3 2 6 3 2 2 2 2 2" xfId="23007" xr:uid="{00000000-0005-0000-0000-000028590000}"/>
    <cellStyle name="20% - Accent1 3 2 6 3 2 2 2 3" xfId="23008" xr:uid="{00000000-0005-0000-0000-000029590000}"/>
    <cellStyle name="20% - Accent1 3 2 6 3 2 2 3" xfId="23009" xr:uid="{00000000-0005-0000-0000-00002A590000}"/>
    <cellStyle name="20% - Accent1 3 2 6 3 2 2 3 2" xfId="23010" xr:uid="{00000000-0005-0000-0000-00002B590000}"/>
    <cellStyle name="20% - Accent1 3 2 6 3 2 2 4" xfId="23011" xr:uid="{00000000-0005-0000-0000-00002C590000}"/>
    <cellStyle name="20% - Accent1 3 2 6 3 2 3" xfId="23012" xr:uid="{00000000-0005-0000-0000-00002D590000}"/>
    <cellStyle name="20% - Accent1 3 2 6 3 2 3 2" xfId="23013" xr:uid="{00000000-0005-0000-0000-00002E590000}"/>
    <cellStyle name="20% - Accent1 3 2 6 3 2 3 2 2" xfId="23014" xr:uid="{00000000-0005-0000-0000-00002F590000}"/>
    <cellStyle name="20% - Accent1 3 2 6 3 2 3 2 2 2" xfId="23015" xr:uid="{00000000-0005-0000-0000-000030590000}"/>
    <cellStyle name="20% - Accent1 3 2 6 3 2 3 2 3" xfId="23016" xr:uid="{00000000-0005-0000-0000-000031590000}"/>
    <cellStyle name="20% - Accent1 3 2 6 3 2 3 3" xfId="23017" xr:uid="{00000000-0005-0000-0000-000032590000}"/>
    <cellStyle name="20% - Accent1 3 2 6 3 2 3 3 2" xfId="23018" xr:uid="{00000000-0005-0000-0000-000033590000}"/>
    <cellStyle name="20% - Accent1 3 2 6 3 2 3 4" xfId="23019" xr:uid="{00000000-0005-0000-0000-000034590000}"/>
    <cellStyle name="20% - Accent1 3 2 6 3 2 4" xfId="23020" xr:uid="{00000000-0005-0000-0000-000035590000}"/>
    <cellStyle name="20% - Accent1 3 2 6 3 2 4 2" xfId="23021" xr:uid="{00000000-0005-0000-0000-000036590000}"/>
    <cellStyle name="20% - Accent1 3 2 6 3 2 4 2 2" xfId="23022" xr:uid="{00000000-0005-0000-0000-000037590000}"/>
    <cellStyle name="20% - Accent1 3 2 6 3 2 4 2 2 2" xfId="23023" xr:uid="{00000000-0005-0000-0000-000038590000}"/>
    <cellStyle name="20% - Accent1 3 2 6 3 2 4 2 3" xfId="23024" xr:uid="{00000000-0005-0000-0000-000039590000}"/>
    <cellStyle name="20% - Accent1 3 2 6 3 2 4 3" xfId="23025" xr:uid="{00000000-0005-0000-0000-00003A590000}"/>
    <cellStyle name="20% - Accent1 3 2 6 3 2 4 3 2" xfId="23026" xr:uid="{00000000-0005-0000-0000-00003B590000}"/>
    <cellStyle name="20% - Accent1 3 2 6 3 2 4 4" xfId="23027" xr:uid="{00000000-0005-0000-0000-00003C590000}"/>
    <cellStyle name="20% - Accent1 3 2 6 3 2 5" xfId="23028" xr:uid="{00000000-0005-0000-0000-00003D590000}"/>
    <cellStyle name="20% - Accent1 3 2 6 3 2 5 2" xfId="23029" xr:uid="{00000000-0005-0000-0000-00003E590000}"/>
    <cellStyle name="20% - Accent1 3 2 6 3 2 5 2 2" xfId="23030" xr:uid="{00000000-0005-0000-0000-00003F590000}"/>
    <cellStyle name="20% - Accent1 3 2 6 3 2 5 3" xfId="23031" xr:uid="{00000000-0005-0000-0000-000040590000}"/>
    <cellStyle name="20% - Accent1 3 2 6 3 2 6" xfId="23032" xr:uid="{00000000-0005-0000-0000-000041590000}"/>
    <cellStyle name="20% - Accent1 3 2 6 3 2 6 2" xfId="23033" xr:uid="{00000000-0005-0000-0000-000042590000}"/>
    <cellStyle name="20% - Accent1 3 2 6 3 2 6 2 2" xfId="23034" xr:uid="{00000000-0005-0000-0000-000043590000}"/>
    <cellStyle name="20% - Accent1 3 2 6 3 2 6 3" xfId="23035" xr:uid="{00000000-0005-0000-0000-000044590000}"/>
    <cellStyle name="20% - Accent1 3 2 6 3 2 7" xfId="23036" xr:uid="{00000000-0005-0000-0000-000045590000}"/>
    <cellStyle name="20% - Accent1 3 2 6 3 2 7 2" xfId="23037" xr:uid="{00000000-0005-0000-0000-000046590000}"/>
    <cellStyle name="20% - Accent1 3 2 6 3 2 8" xfId="23038" xr:uid="{00000000-0005-0000-0000-000047590000}"/>
    <cellStyle name="20% - Accent1 3 2 6 3 2 8 2" xfId="23039" xr:uid="{00000000-0005-0000-0000-000048590000}"/>
    <cellStyle name="20% - Accent1 3 2 6 3 2 9" xfId="23040" xr:uid="{00000000-0005-0000-0000-000049590000}"/>
    <cellStyle name="20% - Accent1 3 2 6 3 3" xfId="23041" xr:uid="{00000000-0005-0000-0000-00004A590000}"/>
    <cellStyle name="20% - Accent1 3 2 6 3 3 2" xfId="23042" xr:uid="{00000000-0005-0000-0000-00004B590000}"/>
    <cellStyle name="20% - Accent1 3 2 6 3 3 2 2" xfId="23043" xr:uid="{00000000-0005-0000-0000-00004C590000}"/>
    <cellStyle name="20% - Accent1 3 2 6 3 3 2 2 2" xfId="23044" xr:uid="{00000000-0005-0000-0000-00004D590000}"/>
    <cellStyle name="20% - Accent1 3 2 6 3 3 2 2 2 2" xfId="23045" xr:uid="{00000000-0005-0000-0000-00004E590000}"/>
    <cellStyle name="20% - Accent1 3 2 6 3 3 2 2 3" xfId="23046" xr:uid="{00000000-0005-0000-0000-00004F590000}"/>
    <cellStyle name="20% - Accent1 3 2 6 3 3 2 3" xfId="23047" xr:uid="{00000000-0005-0000-0000-000050590000}"/>
    <cellStyle name="20% - Accent1 3 2 6 3 3 2 3 2" xfId="23048" xr:uid="{00000000-0005-0000-0000-000051590000}"/>
    <cellStyle name="20% - Accent1 3 2 6 3 3 2 4" xfId="23049" xr:uid="{00000000-0005-0000-0000-000052590000}"/>
    <cellStyle name="20% - Accent1 3 2 6 3 3 3" xfId="23050" xr:uid="{00000000-0005-0000-0000-000053590000}"/>
    <cellStyle name="20% - Accent1 3 2 6 3 3 3 2" xfId="23051" xr:uid="{00000000-0005-0000-0000-000054590000}"/>
    <cellStyle name="20% - Accent1 3 2 6 3 3 3 2 2" xfId="23052" xr:uid="{00000000-0005-0000-0000-000055590000}"/>
    <cellStyle name="20% - Accent1 3 2 6 3 3 3 2 2 2" xfId="23053" xr:uid="{00000000-0005-0000-0000-000056590000}"/>
    <cellStyle name="20% - Accent1 3 2 6 3 3 3 2 3" xfId="23054" xr:uid="{00000000-0005-0000-0000-000057590000}"/>
    <cellStyle name="20% - Accent1 3 2 6 3 3 3 3" xfId="23055" xr:uid="{00000000-0005-0000-0000-000058590000}"/>
    <cellStyle name="20% - Accent1 3 2 6 3 3 3 3 2" xfId="23056" xr:uid="{00000000-0005-0000-0000-000059590000}"/>
    <cellStyle name="20% - Accent1 3 2 6 3 3 3 4" xfId="23057" xr:uid="{00000000-0005-0000-0000-00005A590000}"/>
    <cellStyle name="20% - Accent1 3 2 6 3 3 4" xfId="23058" xr:uid="{00000000-0005-0000-0000-00005B590000}"/>
    <cellStyle name="20% - Accent1 3 2 6 3 3 4 2" xfId="23059" xr:uid="{00000000-0005-0000-0000-00005C590000}"/>
    <cellStyle name="20% - Accent1 3 2 6 3 3 4 2 2" xfId="23060" xr:uid="{00000000-0005-0000-0000-00005D590000}"/>
    <cellStyle name="20% - Accent1 3 2 6 3 3 4 2 2 2" xfId="23061" xr:uid="{00000000-0005-0000-0000-00005E590000}"/>
    <cellStyle name="20% - Accent1 3 2 6 3 3 4 2 3" xfId="23062" xr:uid="{00000000-0005-0000-0000-00005F590000}"/>
    <cellStyle name="20% - Accent1 3 2 6 3 3 4 3" xfId="23063" xr:uid="{00000000-0005-0000-0000-000060590000}"/>
    <cellStyle name="20% - Accent1 3 2 6 3 3 4 3 2" xfId="23064" xr:uid="{00000000-0005-0000-0000-000061590000}"/>
    <cellStyle name="20% - Accent1 3 2 6 3 3 4 4" xfId="23065" xr:uid="{00000000-0005-0000-0000-000062590000}"/>
    <cellStyle name="20% - Accent1 3 2 6 3 3 5" xfId="23066" xr:uid="{00000000-0005-0000-0000-000063590000}"/>
    <cellStyle name="20% - Accent1 3 2 6 3 3 5 2" xfId="23067" xr:uid="{00000000-0005-0000-0000-000064590000}"/>
    <cellStyle name="20% - Accent1 3 2 6 3 3 5 2 2" xfId="23068" xr:uid="{00000000-0005-0000-0000-000065590000}"/>
    <cellStyle name="20% - Accent1 3 2 6 3 3 5 3" xfId="23069" xr:uid="{00000000-0005-0000-0000-000066590000}"/>
    <cellStyle name="20% - Accent1 3 2 6 3 3 6" xfId="23070" xr:uid="{00000000-0005-0000-0000-000067590000}"/>
    <cellStyle name="20% - Accent1 3 2 6 3 3 6 2" xfId="23071" xr:uid="{00000000-0005-0000-0000-000068590000}"/>
    <cellStyle name="20% - Accent1 3 2 6 3 3 6 2 2" xfId="23072" xr:uid="{00000000-0005-0000-0000-000069590000}"/>
    <cellStyle name="20% - Accent1 3 2 6 3 3 6 3" xfId="23073" xr:uid="{00000000-0005-0000-0000-00006A590000}"/>
    <cellStyle name="20% - Accent1 3 2 6 3 3 7" xfId="23074" xr:uid="{00000000-0005-0000-0000-00006B590000}"/>
    <cellStyle name="20% - Accent1 3 2 6 3 3 7 2" xfId="23075" xr:uid="{00000000-0005-0000-0000-00006C590000}"/>
    <cellStyle name="20% - Accent1 3 2 6 3 3 8" xfId="23076" xr:uid="{00000000-0005-0000-0000-00006D590000}"/>
    <cellStyle name="20% - Accent1 3 2 6 3 3 8 2" xfId="23077" xr:uid="{00000000-0005-0000-0000-00006E590000}"/>
    <cellStyle name="20% - Accent1 3 2 6 3 3 9" xfId="23078" xr:uid="{00000000-0005-0000-0000-00006F590000}"/>
    <cellStyle name="20% - Accent1 3 2 6 3 4" xfId="23079" xr:uid="{00000000-0005-0000-0000-000070590000}"/>
    <cellStyle name="20% - Accent1 3 2 6 3 4 2" xfId="23080" xr:uid="{00000000-0005-0000-0000-000071590000}"/>
    <cellStyle name="20% - Accent1 3 2 6 3 4 2 2" xfId="23081" xr:uid="{00000000-0005-0000-0000-000072590000}"/>
    <cellStyle name="20% - Accent1 3 2 6 3 4 2 2 2" xfId="23082" xr:uid="{00000000-0005-0000-0000-000073590000}"/>
    <cellStyle name="20% - Accent1 3 2 6 3 4 2 3" xfId="23083" xr:uid="{00000000-0005-0000-0000-000074590000}"/>
    <cellStyle name="20% - Accent1 3 2 6 3 4 3" xfId="23084" xr:uid="{00000000-0005-0000-0000-000075590000}"/>
    <cellStyle name="20% - Accent1 3 2 6 3 4 3 2" xfId="23085" xr:uid="{00000000-0005-0000-0000-000076590000}"/>
    <cellStyle name="20% - Accent1 3 2 6 3 4 4" xfId="23086" xr:uid="{00000000-0005-0000-0000-000077590000}"/>
    <cellStyle name="20% - Accent1 3 2 6 3 5" xfId="23087" xr:uid="{00000000-0005-0000-0000-000078590000}"/>
    <cellStyle name="20% - Accent1 3 2 6 3 5 2" xfId="23088" xr:uid="{00000000-0005-0000-0000-000079590000}"/>
    <cellStyle name="20% - Accent1 3 2 6 3 5 2 2" xfId="23089" xr:uid="{00000000-0005-0000-0000-00007A590000}"/>
    <cellStyle name="20% - Accent1 3 2 6 3 5 2 2 2" xfId="23090" xr:uid="{00000000-0005-0000-0000-00007B590000}"/>
    <cellStyle name="20% - Accent1 3 2 6 3 5 2 3" xfId="23091" xr:uid="{00000000-0005-0000-0000-00007C590000}"/>
    <cellStyle name="20% - Accent1 3 2 6 3 5 3" xfId="23092" xr:uid="{00000000-0005-0000-0000-00007D590000}"/>
    <cellStyle name="20% - Accent1 3 2 6 3 5 3 2" xfId="23093" xr:uid="{00000000-0005-0000-0000-00007E590000}"/>
    <cellStyle name="20% - Accent1 3 2 6 3 5 4" xfId="23094" xr:uid="{00000000-0005-0000-0000-00007F590000}"/>
    <cellStyle name="20% - Accent1 3 2 6 3 6" xfId="23095" xr:uid="{00000000-0005-0000-0000-000080590000}"/>
    <cellStyle name="20% - Accent1 3 2 6 3 6 2" xfId="23096" xr:uid="{00000000-0005-0000-0000-000081590000}"/>
    <cellStyle name="20% - Accent1 3 2 6 3 6 2 2" xfId="23097" xr:uid="{00000000-0005-0000-0000-000082590000}"/>
    <cellStyle name="20% - Accent1 3 2 6 3 6 2 2 2" xfId="23098" xr:uid="{00000000-0005-0000-0000-000083590000}"/>
    <cellStyle name="20% - Accent1 3 2 6 3 6 2 3" xfId="23099" xr:uid="{00000000-0005-0000-0000-000084590000}"/>
    <cellStyle name="20% - Accent1 3 2 6 3 6 3" xfId="23100" xr:uid="{00000000-0005-0000-0000-000085590000}"/>
    <cellStyle name="20% - Accent1 3 2 6 3 6 3 2" xfId="23101" xr:uid="{00000000-0005-0000-0000-000086590000}"/>
    <cellStyle name="20% - Accent1 3 2 6 3 6 4" xfId="23102" xr:uid="{00000000-0005-0000-0000-000087590000}"/>
    <cellStyle name="20% - Accent1 3 2 6 3 7" xfId="23103" xr:uid="{00000000-0005-0000-0000-000088590000}"/>
    <cellStyle name="20% - Accent1 3 2 6 3 7 2" xfId="23104" xr:uid="{00000000-0005-0000-0000-000089590000}"/>
    <cellStyle name="20% - Accent1 3 2 6 3 7 2 2" xfId="23105" xr:uid="{00000000-0005-0000-0000-00008A590000}"/>
    <cellStyle name="20% - Accent1 3 2 6 3 7 3" xfId="23106" xr:uid="{00000000-0005-0000-0000-00008B590000}"/>
    <cellStyle name="20% - Accent1 3 2 6 3 8" xfId="23107" xr:uid="{00000000-0005-0000-0000-00008C590000}"/>
    <cellStyle name="20% - Accent1 3 2 6 3 8 2" xfId="23108" xr:uid="{00000000-0005-0000-0000-00008D590000}"/>
    <cellStyle name="20% - Accent1 3 2 6 3 8 2 2" xfId="23109" xr:uid="{00000000-0005-0000-0000-00008E590000}"/>
    <cellStyle name="20% - Accent1 3 2 6 3 8 3" xfId="23110" xr:uid="{00000000-0005-0000-0000-00008F590000}"/>
    <cellStyle name="20% - Accent1 3 2 6 3 9" xfId="23111" xr:uid="{00000000-0005-0000-0000-000090590000}"/>
    <cellStyle name="20% - Accent1 3 2 6 3 9 2" xfId="23112" xr:uid="{00000000-0005-0000-0000-000091590000}"/>
    <cellStyle name="20% - Accent1 3 2 6 4" xfId="23113" xr:uid="{00000000-0005-0000-0000-000092590000}"/>
    <cellStyle name="20% - Accent1 3 2 6 4 10" xfId="23114" xr:uid="{00000000-0005-0000-0000-000093590000}"/>
    <cellStyle name="20% - Accent1 3 2 6 4 10 2" xfId="23115" xr:uid="{00000000-0005-0000-0000-000094590000}"/>
    <cellStyle name="20% - Accent1 3 2 6 4 11" xfId="23116" xr:uid="{00000000-0005-0000-0000-000095590000}"/>
    <cellStyle name="20% - Accent1 3 2 6 4 2" xfId="23117" xr:uid="{00000000-0005-0000-0000-000096590000}"/>
    <cellStyle name="20% - Accent1 3 2 6 4 2 2" xfId="23118" xr:uid="{00000000-0005-0000-0000-000097590000}"/>
    <cellStyle name="20% - Accent1 3 2 6 4 2 2 2" xfId="23119" xr:uid="{00000000-0005-0000-0000-000098590000}"/>
    <cellStyle name="20% - Accent1 3 2 6 4 2 2 2 2" xfId="23120" xr:uid="{00000000-0005-0000-0000-000099590000}"/>
    <cellStyle name="20% - Accent1 3 2 6 4 2 2 2 2 2" xfId="23121" xr:uid="{00000000-0005-0000-0000-00009A590000}"/>
    <cellStyle name="20% - Accent1 3 2 6 4 2 2 2 3" xfId="23122" xr:uid="{00000000-0005-0000-0000-00009B590000}"/>
    <cellStyle name="20% - Accent1 3 2 6 4 2 2 3" xfId="23123" xr:uid="{00000000-0005-0000-0000-00009C590000}"/>
    <cellStyle name="20% - Accent1 3 2 6 4 2 2 3 2" xfId="23124" xr:uid="{00000000-0005-0000-0000-00009D590000}"/>
    <cellStyle name="20% - Accent1 3 2 6 4 2 2 4" xfId="23125" xr:uid="{00000000-0005-0000-0000-00009E590000}"/>
    <cellStyle name="20% - Accent1 3 2 6 4 2 3" xfId="23126" xr:uid="{00000000-0005-0000-0000-00009F590000}"/>
    <cellStyle name="20% - Accent1 3 2 6 4 2 3 2" xfId="23127" xr:uid="{00000000-0005-0000-0000-0000A0590000}"/>
    <cellStyle name="20% - Accent1 3 2 6 4 2 3 2 2" xfId="23128" xr:uid="{00000000-0005-0000-0000-0000A1590000}"/>
    <cellStyle name="20% - Accent1 3 2 6 4 2 3 2 2 2" xfId="23129" xr:uid="{00000000-0005-0000-0000-0000A2590000}"/>
    <cellStyle name="20% - Accent1 3 2 6 4 2 3 2 3" xfId="23130" xr:uid="{00000000-0005-0000-0000-0000A3590000}"/>
    <cellStyle name="20% - Accent1 3 2 6 4 2 3 3" xfId="23131" xr:uid="{00000000-0005-0000-0000-0000A4590000}"/>
    <cellStyle name="20% - Accent1 3 2 6 4 2 3 3 2" xfId="23132" xr:uid="{00000000-0005-0000-0000-0000A5590000}"/>
    <cellStyle name="20% - Accent1 3 2 6 4 2 3 4" xfId="23133" xr:uid="{00000000-0005-0000-0000-0000A6590000}"/>
    <cellStyle name="20% - Accent1 3 2 6 4 2 4" xfId="23134" xr:uid="{00000000-0005-0000-0000-0000A7590000}"/>
    <cellStyle name="20% - Accent1 3 2 6 4 2 4 2" xfId="23135" xr:uid="{00000000-0005-0000-0000-0000A8590000}"/>
    <cellStyle name="20% - Accent1 3 2 6 4 2 4 2 2" xfId="23136" xr:uid="{00000000-0005-0000-0000-0000A9590000}"/>
    <cellStyle name="20% - Accent1 3 2 6 4 2 4 2 2 2" xfId="23137" xr:uid="{00000000-0005-0000-0000-0000AA590000}"/>
    <cellStyle name="20% - Accent1 3 2 6 4 2 4 2 3" xfId="23138" xr:uid="{00000000-0005-0000-0000-0000AB590000}"/>
    <cellStyle name="20% - Accent1 3 2 6 4 2 4 3" xfId="23139" xr:uid="{00000000-0005-0000-0000-0000AC590000}"/>
    <cellStyle name="20% - Accent1 3 2 6 4 2 4 3 2" xfId="23140" xr:uid="{00000000-0005-0000-0000-0000AD590000}"/>
    <cellStyle name="20% - Accent1 3 2 6 4 2 4 4" xfId="23141" xr:uid="{00000000-0005-0000-0000-0000AE590000}"/>
    <cellStyle name="20% - Accent1 3 2 6 4 2 5" xfId="23142" xr:uid="{00000000-0005-0000-0000-0000AF590000}"/>
    <cellStyle name="20% - Accent1 3 2 6 4 2 5 2" xfId="23143" xr:uid="{00000000-0005-0000-0000-0000B0590000}"/>
    <cellStyle name="20% - Accent1 3 2 6 4 2 5 2 2" xfId="23144" xr:uid="{00000000-0005-0000-0000-0000B1590000}"/>
    <cellStyle name="20% - Accent1 3 2 6 4 2 5 3" xfId="23145" xr:uid="{00000000-0005-0000-0000-0000B2590000}"/>
    <cellStyle name="20% - Accent1 3 2 6 4 2 6" xfId="23146" xr:uid="{00000000-0005-0000-0000-0000B3590000}"/>
    <cellStyle name="20% - Accent1 3 2 6 4 2 6 2" xfId="23147" xr:uid="{00000000-0005-0000-0000-0000B4590000}"/>
    <cellStyle name="20% - Accent1 3 2 6 4 2 6 2 2" xfId="23148" xr:uid="{00000000-0005-0000-0000-0000B5590000}"/>
    <cellStyle name="20% - Accent1 3 2 6 4 2 6 3" xfId="23149" xr:uid="{00000000-0005-0000-0000-0000B6590000}"/>
    <cellStyle name="20% - Accent1 3 2 6 4 2 7" xfId="23150" xr:uid="{00000000-0005-0000-0000-0000B7590000}"/>
    <cellStyle name="20% - Accent1 3 2 6 4 2 7 2" xfId="23151" xr:uid="{00000000-0005-0000-0000-0000B8590000}"/>
    <cellStyle name="20% - Accent1 3 2 6 4 2 8" xfId="23152" xr:uid="{00000000-0005-0000-0000-0000B9590000}"/>
    <cellStyle name="20% - Accent1 3 2 6 4 2 8 2" xfId="23153" xr:uid="{00000000-0005-0000-0000-0000BA590000}"/>
    <cellStyle name="20% - Accent1 3 2 6 4 2 9" xfId="23154" xr:uid="{00000000-0005-0000-0000-0000BB590000}"/>
    <cellStyle name="20% - Accent1 3 2 6 4 3" xfId="23155" xr:uid="{00000000-0005-0000-0000-0000BC590000}"/>
    <cellStyle name="20% - Accent1 3 2 6 4 3 2" xfId="23156" xr:uid="{00000000-0005-0000-0000-0000BD590000}"/>
    <cellStyle name="20% - Accent1 3 2 6 4 3 2 2" xfId="23157" xr:uid="{00000000-0005-0000-0000-0000BE590000}"/>
    <cellStyle name="20% - Accent1 3 2 6 4 3 2 2 2" xfId="23158" xr:uid="{00000000-0005-0000-0000-0000BF590000}"/>
    <cellStyle name="20% - Accent1 3 2 6 4 3 2 2 2 2" xfId="23159" xr:uid="{00000000-0005-0000-0000-0000C0590000}"/>
    <cellStyle name="20% - Accent1 3 2 6 4 3 2 2 3" xfId="23160" xr:uid="{00000000-0005-0000-0000-0000C1590000}"/>
    <cellStyle name="20% - Accent1 3 2 6 4 3 2 3" xfId="23161" xr:uid="{00000000-0005-0000-0000-0000C2590000}"/>
    <cellStyle name="20% - Accent1 3 2 6 4 3 2 3 2" xfId="23162" xr:uid="{00000000-0005-0000-0000-0000C3590000}"/>
    <cellStyle name="20% - Accent1 3 2 6 4 3 2 4" xfId="23163" xr:uid="{00000000-0005-0000-0000-0000C4590000}"/>
    <cellStyle name="20% - Accent1 3 2 6 4 3 3" xfId="23164" xr:uid="{00000000-0005-0000-0000-0000C5590000}"/>
    <cellStyle name="20% - Accent1 3 2 6 4 3 3 2" xfId="23165" xr:uid="{00000000-0005-0000-0000-0000C6590000}"/>
    <cellStyle name="20% - Accent1 3 2 6 4 3 3 2 2" xfId="23166" xr:uid="{00000000-0005-0000-0000-0000C7590000}"/>
    <cellStyle name="20% - Accent1 3 2 6 4 3 3 2 2 2" xfId="23167" xr:uid="{00000000-0005-0000-0000-0000C8590000}"/>
    <cellStyle name="20% - Accent1 3 2 6 4 3 3 2 3" xfId="23168" xr:uid="{00000000-0005-0000-0000-0000C9590000}"/>
    <cellStyle name="20% - Accent1 3 2 6 4 3 3 3" xfId="23169" xr:uid="{00000000-0005-0000-0000-0000CA590000}"/>
    <cellStyle name="20% - Accent1 3 2 6 4 3 3 3 2" xfId="23170" xr:uid="{00000000-0005-0000-0000-0000CB590000}"/>
    <cellStyle name="20% - Accent1 3 2 6 4 3 3 4" xfId="23171" xr:uid="{00000000-0005-0000-0000-0000CC590000}"/>
    <cellStyle name="20% - Accent1 3 2 6 4 3 4" xfId="23172" xr:uid="{00000000-0005-0000-0000-0000CD590000}"/>
    <cellStyle name="20% - Accent1 3 2 6 4 3 4 2" xfId="23173" xr:uid="{00000000-0005-0000-0000-0000CE590000}"/>
    <cellStyle name="20% - Accent1 3 2 6 4 3 4 2 2" xfId="23174" xr:uid="{00000000-0005-0000-0000-0000CF590000}"/>
    <cellStyle name="20% - Accent1 3 2 6 4 3 4 2 2 2" xfId="23175" xr:uid="{00000000-0005-0000-0000-0000D0590000}"/>
    <cellStyle name="20% - Accent1 3 2 6 4 3 4 2 3" xfId="23176" xr:uid="{00000000-0005-0000-0000-0000D1590000}"/>
    <cellStyle name="20% - Accent1 3 2 6 4 3 4 3" xfId="23177" xr:uid="{00000000-0005-0000-0000-0000D2590000}"/>
    <cellStyle name="20% - Accent1 3 2 6 4 3 4 3 2" xfId="23178" xr:uid="{00000000-0005-0000-0000-0000D3590000}"/>
    <cellStyle name="20% - Accent1 3 2 6 4 3 4 4" xfId="23179" xr:uid="{00000000-0005-0000-0000-0000D4590000}"/>
    <cellStyle name="20% - Accent1 3 2 6 4 3 5" xfId="23180" xr:uid="{00000000-0005-0000-0000-0000D5590000}"/>
    <cellStyle name="20% - Accent1 3 2 6 4 3 5 2" xfId="23181" xr:uid="{00000000-0005-0000-0000-0000D6590000}"/>
    <cellStyle name="20% - Accent1 3 2 6 4 3 5 2 2" xfId="23182" xr:uid="{00000000-0005-0000-0000-0000D7590000}"/>
    <cellStyle name="20% - Accent1 3 2 6 4 3 5 3" xfId="23183" xr:uid="{00000000-0005-0000-0000-0000D8590000}"/>
    <cellStyle name="20% - Accent1 3 2 6 4 3 6" xfId="23184" xr:uid="{00000000-0005-0000-0000-0000D9590000}"/>
    <cellStyle name="20% - Accent1 3 2 6 4 3 6 2" xfId="23185" xr:uid="{00000000-0005-0000-0000-0000DA590000}"/>
    <cellStyle name="20% - Accent1 3 2 6 4 3 6 2 2" xfId="23186" xr:uid="{00000000-0005-0000-0000-0000DB590000}"/>
    <cellStyle name="20% - Accent1 3 2 6 4 3 6 3" xfId="23187" xr:uid="{00000000-0005-0000-0000-0000DC590000}"/>
    <cellStyle name="20% - Accent1 3 2 6 4 3 7" xfId="23188" xr:uid="{00000000-0005-0000-0000-0000DD590000}"/>
    <cellStyle name="20% - Accent1 3 2 6 4 3 7 2" xfId="23189" xr:uid="{00000000-0005-0000-0000-0000DE590000}"/>
    <cellStyle name="20% - Accent1 3 2 6 4 3 8" xfId="23190" xr:uid="{00000000-0005-0000-0000-0000DF590000}"/>
    <cellStyle name="20% - Accent1 3 2 6 4 3 8 2" xfId="23191" xr:uid="{00000000-0005-0000-0000-0000E0590000}"/>
    <cellStyle name="20% - Accent1 3 2 6 4 3 9" xfId="23192" xr:uid="{00000000-0005-0000-0000-0000E1590000}"/>
    <cellStyle name="20% - Accent1 3 2 6 4 4" xfId="23193" xr:uid="{00000000-0005-0000-0000-0000E2590000}"/>
    <cellStyle name="20% - Accent1 3 2 6 4 4 2" xfId="23194" xr:uid="{00000000-0005-0000-0000-0000E3590000}"/>
    <cellStyle name="20% - Accent1 3 2 6 4 4 2 2" xfId="23195" xr:uid="{00000000-0005-0000-0000-0000E4590000}"/>
    <cellStyle name="20% - Accent1 3 2 6 4 4 2 2 2" xfId="23196" xr:uid="{00000000-0005-0000-0000-0000E5590000}"/>
    <cellStyle name="20% - Accent1 3 2 6 4 4 2 3" xfId="23197" xr:uid="{00000000-0005-0000-0000-0000E6590000}"/>
    <cellStyle name="20% - Accent1 3 2 6 4 4 3" xfId="23198" xr:uid="{00000000-0005-0000-0000-0000E7590000}"/>
    <cellStyle name="20% - Accent1 3 2 6 4 4 3 2" xfId="23199" xr:uid="{00000000-0005-0000-0000-0000E8590000}"/>
    <cellStyle name="20% - Accent1 3 2 6 4 4 4" xfId="23200" xr:uid="{00000000-0005-0000-0000-0000E9590000}"/>
    <cellStyle name="20% - Accent1 3 2 6 4 5" xfId="23201" xr:uid="{00000000-0005-0000-0000-0000EA590000}"/>
    <cellStyle name="20% - Accent1 3 2 6 4 5 2" xfId="23202" xr:uid="{00000000-0005-0000-0000-0000EB590000}"/>
    <cellStyle name="20% - Accent1 3 2 6 4 5 2 2" xfId="23203" xr:uid="{00000000-0005-0000-0000-0000EC590000}"/>
    <cellStyle name="20% - Accent1 3 2 6 4 5 2 2 2" xfId="23204" xr:uid="{00000000-0005-0000-0000-0000ED590000}"/>
    <cellStyle name="20% - Accent1 3 2 6 4 5 2 3" xfId="23205" xr:uid="{00000000-0005-0000-0000-0000EE590000}"/>
    <cellStyle name="20% - Accent1 3 2 6 4 5 3" xfId="23206" xr:uid="{00000000-0005-0000-0000-0000EF590000}"/>
    <cellStyle name="20% - Accent1 3 2 6 4 5 3 2" xfId="23207" xr:uid="{00000000-0005-0000-0000-0000F0590000}"/>
    <cellStyle name="20% - Accent1 3 2 6 4 5 4" xfId="23208" xr:uid="{00000000-0005-0000-0000-0000F1590000}"/>
    <cellStyle name="20% - Accent1 3 2 6 4 6" xfId="23209" xr:uid="{00000000-0005-0000-0000-0000F2590000}"/>
    <cellStyle name="20% - Accent1 3 2 6 4 6 2" xfId="23210" xr:uid="{00000000-0005-0000-0000-0000F3590000}"/>
    <cellStyle name="20% - Accent1 3 2 6 4 6 2 2" xfId="23211" xr:uid="{00000000-0005-0000-0000-0000F4590000}"/>
    <cellStyle name="20% - Accent1 3 2 6 4 6 2 2 2" xfId="23212" xr:uid="{00000000-0005-0000-0000-0000F5590000}"/>
    <cellStyle name="20% - Accent1 3 2 6 4 6 2 3" xfId="23213" xr:uid="{00000000-0005-0000-0000-0000F6590000}"/>
    <cellStyle name="20% - Accent1 3 2 6 4 6 3" xfId="23214" xr:uid="{00000000-0005-0000-0000-0000F7590000}"/>
    <cellStyle name="20% - Accent1 3 2 6 4 6 3 2" xfId="23215" xr:uid="{00000000-0005-0000-0000-0000F8590000}"/>
    <cellStyle name="20% - Accent1 3 2 6 4 6 4" xfId="23216" xr:uid="{00000000-0005-0000-0000-0000F9590000}"/>
    <cellStyle name="20% - Accent1 3 2 6 4 7" xfId="23217" xr:uid="{00000000-0005-0000-0000-0000FA590000}"/>
    <cellStyle name="20% - Accent1 3 2 6 4 7 2" xfId="23218" xr:uid="{00000000-0005-0000-0000-0000FB590000}"/>
    <cellStyle name="20% - Accent1 3 2 6 4 7 2 2" xfId="23219" xr:uid="{00000000-0005-0000-0000-0000FC590000}"/>
    <cellStyle name="20% - Accent1 3 2 6 4 7 3" xfId="23220" xr:uid="{00000000-0005-0000-0000-0000FD590000}"/>
    <cellStyle name="20% - Accent1 3 2 6 4 8" xfId="23221" xr:uid="{00000000-0005-0000-0000-0000FE590000}"/>
    <cellStyle name="20% - Accent1 3 2 6 4 8 2" xfId="23222" xr:uid="{00000000-0005-0000-0000-0000FF590000}"/>
    <cellStyle name="20% - Accent1 3 2 6 4 8 2 2" xfId="23223" xr:uid="{00000000-0005-0000-0000-0000005A0000}"/>
    <cellStyle name="20% - Accent1 3 2 6 4 8 3" xfId="23224" xr:uid="{00000000-0005-0000-0000-0000015A0000}"/>
    <cellStyle name="20% - Accent1 3 2 6 4 9" xfId="23225" xr:uid="{00000000-0005-0000-0000-0000025A0000}"/>
    <cellStyle name="20% - Accent1 3 2 6 4 9 2" xfId="23226" xr:uid="{00000000-0005-0000-0000-0000035A0000}"/>
    <cellStyle name="20% - Accent1 3 2 6 5" xfId="23227" xr:uid="{00000000-0005-0000-0000-0000045A0000}"/>
    <cellStyle name="20% - Accent1 3 2 6 5 2" xfId="23228" xr:uid="{00000000-0005-0000-0000-0000055A0000}"/>
    <cellStyle name="20% - Accent1 3 2 6 5 2 2" xfId="23229" xr:uid="{00000000-0005-0000-0000-0000065A0000}"/>
    <cellStyle name="20% - Accent1 3 2 6 5 2 2 2" xfId="23230" xr:uid="{00000000-0005-0000-0000-0000075A0000}"/>
    <cellStyle name="20% - Accent1 3 2 6 5 2 2 2 2" xfId="23231" xr:uid="{00000000-0005-0000-0000-0000085A0000}"/>
    <cellStyle name="20% - Accent1 3 2 6 5 2 2 3" xfId="23232" xr:uid="{00000000-0005-0000-0000-0000095A0000}"/>
    <cellStyle name="20% - Accent1 3 2 6 5 2 3" xfId="23233" xr:uid="{00000000-0005-0000-0000-00000A5A0000}"/>
    <cellStyle name="20% - Accent1 3 2 6 5 2 3 2" xfId="23234" xr:uid="{00000000-0005-0000-0000-00000B5A0000}"/>
    <cellStyle name="20% - Accent1 3 2 6 5 2 4" xfId="23235" xr:uid="{00000000-0005-0000-0000-00000C5A0000}"/>
    <cellStyle name="20% - Accent1 3 2 6 5 3" xfId="23236" xr:uid="{00000000-0005-0000-0000-00000D5A0000}"/>
    <cellStyle name="20% - Accent1 3 2 6 5 3 2" xfId="23237" xr:uid="{00000000-0005-0000-0000-00000E5A0000}"/>
    <cellStyle name="20% - Accent1 3 2 6 5 3 2 2" xfId="23238" xr:uid="{00000000-0005-0000-0000-00000F5A0000}"/>
    <cellStyle name="20% - Accent1 3 2 6 5 3 2 2 2" xfId="23239" xr:uid="{00000000-0005-0000-0000-0000105A0000}"/>
    <cellStyle name="20% - Accent1 3 2 6 5 3 2 3" xfId="23240" xr:uid="{00000000-0005-0000-0000-0000115A0000}"/>
    <cellStyle name="20% - Accent1 3 2 6 5 3 3" xfId="23241" xr:uid="{00000000-0005-0000-0000-0000125A0000}"/>
    <cellStyle name="20% - Accent1 3 2 6 5 3 3 2" xfId="23242" xr:uid="{00000000-0005-0000-0000-0000135A0000}"/>
    <cellStyle name="20% - Accent1 3 2 6 5 3 4" xfId="23243" xr:uid="{00000000-0005-0000-0000-0000145A0000}"/>
    <cellStyle name="20% - Accent1 3 2 6 5 4" xfId="23244" xr:uid="{00000000-0005-0000-0000-0000155A0000}"/>
    <cellStyle name="20% - Accent1 3 2 6 5 4 2" xfId="23245" xr:uid="{00000000-0005-0000-0000-0000165A0000}"/>
    <cellStyle name="20% - Accent1 3 2 6 5 4 2 2" xfId="23246" xr:uid="{00000000-0005-0000-0000-0000175A0000}"/>
    <cellStyle name="20% - Accent1 3 2 6 5 4 2 2 2" xfId="23247" xr:uid="{00000000-0005-0000-0000-0000185A0000}"/>
    <cellStyle name="20% - Accent1 3 2 6 5 4 2 3" xfId="23248" xr:uid="{00000000-0005-0000-0000-0000195A0000}"/>
    <cellStyle name="20% - Accent1 3 2 6 5 4 3" xfId="23249" xr:uid="{00000000-0005-0000-0000-00001A5A0000}"/>
    <cellStyle name="20% - Accent1 3 2 6 5 4 3 2" xfId="23250" xr:uid="{00000000-0005-0000-0000-00001B5A0000}"/>
    <cellStyle name="20% - Accent1 3 2 6 5 4 4" xfId="23251" xr:uid="{00000000-0005-0000-0000-00001C5A0000}"/>
    <cellStyle name="20% - Accent1 3 2 6 5 5" xfId="23252" xr:uid="{00000000-0005-0000-0000-00001D5A0000}"/>
    <cellStyle name="20% - Accent1 3 2 6 5 5 2" xfId="23253" xr:uid="{00000000-0005-0000-0000-00001E5A0000}"/>
    <cellStyle name="20% - Accent1 3 2 6 5 5 2 2" xfId="23254" xr:uid="{00000000-0005-0000-0000-00001F5A0000}"/>
    <cellStyle name="20% - Accent1 3 2 6 5 5 3" xfId="23255" xr:uid="{00000000-0005-0000-0000-0000205A0000}"/>
    <cellStyle name="20% - Accent1 3 2 6 5 6" xfId="23256" xr:uid="{00000000-0005-0000-0000-0000215A0000}"/>
    <cellStyle name="20% - Accent1 3 2 6 5 6 2" xfId="23257" xr:uid="{00000000-0005-0000-0000-0000225A0000}"/>
    <cellStyle name="20% - Accent1 3 2 6 5 6 2 2" xfId="23258" xr:uid="{00000000-0005-0000-0000-0000235A0000}"/>
    <cellStyle name="20% - Accent1 3 2 6 5 6 3" xfId="23259" xr:uid="{00000000-0005-0000-0000-0000245A0000}"/>
    <cellStyle name="20% - Accent1 3 2 6 5 7" xfId="23260" xr:uid="{00000000-0005-0000-0000-0000255A0000}"/>
    <cellStyle name="20% - Accent1 3 2 6 5 7 2" xfId="23261" xr:uid="{00000000-0005-0000-0000-0000265A0000}"/>
    <cellStyle name="20% - Accent1 3 2 6 5 8" xfId="23262" xr:uid="{00000000-0005-0000-0000-0000275A0000}"/>
    <cellStyle name="20% - Accent1 3 2 6 5 8 2" xfId="23263" xr:uid="{00000000-0005-0000-0000-0000285A0000}"/>
    <cellStyle name="20% - Accent1 3 2 6 5 9" xfId="23264" xr:uid="{00000000-0005-0000-0000-0000295A0000}"/>
    <cellStyle name="20% - Accent1 3 2 6 6" xfId="23265" xr:uid="{00000000-0005-0000-0000-00002A5A0000}"/>
    <cellStyle name="20% - Accent1 3 2 6 6 2" xfId="23266" xr:uid="{00000000-0005-0000-0000-00002B5A0000}"/>
    <cellStyle name="20% - Accent1 3 2 6 6 2 2" xfId="23267" xr:uid="{00000000-0005-0000-0000-00002C5A0000}"/>
    <cellStyle name="20% - Accent1 3 2 6 6 2 2 2" xfId="23268" xr:uid="{00000000-0005-0000-0000-00002D5A0000}"/>
    <cellStyle name="20% - Accent1 3 2 6 6 2 2 2 2" xfId="23269" xr:uid="{00000000-0005-0000-0000-00002E5A0000}"/>
    <cellStyle name="20% - Accent1 3 2 6 6 2 2 3" xfId="23270" xr:uid="{00000000-0005-0000-0000-00002F5A0000}"/>
    <cellStyle name="20% - Accent1 3 2 6 6 2 3" xfId="23271" xr:uid="{00000000-0005-0000-0000-0000305A0000}"/>
    <cellStyle name="20% - Accent1 3 2 6 6 2 3 2" xfId="23272" xr:uid="{00000000-0005-0000-0000-0000315A0000}"/>
    <cellStyle name="20% - Accent1 3 2 6 6 2 4" xfId="23273" xr:uid="{00000000-0005-0000-0000-0000325A0000}"/>
    <cellStyle name="20% - Accent1 3 2 6 6 3" xfId="23274" xr:uid="{00000000-0005-0000-0000-0000335A0000}"/>
    <cellStyle name="20% - Accent1 3 2 6 6 3 2" xfId="23275" xr:uid="{00000000-0005-0000-0000-0000345A0000}"/>
    <cellStyle name="20% - Accent1 3 2 6 6 3 2 2" xfId="23276" xr:uid="{00000000-0005-0000-0000-0000355A0000}"/>
    <cellStyle name="20% - Accent1 3 2 6 6 3 2 2 2" xfId="23277" xr:uid="{00000000-0005-0000-0000-0000365A0000}"/>
    <cellStyle name="20% - Accent1 3 2 6 6 3 2 3" xfId="23278" xr:uid="{00000000-0005-0000-0000-0000375A0000}"/>
    <cellStyle name="20% - Accent1 3 2 6 6 3 3" xfId="23279" xr:uid="{00000000-0005-0000-0000-0000385A0000}"/>
    <cellStyle name="20% - Accent1 3 2 6 6 3 3 2" xfId="23280" xr:uid="{00000000-0005-0000-0000-0000395A0000}"/>
    <cellStyle name="20% - Accent1 3 2 6 6 3 4" xfId="23281" xr:uid="{00000000-0005-0000-0000-00003A5A0000}"/>
    <cellStyle name="20% - Accent1 3 2 6 6 4" xfId="23282" xr:uid="{00000000-0005-0000-0000-00003B5A0000}"/>
    <cellStyle name="20% - Accent1 3 2 6 6 4 2" xfId="23283" xr:uid="{00000000-0005-0000-0000-00003C5A0000}"/>
    <cellStyle name="20% - Accent1 3 2 6 6 4 2 2" xfId="23284" xr:uid="{00000000-0005-0000-0000-00003D5A0000}"/>
    <cellStyle name="20% - Accent1 3 2 6 6 4 2 2 2" xfId="23285" xr:uid="{00000000-0005-0000-0000-00003E5A0000}"/>
    <cellStyle name="20% - Accent1 3 2 6 6 4 2 3" xfId="23286" xr:uid="{00000000-0005-0000-0000-00003F5A0000}"/>
    <cellStyle name="20% - Accent1 3 2 6 6 4 3" xfId="23287" xr:uid="{00000000-0005-0000-0000-0000405A0000}"/>
    <cellStyle name="20% - Accent1 3 2 6 6 4 3 2" xfId="23288" xr:uid="{00000000-0005-0000-0000-0000415A0000}"/>
    <cellStyle name="20% - Accent1 3 2 6 6 4 4" xfId="23289" xr:uid="{00000000-0005-0000-0000-0000425A0000}"/>
    <cellStyle name="20% - Accent1 3 2 6 6 5" xfId="23290" xr:uid="{00000000-0005-0000-0000-0000435A0000}"/>
    <cellStyle name="20% - Accent1 3 2 6 6 5 2" xfId="23291" xr:uid="{00000000-0005-0000-0000-0000445A0000}"/>
    <cellStyle name="20% - Accent1 3 2 6 6 5 2 2" xfId="23292" xr:uid="{00000000-0005-0000-0000-0000455A0000}"/>
    <cellStyle name="20% - Accent1 3 2 6 6 5 3" xfId="23293" xr:uid="{00000000-0005-0000-0000-0000465A0000}"/>
    <cellStyle name="20% - Accent1 3 2 6 6 6" xfId="23294" xr:uid="{00000000-0005-0000-0000-0000475A0000}"/>
    <cellStyle name="20% - Accent1 3 2 6 6 6 2" xfId="23295" xr:uid="{00000000-0005-0000-0000-0000485A0000}"/>
    <cellStyle name="20% - Accent1 3 2 6 6 6 2 2" xfId="23296" xr:uid="{00000000-0005-0000-0000-0000495A0000}"/>
    <cellStyle name="20% - Accent1 3 2 6 6 6 3" xfId="23297" xr:uid="{00000000-0005-0000-0000-00004A5A0000}"/>
    <cellStyle name="20% - Accent1 3 2 6 6 7" xfId="23298" xr:uid="{00000000-0005-0000-0000-00004B5A0000}"/>
    <cellStyle name="20% - Accent1 3 2 6 6 7 2" xfId="23299" xr:uid="{00000000-0005-0000-0000-00004C5A0000}"/>
    <cellStyle name="20% - Accent1 3 2 6 6 8" xfId="23300" xr:uid="{00000000-0005-0000-0000-00004D5A0000}"/>
    <cellStyle name="20% - Accent1 3 2 6 6 8 2" xfId="23301" xr:uid="{00000000-0005-0000-0000-00004E5A0000}"/>
    <cellStyle name="20% - Accent1 3 2 6 6 9" xfId="23302" xr:uid="{00000000-0005-0000-0000-00004F5A0000}"/>
    <cellStyle name="20% - Accent1 3 2 6 7" xfId="23303" xr:uid="{00000000-0005-0000-0000-0000505A0000}"/>
    <cellStyle name="20% - Accent1 3 2 6 7 2" xfId="23304" xr:uid="{00000000-0005-0000-0000-0000515A0000}"/>
    <cellStyle name="20% - Accent1 3 2 6 7 2 2" xfId="23305" xr:uid="{00000000-0005-0000-0000-0000525A0000}"/>
    <cellStyle name="20% - Accent1 3 2 6 7 2 2 2" xfId="23306" xr:uid="{00000000-0005-0000-0000-0000535A0000}"/>
    <cellStyle name="20% - Accent1 3 2 6 7 2 3" xfId="23307" xr:uid="{00000000-0005-0000-0000-0000545A0000}"/>
    <cellStyle name="20% - Accent1 3 2 6 7 3" xfId="23308" xr:uid="{00000000-0005-0000-0000-0000555A0000}"/>
    <cellStyle name="20% - Accent1 3 2 6 7 3 2" xfId="23309" xr:uid="{00000000-0005-0000-0000-0000565A0000}"/>
    <cellStyle name="20% - Accent1 3 2 6 7 4" xfId="23310" xr:uid="{00000000-0005-0000-0000-0000575A0000}"/>
    <cellStyle name="20% - Accent1 3 2 6 8" xfId="23311" xr:uid="{00000000-0005-0000-0000-0000585A0000}"/>
    <cellStyle name="20% - Accent1 3 2 6 8 2" xfId="23312" xr:uid="{00000000-0005-0000-0000-0000595A0000}"/>
    <cellStyle name="20% - Accent1 3 2 6 8 2 2" xfId="23313" xr:uid="{00000000-0005-0000-0000-00005A5A0000}"/>
    <cellStyle name="20% - Accent1 3 2 6 8 2 2 2" xfId="23314" xr:uid="{00000000-0005-0000-0000-00005B5A0000}"/>
    <cellStyle name="20% - Accent1 3 2 6 8 2 3" xfId="23315" xr:uid="{00000000-0005-0000-0000-00005C5A0000}"/>
    <cellStyle name="20% - Accent1 3 2 6 8 3" xfId="23316" xr:uid="{00000000-0005-0000-0000-00005D5A0000}"/>
    <cellStyle name="20% - Accent1 3 2 6 8 3 2" xfId="23317" xr:uid="{00000000-0005-0000-0000-00005E5A0000}"/>
    <cellStyle name="20% - Accent1 3 2 6 8 4" xfId="23318" xr:uid="{00000000-0005-0000-0000-00005F5A0000}"/>
    <cellStyle name="20% - Accent1 3 2 6 9" xfId="23319" xr:uid="{00000000-0005-0000-0000-0000605A0000}"/>
    <cellStyle name="20% - Accent1 3 2 6 9 2" xfId="23320" xr:uid="{00000000-0005-0000-0000-0000615A0000}"/>
    <cellStyle name="20% - Accent1 3 2 6 9 2 2" xfId="23321" xr:uid="{00000000-0005-0000-0000-0000625A0000}"/>
    <cellStyle name="20% - Accent1 3 2 6 9 2 2 2" xfId="23322" xr:uid="{00000000-0005-0000-0000-0000635A0000}"/>
    <cellStyle name="20% - Accent1 3 2 6 9 2 3" xfId="23323" xr:uid="{00000000-0005-0000-0000-0000645A0000}"/>
    <cellStyle name="20% - Accent1 3 2 6 9 3" xfId="23324" xr:uid="{00000000-0005-0000-0000-0000655A0000}"/>
    <cellStyle name="20% - Accent1 3 2 6 9 3 2" xfId="23325" xr:uid="{00000000-0005-0000-0000-0000665A0000}"/>
    <cellStyle name="20% - Accent1 3 2 6 9 4" xfId="23326" xr:uid="{00000000-0005-0000-0000-0000675A0000}"/>
    <cellStyle name="20% - Accent1 3 2 7" xfId="23327" xr:uid="{00000000-0005-0000-0000-0000685A0000}"/>
    <cellStyle name="20% - Accent1 3 2 7 10" xfId="23328" xr:uid="{00000000-0005-0000-0000-0000695A0000}"/>
    <cellStyle name="20% - Accent1 3 2 7 10 2" xfId="23329" xr:uid="{00000000-0005-0000-0000-00006A5A0000}"/>
    <cellStyle name="20% - Accent1 3 2 7 11" xfId="23330" xr:uid="{00000000-0005-0000-0000-00006B5A0000}"/>
    <cellStyle name="20% - Accent1 3 2 7 11 2" xfId="23331" xr:uid="{00000000-0005-0000-0000-00006C5A0000}"/>
    <cellStyle name="20% - Accent1 3 2 7 12" xfId="23332" xr:uid="{00000000-0005-0000-0000-00006D5A0000}"/>
    <cellStyle name="20% - Accent1 3 2 7 2" xfId="23333" xr:uid="{00000000-0005-0000-0000-00006E5A0000}"/>
    <cellStyle name="20% - Accent1 3 2 7 2 10" xfId="23334" xr:uid="{00000000-0005-0000-0000-00006F5A0000}"/>
    <cellStyle name="20% - Accent1 3 2 7 2 10 2" xfId="23335" xr:uid="{00000000-0005-0000-0000-0000705A0000}"/>
    <cellStyle name="20% - Accent1 3 2 7 2 11" xfId="23336" xr:uid="{00000000-0005-0000-0000-0000715A0000}"/>
    <cellStyle name="20% - Accent1 3 2 7 2 2" xfId="23337" xr:uid="{00000000-0005-0000-0000-0000725A0000}"/>
    <cellStyle name="20% - Accent1 3 2 7 2 2 2" xfId="23338" xr:uid="{00000000-0005-0000-0000-0000735A0000}"/>
    <cellStyle name="20% - Accent1 3 2 7 2 2 2 2" xfId="23339" xr:uid="{00000000-0005-0000-0000-0000745A0000}"/>
    <cellStyle name="20% - Accent1 3 2 7 2 2 2 2 2" xfId="23340" xr:uid="{00000000-0005-0000-0000-0000755A0000}"/>
    <cellStyle name="20% - Accent1 3 2 7 2 2 2 2 2 2" xfId="23341" xr:uid="{00000000-0005-0000-0000-0000765A0000}"/>
    <cellStyle name="20% - Accent1 3 2 7 2 2 2 2 3" xfId="23342" xr:uid="{00000000-0005-0000-0000-0000775A0000}"/>
    <cellStyle name="20% - Accent1 3 2 7 2 2 2 3" xfId="23343" xr:uid="{00000000-0005-0000-0000-0000785A0000}"/>
    <cellStyle name="20% - Accent1 3 2 7 2 2 2 3 2" xfId="23344" xr:uid="{00000000-0005-0000-0000-0000795A0000}"/>
    <cellStyle name="20% - Accent1 3 2 7 2 2 2 4" xfId="23345" xr:uid="{00000000-0005-0000-0000-00007A5A0000}"/>
    <cellStyle name="20% - Accent1 3 2 7 2 2 3" xfId="23346" xr:uid="{00000000-0005-0000-0000-00007B5A0000}"/>
    <cellStyle name="20% - Accent1 3 2 7 2 2 3 2" xfId="23347" xr:uid="{00000000-0005-0000-0000-00007C5A0000}"/>
    <cellStyle name="20% - Accent1 3 2 7 2 2 3 2 2" xfId="23348" xr:uid="{00000000-0005-0000-0000-00007D5A0000}"/>
    <cellStyle name="20% - Accent1 3 2 7 2 2 3 2 2 2" xfId="23349" xr:uid="{00000000-0005-0000-0000-00007E5A0000}"/>
    <cellStyle name="20% - Accent1 3 2 7 2 2 3 2 3" xfId="23350" xr:uid="{00000000-0005-0000-0000-00007F5A0000}"/>
    <cellStyle name="20% - Accent1 3 2 7 2 2 3 3" xfId="23351" xr:uid="{00000000-0005-0000-0000-0000805A0000}"/>
    <cellStyle name="20% - Accent1 3 2 7 2 2 3 3 2" xfId="23352" xr:uid="{00000000-0005-0000-0000-0000815A0000}"/>
    <cellStyle name="20% - Accent1 3 2 7 2 2 3 4" xfId="23353" xr:uid="{00000000-0005-0000-0000-0000825A0000}"/>
    <cellStyle name="20% - Accent1 3 2 7 2 2 4" xfId="23354" xr:uid="{00000000-0005-0000-0000-0000835A0000}"/>
    <cellStyle name="20% - Accent1 3 2 7 2 2 4 2" xfId="23355" xr:uid="{00000000-0005-0000-0000-0000845A0000}"/>
    <cellStyle name="20% - Accent1 3 2 7 2 2 4 2 2" xfId="23356" xr:uid="{00000000-0005-0000-0000-0000855A0000}"/>
    <cellStyle name="20% - Accent1 3 2 7 2 2 4 2 2 2" xfId="23357" xr:uid="{00000000-0005-0000-0000-0000865A0000}"/>
    <cellStyle name="20% - Accent1 3 2 7 2 2 4 2 3" xfId="23358" xr:uid="{00000000-0005-0000-0000-0000875A0000}"/>
    <cellStyle name="20% - Accent1 3 2 7 2 2 4 3" xfId="23359" xr:uid="{00000000-0005-0000-0000-0000885A0000}"/>
    <cellStyle name="20% - Accent1 3 2 7 2 2 4 3 2" xfId="23360" xr:uid="{00000000-0005-0000-0000-0000895A0000}"/>
    <cellStyle name="20% - Accent1 3 2 7 2 2 4 4" xfId="23361" xr:uid="{00000000-0005-0000-0000-00008A5A0000}"/>
    <cellStyle name="20% - Accent1 3 2 7 2 2 5" xfId="23362" xr:uid="{00000000-0005-0000-0000-00008B5A0000}"/>
    <cellStyle name="20% - Accent1 3 2 7 2 2 5 2" xfId="23363" xr:uid="{00000000-0005-0000-0000-00008C5A0000}"/>
    <cellStyle name="20% - Accent1 3 2 7 2 2 5 2 2" xfId="23364" xr:uid="{00000000-0005-0000-0000-00008D5A0000}"/>
    <cellStyle name="20% - Accent1 3 2 7 2 2 5 3" xfId="23365" xr:uid="{00000000-0005-0000-0000-00008E5A0000}"/>
    <cellStyle name="20% - Accent1 3 2 7 2 2 6" xfId="23366" xr:uid="{00000000-0005-0000-0000-00008F5A0000}"/>
    <cellStyle name="20% - Accent1 3 2 7 2 2 6 2" xfId="23367" xr:uid="{00000000-0005-0000-0000-0000905A0000}"/>
    <cellStyle name="20% - Accent1 3 2 7 2 2 6 2 2" xfId="23368" xr:uid="{00000000-0005-0000-0000-0000915A0000}"/>
    <cellStyle name="20% - Accent1 3 2 7 2 2 6 3" xfId="23369" xr:uid="{00000000-0005-0000-0000-0000925A0000}"/>
    <cellStyle name="20% - Accent1 3 2 7 2 2 7" xfId="23370" xr:uid="{00000000-0005-0000-0000-0000935A0000}"/>
    <cellStyle name="20% - Accent1 3 2 7 2 2 7 2" xfId="23371" xr:uid="{00000000-0005-0000-0000-0000945A0000}"/>
    <cellStyle name="20% - Accent1 3 2 7 2 2 8" xfId="23372" xr:uid="{00000000-0005-0000-0000-0000955A0000}"/>
    <cellStyle name="20% - Accent1 3 2 7 2 2 8 2" xfId="23373" xr:uid="{00000000-0005-0000-0000-0000965A0000}"/>
    <cellStyle name="20% - Accent1 3 2 7 2 2 9" xfId="23374" xr:uid="{00000000-0005-0000-0000-0000975A0000}"/>
    <cellStyle name="20% - Accent1 3 2 7 2 3" xfId="23375" xr:uid="{00000000-0005-0000-0000-0000985A0000}"/>
    <cellStyle name="20% - Accent1 3 2 7 2 3 2" xfId="23376" xr:uid="{00000000-0005-0000-0000-0000995A0000}"/>
    <cellStyle name="20% - Accent1 3 2 7 2 3 2 2" xfId="23377" xr:uid="{00000000-0005-0000-0000-00009A5A0000}"/>
    <cellStyle name="20% - Accent1 3 2 7 2 3 2 2 2" xfId="23378" xr:uid="{00000000-0005-0000-0000-00009B5A0000}"/>
    <cellStyle name="20% - Accent1 3 2 7 2 3 2 2 2 2" xfId="23379" xr:uid="{00000000-0005-0000-0000-00009C5A0000}"/>
    <cellStyle name="20% - Accent1 3 2 7 2 3 2 2 3" xfId="23380" xr:uid="{00000000-0005-0000-0000-00009D5A0000}"/>
    <cellStyle name="20% - Accent1 3 2 7 2 3 2 3" xfId="23381" xr:uid="{00000000-0005-0000-0000-00009E5A0000}"/>
    <cellStyle name="20% - Accent1 3 2 7 2 3 2 3 2" xfId="23382" xr:uid="{00000000-0005-0000-0000-00009F5A0000}"/>
    <cellStyle name="20% - Accent1 3 2 7 2 3 2 4" xfId="23383" xr:uid="{00000000-0005-0000-0000-0000A05A0000}"/>
    <cellStyle name="20% - Accent1 3 2 7 2 3 3" xfId="23384" xr:uid="{00000000-0005-0000-0000-0000A15A0000}"/>
    <cellStyle name="20% - Accent1 3 2 7 2 3 3 2" xfId="23385" xr:uid="{00000000-0005-0000-0000-0000A25A0000}"/>
    <cellStyle name="20% - Accent1 3 2 7 2 3 3 2 2" xfId="23386" xr:uid="{00000000-0005-0000-0000-0000A35A0000}"/>
    <cellStyle name="20% - Accent1 3 2 7 2 3 3 2 2 2" xfId="23387" xr:uid="{00000000-0005-0000-0000-0000A45A0000}"/>
    <cellStyle name="20% - Accent1 3 2 7 2 3 3 2 3" xfId="23388" xr:uid="{00000000-0005-0000-0000-0000A55A0000}"/>
    <cellStyle name="20% - Accent1 3 2 7 2 3 3 3" xfId="23389" xr:uid="{00000000-0005-0000-0000-0000A65A0000}"/>
    <cellStyle name="20% - Accent1 3 2 7 2 3 3 3 2" xfId="23390" xr:uid="{00000000-0005-0000-0000-0000A75A0000}"/>
    <cellStyle name="20% - Accent1 3 2 7 2 3 3 4" xfId="23391" xr:uid="{00000000-0005-0000-0000-0000A85A0000}"/>
    <cellStyle name="20% - Accent1 3 2 7 2 3 4" xfId="23392" xr:uid="{00000000-0005-0000-0000-0000A95A0000}"/>
    <cellStyle name="20% - Accent1 3 2 7 2 3 4 2" xfId="23393" xr:uid="{00000000-0005-0000-0000-0000AA5A0000}"/>
    <cellStyle name="20% - Accent1 3 2 7 2 3 4 2 2" xfId="23394" xr:uid="{00000000-0005-0000-0000-0000AB5A0000}"/>
    <cellStyle name="20% - Accent1 3 2 7 2 3 4 2 2 2" xfId="23395" xr:uid="{00000000-0005-0000-0000-0000AC5A0000}"/>
    <cellStyle name="20% - Accent1 3 2 7 2 3 4 2 3" xfId="23396" xr:uid="{00000000-0005-0000-0000-0000AD5A0000}"/>
    <cellStyle name="20% - Accent1 3 2 7 2 3 4 3" xfId="23397" xr:uid="{00000000-0005-0000-0000-0000AE5A0000}"/>
    <cellStyle name="20% - Accent1 3 2 7 2 3 4 3 2" xfId="23398" xr:uid="{00000000-0005-0000-0000-0000AF5A0000}"/>
    <cellStyle name="20% - Accent1 3 2 7 2 3 4 4" xfId="23399" xr:uid="{00000000-0005-0000-0000-0000B05A0000}"/>
    <cellStyle name="20% - Accent1 3 2 7 2 3 5" xfId="23400" xr:uid="{00000000-0005-0000-0000-0000B15A0000}"/>
    <cellStyle name="20% - Accent1 3 2 7 2 3 5 2" xfId="23401" xr:uid="{00000000-0005-0000-0000-0000B25A0000}"/>
    <cellStyle name="20% - Accent1 3 2 7 2 3 5 2 2" xfId="23402" xr:uid="{00000000-0005-0000-0000-0000B35A0000}"/>
    <cellStyle name="20% - Accent1 3 2 7 2 3 5 3" xfId="23403" xr:uid="{00000000-0005-0000-0000-0000B45A0000}"/>
    <cellStyle name="20% - Accent1 3 2 7 2 3 6" xfId="23404" xr:uid="{00000000-0005-0000-0000-0000B55A0000}"/>
    <cellStyle name="20% - Accent1 3 2 7 2 3 6 2" xfId="23405" xr:uid="{00000000-0005-0000-0000-0000B65A0000}"/>
    <cellStyle name="20% - Accent1 3 2 7 2 3 6 2 2" xfId="23406" xr:uid="{00000000-0005-0000-0000-0000B75A0000}"/>
    <cellStyle name="20% - Accent1 3 2 7 2 3 6 3" xfId="23407" xr:uid="{00000000-0005-0000-0000-0000B85A0000}"/>
    <cellStyle name="20% - Accent1 3 2 7 2 3 7" xfId="23408" xr:uid="{00000000-0005-0000-0000-0000B95A0000}"/>
    <cellStyle name="20% - Accent1 3 2 7 2 3 7 2" xfId="23409" xr:uid="{00000000-0005-0000-0000-0000BA5A0000}"/>
    <cellStyle name="20% - Accent1 3 2 7 2 3 8" xfId="23410" xr:uid="{00000000-0005-0000-0000-0000BB5A0000}"/>
    <cellStyle name="20% - Accent1 3 2 7 2 3 8 2" xfId="23411" xr:uid="{00000000-0005-0000-0000-0000BC5A0000}"/>
    <cellStyle name="20% - Accent1 3 2 7 2 3 9" xfId="23412" xr:uid="{00000000-0005-0000-0000-0000BD5A0000}"/>
    <cellStyle name="20% - Accent1 3 2 7 2 4" xfId="23413" xr:uid="{00000000-0005-0000-0000-0000BE5A0000}"/>
    <cellStyle name="20% - Accent1 3 2 7 2 4 2" xfId="23414" xr:uid="{00000000-0005-0000-0000-0000BF5A0000}"/>
    <cellStyle name="20% - Accent1 3 2 7 2 4 2 2" xfId="23415" xr:uid="{00000000-0005-0000-0000-0000C05A0000}"/>
    <cellStyle name="20% - Accent1 3 2 7 2 4 2 2 2" xfId="23416" xr:uid="{00000000-0005-0000-0000-0000C15A0000}"/>
    <cellStyle name="20% - Accent1 3 2 7 2 4 2 3" xfId="23417" xr:uid="{00000000-0005-0000-0000-0000C25A0000}"/>
    <cellStyle name="20% - Accent1 3 2 7 2 4 3" xfId="23418" xr:uid="{00000000-0005-0000-0000-0000C35A0000}"/>
    <cellStyle name="20% - Accent1 3 2 7 2 4 3 2" xfId="23419" xr:uid="{00000000-0005-0000-0000-0000C45A0000}"/>
    <cellStyle name="20% - Accent1 3 2 7 2 4 4" xfId="23420" xr:uid="{00000000-0005-0000-0000-0000C55A0000}"/>
    <cellStyle name="20% - Accent1 3 2 7 2 5" xfId="23421" xr:uid="{00000000-0005-0000-0000-0000C65A0000}"/>
    <cellStyle name="20% - Accent1 3 2 7 2 5 2" xfId="23422" xr:uid="{00000000-0005-0000-0000-0000C75A0000}"/>
    <cellStyle name="20% - Accent1 3 2 7 2 5 2 2" xfId="23423" xr:uid="{00000000-0005-0000-0000-0000C85A0000}"/>
    <cellStyle name="20% - Accent1 3 2 7 2 5 2 2 2" xfId="23424" xr:uid="{00000000-0005-0000-0000-0000C95A0000}"/>
    <cellStyle name="20% - Accent1 3 2 7 2 5 2 3" xfId="23425" xr:uid="{00000000-0005-0000-0000-0000CA5A0000}"/>
    <cellStyle name="20% - Accent1 3 2 7 2 5 3" xfId="23426" xr:uid="{00000000-0005-0000-0000-0000CB5A0000}"/>
    <cellStyle name="20% - Accent1 3 2 7 2 5 3 2" xfId="23427" xr:uid="{00000000-0005-0000-0000-0000CC5A0000}"/>
    <cellStyle name="20% - Accent1 3 2 7 2 5 4" xfId="23428" xr:uid="{00000000-0005-0000-0000-0000CD5A0000}"/>
    <cellStyle name="20% - Accent1 3 2 7 2 6" xfId="23429" xr:uid="{00000000-0005-0000-0000-0000CE5A0000}"/>
    <cellStyle name="20% - Accent1 3 2 7 2 6 2" xfId="23430" xr:uid="{00000000-0005-0000-0000-0000CF5A0000}"/>
    <cellStyle name="20% - Accent1 3 2 7 2 6 2 2" xfId="23431" xr:uid="{00000000-0005-0000-0000-0000D05A0000}"/>
    <cellStyle name="20% - Accent1 3 2 7 2 6 2 2 2" xfId="23432" xr:uid="{00000000-0005-0000-0000-0000D15A0000}"/>
    <cellStyle name="20% - Accent1 3 2 7 2 6 2 3" xfId="23433" xr:uid="{00000000-0005-0000-0000-0000D25A0000}"/>
    <cellStyle name="20% - Accent1 3 2 7 2 6 3" xfId="23434" xr:uid="{00000000-0005-0000-0000-0000D35A0000}"/>
    <cellStyle name="20% - Accent1 3 2 7 2 6 3 2" xfId="23435" xr:uid="{00000000-0005-0000-0000-0000D45A0000}"/>
    <cellStyle name="20% - Accent1 3 2 7 2 6 4" xfId="23436" xr:uid="{00000000-0005-0000-0000-0000D55A0000}"/>
    <cellStyle name="20% - Accent1 3 2 7 2 7" xfId="23437" xr:uid="{00000000-0005-0000-0000-0000D65A0000}"/>
    <cellStyle name="20% - Accent1 3 2 7 2 7 2" xfId="23438" xr:uid="{00000000-0005-0000-0000-0000D75A0000}"/>
    <cellStyle name="20% - Accent1 3 2 7 2 7 2 2" xfId="23439" xr:uid="{00000000-0005-0000-0000-0000D85A0000}"/>
    <cellStyle name="20% - Accent1 3 2 7 2 7 3" xfId="23440" xr:uid="{00000000-0005-0000-0000-0000D95A0000}"/>
    <cellStyle name="20% - Accent1 3 2 7 2 8" xfId="23441" xr:uid="{00000000-0005-0000-0000-0000DA5A0000}"/>
    <cellStyle name="20% - Accent1 3 2 7 2 8 2" xfId="23442" xr:uid="{00000000-0005-0000-0000-0000DB5A0000}"/>
    <cellStyle name="20% - Accent1 3 2 7 2 8 2 2" xfId="23443" xr:uid="{00000000-0005-0000-0000-0000DC5A0000}"/>
    <cellStyle name="20% - Accent1 3 2 7 2 8 3" xfId="23444" xr:uid="{00000000-0005-0000-0000-0000DD5A0000}"/>
    <cellStyle name="20% - Accent1 3 2 7 2 9" xfId="23445" xr:uid="{00000000-0005-0000-0000-0000DE5A0000}"/>
    <cellStyle name="20% - Accent1 3 2 7 2 9 2" xfId="23446" xr:uid="{00000000-0005-0000-0000-0000DF5A0000}"/>
    <cellStyle name="20% - Accent1 3 2 7 3" xfId="23447" xr:uid="{00000000-0005-0000-0000-0000E05A0000}"/>
    <cellStyle name="20% - Accent1 3 2 7 3 2" xfId="23448" xr:uid="{00000000-0005-0000-0000-0000E15A0000}"/>
    <cellStyle name="20% - Accent1 3 2 7 3 2 2" xfId="23449" xr:uid="{00000000-0005-0000-0000-0000E25A0000}"/>
    <cellStyle name="20% - Accent1 3 2 7 3 2 2 2" xfId="23450" xr:uid="{00000000-0005-0000-0000-0000E35A0000}"/>
    <cellStyle name="20% - Accent1 3 2 7 3 2 2 2 2" xfId="23451" xr:uid="{00000000-0005-0000-0000-0000E45A0000}"/>
    <cellStyle name="20% - Accent1 3 2 7 3 2 2 3" xfId="23452" xr:uid="{00000000-0005-0000-0000-0000E55A0000}"/>
    <cellStyle name="20% - Accent1 3 2 7 3 2 3" xfId="23453" xr:uid="{00000000-0005-0000-0000-0000E65A0000}"/>
    <cellStyle name="20% - Accent1 3 2 7 3 2 3 2" xfId="23454" xr:uid="{00000000-0005-0000-0000-0000E75A0000}"/>
    <cellStyle name="20% - Accent1 3 2 7 3 2 4" xfId="23455" xr:uid="{00000000-0005-0000-0000-0000E85A0000}"/>
    <cellStyle name="20% - Accent1 3 2 7 3 3" xfId="23456" xr:uid="{00000000-0005-0000-0000-0000E95A0000}"/>
    <cellStyle name="20% - Accent1 3 2 7 3 3 2" xfId="23457" xr:uid="{00000000-0005-0000-0000-0000EA5A0000}"/>
    <cellStyle name="20% - Accent1 3 2 7 3 3 2 2" xfId="23458" xr:uid="{00000000-0005-0000-0000-0000EB5A0000}"/>
    <cellStyle name="20% - Accent1 3 2 7 3 3 2 2 2" xfId="23459" xr:uid="{00000000-0005-0000-0000-0000EC5A0000}"/>
    <cellStyle name="20% - Accent1 3 2 7 3 3 2 3" xfId="23460" xr:uid="{00000000-0005-0000-0000-0000ED5A0000}"/>
    <cellStyle name="20% - Accent1 3 2 7 3 3 3" xfId="23461" xr:uid="{00000000-0005-0000-0000-0000EE5A0000}"/>
    <cellStyle name="20% - Accent1 3 2 7 3 3 3 2" xfId="23462" xr:uid="{00000000-0005-0000-0000-0000EF5A0000}"/>
    <cellStyle name="20% - Accent1 3 2 7 3 3 4" xfId="23463" xr:uid="{00000000-0005-0000-0000-0000F05A0000}"/>
    <cellStyle name="20% - Accent1 3 2 7 3 4" xfId="23464" xr:uid="{00000000-0005-0000-0000-0000F15A0000}"/>
    <cellStyle name="20% - Accent1 3 2 7 3 4 2" xfId="23465" xr:uid="{00000000-0005-0000-0000-0000F25A0000}"/>
    <cellStyle name="20% - Accent1 3 2 7 3 4 2 2" xfId="23466" xr:uid="{00000000-0005-0000-0000-0000F35A0000}"/>
    <cellStyle name="20% - Accent1 3 2 7 3 4 2 2 2" xfId="23467" xr:uid="{00000000-0005-0000-0000-0000F45A0000}"/>
    <cellStyle name="20% - Accent1 3 2 7 3 4 2 3" xfId="23468" xr:uid="{00000000-0005-0000-0000-0000F55A0000}"/>
    <cellStyle name="20% - Accent1 3 2 7 3 4 3" xfId="23469" xr:uid="{00000000-0005-0000-0000-0000F65A0000}"/>
    <cellStyle name="20% - Accent1 3 2 7 3 4 3 2" xfId="23470" xr:uid="{00000000-0005-0000-0000-0000F75A0000}"/>
    <cellStyle name="20% - Accent1 3 2 7 3 4 4" xfId="23471" xr:uid="{00000000-0005-0000-0000-0000F85A0000}"/>
    <cellStyle name="20% - Accent1 3 2 7 3 5" xfId="23472" xr:uid="{00000000-0005-0000-0000-0000F95A0000}"/>
    <cellStyle name="20% - Accent1 3 2 7 3 5 2" xfId="23473" xr:uid="{00000000-0005-0000-0000-0000FA5A0000}"/>
    <cellStyle name="20% - Accent1 3 2 7 3 5 2 2" xfId="23474" xr:uid="{00000000-0005-0000-0000-0000FB5A0000}"/>
    <cellStyle name="20% - Accent1 3 2 7 3 5 3" xfId="23475" xr:uid="{00000000-0005-0000-0000-0000FC5A0000}"/>
    <cellStyle name="20% - Accent1 3 2 7 3 6" xfId="23476" xr:uid="{00000000-0005-0000-0000-0000FD5A0000}"/>
    <cellStyle name="20% - Accent1 3 2 7 3 6 2" xfId="23477" xr:uid="{00000000-0005-0000-0000-0000FE5A0000}"/>
    <cellStyle name="20% - Accent1 3 2 7 3 6 2 2" xfId="23478" xr:uid="{00000000-0005-0000-0000-0000FF5A0000}"/>
    <cellStyle name="20% - Accent1 3 2 7 3 6 3" xfId="23479" xr:uid="{00000000-0005-0000-0000-0000005B0000}"/>
    <cellStyle name="20% - Accent1 3 2 7 3 7" xfId="23480" xr:uid="{00000000-0005-0000-0000-0000015B0000}"/>
    <cellStyle name="20% - Accent1 3 2 7 3 7 2" xfId="23481" xr:uid="{00000000-0005-0000-0000-0000025B0000}"/>
    <cellStyle name="20% - Accent1 3 2 7 3 8" xfId="23482" xr:uid="{00000000-0005-0000-0000-0000035B0000}"/>
    <cellStyle name="20% - Accent1 3 2 7 3 8 2" xfId="23483" xr:uid="{00000000-0005-0000-0000-0000045B0000}"/>
    <cellStyle name="20% - Accent1 3 2 7 3 9" xfId="23484" xr:uid="{00000000-0005-0000-0000-0000055B0000}"/>
    <cellStyle name="20% - Accent1 3 2 7 4" xfId="23485" xr:uid="{00000000-0005-0000-0000-0000065B0000}"/>
    <cellStyle name="20% - Accent1 3 2 7 4 2" xfId="23486" xr:uid="{00000000-0005-0000-0000-0000075B0000}"/>
    <cellStyle name="20% - Accent1 3 2 7 4 2 2" xfId="23487" xr:uid="{00000000-0005-0000-0000-0000085B0000}"/>
    <cellStyle name="20% - Accent1 3 2 7 4 2 2 2" xfId="23488" xr:uid="{00000000-0005-0000-0000-0000095B0000}"/>
    <cellStyle name="20% - Accent1 3 2 7 4 2 2 2 2" xfId="23489" xr:uid="{00000000-0005-0000-0000-00000A5B0000}"/>
    <cellStyle name="20% - Accent1 3 2 7 4 2 2 3" xfId="23490" xr:uid="{00000000-0005-0000-0000-00000B5B0000}"/>
    <cellStyle name="20% - Accent1 3 2 7 4 2 3" xfId="23491" xr:uid="{00000000-0005-0000-0000-00000C5B0000}"/>
    <cellStyle name="20% - Accent1 3 2 7 4 2 3 2" xfId="23492" xr:uid="{00000000-0005-0000-0000-00000D5B0000}"/>
    <cellStyle name="20% - Accent1 3 2 7 4 2 4" xfId="23493" xr:uid="{00000000-0005-0000-0000-00000E5B0000}"/>
    <cellStyle name="20% - Accent1 3 2 7 4 3" xfId="23494" xr:uid="{00000000-0005-0000-0000-00000F5B0000}"/>
    <cellStyle name="20% - Accent1 3 2 7 4 3 2" xfId="23495" xr:uid="{00000000-0005-0000-0000-0000105B0000}"/>
    <cellStyle name="20% - Accent1 3 2 7 4 3 2 2" xfId="23496" xr:uid="{00000000-0005-0000-0000-0000115B0000}"/>
    <cellStyle name="20% - Accent1 3 2 7 4 3 2 2 2" xfId="23497" xr:uid="{00000000-0005-0000-0000-0000125B0000}"/>
    <cellStyle name="20% - Accent1 3 2 7 4 3 2 3" xfId="23498" xr:uid="{00000000-0005-0000-0000-0000135B0000}"/>
    <cellStyle name="20% - Accent1 3 2 7 4 3 3" xfId="23499" xr:uid="{00000000-0005-0000-0000-0000145B0000}"/>
    <cellStyle name="20% - Accent1 3 2 7 4 3 3 2" xfId="23500" xr:uid="{00000000-0005-0000-0000-0000155B0000}"/>
    <cellStyle name="20% - Accent1 3 2 7 4 3 4" xfId="23501" xr:uid="{00000000-0005-0000-0000-0000165B0000}"/>
    <cellStyle name="20% - Accent1 3 2 7 4 4" xfId="23502" xr:uid="{00000000-0005-0000-0000-0000175B0000}"/>
    <cellStyle name="20% - Accent1 3 2 7 4 4 2" xfId="23503" xr:uid="{00000000-0005-0000-0000-0000185B0000}"/>
    <cellStyle name="20% - Accent1 3 2 7 4 4 2 2" xfId="23504" xr:uid="{00000000-0005-0000-0000-0000195B0000}"/>
    <cellStyle name="20% - Accent1 3 2 7 4 4 2 2 2" xfId="23505" xr:uid="{00000000-0005-0000-0000-00001A5B0000}"/>
    <cellStyle name="20% - Accent1 3 2 7 4 4 2 3" xfId="23506" xr:uid="{00000000-0005-0000-0000-00001B5B0000}"/>
    <cellStyle name="20% - Accent1 3 2 7 4 4 3" xfId="23507" xr:uid="{00000000-0005-0000-0000-00001C5B0000}"/>
    <cellStyle name="20% - Accent1 3 2 7 4 4 3 2" xfId="23508" xr:uid="{00000000-0005-0000-0000-00001D5B0000}"/>
    <cellStyle name="20% - Accent1 3 2 7 4 4 4" xfId="23509" xr:uid="{00000000-0005-0000-0000-00001E5B0000}"/>
    <cellStyle name="20% - Accent1 3 2 7 4 5" xfId="23510" xr:uid="{00000000-0005-0000-0000-00001F5B0000}"/>
    <cellStyle name="20% - Accent1 3 2 7 4 5 2" xfId="23511" xr:uid="{00000000-0005-0000-0000-0000205B0000}"/>
    <cellStyle name="20% - Accent1 3 2 7 4 5 2 2" xfId="23512" xr:uid="{00000000-0005-0000-0000-0000215B0000}"/>
    <cellStyle name="20% - Accent1 3 2 7 4 5 3" xfId="23513" xr:uid="{00000000-0005-0000-0000-0000225B0000}"/>
    <cellStyle name="20% - Accent1 3 2 7 4 6" xfId="23514" xr:uid="{00000000-0005-0000-0000-0000235B0000}"/>
    <cellStyle name="20% - Accent1 3 2 7 4 6 2" xfId="23515" xr:uid="{00000000-0005-0000-0000-0000245B0000}"/>
    <cellStyle name="20% - Accent1 3 2 7 4 6 2 2" xfId="23516" xr:uid="{00000000-0005-0000-0000-0000255B0000}"/>
    <cellStyle name="20% - Accent1 3 2 7 4 6 3" xfId="23517" xr:uid="{00000000-0005-0000-0000-0000265B0000}"/>
    <cellStyle name="20% - Accent1 3 2 7 4 7" xfId="23518" xr:uid="{00000000-0005-0000-0000-0000275B0000}"/>
    <cellStyle name="20% - Accent1 3 2 7 4 7 2" xfId="23519" xr:uid="{00000000-0005-0000-0000-0000285B0000}"/>
    <cellStyle name="20% - Accent1 3 2 7 4 8" xfId="23520" xr:uid="{00000000-0005-0000-0000-0000295B0000}"/>
    <cellStyle name="20% - Accent1 3 2 7 4 8 2" xfId="23521" xr:uid="{00000000-0005-0000-0000-00002A5B0000}"/>
    <cellStyle name="20% - Accent1 3 2 7 4 9" xfId="23522" xr:uid="{00000000-0005-0000-0000-00002B5B0000}"/>
    <cellStyle name="20% - Accent1 3 2 7 5" xfId="23523" xr:uid="{00000000-0005-0000-0000-00002C5B0000}"/>
    <cellStyle name="20% - Accent1 3 2 7 5 2" xfId="23524" xr:uid="{00000000-0005-0000-0000-00002D5B0000}"/>
    <cellStyle name="20% - Accent1 3 2 7 5 2 2" xfId="23525" xr:uid="{00000000-0005-0000-0000-00002E5B0000}"/>
    <cellStyle name="20% - Accent1 3 2 7 5 2 2 2" xfId="23526" xr:uid="{00000000-0005-0000-0000-00002F5B0000}"/>
    <cellStyle name="20% - Accent1 3 2 7 5 2 3" xfId="23527" xr:uid="{00000000-0005-0000-0000-0000305B0000}"/>
    <cellStyle name="20% - Accent1 3 2 7 5 3" xfId="23528" xr:uid="{00000000-0005-0000-0000-0000315B0000}"/>
    <cellStyle name="20% - Accent1 3 2 7 5 3 2" xfId="23529" xr:uid="{00000000-0005-0000-0000-0000325B0000}"/>
    <cellStyle name="20% - Accent1 3 2 7 5 4" xfId="23530" xr:uid="{00000000-0005-0000-0000-0000335B0000}"/>
    <cellStyle name="20% - Accent1 3 2 7 6" xfId="23531" xr:uid="{00000000-0005-0000-0000-0000345B0000}"/>
    <cellStyle name="20% - Accent1 3 2 7 6 2" xfId="23532" xr:uid="{00000000-0005-0000-0000-0000355B0000}"/>
    <cellStyle name="20% - Accent1 3 2 7 6 2 2" xfId="23533" xr:uid="{00000000-0005-0000-0000-0000365B0000}"/>
    <cellStyle name="20% - Accent1 3 2 7 6 2 2 2" xfId="23534" xr:uid="{00000000-0005-0000-0000-0000375B0000}"/>
    <cellStyle name="20% - Accent1 3 2 7 6 2 3" xfId="23535" xr:uid="{00000000-0005-0000-0000-0000385B0000}"/>
    <cellStyle name="20% - Accent1 3 2 7 6 3" xfId="23536" xr:uid="{00000000-0005-0000-0000-0000395B0000}"/>
    <cellStyle name="20% - Accent1 3 2 7 6 3 2" xfId="23537" xr:uid="{00000000-0005-0000-0000-00003A5B0000}"/>
    <cellStyle name="20% - Accent1 3 2 7 6 4" xfId="23538" xr:uid="{00000000-0005-0000-0000-00003B5B0000}"/>
    <cellStyle name="20% - Accent1 3 2 7 7" xfId="23539" xr:uid="{00000000-0005-0000-0000-00003C5B0000}"/>
    <cellStyle name="20% - Accent1 3 2 7 7 2" xfId="23540" xr:uid="{00000000-0005-0000-0000-00003D5B0000}"/>
    <cellStyle name="20% - Accent1 3 2 7 7 2 2" xfId="23541" xr:uid="{00000000-0005-0000-0000-00003E5B0000}"/>
    <cellStyle name="20% - Accent1 3 2 7 7 2 2 2" xfId="23542" xr:uid="{00000000-0005-0000-0000-00003F5B0000}"/>
    <cellStyle name="20% - Accent1 3 2 7 7 2 3" xfId="23543" xr:uid="{00000000-0005-0000-0000-0000405B0000}"/>
    <cellStyle name="20% - Accent1 3 2 7 7 3" xfId="23544" xr:uid="{00000000-0005-0000-0000-0000415B0000}"/>
    <cellStyle name="20% - Accent1 3 2 7 7 3 2" xfId="23545" xr:uid="{00000000-0005-0000-0000-0000425B0000}"/>
    <cellStyle name="20% - Accent1 3 2 7 7 4" xfId="23546" xr:uid="{00000000-0005-0000-0000-0000435B0000}"/>
    <cellStyle name="20% - Accent1 3 2 7 8" xfId="23547" xr:uid="{00000000-0005-0000-0000-0000445B0000}"/>
    <cellStyle name="20% - Accent1 3 2 7 8 2" xfId="23548" xr:uid="{00000000-0005-0000-0000-0000455B0000}"/>
    <cellStyle name="20% - Accent1 3 2 7 8 2 2" xfId="23549" xr:uid="{00000000-0005-0000-0000-0000465B0000}"/>
    <cellStyle name="20% - Accent1 3 2 7 8 3" xfId="23550" xr:uid="{00000000-0005-0000-0000-0000475B0000}"/>
    <cellStyle name="20% - Accent1 3 2 7 9" xfId="23551" xr:uid="{00000000-0005-0000-0000-0000485B0000}"/>
    <cellStyle name="20% - Accent1 3 2 7 9 2" xfId="23552" xr:uid="{00000000-0005-0000-0000-0000495B0000}"/>
    <cellStyle name="20% - Accent1 3 2 7 9 2 2" xfId="23553" xr:uid="{00000000-0005-0000-0000-00004A5B0000}"/>
    <cellStyle name="20% - Accent1 3 2 7 9 3" xfId="23554" xr:uid="{00000000-0005-0000-0000-00004B5B0000}"/>
    <cellStyle name="20% - Accent1 3 2 8" xfId="23555" xr:uid="{00000000-0005-0000-0000-00004C5B0000}"/>
    <cellStyle name="20% - Accent1 3 2 8 10" xfId="23556" xr:uid="{00000000-0005-0000-0000-00004D5B0000}"/>
    <cellStyle name="20% - Accent1 3 2 8 10 2" xfId="23557" xr:uid="{00000000-0005-0000-0000-00004E5B0000}"/>
    <cellStyle name="20% - Accent1 3 2 8 11" xfId="23558" xr:uid="{00000000-0005-0000-0000-00004F5B0000}"/>
    <cellStyle name="20% - Accent1 3 2 8 2" xfId="23559" xr:uid="{00000000-0005-0000-0000-0000505B0000}"/>
    <cellStyle name="20% - Accent1 3 2 8 2 2" xfId="23560" xr:uid="{00000000-0005-0000-0000-0000515B0000}"/>
    <cellStyle name="20% - Accent1 3 2 8 2 2 2" xfId="23561" xr:uid="{00000000-0005-0000-0000-0000525B0000}"/>
    <cellStyle name="20% - Accent1 3 2 8 2 2 2 2" xfId="23562" xr:uid="{00000000-0005-0000-0000-0000535B0000}"/>
    <cellStyle name="20% - Accent1 3 2 8 2 2 2 2 2" xfId="23563" xr:uid="{00000000-0005-0000-0000-0000545B0000}"/>
    <cellStyle name="20% - Accent1 3 2 8 2 2 2 3" xfId="23564" xr:uid="{00000000-0005-0000-0000-0000555B0000}"/>
    <cellStyle name="20% - Accent1 3 2 8 2 2 3" xfId="23565" xr:uid="{00000000-0005-0000-0000-0000565B0000}"/>
    <cellStyle name="20% - Accent1 3 2 8 2 2 3 2" xfId="23566" xr:uid="{00000000-0005-0000-0000-0000575B0000}"/>
    <cellStyle name="20% - Accent1 3 2 8 2 2 4" xfId="23567" xr:uid="{00000000-0005-0000-0000-0000585B0000}"/>
    <cellStyle name="20% - Accent1 3 2 8 2 3" xfId="23568" xr:uid="{00000000-0005-0000-0000-0000595B0000}"/>
    <cellStyle name="20% - Accent1 3 2 8 2 3 2" xfId="23569" xr:uid="{00000000-0005-0000-0000-00005A5B0000}"/>
    <cellStyle name="20% - Accent1 3 2 8 2 3 2 2" xfId="23570" xr:uid="{00000000-0005-0000-0000-00005B5B0000}"/>
    <cellStyle name="20% - Accent1 3 2 8 2 3 2 2 2" xfId="23571" xr:uid="{00000000-0005-0000-0000-00005C5B0000}"/>
    <cellStyle name="20% - Accent1 3 2 8 2 3 2 3" xfId="23572" xr:uid="{00000000-0005-0000-0000-00005D5B0000}"/>
    <cellStyle name="20% - Accent1 3 2 8 2 3 3" xfId="23573" xr:uid="{00000000-0005-0000-0000-00005E5B0000}"/>
    <cellStyle name="20% - Accent1 3 2 8 2 3 3 2" xfId="23574" xr:uid="{00000000-0005-0000-0000-00005F5B0000}"/>
    <cellStyle name="20% - Accent1 3 2 8 2 3 4" xfId="23575" xr:uid="{00000000-0005-0000-0000-0000605B0000}"/>
    <cellStyle name="20% - Accent1 3 2 8 2 4" xfId="23576" xr:uid="{00000000-0005-0000-0000-0000615B0000}"/>
    <cellStyle name="20% - Accent1 3 2 8 2 4 2" xfId="23577" xr:uid="{00000000-0005-0000-0000-0000625B0000}"/>
    <cellStyle name="20% - Accent1 3 2 8 2 4 2 2" xfId="23578" xr:uid="{00000000-0005-0000-0000-0000635B0000}"/>
    <cellStyle name="20% - Accent1 3 2 8 2 4 2 2 2" xfId="23579" xr:uid="{00000000-0005-0000-0000-0000645B0000}"/>
    <cellStyle name="20% - Accent1 3 2 8 2 4 2 3" xfId="23580" xr:uid="{00000000-0005-0000-0000-0000655B0000}"/>
    <cellStyle name="20% - Accent1 3 2 8 2 4 3" xfId="23581" xr:uid="{00000000-0005-0000-0000-0000665B0000}"/>
    <cellStyle name="20% - Accent1 3 2 8 2 4 3 2" xfId="23582" xr:uid="{00000000-0005-0000-0000-0000675B0000}"/>
    <cellStyle name="20% - Accent1 3 2 8 2 4 4" xfId="23583" xr:uid="{00000000-0005-0000-0000-0000685B0000}"/>
    <cellStyle name="20% - Accent1 3 2 8 2 5" xfId="23584" xr:uid="{00000000-0005-0000-0000-0000695B0000}"/>
    <cellStyle name="20% - Accent1 3 2 8 2 5 2" xfId="23585" xr:uid="{00000000-0005-0000-0000-00006A5B0000}"/>
    <cellStyle name="20% - Accent1 3 2 8 2 5 2 2" xfId="23586" xr:uid="{00000000-0005-0000-0000-00006B5B0000}"/>
    <cellStyle name="20% - Accent1 3 2 8 2 5 3" xfId="23587" xr:uid="{00000000-0005-0000-0000-00006C5B0000}"/>
    <cellStyle name="20% - Accent1 3 2 8 2 6" xfId="23588" xr:uid="{00000000-0005-0000-0000-00006D5B0000}"/>
    <cellStyle name="20% - Accent1 3 2 8 2 6 2" xfId="23589" xr:uid="{00000000-0005-0000-0000-00006E5B0000}"/>
    <cellStyle name="20% - Accent1 3 2 8 2 6 2 2" xfId="23590" xr:uid="{00000000-0005-0000-0000-00006F5B0000}"/>
    <cellStyle name="20% - Accent1 3 2 8 2 6 3" xfId="23591" xr:uid="{00000000-0005-0000-0000-0000705B0000}"/>
    <cellStyle name="20% - Accent1 3 2 8 2 7" xfId="23592" xr:uid="{00000000-0005-0000-0000-0000715B0000}"/>
    <cellStyle name="20% - Accent1 3 2 8 2 7 2" xfId="23593" xr:uid="{00000000-0005-0000-0000-0000725B0000}"/>
    <cellStyle name="20% - Accent1 3 2 8 2 8" xfId="23594" xr:uid="{00000000-0005-0000-0000-0000735B0000}"/>
    <cellStyle name="20% - Accent1 3 2 8 2 8 2" xfId="23595" xr:uid="{00000000-0005-0000-0000-0000745B0000}"/>
    <cellStyle name="20% - Accent1 3 2 8 2 9" xfId="23596" xr:uid="{00000000-0005-0000-0000-0000755B0000}"/>
    <cellStyle name="20% - Accent1 3 2 8 3" xfId="23597" xr:uid="{00000000-0005-0000-0000-0000765B0000}"/>
    <cellStyle name="20% - Accent1 3 2 8 3 2" xfId="23598" xr:uid="{00000000-0005-0000-0000-0000775B0000}"/>
    <cellStyle name="20% - Accent1 3 2 8 3 2 2" xfId="23599" xr:uid="{00000000-0005-0000-0000-0000785B0000}"/>
    <cellStyle name="20% - Accent1 3 2 8 3 2 2 2" xfId="23600" xr:uid="{00000000-0005-0000-0000-0000795B0000}"/>
    <cellStyle name="20% - Accent1 3 2 8 3 2 2 2 2" xfId="23601" xr:uid="{00000000-0005-0000-0000-00007A5B0000}"/>
    <cellStyle name="20% - Accent1 3 2 8 3 2 2 3" xfId="23602" xr:uid="{00000000-0005-0000-0000-00007B5B0000}"/>
    <cellStyle name="20% - Accent1 3 2 8 3 2 3" xfId="23603" xr:uid="{00000000-0005-0000-0000-00007C5B0000}"/>
    <cellStyle name="20% - Accent1 3 2 8 3 2 3 2" xfId="23604" xr:uid="{00000000-0005-0000-0000-00007D5B0000}"/>
    <cellStyle name="20% - Accent1 3 2 8 3 2 4" xfId="23605" xr:uid="{00000000-0005-0000-0000-00007E5B0000}"/>
    <cellStyle name="20% - Accent1 3 2 8 3 3" xfId="23606" xr:uid="{00000000-0005-0000-0000-00007F5B0000}"/>
    <cellStyle name="20% - Accent1 3 2 8 3 3 2" xfId="23607" xr:uid="{00000000-0005-0000-0000-0000805B0000}"/>
    <cellStyle name="20% - Accent1 3 2 8 3 3 2 2" xfId="23608" xr:uid="{00000000-0005-0000-0000-0000815B0000}"/>
    <cellStyle name="20% - Accent1 3 2 8 3 3 2 2 2" xfId="23609" xr:uid="{00000000-0005-0000-0000-0000825B0000}"/>
    <cellStyle name="20% - Accent1 3 2 8 3 3 2 3" xfId="23610" xr:uid="{00000000-0005-0000-0000-0000835B0000}"/>
    <cellStyle name="20% - Accent1 3 2 8 3 3 3" xfId="23611" xr:uid="{00000000-0005-0000-0000-0000845B0000}"/>
    <cellStyle name="20% - Accent1 3 2 8 3 3 3 2" xfId="23612" xr:uid="{00000000-0005-0000-0000-0000855B0000}"/>
    <cellStyle name="20% - Accent1 3 2 8 3 3 4" xfId="23613" xr:uid="{00000000-0005-0000-0000-0000865B0000}"/>
    <cellStyle name="20% - Accent1 3 2 8 3 4" xfId="23614" xr:uid="{00000000-0005-0000-0000-0000875B0000}"/>
    <cellStyle name="20% - Accent1 3 2 8 3 4 2" xfId="23615" xr:uid="{00000000-0005-0000-0000-0000885B0000}"/>
    <cellStyle name="20% - Accent1 3 2 8 3 4 2 2" xfId="23616" xr:uid="{00000000-0005-0000-0000-0000895B0000}"/>
    <cellStyle name="20% - Accent1 3 2 8 3 4 2 2 2" xfId="23617" xr:uid="{00000000-0005-0000-0000-00008A5B0000}"/>
    <cellStyle name="20% - Accent1 3 2 8 3 4 2 3" xfId="23618" xr:uid="{00000000-0005-0000-0000-00008B5B0000}"/>
    <cellStyle name="20% - Accent1 3 2 8 3 4 3" xfId="23619" xr:uid="{00000000-0005-0000-0000-00008C5B0000}"/>
    <cellStyle name="20% - Accent1 3 2 8 3 4 3 2" xfId="23620" xr:uid="{00000000-0005-0000-0000-00008D5B0000}"/>
    <cellStyle name="20% - Accent1 3 2 8 3 4 4" xfId="23621" xr:uid="{00000000-0005-0000-0000-00008E5B0000}"/>
    <cellStyle name="20% - Accent1 3 2 8 3 5" xfId="23622" xr:uid="{00000000-0005-0000-0000-00008F5B0000}"/>
    <cellStyle name="20% - Accent1 3 2 8 3 5 2" xfId="23623" xr:uid="{00000000-0005-0000-0000-0000905B0000}"/>
    <cellStyle name="20% - Accent1 3 2 8 3 5 2 2" xfId="23624" xr:uid="{00000000-0005-0000-0000-0000915B0000}"/>
    <cellStyle name="20% - Accent1 3 2 8 3 5 3" xfId="23625" xr:uid="{00000000-0005-0000-0000-0000925B0000}"/>
    <cellStyle name="20% - Accent1 3 2 8 3 6" xfId="23626" xr:uid="{00000000-0005-0000-0000-0000935B0000}"/>
    <cellStyle name="20% - Accent1 3 2 8 3 6 2" xfId="23627" xr:uid="{00000000-0005-0000-0000-0000945B0000}"/>
    <cellStyle name="20% - Accent1 3 2 8 3 6 2 2" xfId="23628" xr:uid="{00000000-0005-0000-0000-0000955B0000}"/>
    <cellStyle name="20% - Accent1 3 2 8 3 6 3" xfId="23629" xr:uid="{00000000-0005-0000-0000-0000965B0000}"/>
    <cellStyle name="20% - Accent1 3 2 8 3 7" xfId="23630" xr:uid="{00000000-0005-0000-0000-0000975B0000}"/>
    <cellStyle name="20% - Accent1 3 2 8 3 7 2" xfId="23631" xr:uid="{00000000-0005-0000-0000-0000985B0000}"/>
    <cellStyle name="20% - Accent1 3 2 8 3 8" xfId="23632" xr:uid="{00000000-0005-0000-0000-0000995B0000}"/>
    <cellStyle name="20% - Accent1 3 2 8 3 8 2" xfId="23633" xr:uid="{00000000-0005-0000-0000-00009A5B0000}"/>
    <cellStyle name="20% - Accent1 3 2 8 3 9" xfId="23634" xr:uid="{00000000-0005-0000-0000-00009B5B0000}"/>
    <cellStyle name="20% - Accent1 3 2 8 4" xfId="23635" xr:uid="{00000000-0005-0000-0000-00009C5B0000}"/>
    <cellStyle name="20% - Accent1 3 2 8 4 2" xfId="23636" xr:uid="{00000000-0005-0000-0000-00009D5B0000}"/>
    <cellStyle name="20% - Accent1 3 2 8 4 2 2" xfId="23637" xr:uid="{00000000-0005-0000-0000-00009E5B0000}"/>
    <cellStyle name="20% - Accent1 3 2 8 4 2 2 2" xfId="23638" xr:uid="{00000000-0005-0000-0000-00009F5B0000}"/>
    <cellStyle name="20% - Accent1 3 2 8 4 2 3" xfId="23639" xr:uid="{00000000-0005-0000-0000-0000A05B0000}"/>
    <cellStyle name="20% - Accent1 3 2 8 4 3" xfId="23640" xr:uid="{00000000-0005-0000-0000-0000A15B0000}"/>
    <cellStyle name="20% - Accent1 3 2 8 4 3 2" xfId="23641" xr:uid="{00000000-0005-0000-0000-0000A25B0000}"/>
    <cellStyle name="20% - Accent1 3 2 8 4 4" xfId="23642" xr:uid="{00000000-0005-0000-0000-0000A35B0000}"/>
    <cellStyle name="20% - Accent1 3 2 8 5" xfId="23643" xr:uid="{00000000-0005-0000-0000-0000A45B0000}"/>
    <cellStyle name="20% - Accent1 3 2 8 5 2" xfId="23644" xr:uid="{00000000-0005-0000-0000-0000A55B0000}"/>
    <cellStyle name="20% - Accent1 3 2 8 5 2 2" xfId="23645" xr:uid="{00000000-0005-0000-0000-0000A65B0000}"/>
    <cellStyle name="20% - Accent1 3 2 8 5 2 2 2" xfId="23646" xr:uid="{00000000-0005-0000-0000-0000A75B0000}"/>
    <cellStyle name="20% - Accent1 3 2 8 5 2 3" xfId="23647" xr:uid="{00000000-0005-0000-0000-0000A85B0000}"/>
    <cellStyle name="20% - Accent1 3 2 8 5 3" xfId="23648" xr:uid="{00000000-0005-0000-0000-0000A95B0000}"/>
    <cellStyle name="20% - Accent1 3 2 8 5 3 2" xfId="23649" xr:uid="{00000000-0005-0000-0000-0000AA5B0000}"/>
    <cellStyle name="20% - Accent1 3 2 8 5 4" xfId="23650" xr:uid="{00000000-0005-0000-0000-0000AB5B0000}"/>
    <cellStyle name="20% - Accent1 3 2 8 6" xfId="23651" xr:uid="{00000000-0005-0000-0000-0000AC5B0000}"/>
    <cellStyle name="20% - Accent1 3 2 8 6 2" xfId="23652" xr:uid="{00000000-0005-0000-0000-0000AD5B0000}"/>
    <cellStyle name="20% - Accent1 3 2 8 6 2 2" xfId="23653" xr:uid="{00000000-0005-0000-0000-0000AE5B0000}"/>
    <cellStyle name="20% - Accent1 3 2 8 6 2 2 2" xfId="23654" xr:uid="{00000000-0005-0000-0000-0000AF5B0000}"/>
    <cellStyle name="20% - Accent1 3 2 8 6 2 3" xfId="23655" xr:uid="{00000000-0005-0000-0000-0000B05B0000}"/>
    <cellStyle name="20% - Accent1 3 2 8 6 3" xfId="23656" xr:uid="{00000000-0005-0000-0000-0000B15B0000}"/>
    <cellStyle name="20% - Accent1 3 2 8 6 3 2" xfId="23657" xr:uid="{00000000-0005-0000-0000-0000B25B0000}"/>
    <cellStyle name="20% - Accent1 3 2 8 6 4" xfId="23658" xr:uid="{00000000-0005-0000-0000-0000B35B0000}"/>
    <cellStyle name="20% - Accent1 3 2 8 7" xfId="23659" xr:uid="{00000000-0005-0000-0000-0000B45B0000}"/>
    <cellStyle name="20% - Accent1 3 2 8 7 2" xfId="23660" xr:uid="{00000000-0005-0000-0000-0000B55B0000}"/>
    <cellStyle name="20% - Accent1 3 2 8 7 2 2" xfId="23661" xr:uid="{00000000-0005-0000-0000-0000B65B0000}"/>
    <cellStyle name="20% - Accent1 3 2 8 7 3" xfId="23662" xr:uid="{00000000-0005-0000-0000-0000B75B0000}"/>
    <cellStyle name="20% - Accent1 3 2 8 8" xfId="23663" xr:uid="{00000000-0005-0000-0000-0000B85B0000}"/>
    <cellStyle name="20% - Accent1 3 2 8 8 2" xfId="23664" xr:uid="{00000000-0005-0000-0000-0000B95B0000}"/>
    <cellStyle name="20% - Accent1 3 2 8 8 2 2" xfId="23665" xr:uid="{00000000-0005-0000-0000-0000BA5B0000}"/>
    <cellStyle name="20% - Accent1 3 2 8 8 3" xfId="23666" xr:uid="{00000000-0005-0000-0000-0000BB5B0000}"/>
    <cellStyle name="20% - Accent1 3 2 8 9" xfId="23667" xr:uid="{00000000-0005-0000-0000-0000BC5B0000}"/>
    <cellStyle name="20% - Accent1 3 2 8 9 2" xfId="23668" xr:uid="{00000000-0005-0000-0000-0000BD5B0000}"/>
    <cellStyle name="20% - Accent1 3 2 9" xfId="23669" xr:uid="{00000000-0005-0000-0000-0000BE5B0000}"/>
    <cellStyle name="20% - Accent1 3 2 9 10" xfId="23670" xr:uid="{00000000-0005-0000-0000-0000BF5B0000}"/>
    <cellStyle name="20% - Accent1 3 2 9 10 2" xfId="23671" xr:uid="{00000000-0005-0000-0000-0000C05B0000}"/>
    <cellStyle name="20% - Accent1 3 2 9 11" xfId="23672" xr:uid="{00000000-0005-0000-0000-0000C15B0000}"/>
    <cellStyle name="20% - Accent1 3 2 9 2" xfId="23673" xr:uid="{00000000-0005-0000-0000-0000C25B0000}"/>
    <cellStyle name="20% - Accent1 3 2 9 2 2" xfId="23674" xr:uid="{00000000-0005-0000-0000-0000C35B0000}"/>
    <cellStyle name="20% - Accent1 3 2 9 2 2 2" xfId="23675" xr:uid="{00000000-0005-0000-0000-0000C45B0000}"/>
    <cellStyle name="20% - Accent1 3 2 9 2 2 2 2" xfId="23676" xr:uid="{00000000-0005-0000-0000-0000C55B0000}"/>
    <cellStyle name="20% - Accent1 3 2 9 2 2 2 2 2" xfId="23677" xr:uid="{00000000-0005-0000-0000-0000C65B0000}"/>
    <cellStyle name="20% - Accent1 3 2 9 2 2 2 3" xfId="23678" xr:uid="{00000000-0005-0000-0000-0000C75B0000}"/>
    <cellStyle name="20% - Accent1 3 2 9 2 2 3" xfId="23679" xr:uid="{00000000-0005-0000-0000-0000C85B0000}"/>
    <cellStyle name="20% - Accent1 3 2 9 2 2 3 2" xfId="23680" xr:uid="{00000000-0005-0000-0000-0000C95B0000}"/>
    <cellStyle name="20% - Accent1 3 2 9 2 2 4" xfId="23681" xr:uid="{00000000-0005-0000-0000-0000CA5B0000}"/>
    <cellStyle name="20% - Accent1 3 2 9 2 3" xfId="23682" xr:uid="{00000000-0005-0000-0000-0000CB5B0000}"/>
    <cellStyle name="20% - Accent1 3 2 9 2 3 2" xfId="23683" xr:uid="{00000000-0005-0000-0000-0000CC5B0000}"/>
    <cellStyle name="20% - Accent1 3 2 9 2 3 2 2" xfId="23684" xr:uid="{00000000-0005-0000-0000-0000CD5B0000}"/>
    <cellStyle name="20% - Accent1 3 2 9 2 3 2 2 2" xfId="23685" xr:uid="{00000000-0005-0000-0000-0000CE5B0000}"/>
    <cellStyle name="20% - Accent1 3 2 9 2 3 2 3" xfId="23686" xr:uid="{00000000-0005-0000-0000-0000CF5B0000}"/>
    <cellStyle name="20% - Accent1 3 2 9 2 3 3" xfId="23687" xr:uid="{00000000-0005-0000-0000-0000D05B0000}"/>
    <cellStyle name="20% - Accent1 3 2 9 2 3 3 2" xfId="23688" xr:uid="{00000000-0005-0000-0000-0000D15B0000}"/>
    <cellStyle name="20% - Accent1 3 2 9 2 3 4" xfId="23689" xr:uid="{00000000-0005-0000-0000-0000D25B0000}"/>
    <cellStyle name="20% - Accent1 3 2 9 2 4" xfId="23690" xr:uid="{00000000-0005-0000-0000-0000D35B0000}"/>
    <cellStyle name="20% - Accent1 3 2 9 2 4 2" xfId="23691" xr:uid="{00000000-0005-0000-0000-0000D45B0000}"/>
    <cellStyle name="20% - Accent1 3 2 9 2 4 2 2" xfId="23692" xr:uid="{00000000-0005-0000-0000-0000D55B0000}"/>
    <cellStyle name="20% - Accent1 3 2 9 2 4 2 2 2" xfId="23693" xr:uid="{00000000-0005-0000-0000-0000D65B0000}"/>
    <cellStyle name="20% - Accent1 3 2 9 2 4 2 3" xfId="23694" xr:uid="{00000000-0005-0000-0000-0000D75B0000}"/>
    <cellStyle name="20% - Accent1 3 2 9 2 4 3" xfId="23695" xr:uid="{00000000-0005-0000-0000-0000D85B0000}"/>
    <cellStyle name="20% - Accent1 3 2 9 2 4 3 2" xfId="23696" xr:uid="{00000000-0005-0000-0000-0000D95B0000}"/>
    <cellStyle name="20% - Accent1 3 2 9 2 4 4" xfId="23697" xr:uid="{00000000-0005-0000-0000-0000DA5B0000}"/>
    <cellStyle name="20% - Accent1 3 2 9 2 5" xfId="23698" xr:uid="{00000000-0005-0000-0000-0000DB5B0000}"/>
    <cellStyle name="20% - Accent1 3 2 9 2 5 2" xfId="23699" xr:uid="{00000000-0005-0000-0000-0000DC5B0000}"/>
    <cellStyle name="20% - Accent1 3 2 9 2 5 2 2" xfId="23700" xr:uid="{00000000-0005-0000-0000-0000DD5B0000}"/>
    <cellStyle name="20% - Accent1 3 2 9 2 5 3" xfId="23701" xr:uid="{00000000-0005-0000-0000-0000DE5B0000}"/>
    <cellStyle name="20% - Accent1 3 2 9 2 6" xfId="23702" xr:uid="{00000000-0005-0000-0000-0000DF5B0000}"/>
    <cellStyle name="20% - Accent1 3 2 9 2 6 2" xfId="23703" xr:uid="{00000000-0005-0000-0000-0000E05B0000}"/>
    <cellStyle name="20% - Accent1 3 2 9 2 6 2 2" xfId="23704" xr:uid="{00000000-0005-0000-0000-0000E15B0000}"/>
    <cellStyle name="20% - Accent1 3 2 9 2 6 3" xfId="23705" xr:uid="{00000000-0005-0000-0000-0000E25B0000}"/>
    <cellStyle name="20% - Accent1 3 2 9 2 7" xfId="23706" xr:uid="{00000000-0005-0000-0000-0000E35B0000}"/>
    <cellStyle name="20% - Accent1 3 2 9 2 7 2" xfId="23707" xr:uid="{00000000-0005-0000-0000-0000E45B0000}"/>
    <cellStyle name="20% - Accent1 3 2 9 2 8" xfId="23708" xr:uid="{00000000-0005-0000-0000-0000E55B0000}"/>
    <cellStyle name="20% - Accent1 3 2 9 2 8 2" xfId="23709" xr:uid="{00000000-0005-0000-0000-0000E65B0000}"/>
    <cellStyle name="20% - Accent1 3 2 9 2 9" xfId="23710" xr:uid="{00000000-0005-0000-0000-0000E75B0000}"/>
    <cellStyle name="20% - Accent1 3 2 9 3" xfId="23711" xr:uid="{00000000-0005-0000-0000-0000E85B0000}"/>
    <cellStyle name="20% - Accent1 3 2 9 3 2" xfId="23712" xr:uid="{00000000-0005-0000-0000-0000E95B0000}"/>
    <cellStyle name="20% - Accent1 3 2 9 3 2 2" xfId="23713" xr:uid="{00000000-0005-0000-0000-0000EA5B0000}"/>
    <cellStyle name="20% - Accent1 3 2 9 3 2 2 2" xfId="23714" xr:uid="{00000000-0005-0000-0000-0000EB5B0000}"/>
    <cellStyle name="20% - Accent1 3 2 9 3 2 2 2 2" xfId="23715" xr:uid="{00000000-0005-0000-0000-0000EC5B0000}"/>
    <cellStyle name="20% - Accent1 3 2 9 3 2 2 3" xfId="23716" xr:uid="{00000000-0005-0000-0000-0000ED5B0000}"/>
    <cellStyle name="20% - Accent1 3 2 9 3 2 3" xfId="23717" xr:uid="{00000000-0005-0000-0000-0000EE5B0000}"/>
    <cellStyle name="20% - Accent1 3 2 9 3 2 3 2" xfId="23718" xr:uid="{00000000-0005-0000-0000-0000EF5B0000}"/>
    <cellStyle name="20% - Accent1 3 2 9 3 2 4" xfId="23719" xr:uid="{00000000-0005-0000-0000-0000F05B0000}"/>
    <cellStyle name="20% - Accent1 3 2 9 3 3" xfId="23720" xr:uid="{00000000-0005-0000-0000-0000F15B0000}"/>
    <cellStyle name="20% - Accent1 3 2 9 3 3 2" xfId="23721" xr:uid="{00000000-0005-0000-0000-0000F25B0000}"/>
    <cellStyle name="20% - Accent1 3 2 9 3 3 2 2" xfId="23722" xr:uid="{00000000-0005-0000-0000-0000F35B0000}"/>
    <cellStyle name="20% - Accent1 3 2 9 3 3 2 2 2" xfId="23723" xr:uid="{00000000-0005-0000-0000-0000F45B0000}"/>
    <cellStyle name="20% - Accent1 3 2 9 3 3 2 3" xfId="23724" xr:uid="{00000000-0005-0000-0000-0000F55B0000}"/>
    <cellStyle name="20% - Accent1 3 2 9 3 3 3" xfId="23725" xr:uid="{00000000-0005-0000-0000-0000F65B0000}"/>
    <cellStyle name="20% - Accent1 3 2 9 3 3 3 2" xfId="23726" xr:uid="{00000000-0005-0000-0000-0000F75B0000}"/>
    <cellStyle name="20% - Accent1 3 2 9 3 3 4" xfId="23727" xr:uid="{00000000-0005-0000-0000-0000F85B0000}"/>
    <cellStyle name="20% - Accent1 3 2 9 3 4" xfId="23728" xr:uid="{00000000-0005-0000-0000-0000F95B0000}"/>
    <cellStyle name="20% - Accent1 3 2 9 3 4 2" xfId="23729" xr:uid="{00000000-0005-0000-0000-0000FA5B0000}"/>
    <cellStyle name="20% - Accent1 3 2 9 3 4 2 2" xfId="23730" xr:uid="{00000000-0005-0000-0000-0000FB5B0000}"/>
    <cellStyle name="20% - Accent1 3 2 9 3 4 2 2 2" xfId="23731" xr:uid="{00000000-0005-0000-0000-0000FC5B0000}"/>
    <cellStyle name="20% - Accent1 3 2 9 3 4 2 3" xfId="23732" xr:uid="{00000000-0005-0000-0000-0000FD5B0000}"/>
    <cellStyle name="20% - Accent1 3 2 9 3 4 3" xfId="23733" xr:uid="{00000000-0005-0000-0000-0000FE5B0000}"/>
    <cellStyle name="20% - Accent1 3 2 9 3 4 3 2" xfId="23734" xr:uid="{00000000-0005-0000-0000-0000FF5B0000}"/>
    <cellStyle name="20% - Accent1 3 2 9 3 4 4" xfId="23735" xr:uid="{00000000-0005-0000-0000-0000005C0000}"/>
    <cellStyle name="20% - Accent1 3 2 9 3 5" xfId="23736" xr:uid="{00000000-0005-0000-0000-0000015C0000}"/>
    <cellStyle name="20% - Accent1 3 2 9 3 5 2" xfId="23737" xr:uid="{00000000-0005-0000-0000-0000025C0000}"/>
    <cellStyle name="20% - Accent1 3 2 9 3 5 2 2" xfId="23738" xr:uid="{00000000-0005-0000-0000-0000035C0000}"/>
    <cellStyle name="20% - Accent1 3 2 9 3 5 3" xfId="23739" xr:uid="{00000000-0005-0000-0000-0000045C0000}"/>
    <cellStyle name="20% - Accent1 3 2 9 3 6" xfId="23740" xr:uid="{00000000-0005-0000-0000-0000055C0000}"/>
    <cellStyle name="20% - Accent1 3 2 9 3 6 2" xfId="23741" xr:uid="{00000000-0005-0000-0000-0000065C0000}"/>
    <cellStyle name="20% - Accent1 3 2 9 3 6 2 2" xfId="23742" xr:uid="{00000000-0005-0000-0000-0000075C0000}"/>
    <cellStyle name="20% - Accent1 3 2 9 3 6 3" xfId="23743" xr:uid="{00000000-0005-0000-0000-0000085C0000}"/>
    <cellStyle name="20% - Accent1 3 2 9 3 7" xfId="23744" xr:uid="{00000000-0005-0000-0000-0000095C0000}"/>
    <cellStyle name="20% - Accent1 3 2 9 3 7 2" xfId="23745" xr:uid="{00000000-0005-0000-0000-00000A5C0000}"/>
    <cellStyle name="20% - Accent1 3 2 9 3 8" xfId="23746" xr:uid="{00000000-0005-0000-0000-00000B5C0000}"/>
    <cellStyle name="20% - Accent1 3 2 9 3 8 2" xfId="23747" xr:uid="{00000000-0005-0000-0000-00000C5C0000}"/>
    <cellStyle name="20% - Accent1 3 2 9 3 9" xfId="23748" xr:uid="{00000000-0005-0000-0000-00000D5C0000}"/>
    <cellStyle name="20% - Accent1 3 2 9 4" xfId="23749" xr:uid="{00000000-0005-0000-0000-00000E5C0000}"/>
    <cellStyle name="20% - Accent1 3 2 9 4 2" xfId="23750" xr:uid="{00000000-0005-0000-0000-00000F5C0000}"/>
    <cellStyle name="20% - Accent1 3 2 9 4 2 2" xfId="23751" xr:uid="{00000000-0005-0000-0000-0000105C0000}"/>
    <cellStyle name="20% - Accent1 3 2 9 4 2 2 2" xfId="23752" xr:uid="{00000000-0005-0000-0000-0000115C0000}"/>
    <cellStyle name="20% - Accent1 3 2 9 4 2 3" xfId="23753" xr:uid="{00000000-0005-0000-0000-0000125C0000}"/>
    <cellStyle name="20% - Accent1 3 2 9 4 3" xfId="23754" xr:uid="{00000000-0005-0000-0000-0000135C0000}"/>
    <cellStyle name="20% - Accent1 3 2 9 4 3 2" xfId="23755" xr:uid="{00000000-0005-0000-0000-0000145C0000}"/>
    <cellStyle name="20% - Accent1 3 2 9 4 4" xfId="23756" xr:uid="{00000000-0005-0000-0000-0000155C0000}"/>
    <cellStyle name="20% - Accent1 3 2 9 5" xfId="23757" xr:uid="{00000000-0005-0000-0000-0000165C0000}"/>
    <cellStyle name="20% - Accent1 3 2 9 5 2" xfId="23758" xr:uid="{00000000-0005-0000-0000-0000175C0000}"/>
    <cellStyle name="20% - Accent1 3 2 9 5 2 2" xfId="23759" xr:uid="{00000000-0005-0000-0000-0000185C0000}"/>
    <cellStyle name="20% - Accent1 3 2 9 5 2 2 2" xfId="23760" xr:uid="{00000000-0005-0000-0000-0000195C0000}"/>
    <cellStyle name="20% - Accent1 3 2 9 5 2 3" xfId="23761" xr:uid="{00000000-0005-0000-0000-00001A5C0000}"/>
    <cellStyle name="20% - Accent1 3 2 9 5 3" xfId="23762" xr:uid="{00000000-0005-0000-0000-00001B5C0000}"/>
    <cellStyle name="20% - Accent1 3 2 9 5 3 2" xfId="23763" xr:uid="{00000000-0005-0000-0000-00001C5C0000}"/>
    <cellStyle name="20% - Accent1 3 2 9 5 4" xfId="23764" xr:uid="{00000000-0005-0000-0000-00001D5C0000}"/>
    <cellStyle name="20% - Accent1 3 2 9 6" xfId="23765" xr:uid="{00000000-0005-0000-0000-00001E5C0000}"/>
    <cellStyle name="20% - Accent1 3 2 9 6 2" xfId="23766" xr:uid="{00000000-0005-0000-0000-00001F5C0000}"/>
    <cellStyle name="20% - Accent1 3 2 9 6 2 2" xfId="23767" xr:uid="{00000000-0005-0000-0000-0000205C0000}"/>
    <cellStyle name="20% - Accent1 3 2 9 6 2 2 2" xfId="23768" xr:uid="{00000000-0005-0000-0000-0000215C0000}"/>
    <cellStyle name="20% - Accent1 3 2 9 6 2 3" xfId="23769" xr:uid="{00000000-0005-0000-0000-0000225C0000}"/>
    <cellStyle name="20% - Accent1 3 2 9 6 3" xfId="23770" xr:uid="{00000000-0005-0000-0000-0000235C0000}"/>
    <cellStyle name="20% - Accent1 3 2 9 6 3 2" xfId="23771" xr:uid="{00000000-0005-0000-0000-0000245C0000}"/>
    <cellStyle name="20% - Accent1 3 2 9 6 4" xfId="23772" xr:uid="{00000000-0005-0000-0000-0000255C0000}"/>
    <cellStyle name="20% - Accent1 3 2 9 7" xfId="23773" xr:uid="{00000000-0005-0000-0000-0000265C0000}"/>
    <cellStyle name="20% - Accent1 3 2 9 7 2" xfId="23774" xr:uid="{00000000-0005-0000-0000-0000275C0000}"/>
    <cellStyle name="20% - Accent1 3 2 9 7 2 2" xfId="23775" xr:uid="{00000000-0005-0000-0000-0000285C0000}"/>
    <cellStyle name="20% - Accent1 3 2 9 7 3" xfId="23776" xr:uid="{00000000-0005-0000-0000-0000295C0000}"/>
    <cellStyle name="20% - Accent1 3 2 9 8" xfId="23777" xr:uid="{00000000-0005-0000-0000-00002A5C0000}"/>
    <cellStyle name="20% - Accent1 3 2 9 8 2" xfId="23778" xr:uid="{00000000-0005-0000-0000-00002B5C0000}"/>
    <cellStyle name="20% - Accent1 3 2 9 8 2 2" xfId="23779" xr:uid="{00000000-0005-0000-0000-00002C5C0000}"/>
    <cellStyle name="20% - Accent1 3 2 9 8 3" xfId="23780" xr:uid="{00000000-0005-0000-0000-00002D5C0000}"/>
    <cellStyle name="20% - Accent1 3 2 9 9" xfId="23781" xr:uid="{00000000-0005-0000-0000-00002E5C0000}"/>
    <cellStyle name="20% - Accent1 3 2 9 9 2" xfId="23782" xr:uid="{00000000-0005-0000-0000-00002F5C0000}"/>
    <cellStyle name="20% - Accent1 3 20" xfId="23783" xr:uid="{00000000-0005-0000-0000-0000305C0000}"/>
    <cellStyle name="20% - Accent1 3 20 2" xfId="23784" xr:uid="{00000000-0005-0000-0000-0000315C0000}"/>
    <cellStyle name="20% - Accent1 3 21" xfId="23785" xr:uid="{00000000-0005-0000-0000-0000325C0000}"/>
    <cellStyle name="20% - Accent1 3 3" xfId="23786" xr:uid="{00000000-0005-0000-0000-0000335C0000}"/>
    <cellStyle name="20% - Accent1 3 3 10" xfId="23787" xr:uid="{00000000-0005-0000-0000-0000345C0000}"/>
    <cellStyle name="20% - Accent1 3 3 10 2" xfId="23788" xr:uid="{00000000-0005-0000-0000-0000355C0000}"/>
    <cellStyle name="20% - Accent1 3 3 10 2 2" xfId="23789" xr:uid="{00000000-0005-0000-0000-0000365C0000}"/>
    <cellStyle name="20% - Accent1 3 3 10 2 2 2" xfId="23790" xr:uid="{00000000-0005-0000-0000-0000375C0000}"/>
    <cellStyle name="20% - Accent1 3 3 10 2 3" xfId="23791" xr:uid="{00000000-0005-0000-0000-0000385C0000}"/>
    <cellStyle name="20% - Accent1 3 3 10 3" xfId="23792" xr:uid="{00000000-0005-0000-0000-0000395C0000}"/>
    <cellStyle name="20% - Accent1 3 3 10 3 2" xfId="23793" xr:uid="{00000000-0005-0000-0000-00003A5C0000}"/>
    <cellStyle name="20% - Accent1 3 3 10 4" xfId="23794" xr:uid="{00000000-0005-0000-0000-00003B5C0000}"/>
    <cellStyle name="20% - Accent1 3 3 11" xfId="23795" xr:uid="{00000000-0005-0000-0000-00003C5C0000}"/>
    <cellStyle name="20% - Accent1 3 3 11 2" xfId="23796" xr:uid="{00000000-0005-0000-0000-00003D5C0000}"/>
    <cellStyle name="20% - Accent1 3 3 11 2 2" xfId="23797" xr:uid="{00000000-0005-0000-0000-00003E5C0000}"/>
    <cellStyle name="20% - Accent1 3 3 11 2 2 2" xfId="23798" xr:uid="{00000000-0005-0000-0000-00003F5C0000}"/>
    <cellStyle name="20% - Accent1 3 3 11 2 3" xfId="23799" xr:uid="{00000000-0005-0000-0000-0000405C0000}"/>
    <cellStyle name="20% - Accent1 3 3 11 3" xfId="23800" xr:uid="{00000000-0005-0000-0000-0000415C0000}"/>
    <cellStyle name="20% - Accent1 3 3 11 3 2" xfId="23801" xr:uid="{00000000-0005-0000-0000-0000425C0000}"/>
    <cellStyle name="20% - Accent1 3 3 11 4" xfId="23802" xr:uid="{00000000-0005-0000-0000-0000435C0000}"/>
    <cellStyle name="20% - Accent1 3 3 12" xfId="23803" xr:uid="{00000000-0005-0000-0000-0000445C0000}"/>
    <cellStyle name="20% - Accent1 3 3 12 2" xfId="23804" xr:uid="{00000000-0005-0000-0000-0000455C0000}"/>
    <cellStyle name="20% - Accent1 3 3 12 2 2" xfId="23805" xr:uid="{00000000-0005-0000-0000-0000465C0000}"/>
    <cellStyle name="20% - Accent1 3 3 12 3" xfId="23806" xr:uid="{00000000-0005-0000-0000-0000475C0000}"/>
    <cellStyle name="20% - Accent1 3 3 13" xfId="23807" xr:uid="{00000000-0005-0000-0000-0000485C0000}"/>
    <cellStyle name="20% - Accent1 3 3 13 2" xfId="23808" xr:uid="{00000000-0005-0000-0000-0000495C0000}"/>
    <cellStyle name="20% - Accent1 3 3 13 2 2" xfId="23809" xr:uid="{00000000-0005-0000-0000-00004A5C0000}"/>
    <cellStyle name="20% - Accent1 3 3 13 3" xfId="23810" xr:uid="{00000000-0005-0000-0000-00004B5C0000}"/>
    <cellStyle name="20% - Accent1 3 3 14" xfId="23811" xr:uid="{00000000-0005-0000-0000-00004C5C0000}"/>
    <cellStyle name="20% - Accent1 3 3 14 2" xfId="23812" xr:uid="{00000000-0005-0000-0000-00004D5C0000}"/>
    <cellStyle name="20% - Accent1 3 3 15" xfId="23813" xr:uid="{00000000-0005-0000-0000-00004E5C0000}"/>
    <cellStyle name="20% - Accent1 3 3 15 2" xfId="23814" xr:uid="{00000000-0005-0000-0000-00004F5C0000}"/>
    <cellStyle name="20% - Accent1 3 3 16" xfId="23815" xr:uid="{00000000-0005-0000-0000-0000505C0000}"/>
    <cellStyle name="20% - Accent1 3 3 2" xfId="23816" xr:uid="{00000000-0005-0000-0000-0000515C0000}"/>
    <cellStyle name="20% - Accent1 3 3 2 10" xfId="23817" xr:uid="{00000000-0005-0000-0000-0000525C0000}"/>
    <cellStyle name="20% - Accent1 3 3 2 10 2" xfId="23818" xr:uid="{00000000-0005-0000-0000-0000535C0000}"/>
    <cellStyle name="20% - Accent1 3 3 2 10 2 2" xfId="23819" xr:uid="{00000000-0005-0000-0000-0000545C0000}"/>
    <cellStyle name="20% - Accent1 3 3 2 10 2 2 2" xfId="23820" xr:uid="{00000000-0005-0000-0000-0000555C0000}"/>
    <cellStyle name="20% - Accent1 3 3 2 10 2 3" xfId="23821" xr:uid="{00000000-0005-0000-0000-0000565C0000}"/>
    <cellStyle name="20% - Accent1 3 3 2 10 3" xfId="23822" xr:uid="{00000000-0005-0000-0000-0000575C0000}"/>
    <cellStyle name="20% - Accent1 3 3 2 10 3 2" xfId="23823" xr:uid="{00000000-0005-0000-0000-0000585C0000}"/>
    <cellStyle name="20% - Accent1 3 3 2 10 4" xfId="23824" xr:uid="{00000000-0005-0000-0000-0000595C0000}"/>
    <cellStyle name="20% - Accent1 3 3 2 11" xfId="23825" xr:uid="{00000000-0005-0000-0000-00005A5C0000}"/>
    <cellStyle name="20% - Accent1 3 3 2 11 2" xfId="23826" xr:uid="{00000000-0005-0000-0000-00005B5C0000}"/>
    <cellStyle name="20% - Accent1 3 3 2 11 2 2" xfId="23827" xr:uid="{00000000-0005-0000-0000-00005C5C0000}"/>
    <cellStyle name="20% - Accent1 3 3 2 11 3" xfId="23828" xr:uid="{00000000-0005-0000-0000-00005D5C0000}"/>
    <cellStyle name="20% - Accent1 3 3 2 12" xfId="23829" xr:uid="{00000000-0005-0000-0000-00005E5C0000}"/>
    <cellStyle name="20% - Accent1 3 3 2 12 2" xfId="23830" xr:uid="{00000000-0005-0000-0000-00005F5C0000}"/>
    <cellStyle name="20% - Accent1 3 3 2 12 2 2" xfId="23831" xr:uid="{00000000-0005-0000-0000-0000605C0000}"/>
    <cellStyle name="20% - Accent1 3 3 2 12 3" xfId="23832" xr:uid="{00000000-0005-0000-0000-0000615C0000}"/>
    <cellStyle name="20% - Accent1 3 3 2 13" xfId="23833" xr:uid="{00000000-0005-0000-0000-0000625C0000}"/>
    <cellStyle name="20% - Accent1 3 3 2 13 2" xfId="23834" xr:uid="{00000000-0005-0000-0000-0000635C0000}"/>
    <cellStyle name="20% - Accent1 3 3 2 14" xfId="23835" xr:uid="{00000000-0005-0000-0000-0000645C0000}"/>
    <cellStyle name="20% - Accent1 3 3 2 14 2" xfId="23836" xr:uid="{00000000-0005-0000-0000-0000655C0000}"/>
    <cellStyle name="20% - Accent1 3 3 2 15" xfId="23837" xr:uid="{00000000-0005-0000-0000-0000665C0000}"/>
    <cellStyle name="20% - Accent1 3 3 2 2" xfId="23838" xr:uid="{00000000-0005-0000-0000-0000675C0000}"/>
    <cellStyle name="20% - Accent1 3 3 2 2 10" xfId="23839" xr:uid="{00000000-0005-0000-0000-0000685C0000}"/>
    <cellStyle name="20% - Accent1 3 3 2 2 10 2" xfId="23840" xr:uid="{00000000-0005-0000-0000-0000695C0000}"/>
    <cellStyle name="20% - Accent1 3 3 2 2 10 2 2" xfId="23841" xr:uid="{00000000-0005-0000-0000-00006A5C0000}"/>
    <cellStyle name="20% - Accent1 3 3 2 2 10 3" xfId="23842" xr:uid="{00000000-0005-0000-0000-00006B5C0000}"/>
    <cellStyle name="20% - Accent1 3 3 2 2 11" xfId="23843" xr:uid="{00000000-0005-0000-0000-00006C5C0000}"/>
    <cellStyle name="20% - Accent1 3 3 2 2 11 2" xfId="23844" xr:uid="{00000000-0005-0000-0000-00006D5C0000}"/>
    <cellStyle name="20% - Accent1 3 3 2 2 11 2 2" xfId="23845" xr:uid="{00000000-0005-0000-0000-00006E5C0000}"/>
    <cellStyle name="20% - Accent1 3 3 2 2 11 3" xfId="23846" xr:uid="{00000000-0005-0000-0000-00006F5C0000}"/>
    <cellStyle name="20% - Accent1 3 3 2 2 12" xfId="23847" xr:uid="{00000000-0005-0000-0000-0000705C0000}"/>
    <cellStyle name="20% - Accent1 3 3 2 2 12 2" xfId="23848" xr:uid="{00000000-0005-0000-0000-0000715C0000}"/>
    <cellStyle name="20% - Accent1 3 3 2 2 13" xfId="23849" xr:uid="{00000000-0005-0000-0000-0000725C0000}"/>
    <cellStyle name="20% - Accent1 3 3 2 2 13 2" xfId="23850" xr:uid="{00000000-0005-0000-0000-0000735C0000}"/>
    <cellStyle name="20% - Accent1 3 3 2 2 14" xfId="23851" xr:uid="{00000000-0005-0000-0000-0000745C0000}"/>
    <cellStyle name="20% - Accent1 3 3 2 2 2" xfId="23852" xr:uid="{00000000-0005-0000-0000-0000755C0000}"/>
    <cellStyle name="20% - Accent1 3 3 2 2 2 10" xfId="23853" xr:uid="{00000000-0005-0000-0000-0000765C0000}"/>
    <cellStyle name="20% - Accent1 3 3 2 2 2 10 2" xfId="23854" xr:uid="{00000000-0005-0000-0000-0000775C0000}"/>
    <cellStyle name="20% - Accent1 3 3 2 2 2 11" xfId="23855" xr:uid="{00000000-0005-0000-0000-0000785C0000}"/>
    <cellStyle name="20% - Accent1 3 3 2 2 2 2" xfId="23856" xr:uid="{00000000-0005-0000-0000-0000795C0000}"/>
    <cellStyle name="20% - Accent1 3 3 2 2 2 2 2" xfId="23857" xr:uid="{00000000-0005-0000-0000-00007A5C0000}"/>
    <cellStyle name="20% - Accent1 3 3 2 2 2 2 2 2" xfId="23858" xr:uid="{00000000-0005-0000-0000-00007B5C0000}"/>
    <cellStyle name="20% - Accent1 3 3 2 2 2 2 2 2 2" xfId="23859" xr:uid="{00000000-0005-0000-0000-00007C5C0000}"/>
    <cellStyle name="20% - Accent1 3 3 2 2 2 2 2 2 2 2" xfId="23860" xr:uid="{00000000-0005-0000-0000-00007D5C0000}"/>
    <cellStyle name="20% - Accent1 3 3 2 2 2 2 2 2 3" xfId="23861" xr:uid="{00000000-0005-0000-0000-00007E5C0000}"/>
    <cellStyle name="20% - Accent1 3 3 2 2 2 2 2 3" xfId="23862" xr:uid="{00000000-0005-0000-0000-00007F5C0000}"/>
    <cellStyle name="20% - Accent1 3 3 2 2 2 2 2 3 2" xfId="23863" xr:uid="{00000000-0005-0000-0000-0000805C0000}"/>
    <cellStyle name="20% - Accent1 3 3 2 2 2 2 2 4" xfId="23864" xr:uid="{00000000-0005-0000-0000-0000815C0000}"/>
    <cellStyle name="20% - Accent1 3 3 2 2 2 2 3" xfId="23865" xr:uid="{00000000-0005-0000-0000-0000825C0000}"/>
    <cellStyle name="20% - Accent1 3 3 2 2 2 2 3 2" xfId="23866" xr:uid="{00000000-0005-0000-0000-0000835C0000}"/>
    <cellStyle name="20% - Accent1 3 3 2 2 2 2 3 2 2" xfId="23867" xr:uid="{00000000-0005-0000-0000-0000845C0000}"/>
    <cellStyle name="20% - Accent1 3 3 2 2 2 2 3 2 2 2" xfId="23868" xr:uid="{00000000-0005-0000-0000-0000855C0000}"/>
    <cellStyle name="20% - Accent1 3 3 2 2 2 2 3 2 3" xfId="23869" xr:uid="{00000000-0005-0000-0000-0000865C0000}"/>
    <cellStyle name="20% - Accent1 3 3 2 2 2 2 3 3" xfId="23870" xr:uid="{00000000-0005-0000-0000-0000875C0000}"/>
    <cellStyle name="20% - Accent1 3 3 2 2 2 2 3 3 2" xfId="23871" xr:uid="{00000000-0005-0000-0000-0000885C0000}"/>
    <cellStyle name="20% - Accent1 3 3 2 2 2 2 3 4" xfId="23872" xr:uid="{00000000-0005-0000-0000-0000895C0000}"/>
    <cellStyle name="20% - Accent1 3 3 2 2 2 2 4" xfId="23873" xr:uid="{00000000-0005-0000-0000-00008A5C0000}"/>
    <cellStyle name="20% - Accent1 3 3 2 2 2 2 4 2" xfId="23874" xr:uid="{00000000-0005-0000-0000-00008B5C0000}"/>
    <cellStyle name="20% - Accent1 3 3 2 2 2 2 4 2 2" xfId="23875" xr:uid="{00000000-0005-0000-0000-00008C5C0000}"/>
    <cellStyle name="20% - Accent1 3 3 2 2 2 2 4 2 2 2" xfId="23876" xr:uid="{00000000-0005-0000-0000-00008D5C0000}"/>
    <cellStyle name="20% - Accent1 3 3 2 2 2 2 4 2 3" xfId="23877" xr:uid="{00000000-0005-0000-0000-00008E5C0000}"/>
    <cellStyle name="20% - Accent1 3 3 2 2 2 2 4 3" xfId="23878" xr:uid="{00000000-0005-0000-0000-00008F5C0000}"/>
    <cellStyle name="20% - Accent1 3 3 2 2 2 2 4 3 2" xfId="23879" xr:uid="{00000000-0005-0000-0000-0000905C0000}"/>
    <cellStyle name="20% - Accent1 3 3 2 2 2 2 4 4" xfId="23880" xr:uid="{00000000-0005-0000-0000-0000915C0000}"/>
    <cellStyle name="20% - Accent1 3 3 2 2 2 2 5" xfId="23881" xr:uid="{00000000-0005-0000-0000-0000925C0000}"/>
    <cellStyle name="20% - Accent1 3 3 2 2 2 2 5 2" xfId="23882" xr:uid="{00000000-0005-0000-0000-0000935C0000}"/>
    <cellStyle name="20% - Accent1 3 3 2 2 2 2 5 2 2" xfId="23883" xr:uid="{00000000-0005-0000-0000-0000945C0000}"/>
    <cellStyle name="20% - Accent1 3 3 2 2 2 2 5 3" xfId="23884" xr:uid="{00000000-0005-0000-0000-0000955C0000}"/>
    <cellStyle name="20% - Accent1 3 3 2 2 2 2 6" xfId="23885" xr:uid="{00000000-0005-0000-0000-0000965C0000}"/>
    <cellStyle name="20% - Accent1 3 3 2 2 2 2 6 2" xfId="23886" xr:uid="{00000000-0005-0000-0000-0000975C0000}"/>
    <cellStyle name="20% - Accent1 3 3 2 2 2 2 6 2 2" xfId="23887" xr:uid="{00000000-0005-0000-0000-0000985C0000}"/>
    <cellStyle name="20% - Accent1 3 3 2 2 2 2 6 3" xfId="23888" xr:uid="{00000000-0005-0000-0000-0000995C0000}"/>
    <cellStyle name="20% - Accent1 3 3 2 2 2 2 7" xfId="23889" xr:uid="{00000000-0005-0000-0000-00009A5C0000}"/>
    <cellStyle name="20% - Accent1 3 3 2 2 2 2 7 2" xfId="23890" xr:uid="{00000000-0005-0000-0000-00009B5C0000}"/>
    <cellStyle name="20% - Accent1 3 3 2 2 2 2 8" xfId="23891" xr:uid="{00000000-0005-0000-0000-00009C5C0000}"/>
    <cellStyle name="20% - Accent1 3 3 2 2 2 2 8 2" xfId="23892" xr:uid="{00000000-0005-0000-0000-00009D5C0000}"/>
    <cellStyle name="20% - Accent1 3 3 2 2 2 2 9" xfId="23893" xr:uid="{00000000-0005-0000-0000-00009E5C0000}"/>
    <cellStyle name="20% - Accent1 3 3 2 2 2 3" xfId="23894" xr:uid="{00000000-0005-0000-0000-00009F5C0000}"/>
    <cellStyle name="20% - Accent1 3 3 2 2 2 3 2" xfId="23895" xr:uid="{00000000-0005-0000-0000-0000A05C0000}"/>
    <cellStyle name="20% - Accent1 3 3 2 2 2 3 2 2" xfId="23896" xr:uid="{00000000-0005-0000-0000-0000A15C0000}"/>
    <cellStyle name="20% - Accent1 3 3 2 2 2 3 2 2 2" xfId="23897" xr:uid="{00000000-0005-0000-0000-0000A25C0000}"/>
    <cellStyle name="20% - Accent1 3 3 2 2 2 3 2 2 2 2" xfId="23898" xr:uid="{00000000-0005-0000-0000-0000A35C0000}"/>
    <cellStyle name="20% - Accent1 3 3 2 2 2 3 2 2 3" xfId="23899" xr:uid="{00000000-0005-0000-0000-0000A45C0000}"/>
    <cellStyle name="20% - Accent1 3 3 2 2 2 3 2 3" xfId="23900" xr:uid="{00000000-0005-0000-0000-0000A55C0000}"/>
    <cellStyle name="20% - Accent1 3 3 2 2 2 3 2 3 2" xfId="23901" xr:uid="{00000000-0005-0000-0000-0000A65C0000}"/>
    <cellStyle name="20% - Accent1 3 3 2 2 2 3 2 4" xfId="23902" xr:uid="{00000000-0005-0000-0000-0000A75C0000}"/>
    <cellStyle name="20% - Accent1 3 3 2 2 2 3 3" xfId="23903" xr:uid="{00000000-0005-0000-0000-0000A85C0000}"/>
    <cellStyle name="20% - Accent1 3 3 2 2 2 3 3 2" xfId="23904" xr:uid="{00000000-0005-0000-0000-0000A95C0000}"/>
    <cellStyle name="20% - Accent1 3 3 2 2 2 3 3 2 2" xfId="23905" xr:uid="{00000000-0005-0000-0000-0000AA5C0000}"/>
    <cellStyle name="20% - Accent1 3 3 2 2 2 3 3 2 2 2" xfId="23906" xr:uid="{00000000-0005-0000-0000-0000AB5C0000}"/>
    <cellStyle name="20% - Accent1 3 3 2 2 2 3 3 2 3" xfId="23907" xr:uid="{00000000-0005-0000-0000-0000AC5C0000}"/>
    <cellStyle name="20% - Accent1 3 3 2 2 2 3 3 3" xfId="23908" xr:uid="{00000000-0005-0000-0000-0000AD5C0000}"/>
    <cellStyle name="20% - Accent1 3 3 2 2 2 3 3 3 2" xfId="23909" xr:uid="{00000000-0005-0000-0000-0000AE5C0000}"/>
    <cellStyle name="20% - Accent1 3 3 2 2 2 3 3 4" xfId="23910" xr:uid="{00000000-0005-0000-0000-0000AF5C0000}"/>
    <cellStyle name="20% - Accent1 3 3 2 2 2 3 4" xfId="23911" xr:uid="{00000000-0005-0000-0000-0000B05C0000}"/>
    <cellStyle name="20% - Accent1 3 3 2 2 2 3 4 2" xfId="23912" xr:uid="{00000000-0005-0000-0000-0000B15C0000}"/>
    <cellStyle name="20% - Accent1 3 3 2 2 2 3 4 2 2" xfId="23913" xr:uid="{00000000-0005-0000-0000-0000B25C0000}"/>
    <cellStyle name="20% - Accent1 3 3 2 2 2 3 4 2 2 2" xfId="23914" xr:uid="{00000000-0005-0000-0000-0000B35C0000}"/>
    <cellStyle name="20% - Accent1 3 3 2 2 2 3 4 2 3" xfId="23915" xr:uid="{00000000-0005-0000-0000-0000B45C0000}"/>
    <cellStyle name="20% - Accent1 3 3 2 2 2 3 4 3" xfId="23916" xr:uid="{00000000-0005-0000-0000-0000B55C0000}"/>
    <cellStyle name="20% - Accent1 3 3 2 2 2 3 4 3 2" xfId="23917" xr:uid="{00000000-0005-0000-0000-0000B65C0000}"/>
    <cellStyle name="20% - Accent1 3 3 2 2 2 3 4 4" xfId="23918" xr:uid="{00000000-0005-0000-0000-0000B75C0000}"/>
    <cellStyle name="20% - Accent1 3 3 2 2 2 3 5" xfId="23919" xr:uid="{00000000-0005-0000-0000-0000B85C0000}"/>
    <cellStyle name="20% - Accent1 3 3 2 2 2 3 5 2" xfId="23920" xr:uid="{00000000-0005-0000-0000-0000B95C0000}"/>
    <cellStyle name="20% - Accent1 3 3 2 2 2 3 5 2 2" xfId="23921" xr:uid="{00000000-0005-0000-0000-0000BA5C0000}"/>
    <cellStyle name="20% - Accent1 3 3 2 2 2 3 5 3" xfId="23922" xr:uid="{00000000-0005-0000-0000-0000BB5C0000}"/>
    <cellStyle name="20% - Accent1 3 3 2 2 2 3 6" xfId="23923" xr:uid="{00000000-0005-0000-0000-0000BC5C0000}"/>
    <cellStyle name="20% - Accent1 3 3 2 2 2 3 6 2" xfId="23924" xr:uid="{00000000-0005-0000-0000-0000BD5C0000}"/>
    <cellStyle name="20% - Accent1 3 3 2 2 2 3 6 2 2" xfId="23925" xr:uid="{00000000-0005-0000-0000-0000BE5C0000}"/>
    <cellStyle name="20% - Accent1 3 3 2 2 2 3 6 3" xfId="23926" xr:uid="{00000000-0005-0000-0000-0000BF5C0000}"/>
    <cellStyle name="20% - Accent1 3 3 2 2 2 3 7" xfId="23927" xr:uid="{00000000-0005-0000-0000-0000C05C0000}"/>
    <cellStyle name="20% - Accent1 3 3 2 2 2 3 7 2" xfId="23928" xr:uid="{00000000-0005-0000-0000-0000C15C0000}"/>
    <cellStyle name="20% - Accent1 3 3 2 2 2 3 8" xfId="23929" xr:uid="{00000000-0005-0000-0000-0000C25C0000}"/>
    <cellStyle name="20% - Accent1 3 3 2 2 2 3 8 2" xfId="23930" xr:uid="{00000000-0005-0000-0000-0000C35C0000}"/>
    <cellStyle name="20% - Accent1 3 3 2 2 2 3 9" xfId="23931" xr:uid="{00000000-0005-0000-0000-0000C45C0000}"/>
    <cellStyle name="20% - Accent1 3 3 2 2 2 4" xfId="23932" xr:uid="{00000000-0005-0000-0000-0000C55C0000}"/>
    <cellStyle name="20% - Accent1 3 3 2 2 2 4 2" xfId="23933" xr:uid="{00000000-0005-0000-0000-0000C65C0000}"/>
    <cellStyle name="20% - Accent1 3 3 2 2 2 4 2 2" xfId="23934" xr:uid="{00000000-0005-0000-0000-0000C75C0000}"/>
    <cellStyle name="20% - Accent1 3 3 2 2 2 4 2 2 2" xfId="23935" xr:uid="{00000000-0005-0000-0000-0000C85C0000}"/>
    <cellStyle name="20% - Accent1 3 3 2 2 2 4 2 3" xfId="23936" xr:uid="{00000000-0005-0000-0000-0000C95C0000}"/>
    <cellStyle name="20% - Accent1 3 3 2 2 2 4 3" xfId="23937" xr:uid="{00000000-0005-0000-0000-0000CA5C0000}"/>
    <cellStyle name="20% - Accent1 3 3 2 2 2 4 3 2" xfId="23938" xr:uid="{00000000-0005-0000-0000-0000CB5C0000}"/>
    <cellStyle name="20% - Accent1 3 3 2 2 2 4 4" xfId="23939" xr:uid="{00000000-0005-0000-0000-0000CC5C0000}"/>
    <cellStyle name="20% - Accent1 3 3 2 2 2 5" xfId="23940" xr:uid="{00000000-0005-0000-0000-0000CD5C0000}"/>
    <cellStyle name="20% - Accent1 3 3 2 2 2 5 2" xfId="23941" xr:uid="{00000000-0005-0000-0000-0000CE5C0000}"/>
    <cellStyle name="20% - Accent1 3 3 2 2 2 5 2 2" xfId="23942" xr:uid="{00000000-0005-0000-0000-0000CF5C0000}"/>
    <cellStyle name="20% - Accent1 3 3 2 2 2 5 2 2 2" xfId="23943" xr:uid="{00000000-0005-0000-0000-0000D05C0000}"/>
    <cellStyle name="20% - Accent1 3 3 2 2 2 5 2 3" xfId="23944" xr:uid="{00000000-0005-0000-0000-0000D15C0000}"/>
    <cellStyle name="20% - Accent1 3 3 2 2 2 5 3" xfId="23945" xr:uid="{00000000-0005-0000-0000-0000D25C0000}"/>
    <cellStyle name="20% - Accent1 3 3 2 2 2 5 3 2" xfId="23946" xr:uid="{00000000-0005-0000-0000-0000D35C0000}"/>
    <cellStyle name="20% - Accent1 3 3 2 2 2 5 4" xfId="23947" xr:uid="{00000000-0005-0000-0000-0000D45C0000}"/>
    <cellStyle name="20% - Accent1 3 3 2 2 2 6" xfId="23948" xr:uid="{00000000-0005-0000-0000-0000D55C0000}"/>
    <cellStyle name="20% - Accent1 3 3 2 2 2 6 2" xfId="23949" xr:uid="{00000000-0005-0000-0000-0000D65C0000}"/>
    <cellStyle name="20% - Accent1 3 3 2 2 2 6 2 2" xfId="23950" xr:uid="{00000000-0005-0000-0000-0000D75C0000}"/>
    <cellStyle name="20% - Accent1 3 3 2 2 2 6 2 2 2" xfId="23951" xr:uid="{00000000-0005-0000-0000-0000D85C0000}"/>
    <cellStyle name="20% - Accent1 3 3 2 2 2 6 2 3" xfId="23952" xr:uid="{00000000-0005-0000-0000-0000D95C0000}"/>
    <cellStyle name="20% - Accent1 3 3 2 2 2 6 3" xfId="23953" xr:uid="{00000000-0005-0000-0000-0000DA5C0000}"/>
    <cellStyle name="20% - Accent1 3 3 2 2 2 6 3 2" xfId="23954" xr:uid="{00000000-0005-0000-0000-0000DB5C0000}"/>
    <cellStyle name="20% - Accent1 3 3 2 2 2 6 4" xfId="23955" xr:uid="{00000000-0005-0000-0000-0000DC5C0000}"/>
    <cellStyle name="20% - Accent1 3 3 2 2 2 7" xfId="23956" xr:uid="{00000000-0005-0000-0000-0000DD5C0000}"/>
    <cellStyle name="20% - Accent1 3 3 2 2 2 7 2" xfId="23957" xr:uid="{00000000-0005-0000-0000-0000DE5C0000}"/>
    <cellStyle name="20% - Accent1 3 3 2 2 2 7 2 2" xfId="23958" xr:uid="{00000000-0005-0000-0000-0000DF5C0000}"/>
    <cellStyle name="20% - Accent1 3 3 2 2 2 7 3" xfId="23959" xr:uid="{00000000-0005-0000-0000-0000E05C0000}"/>
    <cellStyle name="20% - Accent1 3 3 2 2 2 8" xfId="23960" xr:uid="{00000000-0005-0000-0000-0000E15C0000}"/>
    <cellStyle name="20% - Accent1 3 3 2 2 2 8 2" xfId="23961" xr:uid="{00000000-0005-0000-0000-0000E25C0000}"/>
    <cellStyle name="20% - Accent1 3 3 2 2 2 8 2 2" xfId="23962" xr:uid="{00000000-0005-0000-0000-0000E35C0000}"/>
    <cellStyle name="20% - Accent1 3 3 2 2 2 8 3" xfId="23963" xr:uid="{00000000-0005-0000-0000-0000E45C0000}"/>
    <cellStyle name="20% - Accent1 3 3 2 2 2 9" xfId="23964" xr:uid="{00000000-0005-0000-0000-0000E55C0000}"/>
    <cellStyle name="20% - Accent1 3 3 2 2 2 9 2" xfId="23965" xr:uid="{00000000-0005-0000-0000-0000E65C0000}"/>
    <cellStyle name="20% - Accent1 3 3 2 2 3" xfId="23966" xr:uid="{00000000-0005-0000-0000-0000E75C0000}"/>
    <cellStyle name="20% - Accent1 3 3 2 2 3 10" xfId="23967" xr:uid="{00000000-0005-0000-0000-0000E85C0000}"/>
    <cellStyle name="20% - Accent1 3 3 2 2 3 10 2" xfId="23968" xr:uid="{00000000-0005-0000-0000-0000E95C0000}"/>
    <cellStyle name="20% - Accent1 3 3 2 2 3 11" xfId="23969" xr:uid="{00000000-0005-0000-0000-0000EA5C0000}"/>
    <cellStyle name="20% - Accent1 3 3 2 2 3 2" xfId="23970" xr:uid="{00000000-0005-0000-0000-0000EB5C0000}"/>
    <cellStyle name="20% - Accent1 3 3 2 2 3 2 2" xfId="23971" xr:uid="{00000000-0005-0000-0000-0000EC5C0000}"/>
    <cellStyle name="20% - Accent1 3 3 2 2 3 2 2 2" xfId="23972" xr:uid="{00000000-0005-0000-0000-0000ED5C0000}"/>
    <cellStyle name="20% - Accent1 3 3 2 2 3 2 2 2 2" xfId="23973" xr:uid="{00000000-0005-0000-0000-0000EE5C0000}"/>
    <cellStyle name="20% - Accent1 3 3 2 2 3 2 2 2 2 2" xfId="23974" xr:uid="{00000000-0005-0000-0000-0000EF5C0000}"/>
    <cellStyle name="20% - Accent1 3 3 2 2 3 2 2 2 3" xfId="23975" xr:uid="{00000000-0005-0000-0000-0000F05C0000}"/>
    <cellStyle name="20% - Accent1 3 3 2 2 3 2 2 3" xfId="23976" xr:uid="{00000000-0005-0000-0000-0000F15C0000}"/>
    <cellStyle name="20% - Accent1 3 3 2 2 3 2 2 3 2" xfId="23977" xr:uid="{00000000-0005-0000-0000-0000F25C0000}"/>
    <cellStyle name="20% - Accent1 3 3 2 2 3 2 2 4" xfId="23978" xr:uid="{00000000-0005-0000-0000-0000F35C0000}"/>
    <cellStyle name="20% - Accent1 3 3 2 2 3 2 3" xfId="23979" xr:uid="{00000000-0005-0000-0000-0000F45C0000}"/>
    <cellStyle name="20% - Accent1 3 3 2 2 3 2 3 2" xfId="23980" xr:uid="{00000000-0005-0000-0000-0000F55C0000}"/>
    <cellStyle name="20% - Accent1 3 3 2 2 3 2 3 2 2" xfId="23981" xr:uid="{00000000-0005-0000-0000-0000F65C0000}"/>
    <cellStyle name="20% - Accent1 3 3 2 2 3 2 3 2 2 2" xfId="23982" xr:uid="{00000000-0005-0000-0000-0000F75C0000}"/>
    <cellStyle name="20% - Accent1 3 3 2 2 3 2 3 2 3" xfId="23983" xr:uid="{00000000-0005-0000-0000-0000F85C0000}"/>
    <cellStyle name="20% - Accent1 3 3 2 2 3 2 3 3" xfId="23984" xr:uid="{00000000-0005-0000-0000-0000F95C0000}"/>
    <cellStyle name="20% - Accent1 3 3 2 2 3 2 3 3 2" xfId="23985" xr:uid="{00000000-0005-0000-0000-0000FA5C0000}"/>
    <cellStyle name="20% - Accent1 3 3 2 2 3 2 3 4" xfId="23986" xr:uid="{00000000-0005-0000-0000-0000FB5C0000}"/>
    <cellStyle name="20% - Accent1 3 3 2 2 3 2 4" xfId="23987" xr:uid="{00000000-0005-0000-0000-0000FC5C0000}"/>
    <cellStyle name="20% - Accent1 3 3 2 2 3 2 4 2" xfId="23988" xr:uid="{00000000-0005-0000-0000-0000FD5C0000}"/>
    <cellStyle name="20% - Accent1 3 3 2 2 3 2 4 2 2" xfId="23989" xr:uid="{00000000-0005-0000-0000-0000FE5C0000}"/>
    <cellStyle name="20% - Accent1 3 3 2 2 3 2 4 2 2 2" xfId="23990" xr:uid="{00000000-0005-0000-0000-0000FF5C0000}"/>
    <cellStyle name="20% - Accent1 3 3 2 2 3 2 4 2 3" xfId="23991" xr:uid="{00000000-0005-0000-0000-0000005D0000}"/>
    <cellStyle name="20% - Accent1 3 3 2 2 3 2 4 3" xfId="23992" xr:uid="{00000000-0005-0000-0000-0000015D0000}"/>
    <cellStyle name="20% - Accent1 3 3 2 2 3 2 4 3 2" xfId="23993" xr:uid="{00000000-0005-0000-0000-0000025D0000}"/>
    <cellStyle name="20% - Accent1 3 3 2 2 3 2 4 4" xfId="23994" xr:uid="{00000000-0005-0000-0000-0000035D0000}"/>
    <cellStyle name="20% - Accent1 3 3 2 2 3 2 5" xfId="23995" xr:uid="{00000000-0005-0000-0000-0000045D0000}"/>
    <cellStyle name="20% - Accent1 3 3 2 2 3 2 5 2" xfId="23996" xr:uid="{00000000-0005-0000-0000-0000055D0000}"/>
    <cellStyle name="20% - Accent1 3 3 2 2 3 2 5 2 2" xfId="23997" xr:uid="{00000000-0005-0000-0000-0000065D0000}"/>
    <cellStyle name="20% - Accent1 3 3 2 2 3 2 5 3" xfId="23998" xr:uid="{00000000-0005-0000-0000-0000075D0000}"/>
    <cellStyle name="20% - Accent1 3 3 2 2 3 2 6" xfId="23999" xr:uid="{00000000-0005-0000-0000-0000085D0000}"/>
    <cellStyle name="20% - Accent1 3 3 2 2 3 2 6 2" xfId="24000" xr:uid="{00000000-0005-0000-0000-0000095D0000}"/>
    <cellStyle name="20% - Accent1 3 3 2 2 3 2 6 2 2" xfId="24001" xr:uid="{00000000-0005-0000-0000-00000A5D0000}"/>
    <cellStyle name="20% - Accent1 3 3 2 2 3 2 6 3" xfId="24002" xr:uid="{00000000-0005-0000-0000-00000B5D0000}"/>
    <cellStyle name="20% - Accent1 3 3 2 2 3 2 7" xfId="24003" xr:uid="{00000000-0005-0000-0000-00000C5D0000}"/>
    <cellStyle name="20% - Accent1 3 3 2 2 3 2 7 2" xfId="24004" xr:uid="{00000000-0005-0000-0000-00000D5D0000}"/>
    <cellStyle name="20% - Accent1 3 3 2 2 3 2 8" xfId="24005" xr:uid="{00000000-0005-0000-0000-00000E5D0000}"/>
    <cellStyle name="20% - Accent1 3 3 2 2 3 2 8 2" xfId="24006" xr:uid="{00000000-0005-0000-0000-00000F5D0000}"/>
    <cellStyle name="20% - Accent1 3 3 2 2 3 2 9" xfId="24007" xr:uid="{00000000-0005-0000-0000-0000105D0000}"/>
    <cellStyle name="20% - Accent1 3 3 2 2 3 3" xfId="24008" xr:uid="{00000000-0005-0000-0000-0000115D0000}"/>
    <cellStyle name="20% - Accent1 3 3 2 2 3 3 2" xfId="24009" xr:uid="{00000000-0005-0000-0000-0000125D0000}"/>
    <cellStyle name="20% - Accent1 3 3 2 2 3 3 2 2" xfId="24010" xr:uid="{00000000-0005-0000-0000-0000135D0000}"/>
    <cellStyle name="20% - Accent1 3 3 2 2 3 3 2 2 2" xfId="24011" xr:uid="{00000000-0005-0000-0000-0000145D0000}"/>
    <cellStyle name="20% - Accent1 3 3 2 2 3 3 2 2 2 2" xfId="24012" xr:uid="{00000000-0005-0000-0000-0000155D0000}"/>
    <cellStyle name="20% - Accent1 3 3 2 2 3 3 2 2 3" xfId="24013" xr:uid="{00000000-0005-0000-0000-0000165D0000}"/>
    <cellStyle name="20% - Accent1 3 3 2 2 3 3 2 3" xfId="24014" xr:uid="{00000000-0005-0000-0000-0000175D0000}"/>
    <cellStyle name="20% - Accent1 3 3 2 2 3 3 2 3 2" xfId="24015" xr:uid="{00000000-0005-0000-0000-0000185D0000}"/>
    <cellStyle name="20% - Accent1 3 3 2 2 3 3 2 4" xfId="24016" xr:uid="{00000000-0005-0000-0000-0000195D0000}"/>
    <cellStyle name="20% - Accent1 3 3 2 2 3 3 3" xfId="24017" xr:uid="{00000000-0005-0000-0000-00001A5D0000}"/>
    <cellStyle name="20% - Accent1 3 3 2 2 3 3 3 2" xfId="24018" xr:uid="{00000000-0005-0000-0000-00001B5D0000}"/>
    <cellStyle name="20% - Accent1 3 3 2 2 3 3 3 2 2" xfId="24019" xr:uid="{00000000-0005-0000-0000-00001C5D0000}"/>
    <cellStyle name="20% - Accent1 3 3 2 2 3 3 3 2 2 2" xfId="24020" xr:uid="{00000000-0005-0000-0000-00001D5D0000}"/>
    <cellStyle name="20% - Accent1 3 3 2 2 3 3 3 2 3" xfId="24021" xr:uid="{00000000-0005-0000-0000-00001E5D0000}"/>
    <cellStyle name="20% - Accent1 3 3 2 2 3 3 3 3" xfId="24022" xr:uid="{00000000-0005-0000-0000-00001F5D0000}"/>
    <cellStyle name="20% - Accent1 3 3 2 2 3 3 3 3 2" xfId="24023" xr:uid="{00000000-0005-0000-0000-0000205D0000}"/>
    <cellStyle name="20% - Accent1 3 3 2 2 3 3 3 4" xfId="24024" xr:uid="{00000000-0005-0000-0000-0000215D0000}"/>
    <cellStyle name="20% - Accent1 3 3 2 2 3 3 4" xfId="24025" xr:uid="{00000000-0005-0000-0000-0000225D0000}"/>
    <cellStyle name="20% - Accent1 3 3 2 2 3 3 4 2" xfId="24026" xr:uid="{00000000-0005-0000-0000-0000235D0000}"/>
    <cellStyle name="20% - Accent1 3 3 2 2 3 3 4 2 2" xfId="24027" xr:uid="{00000000-0005-0000-0000-0000245D0000}"/>
    <cellStyle name="20% - Accent1 3 3 2 2 3 3 4 2 2 2" xfId="24028" xr:uid="{00000000-0005-0000-0000-0000255D0000}"/>
    <cellStyle name="20% - Accent1 3 3 2 2 3 3 4 2 3" xfId="24029" xr:uid="{00000000-0005-0000-0000-0000265D0000}"/>
    <cellStyle name="20% - Accent1 3 3 2 2 3 3 4 3" xfId="24030" xr:uid="{00000000-0005-0000-0000-0000275D0000}"/>
    <cellStyle name="20% - Accent1 3 3 2 2 3 3 4 3 2" xfId="24031" xr:uid="{00000000-0005-0000-0000-0000285D0000}"/>
    <cellStyle name="20% - Accent1 3 3 2 2 3 3 4 4" xfId="24032" xr:uid="{00000000-0005-0000-0000-0000295D0000}"/>
    <cellStyle name="20% - Accent1 3 3 2 2 3 3 5" xfId="24033" xr:uid="{00000000-0005-0000-0000-00002A5D0000}"/>
    <cellStyle name="20% - Accent1 3 3 2 2 3 3 5 2" xfId="24034" xr:uid="{00000000-0005-0000-0000-00002B5D0000}"/>
    <cellStyle name="20% - Accent1 3 3 2 2 3 3 5 2 2" xfId="24035" xr:uid="{00000000-0005-0000-0000-00002C5D0000}"/>
    <cellStyle name="20% - Accent1 3 3 2 2 3 3 5 3" xfId="24036" xr:uid="{00000000-0005-0000-0000-00002D5D0000}"/>
    <cellStyle name="20% - Accent1 3 3 2 2 3 3 6" xfId="24037" xr:uid="{00000000-0005-0000-0000-00002E5D0000}"/>
    <cellStyle name="20% - Accent1 3 3 2 2 3 3 6 2" xfId="24038" xr:uid="{00000000-0005-0000-0000-00002F5D0000}"/>
    <cellStyle name="20% - Accent1 3 3 2 2 3 3 6 2 2" xfId="24039" xr:uid="{00000000-0005-0000-0000-0000305D0000}"/>
    <cellStyle name="20% - Accent1 3 3 2 2 3 3 6 3" xfId="24040" xr:uid="{00000000-0005-0000-0000-0000315D0000}"/>
    <cellStyle name="20% - Accent1 3 3 2 2 3 3 7" xfId="24041" xr:uid="{00000000-0005-0000-0000-0000325D0000}"/>
    <cellStyle name="20% - Accent1 3 3 2 2 3 3 7 2" xfId="24042" xr:uid="{00000000-0005-0000-0000-0000335D0000}"/>
    <cellStyle name="20% - Accent1 3 3 2 2 3 3 8" xfId="24043" xr:uid="{00000000-0005-0000-0000-0000345D0000}"/>
    <cellStyle name="20% - Accent1 3 3 2 2 3 3 8 2" xfId="24044" xr:uid="{00000000-0005-0000-0000-0000355D0000}"/>
    <cellStyle name="20% - Accent1 3 3 2 2 3 3 9" xfId="24045" xr:uid="{00000000-0005-0000-0000-0000365D0000}"/>
    <cellStyle name="20% - Accent1 3 3 2 2 3 4" xfId="24046" xr:uid="{00000000-0005-0000-0000-0000375D0000}"/>
    <cellStyle name="20% - Accent1 3 3 2 2 3 4 2" xfId="24047" xr:uid="{00000000-0005-0000-0000-0000385D0000}"/>
    <cellStyle name="20% - Accent1 3 3 2 2 3 4 2 2" xfId="24048" xr:uid="{00000000-0005-0000-0000-0000395D0000}"/>
    <cellStyle name="20% - Accent1 3 3 2 2 3 4 2 2 2" xfId="24049" xr:uid="{00000000-0005-0000-0000-00003A5D0000}"/>
    <cellStyle name="20% - Accent1 3 3 2 2 3 4 2 3" xfId="24050" xr:uid="{00000000-0005-0000-0000-00003B5D0000}"/>
    <cellStyle name="20% - Accent1 3 3 2 2 3 4 3" xfId="24051" xr:uid="{00000000-0005-0000-0000-00003C5D0000}"/>
    <cellStyle name="20% - Accent1 3 3 2 2 3 4 3 2" xfId="24052" xr:uid="{00000000-0005-0000-0000-00003D5D0000}"/>
    <cellStyle name="20% - Accent1 3 3 2 2 3 4 4" xfId="24053" xr:uid="{00000000-0005-0000-0000-00003E5D0000}"/>
    <cellStyle name="20% - Accent1 3 3 2 2 3 5" xfId="24054" xr:uid="{00000000-0005-0000-0000-00003F5D0000}"/>
    <cellStyle name="20% - Accent1 3 3 2 2 3 5 2" xfId="24055" xr:uid="{00000000-0005-0000-0000-0000405D0000}"/>
    <cellStyle name="20% - Accent1 3 3 2 2 3 5 2 2" xfId="24056" xr:uid="{00000000-0005-0000-0000-0000415D0000}"/>
    <cellStyle name="20% - Accent1 3 3 2 2 3 5 2 2 2" xfId="24057" xr:uid="{00000000-0005-0000-0000-0000425D0000}"/>
    <cellStyle name="20% - Accent1 3 3 2 2 3 5 2 3" xfId="24058" xr:uid="{00000000-0005-0000-0000-0000435D0000}"/>
    <cellStyle name="20% - Accent1 3 3 2 2 3 5 3" xfId="24059" xr:uid="{00000000-0005-0000-0000-0000445D0000}"/>
    <cellStyle name="20% - Accent1 3 3 2 2 3 5 3 2" xfId="24060" xr:uid="{00000000-0005-0000-0000-0000455D0000}"/>
    <cellStyle name="20% - Accent1 3 3 2 2 3 5 4" xfId="24061" xr:uid="{00000000-0005-0000-0000-0000465D0000}"/>
    <cellStyle name="20% - Accent1 3 3 2 2 3 6" xfId="24062" xr:uid="{00000000-0005-0000-0000-0000475D0000}"/>
    <cellStyle name="20% - Accent1 3 3 2 2 3 6 2" xfId="24063" xr:uid="{00000000-0005-0000-0000-0000485D0000}"/>
    <cellStyle name="20% - Accent1 3 3 2 2 3 6 2 2" xfId="24064" xr:uid="{00000000-0005-0000-0000-0000495D0000}"/>
    <cellStyle name="20% - Accent1 3 3 2 2 3 6 2 2 2" xfId="24065" xr:uid="{00000000-0005-0000-0000-00004A5D0000}"/>
    <cellStyle name="20% - Accent1 3 3 2 2 3 6 2 3" xfId="24066" xr:uid="{00000000-0005-0000-0000-00004B5D0000}"/>
    <cellStyle name="20% - Accent1 3 3 2 2 3 6 3" xfId="24067" xr:uid="{00000000-0005-0000-0000-00004C5D0000}"/>
    <cellStyle name="20% - Accent1 3 3 2 2 3 6 3 2" xfId="24068" xr:uid="{00000000-0005-0000-0000-00004D5D0000}"/>
    <cellStyle name="20% - Accent1 3 3 2 2 3 6 4" xfId="24069" xr:uid="{00000000-0005-0000-0000-00004E5D0000}"/>
    <cellStyle name="20% - Accent1 3 3 2 2 3 7" xfId="24070" xr:uid="{00000000-0005-0000-0000-00004F5D0000}"/>
    <cellStyle name="20% - Accent1 3 3 2 2 3 7 2" xfId="24071" xr:uid="{00000000-0005-0000-0000-0000505D0000}"/>
    <cellStyle name="20% - Accent1 3 3 2 2 3 7 2 2" xfId="24072" xr:uid="{00000000-0005-0000-0000-0000515D0000}"/>
    <cellStyle name="20% - Accent1 3 3 2 2 3 7 3" xfId="24073" xr:uid="{00000000-0005-0000-0000-0000525D0000}"/>
    <cellStyle name="20% - Accent1 3 3 2 2 3 8" xfId="24074" xr:uid="{00000000-0005-0000-0000-0000535D0000}"/>
    <cellStyle name="20% - Accent1 3 3 2 2 3 8 2" xfId="24075" xr:uid="{00000000-0005-0000-0000-0000545D0000}"/>
    <cellStyle name="20% - Accent1 3 3 2 2 3 8 2 2" xfId="24076" xr:uid="{00000000-0005-0000-0000-0000555D0000}"/>
    <cellStyle name="20% - Accent1 3 3 2 2 3 8 3" xfId="24077" xr:uid="{00000000-0005-0000-0000-0000565D0000}"/>
    <cellStyle name="20% - Accent1 3 3 2 2 3 9" xfId="24078" xr:uid="{00000000-0005-0000-0000-0000575D0000}"/>
    <cellStyle name="20% - Accent1 3 3 2 2 3 9 2" xfId="24079" xr:uid="{00000000-0005-0000-0000-0000585D0000}"/>
    <cellStyle name="20% - Accent1 3 3 2 2 4" xfId="24080" xr:uid="{00000000-0005-0000-0000-0000595D0000}"/>
    <cellStyle name="20% - Accent1 3 3 2 2 4 10" xfId="24081" xr:uid="{00000000-0005-0000-0000-00005A5D0000}"/>
    <cellStyle name="20% - Accent1 3 3 2 2 4 10 2" xfId="24082" xr:uid="{00000000-0005-0000-0000-00005B5D0000}"/>
    <cellStyle name="20% - Accent1 3 3 2 2 4 11" xfId="24083" xr:uid="{00000000-0005-0000-0000-00005C5D0000}"/>
    <cellStyle name="20% - Accent1 3 3 2 2 4 2" xfId="24084" xr:uid="{00000000-0005-0000-0000-00005D5D0000}"/>
    <cellStyle name="20% - Accent1 3 3 2 2 4 2 2" xfId="24085" xr:uid="{00000000-0005-0000-0000-00005E5D0000}"/>
    <cellStyle name="20% - Accent1 3 3 2 2 4 2 2 2" xfId="24086" xr:uid="{00000000-0005-0000-0000-00005F5D0000}"/>
    <cellStyle name="20% - Accent1 3 3 2 2 4 2 2 2 2" xfId="24087" xr:uid="{00000000-0005-0000-0000-0000605D0000}"/>
    <cellStyle name="20% - Accent1 3 3 2 2 4 2 2 2 2 2" xfId="24088" xr:uid="{00000000-0005-0000-0000-0000615D0000}"/>
    <cellStyle name="20% - Accent1 3 3 2 2 4 2 2 2 3" xfId="24089" xr:uid="{00000000-0005-0000-0000-0000625D0000}"/>
    <cellStyle name="20% - Accent1 3 3 2 2 4 2 2 3" xfId="24090" xr:uid="{00000000-0005-0000-0000-0000635D0000}"/>
    <cellStyle name="20% - Accent1 3 3 2 2 4 2 2 3 2" xfId="24091" xr:uid="{00000000-0005-0000-0000-0000645D0000}"/>
    <cellStyle name="20% - Accent1 3 3 2 2 4 2 2 4" xfId="24092" xr:uid="{00000000-0005-0000-0000-0000655D0000}"/>
    <cellStyle name="20% - Accent1 3 3 2 2 4 2 3" xfId="24093" xr:uid="{00000000-0005-0000-0000-0000665D0000}"/>
    <cellStyle name="20% - Accent1 3 3 2 2 4 2 3 2" xfId="24094" xr:uid="{00000000-0005-0000-0000-0000675D0000}"/>
    <cellStyle name="20% - Accent1 3 3 2 2 4 2 3 2 2" xfId="24095" xr:uid="{00000000-0005-0000-0000-0000685D0000}"/>
    <cellStyle name="20% - Accent1 3 3 2 2 4 2 3 2 2 2" xfId="24096" xr:uid="{00000000-0005-0000-0000-0000695D0000}"/>
    <cellStyle name="20% - Accent1 3 3 2 2 4 2 3 2 3" xfId="24097" xr:uid="{00000000-0005-0000-0000-00006A5D0000}"/>
    <cellStyle name="20% - Accent1 3 3 2 2 4 2 3 3" xfId="24098" xr:uid="{00000000-0005-0000-0000-00006B5D0000}"/>
    <cellStyle name="20% - Accent1 3 3 2 2 4 2 3 3 2" xfId="24099" xr:uid="{00000000-0005-0000-0000-00006C5D0000}"/>
    <cellStyle name="20% - Accent1 3 3 2 2 4 2 3 4" xfId="24100" xr:uid="{00000000-0005-0000-0000-00006D5D0000}"/>
    <cellStyle name="20% - Accent1 3 3 2 2 4 2 4" xfId="24101" xr:uid="{00000000-0005-0000-0000-00006E5D0000}"/>
    <cellStyle name="20% - Accent1 3 3 2 2 4 2 4 2" xfId="24102" xr:uid="{00000000-0005-0000-0000-00006F5D0000}"/>
    <cellStyle name="20% - Accent1 3 3 2 2 4 2 4 2 2" xfId="24103" xr:uid="{00000000-0005-0000-0000-0000705D0000}"/>
    <cellStyle name="20% - Accent1 3 3 2 2 4 2 4 2 2 2" xfId="24104" xr:uid="{00000000-0005-0000-0000-0000715D0000}"/>
    <cellStyle name="20% - Accent1 3 3 2 2 4 2 4 2 3" xfId="24105" xr:uid="{00000000-0005-0000-0000-0000725D0000}"/>
    <cellStyle name="20% - Accent1 3 3 2 2 4 2 4 3" xfId="24106" xr:uid="{00000000-0005-0000-0000-0000735D0000}"/>
    <cellStyle name="20% - Accent1 3 3 2 2 4 2 4 3 2" xfId="24107" xr:uid="{00000000-0005-0000-0000-0000745D0000}"/>
    <cellStyle name="20% - Accent1 3 3 2 2 4 2 4 4" xfId="24108" xr:uid="{00000000-0005-0000-0000-0000755D0000}"/>
    <cellStyle name="20% - Accent1 3 3 2 2 4 2 5" xfId="24109" xr:uid="{00000000-0005-0000-0000-0000765D0000}"/>
    <cellStyle name="20% - Accent1 3 3 2 2 4 2 5 2" xfId="24110" xr:uid="{00000000-0005-0000-0000-0000775D0000}"/>
    <cellStyle name="20% - Accent1 3 3 2 2 4 2 5 2 2" xfId="24111" xr:uid="{00000000-0005-0000-0000-0000785D0000}"/>
    <cellStyle name="20% - Accent1 3 3 2 2 4 2 5 3" xfId="24112" xr:uid="{00000000-0005-0000-0000-0000795D0000}"/>
    <cellStyle name="20% - Accent1 3 3 2 2 4 2 6" xfId="24113" xr:uid="{00000000-0005-0000-0000-00007A5D0000}"/>
    <cellStyle name="20% - Accent1 3 3 2 2 4 2 6 2" xfId="24114" xr:uid="{00000000-0005-0000-0000-00007B5D0000}"/>
    <cellStyle name="20% - Accent1 3 3 2 2 4 2 6 2 2" xfId="24115" xr:uid="{00000000-0005-0000-0000-00007C5D0000}"/>
    <cellStyle name="20% - Accent1 3 3 2 2 4 2 6 3" xfId="24116" xr:uid="{00000000-0005-0000-0000-00007D5D0000}"/>
    <cellStyle name="20% - Accent1 3 3 2 2 4 2 7" xfId="24117" xr:uid="{00000000-0005-0000-0000-00007E5D0000}"/>
    <cellStyle name="20% - Accent1 3 3 2 2 4 2 7 2" xfId="24118" xr:uid="{00000000-0005-0000-0000-00007F5D0000}"/>
    <cellStyle name="20% - Accent1 3 3 2 2 4 2 8" xfId="24119" xr:uid="{00000000-0005-0000-0000-0000805D0000}"/>
    <cellStyle name="20% - Accent1 3 3 2 2 4 2 8 2" xfId="24120" xr:uid="{00000000-0005-0000-0000-0000815D0000}"/>
    <cellStyle name="20% - Accent1 3 3 2 2 4 2 9" xfId="24121" xr:uid="{00000000-0005-0000-0000-0000825D0000}"/>
    <cellStyle name="20% - Accent1 3 3 2 2 4 3" xfId="24122" xr:uid="{00000000-0005-0000-0000-0000835D0000}"/>
    <cellStyle name="20% - Accent1 3 3 2 2 4 3 2" xfId="24123" xr:uid="{00000000-0005-0000-0000-0000845D0000}"/>
    <cellStyle name="20% - Accent1 3 3 2 2 4 3 2 2" xfId="24124" xr:uid="{00000000-0005-0000-0000-0000855D0000}"/>
    <cellStyle name="20% - Accent1 3 3 2 2 4 3 2 2 2" xfId="24125" xr:uid="{00000000-0005-0000-0000-0000865D0000}"/>
    <cellStyle name="20% - Accent1 3 3 2 2 4 3 2 2 2 2" xfId="24126" xr:uid="{00000000-0005-0000-0000-0000875D0000}"/>
    <cellStyle name="20% - Accent1 3 3 2 2 4 3 2 2 3" xfId="24127" xr:uid="{00000000-0005-0000-0000-0000885D0000}"/>
    <cellStyle name="20% - Accent1 3 3 2 2 4 3 2 3" xfId="24128" xr:uid="{00000000-0005-0000-0000-0000895D0000}"/>
    <cellStyle name="20% - Accent1 3 3 2 2 4 3 2 3 2" xfId="24129" xr:uid="{00000000-0005-0000-0000-00008A5D0000}"/>
    <cellStyle name="20% - Accent1 3 3 2 2 4 3 2 4" xfId="24130" xr:uid="{00000000-0005-0000-0000-00008B5D0000}"/>
    <cellStyle name="20% - Accent1 3 3 2 2 4 3 3" xfId="24131" xr:uid="{00000000-0005-0000-0000-00008C5D0000}"/>
    <cellStyle name="20% - Accent1 3 3 2 2 4 3 3 2" xfId="24132" xr:uid="{00000000-0005-0000-0000-00008D5D0000}"/>
    <cellStyle name="20% - Accent1 3 3 2 2 4 3 3 2 2" xfId="24133" xr:uid="{00000000-0005-0000-0000-00008E5D0000}"/>
    <cellStyle name="20% - Accent1 3 3 2 2 4 3 3 2 2 2" xfId="24134" xr:uid="{00000000-0005-0000-0000-00008F5D0000}"/>
    <cellStyle name="20% - Accent1 3 3 2 2 4 3 3 2 3" xfId="24135" xr:uid="{00000000-0005-0000-0000-0000905D0000}"/>
    <cellStyle name="20% - Accent1 3 3 2 2 4 3 3 3" xfId="24136" xr:uid="{00000000-0005-0000-0000-0000915D0000}"/>
    <cellStyle name="20% - Accent1 3 3 2 2 4 3 3 3 2" xfId="24137" xr:uid="{00000000-0005-0000-0000-0000925D0000}"/>
    <cellStyle name="20% - Accent1 3 3 2 2 4 3 3 4" xfId="24138" xr:uid="{00000000-0005-0000-0000-0000935D0000}"/>
    <cellStyle name="20% - Accent1 3 3 2 2 4 3 4" xfId="24139" xr:uid="{00000000-0005-0000-0000-0000945D0000}"/>
    <cellStyle name="20% - Accent1 3 3 2 2 4 3 4 2" xfId="24140" xr:uid="{00000000-0005-0000-0000-0000955D0000}"/>
    <cellStyle name="20% - Accent1 3 3 2 2 4 3 4 2 2" xfId="24141" xr:uid="{00000000-0005-0000-0000-0000965D0000}"/>
    <cellStyle name="20% - Accent1 3 3 2 2 4 3 4 2 2 2" xfId="24142" xr:uid="{00000000-0005-0000-0000-0000975D0000}"/>
    <cellStyle name="20% - Accent1 3 3 2 2 4 3 4 2 3" xfId="24143" xr:uid="{00000000-0005-0000-0000-0000985D0000}"/>
    <cellStyle name="20% - Accent1 3 3 2 2 4 3 4 3" xfId="24144" xr:uid="{00000000-0005-0000-0000-0000995D0000}"/>
    <cellStyle name="20% - Accent1 3 3 2 2 4 3 4 3 2" xfId="24145" xr:uid="{00000000-0005-0000-0000-00009A5D0000}"/>
    <cellStyle name="20% - Accent1 3 3 2 2 4 3 4 4" xfId="24146" xr:uid="{00000000-0005-0000-0000-00009B5D0000}"/>
    <cellStyle name="20% - Accent1 3 3 2 2 4 3 5" xfId="24147" xr:uid="{00000000-0005-0000-0000-00009C5D0000}"/>
    <cellStyle name="20% - Accent1 3 3 2 2 4 3 5 2" xfId="24148" xr:uid="{00000000-0005-0000-0000-00009D5D0000}"/>
    <cellStyle name="20% - Accent1 3 3 2 2 4 3 5 2 2" xfId="24149" xr:uid="{00000000-0005-0000-0000-00009E5D0000}"/>
    <cellStyle name="20% - Accent1 3 3 2 2 4 3 5 3" xfId="24150" xr:uid="{00000000-0005-0000-0000-00009F5D0000}"/>
    <cellStyle name="20% - Accent1 3 3 2 2 4 3 6" xfId="24151" xr:uid="{00000000-0005-0000-0000-0000A05D0000}"/>
    <cellStyle name="20% - Accent1 3 3 2 2 4 3 6 2" xfId="24152" xr:uid="{00000000-0005-0000-0000-0000A15D0000}"/>
    <cellStyle name="20% - Accent1 3 3 2 2 4 3 6 2 2" xfId="24153" xr:uid="{00000000-0005-0000-0000-0000A25D0000}"/>
    <cellStyle name="20% - Accent1 3 3 2 2 4 3 6 3" xfId="24154" xr:uid="{00000000-0005-0000-0000-0000A35D0000}"/>
    <cellStyle name="20% - Accent1 3 3 2 2 4 3 7" xfId="24155" xr:uid="{00000000-0005-0000-0000-0000A45D0000}"/>
    <cellStyle name="20% - Accent1 3 3 2 2 4 3 7 2" xfId="24156" xr:uid="{00000000-0005-0000-0000-0000A55D0000}"/>
    <cellStyle name="20% - Accent1 3 3 2 2 4 3 8" xfId="24157" xr:uid="{00000000-0005-0000-0000-0000A65D0000}"/>
    <cellStyle name="20% - Accent1 3 3 2 2 4 3 8 2" xfId="24158" xr:uid="{00000000-0005-0000-0000-0000A75D0000}"/>
    <cellStyle name="20% - Accent1 3 3 2 2 4 3 9" xfId="24159" xr:uid="{00000000-0005-0000-0000-0000A85D0000}"/>
    <cellStyle name="20% - Accent1 3 3 2 2 4 4" xfId="24160" xr:uid="{00000000-0005-0000-0000-0000A95D0000}"/>
    <cellStyle name="20% - Accent1 3 3 2 2 4 4 2" xfId="24161" xr:uid="{00000000-0005-0000-0000-0000AA5D0000}"/>
    <cellStyle name="20% - Accent1 3 3 2 2 4 4 2 2" xfId="24162" xr:uid="{00000000-0005-0000-0000-0000AB5D0000}"/>
    <cellStyle name="20% - Accent1 3 3 2 2 4 4 2 2 2" xfId="24163" xr:uid="{00000000-0005-0000-0000-0000AC5D0000}"/>
    <cellStyle name="20% - Accent1 3 3 2 2 4 4 2 3" xfId="24164" xr:uid="{00000000-0005-0000-0000-0000AD5D0000}"/>
    <cellStyle name="20% - Accent1 3 3 2 2 4 4 3" xfId="24165" xr:uid="{00000000-0005-0000-0000-0000AE5D0000}"/>
    <cellStyle name="20% - Accent1 3 3 2 2 4 4 3 2" xfId="24166" xr:uid="{00000000-0005-0000-0000-0000AF5D0000}"/>
    <cellStyle name="20% - Accent1 3 3 2 2 4 4 4" xfId="24167" xr:uid="{00000000-0005-0000-0000-0000B05D0000}"/>
    <cellStyle name="20% - Accent1 3 3 2 2 4 5" xfId="24168" xr:uid="{00000000-0005-0000-0000-0000B15D0000}"/>
    <cellStyle name="20% - Accent1 3 3 2 2 4 5 2" xfId="24169" xr:uid="{00000000-0005-0000-0000-0000B25D0000}"/>
    <cellStyle name="20% - Accent1 3 3 2 2 4 5 2 2" xfId="24170" xr:uid="{00000000-0005-0000-0000-0000B35D0000}"/>
    <cellStyle name="20% - Accent1 3 3 2 2 4 5 2 2 2" xfId="24171" xr:uid="{00000000-0005-0000-0000-0000B45D0000}"/>
    <cellStyle name="20% - Accent1 3 3 2 2 4 5 2 3" xfId="24172" xr:uid="{00000000-0005-0000-0000-0000B55D0000}"/>
    <cellStyle name="20% - Accent1 3 3 2 2 4 5 3" xfId="24173" xr:uid="{00000000-0005-0000-0000-0000B65D0000}"/>
    <cellStyle name="20% - Accent1 3 3 2 2 4 5 3 2" xfId="24174" xr:uid="{00000000-0005-0000-0000-0000B75D0000}"/>
    <cellStyle name="20% - Accent1 3 3 2 2 4 5 4" xfId="24175" xr:uid="{00000000-0005-0000-0000-0000B85D0000}"/>
    <cellStyle name="20% - Accent1 3 3 2 2 4 6" xfId="24176" xr:uid="{00000000-0005-0000-0000-0000B95D0000}"/>
    <cellStyle name="20% - Accent1 3 3 2 2 4 6 2" xfId="24177" xr:uid="{00000000-0005-0000-0000-0000BA5D0000}"/>
    <cellStyle name="20% - Accent1 3 3 2 2 4 6 2 2" xfId="24178" xr:uid="{00000000-0005-0000-0000-0000BB5D0000}"/>
    <cellStyle name="20% - Accent1 3 3 2 2 4 6 2 2 2" xfId="24179" xr:uid="{00000000-0005-0000-0000-0000BC5D0000}"/>
    <cellStyle name="20% - Accent1 3 3 2 2 4 6 2 3" xfId="24180" xr:uid="{00000000-0005-0000-0000-0000BD5D0000}"/>
    <cellStyle name="20% - Accent1 3 3 2 2 4 6 3" xfId="24181" xr:uid="{00000000-0005-0000-0000-0000BE5D0000}"/>
    <cellStyle name="20% - Accent1 3 3 2 2 4 6 3 2" xfId="24182" xr:uid="{00000000-0005-0000-0000-0000BF5D0000}"/>
    <cellStyle name="20% - Accent1 3 3 2 2 4 6 4" xfId="24183" xr:uid="{00000000-0005-0000-0000-0000C05D0000}"/>
    <cellStyle name="20% - Accent1 3 3 2 2 4 7" xfId="24184" xr:uid="{00000000-0005-0000-0000-0000C15D0000}"/>
    <cellStyle name="20% - Accent1 3 3 2 2 4 7 2" xfId="24185" xr:uid="{00000000-0005-0000-0000-0000C25D0000}"/>
    <cellStyle name="20% - Accent1 3 3 2 2 4 7 2 2" xfId="24186" xr:uid="{00000000-0005-0000-0000-0000C35D0000}"/>
    <cellStyle name="20% - Accent1 3 3 2 2 4 7 3" xfId="24187" xr:uid="{00000000-0005-0000-0000-0000C45D0000}"/>
    <cellStyle name="20% - Accent1 3 3 2 2 4 8" xfId="24188" xr:uid="{00000000-0005-0000-0000-0000C55D0000}"/>
    <cellStyle name="20% - Accent1 3 3 2 2 4 8 2" xfId="24189" xr:uid="{00000000-0005-0000-0000-0000C65D0000}"/>
    <cellStyle name="20% - Accent1 3 3 2 2 4 8 2 2" xfId="24190" xr:uid="{00000000-0005-0000-0000-0000C75D0000}"/>
    <cellStyle name="20% - Accent1 3 3 2 2 4 8 3" xfId="24191" xr:uid="{00000000-0005-0000-0000-0000C85D0000}"/>
    <cellStyle name="20% - Accent1 3 3 2 2 4 9" xfId="24192" xr:uid="{00000000-0005-0000-0000-0000C95D0000}"/>
    <cellStyle name="20% - Accent1 3 3 2 2 4 9 2" xfId="24193" xr:uid="{00000000-0005-0000-0000-0000CA5D0000}"/>
    <cellStyle name="20% - Accent1 3 3 2 2 5" xfId="24194" xr:uid="{00000000-0005-0000-0000-0000CB5D0000}"/>
    <cellStyle name="20% - Accent1 3 3 2 2 5 2" xfId="24195" xr:uid="{00000000-0005-0000-0000-0000CC5D0000}"/>
    <cellStyle name="20% - Accent1 3 3 2 2 5 2 2" xfId="24196" xr:uid="{00000000-0005-0000-0000-0000CD5D0000}"/>
    <cellStyle name="20% - Accent1 3 3 2 2 5 2 2 2" xfId="24197" xr:uid="{00000000-0005-0000-0000-0000CE5D0000}"/>
    <cellStyle name="20% - Accent1 3 3 2 2 5 2 2 2 2" xfId="24198" xr:uid="{00000000-0005-0000-0000-0000CF5D0000}"/>
    <cellStyle name="20% - Accent1 3 3 2 2 5 2 2 3" xfId="24199" xr:uid="{00000000-0005-0000-0000-0000D05D0000}"/>
    <cellStyle name="20% - Accent1 3 3 2 2 5 2 3" xfId="24200" xr:uid="{00000000-0005-0000-0000-0000D15D0000}"/>
    <cellStyle name="20% - Accent1 3 3 2 2 5 2 3 2" xfId="24201" xr:uid="{00000000-0005-0000-0000-0000D25D0000}"/>
    <cellStyle name="20% - Accent1 3 3 2 2 5 2 4" xfId="24202" xr:uid="{00000000-0005-0000-0000-0000D35D0000}"/>
    <cellStyle name="20% - Accent1 3 3 2 2 5 3" xfId="24203" xr:uid="{00000000-0005-0000-0000-0000D45D0000}"/>
    <cellStyle name="20% - Accent1 3 3 2 2 5 3 2" xfId="24204" xr:uid="{00000000-0005-0000-0000-0000D55D0000}"/>
    <cellStyle name="20% - Accent1 3 3 2 2 5 3 2 2" xfId="24205" xr:uid="{00000000-0005-0000-0000-0000D65D0000}"/>
    <cellStyle name="20% - Accent1 3 3 2 2 5 3 2 2 2" xfId="24206" xr:uid="{00000000-0005-0000-0000-0000D75D0000}"/>
    <cellStyle name="20% - Accent1 3 3 2 2 5 3 2 3" xfId="24207" xr:uid="{00000000-0005-0000-0000-0000D85D0000}"/>
    <cellStyle name="20% - Accent1 3 3 2 2 5 3 3" xfId="24208" xr:uid="{00000000-0005-0000-0000-0000D95D0000}"/>
    <cellStyle name="20% - Accent1 3 3 2 2 5 3 3 2" xfId="24209" xr:uid="{00000000-0005-0000-0000-0000DA5D0000}"/>
    <cellStyle name="20% - Accent1 3 3 2 2 5 3 4" xfId="24210" xr:uid="{00000000-0005-0000-0000-0000DB5D0000}"/>
    <cellStyle name="20% - Accent1 3 3 2 2 5 4" xfId="24211" xr:uid="{00000000-0005-0000-0000-0000DC5D0000}"/>
    <cellStyle name="20% - Accent1 3 3 2 2 5 4 2" xfId="24212" xr:uid="{00000000-0005-0000-0000-0000DD5D0000}"/>
    <cellStyle name="20% - Accent1 3 3 2 2 5 4 2 2" xfId="24213" xr:uid="{00000000-0005-0000-0000-0000DE5D0000}"/>
    <cellStyle name="20% - Accent1 3 3 2 2 5 4 2 2 2" xfId="24214" xr:uid="{00000000-0005-0000-0000-0000DF5D0000}"/>
    <cellStyle name="20% - Accent1 3 3 2 2 5 4 2 3" xfId="24215" xr:uid="{00000000-0005-0000-0000-0000E05D0000}"/>
    <cellStyle name="20% - Accent1 3 3 2 2 5 4 3" xfId="24216" xr:uid="{00000000-0005-0000-0000-0000E15D0000}"/>
    <cellStyle name="20% - Accent1 3 3 2 2 5 4 3 2" xfId="24217" xr:uid="{00000000-0005-0000-0000-0000E25D0000}"/>
    <cellStyle name="20% - Accent1 3 3 2 2 5 4 4" xfId="24218" xr:uid="{00000000-0005-0000-0000-0000E35D0000}"/>
    <cellStyle name="20% - Accent1 3 3 2 2 5 5" xfId="24219" xr:uid="{00000000-0005-0000-0000-0000E45D0000}"/>
    <cellStyle name="20% - Accent1 3 3 2 2 5 5 2" xfId="24220" xr:uid="{00000000-0005-0000-0000-0000E55D0000}"/>
    <cellStyle name="20% - Accent1 3 3 2 2 5 5 2 2" xfId="24221" xr:uid="{00000000-0005-0000-0000-0000E65D0000}"/>
    <cellStyle name="20% - Accent1 3 3 2 2 5 5 3" xfId="24222" xr:uid="{00000000-0005-0000-0000-0000E75D0000}"/>
    <cellStyle name="20% - Accent1 3 3 2 2 5 6" xfId="24223" xr:uid="{00000000-0005-0000-0000-0000E85D0000}"/>
    <cellStyle name="20% - Accent1 3 3 2 2 5 6 2" xfId="24224" xr:uid="{00000000-0005-0000-0000-0000E95D0000}"/>
    <cellStyle name="20% - Accent1 3 3 2 2 5 6 2 2" xfId="24225" xr:uid="{00000000-0005-0000-0000-0000EA5D0000}"/>
    <cellStyle name="20% - Accent1 3 3 2 2 5 6 3" xfId="24226" xr:uid="{00000000-0005-0000-0000-0000EB5D0000}"/>
    <cellStyle name="20% - Accent1 3 3 2 2 5 7" xfId="24227" xr:uid="{00000000-0005-0000-0000-0000EC5D0000}"/>
    <cellStyle name="20% - Accent1 3 3 2 2 5 7 2" xfId="24228" xr:uid="{00000000-0005-0000-0000-0000ED5D0000}"/>
    <cellStyle name="20% - Accent1 3 3 2 2 5 8" xfId="24229" xr:uid="{00000000-0005-0000-0000-0000EE5D0000}"/>
    <cellStyle name="20% - Accent1 3 3 2 2 5 8 2" xfId="24230" xr:uid="{00000000-0005-0000-0000-0000EF5D0000}"/>
    <cellStyle name="20% - Accent1 3 3 2 2 5 9" xfId="24231" xr:uid="{00000000-0005-0000-0000-0000F05D0000}"/>
    <cellStyle name="20% - Accent1 3 3 2 2 6" xfId="24232" xr:uid="{00000000-0005-0000-0000-0000F15D0000}"/>
    <cellStyle name="20% - Accent1 3 3 2 2 6 2" xfId="24233" xr:uid="{00000000-0005-0000-0000-0000F25D0000}"/>
    <cellStyle name="20% - Accent1 3 3 2 2 6 2 2" xfId="24234" xr:uid="{00000000-0005-0000-0000-0000F35D0000}"/>
    <cellStyle name="20% - Accent1 3 3 2 2 6 2 2 2" xfId="24235" xr:uid="{00000000-0005-0000-0000-0000F45D0000}"/>
    <cellStyle name="20% - Accent1 3 3 2 2 6 2 2 2 2" xfId="24236" xr:uid="{00000000-0005-0000-0000-0000F55D0000}"/>
    <cellStyle name="20% - Accent1 3 3 2 2 6 2 2 3" xfId="24237" xr:uid="{00000000-0005-0000-0000-0000F65D0000}"/>
    <cellStyle name="20% - Accent1 3 3 2 2 6 2 3" xfId="24238" xr:uid="{00000000-0005-0000-0000-0000F75D0000}"/>
    <cellStyle name="20% - Accent1 3 3 2 2 6 2 3 2" xfId="24239" xr:uid="{00000000-0005-0000-0000-0000F85D0000}"/>
    <cellStyle name="20% - Accent1 3 3 2 2 6 2 4" xfId="24240" xr:uid="{00000000-0005-0000-0000-0000F95D0000}"/>
    <cellStyle name="20% - Accent1 3 3 2 2 6 3" xfId="24241" xr:uid="{00000000-0005-0000-0000-0000FA5D0000}"/>
    <cellStyle name="20% - Accent1 3 3 2 2 6 3 2" xfId="24242" xr:uid="{00000000-0005-0000-0000-0000FB5D0000}"/>
    <cellStyle name="20% - Accent1 3 3 2 2 6 3 2 2" xfId="24243" xr:uid="{00000000-0005-0000-0000-0000FC5D0000}"/>
    <cellStyle name="20% - Accent1 3 3 2 2 6 3 2 2 2" xfId="24244" xr:uid="{00000000-0005-0000-0000-0000FD5D0000}"/>
    <cellStyle name="20% - Accent1 3 3 2 2 6 3 2 3" xfId="24245" xr:uid="{00000000-0005-0000-0000-0000FE5D0000}"/>
    <cellStyle name="20% - Accent1 3 3 2 2 6 3 3" xfId="24246" xr:uid="{00000000-0005-0000-0000-0000FF5D0000}"/>
    <cellStyle name="20% - Accent1 3 3 2 2 6 3 3 2" xfId="24247" xr:uid="{00000000-0005-0000-0000-0000005E0000}"/>
    <cellStyle name="20% - Accent1 3 3 2 2 6 3 4" xfId="24248" xr:uid="{00000000-0005-0000-0000-0000015E0000}"/>
    <cellStyle name="20% - Accent1 3 3 2 2 6 4" xfId="24249" xr:uid="{00000000-0005-0000-0000-0000025E0000}"/>
    <cellStyle name="20% - Accent1 3 3 2 2 6 4 2" xfId="24250" xr:uid="{00000000-0005-0000-0000-0000035E0000}"/>
    <cellStyle name="20% - Accent1 3 3 2 2 6 4 2 2" xfId="24251" xr:uid="{00000000-0005-0000-0000-0000045E0000}"/>
    <cellStyle name="20% - Accent1 3 3 2 2 6 4 2 2 2" xfId="24252" xr:uid="{00000000-0005-0000-0000-0000055E0000}"/>
    <cellStyle name="20% - Accent1 3 3 2 2 6 4 2 3" xfId="24253" xr:uid="{00000000-0005-0000-0000-0000065E0000}"/>
    <cellStyle name="20% - Accent1 3 3 2 2 6 4 3" xfId="24254" xr:uid="{00000000-0005-0000-0000-0000075E0000}"/>
    <cellStyle name="20% - Accent1 3 3 2 2 6 4 3 2" xfId="24255" xr:uid="{00000000-0005-0000-0000-0000085E0000}"/>
    <cellStyle name="20% - Accent1 3 3 2 2 6 4 4" xfId="24256" xr:uid="{00000000-0005-0000-0000-0000095E0000}"/>
    <cellStyle name="20% - Accent1 3 3 2 2 6 5" xfId="24257" xr:uid="{00000000-0005-0000-0000-00000A5E0000}"/>
    <cellStyle name="20% - Accent1 3 3 2 2 6 5 2" xfId="24258" xr:uid="{00000000-0005-0000-0000-00000B5E0000}"/>
    <cellStyle name="20% - Accent1 3 3 2 2 6 5 2 2" xfId="24259" xr:uid="{00000000-0005-0000-0000-00000C5E0000}"/>
    <cellStyle name="20% - Accent1 3 3 2 2 6 5 3" xfId="24260" xr:uid="{00000000-0005-0000-0000-00000D5E0000}"/>
    <cellStyle name="20% - Accent1 3 3 2 2 6 6" xfId="24261" xr:uid="{00000000-0005-0000-0000-00000E5E0000}"/>
    <cellStyle name="20% - Accent1 3 3 2 2 6 6 2" xfId="24262" xr:uid="{00000000-0005-0000-0000-00000F5E0000}"/>
    <cellStyle name="20% - Accent1 3 3 2 2 6 6 2 2" xfId="24263" xr:uid="{00000000-0005-0000-0000-0000105E0000}"/>
    <cellStyle name="20% - Accent1 3 3 2 2 6 6 3" xfId="24264" xr:uid="{00000000-0005-0000-0000-0000115E0000}"/>
    <cellStyle name="20% - Accent1 3 3 2 2 6 7" xfId="24265" xr:uid="{00000000-0005-0000-0000-0000125E0000}"/>
    <cellStyle name="20% - Accent1 3 3 2 2 6 7 2" xfId="24266" xr:uid="{00000000-0005-0000-0000-0000135E0000}"/>
    <cellStyle name="20% - Accent1 3 3 2 2 6 8" xfId="24267" xr:uid="{00000000-0005-0000-0000-0000145E0000}"/>
    <cellStyle name="20% - Accent1 3 3 2 2 6 8 2" xfId="24268" xr:uid="{00000000-0005-0000-0000-0000155E0000}"/>
    <cellStyle name="20% - Accent1 3 3 2 2 6 9" xfId="24269" xr:uid="{00000000-0005-0000-0000-0000165E0000}"/>
    <cellStyle name="20% - Accent1 3 3 2 2 7" xfId="24270" xr:uid="{00000000-0005-0000-0000-0000175E0000}"/>
    <cellStyle name="20% - Accent1 3 3 2 2 7 2" xfId="24271" xr:uid="{00000000-0005-0000-0000-0000185E0000}"/>
    <cellStyle name="20% - Accent1 3 3 2 2 7 2 2" xfId="24272" xr:uid="{00000000-0005-0000-0000-0000195E0000}"/>
    <cellStyle name="20% - Accent1 3 3 2 2 7 2 2 2" xfId="24273" xr:uid="{00000000-0005-0000-0000-00001A5E0000}"/>
    <cellStyle name="20% - Accent1 3 3 2 2 7 2 3" xfId="24274" xr:uid="{00000000-0005-0000-0000-00001B5E0000}"/>
    <cellStyle name="20% - Accent1 3 3 2 2 7 3" xfId="24275" xr:uid="{00000000-0005-0000-0000-00001C5E0000}"/>
    <cellStyle name="20% - Accent1 3 3 2 2 7 3 2" xfId="24276" xr:uid="{00000000-0005-0000-0000-00001D5E0000}"/>
    <cellStyle name="20% - Accent1 3 3 2 2 7 4" xfId="24277" xr:uid="{00000000-0005-0000-0000-00001E5E0000}"/>
    <cellStyle name="20% - Accent1 3 3 2 2 8" xfId="24278" xr:uid="{00000000-0005-0000-0000-00001F5E0000}"/>
    <cellStyle name="20% - Accent1 3 3 2 2 8 2" xfId="24279" xr:uid="{00000000-0005-0000-0000-0000205E0000}"/>
    <cellStyle name="20% - Accent1 3 3 2 2 8 2 2" xfId="24280" xr:uid="{00000000-0005-0000-0000-0000215E0000}"/>
    <cellStyle name="20% - Accent1 3 3 2 2 8 2 2 2" xfId="24281" xr:uid="{00000000-0005-0000-0000-0000225E0000}"/>
    <cellStyle name="20% - Accent1 3 3 2 2 8 2 3" xfId="24282" xr:uid="{00000000-0005-0000-0000-0000235E0000}"/>
    <cellStyle name="20% - Accent1 3 3 2 2 8 3" xfId="24283" xr:uid="{00000000-0005-0000-0000-0000245E0000}"/>
    <cellStyle name="20% - Accent1 3 3 2 2 8 3 2" xfId="24284" xr:uid="{00000000-0005-0000-0000-0000255E0000}"/>
    <cellStyle name="20% - Accent1 3 3 2 2 8 4" xfId="24285" xr:uid="{00000000-0005-0000-0000-0000265E0000}"/>
    <cellStyle name="20% - Accent1 3 3 2 2 9" xfId="24286" xr:uid="{00000000-0005-0000-0000-0000275E0000}"/>
    <cellStyle name="20% - Accent1 3 3 2 2 9 2" xfId="24287" xr:uid="{00000000-0005-0000-0000-0000285E0000}"/>
    <cellStyle name="20% - Accent1 3 3 2 2 9 2 2" xfId="24288" xr:uid="{00000000-0005-0000-0000-0000295E0000}"/>
    <cellStyle name="20% - Accent1 3 3 2 2 9 2 2 2" xfId="24289" xr:uid="{00000000-0005-0000-0000-00002A5E0000}"/>
    <cellStyle name="20% - Accent1 3 3 2 2 9 2 3" xfId="24290" xr:uid="{00000000-0005-0000-0000-00002B5E0000}"/>
    <cellStyle name="20% - Accent1 3 3 2 2 9 3" xfId="24291" xr:uid="{00000000-0005-0000-0000-00002C5E0000}"/>
    <cellStyle name="20% - Accent1 3 3 2 2 9 3 2" xfId="24292" xr:uid="{00000000-0005-0000-0000-00002D5E0000}"/>
    <cellStyle name="20% - Accent1 3 3 2 2 9 4" xfId="24293" xr:uid="{00000000-0005-0000-0000-00002E5E0000}"/>
    <cellStyle name="20% - Accent1 3 3 2 3" xfId="24294" xr:uid="{00000000-0005-0000-0000-00002F5E0000}"/>
    <cellStyle name="20% - Accent1 3 3 2 3 10" xfId="24295" xr:uid="{00000000-0005-0000-0000-0000305E0000}"/>
    <cellStyle name="20% - Accent1 3 3 2 3 10 2" xfId="24296" xr:uid="{00000000-0005-0000-0000-0000315E0000}"/>
    <cellStyle name="20% - Accent1 3 3 2 3 11" xfId="24297" xr:uid="{00000000-0005-0000-0000-0000325E0000}"/>
    <cellStyle name="20% - Accent1 3 3 2 3 2" xfId="24298" xr:uid="{00000000-0005-0000-0000-0000335E0000}"/>
    <cellStyle name="20% - Accent1 3 3 2 3 2 2" xfId="24299" xr:uid="{00000000-0005-0000-0000-0000345E0000}"/>
    <cellStyle name="20% - Accent1 3 3 2 3 2 2 2" xfId="24300" xr:uid="{00000000-0005-0000-0000-0000355E0000}"/>
    <cellStyle name="20% - Accent1 3 3 2 3 2 2 2 2" xfId="24301" xr:uid="{00000000-0005-0000-0000-0000365E0000}"/>
    <cellStyle name="20% - Accent1 3 3 2 3 2 2 2 2 2" xfId="24302" xr:uid="{00000000-0005-0000-0000-0000375E0000}"/>
    <cellStyle name="20% - Accent1 3 3 2 3 2 2 2 3" xfId="24303" xr:uid="{00000000-0005-0000-0000-0000385E0000}"/>
    <cellStyle name="20% - Accent1 3 3 2 3 2 2 3" xfId="24304" xr:uid="{00000000-0005-0000-0000-0000395E0000}"/>
    <cellStyle name="20% - Accent1 3 3 2 3 2 2 3 2" xfId="24305" xr:uid="{00000000-0005-0000-0000-00003A5E0000}"/>
    <cellStyle name="20% - Accent1 3 3 2 3 2 2 4" xfId="24306" xr:uid="{00000000-0005-0000-0000-00003B5E0000}"/>
    <cellStyle name="20% - Accent1 3 3 2 3 2 3" xfId="24307" xr:uid="{00000000-0005-0000-0000-00003C5E0000}"/>
    <cellStyle name="20% - Accent1 3 3 2 3 2 3 2" xfId="24308" xr:uid="{00000000-0005-0000-0000-00003D5E0000}"/>
    <cellStyle name="20% - Accent1 3 3 2 3 2 3 2 2" xfId="24309" xr:uid="{00000000-0005-0000-0000-00003E5E0000}"/>
    <cellStyle name="20% - Accent1 3 3 2 3 2 3 2 2 2" xfId="24310" xr:uid="{00000000-0005-0000-0000-00003F5E0000}"/>
    <cellStyle name="20% - Accent1 3 3 2 3 2 3 2 3" xfId="24311" xr:uid="{00000000-0005-0000-0000-0000405E0000}"/>
    <cellStyle name="20% - Accent1 3 3 2 3 2 3 3" xfId="24312" xr:uid="{00000000-0005-0000-0000-0000415E0000}"/>
    <cellStyle name="20% - Accent1 3 3 2 3 2 3 3 2" xfId="24313" xr:uid="{00000000-0005-0000-0000-0000425E0000}"/>
    <cellStyle name="20% - Accent1 3 3 2 3 2 3 4" xfId="24314" xr:uid="{00000000-0005-0000-0000-0000435E0000}"/>
    <cellStyle name="20% - Accent1 3 3 2 3 2 4" xfId="24315" xr:uid="{00000000-0005-0000-0000-0000445E0000}"/>
    <cellStyle name="20% - Accent1 3 3 2 3 2 4 2" xfId="24316" xr:uid="{00000000-0005-0000-0000-0000455E0000}"/>
    <cellStyle name="20% - Accent1 3 3 2 3 2 4 2 2" xfId="24317" xr:uid="{00000000-0005-0000-0000-0000465E0000}"/>
    <cellStyle name="20% - Accent1 3 3 2 3 2 4 2 2 2" xfId="24318" xr:uid="{00000000-0005-0000-0000-0000475E0000}"/>
    <cellStyle name="20% - Accent1 3 3 2 3 2 4 2 3" xfId="24319" xr:uid="{00000000-0005-0000-0000-0000485E0000}"/>
    <cellStyle name="20% - Accent1 3 3 2 3 2 4 3" xfId="24320" xr:uid="{00000000-0005-0000-0000-0000495E0000}"/>
    <cellStyle name="20% - Accent1 3 3 2 3 2 4 3 2" xfId="24321" xr:uid="{00000000-0005-0000-0000-00004A5E0000}"/>
    <cellStyle name="20% - Accent1 3 3 2 3 2 4 4" xfId="24322" xr:uid="{00000000-0005-0000-0000-00004B5E0000}"/>
    <cellStyle name="20% - Accent1 3 3 2 3 2 5" xfId="24323" xr:uid="{00000000-0005-0000-0000-00004C5E0000}"/>
    <cellStyle name="20% - Accent1 3 3 2 3 2 5 2" xfId="24324" xr:uid="{00000000-0005-0000-0000-00004D5E0000}"/>
    <cellStyle name="20% - Accent1 3 3 2 3 2 5 2 2" xfId="24325" xr:uid="{00000000-0005-0000-0000-00004E5E0000}"/>
    <cellStyle name="20% - Accent1 3 3 2 3 2 5 3" xfId="24326" xr:uid="{00000000-0005-0000-0000-00004F5E0000}"/>
    <cellStyle name="20% - Accent1 3 3 2 3 2 6" xfId="24327" xr:uid="{00000000-0005-0000-0000-0000505E0000}"/>
    <cellStyle name="20% - Accent1 3 3 2 3 2 6 2" xfId="24328" xr:uid="{00000000-0005-0000-0000-0000515E0000}"/>
    <cellStyle name="20% - Accent1 3 3 2 3 2 6 2 2" xfId="24329" xr:uid="{00000000-0005-0000-0000-0000525E0000}"/>
    <cellStyle name="20% - Accent1 3 3 2 3 2 6 3" xfId="24330" xr:uid="{00000000-0005-0000-0000-0000535E0000}"/>
    <cellStyle name="20% - Accent1 3 3 2 3 2 7" xfId="24331" xr:uid="{00000000-0005-0000-0000-0000545E0000}"/>
    <cellStyle name="20% - Accent1 3 3 2 3 2 7 2" xfId="24332" xr:uid="{00000000-0005-0000-0000-0000555E0000}"/>
    <cellStyle name="20% - Accent1 3 3 2 3 2 8" xfId="24333" xr:uid="{00000000-0005-0000-0000-0000565E0000}"/>
    <cellStyle name="20% - Accent1 3 3 2 3 2 8 2" xfId="24334" xr:uid="{00000000-0005-0000-0000-0000575E0000}"/>
    <cellStyle name="20% - Accent1 3 3 2 3 2 9" xfId="24335" xr:uid="{00000000-0005-0000-0000-0000585E0000}"/>
    <cellStyle name="20% - Accent1 3 3 2 3 3" xfId="24336" xr:uid="{00000000-0005-0000-0000-0000595E0000}"/>
    <cellStyle name="20% - Accent1 3 3 2 3 3 2" xfId="24337" xr:uid="{00000000-0005-0000-0000-00005A5E0000}"/>
    <cellStyle name="20% - Accent1 3 3 2 3 3 2 2" xfId="24338" xr:uid="{00000000-0005-0000-0000-00005B5E0000}"/>
    <cellStyle name="20% - Accent1 3 3 2 3 3 2 2 2" xfId="24339" xr:uid="{00000000-0005-0000-0000-00005C5E0000}"/>
    <cellStyle name="20% - Accent1 3 3 2 3 3 2 2 2 2" xfId="24340" xr:uid="{00000000-0005-0000-0000-00005D5E0000}"/>
    <cellStyle name="20% - Accent1 3 3 2 3 3 2 2 3" xfId="24341" xr:uid="{00000000-0005-0000-0000-00005E5E0000}"/>
    <cellStyle name="20% - Accent1 3 3 2 3 3 2 3" xfId="24342" xr:uid="{00000000-0005-0000-0000-00005F5E0000}"/>
    <cellStyle name="20% - Accent1 3 3 2 3 3 2 3 2" xfId="24343" xr:uid="{00000000-0005-0000-0000-0000605E0000}"/>
    <cellStyle name="20% - Accent1 3 3 2 3 3 2 4" xfId="24344" xr:uid="{00000000-0005-0000-0000-0000615E0000}"/>
    <cellStyle name="20% - Accent1 3 3 2 3 3 3" xfId="24345" xr:uid="{00000000-0005-0000-0000-0000625E0000}"/>
    <cellStyle name="20% - Accent1 3 3 2 3 3 3 2" xfId="24346" xr:uid="{00000000-0005-0000-0000-0000635E0000}"/>
    <cellStyle name="20% - Accent1 3 3 2 3 3 3 2 2" xfId="24347" xr:uid="{00000000-0005-0000-0000-0000645E0000}"/>
    <cellStyle name="20% - Accent1 3 3 2 3 3 3 2 2 2" xfId="24348" xr:uid="{00000000-0005-0000-0000-0000655E0000}"/>
    <cellStyle name="20% - Accent1 3 3 2 3 3 3 2 3" xfId="24349" xr:uid="{00000000-0005-0000-0000-0000665E0000}"/>
    <cellStyle name="20% - Accent1 3 3 2 3 3 3 3" xfId="24350" xr:uid="{00000000-0005-0000-0000-0000675E0000}"/>
    <cellStyle name="20% - Accent1 3 3 2 3 3 3 3 2" xfId="24351" xr:uid="{00000000-0005-0000-0000-0000685E0000}"/>
    <cellStyle name="20% - Accent1 3 3 2 3 3 3 4" xfId="24352" xr:uid="{00000000-0005-0000-0000-0000695E0000}"/>
    <cellStyle name="20% - Accent1 3 3 2 3 3 4" xfId="24353" xr:uid="{00000000-0005-0000-0000-00006A5E0000}"/>
    <cellStyle name="20% - Accent1 3 3 2 3 3 4 2" xfId="24354" xr:uid="{00000000-0005-0000-0000-00006B5E0000}"/>
    <cellStyle name="20% - Accent1 3 3 2 3 3 4 2 2" xfId="24355" xr:uid="{00000000-0005-0000-0000-00006C5E0000}"/>
    <cellStyle name="20% - Accent1 3 3 2 3 3 4 2 2 2" xfId="24356" xr:uid="{00000000-0005-0000-0000-00006D5E0000}"/>
    <cellStyle name="20% - Accent1 3 3 2 3 3 4 2 3" xfId="24357" xr:uid="{00000000-0005-0000-0000-00006E5E0000}"/>
    <cellStyle name="20% - Accent1 3 3 2 3 3 4 3" xfId="24358" xr:uid="{00000000-0005-0000-0000-00006F5E0000}"/>
    <cellStyle name="20% - Accent1 3 3 2 3 3 4 3 2" xfId="24359" xr:uid="{00000000-0005-0000-0000-0000705E0000}"/>
    <cellStyle name="20% - Accent1 3 3 2 3 3 4 4" xfId="24360" xr:uid="{00000000-0005-0000-0000-0000715E0000}"/>
    <cellStyle name="20% - Accent1 3 3 2 3 3 5" xfId="24361" xr:uid="{00000000-0005-0000-0000-0000725E0000}"/>
    <cellStyle name="20% - Accent1 3 3 2 3 3 5 2" xfId="24362" xr:uid="{00000000-0005-0000-0000-0000735E0000}"/>
    <cellStyle name="20% - Accent1 3 3 2 3 3 5 2 2" xfId="24363" xr:uid="{00000000-0005-0000-0000-0000745E0000}"/>
    <cellStyle name="20% - Accent1 3 3 2 3 3 5 3" xfId="24364" xr:uid="{00000000-0005-0000-0000-0000755E0000}"/>
    <cellStyle name="20% - Accent1 3 3 2 3 3 6" xfId="24365" xr:uid="{00000000-0005-0000-0000-0000765E0000}"/>
    <cellStyle name="20% - Accent1 3 3 2 3 3 6 2" xfId="24366" xr:uid="{00000000-0005-0000-0000-0000775E0000}"/>
    <cellStyle name="20% - Accent1 3 3 2 3 3 6 2 2" xfId="24367" xr:uid="{00000000-0005-0000-0000-0000785E0000}"/>
    <cellStyle name="20% - Accent1 3 3 2 3 3 6 3" xfId="24368" xr:uid="{00000000-0005-0000-0000-0000795E0000}"/>
    <cellStyle name="20% - Accent1 3 3 2 3 3 7" xfId="24369" xr:uid="{00000000-0005-0000-0000-00007A5E0000}"/>
    <cellStyle name="20% - Accent1 3 3 2 3 3 7 2" xfId="24370" xr:uid="{00000000-0005-0000-0000-00007B5E0000}"/>
    <cellStyle name="20% - Accent1 3 3 2 3 3 8" xfId="24371" xr:uid="{00000000-0005-0000-0000-00007C5E0000}"/>
    <cellStyle name="20% - Accent1 3 3 2 3 3 8 2" xfId="24372" xr:uid="{00000000-0005-0000-0000-00007D5E0000}"/>
    <cellStyle name="20% - Accent1 3 3 2 3 3 9" xfId="24373" xr:uid="{00000000-0005-0000-0000-00007E5E0000}"/>
    <cellStyle name="20% - Accent1 3 3 2 3 4" xfId="24374" xr:uid="{00000000-0005-0000-0000-00007F5E0000}"/>
    <cellStyle name="20% - Accent1 3 3 2 3 4 2" xfId="24375" xr:uid="{00000000-0005-0000-0000-0000805E0000}"/>
    <cellStyle name="20% - Accent1 3 3 2 3 4 2 2" xfId="24376" xr:uid="{00000000-0005-0000-0000-0000815E0000}"/>
    <cellStyle name="20% - Accent1 3 3 2 3 4 2 2 2" xfId="24377" xr:uid="{00000000-0005-0000-0000-0000825E0000}"/>
    <cellStyle name="20% - Accent1 3 3 2 3 4 2 3" xfId="24378" xr:uid="{00000000-0005-0000-0000-0000835E0000}"/>
    <cellStyle name="20% - Accent1 3 3 2 3 4 3" xfId="24379" xr:uid="{00000000-0005-0000-0000-0000845E0000}"/>
    <cellStyle name="20% - Accent1 3 3 2 3 4 3 2" xfId="24380" xr:uid="{00000000-0005-0000-0000-0000855E0000}"/>
    <cellStyle name="20% - Accent1 3 3 2 3 4 4" xfId="24381" xr:uid="{00000000-0005-0000-0000-0000865E0000}"/>
    <cellStyle name="20% - Accent1 3 3 2 3 5" xfId="24382" xr:uid="{00000000-0005-0000-0000-0000875E0000}"/>
    <cellStyle name="20% - Accent1 3 3 2 3 5 2" xfId="24383" xr:uid="{00000000-0005-0000-0000-0000885E0000}"/>
    <cellStyle name="20% - Accent1 3 3 2 3 5 2 2" xfId="24384" xr:uid="{00000000-0005-0000-0000-0000895E0000}"/>
    <cellStyle name="20% - Accent1 3 3 2 3 5 2 2 2" xfId="24385" xr:uid="{00000000-0005-0000-0000-00008A5E0000}"/>
    <cellStyle name="20% - Accent1 3 3 2 3 5 2 3" xfId="24386" xr:uid="{00000000-0005-0000-0000-00008B5E0000}"/>
    <cellStyle name="20% - Accent1 3 3 2 3 5 3" xfId="24387" xr:uid="{00000000-0005-0000-0000-00008C5E0000}"/>
    <cellStyle name="20% - Accent1 3 3 2 3 5 3 2" xfId="24388" xr:uid="{00000000-0005-0000-0000-00008D5E0000}"/>
    <cellStyle name="20% - Accent1 3 3 2 3 5 4" xfId="24389" xr:uid="{00000000-0005-0000-0000-00008E5E0000}"/>
    <cellStyle name="20% - Accent1 3 3 2 3 6" xfId="24390" xr:uid="{00000000-0005-0000-0000-00008F5E0000}"/>
    <cellStyle name="20% - Accent1 3 3 2 3 6 2" xfId="24391" xr:uid="{00000000-0005-0000-0000-0000905E0000}"/>
    <cellStyle name="20% - Accent1 3 3 2 3 6 2 2" xfId="24392" xr:uid="{00000000-0005-0000-0000-0000915E0000}"/>
    <cellStyle name="20% - Accent1 3 3 2 3 6 2 2 2" xfId="24393" xr:uid="{00000000-0005-0000-0000-0000925E0000}"/>
    <cellStyle name="20% - Accent1 3 3 2 3 6 2 3" xfId="24394" xr:uid="{00000000-0005-0000-0000-0000935E0000}"/>
    <cellStyle name="20% - Accent1 3 3 2 3 6 3" xfId="24395" xr:uid="{00000000-0005-0000-0000-0000945E0000}"/>
    <cellStyle name="20% - Accent1 3 3 2 3 6 3 2" xfId="24396" xr:uid="{00000000-0005-0000-0000-0000955E0000}"/>
    <cellStyle name="20% - Accent1 3 3 2 3 6 4" xfId="24397" xr:uid="{00000000-0005-0000-0000-0000965E0000}"/>
    <cellStyle name="20% - Accent1 3 3 2 3 7" xfId="24398" xr:uid="{00000000-0005-0000-0000-0000975E0000}"/>
    <cellStyle name="20% - Accent1 3 3 2 3 7 2" xfId="24399" xr:uid="{00000000-0005-0000-0000-0000985E0000}"/>
    <cellStyle name="20% - Accent1 3 3 2 3 7 2 2" xfId="24400" xr:uid="{00000000-0005-0000-0000-0000995E0000}"/>
    <cellStyle name="20% - Accent1 3 3 2 3 7 3" xfId="24401" xr:uid="{00000000-0005-0000-0000-00009A5E0000}"/>
    <cellStyle name="20% - Accent1 3 3 2 3 8" xfId="24402" xr:uid="{00000000-0005-0000-0000-00009B5E0000}"/>
    <cellStyle name="20% - Accent1 3 3 2 3 8 2" xfId="24403" xr:uid="{00000000-0005-0000-0000-00009C5E0000}"/>
    <cellStyle name="20% - Accent1 3 3 2 3 8 2 2" xfId="24404" xr:uid="{00000000-0005-0000-0000-00009D5E0000}"/>
    <cellStyle name="20% - Accent1 3 3 2 3 8 3" xfId="24405" xr:uid="{00000000-0005-0000-0000-00009E5E0000}"/>
    <cellStyle name="20% - Accent1 3 3 2 3 9" xfId="24406" xr:uid="{00000000-0005-0000-0000-00009F5E0000}"/>
    <cellStyle name="20% - Accent1 3 3 2 3 9 2" xfId="24407" xr:uid="{00000000-0005-0000-0000-0000A05E0000}"/>
    <cellStyle name="20% - Accent1 3 3 2 4" xfId="24408" xr:uid="{00000000-0005-0000-0000-0000A15E0000}"/>
    <cellStyle name="20% - Accent1 3 3 2 4 10" xfId="24409" xr:uid="{00000000-0005-0000-0000-0000A25E0000}"/>
    <cellStyle name="20% - Accent1 3 3 2 4 10 2" xfId="24410" xr:uid="{00000000-0005-0000-0000-0000A35E0000}"/>
    <cellStyle name="20% - Accent1 3 3 2 4 11" xfId="24411" xr:uid="{00000000-0005-0000-0000-0000A45E0000}"/>
    <cellStyle name="20% - Accent1 3 3 2 4 2" xfId="24412" xr:uid="{00000000-0005-0000-0000-0000A55E0000}"/>
    <cellStyle name="20% - Accent1 3 3 2 4 2 2" xfId="24413" xr:uid="{00000000-0005-0000-0000-0000A65E0000}"/>
    <cellStyle name="20% - Accent1 3 3 2 4 2 2 2" xfId="24414" xr:uid="{00000000-0005-0000-0000-0000A75E0000}"/>
    <cellStyle name="20% - Accent1 3 3 2 4 2 2 2 2" xfId="24415" xr:uid="{00000000-0005-0000-0000-0000A85E0000}"/>
    <cellStyle name="20% - Accent1 3 3 2 4 2 2 2 2 2" xfId="24416" xr:uid="{00000000-0005-0000-0000-0000A95E0000}"/>
    <cellStyle name="20% - Accent1 3 3 2 4 2 2 2 3" xfId="24417" xr:uid="{00000000-0005-0000-0000-0000AA5E0000}"/>
    <cellStyle name="20% - Accent1 3 3 2 4 2 2 3" xfId="24418" xr:uid="{00000000-0005-0000-0000-0000AB5E0000}"/>
    <cellStyle name="20% - Accent1 3 3 2 4 2 2 3 2" xfId="24419" xr:uid="{00000000-0005-0000-0000-0000AC5E0000}"/>
    <cellStyle name="20% - Accent1 3 3 2 4 2 2 4" xfId="24420" xr:uid="{00000000-0005-0000-0000-0000AD5E0000}"/>
    <cellStyle name="20% - Accent1 3 3 2 4 2 3" xfId="24421" xr:uid="{00000000-0005-0000-0000-0000AE5E0000}"/>
    <cellStyle name="20% - Accent1 3 3 2 4 2 3 2" xfId="24422" xr:uid="{00000000-0005-0000-0000-0000AF5E0000}"/>
    <cellStyle name="20% - Accent1 3 3 2 4 2 3 2 2" xfId="24423" xr:uid="{00000000-0005-0000-0000-0000B05E0000}"/>
    <cellStyle name="20% - Accent1 3 3 2 4 2 3 2 2 2" xfId="24424" xr:uid="{00000000-0005-0000-0000-0000B15E0000}"/>
    <cellStyle name="20% - Accent1 3 3 2 4 2 3 2 3" xfId="24425" xr:uid="{00000000-0005-0000-0000-0000B25E0000}"/>
    <cellStyle name="20% - Accent1 3 3 2 4 2 3 3" xfId="24426" xr:uid="{00000000-0005-0000-0000-0000B35E0000}"/>
    <cellStyle name="20% - Accent1 3 3 2 4 2 3 3 2" xfId="24427" xr:uid="{00000000-0005-0000-0000-0000B45E0000}"/>
    <cellStyle name="20% - Accent1 3 3 2 4 2 3 4" xfId="24428" xr:uid="{00000000-0005-0000-0000-0000B55E0000}"/>
    <cellStyle name="20% - Accent1 3 3 2 4 2 4" xfId="24429" xr:uid="{00000000-0005-0000-0000-0000B65E0000}"/>
    <cellStyle name="20% - Accent1 3 3 2 4 2 4 2" xfId="24430" xr:uid="{00000000-0005-0000-0000-0000B75E0000}"/>
    <cellStyle name="20% - Accent1 3 3 2 4 2 4 2 2" xfId="24431" xr:uid="{00000000-0005-0000-0000-0000B85E0000}"/>
    <cellStyle name="20% - Accent1 3 3 2 4 2 4 2 2 2" xfId="24432" xr:uid="{00000000-0005-0000-0000-0000B95E0000}"/>
    <cellStyle name="20% - Accent1 3 3 2 4 2 4 2 3" xfId="24433" xr:uid="{00000000-0005-0000-0000-0000BA5E0000}"/>
    <cellStyle name="20% - Accent1 3 3 2 4 2 4 3" xfId="24434" xr:uid="{00000000-0005-0000-0000-0000BB5E0000}"/>
    <cellStyle name="20% - Accent1 3 3 2 4 2 4 3 2" xfId="24435" xr:uid="{00000000-0005-0000-0000-0000BC5E0000}"/>
    <cellStyle name="20% - Accent1 3 3 2 4 2 4 4" xfId="24436" xr:uid="{00000000-0005-0000-0000-0000BD5E0000}"/>
    <cellStyle name="20% - Accent1 3 3 2 4 2 5" xfId="24437" xr:uid="{00000000-0005-0000-0000-0000BE5E0000}"/>
    <cellStyle name="20% - Accent1 3 3 2 4 2 5 2" xfId="24438" xr:uid="{00000000-0005-0000-0000-0000BF5E0000}"/>
    <cellStyle name="20% - Accent1 3 3 2 4 2 5 2 2" xfId="24439" xr:uid="{00000000-0005-0000-0000-0000C05E0000}"/>
    <cellStyle name="20% - Accent1 3 3 2 4 2 5 3" xfId="24440" xr:uid="{00000000-0005-0000-0000-0000C15E0000}"/>
    <cellStyle name="20% - Accent1 3 3 2 4 2 6" xfId="24441" xr:uid="{00000000-0005-0000-0000-0000C25E0000}"/>
    <cellStyle name="20% - Accent1 3 3 2 4 2 6 2" xfId="24442" xr:uid="{00000000-0005-0000-0000-0000C35E0000}"/>
    <cellStyle name="20% - Accent1 3 3 2 4 2 6 2 2" xfId="24443" xr:uid="{00000000-0005-0000-0000-0000C45E0000}"/>
    <cellStyle name="20% - Accent1 3 3 2 4 2 6 3" xfId="24444" xr:uid="{00000000-0005-0000-0000-0000C55E0000}"/>
    <cellStyle name="20% - Accent1 3 3 2 4 2 7" xfId="24445" xr:uid="{00000000-0005-0000-0000-0000C65E0000}"/>
    <cellStyle name="20% - Accent1 3 3 2 4 2 7 2" xfId="24446" xr:uid="{00000000-0005-0000-0000-0000C75E0000}"/>
    <cellStyle name="20% - Accent1 3 3 2 4 2 8" xfId="24447" xr:uid="{00000000-0005-0000-0000-0000C85E0000}"/>
    <cellStyle name="20% - Accent1 3 3 2 4 2 8 2" xfId="24448" xr:uid="{00000000-0005-0000-0000-0000C95E0000}"/>
    <cellStyle name="20% - Accent1 3 3 2 4 2 9" xfId="24449" xr:uid="{00000000-0005-0000-0000-0000CA5E0000}"/>
    <cellStyle name="20% - Accent1 3 3 2 4 3" xfId="24450" xr:uid="{00000000-0005-0000-0000-0000CB5E0000}"/>
    <cellStyle name="20% - Accent1 3 3 2 4 3 2" xfId="24451" xr:uid="{00000000-0005-0000-0000-0000CC5E0000}"/>
    <cellStyle name="20% - Accent1 3 3 2 4 3 2 2" xfId="24452" xr:uid="{00000000-0005-0000-0000-0000CD5E0000}"/>
    <cellStyle name="20% - Accent1 3 3 2 4 3 2 2 2" xfId="24453" xr:uid="{00000000-0005-0000-0000-0000CE5E0000}"/>
    <cellStyle name="20% - Accent1 3 3 2 4 3 2 2 2 2" xfId="24454" xr:uid="{00000000-0005-0000-0000-0000CF5E0000}"/>
    <cellStyle name="20% - Accent1 3 3 2 4 3 2 2 3" xfId="24455" xr:uid="{00000000-0005-0000-0000-0000D05E0000}"/>
    <cellStyle name="20% - Accent1 3 3 2 4 3 2 3" xfId="24456" xr:uid="{00000000-0005-0000-0000-0000D15E0000}"/>
    <cellStyle name="20% - Accent1 3 3 2 4 3 2 3 2" xfId="24457" xr:uid="{00000000-0005-0000-0000-0000D25E0000}"/>
    <cellStyle name="20% - Accent1 3 3 2 4 3 2 4" xfId="24458" xr:uid="{00000000-0005-0000-0000-0000D35E0000}"/>
    <cellStyle name="20% - Accent1 3 3 2 4 3 3" xfId="24459" xr:uid="{00000000-0005-0000-0000-0000D45E0000}"/>
    <cellStyle name="20% - Accent1 3 3 2 4 3 3 2" xfId="24460" xr:uid="{00000000-0005-0000-0000-0000D55E0000}"/>
    <cellStyle name="20% - Accent1 3 3 2 4 3 3 2 2" xfId="24461" xr:uid="{00000000-0005-0000-0000-0000D65E0000}"/>
    <cellStyle name="20% - Accent1 3 3 2 4 3 3 2 2 2" xfId="24462" xr:uid="{00000000-0005-0000-0000-0000D75E0000}"/>
    <cellStyle name="20% - Accent1 3 3 2 4 3 3 2 3" xfId="24463" xr:uid="{00000000-0005-0000-0000-0000D85E0000}"/>
    <cellStyle name="20% - Accent1 3 3 2 4 3 3 3" xfId="24464" xr:uid="{00000000-0005-0000-0000-0000D95E0000}"/>
    <cellStyle name="20% - Accent1 3 3 2 4 3 3 3 2" xfId="24465" xr:uid="{00000000-0005-0000-0000-0000DA5E0000}"/>
    <cellStyle name="20% - Accent1 3 3 2 4 3 3 4" xfId="24466" xr:uid="{00000000-0005-0000-0000-0000DB5E0000}"/>
    <cellStyle name="20% - Accent1 3 3 2 4 3 4" xfId="24467" xr:uid="{00000000-0005-0000-0000-0000DC5E0000}"/>
    <cellStyle name="20% - Accent1 3 3 2 4 3 4 2" xfId="24468" xr:uid="{00000000-0005-0000-0000-0000DD5E0000}"/>
    <cellStyle name="20% - Accent1 3 3 2 4 3 4 2 2" xfId="24469" xr:uid="{00000000-0005-0000-0000-0000DE5E0000}"/>
    <cellStyle name="20% - Accent1 3 3 2 4 3 4 2 2 2" xfId="24470" xr:uid="{00000000-0005-0000-0000-0000DF5E0000}"/>
    <cellStyle name="20% - Accent1 3 3 2 4 3 4 2 3" xfId="24471" xr:uid="{00000000-0005-0000-0000-0000E05E0000}"/>
    <cellStyle name="20% - Accent1 3 3 2 4 3 4 3" xfId="24472" xr:uid="{00000000-0005-0000-0000-0000E15E0000}"/>
    <cellStyle name="20% - Accent1 3 3 2 4 3 4 3 2" xfId="24473" xr:uid="{00000000-0005-0000-0000-0000E25E0000}"/>
    <cellStyle name="20% - Accent1 3 3 2 4 3 4 4" xfId="24474" xr:uid="{00000000-0005-0000-0000-0000E35E0000}"/>
    <cellStyle name="20% - Accent1 3 3 2 4 3 5" xfId="24475" xr:uid="{00000000-0005-0000-0000-0000E45E0000}"/>
    <cellStyle name="20% - Accent1 3 3 2 4 3 5 2" xfId="24476" xr:uid="{00000000-0005-0000-0000-0000E55E0000}"/>
    <cellStyle name="20% - Accent1 3 3 2 4 3 5 2 2" xfId="24477" xr:uid="{00000000-0005-0000-0000-0000E65E0000}"/>
    <cellStyle name="20% - Accent1 3 3 2 4 3 5 3" xfId="24478" xr:uid="{00000000-0005-0000-0000-0000E75E0000}"/>
    <cellStyle name="20% - Accent1 3 3 2 4 3 6" xfId="24479" xr:uid="{00000000-0005-0000-0000-0000E85E0000}"/>
    <cellStyle name="20% - Accent1 3 3 2 4 3 6 2" xfId="24480" xr:uid="{00000000-0005-0000-0000-0000E95E0000}"/>
    <cellStyle name="20% - Accent1 3 3 2 4 3 6 2 2" xfId="24481" xr:uid="{00000000-0005-0000-0000-0000EA5E0000}"/>
    <cellStyle name="20% - Accent1 3 3 2 4 3 6 3" xfId="24482" xr:uid="{00000000-0005-0000-0000-0000EB5E0000}"/>
    <cellStyle name="20% - Accent1 3 3 2 4 3 7" xfId="24483" xr:uid="{00000000-0005-0000-0000-0000EC5E0000}"/>
    <cellStyle name="20% - Accent1 3 3 2 4 3 7 2" xfId="24484" xr:uid="{00000000-0005-0000-0000-0000ED5E0000}"/>
    <cellStyle name="20% - Accent1 3 3 2 4 3 8" xfId="24485" xr:uid="{00000000-0005-0000-0000-0000EE5E0000}"/>
    <cellStyle name="20% - Accent1 3 3 2 4 3 8 2" xfId="24486" xr:uid="{00000000-0005-0000-0000-0000EF5E0000}"/>
    <cellStyle name="20% - Accent1 3 3 2 4 3 9" xfId="24487" xr:uid="{00000000-0005-0000-0000-0000F05E0000}"/>
    <cellStyle name="20% - Accent1 3 3 2 4 4" xfId="24488" xr:uid="{00000000-0005-0000-0000-0000F15E0000}"/>
    <cellStyle name="20% - Accent1 3 3 2 4 4 2" xfId="24489" xr:uid="{00000000-0005-0000-0000-0000F25E0000}"/>
    <cellStyle name="20% - Accent1 3 3 2 4 4 2 2" xfId="24490" xr:uid="{00000000-0005-0000-0000-0000F35E0000}"/>
    <cellStyle name="20% - Accent1 3 3 2 4 4 2 2 2" xfId="24491" xr:uid="{00000000-0005-0000-0000-0000F45E0000}"/>
    <cellStyle name="20% - Accent1 3 3 2 4 4 2 3" xfId="24492" xr:uid="{00000000-0005-0000-0000-0000F55E0000}"/>
    <cellStyle name="20% - Accent1 3 3 2 4 4 3" xfId="24493" xr:uid="{00000000-0005-0000-0000-0000F65E0000}"/>
    <cellStyle name="20% - Accent1 3 3 2 4 4 3 2" xfId="24494" xr:uid="{00000000-0005-0000-0000-0000F75E0000}"/>
    <cellStyle name="20% - Accent1 3 3 2 4 4 4" xfId="24495" xr:uid="{00000000-0005-0000-0000-0000F85E0000}"/>
    <cellStyle name="20% - Accent1 3 3 2 4 5" xfId="24496" xr:uid="{00000000-0005-0000-0000-0000F95E0000}"/>
    <cellStyle name="20% - Accent1 3 3 2 4 5 2" xfId="24497" xr:uid="{00000000-0005-0000-0000-0000FA5E0000}"/>
    <cellStyle name="20% - Accent1 3 3 2 4 5 2 2" xfId="24498" xr:uid="{00000000-0005-0000-0000-0000FB5E0000}"/>
    <cellStyle name="20% - Accent1 3 3 2 4 5 2 2 2" xfId="24499" xr:uid="{00000000-0005-0000-0000-0000FC5E0000}"/>
    <cellStyle name="20% - Accent1 3 3 2 4 5 2 3" xfId="24500" xr:uid="{00000000-0005-0000-0000-0000FD5E0000}"/>
    <cellStyle name="20% - Accent1 3 3 2 4 5 3" xfId="24501" xr:uid="{00000000-0005-0000-0000-0000FE5E0000}"/>
    <cellStyle name="20% - Accent1 3 3 2 4 5 3 2" xfId="24502" xr:uid="{00000000-0005-0000-0000-0000FF5E0000}"/>
    <cellStyle name="20% - Accent1 3 3 2 4 5 4" xfId="24503" xr:uid="{00000000-0005-0000-0000-0000005F0000}"/>
    <cellStyle name="20% - Accent1 3 3 2 4 6" xfId="24504" xr:uid="{00000000-0005-0000-0000-0000015F0000}"/>
    <cellStyle name="20% - Accent1 3 3 2 4 6 2" xfId="24505" xr:uid="{00000000-0005-0000-0000-0000025F0000}"/>
    <cellStyle name="20% - Accent1 3 3 2 4 6 2 2" xfId="24506" xr:uid="{00000000-0005-0000-0000-0000035F0000}"/>
    <cellStyle name="20% - Accent1 3 3 2 4 6 2 2 2" xfId="24507" xr:uid="{00000000-0005-0000-0000-0000045F0000}"/>
    <cellStyle name="20% - Accent1 3 3 2 4 6 2 3" xfId="24508" xr:uid="{00000000-0005-0000-0000-0000055F0000}"/>
    <cellStyle name="20% - Accent1 3 3 2 4 6 3" xfId="24509" xr:uid="{00000000-0005-0000-0000-0000065F0000}"/>
    <cellStyle name="20% - Accent1 3 3 2 4 6 3 2" xfId="24510" xr:uid="{00000000-0005-0000-0000-0000075F0000}"/>
    <cellStyle name="20% - Accent1 3 3 2 4 6 4" xfId="24511" xr:uid="{00000000-0005-0000-0000-0000085F0000}"/>
    <cellStyle name="20% - Accent1 3 3 2 4 7" xfId="24512" xr:uid="{00000000-0005-0000-0000-0000095F0000}"/>
    <cellStyle name="20% - Accent1 3 3 2 4 7 2" xfId="24513" xr:uid="{00000000-0005-0000-0000-00000A5F0000}"/>
    <cellStyle name="20% - Accent1 3 3 2 4 7 2 2" xfId="24514" xr:uid="{00000000-0005-0000-0000-00000B5F0000}"/>
    <cellStyle name="20% - Accent1 3 3 2 4 7 3" xfId="24515" xr:uid="{00000000-0005-0000-0000-00000C5F0000}"/>
    <cellStyle name="20% - Accent1 3 3 2 4 8" xfId="24516" xr:uid="{00000000-0005-0000-0000-00000D5F0000}"/>
    <cellStyle name="20% - Accent1 3 3 2 4 8 2" xfId="24517" xr:uid="{00000000-0005-0000-0000-00000E5F0000}"/>
    <cellStyle name="20% - Accent1 3 3 2 4 8 2 2" xfId="24518" xr:uid="{00000000-0005-0000-0000-00000F5F0000}"/>
    <cellStyle name="20% - Accent1 3 3 2 4 8 3" xfId="24519" xr:uid="{00000000-0005-0000-0000-0000105F0000}"/>
    <cellStyle name="20% - Accent1 3 3 2 4 9" xfId="24520" xr:uid="{00000000-0005-0000-0000-0000115F0000}"/>
    <cellStyle name="20% - Accent1 3 3 2 4 9 2" xfId="24521" xr:uid="{00000000-0005-0000-0000-0000125F0000}"/>
    <cellStyle name="20% - Accent1 3 3 2 5" xfId="24522" xr:uid="{00000000-0005-0000-0000-0000135F0000}"/>
    <cellStyle name="20% - Accent1 3 3 2 5 10" xfId="24523" xr:uid="{00000000-0005-0000-0000-0000145F0000}"/>
    <cellStyle name="20% - Accent1 3 3 2 5 10 2" xfId="24524" xr:uid="{00000000-0005-0000-0000-0000155F0000}"/>
    <cellStyle name="20% - Accent1 3 3 2 5 11" xfId="24525" xr:uid="{00000000-0005-0000-0000-0000165F0000}"/>
    <cellStyle name="20% - Accent1 3 3 2 5 2" xfId="24526" xr:uid="{00000000-0005-0000-0000-0000175F0000}"/>
    <cellStyle name="20% - Accent1 3 3 2 5 2 2" xfId="24527" xr:uid="{00000000-0005-0000-0000-0000185F0000}"/>
    <cellStyle name="20% - Accent1 3 3 2 5 2 2 2" xfId="24528" xr:uid="{00000000-0005-0000-0000-0000195F0000}"/>
    <cellStyle name="20% - Accent1 3 3 2 5 2 2 2 2" xfId="24529" xr:uid="{00000000-0005-0000-0000-00001A5F0000}"/>
    <cellStyle name="20% - Accent1 3 3 2 5 2 2 2 2 2" xfId="24530" xr:uid="{00000000-0005-0000-0000-00001B5F0000}"/>
    <cellStyle name="20% - Accent1 3 3 2 5 2 2 2 3" xfId="24531" xr:uid="{00000000-0005-0000-0000-00001C5F0000}"/>
    <cellStyle name="20% - Accent1 3 3 2 5 2 2 3" xfId="24532" xr:uid="{00000000-0005-0000-0000-00001D5F0000}"/>
    <cellStyle name="20% - Accent1 3 3 2 5 2 2 3 2" xfId="24533" xr:uid="{00000000-0005-0000-0000-00001E5F0000}"/>
    <cellStyle name="20% - Accent1 3 3 2 5 2 2 4" xfId="24534" xr:uid="{00000000-0005-0000-0000-00001F5F0000}"/>
    <cellStyle name="20% - Accent1 3 3 2 5 2 3" xfId="24535" xr:uid="{00000000-0005-0000-0000-0000205F0000}"/>
    <cellStyle name="20% - Accent1 3 3 2 5 2 3 2" xfId="24536" xr:uid="{00000000-0005-0000-0000-0000215F0000}"/>
    <cellStyle name="20% - Accent1 3 3 2 5 2 3 2 2" xfId="24537" xr:uid="{00000000-0005-0000-0000-0000225F0000}"/>
    <cellStyle name="20% - Accent1 3 3 2 5 2 3 2 2 2" xfId="24538" xr:uid="{00000000-0005-0000-0000-0000235F0000}"/>
    <cellStyle name="20% - Accent1 3 3 2 5 2 3 2 3" xfId="24539" xr:uid="{00000000-0005-0000-0000-0000245F0000}"/>
    <cellStyle name="20% - Accent1 3 3 2 5 2 3 3" xfId="24540" xr:uid="{00000000-0005-0000-0000-0000255F0000}"/>
    <cellStyle name="20% - Accent1 3 3 2 5 2 3 3 2" xfId="24541" xr:uid="{00000000-0005-0000-0000-0000265F0000}"/>
    <cellStyle name="20% - Accent1 3 3 2 5 2 3 4" xfId="24542" xr:uid="{00000000-0005-0000-0000-0000275F0000}"/>
    <cellStyle name="20% - Accent1 3 3 2 5 2 4" xfId="24543" xr:uid="{00000000-0005-0000-0000-0000285F0000}"/>
    <cellStyle name="20% - Accent1 3 3 2 5 2 4 2" xfId="24544" xr:uid="{00000000-0005-0000-0000-0000295F0000}"/>
    <cellStyle name="20% - Accent1 3 3 2 5 2 4 2 2" xfId="24545" xr:uid="{00000000-0005-0000-0000-00002A5F0000}"/>
    <cellStyle name="20% - Accent1 3 3 2 5 2 4 2 2 2" xfId="24546" xr:uid="{00000000-0005-0000-0000-00002B5F0000}"/>
    <cellStyle name="20% - Accent1 3 3 2 5 2 4 2 3" xfId="24547" xr:uid="{00000000-0005-0000-0000-00002C5F0000}"/>
    <cellStyle name="20% - Accent1 3 3 2 5 2 4 3" xfId="24548" xr:uid="{00000000-0005-0000-0000-00002D5F0000}"/>
    <cellStyle name="20% - Accent1 3 3 2 5 2 4 3 2" xfId="24549" xr:uid="{00000000-0005-0000-0000-00002E5F0000}"/>
    <cellStyle name="20% - Accent1 3 3 2 5 2 4 4" xfId="24550" xr:uid="{00000000-0005-0000-0000-00002F5F0000}"/>
    <cellStyle name="20% - Accent1 3 3 2 5 2 5" xfId="24551" xr:uid="{00000000-0005-0000-0000-0000305F0000}"/>
    <cellStyle name="20% - Accent1 3 3 2 5 2 5 2" xfId="24552" xr:uid="{00000000-0005-0000-0000-0000315F0000}"/>
    <cellStyle name="20% - Accent1 3 3 2 5 2 5 2 2" xfId="24553" xr:uid="{00000000-0005-0000-0000-0000325F0000}"/>
    <cellStyle name="20% - Accent1 3 3 2 5 2 5 3" xfId="24554" xr:uid="{00000000-0005-0000-0000-0000335F0000}"/>
    <cellStyle name="20% - Accent1 3 3 2 5 2 6" xfId="24555" xr:uid="{00000000-0005-0000-0000-0000345F0000}"/>
    <cellStyle name="20% - Accent1 3 3 2 5 2 6 2" xfId="24556" xr:uid="{00000000-0005-0000-0000-0000355F0000}"/>
    <cellStyle name="20% - Accent1 3 3 2 5 2 6 2 2" xfId="24557" xr:uid="{00000000-0005-0000-0000-0000365F0000}"/>
    <cellStyle name="20% - Accent1 3 3 2 5 2 6 3" xfId="24558" xr:uid="{00000000-0005-0000-0000-0000375F0000}"/>
    <cellStyle name="20% - Accent1 3 3 2 5 2 7" xfId="24559" xr:uid="{00000000-0005-0000-0000-0000385F0000}"/>
    <cellStyle name="20% - Accent1 3 3 2 5 2 7 2" xfId="24560" xr:uid="{00000000-0005-0000-0000-0000395F0000}"/>
    <cellStyle name="20% - Accent1 3 3 2 5 2 8" xfId="24561" xr:uid="{00000000-0005-0000-0000-00003A5F0000}"/>
    <cellStyle name="20% - Accent1 3 3 2 5 2 8 2" xfId="24562" xr:uid="{00000000-0005-0000-0000-00003B5F0000}"/>
    <cellStyle name="20% - Accent1 3 3 2 5 2 9" xfId="24563" xr:uid="{00000000-0005-0000-0000-00003C5F0000}"/>
    <cellStyle name="20% - Accent1 3 3 2 5 3" xfId="24564" xr:uid="{00000000-0005-0000-0000-00003D5F0000}"/>
    <cellStyle name="20% - Accent1 3 3 2 5 3 2" xfId="24565" xr:uid="{00000000-0005-0000-0000-00003E5F0000}"/>
    <cellStyle name="20% - Accent1 3 3 2 5 3 2 2" xfId="24566" xr:uid="{00000000-0005-0000-0000-00003F5F0000}"/>
    <cellStyle name="20% - Accent1 3 3 2 5 3 2 2 2" xfId="24567" xr:uid="{00000000-0005-0000-0000-0000405F0000}"/>
    <cellStyle name="20% - Accent1 3 3 2 5 3 2 2 2 2" xfId="24568" xr:uid="{00000000-0005-0000-0000-0000415F0000}"/>
    <cellStyle name="20% - Accent1 3 3 2 5 3 2 2 3" xfId="24569" xr:uid="{00000000-0005-0000-0000-0000425F0000}"/>
    <cellStyle name="20% - Accent1 3 3 2 5 3 2 3" xfId="24570" xr:uid="{00000000-0005-0000-0000-0000435F0000}"/>
    <cellStyle name="20% - Accent1 3 3 2 5 3 2 3 2" xfId="24571" xr:uid="{00000000-0005-0000-0000-0000445F0000}"/>
    <cellStyle name="20% - Accent1 3 3 2 5 3 2 4" xfId="24572" xr:uid="{00000000-0005-0000-0000-0000455F0000}"/>
    <cellStyle name="20% - Accent1 3 3 2 5 3 3" xfId="24573" xr:uid="{00000000-0005-0000-0000-0000465F0000}"/>
    <cellStyle name="20% - Accent1 3 3 2 5 3 3 2" xfId="24574" xr:uid="{00000000-0005-0000-0000-0000475F0000}"/>
    <cellStyle name="20% - Accent1 3 3 2 5 3 3 2 2" xfId="24575" xr:uid="{00000000-0005-0000-0000-0000485F0000}"/>
    <cellStyle name="20% - Accent1 3 3 2 5 3 3 2 2 2" xfId="24576" xr:uid="{00000000-0005-0000-0000-0000495F0000}"/>
    <cellStyle name="20% - Accent1 3 3 2 5 3 3 2 3" xfId="24577" xr:uid="{00000000-0005-0000-0000-00004A5F0000}"/>
    <cellStyle name="20% - Accent1 3 3 2 5 3 3 3" xfId="24578" xr:uid="{00000000-0005-0000-0000-00004B5F0000}"/>
    <cellStyle name="20% - Accent1 3 3 2 5 3 3 3 2" xfId="24579" xr:uid="{00000000-0005-0000-0000-00004C5F0000}"/>
    <cellStyle name="20% - Accent1 3 3 2 5 3 3 4" xfId="24580" xr:uid="{00000000-0005-0000-0000-00004D5F0000}"/>
    <cellStyle name="20% - Accent1 3 3 2 5 3 4" xfId="24581" xr:uid="{00000000-0005-0000-0000-00004E5F0000}"/>
    <cellStyle name="20% - Accent1 3 3 2 5 3 4 2" xfId="24582" xr:uid="{00000000-0005-0000-0000-00004F5F0000}"/>
    <cellStyle name="20% - Accent1 3 3 2 5 3 4 2 2" xfId="24583" xr:uid="{00000000-0005-0000-0000-0000505F0000}"/>
    <cellStyle name="20% - Accent1 3 3 2 5 3 4 2 2 2" xfId="24584" xr:uid="{00000000-0005-0000-0000-0000515F0000}"/>
    <cellStyle name="20% - Accent1 3 3 2 5 3 4 2 3" xfId="24585" xr:uid="{00000000-0005-0000-0000-0000525F0000}"/>
    <cellStyle name="20% - Accent1 3 3 2 5 3 4 3" xfId="24586" xr:uid="{00000000-0005-0000-0000-0000535F0000}"/>
    <cellStyle name="20% - Accent1 3 3 2 5 3 4 3 2" xfId="24587" xr:uid="{00000000-0005-0000-0000-0000545F0000}"/>
    <cellStyle name="20% - Accent1 3 3 2 5 3 4 4" xfId="24588" xr:uid="{00000000-0005-0000-0000-0000555F0000}"/>
    <cellStyle name="20% - Accent1 3 3 2 5 3 5" xfId="24589" xr:uid="{00000000-0005-0000-0000-0000565F0000}"/>
    <cellStyle name="20% - Accent1 3 3 2 5 3 5 2" xfId="24590" xr:uid="{00000000-0005-0000-0000-0000575F0000}"/>
    <cellStyle name="20% - Accent1 3 3 2 5 3 5 2 2" xfId="24591" xr:uid="{00000000-0005-0000-0000-0000585F0000}"/>
    <cellStyle name="20% - Accent1 3 3 2 5 3 5 3" xfId="24592" xr:uid="{00000000-0005-0000-0000-0000595F0000}"/>
    <cellStyle name="20% - Accent1 3 3 2 5 3 6" xfId="24593" xr:uid="{00000000-0005-0000-0000-00005A5F0000}"/>
    <cellStyle name="20% - Accent1 3 3 2 5 3 6 2" xfId="24594" xr:uid="{00000000-0005-0000-0000-00005B5F0000}"/>
    <cellStyle name="20% - Accent1 3 3 2 5 3 6 2 2" xfId="24595" xr:uid="{00000000-0005-0000-0000-00005C5F0000}"/>
    <cellStyle name="20% - Accent1 3 3 2 5 3 6 3" xfId="24596" xr:uid="{00000000-0005-0000-0000-00005D5F0000}"/>
    <cellStyle name="20% - Accent1 3 3 2 5 3 7" xfId="24597" xr:uid="{00000000-0005-0000-0000-00005E5F0000}"/>
    <cellStyle name="20% - Accent1 3 3 2 5 3 7 2" xfId="24598" xr:uid="{00000000-0005-0000-0000-00005F5F0000}"/>
    <cellStyle name="20% - Accent1 3 3 2 5 3 8" xfId="24599" xr:uid="{00000000-0005-0000-0000-0000605F0000}"/>
    <cellStyle name="20% - Accent1 3 3 2 5 3 8 2" xfId="24600" xr:uid="{00000000-0005-0000-0000-0000615F0000}"/>
    <cellStyle name="20% - Accent1 3 3 2 5 3 9" xfId="24601" xr:uid="{00000000-0005-0000-0000-0000625F0000}"/>
    <cellStyle name="20% - Accent1 3 3 2 5 4" xfId="24602" xr:uid="{00000000-0005-0000-0000-0000635F0000}"/>
    <cellStyle name="20% - Accent1 3 3 2 5 4 2" xfId="24603" xr:uid="{00000000-0005-0000-0000-0000645F0000}"/>
    <cellStyle name="20% - Accent1 3 3 2 5 4 2 2" xfId="24604" xr:uid="{00000000-0005-0000-0000-0000655F0000}"/>
    <cellStyle name="20% - Accent1 3 3 2 5 4 2 2 2" xfId="24605" xr:uid="{00000000-0005-0000-0000-0000665F0000}"/>
    <cellStyle name="20% - Accent1 3 3 2 5 4 2 3" xfId="24606" xr:uid="{00000000-0005-0000-0000-0000675F0000}"/>
    <cellStyle name="20% - Accent1 3 3 2 5 4 3" xfId="24607" xr:uid="{00000000-0005-0000-0000-0000685F0000}"/>
    <cellStyle name="20% - Accent1 3 3 2 5 4 3 2" xfId="24608" xr:uid="{00000000-0005-0000-0000-0000695F0000}"/>
    <cellStyle name="20% - Accent1 3 3 2 5 4 4" xfId="24609" xr:uid="{00000000-0005-0000-0000-00006A5F0000}"/>
    <cellStyle name="20% - Accent1 3 3 2 5 5" xfId="24610" xr:uid="{00000000-0005-0000-0000-00006B5F0000}"/>
    <cellStyle name="20% - Accent1 3 3 2 5 5 2" xfId="24611" xr:uid="{00000000-0005-0000-0000-00006C5F0000}"/>
    <cellStyle name="20% - Accent1 3 3 2 5 5 2 2" xfId="24612" xr:uid="{00000000-0005-0000-0000-00006D5F0000}"/>
    <cellStyle name="20% - Accent1 3 3 2 5 5 2 2 2" xfId="24613" xr:uid="{00000000-0005-0000-0000-00006E5F0000}"/>
    <cellStyle name="20% - Accent1 3 3 2 5 5 2 3" xfId="24614" xr:uid="{00000000-0005-0000-0000-00006F5F0000}"/>
    <cellStyle name="20% - Accent1 3 3 2 5 5 3" xfId="24615" xr:uid="{00000000-0005-0000-0000-0000705F0000}"/>
    <cellStyle name="20% - Accent1 3 3 2 5 5 3 2" xfId="24616" xr:uid="{00000000-0005-0000-0000-0000715F0000}"/>
    <cellStyle name="20% - Accent1 3 3 2 5 5 4" xfId="24617" xr:uid="{00000000-0005-0000-0000-0000725F0000}"/>
    <cellStyle name="20% - Accent1 3 3 2 5 6" xfId="24618" xr:uid="{00000000-0005-0000-0000-0000735F0000}"/>
    <cellStyle name="20% - Accent1 3 3 2 5 6 2" xfId="24619" xr:uid="{00000000-0005-0000-0000-0000745F0000}"/>
    <cellStyle name="20% - Accent1 3 3 2 5 6 2 2" xfId="24620" xr:uid="{00000000-0005-0000-0000-0000755F0000}"/>
    <cellStyle name="20% - Accent1 3 3 2 5 6 2 2 2" xfId="24621" xr:uid="{00000000-0005-0000-0000-0000765F0000}"/>
    <cellStyle name="20% - Accent1 3 3 2 5 6 2 3" xfId="24622" xr:uid="{00000000-0005-0000-0000-0000775F0000}"/>
    <cellStyle name="20% - Accent1 3 3 2 5 6 3" xfId="24623" xr:uid="{00000000-0005-0000-0000-0000785F0000}"/>
    <cellStyle name="20% - Accent1 3 3 2 5 6 3 2" xfId="24624" xr:uid="{00000000-0005-0000-0000-0000795F0000}"/>
    <cellStyle name="20% - Accent1 3 3 2 5 6 4" xfId="24625" xr:uid="{00000000-0005-0000-0000-00007A5F0000}"/>
    <cellStyle name="20% - Accent1 3 3 2 5 7" xfId="24626" xr:uid="{00000000-0005-0000-0000-00007B5F0000}"/>
    <cellStyle name="20% - Accent1 3 3 2 5 7 2" xfId="24627" xr:uid="{00000000-0005-0000-0000-00007C5F0000}"/>
    <cellStyle name="20% - Accent1 3 3 2 5 7 2 2" xfId="24628" xr:uid="{00000000-0005-0000-0000-00007D5F0000}"/>
    <cellStyle name="20% - Accent1 3 3 2 5 7 3" xfId="24629" xr:uid="{00000000-0005-0000-0000-00007E5F0000}"/>
    <cellStyle name="20% - Accent1 3 3 2 5 8" xfId="24630" xr:uid="{00000000-0005-0000-0000-00007F5F0000}"/>
    <cellStyle name="20% - Accent1 3 3 2 5 8 2" xfId="24631" xr:uid="{00000000-0005-0000-0000-0000805F0000}"/>
    <cellStyle name="20% - Accent1 3 3 2 5 8 2 2" xfId="24632" xr:uid="{00000000-0005-0000-0000-0000815F0000}"/>
    <cellStyle name="20% - Accent1 3 3 2 5 8 3" xfId="24633" xr:uid="{00000000-0005-0000-0000-0000825F0000}"/>
    <cellStyle name="20% - Accent1 3 3 2 5 9" xfId="24634" xr:uid="{00000000-0005-0000-0000-0000835F0000}"/>
    <cellStyle name="20% - Accent1 3 3 2 5 9 2" xfId="24635" xr:uid="{00000000-0005-0000-0000-0000845F0000}"/>
    <cellStyle name="20% - Accent1 3 3 2 6" xfId="24636" xr:uid="{00000000-0005-0000-0000-0000855F0000}"/>
    <cellStyle name="20% - Accent1 3 3 2 6 2" xfId="24637" xr:uid="{00000000-0005-0000-0000-0000865F0000}"/>
    <cellStyle name="20% - Accent1 3 3 2 6 2 2" xfId="24638" xr:uid="{00000000-0005-0000-0000-0000875F0000}"/>
    <cellStyle name="20% - Accent1 3 3 2 6 2 2 2" xfId="24639" xr:uid="{00000000-0005-0000-0000-0000885F0000}"/>
    <cellStyle name="20% - Accent1 3 3 2 6 2 2 2 2" xfId="24640" xr:uid="{00000000-0005-0000-0000-0000895F0000}"/>
    <cellStyle name="20% - Accent1 3 3 2 6 2 2 3" xfId="24641" xr:uid="{00000000-0005-0000-0000-00008A5F0000}"/>
    <cellStyle name="20% - Accent1 3 3 2 6 2 3" xfId="24642" xr:uid="{00000000-0005-0000-0000-00008B5F0000}"/>
    <cellStyle name="20% - Accent1 3 3 2 6 2 3 2" xfId="24643" xr:uid="{00000000-0005-0000-0000-00008C5F0000}"/>
    <cellStyle name="20% - Accent1 3 3 2 6 2 4" xfId="24644" xr:uid="{00000000-0005-0000-0000-00008D5F0000}"/>
    <cellStyle name="20% - Accent1 3 3 2 6 3" xfId="24645" xr:uid="{00000000-0005-0000-0000-00008E5F0000}"/>
    <cellStyle name="20% - Accent1 3 3 2 6 3 2" xfId="24646" xr:uid="{00000000-0005-0000-0000-00008F5F0000}"/>
    <cellStyle name="20% - Accent1 3 3 2 6 3 2 2" xfId="24647" xr:uid="{00000000-0005-0000-0000-0000905F0000}"/>
    <cellStyle name="20% - Accent1 3 3 2 6 3 2 2 2" xfId="24648" xr:uid="{00000000-0005-0000-0000-0000915F0000}"/>
    <cellStyle name="20% - Accent1 3 3 2 6 3 2 3" xfId="24649" xr:uid="{00000000-0005-0000-0000-0000925F0000}"/>
    <cellStyle name="20% - Accent1 3 3 2 6 3 3" xfId="24650" xr:uid="{00000000-0005-0000-0000-0000935F0000}"/>
    <cellStyle name="20% - Accent1 3 3 2 6 3 3 2" xfId="24651" xr:uid="{00000000-0005-0000-0000-0000945F0000}"/>
    <cellStyle name="20% - Accent1 3 3 2 6 3 4" xfId="24652" xr:uid="{00000000-0005-0000-0000-0000955F0000}"/>
    <cellStyle name="20% - Accent1 3 3 2 6 4" xfId="24653" xr:uid="{00000000-0005-0000-0000-0000965F0000}"/>
    <cellStyle name="20% - Accent1 3 3 2 6 4 2" xfId="24654" xr:uid="{00000000-0005-0000-0000-0000975F0000}"/>
    <cellStyle name="20% - Accent1 3 3 2 6 4 2 2" xfId="24655" xr:uid="{00000000-0005-0000-0000-0000985F0000}"/>
    <cellStyle name="20% - Accent1 3 3 2 6 4 2 2 2" xfId="24656" xr:uid="{00000000-0005-0000-0000-0000995F0000}"/>
    <cellStyle name="20% - Accent1 3 3 2 6 4 2 3" xfId="24657" xr:uid="{00000000-0005-0000-0000-00009A5F0000}"/>
    <cellStyle name="20% - Accent1 3 3 2 6 4 3" xfId="24658" xr:uid="{00000000-0005-0000-0000-00009B5F0000}"/>
    <cellStyle name="20% - Accent1 3 3 2 6 4 3 2" xfId="24659" xr:uid="{00000000-0005-0000-0000-00009C5F0000}"/>
    <cellStyle name="20% - Accent1 3 3 2 6 4 4" xfId="24660" xr:uid="{00000000-0005-0000-0000-00009D5F0000}"/>
    <cellStyle name="20% - Accent1 3 3 2 6 5" xfId="24661" xr:uid="{00000000-0005-0000-0000-00009E5F0000}"/>
    <cellStyle name="20% - Accent1 3 3 2 6 5 2" xfId="24662" xr:uid="{00000000-0005-0000-0000-00009F5F0000}"/>
    <cellStyle name="20% - Accent1 3 3 2 6 5 2 2" xfId="24663" xr:uid="{00000000-0005-0000-0000-0000A05F0000}"/>
    <cellStyle name="20% - Accent1 3 3 2 6 5 3" xfId="24664" xr:uid="{00000000-0005-0000-0000-0000A15F0000}"/>
    <cellStyle name="20% - Accent1 3 3 2 6 6" xfId="24665" xr:uid="{00000000-0005-0000-0000-0000A25F0000}"/>
    <cellStyle name="20% - Accent1 3 3 2 6 6 2" xfId="24666" xr:uid="{00000000-0005-0000-0000-0000A35F0000}"/>
    <cellStyle name="20% - Accent1 3 3 2 6 6 2 2" xfId="24667" xr:uid="{00000000-0005-0000-0000-0000A45F0000}"/>
    <cellStyle name="20% - Accent1 3 3 2 6 6 3" xfId="24668" xr:uid="{00000000-0005-0000-0000-0000A55F0000}"/>
    <cellStyle name="20% - Accent1 3 3 2 6 7" xfId="24669" xr:uid="{00000000-0005-0000-0000-0000A65F0000}"/>
    <cellStyle name="20% - Accent1 3 3 2 6 7 2" xfId="24670" xr:uid="{00000000-0005-0000-0000-0000A75F0000}"/>
    <cellStyle name="20% - Accent1 3 3 2 6 8" xfId="24671" xr:uid="{00000000-0005-0000-0000-0000A85F0000}"/>
    <cellStyle name="20% - Accent1 3 3 2 6 8 2" xfId="24672" xr:uid="{00000000-0005-0000-0000-0000A95F0000}"/>
    <cellStyle name="20% - Accent1 3 3 2 6 9" xfId="24673" xr:uid="{00000000-0005-0000-0000-0000AA5F0000}"/>
    <cellStyle name="20% - Accent1 3 3 2 7" xfId="24674" xr:uid="{00000000-0005-0000-0000-0000AB5F0000}"/>
    <cellStyle name="20% - Accent1 3 3 2 7 2" xfId="24675" xr:uid="{00000000-0005-0000-0000-0000AC5F0000}"/>
    <cellStyle name="20% - Accent1 3 3 2 7 2 2" xfId="24676" xr:uid="{00000000-0005-0000-0000-0000AD5F0000}"/>
    <cellStyle name="20% - Accent1 3 3 2 7 2 2 2" xfId="24677" xr:uid="{00000000-0005-0000-0000-0000AE5F0000}"/>
    <cellStyle name="20% - Accent1 3 3 2 7 2 2 2 2" xfId="24678" xr:uid="{00000000-0005-0000-0000-0000AF5F0000}"/>
    <cellStyle name="20% - Accent1 3 3 2 7 2 2 3" xfId="24679" xr:uid="{00000000-0005-0000-0000-0000B05F0000}"/>
    <cellStyle name="20% - Accent1 3 3 2 7 2 3" xfId="24680" xr:uid="{00000000-0005-0000-0000-0000B15F0000}"/>
    <cellStyle name="20% - Accent1 3 3 2 7 2 3 2" xfId="24681" xr:uid="{00000000-0005-0000-0000-0000B25F0000}"/>
    <cellStyle name="20% - Accent1 3 3 2 7 2 4" xfId="24682" xr:uid="{00000000-0005-0000-0000-0000B35F0000}"/>
    <cellStyle name="20% - Accent1 3 3 2 7 3" xfId="24683" xr:uid="{00000000-0005-0000-0000-0000B45F0000}"/>
    <cellStyle name="20% - Accent1 3 3 2 7 3 2" xfId="24684" xr:uid="{00000000-0005-0000-0000-0000B55F0000}"/>
    <cellStyle name="20% - Accent1 3 3 2 7 3 2 2" xfId="24685" xr:uid="{00000000-0005-0000-0000-0000B65F0000}"/>
    <cellStyle name="20% - Accent1 3 3 2 7 3 2 2 2" xfId="24686" xr:uid="{00000000-0005-0000-0000-0000B75F0000}"/>
    <cellStyle name="20% - Accent1 3 3 2 7 3 2 3" xfId="24687" xr:uid="{00000000-0005-0000-0000-0000B85F0000}"/>
    <cellStyle name="20% - Accent1 3 3 2 7 3 3" xfId="24688" xr:uid="{00000000-0005-0000-0000-0000B95F0000}"/>
    <cellStyle name="20% - Accent1 3 3 2 7 3 3 2" xfId="24689" xr:uid="{00000000-0005-0000-0000-0000BA5F0000}"/>
    <cellStyle name="20% - Accent1 3 3 2 7 3 4" xfId="24690" xr:uid="{00000000-0005-0000-0000-0000BB5F0000}"/>
    <cellStyle name="20% - Accent1 3 3 2 7 4" xfId="24691" xr:uid="{00000000-0005-0000-0000-0000BC5F0000}"/>
    <cellStyle name="20% - Accent1 3 3 2 7 4 2" xfId="24692" xr:uid="{00000000-0005-0000-0000-0000BD5F0000}"/>
    <cellStyle name="20% - Accent1 3 3 2 7 4 2 2" xfId="24693" xr:uid="{00000000-0005-0000-0000-0000BE5F0000}"/>
    <cellStyle name="20% - Accent1 3 3 2 7 4 2 2 2" xfId="24694" xr:uid="{00000000-0005-0000-0000-0000BF5F0000}"/>
    <cellStyle name="20% - Accent1 3 3 2 7 4 2 3" xfId="24695" xr:uid="{00000000-0005-0000-0000-0000C05F0000}"/>
    <cellStyle name="20% - Accent1 3 3 2 7 4 3" xfId="24696" xr:uid="{00000000-0005-0000-0000-0000C15F0000}"/>
    <cellStyle name="20% - Accent1 3 3 2 7 4 3 2" xfId="24697" xr:uid="{00000000-0005-0000-0000-0000C25F0000}"/>
    <cellStyle name="20% - Accent1 3 3 2 7 4 4" xfId="24698" xr:uid="{00000000-0005-0000-0000-0000C35F0000}"/>
    <cellStyle name="20% - Accent1 3 3 2 7 5" xfId="24699" xr:uid="{00000000-0005-0000-0000-0000C45F0000}"/>
    <cellStyle name="20% - Accent1 3 3 2 7 5 2" xfId="24700" xr:uid="{00000000-0005-0000-0000-0000C55F0000}"/>
    <cellStyle name="20% - Accent1 3 3 2 7 5 2 2" xfId="24701" xr:uid="{00000000-0005-0000-0000-0000C65F0000}"/>
    <cellStyle name="20% - Accent1 3 3 2 7 5 3" xfId="24702" xr:uid="{00000000-0005-0000-0000-0000C75F0000}"/>
    <cellStyle name="20% - Accent1 3 3 2 7 6" xfId="24703" xr:uid="{00000000-0005-0000-0000-0000C85F0000}"/>
    <cellStyle name="20% - Accent1 3 3 2 7 6 2" xfId="24704" xr:uid="{00000000-0005-0000-0000-0000C95F0000}"/>
    <cellStyle name="20% - Accent1 3 3 2 7 6 2 2" xfId="24705" xr:uid="{00000000-0005-0000-0000-0000CA5F0000}"/>
    <cellStyle name="20% - Accent1 3 3 2 7 6 3" xfId="24706" xr:uid="{00000000-0005-0000-0000-0000CB5F0000}"/>
    <cellStyle name="20% - Accent1 3 3 2 7 7" xfId="24707" xr:uid="{00000000-0005-0000-0000-0000CC5F0000}"/>
    <cellStyle name="20% - Accent1 3 3 2 7 7 2" xfId="24708" xr:uid="{00000000-0005-0000-0000-0000CD5F0000}"/>
    <cellStyle name="20% - Accent1 3 3 2 7 8" xfId="24709" xr:uid="{00000000-0005-0000-0000-0000CE5F0000}"/>
    <cellStyle name="20% - Accent1 3 3 2 7 8 2" xfId="24710" xr:uid="{00000000-0005-0000-0000-0000CF5F0000}"/>
    <cellStyle name="20% - Accent1 3 3 2 7 9" xfId="24711" xr:uid="{00000000-0005-0000-0000-0000D05F0000}"/>
    <cellStyle name="20% - Accent1 3 3 2 8" xfId="24712" xr:uid="{00000000-0005-0000-0000-0000D15F0000}"/>
    <cellStyle name="20% - Accent1 3 3 2 8 2" xfId="24713" xr:uid="{00000000-0005-0000-0000-0000D25F0000}"/>
    <cellStyle name="20% - Accent1 3 3 2 8 2 2" xfId="24714" xr:uid="{00000000-0005-0000-0000-0000D35F0000}"/>
    <cellStyle name="20% - Accent1 3 3 2 8 2 2 2" xfId="24715" xr:uid="{00000000-0005-0000-0000-0000D45F0000}"/>
    <cellStyle name="20% - Accent1 3 3 2 8 2 3" xfId="24716" xr:uid="{00000000-0005-0000-0000-0000D55F0000}"/>
    <cellStyle name="20% - Accent1 3 3 2 8 3" xfId="24717" xr:uid="{00000000-0005-0000-0000-0000D65F0000}"/>
    <cellStyle name="20% - Accent1 3 3 2 8 3 2" xfId="24718" xr:uid="{00000000-0005-0000-0000-0000D75F0000}"/>
    <cellStyle name="20% - Accent1 3 3 2 8 4" xfId="24719" xr:uid="{00000000-0005-0000-0000-0000D85F0000}"/>
    <cellStyle name="20% - Accent1 3 3 2 9" xfId="24720" xr:uid="{00000000-0005-0000-0000-0000D95F0000}"/>
    <cellStyle name="20% - Accent1 3 3 2 9 2" xfId="24721" xr:uid="{00000000-0005-0000-0000-0000DA5F0000}"/>
    <cellStyle name="20% - Accent1 3 3 2 9 2 2" xfId="24722" xr:uid="{00000000-0005-0000-0000-0000DB5F0000}"/>
    <cellStyle name="20% - Accent1 3 3 2 9 2 2 2" xfId="24723" xr:uid="{00000000-0005-0000-0000-0000DC5F0000}"/>
    <cellStyle name="20% - Accent1 3 3 2 9 2 3" xfId="24724" xr:uid="{00000000-0005-0000-0000-0000DD5F0000}"/>
    <cellStyle name="20% - Accent1 3 3 2 9 3" xfId="24725" xr:uid="{00000000-0005-0000-0000-0000DE5F0000}"/>
    <cellStyle name="20% - Accent1 3 3 2 9 3 2" xfId="24726" xr:uid="{00000000-0005-0000-0000-0000DF5F0000}"/>
    <cellStyle name="20% - Accent1 3 3 2 9 4" xfId="24727" xr:uid="{00000000-0005-0000-0000-0000E05F0000}"/>
    <cellStyle name="20% - Accent1 3 3 3" xfId="24728" xr:uid="{00000000-0005-0000-0000-0000E15F0000}"/>
    <cellStyle name="20% - Accent1 3 3 3 10" xfId="24729" xr:uid="{00000000-0005-0000-0000-0000E25F0000}"/>
    <cellStyle name="20% - Accent1 3 3 3 10 2" xfId="24730" xr:uid="{00000000-0005-0000-0000-0000E35F0000}"/>
    <cellStyle name="20% - Accent1 3 3 3 10 2 2" xfId="24731" xr:uid="{00000000-0005-0000-0000-0000E45F0000}"/>
    <cellStyle name="20% - Accent1 3 3 3 10 3" xfId="24732" xr:uid="{00000000-0005-0000-0000-0000E55F0000}"/>
    <cellStyle name="20% - Accent1 3 3 3 11" xfId="24733" xr:uid="{00000000-0005-0000-0000-0000E65F0000}"/>
    <cellStyle name="20% - Accent1 3 3 3 11 2" xfId="24734" xr:uid="{00000000-0005-0000-0000-0000E75F0000}"/>
    <cellStyle name="20% - Accent1 3 3 3 11 2 2" xfId="24735" xr:uid="{00000000-0005-0000-0000-0000E85F0000}"/>
    <cellStyle name="20% - Accent1 3 3 3 11 3" xfId="24736" xr:uid="{00000000-0005-0000-0000-0000E95F0000}"/>
    <cellStyle name="20% - Accent1 3 3 3 12" xfId="24737" xr:uid="{00000000-0005-0000-0000-0000EA5F0000}"/>
    <cellStyle name="20% - Accent1 3 3 3 12 2" xfId="24738" xr:uid="{00000000-0005-0000-0000-0000EB5F0000}"/>
    <cellStyle name="20% - Accent1 3 3 3 13" xfId="24739" xr:uid="{00000000-0005-0000-0000-0000EC5F0000}"/>
    <cellStyle name="20% - Accent1 3 3 3 13 2" xfId="24740" xr:uid="{00000000-0005-0000-0000-0000ED5F0000}"/>
    <cellStyle name="20% - Accent1 3 3 3 14" xfId="24741" xr:uid="{00000000-0005-0000-0000-0000EE5F0000}"/>
    <cellStyle name="20% - Accent1 3 3 3 2" xfId="24742" xr:uid="{00000000-0005-0000-0000-0000EF5F0000}"/>
    <cellStyle name="20% - Accent1 3 3 3 2 10" xfId="24743" xr:uid="{00000000-0005-0000-0000-0000F05F0000}"/>
    <cellStyle name="20% - Accent1 3 3 3 2 10 2" xfId="24744" xr:uid="{00000000-0005-0000-0000-0000F15F0000}"/>
    <cellStyle name="20% - Accent1 3 3 3 2 11" xfId="24745" xr:uid="{00000000-0005-0000-0000-0000F25F0000}"/>
    <cellStyle name="20% - Accent1 3 3 3 2 2" xfId="24746" xr:uid="{00000000-0005-0000-0000-0000F35F0000}"/>
    <cellStyle name="20% - Accent1 3 3 3 2 2 2" xfId="24747" xr:uid="{00000000-0005-0000-0000-0000F45F0000}"/>
    <cellStyle name="20% - Accent1 3 3 3 2 2 2 2" xfId="24748" xr:uid="{00000000-0005-0000-0000-0000F55F0000}"/>
    <cellStyle name="20% - Accent1 3 3 3 2 2 2 2 2" xfId="24749" xr:uid="{00000000-0005-0000-0000-0000F65F0000}"/>
    <cellStyle name="20% - Accent1 3 3 3 2 2 2 2 2 2" xfId="24750" xr:uid="{00000000-0005-0000-0000-0000F75F0000}"/>
    <cellStyle name="20% - Accent1 3 3 3 2 2 2 2 3" xfId="24751" xr:uid="{00000000-0005-0000-0000-0000F85F0000}"/>
    <cellStyle name="20% - Accent1 3 3 3 2 2 2 3" xfId="24752" xr:uid="{00000000-0005-0000-0000-0000F95F0000}"/>
    <cellStyle name="20% - Accent1 3 3 3 2 2 2 3 2" xfId="24753" xr:uid="{00000000-0005-0000-0000-0000FA5F0000}"/>
    <cellStyle name="20% - Accent1 3 3 3 2 2 2 4" xfId="24754" xr:uid="{00000000-0005-0000-0000-0000FB5F0000}"/>
    <cellStyle name="20% - Accent1 3 3 3 2 2 3" xfId="24755" xr:uid="{00000000-0005-0000-0000-0000FC5F0000}"/>
    <cellStyle name="20% - Accent1 3 3 3 2 2 3 2" xfId="24756" xr:uid="{00000000-0005-0000-0000-0000FD5F0000}"/>
    <cellStyle name="20% - Accent1 3 3 3 2 2 3 2 2" xfId="24757" xr:uid="{00000000-0005-0000-0000-0000FE5F0000}"/>
    <cellStyle name="20% - Accent1 3 3 3 2 2 3 2 2 2" xfId="24758" xr:uid="{00000000-0005-0000-0000-0000FF5F0000}"/>
    <cellStyle name="20% - Accent1 3 3 3 2 2 3 2 3" xfId="24759" xr:uid="{00000000-0005-0000-0000-000000600000}"/>
    <cellStyle name="20% - Accent1 3 3 3 2 2 3 3" xfId="24760" xr:uid="{00000000-0005-0000-0000-000001600000}"/>
    <cellStyle name="20% - Accent1 3 3 3 2 2 3 3 2" xfId="24761" xr:uid="{00000000-0005-0000-0000-000002600000}"/>
    <cellStyle name="20% - Accent1 3 3 3 2 2 3 4" xfId="24762" xr:uid="{00000000-0005-0000-0000-000003600000}"/>
    <cellStyle name="20% - Accent1 3 3 3 2 2 4" xfId="24763" xr:uid="{00000000-0005-0000-0000-000004600000}"/>
    <cellStyle name="20% - Accent1 3 3 3 2 2 4 2" xfId="24764" xr:uid="{00000000-0005-0000-0000-000005600000}"/>
    <cellStyle name="20% - Accent1 3 3 3 2 2 4 2 2" xfId="24765" xr:uid="{00000000-0005-0000-0000-000006600000}"/>
    <cellStyle name="20% - Accent1 3 3 3 2 2 4 2 2 2" xfId="24766" xr:uid="{00000000-0005-0000-0000-000007600000}"/>
    <cellStyle name="20% - Accent1 3 3 3 2 2 4 2 3" xfId="24767" xr:uid="{00000000-0005-0000-0000-000008600000}"/>
    <cellStyle name="20% - Accent1 3 3 3 2 2 4 3" xfId="24768" xr:uid="{00000000-0005-0000-0000-000009600000}"/>
    <cellStyle name="20% - Accent1 3 3 3 2 2 4 3 2" xfId="24769" xr:uid="{00000000-0005-0000-0000-00000A600000}"/>
    <cellStyle name="20% - Accent1 3 3 3 2 2 4 4" xfId="24770" xr:uid="{00000000-0005-0000-0000-00000B600000}"/>
    <cellStyle name="20% - Accent1 3 3 3 2 2 5" xfId="24771" xr:uid="{00000000-0005-0000-0000-00000C600000}"/>
    <cellStyle name="20% - Accent1 3 3 3 2 2 5 2" xfId="24772" xr:uid="{00000000-0005-0000-0000-00000D600000}"/>
    <cellStyle name="20% - Accent1 3 3 3 2 2 5 2 2" xfId="24773" xr:uid="{00000000-0005-0000-0000-00000E600000}"/>
    <cellStyle name="20% - Accent1 3 3 3 2 2 5 3" xfId="24774" xr:uid="{00000000-0005-0000-0000-00000F600000}"/>
    <cellStyle name="20% - Accent1 3 3 3 2 2 6" xfId="24775" xr:uid="{00000000-0005-0000-0000-000010600000}"/>
    <cellStyle name="20% - Accent1 3 3 3 2 2 6 2" xfId="24776" xr:uid="{00000000-0005-0000-0000-000011600000}"/>
    <cellStyle name="20% - Accent1 3 3 3 2 2 6 2 2" xfId="24777" xr:uid="{00000000-0005-0000-0000-000012600000}"/>
    <cellStyle name="20% - Accent1 3 3 3 2 2 6 3" xfId="24778" xr:uid="{00000000-0005-0000-0000-000013600000}"/>
    <cellStyle name="20% - Accent1 3 3 3 2 2 7" xfId="24779" xr:uid="{00000000-0005-0000-0000-000014600000}"/>
    <cellStyle name="20% - Accent1 3 3 3 2 2 7 2" xfId="24780" xr:uid="{00000000-0005-0000-0000-000015600000}"/>
    <cellStyle name="20% - Accent1 3 3 3 2 2 8" xfId="24781" xr:uid="{00000000-0005-0000-0000-000016600000}"/>
    <cellStyle name="20% - Accent1 3 3 3 2 2 8 2" xfId="24782" xr:uid="{00000000-0005-0000-0000-000017600000}"/>
    <cellStyle name="20% - Accent1 3 3 3 2 2 9" xfId="24783" xr:uid="{00000000-0005-0000-0000-000018600000}"/>
    <cellStyle name="20% - Accent1 3 3 3 2 3" xfId="24784" xr:uid="{00000000-0005-0000-0000-000019600000}"/>
    <cellStyle name="20% - Accent1 3 3 3 2 3 2" xfId="24785" xr:uid="{00000000-0005-0000-0000-00001A600000}"/>
    <cellStyle name="20% - Accent1 3 3 3 2 3 2 2" xfId="24786" xr:uid="{00000000-0005-0000-0000-00001B600000}"/>
    <cellStyle name="20% - Accent1 3 3 3 2 3 2 2 2" xfId="24787" xr:uid="{00000000-0005-0000-0000-00001C600000}"/>
    <cellStyle name="20% - Accent1 3 3 3 2 3 2 2 2 2" xfId="24788" xr:uid="{00000000-0005-0000-0000-00001D600000}"/>
    <cellStyle name="20% - Accent1 3 3 3 2 3 2 2 3" xfId="24789" xr:uid="{00000000-0005-0000-0000-00001E600000}"/>
    <cellStyle name="20% - Accent1 3 3 3 2 3 2 3" xfId="24790" xr:uid="{00000000-0005-0000-0000-00001F600000}"/>
    <cellStyle name="20% - Accent1 3 3 3 2 3 2 3 2" xfId="24791" xr:uid="{00000000-0005-0000-0000-000020600000}"/>
    <cellStyle name="20% - Accent1 3 3 3 2 3 2 4" xfId="24792" xr:uid="{00000000-0005-0000-0000-000021600000}"/>
    <cellStyle name="20% - Accent1 3 3 3 2 3 3" xfId="24793" xr:uid="{00000000-0005-0000-0000-000022600000}"/>
    <cellStyle name="20% - Accent1 3 3 3 2 3 3 2" xfId="24794" xr:uid="{00000000-0005-0000-0000-000023600000}"/>
    <cellStyle name="20% - Accent1 3 3 3 2 3 3 2 2" xfId="24795" xr:uid="{00000000-0005-0000-0000-000024600000}"/>
    <cellStyle name="20% - Accent1 3 3 3 2 3 3 2 2 2" xfId="24796" xr:uid="{00000000-0005-0000-0000-000025600000}"/>
    <cellStyle name="20% - Accent1 3 3 3 2 3 3 2 3" xfId="24797" xr:uid="{00000000-0005-0000-0000-000026600000}"/>
    <cellStyle name="20% - Accent1 3 3 3 2 3 3 3" xfId="24798" xr:uid="{00000000-0005-0000-0000-000027600000}"/>
    <cellStyle name="20% - Accent1 3 3 3 2 3 3 3 2" xfId="24799" xr:uid="{00000000-0005-0000-0000-000028600000}"/>
    <cellStyle name="20% - Accent1 3 3 3 2 3 3 4" xfId="24800" xr:uid="{00000000-0005-0000-0000-000029600000}"/>
    <cellStyle name="20% - Accent1 3 3 3 2 3 4" xfId="24801" xr:uid="{00000000-0005-0000-0000-00002A600000}"/>
    <cellStyle name="20% - Accent1 3 3 3 2 3 4 2" xfId="24802" xr:uid="{00000000-0005-0000-0000-00002B600000}"/>
    <cellStyle name="20% - Accent1 3 3 3 2 3 4 2 2" xfId="24803" xr:uid="{00000000-0005-0000-0000-00002C600000}"/>
    <cellStyle name="20% - Accent1 3 3 3 2 3 4 2 2 2" xfId="24804" xr:uid="{00000000-0005-0000-0000-00002D600000}"/>
    <cellStyle name="20% - Accent1 3 3 3 2 3 4 2 3" xfId="24805" xr:uid="{00000000-0005-0000-0000-00002E600000}"/>
    <cellStyle name="20% - Accent1 3 3 3 2 3 4 3" xfId="24806" xr:uid="{00000000-0005-0000-0000-00002F600000}"/>
    <cellStyle name="20% - Accent1 3 3 3 2 3 4 3 2" xfId="24807" xr:uid="{00000000-0005-0000-0000-000030600000}"/>
    <cellStyle name="20% - Accent1 3 3 3 2 3 4 4" xfId="24808" xr:uid="{00000000-0005-0000-0000-000031600000}"/>
    <cellStyle name="20% - Accent1 3 3 3 2 3 5" xfId="24809" xr:uid="{00000000-0005-0000-0000-000032600000}"/>
    <cellStyle name="20% - Accent1 3 3 3 2 3 5 2" xfId="24810" xr:uid="{00000000-0005-0000-0000-000033600000}"/>
    <cellStyle name="20% - Accent1 3 3 3 2 3 5 2 2" xfId="24811" xr:uid="{00000000-0005-0000-0000-000034600000}"/>
    <cellStyle name="20% - Accent1 3 3 3 2 3 5 3" xfId="24812" xr:uid="{00000000-0005-0000-0000-000035600000}"/>
    <cellStyle name="20% - Accent1 3 3 3 2 3 6" xfId="24813" xr:uid="{00000000-0005-0000-0000-000036600000}"/>
    <cellStyle name="20% - Accent1 3 3 3 2 3 6 2" xfId="24814" xr:uid="{00000000-0005-0000-0000-000037600000}"/>
    <cellStyle name="20% - Accent1 3 3 3 2 3 6 2 2" xfId="24815" xr:uid="{00000000-0005-0000-0000-000038600000}"/>
    <cellStyle name="20% - Accent1 3 3 3 2 3 6 3" xfId="24816" xr:uid="{00000000-0005-0000-0000-000039600000}"/>
    <cellStyle name="20% - Accent1 3 3 3 2 3 7" xfId="24817" xr:uid="{00000000-0005-0000-0000-00003A600000}"/>
    <cellStyle name="20% - Accent1 3 3 3 2 3 7 2" xfId="24818" xr:uid="{00000000-0005-0000-0000-00003B600000}"/>
    <cellStyle name="20% - Accent1 3 3 3 2 3 8" xfId="24819" xr:uid="{00000000-0005-0000-0000-00003C600000}"/>
    <cellStyle name="20% - Accent1 3 3 3 2 3 8 2" xfId="24820" xr:uid="{00000000-0005-0000-0000-00003D600000}"/>
    <cellStyle name="20% - Accent1 3 3 3 2 3 9" xfId="24821" xr:uid="{00000000-0005-0000-0000-00003E600000}"/>
    <cellStyle name="20% - Accent1 3 3 3 2 4" xfId="24822" xr:uid="{00000000-0005-0000-0000-00003F600000}"/>
    <cellStyle name="20% - Accent1 3 3 3 2 4 2" xfId="24823" xr:uid="{00000000-0005-0000-0000-000040600000}"/>
    <cellStyle name="20% - Accent1 3 3 3 2 4 2 2" xfId="24824" xr:uid="{00000000-0005-0000-0000-000041600000}"/>
    <cellStyle name="20% - Accent1 3 3 3 2 4 2 2 2" xfId="24825" xr:uid="{00000000-0005-0000-0000-000042600000}"/>
    <cellStyle name="20% - Accent1 3 3 3 2 4 2 3" xfId="24826" xr:uid="{00000000-0005-0000-0000-000043600000}"/>
    <cellStyle name="20% - Accent1 3 3 3 2 4 3" xfId="24827" xr:uid="{00000000-0005-0000-0000-000044600000}"/>
    <cellStyle name="20% - Accent1 3 3 3 2 4 3 2" xfId="24828" xr:uid="{00000000-0005-0000-0000-000045600000}"/>
    <cellStyle name="20% - Accent1 3 3 3 2 4 4" xfId="24829" xr:uid="{00000000-0005-0000-0000-000046600000}"/>
    <cellStyle name="20% - Accent1 3 3 3 2 5" xfId="24830" xr:uid="{00000000-0005-0000-0000-000047600000}"/>
    <cellStyle name="20% - Accent1 3 3 3 2 5 2" xfId="24831" xr:uid="{00000000-0005-0000-0000-000048600000}"/>
    <cellStyle name="20% - Accent1 3 3 3 2 5 2 2" xfId="24832" xr:uid="{00000000-0005-0000-0000-000049600000}"/>
    <cellStyle name="20% - Accent1 3 3 3 2 5 2 2 2" xfId="24833" xr:uid="{00000000-0005-0000-0000-00004A600000}"/>
    <cellStyle name="20% - Accent1 3 3 3 2 5 2 3" xfId="24834" xr:uid="{00000000-0005-0000-0000-00004B600000}"/>
    <cellStyle name="20% - Accent1 3 3 3 2 5 3" xfId="24835" xr:uid="{00000000-0005-0000-0000-00004C600000}"/>
    <cellStyle name="20% - Accent1 3 3 3 2 5 3 2" xfId="24836" xr:uid="{00000000-0005-0000-0000-00004D600000}"/>
    <cellStyle name="20% - Accent1 3 3 3 2 5 4" xfId="24837" xr:uid="{00000000-0005-0000-0000-00004E600000}"/>
    <cellStyle name="20% - Accent1 3 3 3 2 6" xfId="24838" xr:uid="{00000000-0005-0000-0000-00004F600000}"/>
    <cellStyle name="20% - Accent1 3 3 3 2 6 2" xfId="24839" xr:uid="{00000000-0005-0000-0000-000050600000}"/>
    <cellStyle name="20% - Accent1 3 3 3 2 6 2 2" xfId="24840" xr:uid="{00000000-0005-0000-0000-000051600000}"/>
    <cellStyle name="20% - Accent1 3 3 3 2 6 2 2 2" xfId="24841" xr:uid="{00000000-0005-0000-0000-000052600000}"/>
    <cellStyle name="20% - Accent1 3 3 3 2 6 2 3" xfId="24842" xr:uid="{00000000-0005-0000-0000-000053600000}"/>
    <cellStyle name="20% - Accent1 3 3 3 2 6 3" xfId="24843" xr:uid="{00000000-0005-0000-0000-000054600000}"/>
    <cellStyle name="20% - Accent1 3 3 3 2 6 3 2" xfId="24844" xr:uid="{00000000-0005-0000-0000-000055600000}"/>
    <cellStyle name="20% - Accent1 3 3 3 2 6 4" xfId="24845" xr:uid="{00000000-0005-0000-0000-000056600000}"/>
    <cellStyle name="20% - Accent1 3 3 3 2 7" xfId="24846" xr:uid="{00000000-0005-0000-0000-000057600000}"/>
    <cellStyle name="20% - Accent1 3 3 3 2 7 2" xfId="24847" xr:uid="{00000000-0005-0000-0000-000058600000}"/>
    <cellStyle name="20% - Accent1 3 3 3 2 7 2 2" xfId="24848" xr:uid="{00000000-0005-0000-0000-000059600000}"/>
    <cellStyle name="20% - Accent1 3 3 3 2 7 3" xfId="24849" xr:uid="{00000000-0005-0000-0000-00005A600000}"/>
    <cellStyle name="20% - Accent1 3 3 3 2 8" xfId="24850" xr:uid="{00000000-0005-0000-0000-00005B600000}"/>
    <cellStyle name="20% - Accent1 3 3 3 2 8 2" xfId="24851" xr:uid="{00000000-0005-0000-0000-00005C600000}"/>
    <cellStyle name="20% - Accent1 3 3 3 2 8 2 2" xfId="24852" xr:uid="{00000000-0005-0000-0000-00005D600000}"/>
    <cellStyle name="20% - Accent1 3 3 3 2 8 3" xfId="24853" xr:uid="{00000000-0005-0000-0000-00005E600000}"/>
    <cellStyle name="20% - Accent1 3 3 3 2 9" xfId="24854" xr:uid="{00000000-0005-0000-0000-00005F600000}"/>
    <cellStyle name="20% - Accent1 3 3 3 2 9 2" xfId="24855" xr:uid="{00000000-0005-0000-0000-000060600000}"/>
    <cellStyle name="20% - Accent1 3 3 3 3" xfId="24856" xr:uid="{00000000-0005-0000-0000-000061600000}"/>
    <cellStyle name="20% - Accent1 3 3 3 3 10" xfId="24857" xr:uid="{00000000-0005-0000-0000-000062600000}"/>
    <cellStyle name="20% - Accent1 3 3 3 3 10 2" xfId="24858" xr:uid="{00000000-0005-0000-0000-000063600000}"/>
    <cellStyle name="20% - Accent1 3 3 3 3 11" xfId="24859" xr:uid="{00000000-0005-0000-0000-000064600000}"/>
    <cellStyle name="20% - Accent1 3 3 3 3 2" xfId="24860" xr:uid="{00000000-0005-0000-0000-000065600000}"/>
    <cellStyle name="20% - Accent1 3 3 3 3 2 2" xfId="24861" xr:uid="{00000000-0005-0000-0000-000066600000}"/>
    <cellStyle name="20% - Accent1 3 3 3 3 2 2 2" xfId="24862" xr:uid="{00000000-0005-0000-0000-000067600000}"/>
    <cellStyle name="20% - Accent1 3 3 3 3 2 2 2 2" xfId="24863" xr:uid="{00000000-0005-0000-0000-000068600000}"/>
    <cellStyle name="20% - Accent1 3 3 3 3 2 2 2 2 2" xfId="24864" xr:uid="{00000000-0005-0000-0000-000069600000}"/>
    <cellStyle name="20% - Accent1 3 3 3 3 2 2 2 3" xfId="24865" xr:uid="{00000000-0005-0000-0000-00006A600000}"/>
    <cellStyle name="20% - Accent1 3 3 3 3 2 2 3" xfId="24866" xr:uid="{00000000-0005-0000-0000-00006B600000}"/>
    <cellStyle name="20% - Accent1 3 3 3 3 2 2 3 2" xfId="24867" xr:uid="{00000000-0005-0000-0000-00006C600000}"/>
    <cellStyle name="20% - Accent1 3 3 3 3 2 2 4" xfId="24868" xr:uid="{00000000-0005-0000-0000-00006D600000}"/>
    <cellStyle name="20% - Accent1 3 3 3 3 2 3" xfId="24869" xr:uid="{00000000-0005-0000-0000-00006E600000}"/>
    <cellStyle name="20% - Accent1 3 3 3 3 2 3 2" xfId="24870" xr:uid="{00000000-0005-0000-0000-00006F600000}"/>
    <cellStyle name="20% - Accent1 3 3 3 3 2 3 2 2" xfId="24871" xr:uid="{00000000-0005-0000-0000-000070600000}"/>
    <cellStyle name="20% - Accent1 3 3 3 3 2 3 2 2 2" xfId="24872" xr:uid="{00000000-0005-0000-0000-000071600000}"/>
    <cellStyle name="20% - Accent1 3 3 3 3 2 3 2 3" xfId="24873" xr:uid="{00000000-0005-0000-0000-000072600000}"/>
    <cellStyle name="20% - Accent1 3 3 3 3 2 3 3" xfId="24874" xr:uid="{00000000-0005-0000-0000-000073600000}"/>
    <cellStyle name="20% - Accent1 3 3 3 3 2 3 3 2" xfId="24875" xr:uid="{00000000-0005-0000-0000-000074600000}"/>
    <cellStyle name="20% - Accent1 3 3 3 3 2 3 4" xfId="24876" xr:uid="{00000000-0005-0000-0000-000075600000}"/>
    <cellStyle name="20% - Accent1 3 3 3 3 2 4" xfId="24877" xr:uid="{00000000-0005-0000-0000-000076600000}"/>
    <cellStyle name="20% - Accent1 3 3 3 3 2 4 2" xfId="24878" xr:uid="{00000000-0005-0000-0000-000077600000}"/>
    <cellStyle name="20% - Accent1 3 3 3 3 2 4 2 2" xfId="24879" xr:uid="{00000000-0005-0000-0000-000078600000}"/>
    <cellStyle name="20% - Accent1 3 3 3 3 2 4 2 2 2" xfId="24880" xr:uid="{00000000-0005-0000-0000-000079600000}"/>
    <cellStyle name="20% - Accent1 3 3 3 3 2 4 2 3" xfId="24881" xr:uid="{00000000-0005-0000-0000-00007A600000}"/>
    <cellStyle name="20% - Accent1 3 3 3 3 2 4 3" xfId="24882" xr:uid="{00000000-0005-0000-0000-00007B600000}"/>
    <cellStyle name="20% - Accent1 3 3 3 3 2 4 3 2" xfId="24883" xr:uid="{00000000-0005-0000-0000-00007C600000}"/>
    <cellStyle name="20% - Accent1 3 3 3 3 2 4 4" xfId="24884" xr:uid="{00000000-0005-0000-0000-00007D600000}"/>
    <cellStyle name="20% - Accent1 3 3 3 3 2 5" xfId="24885" xr:uid="{00000000-0005-0000-0000-00007E600000}"/>
    <cellStyle name="20% - Accent1 3 3 3 3 2 5 2" xfId="24886" xr:uid="{00000000-0005-0000-0000-00007F600000}"/>
    <cellStyle name="20% - Accent1 3 3 3 3 2 5 2 2" xfId="24887" xr:uid="{00000000-0005-0000-0000-000080600000}"/>
    <cellStyle name="20% - Accent1 3 3 3 3 2 5 3" xfId="24888" xr:uid="{00000000-0005-0000-0000-000081600000}"/>
    <cellStyle name="20% - Accent1 3 3 3 3 2 6" xfId="24889" xr:uid="{00000000-0005-0000-0000-000082600000}"/>
    <cellStyle name="20% - Accent1 3 3 3 3 2 6 2" xfId="24890" xr:uid="{00000000-0005-0000-0000-000083600000}"/>
    <cellStyle name="20% - Accent1 3 3 3 3 2 6 2 2" xfId="24891" xr:uid="{00000000-0005-0000-0000-000084600000}"/>
    <cellStyle name="20% - Accent1 3 3 3 3 2 6 3" xfId="24892" xr:uid="{00000000-0005-0000-0000-000085600000}"/>
    <cellStyle name="20% - Accent1 3 3 3 3 2 7" xfId="24893" xr:uid="{00000000-0005-0000-0000-000086600000}"/>
    <cellStyle name="20% - Accent1 3 3 3 3 2 7 2" xfId="24894" xr:uid="{00000000-0005-0000-0000-000087600000}"/>
    <cellStyle name="20% - Accent1 3 3 3 3 2 8" xfId="24895" xr:uid="{00000000-0005-0000-0000-000088600000}"/>
    <cellStyle name="20% - Accent1 3 3 3 3 2 8 2" xfId="24896" xr:uid="{00000000-0005-0000-0000-000089600000}"/>
    <cellStyle name="20% - Accent1 3 3 3 3 2 9" xfId="24897" xr:uid="{00000000-0005-0000-0000-00008A600000}"/>
    <cellStyle name="20% - Accent1 3 3 3 3 3" xfId="24898" xr:uid="{00000000-0005-0000-0000-00008B600000}"/>
    <cellStyle name="20% - Accent1 3 3 3 3 3 2" xfId="24899" xr:uid="{00000000-0005-0000-0000-00008C600000}"/>
    <cellStyle name="20% - Accent1 3 3 3 3 3 2 2" xfId="24900" xr:uid="{00000000-0005-0000-0000-00008D600000}"/>
    <cellStyle name="20% - Accent1 3 3 3 3 3 2 2 2" xfId="24901" xr:uid="{00000000-0005-0000-0000-00008E600000}"/>
    <cellStyle name="20% - Accent1 3 3 3 3 3 2 2 2 2" xfId="24902" xr:uid="{00000000-0005-0000-0000-00008F600000}"/>
    <cellStyle name="20% - Accent1 3 3 3 3 3 2 2 3" xfId="24903" xr:uid="{00000000-0005-0000-0000-000090600000}"/>
    <cellStyle name="20% - Accent1 3 3 3 3 3 2 3" xfId="24904" xr:uid="{00000000-0005-0000-0000-000091600000}"/>
    <cellStyle name="20% - Accent1 3 3 3 3 3 2 3 2" xfId="24905" xr:uid="{00000000-0005-0000-0000-000092600000}"/>
    <cellStyle name="20% - Accent1 3 3 3 3 3 2 4" xfId="24906" xr:uid="{00000000-0005-0000-0000-000093600000}"/>
    <cellStyle name="20% - Accent1 3 3 3 3 3 3" xfId="24907" xr:uid="{00000000-0005-0000-0000-000094600000}"/>
    <cellStyle name="20% - Accent1 3 3 3 3 3 3 2" xfId="24908" xr:uid="{00000000-0005-0000-0000-000095600000}"/>
    <cellStyle name="20% - Accent1 3 3 3 3 3 3 2 2" xfId="24909" xr:uid="{00000000-0005-0000-0000-000096600000}"/>
    <cellStyle name="20% - Accent1 3 3 3 3 3 3 2 2 2" xfId="24910" xr:uid="{00000000-0005-0000-0000-000097600000}"/>
    <cellStyle name="20% - Accent1 3 3 3 3 3 3 2 3" xfId="24911" xr:uid="{00000000-0005-0000-0000-000098600000}"/>
    <cellStyle name="20% - Accent1 3 3 3 3 3 3 3" xfId="24912" xr:uid="{00000000-0005-0000-0000-000099600000}"/>
    <cellStyle name="20% - Accent1 3 3 3 3 3 3 3 2" xfId="24913" xr:uid="{00000000-0005-0000-0000-00009A600000}"/>
    <cellStyle name="20% - Accent1 3 3 3 3 3 3 4" xfId="24914" xr:uid="{00000000-0005-0000-0000-00009B600000}"/>
    <cellStyle name="20% - Accent1 3 3 3 3 3 4" xfId="24915" xr:uid="{00000000-0005-0000-0000-00009C600000}"/>
    <cellStyle name="20% - Accent1 3 3 3 3 3 4 2" xfId="24916" xr:uid="{00000000-0005-0000-0000-00009D600000}"/>
    <cellStyle name="20% - Accent1 3 3 3 3 3 4 2 2" xfId="24917" xr:uid="{00000000-0005-0000-0000-00009E600000}"/>
    <cellStyle name="20% - Accent1 3 3 3 3 3 4 2 2 2" xfId="24918" xr:uid="{00000000-0005-0000-0000-00009F600000}"/>
    <cellStyle name="20% - Accent1 3 3 3 3 3 4 2 3" xfId="24919" xr:uid="{00000000-0005-0000-0000-0000A0600000}"/>
    <cellStyle name="20% - Accent1 3 3 3 3 3 4 3" xfId="24920" xr:uid="{00000000-0005-0000-0000-0000A1600000}"/>
    <cellStyle name="20% - Accent1 3 3 3 3 3 4 3 2" xfId="24921" xr:uid="{00000000-0005-0000-0000-0000A2600000}"/>
    <cellStyle name="20% - Accent1 3 3 3 3 3 4 4" xfId="24922" xr:uid="{00000000-0005-0000-0000-0000A3600000}"/>
    <cellStyle name="20% - Accent1 3 3 3 3 3 5" xfId="24923" xr:uid="{00000000-0005-0000-0000-0000A4600000}"/>
    <cellStyle name="20% - Accent1 3 3 3 3 3 5 2" xfId="24924" xr:uid="{00000000-0005-0000-0000-0000A5600000}"/>
    <cellStyle name="20% - Accent1 3 3 3 3 3 5 2 2" xfId="24925" xr:uid="{00000000-0005-0000-0000-0000A6600000}"/>
    <cellStyle name="20% - Accent1 3 3 3 3 3 5 3" xfId="24926" xr:uid="{00000000-0005-0000-0000-0000A7600000}"/>
    <cellStyle name="20% - Accent1 3 3 3 3 3 6" xfId="24927" xr:uid="{00000000-0005-0000-0000-0000A8600000}"/>
    <cellStyle name="20% - Accent1 3 3 3 3 3 6 2" xfId="24928" xr:uid="{00000000-0005-0000-0000-0000A9600000}"/>
    <cellStyle name="20% - Accent1 3 3 3 3 3 6 2 2" xfId="24929" xr:uid="{00000000-0005-0000-0000-0000AA600000}"/>
    <cellStyle name="20% - Accent1 3 3 3 3 3 6 3" xfId="24930" xr:uid="{00000000-0005-0000-0000-0000AB600000}"/>
    <cellStyle name="20% - Accent1 3 3 3 3 3 7" xfId="24931" xr:uid="{00000000-0005-0000-0000-0000AC600000}"/>
    <cellStyle name="20% - Accent1 3 3 3 3 3 7 2" xfId="24932" xr:uid="{00000000-0005-0000-0000-0000AD600000}"/>
    <cellStyle name="20% - Accent1 3 3 3 3 3 8" xfId="24933" xr:uid="{00000000-0005-0000-0000-0000AE600000}"/>
    <cellStyle name="20% - Accent1 3 3 3 3 3 8 2" xfId="24934" xr:uid="{00000000-0005-0000-0000-0000AF600000}"/>
    <cellStyle name="20% - Accent1 3 3 3 3 3 9" xfId="24935" xr:uid="{00000000-0005-0000-0000-0000B0600000}"/>
    <cellStyle name="20% - Accent1 3 3 3 3 4" xfId="24936" xr:uid="{00000000-0005-0000-0000-0000B1600000}"/>
    <cellStyle name="20% - Accent1 3 3 3 3 4 2" xfId="24937" xr:uid="{00000000-0005-0000-0000-0000B2600000}"/>
    <cellStyle name="20% - Accent1 3 3 3 3 4 2 2" xfId="24938" xr:uid="{00000000-0005-0000-0000-0000B3600000}"/>
    <cellStyle name="20% - Accent1 3 3 3 3 4 2 2 2" xfId="24939" xr:uid="{00000000-0005-0000-0000-0000B4600000}"/>
    <cellStyle name="20% - Accent1 3 3 3 3 4 2 3" xfId="24940" xr:uid="{00000000-0005-0000-0000-0000B5600000}"/>
    <cellStyle name="20% - Accent1 3 3 3 3 4 3" xfId="24941" xr:uid="{00000000-0005-0000-0000-0000B6600000}"/>
    <cellStyle name="20% - Accent1 3 3 3 3 4 3 2" xfId="24942" xr:uid="{00000000-0005-0000-0000-0000B7600000}"/>
    <cellStyle name="20% - Accent1 3 3 3 3 4 4" xfId="24943" xr:uid="{00000000-0005-0000-0000-0000B8600000}"/>
    <cellStyle name="20% - Accent1 3 3 3 3 5" xfId="24944" xr:uid="{00000000-0005-0000-0000-0000B9600000}"/>
    <cellStyle name="20% - Accent1 3 3 3 3 5 2" xfId="24945" xr:uid="{00000000-0005-0000-0000-0000BA600000}"/>
    <cellStyle name="20% - Accent1 3 3 3 3 5 2 2" xfId="24946" xr:uid="{00000000-0005-0000-0000-0000BB600000}"/>
    <cellStyle name="20% - Accent1 3 3 3 3 5 2 2 2" xfId="24947" xr:uid="{00000000-0005-0000-0000-0000BC600000}"/>
    <cellStyle name="20% - Accent1 3 3 3 3 5 2 3" xfId="24948" xr:uid="{00000000-0005-0000-0000-0000BD600000}"/>
    <cellStyle name="20% - Accent1 3 3 3 3 5 3" xfId="24949" xr:uid="{00000000-0005-0000-0000-0000BE600000}"/>
    <cellStyle name="20% - Accent1 3 3 3 3 5 3 2" xfId="24950" xr:uid="{00000000-0005-0000-0000-0000BF600000}"/>
    <cellStyle name="20% - Accent1 3 3 3 3 5 4" xfId="24951" xr:uid="{00000000-0005-0000-0000-0000C0600000}"/>
    <cellStyle name="20% - Accent1 3 3 3 3 6" xfId="24952" xr:uid="{00000000-0005-0000-0000-0000C1600000}"/>
    <cellStyle name="20% - Accent1 3 3 3 3 6 2" xfId="24953" xr:uid="{00000000-0005-0000-0000-0000C2600000}"/>
    <cellStyle name="20% - Accent1 3 3 3 3 6 2 2" xfId="24954" xr:uid="{00000000-0005-0000-0000-0000C3600000}"/>
    <cellStyle name="20% - Accent1 3 3 3 3 6 2 2 2" xfId="24955" xr:uid="{00000000-0005-0000-0000-0000C4600000}"/>
    <cellStyle name="20% - Accent1 3 3 3 3 6 2 3" xfId="24956" xr:uid="{00000000-0005-0000-0000-0000C5600000}"/>
    <cellStyle name="20% - Accent1 3 3 3 3 6 3" xfId="24957" xr:uid="{00000000-0005-0000-0000-0000C6600000}"/>
    <cellStyle name="20% - Accent1 3 3 3 3 6 3 2" xfId="24958" xr:uid="{00000000-0005-0000-0000-0000C7600000}"/>
    <cellStyle name="20% - Accent1 3 3 3 3 6 4" xfId="24959" xr:uid="{00000000-0005-0000-0000-0000C8600000}"/>
    <cellStyle name="20% - Accent1 3 3 3 3 7" xfId="24960" xr:uid="{00000000-0005-0000-0000-0000C9600000}"/>
    <cellStyle name="20% - Accent1 3 3 3 3 7 2" xfId="24961" xr:uid="{00000000-0005-0000-0000-0000CA600000}"/>
    <cellStyle name="20% - Accent1 3 3 3 3 7 2 2" xfId="24962" xr:uid="{00000000-0005-0000-0000-0000CB600000}"/>
    <cellStyle name="20% - Accent1 3 3 3 3 7 3" xfId="24963" xr:uid="{00000000-0005-0000-0000-0000CC600000}"/>
    <cellStyle name="20% - Accent1 3 3 3 3 8" xfId="24964" xr:uid="{00000000-0005-0000-0000-0000CD600000}"/>
    <cellStyle name="20% - Accent1 3 3 3 3 8 2" xfId="24965" xr:uid="{00000000-0005-0000-0000-0000CE600000}"/>
    <cellStyle name="20% - Accent1 3 3 3 3 8 2 2" xfId="24966" xr:uid="{00000000-0005-0000-0000-0000CF600000}"/>
    <cellStyle name="20% - Accent1 3 3 3 3 8 3" xfId="24967" xr:uid="{00000000-0005-0000-0000-0000D0600000}"/>
    <cellStyle name="20% - Accent1 3 3 3 3 9" xfId="24968" xr:uid="{00000000-0005-0000-0000-0000D1600000}"/>
    <cellStyle name="20% - Accent1 3 3 3 3 9 2" xfId="24969" xr:uid="{00000000-0005-0000-0000-0000D2600000}"/>
    <cellStyle name="20% - Accent1 3 3 3 4" xfId="24970" xr:uid="{00000000-0005-0000-0000-0000D3600000}"/>
    <cellStyle name="20% - Accent1 3 3 3 4 10" xfId="24971" xr:uid="{00000000-0005-0000-0000-0000D4600000}"/>
    <cellStyle name="20% - Accent1 3 3 3 4 10 2" xfId="24972" xr:uid="{00000000-0005-0000-0000-0000D5600000}"/>
    <cellStyle name="20% - Accent1 3 3 3 4 11" xfId="24973" xr:uid="{00000000-0005-0000-0000-0000D6600000}"/>
    <cellStyle name="20% - Accent1 3 3 3 4 2" xfId="24974" xr:uid="{00000000-0005-0000-0000-0000D7600000}"/>
    <cellStyle name="20% - Accent1 3 3 3 4 2 2" xfId="24975" xr:uid="{00000000-0005-0000-0000-0000D8600000}"/>
    <cellStyle name="20% - Accent1 3 3 3 4 2 2 2" xfId="24976" xr:uid="{00000000-0005-0000-0000-0000D9600000}"/>
    <cellStyle name="20% - Accent1 3 3 3 4 2 2 2 2" xfId="24977" xr:uid="{00000000-0005-0000-0000-0000DA600000}"/>
    <cellStyle name="20% - Accent1 3 3 3 4 2 2 2 2 2" xfId="24978" xr:uid="{00000000-0005-0000-0000-0000DB600000}"/>
    <cellStyle name="20% - Accent1 3 3 3 4 2 2 2 3" xfId="24979" xr:uid="{00000000-0005-0000-0000-0000DC600000}"/>
    <cellStyle name="20% - Accent1 3 3 3 4 2 2 3" xfId="24980" xr:uid="{00000000-0005-0000-0000-0000DD600000}"/>
    <cellStyle name="20% - Accent1 3 3 3 4 2 2 3 2" xfId="24981" xr:uid="{00000000-0005-0000-0000-0000DE600000}"/>
    <cellStyle name="20% - Accent1 3 3 3 4 2 2 4" xfId="24982" xr:uid="{00000000-0005-0000-0000-0000DF600000}"/>
    <cellStyle name="20% - Accent1 3 3 3 4 2 3" xfId="24983" xr:uid="{00000000-0005-0000-0000-0000E0600000}"/>
    <cellStyle name="20% - Accent1 3 3 3 4 2 3 2" xfId="24984" xr:uid="{00000000-0005-0000-0000-0000E1600000}"/>
    <cellStyle name="20% - Accent1 3 3 3 4 2 3 2 2" xfId="24985" xr:uid="{00000000-0005-0000-0000-0000E2600000}"/>
    <cellStyle name="20% - Accent1 3 3 3 4 2 3 2 2 2" xfId="24986" xr:uid="{00000000-0005-0000-0000-0000E3600000}"/>
    <cellStyle name="20% - Accent1 3 3 3 4 2 3 2 3" xfId="24987" xr:uid="{00000000-0005-0000-0000-0000E4600000}"/>
    <cellStyle name="20% - Accent1 3 3 3 4 2 3 3" xfId="24988" xr:uid="{00000000-0005-0000-0000-0000E5600000}"/>
    <cellStyle name="20% - Accent1 3 3 3 4 2 3 3 2" xfId="24989" xr:uid="{00000000-0005-0000-0000-0000E6600000}"/>
    <cellStyle name="20% - Accent1 3 3 3 4 2 3 4" xfId="24990" xr:uid="{00000000-0005-0000-0000-0000E7600000}"/>
    <cellStyle name="20% - Accent1 3 3 3 4 2 4" xfId="24991" xr:uid="{00000000-0005-0000-0000-0000E8600000}"/>
    <cellStyle name="20% - Accent1 3 3 3 4 2 4 2" xfId="24992" xr:uid="{00000000-0005-0000-0000-0000E9600000}"/>
    <cellStyle name="20% - Accent1 3 3 3 4 2 4 2 2" xfId="24993" xr:uid="{00000000-0005-0000-0000-0000EA600000}"/>
    <cellStyle name="20% - Accent1 3 3 3 4 2 4 2 2 2" xfId="24994" xr:uid="{00000000-0005-0000-0000-0000EB600000}"/>
    <cellStyle name="20% - Accent1 3 3 3 4 2 4 2 3" xfId="24995" xr:uid="{00000000-0005-0000-0000-0000EC600000}"/>
    <cellStyle name="20% - Accent1 3 3 3 4 2 4 3" xfId="24996" xr:uid="{00000000-0005-0000-0000-0000ED600000}"/>
    <cellStyle name="20% - Accent1 3 3 3 4 2 4 3 2" xfId="24997" xr:uid="{00000000-0005-0000-0000-0000EE600000}"/>
    <cellStyle name="20% - Accent1 3 3 3 4 2 4 4" xfId="24998" xr:uid="{00000000-0005-0000-0000-0000EF600000}"/>
    <cellStyle name="20% - Accent1 3 3 3 4 2 5" xfId="24999" xr:uid="{00000000-0005-0000-0000-0000F0600000}"/>
    <cellStyle name="20% - Accent1 3 3 3 4 2 5 2" xfId="25000" xr:uid="{00000000-0005-0000-0000-0000F1600000}"/>
    <cellStyle name="20% - Accent1 3 3 3 4 2 5 2 2" xfId="25001" xr:uid="{00000000-0005-0000-0000-0000F2600000}"/>
    <cellStyle name="20% - Accent1 3 3 3 4 2 5 3" xfId="25002" xr:uid="{00000000-0005-0000-0000-0000F3600000}"/>
    <cellStyle name="20% - Accent1 3 3 3 4 2 6" xfId="25003" xr:uid="{00000000-0005-0000-0000-0000F4600000}"/>
    <cellStyle name="20% - Accent1 3 3 3 4 2 6 2" xfId="25004" xr:uid="{00000000-0005-0000-0000-0000F5600000}"/>
    <cellStyle name="20% - Accent1 3 3 3 4 2 6 2 2" xfId="25005" xr:uid="{00000000-0005-0000-0000-0000F6600000}"/>
    <cellStyle name="20% - Accent1 3 3 3 4 2 6 3" xfId="25006" xr:uid="{00000000-0005-0000-0000-0000F7600000}"/>
    <cellStyle name="20% - Accent1 3 3 3 4 2 7" xfId="25007" xr:uid="{00000000-0005-0000-0000-0000F8600000}"/>
    <cellStyle name="20% - Accent1 3 3 3 4 2 7 2" xfId="25008" xr:uid="{00000000-0005-0000-0000-0000F9600000}"/>
    <cellStyle name="20% - Accent1 3 3 3 4 2 8" xfId="25009" xr:uid="{00000000-0005-0000-0000-0000FA600000}"/>
    <cellStyle name="20% - Accent1 3 3 3 4 2 8 2" xfId="25010" xr:uid="{00000000-0005-0000-0000-0000FB600000}"/>
    <cellStyle name="20% - Accent1 3 3 3 4 2 9" xfId="25011" xr:uid="{00000000-0005-0000-0000-0000FC600000}"/>
    <cellStyle name="20% - Accent1 3 3 3 4 3" xfId="25012" xr:uid="{00000000-0005-0000-0000-0000FD600000}"/>
    <cellStyle name="20% - Accent1 3 3 3 4 3 2" xfId="25013" xr:uid="{00000000-0005-0000-0000-0000FE600000}"/>
    <cellStyle name="20% - Accent1 3 3 3 4 3 2 2" xfId="25014" xr:uid="{00000000-0005-0000-0000-0000FF600000}"/>
    <cellStyle name="20% - Accent1 3 3 3 4 3 2 2 2" xfId="25015" xr:uid="{00000000-0005-0000-0000-000000610000}"/>
    <cellStyle name="20% - Accent1 3 3 3 4 3 2 2 2 2" xfId="25016" xr:uid="{00000000-0005-0000-0000-000001610000}"/>
    <cellStyle name="20% - Accent1 3 3 3 4 3 2 2 3" xfId="25017" xr:uid="{00000000-0005-0000-0000-000002610000}"/>
    <cellStyle name="20% - Accent1 3 3 3 4 3 2 3" xfId="25018" xr:uid="{00000000-0005-0000-0000-000003610000}"/>
    <cellStyle name="20% - Accent1 3 3 3 4 3 2 3 2" xfId="25019" xr:uid="{00000000-0005-0000-0000-000004610000}"/>
    <cellStyle name="20% - Accent1 3 3 3 4 3 2 4" xfId="25020" xr:uid="{00000000-0005-0000-0000-000005610000}"/>
    <cellStyle name="20% - Accent1 3 3 3 4 3 3" xfId="25021" xr:uid="{00000000-0005-0000-0000-000006610000}"/>
    <cellStyle name="20% - Accent1 3 3 3 4 3 3 2" xfId="25022" xr:uid="{00000000-0005-0000-0000-000007610000}"/>
    <cellStyle name="20% - Accent1 3 3 3 4 3 3 2 2" xfId="25023" xr:uid="{00000000-0005-0000-0000-000008610000}"/>
    <cellStyle name="20% - Accent1 3 3 3 4 3 3 2 2 2" xfId="25024" xr:uid="{00000000-0005-0000-0000-000009610000}"/>
    <cellStyle name="20% - Accent1 3 3 3 4 3 3 2 3" xfId="25025" xr:uid="{00000000-0005-0000-0000-00000A610000}"/>
    <cellStyle name="20% - Accent1 3 3 3 4 3 3 3" xfId="25026" xr:uid="{00000000-0005-0000-0000-00000B610000}"/>
    <cellStyle name="20% - Accent1 3 3 3 4 3 3 3 2" xfId="25027" xr:uid="{00000000-0005-0000-0000-00000C610000}"/>
    <cellStyle name="20% - Accent1 3 3 3 4 3 3 4" xfId="25028" xr:uid="{00000000-0005-0000-0000-00000D610000}"/>
    <cellStyle name="20% - Accent1 3 3 3 4 3 4" xfId="25029" xr:uid="{00000000-0005-0000-0000-00000E610000}"/>
    <cellStyle name="20% - Accent1 3 3 3 4 3 4 2" xfId="25030" xr:uid="{00000000-0005-0000-0000-00000F610000}"/>
    <cellStyle name="20% - Accent1 3 3 3 4 3 4 2 2" xfId="25031" xr:uid="{00000000-0005-0000-0000-000010610000}"/>
    <cellStyle name="20% - Accent1 3 3 3 4 3 4 2 2 2" xfId="25032" xr:uid="{00000000-0005-0000-0000-000011610000}"/>
    <cellStyle name="20% - Accent1 3 3 3 4 3 4 2 3" xfId="25033" xr:uid="{00000000-0005-0000-0000-000012610000}"/>
    <cellStyle name="20% - Accent1 3 3 3 4 3 4 3" xfId="25034" xr:uid="{00000000-0005-0000-0000-000013610000}"/>
    <cellStyle name="20% - Accent1 3 3 3 4 3 4 3 2" xfId="25035" xr:uid="{00000000-0005-0000-0000-000014610000}"/>
    <cellStyle name="20% - Accent1 3 3 3 4 3 4 4" xfId="25036" xr:uid="{00000000-0005-0000-0000-000015610000}"/>
    <cellStyle name="20% - Accent1 3 3 3 4 3 5" xfId="25037" xr:uid="{00000000-0005-0000-0000-000016610000}"/>
    <cellStyle name="20% - Accent1 3 3 3 4 3 5 2" xfId="25038" xr:uid="{00000000-0005-0000-0000-000017610000}"/>
    <cellStyle name="20% - Accent1 3 3 3 4 3 5 2 2" xfId="25039" xr:uid="{00000000-0005-0000-0000-000018610000}"/>
    <cellStyle name="20% - Accent1 3 3 3 4 3 5 3" xfId="25040" xr:uid="{00000000-0005-0000-0000-000019610000}"/>
    <cellStyle name="20% - Accent1 3 3 3 4 3 6" xfId="25041" xr:uid="{00000000-0005-0000-0000-00001A610000}"/>
    <cellStyle name="20% - Accent1 3 3 3 4 3 6 2" xfId="25042" xr:uid="{00000000-0005-0000-0000-00001B610000}"/>
    <cellStyle name="20% - Accent1 3 3 3 4 3 6 2 2" xfId="25043" xr:uid="{00000000-0005-0000-0000-00001C610000}"/>
    <cellStyle name="20% - Accent1 3 3 3 4 3 6 3" xfId="25044" xr:uid="{00000000-0005-0000-0000-00001D610000}"/>
    <cellStyle name="20% - Accent1 3 3 3 4 3 7" xfId="25045" xr:uid="{00000000-0005-0000-0000-00001E610000}"/>
    <cellStyle name="20% - Accent1 3 3 3 4 3 7 2" xfId="25046" xr:uid="{00000000-0005-0000-0000-00001F610000}"/>
    <cellStyle name="20% - Accent1 3 3 3 4 3 8" xfId="25047" xr:uid="{00000000-0005-0000-0000-000020610000}"/>
    <cellStyle name="20% - Accent1 3 3 3 4 3 8 2" xfId="25048" xr:uid="{00000000-0005-0000-0000-000021610000}"/>
    <cellStyle name="20% - Accent1 3 3 3 4 3 9" xfId="25049" xr:uid="{00000000-0005-0000-0000-000022610000}"/>
    <cellStyle name="20% - Accent1 3 3 3 4 4" xfId="25050" xr:uid="{00000000-0005-0000-0000-000023610000}"/>
    <cellStyle name="20% - Accent1 3 3 3 4 4 2" xfId="25051" xr:uid="{00000000-0005-0000-0000-000024610000}"/>
    <cellStyle name="20% - Accent1 3 3 3 4 4 2 2" xfId="25052" xr:uid="{00000000-0005-0000-0000-000025610000}"/>
    <cellStyle name="20% - Accent1 3 3 3 4 4 2 2 2" xfId="25053" xr:uid="{00000000-0005-0000-0000-000026610000}"/>
    <cellStyle name="20% - Accent1 3 3 3 4 4 2 3" xfId="25054" xr:uid="{00000000-0005-0000-0000-000027610000}"/>
    <cellStyle name="20% - Accent1 3 3 3 4 4 3" xfId="25055" xr:uid="{00000000-0005-0000-0000-000028610000}"/>
    <cellStyle name="20% - Accent1 3 3 3 4 4 3 2" xfId="25056" xr:uid="{00000000-0005-0000-0000-000029610000}"/>
    <cellStyle name="20% - Accent1 3 3 3 4 4 4" xfId="25057" xr:uid="{00000000-0005-0000-0000-00002A610000}"/>
    <cellStyle name="20% - Accent1 3 3 3 4 5" xfId="25058" xr:uid="{00000000-0005-0000-0000-00002B610000}"/>
    <cellStyle name="20% - Accent1 3 3 3 4 5 2" xfId="25059" xr:uid="{00000000-0005-0000-0000-00002C610000}"/>
    <cellStyle name="20% - Accent1 3 3 3 4 5 2 2" xfId="25060" xr:uid="{00000000-0005-0000-0000-00002D610000}"/>
    <cellStyle name="20% - Accent1 3 3 3 4 5 2 2 2" xfId="25061" xr:uid="{00000000-0005-0000-0000-00002E610000}"/>
    <cellStyle name="20% - Accent1 3 3 3 4 5 2 3" xfId="25062" xr:uid="{00000000-0005-0000-0000-00002F610000}"/>
    <cellStyle name="20% - Accent1 3 3 3 4 5 3" xfId="25063" xr:uid="{00000000-0005-0000-0000-000030610000}"/>
    <cellStyle name="20% - Accent1 3 3 3 4 5 3 2" xfId="25064" xr:uid="{00000000-0005-0000-0000-000031610000}"/>
    <cellStyle name="20% - Accent1 3 3 3 4 5 4" xfId="25065" xr:uid="{00000000-0005-0000-0000-000032610000}"/>
    <cellStyle name="20% - Accent1 3 3 3 4 6" xfId="25066" xr:uid="{00000000-0005-0000-0000-000033610000}"/>
    <cellStyle name="20% - Accent1 3 3 3 4 6 2" xfId="25067" xr:uid="{00000000-0005-0000-0000-000034610000}"/>
    <cellStyle name="20% - Accent1 3 3 3 4 6 2 2" xfId="25068" xr:uid="{00000000-0005-0000-0000-000035610000}"/>
    <cellStyle name="20% - Accent1 3 3 3 4 6 2 2 2" xfId="25069" xr:uid="{00000000-0005-0000-0000-000036610000}"/>
    <cellStyle name="20% - Accent1 3 3 3 4 6 2 3" xfId="25070" xr:uid="{00000000-0005-0000-0000-000037610000}"/>
    <cellStyle name="20% - Accent1 3 3 3 4 6 3" xfId="25071" xr:uid="{00000000-0005-0000-0000-000038610000}"/>
    <cellStyle name="20% - Accent1 3 3 3 4 6 3 2" xfId="25072" xr:uid="{00000000-0005-0000-0000-000039610000}"/>
    <cellStyle name="20% - Accent1 3 3 3 4 6 4" xfId="25073" xr:uid="{00000000-0005-0000-0000-00003A610000}"/>
    <cellStyle name="20% - Accent1 3 3 3 4 7" xfId="25074" xr:uid="{00000000-0005-0000-0000-00003B610000}"/>
    <cellStyle name="20% - Accent1 3 3 3 4 7 2" xfId="25075" xr:uid="{00000000-0005-0000-0000-00003C610000}"/>
    <cellStyle name="20% - Accent1 3 3 3 4 7 2 2" xfId="25076" xr:uid="{00000000-0005-0000-0000-00003D610000}"/>
    <cellStyle name="20% - Accent1 3 3 3 4 7 3" xfId="25077" xr:uid="{00000000-0005-0000-0000-00003E610000}"/>
    <cellStyle name="20% - Accent1 3 3 3 4 8" xfId="25078" xr:uid="{00000000-0005-0000-0000-00003F610000}"/>
    <cellStyle name="20% - Accent1 3 3 3 4 8 2" xfId="25079" xr:uid="{00000000-0005-0000-0000-000040610000}"/>
    <cellStyle name="20% - Accent1 3 3 3 4 8 2 2" xfId="25080" xr:uid="{00000000-0005-0000-0000-000041610000}"/>
    <cellStyle name="20% - Accent1 3 3 3 4 8 3" xfId="25081" xr:uid="{00000000-0005-0000-0000-000042610000}"/>
    <cellStyle name="20% - Accent1 3 3 3 4 9" xfId="25082" xr:uid="{00000000-0005-0000-0000-000043610000}"/>
    <cellStyle name="20% - Accent1 3 3 3 4 9 2" xfId="25083" xr:uid="{00000000-0005-0000-0000-000044610000}"/>
    <cellStyle name="20% - Accent1 3 3 3 5" xfId="25084" xr:uid="{00000000-0005-0000-0000-000045610000}"/>
    <cellStyle name="20% - Accent1 3 3 3 5 2" xfId="25085" xr:uid="{00000000-0005-0000-0000-000046610000}"/>
    <cellStyle name="20% - Accent1 3 3 3 5 2 2" xfId="25086" xr:uid="{00000000-0005-0000-0000-000047610000}"/>
    <cellStyle name="20% - Accent1 3 3 3 5 2 2 2" xfId="25087" xr:uid="{00000000-0005-0000-0000-000048610000}"/>
    <cellStyle name="20% - Accent1 3 3 3 5 2 2 2 2" xfId="25088" xr:uid="{00000000-0005-0000-0000-000049610000}"/>
    <cellStyle name="20% - Accent1 3 3 3 5 2 2 3" xfId="25089" xr:uid="{00000000-0005-0000-0000-00004A610000}"/>
    <cellStyle name="20% - Accent1 3 3 3 5 2 3" xfId="25090" xr:uid="{00000000-0005-0000-0000-00004B610000}"/>
    <cellStyle name="20% - Accent1 3 3 3 5 2 3 2" xfId="25091" xr:uid="{00000000-0005-0000-0000-00004C610000}"/>
    <cellStyle name="20% - Accent1 3 3 3 5 2 4" xfId="25092" xr:uid="{00000000-0005-0000-0000-00004D610000}"/>
    <cellStyle name="20% - Accent1 3 3 3 5 3" xfId="25093" xr:uid="{00000000-0005-0000-0000-00004E610000}"/>
    <cellStyle name="20% - Accent1 3 3 3 5 3 2" xfId="25094" xr:uid="{00000000-0005-0000-0000-00004F610000}"/>
    <cellStyle name="20% - Accent1 3 3 3 5 3 2 2" xfId="25095" xr:uid="{00000000-0005-0000-0000-000050610000}"/>
    <cellStyle name="20% - Accent1 3 3 3 5 3 2 2 2" xfId="25096" xr:uid="{00000000-0005-0000-0000-000051610000}"/>
    <cellStyle name="20% - Accent1 3 3 3 5 3 2 3" xfId="25097" xr:uid="{00000000-0005-0000-0000-000052610000}"/>
    <cellStyle name="20% - Accent1 3 3 3 5 3 3" xfId="25098" xr:uid="{00000000-0005-0000-0000-000053610000}"/>
    <cellStyle name="20% - Accent1 3 3 3 5 3 3 2" xfId="25099" xr:uid="{00000000-0005-0000-0000-000054610000}"/>
    <cellStyle name="20% - Accent1 3 3 3 5 3 4" xfId="25100" xr:uid="{00000000-0005-0000-0000-000055610000}"/>
    <cellStyle name="20% - Accent1 3 3 3 5 4" xfId="25101" xr:uid="{00000000-0005-0000-0000-000056610000}"/>
    <cellStyle name="20% - Accent1 3 3 3 5 4 2" xfId="25102" xr:uid="{00000000-0005-0000-0000-000057610000}"/>
    <cellStyle name="20% - Accent1 3 3 3 5 4 2 2" xfId="25103" xr:uid="{00000000-0005-0000-0000-000058610000}"/>
    <cellStyle name="20% - Accent1 3 3 3 5 4 2 2 2" xfId="25104" xr:uid="{00000000-0005-0000-0000-000059610000}"/>
    <cellStyle name="20% - Accent1 3 3 3 5 4 2 3" xfId="25105" xr:uid="{00000000-0005-0000-0000-00005A610000}"/>
    <cellStyle name="20% - Accent1 3 3 3 5 4 3" xfId="25106" xr:uid="{00000000-0005-0000-0000-00005B610000}"/>
    <cellStyle name="20% - Accent1 3 3 3 5 4 3 2" xfId="25107" xr:uid="{00000000-0005-0000-0000-00005C610000}"/>
    <cellStyle name="20% - Accent1 3 3 3 5 4 4" xfId="25108" xr:uid="{00000000-0005-0000-0000-00005D610000}"/>
    <cellStyle name="20% - Accent1 3 3 3 5 5" xfId="25109" xr:uid="{00000000-0005-0000-0000-00005E610000}"/>
    <cellStyle name="20% - Accent1 3 3 3 5 5 2" xfId="25110" xr:uid="{00000000-0005-0000-0000-00005F610000}"/>
    <cellStyle name="20% - Accent1 3 3 3 5 5 2 2" xfId="25111" xr:uid="{00000000-0005-0000-0000-000060610000}"/>
    <cellStyle name="20% - Accent1 3 3 3 5 5 3" xfId="25112" xr:uid="{00000000-0005-0000-0000-000061610000}"/>
    <cellStyle name="20% - Accent1 3 3 3 5 6" xfId="25113" xr:uid="{00000000-0005-0000-0000-000062610000}"/>
    <cellStyle name="20% - Accent1 3 3 3 5 6 2" xfId="25114" xr:uid="{00000000-0005-0000-0000-000063610000}"/>
    <cellStyle name="20% - Accent1 3 3 3 5 6 2 2" xfId="25115" xr:uid="{00000000-0005-0000-0000-000064610000}"/>
    <cellStyle name="20% - Accent1 3 3 3 5 6 3" xfId="25116" xr:uid="{00000000-0005-0000-0000-000065610000}"/>
    <cellStyle name="20% - Accent1 3 3 3 5 7" xfId="25117" xr:uid="{00000000-0005-0000-0000-000066610000}"/>
    <cellStyle name="20% - Accent1 3 3 3 5 7 2" xfId="25118" xr:uid="{00000000-0005-0000-0000-000067610000}"/>
    <cellStyle name="20% - Accent1 3 3 3 5 8" xfId="25119" xr:uid="{00000000-0005-0000-0000-000068610000}"/>
    <cellStyle name="20% - Accent1 3 3 3 5 8 2" xfId="25120" xr:uid="{00000000-0005-0000-0000-000069610000}"/>
    <cellStyle name="20% - Accent1 3 3 3 5 9" xfId="25121" xr:uid="{00000000-0005-0000-0000-00006A610000}"/>
    <cellStyle name="20% - Accent1 3 3 3 6" xfId="25122" xr:uid="{00000000-0005-0000-0000-00006B610000}"/>
    <cellStyle name="20% - Accent1 3 3 3 6 2" xfId="25123" xr:uid="{00000000-0005-0000-0000-00006C610000}"/>
    <cellStyle name="20% - Accent1 3 3 3 6 2 2" xfId="25124" xr:uid="{00000000-0005-0000-0000-00006D610000}"/>
    <cellStyle name="20% - Accent1 3 3 3 6 2 2 2" xfId="25125" xr:uid="{00000000-0005-0000-0000-00006E610000}"/>
    <cellStyle name="20% - Accent1 3 3 3 6 2 2 2 2" xfId="25126" xr:uid="{00000000-0005-0000-0000-00006F610000}"/>
    <cellStyle name="20% - Accent1 3 3 3 6 2 2 3" xfId="25127" xr:uid="{00000000-0005-0000-0000-000070610000}"/>
    <cellStyle name="20% - Accent1 3 3 3 6 2 3" xfId="25128" xr:uid="{00000000-0005-0000-0000-000071610000}"/>
    <cellStyle name="20% - Accent1 3 3 3 6 2 3 2" xfId="25129" xr:uid="{00000000-0005-0000-0000-000072610000}"/>
    <cellStyle name="20% - Accent1 3 3 3 6 2 4" xfId="25130" xr:uid="{00000000-0005-0000-0000-000073610000}"/>
    <cellStyle name="20% - Accent1 3 3 3 6 3" xfId="25131" xr:uid="{00000000-0005-0000-0000-000074610000}"/>
    <cellStyle name="20% - Accent1 3 3 3 6 3 2" xfId="25132" xr:uid="{00000000-0005-0000-0000-000075610000}"/>
    <cellStyle name="20% - Accent1 3 3 3 6 3 2 2" xfId="25133" xr:uid="{00000000-0005-0000-0000-000076610000}"/>
    <cellStyle name="20% - Accent1 3 3 3 6 3 2 2 2" xfId="25134" xr:uid="{00000000-0005-0000-0000-000077610000}"/>
    <cellStyle name="20% - Accent1 3 3 3 6 3 2 3" xfId="25135" xr:uid="{00000000-0005-0000-0000-000078610000}"/>
    <cellStyle name="20% - Accent1 3 3 3 6 3 3" xfId="25136" xr:uid="{00000000-0005-0000-0000-000079610000}"/>
    <cellStyle name="20% - Accent1 3 3 3 6 3 3 2" xfId="25137" xr:uid="{00000000-0005-0000-0000-00007A610000}"/>
    <cellStyle name="20% - Accent1 3 3 3 6 3 4" xfId="25138" xr:uid="{00000000-0005-0000-0000-00007B610000}"/>
    <cellStyle name="20% - Accent1 3 3 3 6 4" xfId="25139" xr:uid="{00000000-0005-0000-0000-00007C610000}"/>
    <cellStyle name="20% - Accent1 3 3 3 6 4 2" xfId="25140" xr:uid="{00000000-0005-0000-0000-00007D610000}"/>
    <cellStyle name="20% - Accent1 3 3 3 6 4 2 2" xfId="25141" xr:uid="{00000000-0005-0000-0000-00007E610000}"/>
    <cellStyle name="20% - Accent1 3 3 3 6 4 2 2 2" xfId="25142" xr:uid="{00000000-0005-0000-0000-00007F610000}"/>
    <cellStyle name="20% - Accent1 3 3 3 6 4 2 3" xfId="25143" xr:uid="{00000000-0005-0000-0000-000080610000}"/>
    <cellStyle name="20% - Accent1 3 3 3 6 4 3" xfId="25144" xr:uid="{00000000-0005-0000-0000-000081610000}"/>
    <cellStyle name="20% - Accent1 3 3 3 6 4 3 2" xfId="25145" xr:uid="{00000000-0005-0000-0000-000082610000}"/>
    <cellStyle name="20% - Accent1 3 3 3 6 4 4" xfId="25146" xr:uid="{00000000-0005-0000-0000-000083610000}"/>
    <cellStyle name="20% - Accent1 3 3 3 6 5" xfId="25147" xr:uid="{00000000-0005-0000-0000-000084610000}"/>
    <cellStyle name="20% - Accent1 3 3 3 6 5 2" xfId="25148" xr:uid="{00000000-0005-0000-0000-000085610000}"/>
    <cellStyle name="20% - Accent1 3 3 3 6 5 2 2" xfId="25149" xr:uid="{00000000-0005-0000-0000-000086610000}"/>
    <cellStyle name="20% - Accent1 3 3 3 6 5 3" xfId="25150" xr:uid="{00000000-0005-0000-0000-000087610000}"/>
    <cellStyle name="20% - Accent1 3 3 3 6 6" xfId="25151" xr:uid="{00000000-0005-0000-0000-000088610000}"/>
    <cellStyle name="20% - Accent1 3 3 3 6 6 2" xfId="25152" xr:uid="{00000000-0005-0000-0000-000089610000}"/>
    <cellStyle name="20% - Accent1 3 3 3 6 6 2 2" xfId="25153" xr:uid="{00000000-0005-0000-0000-00008A610000}"/>
    <cellStyle name="20% - Accent1 3 3 3 6 6 3" xfId="25154" xr:uid="{00000000-0005-0000-0000-00008B610000}"/>
    <cellStyle name="20% - Accent1 3 3 3 6 7" xfId="25155" xr:uid="{00000000-0005-0000-0000-00008C610000}"/>
    <cellStyle name="20% - Accent1 3 3 3 6 7 2" xfId="25156" xr:uid="{00000000-0005-0000-0000-00008D610000}"/>
    <cellStyle name="20% - Accent1 3 3 3 6 8" xfId="25157" xr:uid="{00000000-0005-0000-0000-00008E610000}"/>
    <cellStyle name="20% - Accent1 3 3 3 6 8 2" xfId="25158" xr:uid="{00000000-0005-0000-0000-00008F610000}"/>
    <cellStyle name="20% - Accent1 3 3 3 6 9" xfId="25159" xr:uid="{00000000-0005-0000-0000-000090610000}"/>
    <cellStyle name="20% - Accent1 3 3 3 7" xfId="25160" xr:uid="{00000000-0005-0000-0000-000091610000}"/>
    <cellStyle name="20% - Accent1 3 3 3 7 2" xfId="25161" xr:uid="{00000000-0005-0000-0000-000092610000}"/>
    <cellStyle name="20% - Accent1 3 3 3 7 2 2" xfId="25162" xr:uid="{00000000-0005-0000-0000-000093610000}"/>
    <cellStyle name="20% - Accent1 3 3 3 7 2 2 2" xfId="25163" xr:uid="{00000000-0005-0000-0000-000094610000}"/>
    <cellStyle name="20% - Accent1 3 3 3 7 2 3" xfId="25164" xr:uid="{00000000-0005-0000-0000-000095610000}"/>
    <cellStyle name="20% - Accent1 3 3 3 7 3" xfId="25165" xr:uid="{00000000-0005-0000-0000-000096610000}"/>
    <cellStyle name="20% - Accent1 3 3 3 7 3 2" xfId="25166" xr:uid="{00000000-0005-0000-0000-000097610000}"/>
    <cellStyle name="20% - Accent1 3 3 3 7 4" xfId="25167" xr:uid="{00000000-0005-0000-0000-000098610000}"/>
    <cellStyle name="20% - Accent1 3 3 3 8" xfId="25168" xr:uid="{00000000-0005-0000-0000-000099610000}"/>
    <cellStyle name="20% - Accent1 3 3 3 8 2" xfId="25169" xr:uid="{00000000-0005-0000-0000-00009A610000}"/>
    <cellStyle name="20% - Accent1 3 3 3 8 2 2" xfId="25170" xr:uid="{00000000-0005-0000-0000-00009B610000}"/>
    <cellStyle name="20% - Accent1 3 3 3 8 2 2 2" xfId="25171" xr:uid="{00000000-0005-0000-0000-00009C610000}"/>
    <cellStyle name="20% - Accent1 3 3 3 8 2 3" xfId="25172" xr:uid="{00000000-0005-0000-0000-00009D610000}"/>
    <cellStyle name="20% - Accent1 3 3 3 8 3" xfId="25173" xr:uid="{00000000-0005-0000-0000-00009E610000}"/>
    <cellStyle name="20% - Accent1 3 3 3 8 3 2" xfId="25174" xr:uid="{00000000-0005-0000-0000-00009F610000}"/>
    <cellStyle name="20% - Accent1 3 3 3 8 4" xfId="25175" xr:uid="{00000000-0005-0000-0000-0000A0610000}"/>
    <cellStyle name="20% - Accent1 3 3 3 9" xfId="25176" xr:uid="{00000000-0005-0000-0000-0000A1610000}"/>
    <cellStyle name="20% - Accent1 3 3 3 9 2" xfId="25177" xr:uid="{00000000-0005-0000-0000-0000A2610000}"/>
    <cellStyle name="20% - Accent1 3 3 3 9 2 2" xfId="25178" xr:uid="{00000000-0005-0000-0000-0000A3610000}"/>
    <cellStyle name="20% - Accent1 3 3 3 9 2 2 2" xfId="25179" xr:uid="{00000000-0005-0000-0000-0000A4610000}"/>
    <cellStyle name="20% - Accent1 3 3 3 9 2 3" xfId="25180" xr:uid="{00000000-0005-0000-0000-0000A5610000}"/>
    <cellStyle name="20% - Accent1 3 3 3 9 3" xfId="25181" xr:uid="{00000000-0005-0000-0000-0000A6610000}"/>
    <cellStyle name="20% - Accent1 3 3 3 9 3 2" xfId="25182" xr:uid="{00000000-0005-0000-0000-0000A7610000}"/>
    <cellStyle name="20% - Accent1 3 3 3 9 4" xfId="25183" xr:uid="{00000000-0005-0000-0000-0000A8610000}"/>
    <cellStyle name="20% - Accent1 3 3 4" xfId="25184" xr:uid="{00000000-0005-0000-0000-0000A9610000}"/>
    <cellStyle name="20% - Accent1 3 3 4 10" xfId="25185" xr:uid="{00000000-0005-0000-0000-0000AA610000}"/>
    <cellStyle name="20% - Accent1 3 3 4 10 2" xfId="25186" xr:uid="{00000000-0005-0000-0000-0000AB610000}"/>
    <cellStyle name="20% - Accent1 3 3 4 11" xfId="25187" xr:uid="{00000000-0005-0000-0000-0000AC610000}"/>
    <cellStyle name="20% - Accent1 3 3 4 2" xfId="25188" xr:uid="{00000000-0005-0000-0000-0000AD610000}"/>
    <cellStyle name="20% - Accent1 3 3 4 2 2" xfId="25189" xr:uid="{00000000-0005-0000-0000-0000AE610000}"/>
    <cellStyle name="20% - Accent1 3 3 4 2 2 2" xfId="25190" xr:uid="{00000000-0005-0000-0000-0000AF610000}"/>
    <cellStyle name="20% - Accent1 3 3 4 2 2 2 2" xfId="25191" xr:uid="{00000000-0005-0000-0000-0000B0610000}"/>
    <cellStyle name="20% - Accent1 3 3 4 2 2 2 2 2" xfId="25192" xr:uid="{00000000-0005-0000-0000-0000B1610000}"/>
    <cellStyle name="20% - Accent1 3 3 4 2 2 2 3" xfId="25193" xr:uid="{00000000-0005-0000-0000-0000B2610000}"/>
    <cellStyle name="20% - Accent1 3 3 4 2 2 3" xfId="25194" xr:uid="{00000000-0005-0000-0000-0000B3610000}"/>
    <cellStyle name="20% - Accent1 3 3 4 2 2 3 2" xfId="25195" xr:uid="{00000000-0005-0000-0000-0000B4610000}"/>
    <cellStyle name="20% - Accent1 3 3 4 2 2 4" xfId="25196" xr:uid="{00000000-0005-0000-0000-0000B5610000}"/>
    <cellStyle name="20% - Accent1 3 3 4 2 3" xfId="25197" xr:uid="{00000000-0005-0000-0000-0000B6610000}"/>
    <cellStyle name="20% - Accent1 3 3 4 2 3 2" xfId="25198" xr:uid="{00000000-0005-0000-0000-0000B7610000}"/>
    <cellStyle name="20% - Accent1 3 3 4 2 3 2 2" xfId="25199" xr:uid="{00000000-0005-0000-0000-0000B8610000}"/>
    <cellStyle name="20% - Accent1 3 3 4 2 3 2 2 2" xfId="25200" xr:uid="{00000000-0005-0000-0000-0000B9610000}"/>
    <cellStyle name="20% - Accent1 3 3 4 2 3 2 3" xfId="25201" xr:uid="{00000000-0005-0000-0000-0000BA610000}"/>
    <cellStyle name="20% - Accent1 3 3 4 2 3 3" xfId="25202" xr:uid="{00000000-0005-0000-0000-0000BB610000}"/>
    <cellStyle name="20% - Accent1 3 3 4 2 3 3 2" xfId="25203" xr:uid="{00000000-0005-0000-0000-0000BC610000}"/>
    <cellStyle name="20% - Accent1 3 3 4 2 3 4" xfId="25204" xr:uid="{00000000-0005-0000-0000-0000BD610000}"/>
    <cellStyle name="20% - Accent1 3 3 4 2 4" xfId="25205" xr:uid="{00000000-0005-0000-0000-0000BE610000}"/>
    <cellStyle name="20% - Accent1 3 3 4 2 4 2" xfId="25206" xr:uid="{00000000-0005-0000-0000-0000BF610000}"/>
    <cellStyle name="20% - Accent1 3 3 4 2 4 2 2" xfId="25207" xr:uid="{00000000-0005-0000-0000-0000C0610000}"/>
    <cellStyle name="20% - Accent1 3 3 4 2 4 2 2 2" xfId="25208" xr:uid="{00000000-0005-0000-0000-0000C1610000}"/>
    <cellStyle name="20% - Accent1 3 3 4 2 4 2 3" xfId="25209" xr:uid="{00000000-0005-0000-0000-0000C2610000}"/>
    <cellStyle name="20% - Accent1 3 3 4 2 4 3" xfId="25210" xr:uid="{00000000-0005-0000-0000-0000C3610000}"/>
    <cellStyle name="20% - Accent1 3 3 4 2 4 3 2" xfId="25211" xr:uid="{00000000-0005-0000-0000-0000C4610000}"/>
    <cellStyle name="20% - Accent1 3 3 4 2 4 4" xfId="25212" xr:uid="{00000000-0005-0000-0000-0000C5610000}"/>
    <cellStyle name="20% - Accent1 3 3 4 2 5" xfId="25213" xr:uid="{00000000-0005-0000-0000-0000C6610000}"/>
    <cellStyle name="20% - Accent1 3 3 4 2 5 2" xfId="25214" xr:uid="{00000000-0005-0000-0000-0000C7610000}"/>
    <cellStyle name="20% - Accent1 3 3 4 2 5 2 2" xfId="25215" xr:uid="{00000000-0005-0000-0000-0000C8610000}"/>
    <cellStyle name="20% - Accent1 3 3 4 2 5 3" xfId="25216" xr:uid="{00000000-0005-0000-0000-0000C9610000}"/>
    <cellStyle name="20% - Accent1 3 3 4 2 6" xfId="25217" xr:uid="{00000000-0005-0000-0000-0000CA610000}"/>
    <cellStyle name="20% - Accent1 3 3 4 2 6 2" xfId="25218" xr:uid="{00000000-0005-0000-0000-0000CB610000}"/>
    <cellStyle name="20% - Accent1 3 3 4 2 6 2 2" xfId="25219" xr:uid="{00000000-0005-0000-0000-0000CC610000}"/>
    <cellStyle name="20% - Accent1 3 3 4 2 6 3" xfId="25220" xr:uid="{00000000-0005-0000-0000-0000CD610000}"/>
    <cellStyle name="20% - Accent1 3 3 4 2 7" xfId="25221" xr:uid="{00000000-0005-0000-0000-0000CE610000}"/>
    <cellStyle name="20% - Accent1 3 3 4 2 7 2" xfId="25222" xr:uid="{00000000-0005-0000-0000-0000CF610000}"/>
    <cellStyle name="20% - Accent1 3 3 4 2 8" xfId="25223" xr:uid="{00000000-0005-0000-0000-0000D0610000}"/>
    <cellStyle name="20% - Accent1 3 3 4 2 8 2" xfId="25224" xr:uid="{00000000-0005-0000-0000-0000D1610000}"/>
    <cellStyle name="20% - Accent1 3 3 4 2 9" xfId="25225" xr:uid="{00000000-0005-0000-0000-0000D2610000}"/>
    <cellStyle name="20% - Accent1 3 3 4 3" xfId="25226" xr:uid="{00000000-0005-0000-0000-0000D3610000}"/>
    <cellStyle name="20% - Accent1 3 3 4 3 2" xfId="25227" xr:uid="{00000000-0005-0000-0000-0000D4610000}"/>
    <cellStyle name="20% - Accent1 3 3 4 3 2 2" xfId="25228" xr:uid="{00000000-0005-0000-0000-0000D5610000}"/>
    <cellStyle name="20% - Accent1 3 3 4 3 2 2 2" xfId="25229" xr:uid="{00000000-0005-0000-0000-0000D6610000}"/>
    <cellStyle name="20% - Accent1 3 3 4 3 2 2 2 2" xfId="25230" xr:uid="{00000000-0005-0000-0000-0000D7610000}"/>
    <cellStyle name="20% - Accent1 3 3 4 3 2 2 3" xfId="25231" xr:uid="{00000000-0005-0000-0000-0000D8610000}"/>
    <cellStyle name="20% - Accent1 3 3 4 3 2 3" xfId="25232" xr:uid="{00000000-0005-0000-0000-0000D9610000}"/>
    <cellStyle name="20% - Accent1 3 3 4 3 2 3 2" xfId="25233" xr:uid="{00000000-0005-0000-0000-0000DA610000}"/>
    <cellStyle name="20% - Accent1 3 3 4 3 2 4" xfId="25234" xr:uid="{00000000-0005-0000-0000-0000DB610000}"/>
    <cellStyle name="20% - Accent1 3 3 4 3 3" xfId="25235" xr:uid="{00000000-0005-0000-0000-0000DC610000}"/>
    <cellStyle name="20% - Accent1 3 3 4 3 3 2" xfId="25236" xr:uid="{00000000-0005-0000-0000-0000DD610000}"/>
    <cellStyle name="20% - Accent1 3 3 4 3 3 2 2" xfId="25237" xr:uid="{00000000-0005-0000-0000-0000DE610000}"/>
    <cellStyle name="20% - Accent1 3 3 4 3 3 2 2 2" xfId="25238" xr:uid="{00000000-0005-0000-0000-0000DF610000}"/>
    <cellStyle name="20% - Accent1 3 3 4 3 3 2 3" xfId="25239" xr:uid="{00000000-0005-0000-0000-0000E0610000}"/>
    <cellStyle name="20% - Accent1 3 3 4 3 3 3" xfId="25240" xr:uid="{00000000-0005-0000-0000-0000E1610000}"/>
    <cellStyle name="20% - Accent1 3 3 4 3 3 3 2" xfId="25241" xr:uid="{00000000-0005-0000-0000-0000E2610000}"/>
    <cellStyle name="20% - Accent1 3 3 4 3 3 4" xfId="25242" xr:uid="{00000000-0005-0000-0000-0000E3610000}"/>
    <cellStyle name="20% - Accent1 3 3 4 3 4" xfId="25243" xr:uid="{00000000-0005-0000-0000-0000E4610000}"/>
    <cellStyle name="20% - Accent1 3 3 4 3 4 2" xfId="25244" xr:uid="{00000000-0005-0000-0000-0000E5610000}"/>
    <cellStyle name="20% - Accent1 3 3 4 3 4 2 2" xfId="25245" xr:uid="{00000000-0005-0000-0000-0000E6610000}"/>
    <cellStyle name="20% - Accent1 3 3 4 3 4 2 2 2" xfId="25246" xr:uid="{00000000-0005-0000-0000-0000E7610000}"/>
    <cellStyle name="20% - Accent1 3 3 4 3 4 2 3" xfId="25247" xr:uid="{00000000-0005-0000-0000-0000E8610000}"/>
    <cellStyle name="20% - Accent1 3 3 4 3 4 3" xfId="25248" xr:uid="{00000000-0005-0000-0000-0000E9610000}"/>
    <cellStyle name="20% - Accent1 3 3 4 3 4 3 2" xfId="25249" xr:uid="{00000000-0005-0000-0000-0000EA610000}"/>
    <cellStyle name="20% - Accent1 3 3 4 3 4 4" xfId="25250" xr:uid="{00000000-0005-0000-0000-0000EB610000}"/>
    <cellStyle name="20% - Accent1 3 3 4 3 5" xfId="25251" xr:uid="{00000000-0005-0000-0000-0000EC610000}"/>
    <cellStyle name="20% - Accent1 3 3 4 3 5 2" xfId="25252" xr:uid="{00000000-0005-0000-0000-0000ED610000}"/>
    <cellStyle name="20% - Accent1 3 3 4 3 5 2 2" xfId="25253" xr:uid="{00000000-0005-0000-0000-0000EE610000}"/>
    <cellStyle name="20% - Accent1 3 3 4 3 5 3" xfId="25254" xr:uid="{00000000-0005-0000-0000-0000EF610000}"/>
    <cellStyle name="20% - Accent1 3 3 4 3 6" xfId="25255" xr:uid="{00000000-0005-0000-0000-0000F0610000}"/>
    <cellStyle name="20% - Accent1 3 3 4 3 6 2" xfId="25256" xr:uid="{00000000-0005-0000-0000-0000F1610000}"/>
    <cellStyle name="20% - Accent1 3 3 4 3 6 2 2" xfId="25257" xr:uid="{00000000-0005-0000-0000-0000F2610000}"/>
    <cellStyle name="20% - Accent1 3 3 4 3 6 3" xfId="25258" xr:uid="{00000000-0005-0000-0000-0000F3610000}"/>
    <cellStyle name="20% - Accent1 3 3 4 3 7" xfId="25259" xr:uid="{00000000-0005-0000-0000-0000F4610000}"/>
    <cellStyle name="20% - Accent1 3 3 4 3 7 2" xfId="25260" xr:uid="{00000000-0005-0000-0000-0000F5610000}"/>
    <cellStyle name="20% - Accent1 3 3 4 3 8" xfId="25261" xr:uid="{00000000-0005-0000-0000-0000F6610000}"/>
    <cellStyle name="20% - Accent1 3 3 4 3 8 2" xfId="25262" xr:uid="{00000000-0005-0000-0000-0000F7610000}"/>
    <cellStyle name="20% - Accent1 3 3 4 3 9" xfId="25263" xr:uid="{00000000-0005-0000-0000-0000F8610000}"/>
    <cellStyle name="20% - Accent1 3 3 4 4" xfId="25264" xr:uid="{00000000-0005-0000-0000-0000F9610000}"/>
    <cellStyle name="20% - Accent1 3 3 4 4 2" xfId="25265" xr:uid="{00000000-0005-0000-0000-0000FA610000}"/>
    <cellStyle name="20% - Accent1 3 3 4 4 2 2" xfId="25266" xr:uid="{00000000-0005-0000-0000-0000FB610000}"/>
    <cellStyle name="20% - Accent1 3 3 4 4 2 2 2" xfId="25267" xr:uid="{00000000-0005-0000-0000-0000FC610000}"/>
    <cellStyle name="20% - Accent1 3 3 4 4 2 3" xfId="25268" xr:uid="{00000000-0005-0000-0000-0000FD610000}"/>
    <cellStyle name="20% - Accent1 3 3 4 4 3" xfId="25269" xr:uid="{00000000-0005-0000-0000-0000FE610000}"/>
    <cellStyle name="20% - Accent1 3 3 4 4 3 2" xfId="25270" xr:uid="{00000000-0005-0000-0000-0000FF610000}"/>
    <cellStyle name="20% - Accent1 3 3 4 4 4" xfId="25271" xr:uid="{00000000-0005-0000-0000-000000620000}"/>
    <cellStyle name="20% - Accent1 3 3 4 5" xfId="25272" xr:uid="{00000000-0005-0000-0000-000001620000}"/>
    <cellStyle name="20% - Accent1 3 3 4 5 2" xfId="25273" xr:uid="{00000000-0005-0000-0000-000002620000}"/>
    <cellStyle name="20% - Accent1 3 3 4 5 2 2" xfId="25274" xr:uid="{00000000-0005-0000-0000-000003620000}"/>
    <cellStyle name="20% - Accent1 3 3 4 5 2 2 2" xfId="25275" xr:uid="{00000000-0005-0000-0000-000004620000}"/>
    <cellStyle name="20% - Accent1 3 3 4 5 2 3" xfId="25276" xr:uid="{00000000-0005-0000-0000-000005620000}"/>
    <cellStyle name="20% - Accent1 3 3 4 5 3" xfId="25277" xr:uid="{00000000-0005-0000-0000-000006620000}"/>
    <cellStyle name="20% - Accent1 3 3 4 5 3 2" xfId="25278" xr:uid="{00000000-0005-0000-0000-000007620000}"/>
    <cellStyle name="20% - Accent1 3 3 4 5 4" xfId="25279" xr:uid="{00000000-0005-0000-0000-000008620000}"/>
    <cellStyle name="20% - Accent1 3 3 4 6" xfId="25280" xr:uid="{00000000-0005-0000-0000-000009620000}"/>
    <cellStyle name="20% - Accent1 3 3 4 6 2" xfId="25281" xr:uid="{00000000-0005-0000-0000-00000A620000}"/>
    <cellStyle name="20% - Accent1 3 3 4 6 2 2" xfId="25282" xr:uid="{00000000-0005-0000-0000-00000B620000}"/>
    <cellStyle name="20% - Accent1 3 3 4 6 2 2 2" xfId="25283" xr:uid="{00000000-0005-0000-0000-00000C620000}"/>
    <cellStyle name="20% - Accent1 3 3 4 6 2 3" xfId="25284" xr:uid="{00000000-0005-0000-0000-00000D620000}"/>
    <cellStyle name="20% - Accent1 3 3 4 6 3" xfId="25285" xr:uid="{00000000-0005-0000-0000-00000E620000}"/>
    <cellStyle name="20% - Accent1 3 3 4 6 3 2" xfId="25286" xr:uid="{00000000-0005-0000-0000-00000F620000}"/>
    <cellStyle name="20% - Accent1 3 3 4 6 4" xfId="25287" xr:uid="{00000000-0005-0000-0000-000010620000}"/>
    <cellStyle name="20% - Accent1 3 3 4 7" xfId="25288" xr:uid="{00000000-0005-0000-0000-000011620000}"/>
    <cellStyle name="20% - Accent1 3 3 4 7 2" xfId="25289" xr:uid="{00000000-0005-0000-0000-000012620000}"/>
    <cellStyle name="20% - Accent1 3 3 4 7 2 2" xfId="25290" xr:uid="{00000000-0005-0000-0000-000013620000}"/>
    <cellStyle name="20% - Accent1 3 3 4 7 3" xfId="25291" xr:uid="{00000000-0005-0000-0000-000014620000}"/>
    <cellStyle name="20% - Accent1 3 3 4 8" xfId="25292" xr:uid="{00000000-0005-0000-0000-000015620000}"/>
    <cellStyle name="20% - Accent1 3 3 4 8 2" xfId="25293" xr:uid="{00000000-0005-0000-0000-000016620000}"/>
    <cellStyle name="20% - Accent1 3 3 4 8 2 2" xfId="25294" xr:uid="{00000000-0005-0000-0000-000017620000}"/>
    <cellStyle name="20% - Accent1 3 3 4 8 3" xfId="25295" xr:uid="{00000000-0005-0000-0000-000018620000}"/>
    <cellStyle name="20% - Accent1 3 3 4 9" xfId="25296" xr:uid="{00000000-0005-0000-0000-000019620000}"/>
    <cellStyle name="20% - Accent1 3 3 4 9 2" xfId="25297" xr:uid="{00000000-0005-0000-0000-00001A620000}"/>
    <cellStyle name="20% - Accent1 3 3 5" xfId="25298" xr:uid="{00000000-0005-0000-0000-00001B620000}"/>
    <cellStyle name="20% - Accent1 3 3 5 10" xfId="25299" xr:uid="{00000000-0005-0000-0000-00001C620000}"/>
    <cellStyle name="20% - Accent1 3 3 5 10 2" xfId="25300" xr:uid="{00000000-0005-0000-0000-00001D620000}"/>
    <cellStyle name="20% - Accent1 3 3 5 11" xfId="25301" xr:uid="{00000000-0005-0000-0000-00001E620000}"/>
    <cellStyle name="20% - Accent1 3 3 5 2" xfId="25302" xr:uid="{00000000-0005-0000-0000-00001F620000}"/>
    <cellStyle name="20% - Accent1 3 3 5 2 2" xfId="25303" xr:uid="{00000000-0005-0000-0000-000020620000}"/>
    <cellStyle name="20% - Accent1 3 3 5 2 2 2" xfId="25304" xr:uid="{00000000-0005-0000-0000-000021620000}"/>
    <cellStyle name="20% - Accent1 3 3 5 2 2 2 2" xfId="25305" xr:uid="{00000000-0005-0000-0000-000022620000}"/>
    <cellStyle name="20% - Accent1 3 3 5 2 2 2 2 2" xfId="25306" xr:uid="{00000000-0005-0000-0000-000023620000}"/>
    <cellStyle name="20% - Accent1 3 3 5 2 2 2 3" xfId="25307" xr:uid="{00000000-0005-0000-0000-000024620000}"/>
    <cellStyle name="20% - Accent1 3 3 5 2 2 3" xfId="25308" xr:uid="{00000000-0005-0000-0000-000025620000}"/>
    <cellStyle name="20% - Accent1 3 3 5 2 2 3 2" xfId="25309" xr:uid="{00000000-0005-0000-0000-000026620000}"/>
    <cellStyle name="20% - Accent1 3 3 5 2 2 4" xfId="25310" xr:uid="{00000000-0005-0000-0000-000027620000}"/>
    <cellStyle name="20% - Accent1 3 3 5 2 3" xfId="25311" xr:uid="{00000000-0005-0000-0000-000028620000}"/>
    <cellStyle name="20% - Accent1 3 3 5 2 3 2" xfId="25312" xr:uid="{00000000-0005-0000-0000-000029620000}"/>
    <cellStyle name="20% - Accent1 3 3 5 2 3 2 2" xfId="25313" xr:uid="{00000000-0005-0000-0000-00002A620000}"/>
    <cellStyle name="20% - Accent1 3 3 5 2 3 2 2 2" xfId="25314" xr:uid="{00000000-0005-0000-0000-00002B620000}"/>
    <cellStyle name="20% - Accent1 3 3 5 2 3 2 3" xfId="25315" xr:uid="{00000000-0005-0000-0000-00002C620000}"/>
    <cellStyle name="20% - Accent1 3 3 5 2 3 3" xfId="25316" xr:uid="{00000000-0005-0000-0000-00002D620000}"/>
    <cellStyle name="20% - Accent1 3 3 5 2 3 3 2" xfId="25317" xr:uid="{00000000-0005-0000-0000-00002E620000}"/>
    <cellStyle name="20% - Accent1 3 3 5 2 3 4" xfId="25318" xr:uid="{00000000-0005-0000-0000-00002F620000}"/>
    <cellStyle name="20% - Accent1 3 3 5 2 4" xfId="25319" xr:uid="{00000000-0005-0000-0000-000030620000}"/>
    <cellStyle name="20% - Accent1 3 3 5 2 4 2" xfId="25320" xr:uid="{00000000-0005-0000-0000-000031620000}"/>
    <cellStyle name="20% - Accent1 3 3 5 2 4 2 2" xfId="25321" xr:uid="{00000000-0005-0000-0000-000032620000}"/>
    <cellStyle name="20% - Accent1 3 3 5 2 4 2 2 2" xfId="25322" xr:uid="{00000000-0005-0000-0000-000033620000}"/>
    <cellStyle name="20% - Accent1 3 3 5 2 4 2 3" xfId="25323" xr:uid="{00000000-0005-0000-0000-000034620000}"/>
    <cellStyle name="20% - Accent1 3 3 5 2 4 3" xfId="25324" xr:uid="{00000000-0005-0000-0000-000035620000}"/>
    <cellStyle name="20% - Accent1 3 3 5 2 4 3 2" xfId="25325" xr:uid="{00000000-0005-0000-0000-000036620000}"/>
    <cellStyle name="20% - Accent1 3 3 5 2 4 4" xfId="25326" xr:uid="{00000000-0005-0000-0000-000037620000}"/>
    <cellStyle name="20% - Accent1 3 3 5 2 5" xfId="25327" xr:uid="{00000000-0005-0000-0000-000038620000}"/>
    <cellStyle name="20% - Accent1 3 3 5 2 5 2" xfId="25328" xr:uid="{00000000-0005-0000-0000-000039620000}"/>
    <cellStyle name="20% - Accent1 3 3 5 2 5 2 2" xfId="25329" xr:uid="{00000000-0005-0000-0000-00003A620000}"/>
    <cellStyle name="20% - Accent1 3 3 5 2 5 3" xfId="25330" xr:uid="{00000000-0005-0000-0000-00003B620000}"/>
    <cellStyle name="20% - Accent1 3 3 5 2 6" xfId="25331" xr:uid="{00000000-0005-0000-0000-00003C620000}"/>
    <cellStyle name="20% - Accent1 3 3 5 2 6 2" xfId="25332" xr:uid="{00000000-0005-0000-0000-00003D620000}"/>
    <cellStyle name="20% - Accent1 3 3 5 2 6 2 2" xfId="25333" xr:uid="{00000000-0005-0000-0000-00003E620000}"/>
    <cellStyle name="20% - Accent1 3 3 5 2 6 3" xfId="25334" xr:uid="{00000000-0005-0000-0000-00003F620000}"/>
    <cellStyle name="20% - Accent1 3 3 5 2 7" xfId="25335" xr:uid="{00000000-0005-0000-0000-000040620000}"/>
    <cellStyle name="20% - Accent1 3 3 5 2 7 2" xfId="25336" xr:uid="{00000000-0005-0000-0000-000041620000}"/>
    <cellStyle name="20% - Accent1 3 3 5 2 8" xfId="25337" xr:uid="{00000000-0005-0000-0000-000042620000}"/>
    <cellStyle name="20% - Accent1 3 3 5 2 8 2" xfId="25338" xr:uid="{00000000-0005-0000-0000-000043620000}"/>
    <cellStyle name="20% - Accent1 3 3 5 2 9" xfId="25339" xr:uid="{00000000-0005-0000-0000-000044620000}"/>
    <cellStyle name="20% - Accent1 3 3 5 3" xfId="25340" xr:uid="{00000000-0005-0000-0000-000045620000}"/>
    <cellStyle name="20% - Accent1 3 3 5 3 2" xfId="25341" xr:uid="{00000000-0005-0000-0000-000046620000}"/>
    <cellStyle name="20% - Accent1 3 3 5 3 2 2" xfId="25342" xr:uid="{00000000-0005-0000-0000-000047620000}"/>
    <cellStyle name="20% - Accent1 3 3 5 3 2 2 2" xfId="25343" xr:uid="{00000000-0005-0000-0000-000048620000}"/>
    <cellStyle name="20% - Accent1 3 3 5 3 2 2 2 2" xfId="25344" xr:uid="{00000000-0005-0000-0000-000049620000}"/>
    <cellStyle name="20% - Accent1 3 3 5 3 2 2 3" xfId="25345" xr:uid="{00000000-0005-0000-0000-00004A620000}"/>
    <cellStyle name="20% - Accent1 3 3 5 3 2 3" xfId="25346" xr:uid="{00000000-0005-0000-0000-00004B620000}"/>
    <cellStyle name="20% - Accent1 3 3 5 3 2 3 2" xfId="25347" xr:uid="{00000000-0005-0000-0000-00004C620000}"/>
    <cellStyle name="20% - Accent1 3 3 5 3 2 4" xfId="25348" xr:uid="{00000000-0005-0000-0000-00004D620000}"/>
    <cellStyle name="20% - Accent1 3 3 5 3 3" xfId="25349" xr:uid="{00000000-0005-0000-0000-00004E620000}"/>
    <cellStyle name="20% - Accent1 3 3 5 3 3 2" xfId="25350" xr:uid="{00000000-0005-0000-0000-00004F620000}"/>
    <cellStyle name="20% - Accent1 3 3 5 3 3 2 2" xfId="25351" xr:uid="{00000000-0005-0000-0000-000050620000}"/>
    <cellStyle name="20% - Accent1 3 3 5 3 3 2 2 2" xfId="25352" xr:uid="{00000000-0005-0000-0000-000051620000}"/>
    <cellStyle name="20% - Accent1 3 3 5 3 3 2 3" xfId="25353" xr:uid="{00000000-0005-0000-0000-000052620000}"/>
    <cellStyle name="20% - Accent1 3 3 5 3 3 3" xfId="25354" xr:uid="{00000000-0005-0000-0000-000053620000}"/>
    <cellStyle name="20% - Accent1 3 3 5 3 3 3 2" xfId="25355" xr:uid="{00000000-0005-0000-0000-000054620000}"/>
    <cellStyle name="20% - Accent1 3 3 5 3 3 4" xfId="25356" xr:uid="{00000000-0005-0000-0000-000055620000}"/>
    <cellStyle name="20% - Accent1 3 3 5 3 4" xfId="25357" xr:uid="{00000000-0005-0000-0000-000056620000}"/>
    <cellStyle name="20% - Accent1 3 3 5 3 4 2" xfId="25358" xr:uid="{00000000-0005-0000-0000-000057620000}"/>
    <cellStyle name="20% - Accent1 3 3 5 3 4 2 2" xfId="25359" xr:uid="{00000000-0005-0000-0000-000058620000}"/>
    <cellStyle name="20% - Accent1 3 3 5 3 4 2 2 2" xfId="25360" xr:uid="{00000000-0005-0000-0000-000059620000}"/>
    <cellStyle name="20% - Accent1 3 3 5 3 4 2 3" xfId="25361" xr:uid="{00000000-0005-0000-0000-00005A620000}"/>
    <cellStyle name="20% - Accent1 3 3 5 3 4 3" xfId="25362" xr:uid="{00000000-0005-0000-0000-00005B620000}"/>
    <cellStyle name="20% - Accent1 3 3 5 3 4 3 2" xfId="25363" xr:uid="{00000000-0005-0000-0000-00005C620000}"/>
    <cellStyle name="20% - Accent1 3 3 5 3 4 4" xfId="25364" xr:uid="{00000000-0005-0000-0000-00005D620000}"/>
    <cellStyle name="20% - Accent1 3 3 5 3 5" xfId="25365" xr:uid="{00000000-0005-0000-0000-00005E620000}"/>
    <cellStyle name="20% - Accent1 3 3 5 3 5 2" xfId="25366" xr:uid="{00000000-0005-0000-0000-00005F620000}"/>
    <cellStyle name="20% - Accent1 3 3 5 3 5 2 2" xfId="25367" xr:uid="{00000000-0005-0000-0000-000060620000}"/>
    <cellStyle name="20% - Accent1 3 3 5 3 5 3" xfId="25368" xr:uid="{00000000-0005-0000-0000-000061620000}"/>
    <cellStyle name="20% - Accent1 3 3 5 3 6" xfId="25369" xr:uid="{00000000-0005-0000-0000-000062620000}"/>
    <cellStyle name="20% - Accent1 3 3 5 3 6 2" xfId="25370" xr:uid="{00000000-0005-0000-0000-000063620000}"/>
    <cellStyle name="20% - Accent1 3 3 5 3 6 2 2" xfId="25371" xr:uid="{00000000-0005-0000-0000-000064620000}"/>
    <cellStyle name="20% - Accent1 3 3 5 3 6 3" xfId="25372" xr:uid="{00000000-0005-0000-0000-000065620000}"/>
    <cellStyle name="20% - Accent1 3 3 5 3 7" xfId="25373" xr:uid="{00000000-0005-0000-0000-000066620000}"/>
    <cellStyle name="20% - Accent1 3 3 5 3 7 2" xfId="25374" xr:uid="{00000000-0005-0000-0000-000067620000}"/>
    <cellStyle name="20% - Accent1 3 3 5 3 8" xfId="25375" xr:uid="{00000000-0005-0000-0000-000068620000}"/>
    <cellStyle name="20% - Accent1 3 3 5 3 8 2" xfId="25376" xr:uid="{00000000-0005-0000-0000-000069620000}"/>
    <cellStyle name="20% - Accent1 3 3 5 3 9" xfId="25377" xr:uid="{00000000-0005-0000-0000-00006A620000}"/>
    <cellStyle name="20% - Accent1 3 3 5 4" xfId="25378" xr:uid="{00000000-0005-0000-0000-00006B620000}"/>
    <cellStyle name="20% - Accent1 3 3 5 4 2" xfId="25379" xr:uid="{00000000-0005-0000-0000-00006C620000}"/>
    <cellStyle name="20% - Accent1 3 3 5 4 2 2" xfId="25380" xr:uid="{00000000-0005-0000-0000-00006D620000}"/>
    <cellStyle name="20% - Accent1 3 3 5 4 2 2 2" xfId="25381" xr:uid="{00000000-0005-0000-0000-00006E620000}"/>
    <cellStyle name="20% - Accent1 3 3 5 4 2 3" xfId="25382" xr:uid="{00000000-0005-0000-0000-00006F620000}"/>
    <cellStyle name="20% - Accent1 3 3 5 4 3" xfId="25383" xr:uid="{00000000-0005-0000-0000-000070620000}"/>
    <cellStyle name="20% - Accent1 3 3 5 4 3 2" xfId="25384" xr:uid="{00000000-0005-0000-0000-000071620000}"/>
    <cellStyle name="20% - Accent1 3 3 5 4 4" xfId="25385" xr:uid="{00000000-0005-0000-0000-000072620000}"/>
    <cellStyle name="20% - Accent1 3 3 5 5" xfId="25386" xr:uid="{00000000-0005-0000-0000-000073620000}"/>
    <cellStyle name="20% - Accent1 3 3 5 5 2" xfId="25387" xr:uid="{00000000-0005-0000-0000-000074620000}"/>
    <cellStyle name="20% - Accent1 3 3 5 5 2 2" xfId="25388" xr:uid="{00000000-0005-0000-0000-000075620000}"/>
    <cellStyle name="20% - Accent1 3 3 5 5 2 2 2" xfId="25389" xr:uid="{00000000-0005-0000-0000-000076620000}"/>
    <cellStyle name="20% - Accent1 3 3 5 5 2 3" xfId="25390" xr:uid="{00000000-0005-0000-0000-000077620000}"/>
    <cellStyle name="20% - Accent1 3 3 5 5 3" xfId="25391" xr:uid="{00000000-0005-0000-0000-000078620000}"/>
    <cellStyle name="20% - Accent1 3 3 5 5 3 2" xfId="25392" xr:uid="{00000000-0005-0000-0000-000079620000}"/>
    <cellStyle name="20% - Accent1 3 3 5 5 4" xfId="25393" xr:uid="{00000000-0005-0000-0000-00007A620000}"/>
    <cellStyle name="20% - Accent1 3 3 5 6" xfId="25394" xr:uid="{00000000-0005-0000-0000-00007B620000}"/>
    <cellStyle name="20% - Accent1 3 3 5 6 2" xfId="25395" xr:uid="{00000000-0005-0000-0000-00007C620000}"/>
    <cellStyle name="20% - Accent1 3 3 5 6 2 2" xfId="25396" xr:uid="{00000000-0005-0000-0000-00007D620000}"/>
    <cellStyle name="20% - Accent1 3 3 5 6 2 2 2" xfId="25397" xr:uid="{00000000-0005-0000-0000-00007E620000}"/>
    <cellStyle name="20% - Accent1 3 3 5 6 2 3" xfId="25398" xr:uid="{00000000-0005-0000-0000-00007F620000}"/>
    <cellStyle name="20% - Accent1 3 3 5 6 3" xfId="25399" xr:uid="{00000000-0005-0000-0000-000080620000}"/>
    <cellStyle name="20% - Accent1 3 3 5 6 3 2" xfId="25400" xr:uid="{00000000-0005-0000-0000-000081620000}"/>
    <cellStyle name="20% - Accent1 3 3 5 6 4" xfId="25401" xr:uid="{00000000-0005-0000-0000-000082620000}"/>
    <cellStyle name="20% - Accent1 3 3 5 7" xfId="25402" xr:uid="{00000000-0005-0000-0000-000083620000}"/>
    <cellStyle name="20% - Accent1 3 3 5 7 2" xfId="25403" xr:uid="{00000000-0005-0000-0000-000084620000}"/>
    <cellStyle name="20% - Accent1 3 3 5 7 2 2" xfId="25404" xr:uid="{00000000-0005-0000-0000-000085620000}"/>
    <cellStyle name="20% - Accent1 3 3 5 7 3" xfId="25405" xr:uid="{00000000-0005-0000-0000-000086620000}"/>
    <cellStyle name="20% - Accent1 3 3 5 8" xfId="25406" xr:uid="{00000000-0005-0000-0000-000087620000}"/>
    <cellStyle name="20% - Accent1 3 3 5 8 2" xfId="25407" xr:uid="{00000000-0005-0000-0000-000088620000}"/>
    <cellStyle name="20% - Accent1 3 3 5 8 2 2" xfId="25408" xr:uid="{00000000-0005-0000-0000-000089620000}"/>
    <cellStyle name="20% - Accent1 3 3 5 8 3" xfId="25409" xr:uid="{00000000-0005-0000-0000-00008A620000}"/>
    <cellStyle name="20% - Accent1 3 3 5 9" xfId="25410" xr:uid="{00000000-0005-0000-0000-00008B620000}"/>
    <cellStyle name="20% - Accent1 3 3 5 9 2" xfId="25411" xr:uid="{00000000-0005-0000-0000-00008C620000}"/>
    <cellStyle name="20% - Accent1 3 3 6" xfId="25412" xr:uid="{00000000-0005-0000-0000-00008D620000}"/>
    <cellStyle name="20% - Accent1 3 3 6 10" xfId="25413" xr:uid="{00000000-0005-0000-0000-00008E620000}"/>
    <cellStyle name="20% - Accent1 3 3 6 10 2" xfId="25414" xr:uid="{00000000-0005-0000-0000-00008F620000}"/>
    <cellStyle name="20% - Accent1 3 3 6 11" xfId="25415" xr:uid="{00000000-0005-0000-0000-000090620000}"/>
    <cellStyle name="20% - Accent1 3 3 6 2" xfId="25416" xr:uid="{00000000-0005-0000-0000-000091620000}"/>
    <cellStyle name="20% - Accent1 3 3 6 2 2" xfId="25417" xr:uid="{00000000-0005-0000-0000-000092620000}"/>
    <cellStyle name="20% - Accent1 3 3 6 2 2 2" xfId="25418" xr:uid="{00000000-0005-0000-0000-000093620000}"/>
    <cellStyle name="20% - Accent1 3 3 6 2 2 2 2" xfId="25419" xr:uid="{00000000-0005-0000-0000-000094620000}"/>
    <cellStyle name="20% - Accent1 3 3 6 2 2 2 2 2" xfId="25420" xr:uid="{00000000-0005-0000-0000-000095620000}"/>
    <cellStyle name="20% - Accent1 3 3 6 2 2 2 3" xfId="25421" xr:uid="{00000000-0005-0000-0000-000096620000}"/>
    <cellStyle name="20% - Accent1 3 3 6 2 2 3" xfId="25422" xr:uid="{00000000-0005-0000-0000-000097620000}"/>
    <cellStyle name="20% - Accent1 3 3 6 2 2 3 2" xfId="25423" xr:uid="{00000000-0005-0000-0000-000098620000}"/>
    <cellStyle name="20% - Accent1 3 3 6 2 2 4" xfId="25424" xr:uid="{00000000-0005-0000-0000-000099620000}"/>
    <cellStyle name="20% - Accent1 3 3 6 2 3" xfId="25425" xr:uid="{00000000-0005-0000-0000-00009A620000}"/>
    <cellStyle name="20% - Accent1 3 3 6 2 3 2" xfId="25426" xr:uid="{00000000-0005-0000-0000-00009B620000}"/>
    <cellStyle name="20% - Accent1 3 3 6 2 3 2 2" xfId="25427" xr:uid="{00000000-0005-0000-0000-00009C620000}"/>
    <cellStyle name="20% - Accent1 3 3 6 2 3 2 2 2" xfId="25428" xr:uid="{00000000-0005-0000-0000-00009D620000}"/>
    <cellStyle name="20% - Accent1 3 3 6 2 3 2 3" xfId="25429" xr:uid="{00000000-0005-0000-0000-00009E620000}"/>
    <cellStyle name="20% - Accent1 3 3 6 2 3 3" xfId="25430" xr:uid="{00000000-0005-0000-0000-00009F620000}"/>
    <cellStyle name="20% - Accent1 3 3 6 2 3 3 2" xfId="25431" xr:uid="{00000000-0005-0000-0000-0000A0620000}"/>
    <cellStyle name="20% - Accent1 3 3 6 2 3 4" xfId="25432" xr:uid="{00000000-0005-0000-0000-0000A1620000}"/>
    <cellStyle name="20% - Accent1 3 3 6 2 4" xfId="25433" xr:uid="{00000000-0005-0000-0000-0000A2620000}"/>
    <cellStyle name="20% - Accent1 3 3 6 2 4 2" xfId="25434" xr:uid="{00000000-0005-0000-0000-0000A3620000}"/>
    <cellStyle name="20% - Accent1 3 3 6 2 4 2 2" xfId="25435" xr:uid="{00000000-0005-0000-0000-0000A4620000}"/>
    <cellStyle name="20% - Accent1 3 3 6 2 4 2 2 2" xfId="25436" xr:uid="{00000000-0005-0000-0000-0000A5620000}"/>
    <cellStyle name="20% - Accent1 3 3 6 2 4 2 3" xfId="25437" xr:uid="{00000000-0005-0000-0000-0000A6620000}"/>
    <cellStyle name="20% - Accent1 3 3 6 2 4 3" xfId="25438" xr:uid="{00000000-0005-0000-0000-0000A7620000}"/>
    <cellStyle name="20% - Accent1 3 3 6 2 4 3 2" xfId="25439" xr:uid="{00000000-0005-0000-0000-0000A8620000}"/>
    <cellStyle name="20% - Accent1 3 3 6 2 4 4" xfId="25440" xr:uid="{00000000-0005-0000-0000-0000A9620000}"/>
    <cellStyle name="20% - Accent1 3 3 6 2 5" xfId="25441" xr:uid="{00000000-0005-0000-0000-0000AA620000}"/>
    <cellStyle name="20% - Accent1 3 3 6 2 5 2" xfId="25442" xr:uid="{00000000-0005-0000-0000-0000AB620000}"/>
    <cellStyle name="20% - Accent1 3 3 6 2 5 2 2" xfId="25443" xr:uid="{00000000-0005-0000-0000-0000AC620000}"/>
    <cellStyle name="20% - Accent1 3 3 6 2 5 3" xfId="25444" xr:uid="{00000000-0005-0000-0000-0000AD620000}"/>
    <cellStyle name="20% - Accent1 3 3 6 2 6" xfId="25445" xr:uid="{00000000-0005-0000-0000-0000AE620000}"/>
    <cellStyle name="20% - Accent1 3 3 6 2 6 2" xfId="25446" xr:uid="{00000000-0005-0000-0000-0000AF620000}"/>
    <cellStyle name="20% - Accent1 3 3 6 2 6 2 2" xfId="25447" xr:uid="{00000000-0005-0000-0000-0000B0620000}"/>
    <cellStyle name="20% - Accent1 3 3 6 2 6 3" xfId="25448" xr:uid="{00000000-0005-0000-0000-0000B1620000}"/>
    <cellStyle name="20% - Accent1 3 3 6 2 7" xfId="25449" xr:uid="{00000000-0005-0000-0000-0000B2620000}"/>
    <cellStyle name="20% - Accent1 3 3 6 2 7 2" xfId="25450" xr:uid="{00000000-0005-0000-0000-0000B3620000}"/>
    <cellStyle name="20% - Accent1 3 3 6 2 8" xfId="25451" xr:uid="{00000000-0005-0000-0000-0000B4620000}"/>
    <cellStyle name="20% - Accent1 3 3 6 2 8 2" xfId="25452" xr:uid="{00000000-0005-0000-0000-0000B5620000}"/>
    <cellStyle name="20% - Accent1 3 3 6 2 9" xfId="25453" xr:uid="{00000000-0005-0000-0000-0000B6620000}"/>
    <cellStyle name="20% - Accent1 3 3 6 3" xfId="25454" xr:uid="{00000000-0005-0000-0000-0000B7620000}"/>
    <cellStyle name="20% - Accent1 3 3 6 3 2" xfId="25455" xr:uid="{00000000-0005-0000-0000-0000B8620000}"/>
    <cellStyle name="20% - Accent1 3 3 6 3 2 2" xfId="25456" xr:uid="{00000000-0005-0000-0000-0000B9620000}"/>
    <cellStyle name="20% - Accent1 3 3 6 3 2 2 2" xfId="25457" xr:uid="{00000000-0005-0000-0000-0000BA620000}"/>
    <cellStyle name="20% - Accent1 3 3 6 3 2 2 2 2" xfId="25458" xr:uid="{00000000-0005-0000-0000-0000BB620000}"/>
    <cellStyle name="20% - Accent1 3 3 6 3 2 2 3" xfId="25459" xr:uid="{00000000-0005-0000-0000-0000BC620000}"/>
    <cellStyle name="20% - Accent1 3 3 6 3 2 3" xfId="25460" xr:uid="{00000000-0005-0000-0000-0000BD620000}"/>
    <cellStyle name="20% - Accent1 3 3 6 3 2 3 2" xfId="25461" xr:uid="{00000000-0005-0000-0000-0000BE620000}"/>
    <cellStyle name="20% - Accent1 3 3 6 3 2 4" xfId="25462" xr:uid="{00000000-0005-0000-0000-0000BF620000}"/>
    <cellStyle name="20% - Accent1 3 3 6 3 3" xfId="25463" xr:uid="{00000000-0005-0000-0000-0000C0620000}"/>
    <cellStyle name="20% - Accent1 3 3 6 3 3 2" xfId="25464" xr:uid="{00000000-0005-0000-0000-0000C1620000}"/>
    <cellStyle name="20% - Accent1 3 3 6 3 3 2 2" xfId="25465" xr:uid="{00000000-0005-0000-0000-0000C2620000}"/>
    <cellStyle name="20% - Accent1 3 3 6 3 3 2 2 2" xfId="25466" xr:uid="{00000000-0005-0000-0000-0000C3620000}"/>
    <cellStyle name="20% - Accent1 3 3 6 3 3 2 3" xfId="25467" xr:uid="{00000000-0005-0000-0000-0000C4620000}"/>
    <cellStyle name="20% - Accent1 3 3 6 3 3 3" xfId="25468" xr:uid="{00000000-0005-0000-0000-0000C5620000}"/>
    <cellStyle name="20% - Accent1 3 3 6 3 3 3 2" xfId="25469" xr:uid="{00000000-0005-0000-0000-0000C6620000}"/>
    <cellStyle name="20% - Accent1 3 3 6 3 3 4" xfId="25470" xr:uid="{00000000-0005-0000-0000-0000C7620000}"/>
    <cellStyle name="20% - Accent1 3 3 6 3 4" xfId="25471" xr:uid="{00000000-0005-0000-0000-0000C8620000}"/>
    <cellStyle name="20% - Accent1 3 3 6 3 4 2" xfId="25472" xr:uid="{00000000-0005-0000-0000-0000C9620000}"/>
    <cellStyle name="20% - Accent1 3 3 6 3 4 2 2" xfId="25473" xr:uid="{00000000-0005-0000-0000-0000CA620000}"/>
    <cellStyle name="20% - Accent1 3 3 6 3 4 2 2 2" xfId="25474" xr:uid="{00000000-0005-0000-0000-0000CB620000}"/>
    <cellStyle name="20% - Accent1 3 3 6 3 4 2 3" xfId="25475" xr:uid="{00000000-0005-0000-0000-0000CC620000}"/>
    <cellStyle name="20% - Accent1 3 3 6 3 4 3" xfId="25476" xr:uid="{00000000-0005-0000-0000-0000CD620000}"/>
    <cellStyle name="20% - Accent1 3 3 6 3 4 3 2" xfId="25477" xr:uid="{00000000-0005-0000-0000-0000CE620000}"/>
    <cellStyle name="20% - Accent1 3 3 6 3 4 4" xfId="25478" xr:uid="{00000000-0005-0000-0000-0000CF620000}"/>
    <cellStyle name="20% - Accent1 3 3 6 3 5" xfId="25479" xr:uid="{00000000-0005-0000-0000-0000D0620000}"/>
    <cellStyle name="20% - Accent1 3 3 6 3 5 2" xfId="25480" xr:uid="{00000000-0005-0000-0000-0000D1620000}"/>
    <cellStyle name="20% - Accent1 3 3 6 3 5 2 2" xfId="25481" xr:uid="{00000000-0005-0000-0000-0000D2620000}"/>
    <cellStyle name="20% - Accent1 3 3 6 3 5 3" xfId="25482" xr:uid="{00000000-0005-0000-0000-0000D3620000}"/>
    <cellStyle name="20% - Accent1 3 3 6 3 6" xfId="25483" xr:uid="{00000000-0005-0000-0000-0000D4620000}"/>
    <cellStyle name="20% - Accent1 3 3 6 3 6 2" xfId="25484" xr:uid="{00000000-0005-0000-0000-0000D5620000}"/>
    <cellStyle name="20% - Accent1 3 3 6 3 6 2 2" xfId="25485" xr:uid="{00000000-0005-0000-0000-0000D6620000}"/>
    <cellStyle name="20% - Accent1 3 3 6 3 6 3" xfId="25486" xr:uid="{00000000-0005-0000-0000-0000D7620000}"/>
    <cellStyle name="20% - Accent1 3 3 6 3 7" xfId="25487" xr:uid="{00000000-0005-0000-0000-0000D8620000}"/>
    <cellStyle name="20% - Accent1 3 3 6 3 7 2" xfId="25488" xr:uid="{00000000-0005-0000-0000-0000D9620000}"/>
    <cellStyle name="20% - Accent1 3 3 6 3 8" xfId="25489" xr:uid="{00000000-0005-0000-0000-0000DA620000}"/>
    <cellStyle name="20% - Accent1 3 3 6 3 8 2" xfId="25490" xr:uid="{00000000-0005-0000-0000-0000DB620000}"/>
    <cellStyle name="20% - Accent1 3 3 6 3 9" xfId="25491" xr:uid="{00000000-0005-0000-0000-0000DC620000}"/>
    <cellStyle name="20% - Accent1 3 3 6 4" xfId="25492" xr:uid="{00000000-0005-0000-0000-0000DD620000}"/>
    <cellStyle name="20% - Accent1 3 3 6 4 2" xfId="25493" xr:uid="{00000000-0005-0000-0000-0000DE620000}"/>
    <cellStyle name="20% - Accent1 3 3 6 4 2 2" xfId="25494" xr:uid="{00000000-0005-0000-0000-0000DF620000}"/>
    <cellStyle name="20% - Accent1 3 3 6 4 2 2 2" xfId="25495" xr:uid="{00000000-0005-0000-0000-0000E0620000}"/>
    <cellStyle name="20% - Accent1 3 3 6 4 2 3" xfId="25496" xr:uid="{00000000-0005-0000-0000-0000E1620000}"/>
    <cellStyle name="20% - Accent1 3 3 6 4 3" xfId="25497" xr:uid="{00000000-0005-0000-0000-0000E2620000}"/>
    <cellStyle name="20% - Accent1 3 3 6 4 3 2" xfId="25498" xr:uid="{00000000-0005-0000-0000-0000E3620000}"/>
    <cellStyle name="20% - Accent1 3 3 6 4 4" xfId="25499" xr:uid="{00000000-0005-0000-0000-0000E4620000}"/>
    <cellStyle name="20% - Accent1 3 3 6 5" xfId="25500" xr:uid="{00000000-0005-0000-0000-0000E5620000}"/>
    <cellStyle name="20% - Accent1 3 3 6 5 2" xfId="25501" xr:uid="{00000000-0005-0000-0000-0000E6620000}"/>
    <cellStyle name="20% - Accent1 3 3 6 5 2 2" xfId="25502" xr:uid="{00000000-0005-0000-0000-0000E7620000}"/>
    <cellStyle name="20% - Accent1 3 3 6 5 2 2 2" xfId="25503" xr:uid="{00000000-0005-0000-0000-0000E8620000}"/>
    <cellStyle name="20% - Accent1 3 3 6 5 2 3" xfId="25504" xr:uid="{00000000-0005-0000-0000-0000E9620000}"/>
    <cellStyle name="20% - Accent1 3 3 6 5 3" xfId="25505" xr:uid="{00000000-0005-0000-0000-0000EA620000}"/>
    <cellStyle name="20% - Accent1 3 3 6 5 3 2" xfId="25506" xr:uid="{00000000-0005-0000-0000-0000EB620000}"/>
    <cellStyle name="20% - Accent1 3 3 6 5 4" xfId="25507" xr:uid="{00000000-0005-0000-0000-0000EC620000}"/>
    <cellStyle name="20% - Accent1 3 3 6 6" xfId="25508" xr:uid="{00000000-0005-0000-0000-0000ED620000}"/>
    <cellStyle name="20% - Accent1 3 3 6 6 2" xfId="25509" xr:uid="{00000000-0005-0000-0000-0000EE620000}"/>
    <cellStyle name="20% - Accent1 3 3 6 6 2 2" xfId="25510" xr:uid="{00000000-0005-0000-0000-0000EF620000}"/>
    <cellStyle name="20% - Accent1 3 3 6 6 2 2 2" xfId="25511" xr:uid="{00000000-0005-0000-0000-0000F0620000}"/>
    <cellStyle name="20% - Accent1 3 3 6 6 2 3" xfId="25512" xr:uid="{00000000-0005-0000-0000-0000F1620000}"/>
    <cellStyle name="20% - Accent1 3 3 6 6 3" xfId="25513" xr:uid="{00000000-0005-0000-0000-0000F2620000}"/>
    <cellStyle name="20% - Accent1 3 3 6 6 3 2" xfId="25514" xr:uid="{00000000-0005-0000-0000-0000F3620000}"/>
    <cellStyle name="20% - Accent1 3 3 6 6 4" xfId="25515" xr:uid="{00000000-0005-0000-0000-0000F4620000}"/>
    <cellStyle name="20% - Accent1 3 3 6 7" xfId="25516" xr:uid="{00000000-0005-0000-0000-0000F5620000}"/>
    <cellStyle name="20% - Accent1 3 3 6 7 2" xfId="25517" xr:uid="{00000000-0005-0000-0000-0000F6620000}"/>
    <cellStyle name="20% - Accent1 3 3 6 7 2 2" xfId="25518" xr:uid="{00000000-0005-0000-0000-0000F7620000}"/>
    <cellStyle name="20% - Accent1 3 3 6 7 3" xfId="25519" xr:uid="{00000000-0005-0000-0000-0000F8620000}"/>
    <cellStyle name="20% - Accent1 3 3 6 8" xfId="25520" xr:uid="{00000000-0005-0000-0000-0000F9620000}"/>
    <cellStyle name="20% - Accent1 3 3 6 8 2" xfId="25521" xr:uid="{00000000-0005-0000-0000-0000FA620000}"/>
    <cellStyle name="20% - Accent1 3 3 6 8 2 2" xfId="25522" xr:uid="{00000000-0005-0000-0000-0000FB620000}"/>
    <cellStyle name="20% - Accent1 3 3 6 8 3" xfId="25523" xr:uid="{00000000-0005-0000-0000-0000FC620000}"/>
    <cellStyle name="20% - Accent1 3 3 6 9" xfId="25524" xr:uid="{00000000-0005-0000-0000-0000FD620000}"/>
    <cellStyle name="20% - Accent1 3 3 6 9 2" xfId="25525" xr:uid="{00000000-0005-0000-0000-0000FE620000}"/>
    <cellStyle name="20% - Accent1 3 3 7" xfId="25526" xr:uid="{00000000-0005-0000-0000-0000FF620000}"/>
    <cellStyle name="20% - Accent1 3 3 7 2" xfId="25527" xr:uid="{00000000-0005-0000-0000-000000630000}"/>
    <cellStyle name="20% - Accent1 3 3 7 2 2" xfId="25528" xr:uid="{00000000-0005-0000-0000-000001630000}"/>
    <cellStyle name="20% - Accent1 3 3 7 2 2 2" xfId="25529" xr:uid="{00000000-0005-0000-0000-000002630000}"/>
    <cellStyle name="20% - Accent1 3 3 7 2 2 2 2" xfId="25530" xr:uid="{00000000-0005-0000-0000-000003630000}"/>
    <cellStyle name="20% - Accent1 3 3 7 2 2 3" xfId="25531" xr:uid="{00000000-0005-0000-0000-000004630000}"/>
    <cellStyle name="20% - Accent1 3 3 7 2 3" xfId="25532" xr:uid="{00000000-0005-0000-0000-000005630000}"/>
    <cellStyle name="20% - Accent1 3 3 7 2 3 2" xfId="25533" xr:uid="{00000000-0005-0000-0000-000006630000}"/>
    <cellStyle name="20% - Accent1 3 3 7 2 4" xfId="25534" xr:uid="{00000000-0005-0000-0000-000007630000}"/>
    <cellStyle name="20% - Accent1 3 3 7 3" xfId="25535" xr:uid="{00000000-0005-0000-0000-000008630000}"/>
    <cellStyle name="20% - Accent1 3 3 7 3 2" xfId="25536" xr:uid="{00000000-0005-0000-0000-000009630000}"/>
    <cellStyle name="20% - Accent1 3 3 7 3 2 2" xfId="25537" xr:uid="{00000000-0005-0000-0000-00000A630000}"/>
    <cellStyle name="20% - Accent1 3 3 7 3 2 2 2" xfId="25538" xr:uid="{00000000-0005-0000-0000-00000B630000}"/>
    <cellStyle name="20% - Accent1 3 3 7 3 2 3" xfId="25539" xr:uid="{00000000-0005-0000-0000-00000C630000}"/>
    <cellStyle name="20% - Accent1 3 3 7 3 3" xfId="25540" xr:uid="{00000000-0005-0000-0000-00000D630000}"/>
    <cellStyle name="20% - Accent1 3 3 7 3 3 2" xfId="25541" xr:uid="{00000000-0005-0000-0000-00000E630000}"/>
    <cellStyle name="20% - Accent1 3 3 7 3 4" xfId="25542" xr:uid="{00000000-0005-0000-0000-00000F630000}"/>
    <cellStyle name="20% - Accent1 3 3 7 4" xfId="25543" xr:uid="{00000000-0005-0000-0000-000010630000}"/>
    <cellStyle name="20% - Accent1 3 3 7 4 2" xfId="25544" xr:uid="{00000000-0005-0000-0000-000011630000}"/>
    <cellStyle name="20% - Accent1 3 3 7 4 2 2" xfId="25545" xr:uid="{00000000-0005-0000-0000-000012630000}"/>
    <cellStyle name="20% - Accent1 3 3 7 4 2 2 2" xfId="25546" xr:uid="{00000000-0005-0000-0000-000013630000}"/>
    <cellStyle name="20% - Accent1 3 3 7 4 2 3" xfId="25547" xr:uid="{00000000-0005-0000-0000-000014630000}"/>
    <cellStyle name="20% - Accent1 3 3 7 4 3" xfId="25548" xr:uid="{00000000-0005-0000-0000-000015630000}"/>
    <cellStyle name="20% - Accent1 3 3 7 4 3 2" xfId="25549" xr:uid="{00000000-0005-0000-0000-000016630000}"/>
    <cellStyle name="20% - Accent1 3 3 7 4 4" xfId="25550" xr:uid="{00000000-0005-0000-0000-000017630000}"/>
    <cellStyle name="20% - Accent1 3 3 7 5" xfId="25551" xr:uid="{00000000-0005-0000-0000-000018630000}"/>
    <cellStyle name="20% - Accent1 3 3 7 5 2" xfId="25552" xr:uid="{00000000-0005-0000-0000-000019630000}"/>
    <cellStyle name="20% - Accent1 3 3 7 5 2 2" xfId="25553" xr:uid="{00000000-0005-0000-0000-00001A630000}"/>
    <cellStyle name="20% - Accent1 3 3 7 5 3" xfId="25554" xr:uid="{00000000-0005-0000-0000-00001B630000}"/>
    <cellStyle name="20% - Accent1 3 3 7 6" xfId="25555" xr:uid="{00000000-0005-0000-0000-00001C630000}"/>
    <cellStyle name="20% - Accent1 3 3 7 6 2" xfId="25556" xr:uid="{00000000-0005-0000-0000-00001D630000}"/>
    <cellStyle name="20% - Accent1 3 3 7 6 2 2" xfId="25557" xr:uid="{00000000-0005-0000-0000-00001E630000}"/>
    <cellStyle name="20% - Accent1 3 3 7 6 3" xfId="25558" xr:uid="{00000000-0005-0000-0000-00001F630000}"/>
    <cellStyle name="20% - Accent1 3 3 7 7" xfId="25559" xr:uid="{00000000-0005-0000-0000-000020630000}"/>
    <cellStyle name="20% - Accent1 3 3 7 7 2" xfId="25560" xr:uid="{00000000-0005-0000-0000-000021630000}"/>
    <cellStyle name="20% - Accent1 3 3 7 8" xfId="25561" xr:uid="{00000000-0005-0000-0000-000022630000}"/>
    <cellStyle name="20% - Accent1 3 3 7 8 2" xfId="25562" xr:uid="{00000000-0005-0000-0000-000023630000}"/>
    <cellStyle name="20% - Accent1 3 3 7 9" xfId="25563" xr:uid="{00000000-0005-0000-0000-000024630000}"/>
    <cellStyle name="20% - Accent1 3 3 8" xfId="25564" xr:uid="{00000000-0005-0000-0000-000025630000}"/>
    <cellStyle name="20% - Accent1 3 3 8 2" xfId="25565" xr:uid="{00000000-0005-0000-0000-000026630000}"/>
    <cellStyle name="20% - Accent1 3 3 8 2 2" xfId="25566" xr:uid="{00000000-0005-0000-0000-000027630000}"/>
    <cellStyle name="20% - Accent1 3 3 8 2 2 2" xfId="25567" xr:uid="{00000000-0005-0000-0000-000028630000}"/>
    <cellStyle name="20% - Accent1 3 3 8 2 2 2 2" xfId="25568" xr:uid="{00000000-0005-0000-0000-000029630000}"/>
    <cellStyle name="20% - Accent1 3 3 8 2 2 3" xfId="25569" xr:uid="{00000000-0005-0000-0000-00002A630000}"/>
    <cellStyle name="20% - Accent1 3 3 8 2 3" xfId="25570" xr:uid="{00000000-0005-0000-0000-00002B630000}"/>
    <cellStyle name="20% - Accent1 3 3 8 2 3 2" xfId="25571" xr:uid="{00000000-0005-0000-0000-00002C630000}"/>
    <cellStyle name="20% - Accent1 3 3 8 2 4" xfId="25572" xr:uid="{00000000-0005-0000-0000-00002D630000}"/>
    <cellStyle name="20% - Accent1 3 3 8 3" xfId="25573" xr:uid="{00000000-0005-0000-0000-00002E630000}"/>
    <cellStyle name="20% - Accent1 3 3 8 3 2" xfId="25574" xr:uid="{00000000-0005-0000-0000-00002F630000}"/>
    <cellStyle name="20% - Accent1 3 3 8 3 2 2" xfId="25575" xr:uid="{00000000-0005-0000-0000-000030630000}"/>
    <cellStyle name="20% - Accent1 3 3 8 3 2 2 2" xfId="25576" xr:uid="{00000000-0005-0000-0000-000031630000}"/>
    <cellStyle name="20% - Accent1 3 3 8 3 2 3" xfId="25577" xr:uid="{00000000-0005-0000-0000-000032630000}"/>
    <cellStyle name="20% - Accent1 3 3 8 3 3" xfId="25578" xr:uid="{00000000-0005-0000-0000-000033630000}"/>
    <cellStyle name="20% - Accent1 3 3 8 3 3 2" xfId="25579" xr:uid="{00000000-0005-0000-0000-000034630000}"/>
    <cellStyle name="20% - Accent1 3 3 8 3 4" xfId="25580" xr:uid="{00000000-0005-0000-0000-000035630000}"/>
    <cellStyle name="20% - Accent1 3 3 8 4" xfId="25581" xr:uid="{00000000-0005-0000-0000-000036630000}"/>
    <cellStyle name="20% - Accent1 3 3 8 4 2" xfId="25582" xr:uid="{00000000-0005-0000-0000-000037630000}"/>
    <cellStyle name="20% - Accent1 3 3 8 4 2 2" xfId="25583" xr:uid="{00000000-0005-0000-0000-000038630000}"/>
    <cellStyle name="20% - Accent1 3 3 8 4 2 2 2" xfId="25584" xr:uid="{00000000-0005-0000-0000-000039630000}"/>
    <cellStyle name="20% - Accent1 3 3 8 4 2 3" xfId="25585" xr:uid="{00000000-0005-0000-0000-00003A630000}"/>
    <cellStyle name="20% - Accent1 3 3 8 4 3" xfId="25586" xr:uid="{00000000-0005-0000-0000-00003B630000}"/>
    <cellStyle name="20% - Accent1 3 3 8 4 3 2" xfId="25587" xr:uid="{00000000-0005-0000-0000-00003C630000}"/>
    <cellStyle name="20% - Accent1 3 3 8 4 4" xfId="25588" xr:uid="{00000000-0005-0000-0000-00003D630000}"/>
    <cellStyle name="20% - Accent1 3 3 8 5" xfId="25589" xr:uid="{00000000-0005-0000-0000-00003E630000}"/>
    <cellStyle name="20% - Accent1 3 3 8 5 2" xfId="25590" xr:uid="{00000000-0005-0000-0000-00003F630000}"/>
    <cellStyle name="20% - Accent1 3 3 8 5 2 2" xfId="25591" xr:uid="{00000000-0005-0000-0000-000040630000}"/>
    <cellStyle name="20% - Accent1 3 3 8 5 3" xfId="25592" xr:uid="{00000000-0005-0000-0000-000041630000}"/>
    <cellStyle name="20% - Accent1 3 3 8 6" xfId="25593" xr:uid="{00000000-0005-0000-0000-000042630000}"/>
    <cellStyle name="20% - Accent1 3 3 8 6 2" xfId="25594" xr:uid="{00000000-0005-0000-0000-000043630000}"/>
    <cellStyle name="20% - Accent1 3 3 8 6 2 2" xfId="25595" xr:uid="{00000000-0005-0000-0000-000044630000}"/>
    <cellStyle name="20% - Accent1 3 3 8 6 3" xfId="25596" xr:uid="{00000000-0005-0000-0000-000045630000}"/>
    <cellStyle name="20% - Accent1 3 3 8 7" xfId="25597" xr:uid="{00000000-0005-0000-0000-000046630000}"/>
    <cellStyle name="20% - Accent1 3 3 8 7 2" xfId="25598" xr:uid="{00000000-0005-0000-0000-000047630000}"/>
    <cellStyle name="20% - Accent1 3 3 8 8" xfId="25599" xr:uid="{00000000-0005-0000-0000-000048630000}"/>
    <cellStyle name="20% - Accent1 3 3 8 8 2" xfId="25600" xr:uid="{00000000-0005-0000-0000-000049630000}"/>
    <cellStyle name="20% - Accent1 3 3 8 9" xfId="25601" xr:uid="{00000000-0005-0000-0000-00004A630000}"/>
    <cellStyle name="20% - Accent1 3 3 9" xfId="25602" xr:uid="{00000000-0005-0000-0000-00004B630000}"/>
    <cellStyle name="20% - Accent1 3 3 9 2" xfId="25603" xr:uid="{00000000-0005-0000-0000-00004C630000}"/>
    <cellStyle name="20% - Accent1 3 3 9 2 2" xfId="25604" xr:uid="{00000000-0005-0000-0000-00004D630000}"/>
    <cellStyle name="20% - Accent1 3 3 9 2 2 2" xfId="25605" xr:uid="{00000000-0005-0000-0000-00004E630000}"/>
    <cellStyle name="20% - Accent1 3 3 9 2 3" xfId="25606" xr:uid="{00000000-0005-0000-0000-00004F630000}"/>
    <cellStyle name="20% - Accent1 3 3 9 3" xfId="25607" xr:uid="{00000000-0005-0000-0000-000050630000}"/>
    <cellStyle name="20% - Accent1 3 3 9 3 2" xfId="25608" xr:uid="{00000000-0005-0000-0000-000051630000}"/>
    <cellStyle name="20% - Accent1 3 3 9 4" xfId="25609" xr:uid="{00000000-0005-0000-0000-000052630000}"/>
    <cellStyle name="20% - Accent1 3 4" xfId="25610" xr:uid="{00000000-0005-0000-0000-000053630000}"/>
    <cellStyle name="20% - Accent1 3 4 10" xfId="25611" xr:uid="{00000000-0005-0000-0000-000054630000}"/>
    <cellStyle name="20% - Accent1 3 4 10 2" xfId="25612" xr:uid="{00000000-0005-0000-0000-000055630000}"/>
    <cellStyle name="20% - Accent1 3 4 10 2 2" xfId="25613" xr:uid="{00000000-0005-0000-0000-000056630000}"/>
    <cellStyle name="20% - Accent1 3 4 10 2 2 2" xfId="25614" xr:uid="{00000000-0005-0000-0000-000057630000}"/>
    <cellStyle name="20% - Accent1 3 4 10 2 3" xfId="25615" xr:uid="{00000000-0005-0000-0000-000058630000}"/>
    <cellStyle name="20% - Accent1 3 4 10 3" xfId="25616" xr:uid="{00000000-0005-0000-0000-000059630000}"/>
    <cellStyle name="20% - Accent1 3 4 10 3 2" xfId="25617" xr:uid="{00000000-0005-0000-0000-00005A630000}"/>
    <cellStyle name="20% - Accent1 3 4 10 4" xfId="25618" xr:uid="{00000000-0005-0000-0000-00005B630000}"/>
    <cellStyle name="20% - Accent1 3 4 11" xfId="25619" xr:uid="{00000000-0005-0000-0000-00005C630000}"/>
    <cellStyle name="20% - Accent1 3 4 11 2" xfId="25620" xr:uid="{00000000-0005-0000-0000-00005D630000}"/>
    <cellStyle name="20% - Accent1 3 4 11 2 2" xfId="25621" xr:uid="{00000000-0005-0000-0000-00005E630000}"/>
    <cellStyle name="20% - Accent1 3 4 11 2 2 2" xfId="25622" xr:uid="{00000000-0005-0000-0000-00005F630000}"/>
    <cellStyle name="20% - Accent1 3 4 11 2 3" xfId="25623" xr:uid="{00000000-0005-0000-0000-000060630000}"/>
    <cellStyle name="20% - Accent1 3 4 11 3" xfId="25624" xr:uid="{00000000-0005-0000-0000-000061630000}"/>
    <cellStyle name="20% - Accent1 3 4 11 3 2" xfId="25625" xr:uid="{00000000-0005-0000-0000-000062630000}"/>
    <cellStyle name="20% - Accent1 3 4 11 4" xfId="25626" xr:uid="{00000000-0005-0000-0000-000063630000}"/>
    <cellStyle name="20% - Accent1 3 4 12" xfId="25627" xr:uid="{00000000-0005-0000-0000-000064630000}"/>
    <cellStyle name="20% - Accent1 3 4 12 2" xfId="25628" xr:uid="{00000000-0005-0000-0000-000065630000}"/>
    <cellStyle name="20% - Accent1 3 4 12 2 2" xfId="25629" xr:uid="{00000000-0005-0000-0000-000066630000}"/>
    <cellStyle name="20% - Accent1 3 4 12 3" xfId="25630" xr:uid="{00000000-0005-0000-0000-000067630000}"/>
    <cellStyle name="20% - Accent1 3 4 13" xfId="25631" xr:uid="{00000000-0005-0000-0000-000068630000}"/>
    <cellStyle name="20% - Accent1 3 4 13 2" xfId="25632" xr:uid="{00000000-0005-0000-0000-000069630000}"/>
    <cellStyle name="20% - Accent1 3 4 13 2 2" xfId="25633" xr:uid="{00000000-0005-0000-0000-00006A630000}"/>
    <cellStyle name="20% - Accent1 3 4 13 3" xfId="25634" xr:uid="{00000000-0005-0000-0000-00006B630000}"/>
    <cellStyle name="20% - Accent1 3 4 14" xfId="25635" xr:uid="{00000000-0005-0000-0000-00006C630000}"/>
    <cellStyle name="20% - Accent1 3 4 14 2" xfId="25636" xr:uid="{00000000-0005-0000-0000-00006D630000}"/>
    <cellStyle name="20% - Accent1 3 4 15" xfId="25637" xr:uid="{00000000-0005-0000-0000-00006E630000}"/>
    <cellStyle name="20% - Accent1 3 4 15 2" xfId="25638" xr:uid="{00000000-0005-0000-0000-00006F630000}"/>
    <cellStyle name="20% - Accent1 3 4 16" xfId="25639" xr:uid="{00000000-0005-0000-0000-000070630000}"/>
    <cellStyle name="20% - Accent1 3 4 2" xfId="25640" xr:uid="{00000000-0005-0000-0000-000071630000}"/>
    <cellStyle name="20% - Accent1 3 4 2 10" xfId="25641" xr:uid="{00000000-0005-0000-0000-000072630000}"/>
    <cellStyle name="20% - Accent1 3 4 2 10 2" xfId="25642" xr:uid="{00000000-0005-0000-0000-000073630000}"/>
    <cellStyle name="20% - Accent1 3 4 2 10 2 2" xfId="25643" xr:uid="{00000000-0005-0000-0000-000074630000}"/>
    <cellStyle name="20% - Accent1 3 4 2 10 2 2 2" xfId="25644" xr:uid="{00000000-0005-0000-0000-000075630000}"/>
    <cellStyle name="20% - Accent1 3 4 2 10 2 3" xfId="25645" xr:uid="{00000000-0005-0000-0000-000076630000}"/>
    <cellStyle name="20% - Accent1 3 4 2 10 3" xfId="25646" xr:uid="{00000000-0005-0000-0000-000077630000}"/>
    <cellStyle name="20% - Accent1 3 4 2 10 3 2" xfId="25647" xr:uid="{00000000-0005-0000-0000-000078630000}"/>
    <cellStyle name="20% - Accent1 3 4 2 10 4" xfId="25648" xr:uid="{00000000-0005-0000-0000-000079630000}"/>
    <cellStyle name="20% - Accent1 3 4 2 11" xfId="25649" xr:uid="{00000000-0005-0000-0000-00007A630000}"/>
    <cellStyle name="20% - Accent1 3 4 2 11 2" xfId="25650" xr:uid="{00000000-0005-0000-0000-00007B630000}"/>
    <cellStyle name="20% - Accent1 3 4 2 11 2 2" xfId="25651" xr:uid="{00000000-0005-0000-0000-00007C630000}"/>
    <cellStyle name="20% - Accent1 3 4 2 11 3" xfId="25652" xr:uid="{00000000-0005-0000-0000-00007D630000}"/>
    <cellStyle name="20% - Accent1 3 4 2 12" xfId="25653" xr:uid="{00000000-0005-0000-0000-00007E630000}"/>
    <cellStyle name="20% - Accent1 3 4 2 12 2" xfId="25654" xr:uid="{00000000-0005-0000-0000-00007F630000}"/>
    <cellStyle name="20% - Accent1 3 4 2 12 2 2" xfId="25655" xr:uid="{00000000-0005-0000-0000-000080630000}"/>
    <cellStyle name="20% - Accent1 3 4 2 12 3" xfId="25656" xr:uid="{00000000-0005-0000-0000-000081630000}"/>
    <cellStyle name="20% - Accent1 3 4 2 13" xfId="25657" xr:uid="{00000000-0005-0000-0000-000082630000}"/>
    <cellStyle name="20% - Accent1 3 4 2 13 2" xfId="25658" xr:uid="{00000000-0005-0000-0000-000083630000}"/>
    <cellStyle name="20% - Accent1 3 4 2 14" xfId="25659" xr:uid="{00000000-0005-0000-0000-000084630000}"/>
    <cellStyle name="20% - Accent1 3 4 2 14 2" xfId="25660" xr:uid="{00000000-0005-0000-0000-000085630000}"/>
    <cellStyle name="20% - Accent1 3 4 2 15" xfId="25661" xr:uid="{00000000-0005-0000-0000-000086630000}"/>
    <cellStyle name="20% - Accent1 3 4 2 2" xfId="25662" xr:uid="{00000000-0005-0000-0000-000087630000}"/>
    <cellStyle name="20% - Accent1 3 4 2 2 10" xfId="25663" xr:uid="{00000000-0005-0000-0000-000088630000}"/>
    <cellStyle name="20% - Accent1 3 4 2 2 10 2" xfId="25664" xr:uid="{00000000-0005-0000-0000-000089630000}"/>
    <cellStyle name="20% - Accent1 3 4 2 2 10 2 2" xfId="25665" xr:uid="{00000000-0005-0000-0000-00008A630000}"/>
    <cellStyle name="20% - Accent1 3 4 2 2 10 3" xfId="25666" xr:uid="{00000000-0005-0000-0000-00008B630000}"/>
    <cellStyle name="20% - Accent1 3 4 2 2 11" xfId="25667" xr:uid="{00000000-0005-0000-0000-00008C630000}"/>
    <cellStyle name="20% - Accent1 3 4 2 2 11 2" xfId="25668" xr:uid="{00000000-0005-0000-0000-00008D630000}"/>
    <cellStyle name="20% - Accent1 3 4 2 2 11 2 2" xfId="25669" xr:uid="{00000000-0005-0000-0000-00008E630000}"/>
    <cellStyle name="20% - Accent1 3 4 2 2 11 3" xfId="25670" xr:uid="{00000000-0005-0000-0000-00008F630000}"/>
    <cellStyle name="20% - Accent1 3 4 2 2 12" xfId="25671" xr:uid="{00000000-0005-0000-0000-000090630000}"/>
    <cellStyle name="20% - Accent1 3 4 2 2 12 2" xfId="25672" xr:uid="{00000000-0005-0000-0000-000091630000}"/>
    <cellStyle name="20% - Accent1 3 4 2 2 13" xfId="25673" xr:uid="{00000000-0005-0000-0000-000092630000}"/>
    <cellStyle name="20% - Accent1 3 4 2 2 13 2" xfId="25674" xr:uid="{00000000-0005-0000-0000-000093630000}"/>
    <cellStyle name="20% - Accent1 3 4 2 2 14" xfId="25675" xr:uid="{00000000-0005-0000-0000-000094630000}"/>
    <cellStyle name="20% - Accent1 3 4 2 2 2" xfId="25676" xr:uid="{00000000-0005-0000-0000-000095630000}"/>
    <cellStyle name="20% - Accent1 3 4 2 2 2 10" xfId="25677" xr:uid="{00000000-0005-0000-0000-000096630000}"/>
    <cellStyle name="20% - Accent1 3 4 2 2 2 10 2" xfId="25678" xr:uid="{00000000-0005-0000-0000-000097630000}"/>
    <cellStyle name="20% - Accent1 3 4 2 2 2 11" xfId="25679" xr:uid="{00000000-0005-0000-0000-000098630000}"/>
    <cellStyle name="20% - Accent1 3 4 2 2 2 2" xfId="25680" xr:uid="{00000000-0005-0000-0000-000099630000}"/>
    <cellStyle name="20% - Accent1 3 4 2 2 2 2 2" xfId="25681" xr:uid="{00000000-0005-0000-0000-00009A630000}"/>
    <cellStyle name="20% - Accent1 3 4 2 2 2 2 2 2" xfId="25682" xr:uid="{00000000-0005-0000-0000-00009B630000}"/>
    <cellStyle name="20% - Accent1 3 4 2 2 2 2 2 2 2" xfId="25683" xr:uid="{00000000-0005-0000-0000-00009C630000}"/>
    <cellStyle name="20% - Accent1 3 4 2 2 2 2 2 2 2 2" xfId="25684" xr:uid="{00000000-0005-0000-0000-00009D630000}"/>
    <cellStyle name="20% - Accent1 3 4 2 2 2 2 2 2 3" xfId="25685" xr:uid="{00000000-0005-0000-0000-00009E630000}"/>
    <cellStyle name="20% - Accent1 3 4 2 2 2 2 2 3" xfId="25686" xr:uid="{00000000-0005-0000-0000-00009F630000}"/>
    <cellStyle name="20% - Accent1 3 4 2 2 2 2 2 3 2" xfId="25687" xr:uid="{00000000-0005-0000-0000-0000A0630000}"/>
    <cellStyle name="20% - Accent1 3 4 2 2 2 2 2 4" xfId="25688" xr:uid="{00000000-0005-0000-0000-0000A1630000}"/>
    <cellStyle name="20% - Accent1 3 4 2 2 2 2 3" xfId="25689" xr:uid="{00000000-0005-0000-0000-0000A2630000}"/>
    <cellStyle name="20% - Accent1 3 4 2 2 2 2 3 2" xfId="25690" xr:uid="{00000000-0005-0000-0000-0000A3630000}"/>
    <cellStyle name="20% - Accent1 3 4 2 2 2 2 3 2 2" xfId="25691" xr:uid="{00000000-0005-0000-0000-0000A4630000}"/>
    <cellStyle name="20% - Accent1 3 4 2 2 2 2 3 2 2 2" xfId="25692" xr:uid="{00000000-0005-0000-0000-0000A5630000}"/>
    <cellStyle name="20% - Accent1 3 4 2 2 2 2 3 2 3" xfId="25693" xr:uid="{00000000-0005-0000-0000-0000A6630000}"/>
    <cellStyle name="20% - Accent1 3 4 2 2 2 2 3 3" xfId="25694" xr:uid="{00000000-0005-0000-0000-0000A7630000}"/>
    <cellStyle name="20% - Accent1 3 4 2 2 2 2 3 3 2" xfId="25695" xr:uid="{00000000-0005-0000-0000-0000A8630000}"/>
    <cellStyle name="20% - Accent1 3 4 2 2 2 2 3 4" xfId="25696" xr:uid="{00000000-0005-0000-0000-0000A9630000}"/>
    <cellStyle name="20% - Accent1 3 4 2 2 2 2 4" xfId="25697" xr:uid="{00000000-0005-0000-0000-0000AA630000}"/>
    <cellStyle name="20% - Accent1 3 4 2 2 2 2 4 2" xfId="25698" xr:uid="{00000000-0005-0000-0000-0000AB630000}"/>
    <cellStyle name="20% - Accent1 3 4 2 2 2 2 4 2 2" xfId="25699" xr:uid="{00000000-0005-0000-0000-0000AC630000}"/>
    <cellStyle name="20% - Accent1 3 4 2 2 2 2 4 2 2 2" xfId="25700" xr:uid="{00000000-0005-0000-0000-0000AD630000}"/>
    <cellStyle name="20% - Accent1 3 4 2 2 2 2 4 2 3" xfId="25701" xr:uid="{00000000-0005-0000-0000-0000AE630000}"/>
    <cellStyle name="20% - Accent1 3 4 2 2 2 2 4 3" xfId="25702" xr:uid="{00000000-0005-0000-0000-0000AF630000}"/>
    <cellStyle name="20% - Accent1 3 4 2 2 2 2 4 3 2" xfId="25703" xr:uid="{00000000-0005-0000-0000-0000B0630000}"/>
    <cellStyle name="20% - Accent1 3 4 2 2 2 2 4 4" xfId="25704" xr:uid="{00000000-0005-0000-0000-0000B1630000}"/>
    <cellStyle name="20% - Accent1 3 4 2 2 2 2 5" xfId="25705" xr:uid="{00000000-0005-0000-0000-0000B2630000}"/>
    <cellStyle name="20% - Accent1 3 4 2 2 2 2 5 2" xfId="25706" xr:uid="{00000000-0005-0000-0000-0000B3630000}"/>
    <cellStyle name="20% - Accent1 3 4 2 2 2 2 5 2 2" xfId="25707" xr:uid="{00000000-0005-0000-0000-0000B4630000}"/>
    <cellStyle name="20% - Accent1 3 4 2 2 2 2 5 3" xfId="25708" xr:uid="{00000000-0005-0000-0000-0000B5630000}"/>
    <cellStyle name="20% - Accent1 3 4 2 2 2 2 6" xfId="25709" xr:uid="{00000000-0005-0000-0000-0000B6630000}"/>
    <cellStyle name="20% - Accent1 3 4 2 2 2 2 6 2" xfId="25710" xr:uid="{00000000-0005-0000-0000-0000B7630000}"/>
    <cellStyle name="20% - Accent1 3 4 2 2 2 2 6 2 2" xfId="25711" xr:uid="{00000000-0005-0000-0000-0000B8630000}"/>
    <cellStyle name="20% - Accent1 3 4 2 2 2 2 6 3" xfId="25712" xr:uid="{00000000-0005-0000-0000-0000B9630000}"/>
    <cellStyle name="20% - Accent1 3 4 2 2 2 2 7" xfId="25713" xr:uid="{00000000-0005-0000-0000-0000BA630000}"/>
    <cellStyle name="20% - Accent1 3 4 2 2 2 2 7 2" xfId="25714" xr:uid="{00000000-0005-0000-0000-0000BB630000}"/>
    <cellStyle name="20% - Accent1 3 4 2 2 2 2 8" xfId="25715" xr:uid="{00000000-0005-0000-0000-0000BC630000}"/>
    <cellStyle name="20% - Accent1 3 4 2 2 2 2 8 2" xfId="25716" xr:uid="{00000000-0005-0000-0000-0000BD630000}"/>
    <cellStyle name="20% - Accent1 3 4 2 2 2 2 9" xfId="25717" xr:uid="{00000000-0005-0000-0000-0000BE630000}"/>
    <cellStyle name="20% - Accent1 3 4 2 2 2 3" xfId="25718" xr:uid="{00000000-0005-0000-0000-0000BF630000}"/>
    <cellStyle name="20% - Accent1 3 4 2 2 2 3 2" xfId="25719" xr:uid="{00000000-0005-0000-0000-0000C0630000}"/>
    <cellStyle name="20% - Accent1 3 4 2 2 2 3 2 2" xfId="25720" xr:uid="{00000000-0005-0000-0000-0000C1630000}"/>
    <cellStyle name="20% - Accent1 3 4 2 2 2 3 2 2 2" xfId="25721" xr:uid="{00000000-0005-0000-0000-0000C2630000}"/>
    <cellStyle name="20% - Accent1 3 4 2 2 2 3 2 2 2 2" xfId="25722" xr:uid="{00000000-0005-0000-0000-0000C3630000}"/>
    <cellStyle name="20% - Accent1 3 4 2 2 2 3 2 2 3" xfId="25723" xr:uid="{00000000-0005-0000-0000-0000C4630000}"/>
    <cellStyle name="20% - Accent1 3 4 2 2 2 3 2 3" xfId="25724" xr:uid="{00000000-0005-0000-0000-0000C5630000}"/>
    <cellStyle name="20% - Accent1 3 4 2 2 2 3 2 3 2" xfId="25725" xr:uid="{00000000-0005-0000-0000-0000C6630000}"/>
    <cellStyle name="20% - Accent1 3 4 2 2 2 3 2 4" xfId="25726" xr:uid="{00000000-0005-0000-0000-0000C7630000}"/>
    <cellStyle name="20% - Accent1 3 4 2 2 2 3 3" xfId="25727" xr:uid="{00000000-0005-0000-0000-0000C8630000}"/>
    <cellStyle name="20% - Accent1 3 4 2 2 2 3 3 2" xfId="25728" xr:uid="{00000000-0005-0000-0000-0000C9630000}"/>
    <cellStyle name="20% - Accent1 3 4 2 2 2 3 3 2 2" xfId="25729" xr:uid="{00000000-0005-0000-0000-0000CA630000}"/>
    <cellStyle name="20% - Accent1 3 4 2 2 2 3 3 2 2 2" xfId="25730" xr:uid="{00000000-0005-0000-0000-0000CB630000}"/>
    <cellStyle name="20% - Accent1 3 4 2 2 2 3 3 2 3" xfId="25731" xr:uid="{00000000-0005-0000-0000-0000CC630000}"/>
    <cellStyle name="20% - Accent1 3 4 2 2 2 3 3 3" xfId="25732" xr:uid="{00000000-0005-0000-0000-0000CD630000}"/>
    <cellStyle name="20% - Accent1 3 4 2 2 2 3 3 3 2" xfId="25733" xr:uid="{00000000-0005-0000-0000-0000CE630000}"/>
    <cellStyle name="20% - Accent1 3 4 2 2 2 3 3 4" xfId="25734" xr:uid="{00000000-0005-0000-0000-0000CF630000}"/>
    <cellStyle name="20% - Accent1 3 4 2 2 2 3 4" xfId="25735" xr:uid="{00000000-0005-0000-0000-0000D0630000}"/>
    <cellStyle name="20% - Accent1 3 4 2 2 2 3 4 2" xfId="25736" xr:uid="{00000000-0005-0000-0000-0000D1630000}"/>
    <cellStyle name="20% - Accent1 3 4 2 2 2 3 4 2 2" xfId="25737" xr:uid="{00000000-0005-0000-0000-0000D2630000}"/>
    <cellStyle name="20% - Accent1 3 4 2 2 2 3 4 2 2 2" xfId="25738" xr:uid="{00000000-0005-0000-0000-0000D3630000}"/>
    <cellStyle name="20% - Accent1 3 4 2 2 2 3 4 2 3" xfId="25739" xr:uid="{00000000-0005-0000-0000-0000D4630000}"/>
    <cellStyle name="20% - Accent1 3 4 2 2 2 3 4 3" xfId="25740" xr:uid="{00000000-0005-0000-0000-0000D5630000}"/>
    <cellStyle name="20% - Accent1 3 4 2 2 2 3 4 3 2" xfId="25741" xr:uid="{00000000-0005-0000-0000-0000D6630000}"/>
    <cellStyle name="20% - Accent1 3 4 2 2 2 3 4 4" xfId="25742" xr:uid="{00000000-0005-0000-0000-0000D7630000}"/>
    <cellStyle name="20% - Accent1 3 4 2 2 2 3 5" xfId="25743" xr:uid="{00000000-0005-0000-0000-0000D8630000}"/>
    <cellStyle name="20% - Accent1 3 4 2 2 2 3 5 2" xfId="25744" xr:uid="{00000000-0005-0000-0000-0000D9630000}"/>
    <cellStyle name="20% - Accent1 3 4 2 2 2 3 5 2 2" xfId="25745" xr:uid="{00000000-0005-0000-0000-0000DA630000}"/>
    <cellStyle name="20% - Accent1 3 4 2 2 2 3 5 3" xfId="25746" xr:uid="{00000000-0005-0000-0000-0000DB630000}"/>
    <cellStyle name="20% - Accent1 3 4 2 2 2 3 6" xfId="25747" xr:uid="{00000000-0005-0000-0000-0000DC630000}"/>
    <cellStyle name="20% - Accent1 3 4 2 2 2 3 6 2" xfId="25748" xr:uid="{00000000-0005-0000-0000-0000DD630000}"/>
    <cellStyle name="20% - Accent1 3 4 2 2 2 3 6 2 2" xfId="25749" xr:uid="{00000000-0005-0000-0000-0000DE630000}"/>
    <cellStyle name="20% - Accent1 3 4 2 2 2 3 6 3" xfId="25750" xr:uid="{00000000-0005-0000-0000-0000DF630000}"/>
    <cellStyle name="20% - Accent1 3 4 2 2 2 3 7" xfId="25751" xr:uid="{00000000-0005-0000-0000-0000E0630000}"/>
    <cellStyle name="20% - Accent1 3 4 2 2 2 3 7 2" xfId="25752" xr:uid="{00000000-0005-0000-0000-0000E1630000}"/>
    <cellStyle name="20% - Accent1 3 4 2 2 2 3 8" xfId="25753" xr:uid="{00000000-0005-0000-0000-0000E2630000}"/>
    <cellStyle name="20% - Accent1 3 4 2 2 2 3 8 2" xfId="25754" xr:uid="{00000000-0005-0000-0000-0000E3630000}"/>
    <cellStyle name="20% - Accent1 3 4 2 2 2 3 9" xfId="25755" xr:uid="{00000000-0005-0000-0000-0000E4630000}"/>
    <cellStyle name="20% - Accent1 3 4 2 2 2 4" xfId="25756" xr:uid="{00000000-0005-0000-0000-0000E5630000}"/>
    <cellStyle name="20% - Accent1 3 4 2 2 2 4 2" xfId="25757" xr:uid="{00000000-0005-0000-0000-0000E6630000}"/>
    <cellStyle name="20% - Accent1 3 4 2 2 2 4 2 2" xfId="25758" xr:uid="{00000000-0005-0000-0000-0000E7630000}"/>
    <cellStyle name="20% - Accent1 3 4 2 2 2 4 2 2 2" xfId="25759" xr:uid="{00000000-0005-0000-0000-0000E8630000}"/>
    <cellStyle name="20% - Accent1 3 4 2 2 2 4 2 3" xfId="25760" xr:uid="{00000000-0005-0000-0000-0000E9630000}"/>
    <cellStyle name="20% - Accent1 3 4 2 2 2 4 3" xfId="25761" xr:uid="{00000000-0005-0000-0000-0000EA630000}"/>
    <cellStyle name="20% - Accent1 3 4 2 2 2 4 3 2" xfId="25762" xr:uid="{00000000-0005-0000-0000-0000EB630000}"/>
    <cellStyle name="20% - Accent1 3 4 2 2 2 4 4" xfId="25763" xr:uid="{00000000-0005-0000-0000-0000EC630000}"/>
    <cellStyle name="20% - Accent1 3 4 2 2 2 5" xfId="25764" xr:uid="{00000000-0005-0000-0000-0000ED630000}"/>
    <cellStyle name="20% - Accent1 3 4 2 2 2 5 2" xfId="25765" xr:uid="{00000000-0005-0000-0000-0000EE630000}"/>
    <cellStyle name="20% - Accent1 3 4 2 2 2 5 2 2" xfId="25766" xr:uid="{00000000-0005-0000-0000-0000EF630000}"/>
    <cellStyle name="20% - Accent1 3 4 2 2 2 5 2 2 2" xfId="25767" xr:uid="{00000000-0005-0000-0000-0000F0630000}"/>
    <cellStyle name="20% - Accent1 3 4 2 2 2 5 2 3" xfId="25768" xr:uid="{00000000-0005-0000-0000-0000F1630000}"/>
    <cellStyle name="20% - Accent1 3 4 2 2 2 5 3" xfId="25769" xr:uid="{00000000-0005-0000-0000-0000F2630000}"/>
    <cellStyle name="20% - Accent1 3 4 2 2 2 5 3 2" xfId="25770" xr:uid="{00000000-0005-0000-0000-0000F3630000}"/>
    <cellStyle name="20% - Accent1 3 4 2 2 2 5 4" xfId="25771" xr:uid="{00000000-0005-0000-0000-0000F4630000}"/>
    <cellStyle name="20% - Accent1 3 4 2 2 2 6" xfId="25772" xr:uid="{00000000-0005-0000-0000-0000F5630000}"/>
    <cellStyle name="20% - Accent1 3 4 2 2 2 6 2" xfId="25773" xr:uid="{00000000-0005-0000-0000-0000F6630000}"/>
    <cellStyle name="20% - Accent1 3 4 2 2 2 6 2 2" xfId="25774" xr:uid="{00000000-0005-0000-0000-0000F7630000}"/>
    <cellStyle name="20% - Accent1 3 4 2 2 2 6 2 2 2" xfId="25775" xr:uid="{00000000-0005-0000-0000-0000F8630000}"/>
    <cellStyle name="20% - Accent1 3 4 2 2 2 6 2 3" xfId="25776" xr:uid="{00000000-0005-0000-0000-0000F9630000}"/>
    <cellStyle name="20% - Accent1 3 4 2 2 2 6 3" xfId="25777" xr:uid="{00000000-0005-0000-0000-0000FA630000}"/>
    <cellStyle name="20% - Accent1 3 4 2 2 2 6 3 2" xfId="25778" xr:uid="{00000000-0005-0000-0000-0000FB630000}"/>
    <cellStyle name="20% - Accent1 3 4 2 2 2 6 4" xfId="25779" xr:uid="{00000000-0005-0000-0000-0000FC630000}"/>
    <cellStyle name="20% - Accent1 3 4 2 2 2 7" xfId="25780" xr:uid="{00000000-0005-0000-0000-0000FD630000}"/>
    <cellStyle name="20% - Accent1 3 4 2 2 2 7 2" xfId="25781" xr:uid="{00000000-0005-0000-0000-0000FE630000}"/>
    <cellStyle name="20% - Accent1 3 4 2 2 2 7 2 2" xfId="25782" xr:uid="{00000000-0005-0000-0000-0000FF630000}"/>
    <cellStyle name="20% - Accent1 3 4 2 2 2 7 3" xfId="25783" xr:uid="{00000000-0005-0000-0000-000000640000}"/>
    <cellStyle name="20% - Accent1 3 4 2 2 2 8" xfId="25784" xr:uid="{00000000-0005-0000-0000-000001640000}"/>
    <cellStyle name="20% - Accent1 3 4 2 2 2 8 2" xfId="25785" xr:uid="{00000000-0005-0000-0000-000002640000}"/>
    <cellStyle name="20% - Accent1 3 4 2 2 2 8 2 2" xfId="25786" xr:uid="{00000000-0005-0000-0000-000003640000}"/>
    <cellStyle name="20% - Accent1 3 4 2 2 2 8 3" xfId="25787" xr:uid="{00000000-0005-0000-0000-000004640000}"/>
    <cellStyle name="20% - Accent1 3 4 2 2 2 9" xfId="25788" xr:uid="{00000000-0005-0000-0000-000005640000}"/>
    <cellStyle name="20% - Accent1 3 4 2 2 2 9 2" xfId="25789" xr:uid="{00000000-0005-0000-0000-000006640000}"/>
    <cellStyle name="20% - Accent1 3 4 2 2 3" xfId="25790" xr:uid="{00000000-0005-0000-0000-000007640000}"/>
    <cellStyle name="20% - Accent1 3 4 2 2 3 10" xfId="25791" xr:uid="{00000000-0005-0000-0000-000008640000}"/>
    <cellStyle name="20% - Accent1 3 4 2 2 3 10 2" xfId="25792" xr:uid="{00000000-0005-0000-0000-000009640000}"/>
    <cellStyle name="20% - Accent1 3 4 2 2 3 11" xfId="25793" xr:uid="{00000000-0005-0000-0000-00000A640000}"/>
    <cellStyle name="20% - Accent1 3 4 2 2 3 2" xfId="25794" xr:uid="{00000000-0005-0000-0000-00000B640000}"/>
    <cellStyle name="20% - Accent1 3 4 2 2 3 2 2" xfId="25795" xr:uid="{00000000-0005-0000-0000-00000C640000}"/>
    <cellStyle name="20% - Accent1 3 4 2 2 3 2 2 2" xfId="25796" xr:uid="{00000000-0005-0000-0000-00000D640000}"/>
    <cellStyle name="20% - Accent1 3 4 2 2 3 2 2 2 2" xfId="25797" xr:uid="{00000000-0005-0000-0000-00000E640000}"/>
    <cellStyle name="20% - Accent1 3 4 2 2 3 2 2 2 2 2" xfId="25798" xr:uid="{00000000-0005-0000-0000-00000F640000}"/>
    <cellStyle name="20% - Accent1 3 4 2 2 3 2 2 2 3" xfId="25799" xr:uid="{00000000-0005-0000-0000-000010640000}"/>
    <cellStyle name="20% - Accent1 3 4 2 2 3 2 2 3" xfId="25800" xr:uid="{00000000-0005-0000-0000-000011640000}"/>
    <cellStyle name="20% - Accent1 3 4 2 2 3 2 2 3 2" xfId="25801" xr:uid="{00000000-0005-0000-0000-000012640000}"/>
    <cellStyle name="20% - Accent1 3 4 2 2 3 2 2 4" xfId="25802" xr:uid="{00000000-0005-0000-0000-000013640000}"/>
    <cellStyle name="20% - Accent1 3 4 2 2 3 2 3" xfId="25803" xr:uid="{00000000-0005-0000-0000-000014640000}"/>
    <cellStyle name="20% - Accent1 3 4 2 2 3 2 3 2" xfId="25804" xr:uid="{00000000-0005-0000-0000-000015640000}"/>
    <cellStyle name="20% - Accent1 3 4 2 2 3 2 3 2 2" xfId="25805" xr:uid="{00000000-0005-0000-0000-000016640000}"/>
    <cellStyle name="20% - Accent1 3 4 2 2 3 2 3 2 2 2" xfId="25806" xr:uid="{00000000-0005-0000-0000-000017640000}"/>
    <cellStyle name="20% - Accent1 3 4 2 2 3 2 3 2 3" xfId="25807" xr:uid="{00000000-0005-0000-0000-000018640000}"/>
    <cellStyle name="20% - Accent1 3 4 2 2 3 2 3 3" xfId="25808" xr:uid="{00000000-0005-0000-0000-000019640000}"/>
    <cellStyle name="20% - Accent1 3 4 2 2 3 2 3 3 2" xfId="25809" xr:uid="{00000000-0005-0000-0000-00001A640000}"/>
    <cellStyle name="20% - Accent1 3 4 2 2 3 2 3 4" xfId="25810" xr:uid="{00000000-0005-0000-0000-00001B640000}"/>
    <cellStyle name="20% - Accent1 3 4 2 2 3 2 4" xfId="25811" xr:uid="{00000000-0005-0000-0000-00001C640000}"/>
    <cellStyle name="20% - Accent1 3 4 2 2 3 2 4 2" xfId="25812" xr:uid="{00000000-0005-0000-0000-00001D640000}"/>
    <cellStyle name="20% - Accent1 3 4 2 2 3 2 4 2 2" xfId="25813" xr:uid="{00000000-0005-0000-0000-00001E640000}"/>
    <cellStyle name="20% - Accent1 3 4 2 2 3 2 4 2 2 2" xfId="25814" xr:uid="{00000000-0005-0000-0000-00001F640000}"/>
    <cellStyle name="20% - Accent1 3 4 2 2 3 2 4 2 3" xfId="25815" xr:uid="{00000000-0005-0000-0000-000020640000}"/>
    <cellStyle name="20% - Accent1 3 4 2 2 3 2 4 3" xfId="25816" xr:uid="{00000000-0005-0000-0000-000021640000}"/>
    <cellStyle name="20% - Accent1 3 4 2 2 3 2 4 3 2" xfId="25817" xr:uid="{00000000-0005-0000-0000-000022640000}"/>
    <cellStyle name="20% - Accent1 3 4 2 2 3 2 4 4" xfId="25818" xr:uid="{00000000-0005-0000-0000-000023640000}"/>
    <cellStyle name="20% - Accent1 3 4 2 2 3 2 5" xfId="25819" xr:uid="{00000000-0005-0000-0000-000024640000}"/>
    <cellStyle name="20% - Accent1 3 4 2 2 3 2 5 2" xfId="25820" xr:uid="{00000000-0005-0000-0000-000025640000}"/>
    <cellStyle name="20% - Accent1 3 4 2 2 3 2 5 2 2" xfId="25821" xr:uid="{00000000-0005-0000-0000-000026640000}"/>
    <cellStyle name="20% - Accent1 3 4 2 2 3 2 5 3" xfId="25822" xr:uid="{00000000-0005-0000-0000-000027640000}"/>
    <cellStyle name="20% - Accent1 3 4 2 2 3 2 6" xfId="25823" xr:uid="{00000000-0005-0000-0000-000028640000}"/>
    <cellStyle name="20% - Accent1 3 4 2 2 3 2 6 2" xfId="25824" xr:uid="{00000000-0005-0000-0000-000029640000}"/>
    <cellStyle name="20% - Accent1 3 4 2 2 3 2 6 2 2" xfId="25825" xr:uid="{00000000-0005-0000-0000-00002A640000}"/>
    <cellStyle name="20% - Accent1 3 4 2 2 3 2 6 3" xfId="25826" xr:uid="{00000000-0005-0000-0000-00002B640000}"/>
    <cellStyle name="20% - Accent1 3 4 2 2 3 2 7" xfId="25827" xr:uid="{00000000-0005-0000-0000-00002C640000}"/>
    <cellStyle name="20% - Accent1 3 4 2 2 3 2 7 2" xfId="25828" xr:uid="{00000000-0005-0000-0000-00002D640000}"/>
    <cellStyle name="20% - Accent1 3 4 2 2 3 2 8" xfId="25829" xr:uid="{00000000-0005-0000-0000-00002E640000}"/>
    <cellStyle name="20% - Accent1 3 4 2 2 3 2 8 2" xfId="25830" xr:uid="{00000000-0005-0000-0000-00002F640000}"/>
    <cellStyle name="20% - Accent1 3 4 2 2 3 2 9" xfId="25831" xr:uid="{00000000-0005-0000-0000-000030640000}"/>
    <cellStyle name="20% - Accent1 3 4 2 2 3 3" xfId="25832" xr:uid="{00000000-0005-0000-0000-000031640000}"/>
    <cellStyle name="20% - Accent1 3 4 2 2 3 3 2" xfId="25833" xr:uid="{00000000-0005-0000-0000-000032640000}"/>
    <cellStyle name="20% - Accent1 3 4 2 2 3 3 2 2" xfId="25834" xr:uid="{00000000-0005-0000-0000-000033640000}"/>
    <cellStyle name="20% - Accent1 3 4 2 2 3 3 2 2 2" xfId="25835" xr:uid="{00000000-0005-0000-0000-000034640000}"/>
    <cellStyle name="20% - Accent1 3 4 2 2 3 3 2 2 2 2" xfId="25836" xr:uid="{00000000-0005-0000-0000-000035640000}"/>
    <cellStyle name="20% - Accent1 3 4 2 2 3 3 2 2 3" xfId="25837" xr:uid="{00000000-0005-0000-0000-000036640000}"/>
    <cellStyle name="20% - Accent1 3 4 2 2 3 3 2 3" xfId="25838" xr:uid="{00000000-0005-0000-0000-000037640000}"/>
    <cellStyle name="20% - Accent1 3 4 2 2 3 3 2 3 2" xfId="25839" xr:uid="{00000000-0005-0000-0000-000038640000}"/>
    <cellStyle name="20% - Accent1 3 4 2 2 3 3 2 4" xfId="25840" xr:uid="{00000000-0005-0000-0000-000039640000}"/>
    <cellStyle name="20% - Accent1 3 4 2 2 3 3 3" xfId="25841" xr:uid="{00000000-0005-0000-0000-00003A640000}"/>
    <cellStyle name="20% - Accent1 3 4 2 2 3 3 3 2" xfId="25842" xr:uid="{00000000-0005-0000-0000-00003B640000}"/>
    <cellStyle name="20% - Accent1 3 4 2 2 3 3 3 2 2" xfId="25843" xr:uid="{00000000-0005-0000-0000-00003C640000}"/>
    <cellStyle name="20% - Accent1 3 4 2 2 3 3 3 2 2 2" xfId="25844" xr:uid="{00000000-0005-0000-0000-00003D640000}"/>
    <cellStyle name="20% - Accent1 3 4 2 2 3 3 3 2 3" xfId="25845" xr:uid="{00000000-0005-0000-0000-00003E640000}"/>
    <cellStyle name="20% - Accent1 3 4 2 2 3 3 3 3" xfId="25846" xr:uid="{00000000-0005-0000-0000-00003F640000}"/>
    <cellStyle name="20% - Accent1 3 4 2 2 3 3 3 3 2" xfId="25847" xr:uid="{00000000-0005-0000-0000-000040640000}"/>
    <cellStyle name="20% - Accent1 3 4 2 2 3 3 3 4" xfId="25848" xr:uid="{00000000-0005-0000-0000-000041640000}"/>
    <cellStyle name="20% - Accent1 3 4 2 2 3 3 4" xfId="25849" xr:uid="{00000000-0005-0000-0000-000042640000}"/>
    <cellStyle name="20% - Accent1 3 4 2 2 3 3 4 2" xfId="25850" xr:uid="{00000000-0005-0000-0000-000043640000}"/>
    <cellStyle name="20% - Accent1 3 4 2 2 3 3 4 2 2" xfId="25851" xr:uid="{00000000-0005-0000-0000-000044640000}"/>
    <cellStyle name="20% - Accent1 3 4 2 2 3 3 4 2 2 2" xfId="25852" xr:uid="{00000000-0005-0000-0000-000045640000}"/>
    <cellStyle name="20% - Accent1 3 4 2 2 3 3 4 2 3" xfId="25853" xr:uid="{00000000-0005-0000-0000-000046640000}"/>
    <cellStyle name="20% - Accent1 3 4 2 2 3 3 4 3" xfId="25854" xr:uid="{00000000-0005-0000-0000-000047640000}"/>
    <cellStyle name="20% - Accent1 3 4 2 2 3 3 4 3 2" xfId="25855" xr:uid="{00000000-0005-0000-0000-000048640000}"/>
    <cellStyle name="20% - Accent1 3 4 2 2 3 3 4 4" xfId="25856" xr:uid="{00000000-0005-0000-0000-000049640000}"/>
    <cellStyle name="20% - Accent1 3 4 2 2 3 3 5" xfId="25857" xr:uid="{00000000-0005-0000-0000-00004A640000}"/>
    <cellStyle name="20% - Accent1 3 4 2 2 3 3 5 2" xfId="25858" xr:uid="{00000000-0005-0000-0000-00004B640000}"/>
    <cellStyle name="20% - Accent1 3 4 2 2 3 3 5 2 2" xfId="25859" xr:uid="{00000000-0005-0000-0000-00004C640000}"/>
    <cellStyle name="20% - Accent1 3 4 2 2 3 3 5 3" xfId="25860" xr:uid="{00000000-0005-0000-0000-00004D640000}"/>
    <cellStyle name="20% - Accent1 3 4 2 2 3 3 6" xfId="25861" xr:uid="{00000000-0005-0000-0000-00004E640000}"/>
    <cellStyle name="20% - Accent1 3 4 2 2 3 3 6 2" xfId="25862" xr:uid="{00000000-0005-0000-0000-00004F640000}"/>
    <cellStyle name="20% - Accent1 3 4 2 2 3 3 6 2 2" xfId="25863" xr:uid="{00000000-0005-0000-0000-000050640000}"/>
    <cellStyle name="20% - Accent1 3 4 2 2 3 3 6 3" xfId="25864" xr:uid="{00000000-0005-0000-0000-000051640000}"/>
    <cellStyle name="20% - Accent1 3 4 2 2 3 3 7" xfId="25865" xr:uid="{00000000-0005-0000-0000-000052640000}"/>
    <cellStyle name="20% - Accent1 3 4 2 2 3 3 7 2" xfId="25866" xr:uid="{00000000-0005-0000-0000-000053640000}"/>
    <cellStyle name="20% - Accent1 3 4 2 2 3 3 8" xfId="25867" xr:uid="{00000000-0005-0000-0000-000054640000}"/>
    <cellStyle name="20% - Accent1 3 4 2 2 3 3 8 2" xfId="25868" xr:uid="{00000000-0005-0000-0000-000055640000}"/>
    <cellStyle name="20% - Accent1 3 4 2 2 3 3 9" xfId="25869" xr:uid="{00000000-0005-0000-0000-000056640000}"/>
    <cellStyle name="20% - Accent1 3 4 2 2 3 4" xfId="25870" xr:uid="{00000000-0005-0000-0000-000057640000}"/>
    <cellStyle name="20% - Accent1 3 4 2 2 3 4 2" xfId="25871" xr:uid="{00000000-0005-0000-0000-000058640000}"/>
    <cellStyle name="20% - Accent1 3 4 2 2 3 4 2 2" xfId="25872" xr:uid="{00000000-0005-0000-0000-000059640000}"/>
    <cellStyle name="20% - Accent1 3 4 2 2 3 4 2 2 2" xfId="25873" xr:uid="{00000000-0005-0000-0000-00005A640000}"/>
    <cellStyle name="20% - Accent1 3 4 2 2 3 4 2 3" xfId="25874" xr:uid="{00000000-0005-0000-0000-00005B640000}"/>
    <cellStyle name="20% - Accent1 3 4 2 2 3 4 3" xfId="25875" xr:uid="{00000000-0005-0000-0000-00005C640000}"/>
    <cellStyle name="20% - Accent1 3 4 2 2 3 4 3 2" xfId="25876" xr:uid="{00000000-0005-0000-0000-00005D640000}"/>
    <cellStyle name="20% - Accent1 3 4 2 2 3 4 4" xfId="25877" xr:uid="{00000000-0005-0000-0000-00005E640000}"/>
    <cellStyle name="20% - Accent1 3 4 2 2 3 5" xfId="25878" xr:uid="{00000000-0005-0000-0000-00005F640000}"/>
    <cellStyle name="20% - Accent1 3 4 2 2 3 5 2" xfId="25879" xr:uid="{00000000-0005-0000-0000-000060640000}"/>
    <cellStyle name="20% - Accent1 3 4 2 2 3 5 2 2" xfId="25880" xr:uid="{00000000-0005-0000-0000-000061640000}"/>
    <cellStyle name="20% - Accent1 3 4 2 2 3 5 2 2 2" xfId="25881" xr:uid="{00000000-0005-0000-0000-000062640000}"/>
    <cellStyle name="20% - Accent1 3 4 2 2 3 5 2 3" xfId="25882" xr:uid="{00000000-0005-0000-0000-000063640000}"/>
    <cellStyle name="20% - Accent1 3 4 2 2 3 5 3" xfId="25883" xr:uid="{00000000-0005-0000-0000-000064640000}"/>
    <cellStyle name="20% - Accent1 3 4 2 2 3 5 3 2" xfId="25884" xr:uid="{00000000-0005-0000-0000-000065640000}"/>
    <cellStyle name="20% - Accent1 3 4 2 2 3 5 4" xfId="25885" xr:uid="{00000000-0005-0000-0000-000066640000}"/>
    <cellStyle name="20% - Accent1 3 4 2 2 3 6" xfId="25886" xr:uid="{00000000-0005-0000-0000-000067640000}"/>
    <cellStyle name="20% - Accent1 3 4 2 2 3 6 2" xfId="25887" xr:uid="{00000000-0005-0000-0000-000068640000}"/>
    <cellStyle name="20% - Accent1 3 4 2 2 3 6 2 2" xfId="25888" xr:uid="{00000000-0005-0000-0000-000069640000}"/>
    <cellStyle name="20% - Accent1 3 4 2 2 3 6 2 2 2" xfId="25889" xr:uid="{00000000-0005-0000-0000-00006A640000}"/>
    <cellStyle name="20% - Accent1 3 4 2 2 3 6 2 3" xfId="25890" xr:uid="{00000000-0005-0000-0000-00006B640000}"/>
    <cellStyle name="20% - Accent1 3 4 2 2 3 6 3" xfId="25891" xr:uid="{00000000-0005-0000-0000-00006C640000}"/>
    <cellStyle name="20% - Accent1 3 4 2 2 3 6 3 2" xfId="25892" xr:uid="{00000000-0005-0000-0000-00006D640000}"/>
    <cellStyle name="20% - Accent1 3 4 2 2 3 6 4" xfId="25893" xr:uid="{00000000-0005-0000-0000-00006E640000}"/>
    <cellStyle name="20% - Accent1 3 4 2 2 3 7" xfId="25894" xr:uid="{00000000-0005-0000-0000-00006F640000}"/>
    <cellStyle name="20% - Accent1 3 4 2 2 3 7 2" xfId="25895" xr:uid="{00000000-0005-0000-0000-000070640000}"/>
    <cellStyle name="20% - Accent1 3 4 2 2 3 7 2 2" xfId="25896" xr:uid="{00000000-0005-0000-0000-000071640000}"/>
    <cellStyle name="20% - Accent1 3 4 2 2 3 7 3" xfId="25897" xr:uid="{00000000-0005-0000-0000-000072640000}"/>
    <cellStyle name="20% - Accent1 3 4 2 2 3 8" xfId="25898" xr:uid="{00000000-0005-0000-0000-000073640000}"/>
    <cellStyle name="20% - Accent1 3 4 2 2 3 8 2" xfId="25899" xr:uid="{00000000-0005-0000-0000-000074640000}"/>
    <cellStyle name="20% - Accent1 3 4 2 2 3 8 2 2" xfId="25900" xr:uid="{00000000-0005-0000-0000-000075640000}"/>
    <cellStyle name="20% - Accent1 3 4 2 2 3 8 3" xfId="25901" xr:uid="{00000000-0005-0000-0000-000076640000}"/>
    <cellStyle name="20% - Accent1 3 4 2 2 3 9" xfId="25902" xr:uid="{00000000-0005-0000-0000-000077640000}"/>
    <cellStyle name="20% - Accent1 3 4 2 2 3 9 2" xfId="25903" xr:uid="{00000000-0005-0000-0000-000078640000}"/>
    <cellStyle name="20% - Accent1 3 4 2 2 4" xfId="25904" xr:uid="{00000000-0005-0000-0000-000079640000}"/>
    <cellStyle name="20% - Accent1 3 4 2 2 4 10" xfId="25905" xr:uid="{00000000-0005-0000-0000-00007A640000}"/>
    <cellStyle name="20% - Accent1 3 4 2 2 4 10 2" xfId="25906" xr:uid="{00000000-0005-0000-0000-00007B640000}"/>
    <cellStyle name="20% - Accent1 3 4 2 2 4 11" xfId="25907" xr:uid="{00000000-0005-0000-0000-00007C640000}"/>
    <cellStyle name="20% - Accent1 3 4 2 2 4 2" xfId="25908" xr:uid="{00000000-0005-0000-0000-00007D640000}"/>
    <cellStyle name="20% - Accent1 3 4 2 2 4 2 2" xfId="25909" xr:uid="{00000000-0005-0000-0000-00007E640000}"/>
    <cellStyle name="20% - Accent1 3 4 2 2 4 2 2 2" xfId="25910" xr:uid="{00000000-0005-0000-0000-00007F640000}"/>
    <cellStyle name="20% - Accent1 3 4 2 2 4 2 2 2 2" xfId="25911" xr:uid="{00000000-0005-0000-0000-000080640000}"/>
    <cellStyle name="20% - Accent1 3 4 2 2 4 2 2 2 2 2" xfId="25912" xr:uid="{00000000-0005-0000-0000-000081640000}"/>
    <cellStyle name="20% - Accent1 3 4 2 2 4 2 2 2 3" xfId="25913" xr:uid="{00000000-0005-0000-0000-000082640000}"/>
    <cellStyle name="20% - Accent1 3 4 2 2 4 2 2 3" xfId="25914" xr:uid="{00000000-0005-0000-0000-000083640000}"/>
    <cellStyle name="20% - Accent1 3 4 2 2 4 2 2 3 2" xfId="25915" xr:uid="{00000000-0005-0000-0000-000084640000}"/>
    <cellStyle name="20% - Accent1 3 4 2 2 4 2 2 4" xfId="25916" xr:uid="{00000000-0005-0000-0000-000085640000}"/>
    <cellStyle name="20% - Accent1 3 4 2 2 4 2 3" xfId="25917" xr:uid="{00000000-0005-0000-0000-000086640000}"/>
    <cellStyle name="20% - Accent1 3 4 2 2 4 2 3 2" xfId="25918" xr:uid="{00000000-0005-0000-0000-000087640000}"/>
    <cellStyle name="20% - Accent1 3 4 2 2 4 2 3 2 2" xfId="25919" xr:uid="{00000000-0005-0000-0000-000088640000}"/>
    <cellStyle name="20% - Accent1 3 4 2 2 4 2 3 2 2 2" xfId="25920" xr:uid="{00000000-0005-0000-0000-000089640000}"/>
    <cellStyle name="20% - Accent1 3 4 2 2 4 2 3 2 3" xfId="25921" xr:uid="{00000000-0005-0000-0000-00008A640000}"/>
    <cellStyle name="20% - Accent1 3 4 2 2 4 2 3 3" xfId="25922" xr:uid="{00000000-0005-0000-0000-00008B640000}"/>
    <cellStyle name="20% - Accent1 3 4 2 2 4 2 3 3 2" xfId="25923" xr:uid="{00000000-0005-0000-0000-00008C640000}"/>
    <cellStyle name="20% - Accent1 3 4 2 2 4 2 3 4" xfId="25924" xr:uid="{00000000-0005-0000-0000-00008D640000}"/>
    <cellStyle name="20% - Accent1 3 4 2 2 4 2 4" xfId="25925" xr:uid="{00000000-0005-0000-0000-00008E640000}"/>
    <cellStyle name="20% - Accent1 3 4 2 2 4 2 4 2" xfId="25926" xr:uid="{00000000-0005-0000-0000-00008F640000}"/>
    <cellStyle name="20% - Accent1 3 4 2 2 4 2 4 2 2" xfId="25927" xr:uid="{00000000-0005-0000-0000-000090640000}"/>
    <cellStyle name="20% - Accent1 3 4 2 2 4 2 4 2 2 2" xfId="25928" xr:uid="{00000000-0005-0000-0000-000091640000}"/>
    <cellStyle name="20% - Accent1 3 4 2 2 4 2 4 2 3" xfId="25929" xr:uid="{00000000-0005-0000-0000-000092640000}"/>
    <cellStyle name="20% - Accent1 3 4 2 2 4 2 4 3" xfId="25930" xr:uid="{00000000-0005-0000-0000-000093640000}"/>
    <cellStyle name="20% - Accent1 3 4 2 2 4 2 4 3 2" xfId="25931" xr:uid="{00000000-0005-0000-0000-000094640000}"/>
    <cellStyle name="20% - Accent1 3 4 2 2 4 2 4 4" xfId="25932" xr:uid="{00000000-0005-0000-0000-000095640000}"/>
    <cellStyle name="20% - Accent1 3 4 2 2 4 2 5" xfId="25933" xr:uid="{00000000-0005-0000-0000-000096640000}"/>
    <cellStyle name="20% - Accent1 3 4 2 2 4 2 5 2" xfId="25934" xr:uid="{00000000-0005-0000-0000-000097640000}"/>
    <cellStyle name="20% - Accent1 3 4 2 2 4 2 5 2 2" xfId="25935" xr:uid="{00000000-0005-0000-0000-000098640000}"/>
    <cellStyle name="20% - Accent1 3 4 2 2 4 2 5 3" xfId="25936" xr:uid="{00000000-0005-0000-0000-000099640000}"/>
    <cellStyle name="20% - Accent1 3 4 2 2 4 2 6" xfId="25937" xr:uid="{00000000-0005-0000-0000-00009A640000}"/>
    <cellStyle name="20% - Accent1 3 4 2 2 4 2 6 2" xfId="25938" xr:uid="{00000000-0005-0000-0000-00009B640000}"/>
    <cellStyle name="20% - Accent1 3 4 2 2 4 2 6 2 2" xfId="25939" xr:uid="{00000000-0005-0000-0000-00009C640000}"/>
    <cellStyle name="20% - Accent1 3 4 2 2 4 2 6 3" xfId="25940" xr:uid="{00000000-0005-0000-0000-00009D640000}"/>
    <cellStyle name="20% - Accent1 3 4 2 2 4 2 7" xfId="25941" xr:uid="{00000000-0005-0000-0000-00009E640000}"/>
    <cellStyle name="20% - Accent1 3 4 2 2 4 2 7 2" xfId="25942" xr:uid="{00000000-0005-0000-0000-00009F640000}"/>
    <cellStyle name="20% - Accent1 3 4 2 2 4 2 8" xfId="25943" xr:uid="{00000000-0005-0000-0000-0000A0640000}"/>
    <cellStyle name="20% - Accent1 3 4 2 2 4 2 8 2" xfId="25944" xr:uid="{00000000-0005-0000-0000-0000A1640000}"/>
    <cellStyle name="20% - Accent1 3 4 2 2 4 2 9" xfId="25945" xr:uid="{00000000-0005-0000-0000-0000A2640000}"/>
    <cellStyle name="20% - Accent1 3 4 2 2 4 3" xfId="25946" xr:uid="{00000000-0005-0000-0000-0000A3640000}"/>
    <cellStyle name="20% - Accent1 3 4 2 2 4 3 2" xfId="25947" xr:uid="{00000000-0005-0000-0000-0000A4640000}"/>
    <cellStyle name="20% - Accent1 3 4 2 2 4 3 2 2" xfId="25948" xr:uid="{00000000-0005-0000-0000-0000A5640000}"/>
    <cellStyle name="20% - Accent1 3 4 2 2 4 3 2 2 2" xfId="25949" xr:uid="{00000000-0005-0000-0000-0000A6640000}"/>
    <cellStyle name="20% - Accent1 3 4 2 2 4 3 2 2 2 2" xfId="25950" xr:uid="{00000000-0005-0000-0000-0000A7640000}"/>
    <cellStyle name="20% - Accent1 3 4 2 2 4 3 2 2 3" xfId="25951" xr:uid="{00000000-0005-0000-0000-0000A8640000}"/>
    <cellStyle name="20% - Accent1 3 4 2 2 4 3 2 3" xfId="25952" xr:uid="{00000000-0005-0000-0000-0000A9640000}"/>
    <cellStyle name="20% - Accent1 3 4 2 2 4 3 2 3 2" xfId="25953" xr:uid="{00000000-0005-0000-0000-0000AA640000}"/>
    <cellStyle name="20% - Accent1 3 4 2 2 4 3 2 4" xfId="25954" xr:uid="{00000000-0005-0000-0000-0000AB640000}"/>
    <cellStyle name="20% - Accent1 3 4 2 2 4 3 3" xfId="25955" xr:uid="{00000000-0005-0000-0000-0000AC640000}"/>
    <cellStyle name="20% - Accent1 3 4 2 2 4 3 3 2" xfId="25956" xr:uid="{00000000-0005-0000-0000-0000AD640000}"/>
    <cellStyle name="20% - Accent1 3 4 2 2 4 3 3 2 2" xfId="25957" xr:uid="{00000000-0005-0000-0000-0000AE640000}"/>
    <cellStyle name="20% - Accent1 3 4 2 2 4 3 3 2 2 2" xfId="25958" xr:uid="{00000000-0005-0000-0000-0000AF640000}"/>
    <cellStyle name="20% - Accent1 3 4 2 2 4 3 3 2 3" xfId="25959" xr:uid="{00000000-0005-0000-0000-0000B0640000}"/>
    <cellStyle name="20% - Accent1 3 4 2 2 4 3 3 3" xfId="25960" xr:uid="{00000000-0005-0000-0000-0000B1640000}"/>
    <cellStyle name="20% - Accent1 3 4 2 2 4 3 3 3 2" xfId="25961" xr:uid="{00000000-0005-0000-0000-0000B2640000}"/>
    <cellStyle name="20% - Accent1 3 4 2 2 4 3 3 4" xfId="25962" xr:uid="{00000000-0005-0000-0000-0000B3640000}"/>
    <cellStyle name="20% - Accent1 3 4 2 2 4 3 4" xfId="25963" xr:uid="{00000000-0005-0000-0000-0000B4640000}"/>
    <cellStyle name="20% - Accent1 3 4 2 2 4 3 4 2" xfId="25964" xr:uid="{00000000-0005-0000-0000-0000B5640000}"/>
    <cellStyle name="20% - Accent1 3 4 2 2 4 3 4 2 2" xfId="25965" xr:uid="{00000000-0005-0000-0000-0000B6640000}"/>
    <cellStyle name="20% - Accent1 3 4 2 2 4 3 4 2 2 2" xfId="25966" xr:uid="{00000000-0005-0000-0000-0000B7640000}"/>
    <cellStyle name="20% - Accent1 3 4 2 2 4 3 4 2 3" xfId="25967" xr:uid="{00000000-0005-0000-0000-0000B8640000}"/>
    <cellStyle name="20% - Accent1 3 4 2 2 4 3 4 3" xfId="25968" xr:uid="{00000000-0005-0000-0000-0000B9640000}"/>
    <cellStyle name="20% - Accent1 3 4 2 2 4 3 4 3 2" xfId="25969" xr:uid="{00000000-0005-0000-0000-0000BA640000}"/>
    <cellStyle name="20% - Accent1 3 4 2 2 4 3 4 4" xfId="25970" xr:uid="{00000000-0005-0000-0000-0000BB640000}"/>
    <cellStyle name="20% - Accent1 3 4 2 2 4 3 5" xfId="25971" xr:uid="{00000000-0005-0000-0000-0000BC640000}"/>
    <cellStyle name="20% - Accent1 3 4 2 2 4 3 5 2" xfId="25972" xr:uid="{00000000-0005-0000-0000-0000BD640000}"/>
    <cellStyle name="20% - Accent1 3 4 2 2 4 3 5 2 2" xfId="25973" xr:uid="{00000000-0005-0000-0000-0000BE640000}"/>
    <cellStyle name="20% - Accent1 3 4 2 2 4 3 5 3" xfId="25974" xr:uid="{00000000-0005-0000-0000-0000BF640000}"/>
    <cellStyle name="20% - Accent1 3 4 2 2 4 3 6" xfId="25975" xr:uid="{00000000-0005-0000-0000-0000C0640000}"/>
    <cellStyle name="20% - Accent1 3 4 2 2 4 3 6 2" xfId="25976" xr:uid="{00000000-0005-0000-0000-0000C1640000}"/>
    <cellStyle name="20% - Accent1 3 4 2 2 4 3 6 2 2" xfId="25977" xr:uid="{00000000-0005-0000-0000-0000C2640000}"/>
    <cellStyle name="20% - Accent1 3 4 2 2 4 3 6 3" xfId="25978" xr:uid="{00000000-0005-0000-0000-0000C3640000}"/>
    <cellStyle name="20% - Accent1 3 4 2 2 4 3 7" xfId="25979" xr:uid="{00000000-0005-0000-0000-0000C4640000}"/>
    <cellStyle name="20% - Accent1 3 4 2 2 4 3 7 2" xfId="25980" xr:uid="{00000000-0005-0000-0000-0000C5640000}"/>
    <cellStyle name="20% - Accent1 3 4 2 2 4 3 8" xfId="25981" xr:uid="{00000000-0005-0000-0000-0000C6640000}"/>
    <cellStyle name="20% - Accent1 3 4 2 2 4 3 8 2" xfId="25982" xr:uid="{00000000-0005-0000-0000-0000C7640000}"/>
    <cellStyle name="20% - Accent1 3 4 2 2 4 3 9" xfId="25983" xr:uid="{00000000-0005-0000-0000-0000C8640000}"/>
    <cellStyle name="20% - Accent1 3 4 2 2 4 4" xfId="25984" xr:uid="{00000000-0005-0000-0000-0000C9640000}"/>
    <cellStyle name="20% - Accent1 3 4 2 2 4 4 2" xfId="25985" xr:uid="{00000000-0005-0000-0000-0000CA640000}"/>
    <cellStyle name="20% - Accent1 3 4 2 2 4 4 2 2" xfId="25986" xr:uid="{00000000-0005-0000-0000-0000CB640000}"/>
    <cellStyle name="20% - Accent1 3 4 2 2 4 4 2 2 2" xfId="25987" xr:uid="{00000000-0005-0000-0000-0000CC640000}"/>
    <cellStyle name="20% - Accent1 3 4 2 2 4 4 2 3" xfId="25988" xr:uid="{00000000-0005-0000-0000-0000CD640000}"/>
    <cellStyle name="20% - Accent1 3 4 2 2 4 4 3" xfId="25989" xr:uid="{00000000-0005-0000-0000-0000CE640000}"/>
    <cellStyle name="20% - Accent1 3 4 2 2 4 4 3 2" xfId="25990" xr:uid="{00000000-0005-0000-0000-0000CF640000}"/>
    <cellStyle name="20% - Accent1 3 4 2 2 4 4 4" xfId="25991" xr:uid="{00000000-0005-0000-0000-0000D0640000}"/>
    <cellStyle name="20% - Accent1 3 4 2 2 4 5" xfId="25992" xr:uid="{00000000-0005-0000-0000-0000D1640000}"/>
    <cellStyle name="20% - Accent1 3 4 2 2 4 5 2" xfId="25993" xr:uid="{00000000-0005-0000-0000-0000D2640000}"/>
    <cellStyle name="20% - Accent1 3 4 2 2 4 5 2 2" xfId="25994" xr:uid="{00000000-0005-0000-0000-0000D3640000}"/>
    <cellStyle name="20% - Accent1 3 4 2 2 4 5 2 2 2" xfId="25995" xr:uid="{00000000-0005-0000-0000-0000D4640000}"/>
    <cellStyle name="20% - Accent1 3 4 2 2 4 5 2 3" xfId="25996" xr:uid="{00000000-0005-0000-0000-0000D5640000}"/>
    <cellStyle name="20% - Accent1 3 4 2 2 4 5 3" xfId="25997" xr:uid="{00000000-0005-0000-0000-0000D6640000}"/>
    <cellStyle name="20% - Accent1 3 4 2 2 4 5 3 2" xfId="25998" xr:uid="{00000000-0005-0000-0000-0000D7640000}"/>
    <cellStyle name="20% - Accent1 3 4 2 2 4 5 4" xfId="25999" xr:uid="{00000000-0005-0000-0000-0000D8640000}"/>
    <cellStyle name="20% - Accent1 3 4 2 2 4 6" xfId="26000" xr:uid="{00000000-0005-0000-0000-0000D9640000}"/>
    <cellStyle name="20% - Accent1 3 4 2 2 4 6 2" xfId="26001" xr:uid="{00000000-0005-0000-0000-0000DA640000}"/>
    <cellStyle name="20% - Accent1 3 4 2 2 4 6 2 2" xfId="26002" xr:uid="{00000000-0005-0000-0000-0000DB640000}"/>
    <cellStyle name="20% - Accent1 3 4 2 2 4 6 2 2 2" xfId="26003" xr:uid="{00000000-0005-0000-0000-0000DC640000}"/>
    <cellStyle name="20% - Accent1 3 4 2 2 4 6 2 3" xfId="26004" xr:uid="{00000000-0005-0000-0000-0000DD640000}"/>
    <cellStyle name="20% - Accent1 3 4 2 2 4 6 3" xfId="26005" xr:uid="{00000000-0005-0000-0000-0000DE640000}"/>
    <cellStyle name="20% - Accent1 3 4 2 2 4 6 3 2" xfId="26006" xr:uid="{00000000-0005-0000-0000-0000DF640000}"/>
    <cellStyle name="20% - Accent1 3 4 2 2 4 6 4" xfId="26007" xr:uid="{00000000-0005-0000-0000-0000E0640000}"/>
    <cellStyle name="20% - Accent1 3 4 2 2 4 7" xfId="26008" xr:uid="{00000000-0005-0000-0000-0000E1640000}"/>
    <cellStyle name="20% - Accent1 3 4 2 2 4 7 2" xfId="26009" xr:uid="{00000000-0005-0000-0000-0000E2640000}"/>
    <cellStyle name="20% - Accent1 3 4 2 2 4 7 2 2" xfId="26010" xr:uid="{00000000-0005-0000-0000-0000E3640000}"/>
    <cellStyle name="20% - Accent1 3 4 2 2 4 7 3" xfId="26011" xr:uid="{00000000-0005-0000-0000-0000E4640000}"/>
    <cellStyle name="20% - Accent1 3 4 2 2 4 8" xfId="26012" xr:uid="{00000000-0005-0000-0000-0000E5640000}"/>
    <cellStyle name="20% - Accent1 3 4 2 2 4 8 2" xfId="26013" xr:uid="{00000000-0005-0000-0000-0000E6640000}"/>
    <cellStyle name="20% - Accent1 3 4 2 2 4 8 2 2" xfId="26014" xr:uid="{00000000-0005-0000-0000-0000E7640000}"/>
    <cellStyle name="20% - Accent1 3 4 2 2 4 8 3" xfId="26015" xr:uid="{00000000-0005-0000-0000-0000E8640000}"/>
    <cellStyle name="20% - Accent1 3 4 2 2 4 9" xfId="26016" xr:uid="{00000000-0005-0000-0000-0000E9640000}"/>
    <cellStyle name="20% - Accent1 3 4 2 2 4 9 2" xfId="26017" xr:uid="{00000000-0005-0000-0000-0000EA640000}"/>
    <cellStyle name="20% - Accent1 3 4 2 2 5" xfId="26018" xr:uid="{00000000-0005-0000-0000-0000EB640000}"/>
    <cellStyle name="20% - Accent1 3 4 2 2 5 2" xfId="26019" xr:uid="{00000000-0005-0000-0000-0000EC640000}"/>
    <cellStyle name="20% - Accent1 3 4 2 2 5 2 2" xfId="26020" xr:uid="{00000000-0005-0000-0000-0000ED640000}"/>
    <cellStyle name="20% - Accent1 3 4 2 2 5 2 2 2" xfId="26021" xr:uid="{00000000-0005-0000-0000-0000EE640000}"/>
    <cellStyle name="20% - Accent1 3 4 2 2 5 2 2 2 2" xfId="26022" xr:uid="{00000000-0005-0000-0000-0000EF640000}"/>
    <cellStyle name="20% - Accent1 3 4 2 2 5 2 2 3" xfId="26023" xr:uid="{00000000-0005-0000-0000-0000F0640000}"/>
    <cellStyle name="20% - Accent1 3 4 2 2 5 2 3" xfId="26024" xr:uid="{00000000-0005-0000-0000-0000F1640000}"/>
    <cellStyle name="20% - Accent1 3 4 2 2 5 2 3 2" xfId="26025" xr:uid="{00000000-0005-0000-0000-0000F2640000}"/>
    <cellStyle name="20% - Accent1 3 4 2 2 5 2 4" xfId="26026" xr:uid="{00000000-0005-0000-0000-0000F3640000}"/>
    <cellStyle name="20% - Accent1 3 4 2 2 5 3" xfId="26027" xr:uid="{00000000-0005-0000-0000-0000F4640000}"/>
    <cellStyle name="20% - Accent1 3 4 2 2 5 3 2" xfId="26028" xr:uid="{00000000-0005-0000-0000-0000F5640000}"/>
    <cellStyle name="20% - Accent1 3 4 2 2 5 3 2 2" xfId="26029" xr:uid="{00000000-0005-0000-0000-0000F6640000}"/>
    <cellStyle name="20% - Accent1 3 4 2 2 5 3 2 2 2" xfId="26030" xr:uid="{00000000-0005-0000-0000-0000F7640000}"/>
    <cellStyle name="20% - Accent1 3 4 2 2 5 3 2 3" xfId="26031" xr:uid="{00000000-0005-0000-0000-0000F8640000}"/>
    <cellStyle name="20% - Accent1 3 4 2 2 5 3 3" xfId="26032" xr:uid="{00000000-0005-0000-0000-0000F9640000}"/>
    <cellStyle name="20% - Accent1 3 4 2 2 5 3 3 2" xfId="26033" xr:uid="{00000000-0005-0000-0000-0000FA640000}"/>
    <cellStyle name="20% - Accent1 3 4 2 2 5 3 4" xfId="26034" xr:uid="{00000000-0005-0000-0000-0000FB640000}"/>
    <cellStyle name="20% - Accent1 3 4 2 2 5 4" xfId="26035" xr:uid="{00000000-0005-0000-0000-0000FC640000}"/>
    <cellStyle name="20% - Accent1 3 4 2 2 5 4 2" xfId="26036" xr:uid="{00000000-0005-0000-0000-0000FD640000}"/>
    <cellStyle name="20% - Accent1 3 4 2 2 5 4 2 2" xfId="26037" xr:uid="{00000000-0005-0000-0000-0000FE640000}"/>
    <cellStyle name="20% - Accent1 3 4 2 2 5 4 2 2 2" xfId="26038" xr:uid="{00000000-0005-0000-0000-0000FF640000}"/>
    <cellStyle name="20% - Accent1 3 4 2 2 5 4 2 3" xfId="26039" xr:uid="{00000000-0005-0000-0000-000000650000}"/>
    <cellStyle name="20% - Accent1 3 4 2 2 5 4 3" xfId="26040" xr:uid="{00000000-0005-0000-0000-000001650000}"/>
    <cellStyle name="20% - Accent1 3 4 2 2 5 4 3 2" xfId="26041" xr:uid="{00000000-0005-0000-0000-000002650000}"/>
    <cellStyle name="20% - Accent1 3 4 2 2 5 4 4" xfId="26042" xr:uid="{00000000-0005-0000-0000-000003650000}"/>
    <cellStyle name="20% - Accent1 3 4 2 2 5 5" xfId="26043" xr:uid="{00000000-0005-0000-0000-000004650000}"/>
    <cellStyle name="20% - Accent1 3 4 2 2 5 5 2" xfId="26044" xr:uid="{00000000-0005-0000-0000-000005650000}"/>
    <cellStyle name="20% - Accent1 3 4 2 2 5 5 2 2" xfId="26045" xr:uid="{00000000-0005-0000-0000-000006650000}"/>
    <cellStyle name="20% - Accent1 3 4 2 2 5 5 3" xfId="26046" xr:uid="{00000000-0005-0000-0000-000007650000}"/>
    <cellStyle name="20% - Accent1 3 4 2 2 5 6" xfId="26047" xr:uid="{00000000-0005-0000-0000-000008650000}"/>
    <cellStyle name="20% - Accent1 3 4 2 2 5 6 2" xfId="26048" xr:uid="{00000000-0005-0000-0000-000009650000}"/>
    <cellStyle name="20% - Accent1 3 4 2 2 5 6 2 2" xfId="26049" xr:uid="{00000000-0005-0000-0000-00000A650000}"/>
    <cellStyle name="20% - Accent1 3 4 2 2 5 6 3" xfId="26050" xr:uid="{00000000-0005-0000-0000-00000B650000}"/>
    <cellStyle name="20% - Accent1 3 4 2 2 5 7" xfId="26051" xr:uid="{00000000-0005-0000-0000-00000C650000}"/>
    <cellStyle name="20% - Accent1 3 4 2 2 5 7 2" xfId="26052" xr:uid="{00000000-0005-0000-0000-00000D650000}"/>
    <cellStyle name="20% - Accent1 3 4 2 2 5 8" xfId="26053" xr:uid="{00000000-0005-0000-0000-00000E650000}"/>
    <cellStyle name="20% - Accent1 3 4 2 2 5 8 2" xfId="26054" xr:uid="{00000000-0005-0000-0000-00000F650000}"/>
    <cellStyle name="20% - Accent1 3 4 2 2 5 9" xfId="26055" xr:uid="{00000000-0005-0000-0000-000010650000}"/>
    <cellStyle name="20% - Accent1 3 4 2 2 6" xfId="26056" xr:uid="{00000000-0005-0000-0000-000011650000}"/>
    <cellStyle name="20% - Accent1 3 4 2 2 6 2" xfId="26057" xr:uid="{00000000-0005-0000-0000-000012650000}"/>
    <cellStyle name="20% - Accent1 3 4 2 2 6 2 2" xfId="26058" xr:uid="{00000000-0005-0000-0000-000013650000}"/>
    <cellStyle name="20% - Accent1 3 4 2 2 6 2 2 2" xfId="26059" xr:uid="{00000000-0005-0000-0000-000014650000}"/>
    <cellStyle name="20% - Accent1 3 4 2 2 6 2 2 2 2" xfId="26060" xr:uid="{00000000-0005-0000-0000-000015650000}"/>
    <cellStyle name="20% - Accent1 3 4 2 2 6 2 2 3" xfId="26061" xr:uid="{00000000-0005-0000-0000-000016650000}"/>
    <cellStyle name="20% - Accent1 3 4 2 2 6 2 3" xfId="26062" xr:uid="{00000000-0005-0000-0000-000017650000}"/>
    <cellStyle name="20% - Accent1 3 4 2 2 6 2 3 2" xfId="26063" xr:uid="{00000000-0005-0000-0000-000018650000}"/>
    <cellStyle name="20% - Accent1 3 4 2 2 6 2 4" xfId="26064" xr:uid="{00000000-0005-0000-0000-000019650000}"/>
    <cellStyle name="20% - Accent1 3 4 2 2 6 3" xfId="26065" xr:uid="{00000000-0005-0000-0000-00001A650000}"/>
    <cellStyle name="20% - Accent1 3 4 2 2 6 3 2" xfId="26066" xr:uid="{00000000-0005-0000-0000-00001B650000}"/>
    <cellStyle name="20% - Accent1 3 4 2 2 6 3 2 2" xfId="26067" xr:uid="{00000000-0005-0000-0000-00001C650000}"/>
    <cellStyle name="20% - Accent1 3 4 2 2 6 3 2 2 2" xfId="26068" xr:uid="{00000000-0005-0000-0000-00001D650000}"/>
    <cellStyle name="20% - Accent1 3 4 2 2 6 3 2 3" xfId="26069" xr:uid="{00000000-0005-0000-0000-00001E650000}"/>
    <cellStyle name="20% - Accent1 3 4 2 2 6 3 3" xfId="26070" xr:uid="{00000000-0005-0000-0000-00001F650000}"/>
    <cellStyle name="20% - Accent1 3 4 2 2 6 3 3 2" xfId="26071" xr:uid="{00000000-0005-0000-0000-000020650000}"/>
    <cellStyle name="20% - Accent1 3 4 2 2 6 3 4" xfId="26072" xr:uid="{00000000-0005-0000-0000-000021650000}"/>
    <cellStyle name="20% - Accent1 3 4 2 2 6 4" xfId="26073" xr:uid="{00000000-0005-0000-0000-000022650000}"/>
    <cellStyle name="20% - Accent1 3 4 2 2 6 4 2" xfId="26074" xr:uid="{00000000-0005-0000-0000-000023650000}"/>
    <cellStyle name="20% - Accent1 3 4 2 2 6 4 2 2" xfId="26075" xr:uid="{00000000-0005-0000-0000-000024650000}"/>
    <cellStyle name="20% - Accent1 3 4 2 2 6 4 2 2 2" xfId="26076" xr:uid="{00000000-0005-0000-0000-000025650000}"/>
    <cellStyle name="20% - Accent1 3 4 2 2 6 4 2 3" xfId="26077" xr:uid="{00000000-0005-0000-0000-000026650000}"/>
    <cellStyle name="20% - Accent1 3 4 2 2 6 4 3" xfId="26078" xr:uid="{00000000-0005-0000-0000-000027650000}"/>
    <cellStyle name="20% - Accent1 3 4 2 2 6 4 3 2" xfId="26079" xr:uid="{00000000-0005-0000-0000-000028650000}"/>
    <cellStyle name="20% - Accent1 3 4 2 2 6 4 4" xfId="26080" xr:uid="{00000000-0005-0000-0000-000029650000}"/>
    <cellStyle name="20% - Accent1 3 4 2 2 6 5" xfId="26081" xr:uid="{00000000-0005-0000-0000-00002A650000}"/>
    <cellStyle name="20% - Accent1 3 4 2 2 6 5 2" xfId="26082" xr:uid="{00000000-0005-0000-0000-00002B650000}"/>
    <cellStyle name="20% - Accent1 3 4 2 2 6 5 2 2" xfId="26083" xr:uid="{00000000-0005-0000-0000-00002C650000}"/>
    <cellStyle name="20% - Accent1 3 4 2 2 6 5 3" xfId="26084" xr:uid="{00000000-0005-0000-0000-00002D650000}"/>
    <cellStyle name="20% - Accent1 3 4 2 2 6 6" xfId="26085" xr:uid="{00000000-0005-0000-0000-00002E650000}"/>
    <cellStyle name="20% - Accent1 3 4 2 2 6 6 2" xfId="26086" xr:uid="{00000000-0005-0000-0000-00002F650000}"/>
    <cellStyle name="20% - Accent1 3 4 2 2 6 6 2 2" xfId="26087" xr:uid="{00000000-0005-0000-0000-000030650000}"/>
    <cellStyle name="20% - Accent1 3 4 2 2 6 6 3" xfId="26088" xr:uid="{00000000-0005-0000-0000-000031650000}"/>
    <cellStyle name="20% - Accent1 3 4 2 2 6 7" xfId="26089" xr:uid="{00000000-0005-0000-0000-000032650000}"/>
    <cellStyle name="20% - Accent1 3 4 2 2 6 7 2" xfId="26090" xr:uid="{00000000-0005-0000-0000-000033650000}"/>
    <cellStyle name="20% - Accent1 3 4 2 2 6 8" xfId="26091" xr:uid="{00000000-0005-0000-0000-000034650000}"/>
    <cellStyle name="20% - Accent1 3 4 2 2 6 8 2" xfId="26092" xr:uid="{00000000-0005-0000-0000-000035650000}"/>
    <cellStyle name="20% - Accent1 3 4 2 2 6 9" xfId="26093" xr:uid="{00000000-0005-0000-0000-000036650000}"/>
    <cellStyle name="20% - Accent1 3 4 2 2 7" xfId="26094" xr:uid="{00000000-0005-0000-0000-000037650000}"/>
    <cellStyle name="20% - Accent1 3 4 2 2 7 2" xfId="26095" xr:uid="{00000000-0005-0000-0000-000038650000}"/>
    <cellStyle name="20% - Accent1 3 4 2 2 7 2 2" xfId="26096" xr:uid="{00000000-0005-0000-0000-000039650000}"/>
    <cellStyle name="20% - Accent1 3 4 2 2 7 2 2 2" xfId="26097" xr:uid="{00000000-0005-0000-0000-00003A650000}"/>
    <cellStyle name="20% - Accent1 3 4 2 2 7 2 3" xfId="26098" xr:uid="{00000000-0005-0000-0000-00003B650000}"/>
    <cellStyle name="20% - Accent1 3 4 2 2 7 3" xfId="26099" xr:uid="{00000000-0005-0000-0000-00003C650000}"/>
    <cellStyle name="20% - Accent1 3 4 2 2 7 3 2" xfId="26100" xr:uid="{00000000-0005-0000-0000-00003D650000}"/>
    <cellStyle name="20% - Accent1 3 4 2 2 7 4" xfId="26101" xr:uid="{00000000-0005-0000-0000-00003E650000}"/>
    <cellStyle name="20% - Accent1 3 4 2 2 8" xfId="26102" xr:uid="{00000000-0005-0000-0000-00003F650000}"/>
    <cellStyle name="20% - Accent1 3 4 2 2 8 2" xfId="26103" xr:uid="{00000000-0005-0000-0000-000040650000}"/>
    <cellStyle name="20% - Accent1 3 4 2 2 8 2 2" xfId="26104" xr:uid="{00000000-0005-0000-0000-000041650000}"/>
    <cellStyle name="20% - Accent1 3 4 2 2 8 2 2 2" xfId="26105" xr:uid="{00000000-0005-0000-0000-000042650000}"/>
    <cellStyle name="20% - Accent1 3 4 2 2 8 2 3" xfId="26106" xr:uid="{00000000-0005-0000-0000-000043650000}"/>
    <cellStyle name="20% - Accent1 3 4 2 2 8 3" xfId="26107" xr:uid="{00000000-0005-0000-0000-000044650000}"/>
    <cellStyle name="20% - Accent1 3 4 2 2 8 3 2" xfId="26108" xr:uid="{00000000-0005-0000-0000-000045650000}"/>
    <cellStyle name="20% - Accent1 3 4 2 2 8 4" xfId="26109" xr:uid="{00000000-0005-0000-0000-000046650000}"/>
    <cellStyle name="20% - Accent1 3 4 2 2 9" xfId="26110" xr:uid="{00000000-0005-0000-0000-000047650000}"/>
    <cellStyle name="20% - Accent1 3 4 2 2 9 2" xfId="26111" xr:uid="{00000000-0005-0000-0000-000048650000}"/>
    <cellStyle name="20% - Accent1 3 4 2 2 9 2 2" xfId="26112" xr:uid="{00000000-0005-0000-0000-000049650000}"/>
    <cellStyle name="20% - Accent1 3 4 2 2 9 2 2 2" xfId="26113" xr:uid="{00000000-0005-0000-0000-00004A650000}"/>
    <cellStyle name="20% - Accent1 3 4 2 2 9 2 3" xfId="26114" xr:uid="{00000000-0005-0000-0000-00004B650000}"/>
    <cellStyle name="20% - Accent1 3 4 2 2 9 3" xfId="26115" xr:uid="{00000000-0005-0000-0000-00004C650000}"/>
    <cellStyle name="20% - Accent1 3 4 2 2 9 3 2" xfId="26116" xr:uid="{00000000-0005-0000-0000-00004D650000}"/>
    <cellStyle name="20% - Accent1 3 4 2 2 9 4" xfId="26117" xr:uid="{00000000-0005-0000-0000-00004E650000}"/>
    <cellStyle name="20% - Accent1 3 4 2 3" xfId="26118" xr:uid="{00000000-0005-0000-0000-00004F650000}"/>
    <cellStyle name="20% - Accent1 3 4 2 3 10" xfId="26119" xr:uid="{00000000-0005-0000-0000-000050650000}"/>
    <cellStyle name="20% - Accent1 3 4 2 3 10 2" xfId="26120" xr:uid="{00000000-0005-0000-0000-000051650000}"/>
    <cellStyle name="20% - Accent1 3 4 2 3 11" xfId="26121" xr:uid="{00000000-0005-0000-0000-000052650000}"/>
    <cellStyle name="20% - Accent1 3 4 2 3 2" xfId="26122" xr:uid="{00000000-0005-0000-0000-000053650000}"/>
    <cellStyle name="20% - Accent1 3 4 2 3 2 2" xfId="26123" xr:uid="{00000000-0005-0000-0000-000054650000}"/>
    <cellStyle name="20% - Accent1 3 4 2 3 2 2 2" xfId="26124" xr:uid="{00000000-0005-0000-0000-000055650000}"/>
    <cellStyle name="20% - Accent1 3 4 2 3 2 2 2 2" xfId="26125" xr:uid="{00000000-0005-0000-0000-000056650000}"/>
    <cellStyle name="20% - Accent1 3 4 2 3 2 2 2 2 2" xfId="26126" xr:uid="{00000000-0005-0000-0000-000057650000}"/>
    <cellStyle name="20% - Accent1 3 4 2 3 2 2 2 3" xfId="26127" xr:uid="{00000000-0005-0000-0000-000058650000}"/>
    <cellStyle name="20% - Accent1 3 4 2 3 2 2 3" xfId="26128" xr:uid="{00000000-0005-0000-0000-000059650000}"/>
    <cellStyle name="20% - Accent1 3 4 2 3 2 2 3 2" xfId="26129" xr:uid="{00000000-0005-0000-0000-00005A650000}"/>
    <cellStyle name="20% - Accent1 3 4 2 3 2 2 4" xfId="26130" xr:uid="{00000000-0005-0000-0000-00005B650000}"/>
    <cellStyle name="20% - Accent1 3 4 2 3 2 3" xfId="26131" xr:uid="{00000000-0005-0000-0000-00005C650000}"/>
    <cellStyle name="20% - Accent1 3 4 2 3 2 3 2" xfId="26132" xr:uid="{00000000-0005-0000-0000-00005D650000}"/>
    <cellStyle name="20% - Accent1 3 4 2 3 2 3 2 2" xfId="26133" xr:uid="{00000000-0005-0000-0000-00005E650000}"/>
    <cellStyle name="20% - Accent1 3 4 2 3 2 3 2 2 2" xfId="26134" xr:uid="{00000000-0005-0000-0000-00005F650000}"/>
    <cellStyle name="20% - Accent1 3 4 2 3 2 3 2 3" xfId="26135" xr:uid="{00000000-0005-0000-0000-000060650000}"/>
    <cellStyle name="20% - Accent1 3 4 2 3 2 3 3" xfId="26136" xr:uid="{00000000-0005-0000-0000-000061650000}"/>
    <cellStyle name="20% - Accent1 3 4 2 3 2 3 3 2" xfId="26137" xr:uid="{00000000-0005-0000-0000-000062650000}"/>
    <cellStyle name="20% - Accent1 3 4 2 3 2 3 4" xfId="26138" xr:uid="{00000000-0005-0000-0000-000063650000}"/>
    <cellStyle name="20% - Accent1 3 4 2 3 2 4" xfId="26139" xr:uid="{00000000-0005-0000-0000-000064650000}"/>
    <cellStyle name="20% - Accent1 3 4 2 3 2 4 2" xfId="26140" xr:uid="{00000000-0005-0000-0000-000065650000}"/>
    <cellStyle name="20% - Accent1 3 4 2 3 2 4 2 2" xfId="26141" xr:uid="{00000000-0005-0000-0000-000066650000}"/>
    <cellStyle name="20% - Accent1 3 4 2 3 2 4 2 2 2" xfId="26142" xr:uid="{00000000-0005-0000-0000-000067650000}"/>
    <cellStyle name="20% - Accent1 3 4 2 3 2 4 2 3" xfId="26143" xr:uid="{00000000-0005-0000-0000-000068650000}"/>
    <cellStyle name="20% - Accent1 3 4 2 3 2 4 3" xfId="26144" xr:uid="{00000000-0005-0000-0000-000069650000}"/>
    <cellStyle name="20% - Accent1 3 4 2 3 2 4 3 2" xfId="26145" xr:uid="{00000000-0005-0000-0000-00006A650000}"/>
    <cellStyle name="20% - Accent1 3 4 2 3 2 4 4" xfId="26146" xr:uid="{00000000-0005-0000-0000-00006B650000}"/>
    <cellStyle name="20% - Accent1 3 4 2 3 2 5" xfId="26147" xr:uid="{00000000-0005-0000-0000-00006C650000}"/>
    <cellStyle name="20% - Accent1 3 4 2 3 2 5 2" xfId="26148" xr:uid="{00000000-0005-0000-0000-00006D650000}"/>
    <cellStyle name="20% - Accent1 3 4 2 3 2 5 2 2" xfId="26149" xr:uid="{00000000-0005-0000-0000-00006E650000}"/>
    <cellStyle name="20% - Accent1 3 4 2 3 2 5 3" xfId="26150" xr:uid="{00000000-0005-0000-0000-00006F650000}"/>
    <cellStyle name="20% - Accent1 3 4 2 3 2 6" xfId="26151" xr:uid="{00000000-0005-0000-0000-000070650000}"/>
    <cellStyle name="20% - Accent1 3 4 2 3 2 6 2" xfId="26152" xr:uid="{00000000-0005-0000-0000-000071650000}"/>
    <cellStyle name="20% - Accent1 3 4 2 3 2 6 2 2" xfId="26153" xr:uid="{00000000-0005-0000-0000-000072650000}"/>
    <cellStyle name="20% - Accent1 3 4 2 3 2 6 3" xfId="26154" xr:uid="{00000000-0005-0000-0000-000073650000}"/>
    <cellStyle name="20% - Accent1 3 4 2 3 2 7" xfId="26155" xr:uid="{00000000-0005-0000-0000-000074650000}"/>
    <cellStyle name="20% - Accent1 3 4 2 3 2 7 2" xfId="26156" xr:uid="{00000000-0005-0000-0000-000075650000}"/>
    <cellStyle name="20% - Accent1 3 4 2 3 2 8" xfId="26157" xr:uid="{00000000-0005-0000-0000-000076650000}"/>
    <cellStyle name="20% - Accent1 3 4 2 3 2 8 2" xfId="26158" xr:uid="{00000000-0005-0000-0000-000077650000}"/>
    <cellStyle name="20% - Accent1 3 4 2 3 2 9" xfId="26159" xr:uid="{00000000-0005-0000-0000-000078650000}"/>
    <cellStyle name="20% - Accent1 3 4 2 3 3" xfId="26160" xr:uid="{00000000-0005-0000-0000-000079650000}"/>
    <cellStyle name="20% - Accent1 3 4 2 3 3 2" xfId="26161" xr:uid="{00000000-0005-0000-0000-00007A650000}"/>
    <cellStyle name="20% - Accent1 3 4 2 3 3 2 2" xfId="26162" xr:uid="{00000000-0005-0000-0000-00007B650000}"/>
    <cellStyle name="20% - Accent1 3 4 2 3 3 2 2 2" xfId="26163" xr:uid="{00000000-0005-0000-0000-00007C650000}"/>
    <cellStyle name="20% - Accent1 3 4 2 3 3 2 2 2 2" xfId="26164" xr:uid="{00000000-0005-0000-0000-00007D650000}"/>
    <cellStyle name="20% - Accent1 3 4 2 3 3 2 2 3" xfId="26165" xr:uid="{00000000-0005-0000-0000-00007E650000}"/>
    <cellStyle name="20% - Accent1 3 4 2 3 3 2 3" xfId="26166" xr:uid="{00000000-0005-0000-0000-00007F650000}"/>
    <cellStyle name="20% - Accent1 3 4 2 3 3 2 3 2" xfId="26167" xr:uid="{00000000-0005-0000-0000-000080650000}"/>
    <cellStyle name="20% - Accent1 3 4 2 3 3 2 4" xfId="26168" xr:uid="{00000000-0005-0000-0000-000081650000}"/>
    <cellStyle name="20% - Accent1 3 4 2 3 3 3" xfId="26169" xr:uid="{00000000-0005-0000-0000-000082650000}"/>
    <cellStyle name="20% - Accent1 3 4 2 3 3 3 2" xfId="26170" xr:uid="{00000000-0005-0000-0000-000083650000}"/>
    <cellStyle name="20% - Accent1 3 4 2 3 3 3 2 2" xfId="26171" xr:uid="{00000000-0005-0000-0000-000084650000}"/>
    <cellStyle name="20% - Accent1 3 4 2 3 3 3 2 2 2" xfId="26172" xr:uid="{00000000-0005-0000-0000-000085650000}"/>
    <cellStyle name="20% - Accent1 3 4 2 3 3 3 2 3" xfId="26173" xr:uid="{00000000-0005-0000-0000-000086650000}"/>
    <cellStyle name="20% - Accent1 3 4 2 3 3 3 3" xfId="26174" xr:uid="{00000000-0005-0000-0000-000087650000}"/>
    <cellStyle name="20% - Accent1 3 4 2 3 3 3 3 2" xfId="26175" xr:uid="{00000000-0005-0000-0000-000088650000}"/>
    <cellStyle name="20% - Accent1 3 4 2 3 3 3 4" xfId="26176" xr:uid="{00000000-0005-0000-0000-000089650000}"/>
    <cellStyle name="20% - Accent1 3 4 2 3 3 4" xfId="26177" xr:uid="{00000000-0005-0000-0000-00008A650000}"/>
    <cellStyle name="20% - Accent1 3 4 2 3 3 4 2" xfId="26178" xr:uid="{00000000-0005-0000-0000-00008B650000}"/>
    <cellStyle name="20% - Accent1 3 4 2 3 3 4 2 2" xfId="26179" xr:uid="{00000000-0005-0000-0000-00008C650000}"/>
    <cellStyle name="20% - Accent1 3 4 2 3 3 4 2 2 2" xfId="26180" xr:uid="{00000000-0005-0000-0000-00008D650000}"/>
    <cellStyle name="20% - Accent1 3 4 2 3 3 4 2 3" xfId="26181" xr:uid="{00000000-0005-0000-0000-00008E650000}"/>
    <cellStyle name="20% - Accent1 3 4 2 3 3 4 3" xfId="26182" xr:uid="{00000000-0005-0000-0000-00008F650000}"/>
    <cellStyle name="20% - Accent1 3 4 2 3 3 4 3 2" xfId="26183" xr:uid="{00000000-0005-0000-0000-000090650000}"/>
    <cellStyle name="20% - Accent1 3 4 2 3 3 4 4" xfId="26184" xr:uid="{00000000-0005-0000-0000-000091650000}"/>
    <cellStyle name="20% - Accent1 3 4 2 3 3 5" xfId="26185" xr:uid="{00000000-0005-0000-0000-000092650000}"/>
    <cellStyle name="20% - Accent1 3 4 2 3 3 5 2" xfId="26186" xr:uid="{00000000-0005-0000-0000-000093650000}"/>
    <cellStyle name="20% - Accent1 3 4 2 3 3 5 2 2" xfId="26187" xr:uid="{00000000-0005-0000-0000-000094650000}"/>
    <cellStyle name="20% - Accent1 3 4 2 3 3 5 3" xfId="26188" xr:uid="{00000000-0005-0000-0000-000095650000}"/>
    <cellStyle name="20% - Accent1 3 4 2 3 3 6" xfId="26189" xr:uid="{00000000-0005-0000-0000-000096650000}"/>
    <cellStyle name="20% - Accent1 3 4 2 3 3 6 2" xfId="26190" xr:uid="{00000000-0005-0000-0000-000097650000}"/>
    <cellStyle name="20% - Accent1 3 4 2 3 3 6 2 2" xfId="26191" xr:uid="{00000000-0005-0000-0000-000098650000}"/>
    <cellStyle name="20% - Accent1 3 4 2 3 3 6 3" xfId="26192" xr:uid="{00000000-0005-0000-0000-000099650000}"/>
    <cellStyle name="20% - Accent1 3 4 2 3 3 7" xfId="26193" xr:uid="{00000000-0005-0000-0000-00009A650000}"/>
    <cellStyle name="20% - Accent1 3 4 2 3 3 7 2" xfId="26194" xr:uid="{00000000-0005-0000-0000-00009B650000}"/>
    <cellStyle name="20% - Accent1 3 4 2 3 3 8" xfId="26195" xr:uid="{00000000-0005-0000-0000-00009C650000}"/>
    <cellStyle name="20% - Accent1 3 4 2 3 3 8 2" xfId="26196" xr:uid="{00000000-0005-0000-0000-00009D650000}"/>
    <cellStyle name="20% - Accent1 3 4 2 3 3 9" xfId="26197" xr:uid="{00000000-0005-0000-0000-00009E650000}"/>
    <cellStyle name="20% - Accent1 3 4 2 3 4" xfId="26198" xr:uid="{00000000-0005-0000-0000-00009F650000}"/>
    <cellStyle name="20% - Accent1 3 4 2 3 4 2" xfId="26199" xr:uid="{00000000-0005-0000-0000-0000A0650000}"/>
    <cellStyle name="20% - Accent1 3 4 2 3 4 2 2" xfId="26200" xr:uid="{00000000-0005-0000-0000-0000A1650000}"/>
    <cellStyle name="20% - Accent1 3 4 2 3 4 2 2 2" xfId="26201" xr:uid="{00000000-0005-0000-0000-0000A2650000}"/>
    <cellStyle name="20% - Accent1 3 4 2 3 4 2 3" xfId="26202" xr:uid="{00000000-0005-0000-0000-0000A3650000}"/>
    <cellStyle name="20% - Accent1 3 4 2 3 4 3" xfId="26203" xr:uid="{00000000-0005-0000-0000-0000A4650000}"/>
    <cellStyle name="20% - Accent1 3 4 2 3 4 3 2" xfId="26204" xr:uid="{00000000-0005-0000-0000-0000A5650000}"/>
    <cellStyle name="20% - Accent1 3 4 2 3 4 4" xfId="26205" xr:uid="{00000000-0005-0000-0000-0000A6650000}"/>
    <cellStyle name="20% - Accent1 3 4 2 3 5" xfId="26206" xr:uid="{00000000-0005-0000-0000-0000A7650000}"/>
    <cellStyle name="20% - Accent1 3 4 2 3 5 2" xfId="26207" xr:uid="{00000000-0005-0000-0000-0000A8650000}"/>
    <cellStyle name="20% - Accent1 3 4 2 3 5 2 2" xfId="26208" xr:uid="{00000000-0005-0000-0000-0000A9650000}"/>
    <cellStyle name="20% - Accent1 3 4 2 3 5 2 2 2" xfId="26209" xr:uid="{00000000-0005-0000-0000-0000AA650000}"/>
    <cellStyle name="20% - Accent1 3 4 2 3 5 2 3" xfId="26210" xr:uid="{00000000-0005-0000-0000-0000AB650000}"/>
    <cellStyle name="20% - Accent1 3 4 2 3 5 3" xfId="26211" xr:uid="{00000000-0005-0000-0000-0000AC650000}"/>
    <cellStyle name="20% - Accent1 3 4 2 3 5 3 2" xfId="26212" xr:uid="{00000000-0005-0000-0000-0000AD650000}"/>
    <cellStyle name="20% - Accent1 3 4 2 3 5 4" xfId="26213" xr:uid="{00000000-0005-0000-0000-0000AE650000}"/>
    <cellStyle name="20% - Accent1 3 4 2 3 6" xfId="26214" xr:uid="{00000000-0005-0000-0000-0000AF650000}"/>
    <cellStyle name="20% - Accent1 3 4 2 3 6 2" xfId="26215" xr:uid="{00000000-0005-0000-0000-0000B0650000}"/>
    <cellStyle name="20% - Accent1 3 4 2 3 6 2 2" xfId="26216" xr:uid="{00000000-0005-0000-0000-0000B1650000}"/>
    <cellStyle name="20% - Accent1 3 4 2 3 6 2 2 2" xfId="26217" xr:uid="{00000000-0005-0000-0000-0000B2650000}"/>
    <cellStyle name="20% - Accent1 3 4 2 3 6 2 3" xfId="26218" xr:uid="{00000000-0005-0000-0000-0000B3650000}"/>
    <cellStyle name="20% - Accent1 3 4 2 3 6 3" xfId="26219" xr:uid="{00000000-0005-0000-0000-0000B4650000}"/>
    <cellStyle name="20% - Accent1 3 4 2 3 6 3 2" xfId="26220" xr:uid="{00000000-0005-0000-0000-0000B5650000}"/>
    <cellStyle name="20% - Accent1 3 4 2 3 6 4" xfId="26221" xr:uid="{00000000-0005-0000-0000-0000B6650000}"/>
    <cellStyle name="20% - Accent1 3 4 2 3 7" xfId="26222" xr:uid="{00000000-0005-0000-0000-0000B7650000}"/>
    <cellStyle name="20% - Accent1 3 4 2 3 7 2" xfId="26223" xr:uid="{00000000-0005-0000-0000-0000B8650000}"/>
    <cellStyle name="20% - Accent1 3 4 2 3 7 2 2" xfId="26224" xr:uid="{00000000-0005-0000-0000-0000B9650000}"/>
    <cellStyle name="20% - Accent1 3 4 2 3 7 3" xfId="26225" xr:uid="{00000000-0005-0000-0000-0000BA650000}"/>
    <cellStyle name="20% - Accent1 3 4 2 3 8" xfId="26226" xr:uid="{00000000-0005-0000-0000-0000BB650000}"/>
    <cellStyle name="20% - Accent1 3 4 2 3 8 2" xfId="26227" xr:uid="{00000000-0005-0000-0000-0000BC650000}"/>
    <cellStyle name="20% - Accent1 3 4 2 3 8 2 2" xfId="26228" xr:uid="{00000000-0005-0000-0000-0000BD650000}"/>
    <cellStyle name="20% - Accent1 3 4 2 3 8 3" xfId="26229" xr:uid="{00000000-0005-0000-0000-0000BE650000}"/>
    <cellStyle name="20% - Accent1 3 4 2 3 9" xfId="26230" xr:uid="{00000000-0005-0000-0000-0000BF650000}"/>
    <cellStyle name="20% - Accent1 3 4 2 3 9 2" xfId="26231" xr:uid="{00000000-0005-0000-0000-0000C0650000}"/>
    <cellStyle name="20% - Accent1 3 4 2 4" xfId="26232" xr:uid="{00000000-0005-0000-0000-0000C1650000}"/>
    <cellStyle name="20% - Accent1 3 4 2 4 10" xfId="26233" xr:uid="{00000000-0005-0000-0000-0000C2650000}"/>
    <cellStyle name="20% - Accent1 3 4 2 4 10 2" xfId="26234" xr:uid="{00000000-0005-0000-0000-0000C3650000}"/>
    <cellStyle name="20% - Accent1 3 4 2 4 11" xfId="26235" xr:uid="{00000000-0005-0000-0000-0000C4650000}"/>
    <cellStyle name="20% - Accent1 3 4 2 4 2" xfId="26236" xr:uid="{00000000-0005-0000-0000-0000C5650000}"/>
    <cellStyle name="20% - Accent1 3 4 2 4 2 2" xfId="26237" xr:uid="{00000000-0005-0000-0000-0000C6650000}"/>
    <cellStyle name="20% - Accent1 3 4 2 4 2 2 2" xfId="26238" xr:uid="{00000000-0005-0000-0000-0000C7650000}"/>
    <cellStyle name="20% - Accent1 3 4 2 4 2 2 2 2" xfId="26239" xr:uid="{00000000-0005-0000-0000-0000C8650000}"/>
    <cellStyle name="20% - Accent1 3 4 2 4 2 2 2 2 2" xfId="26240" xr:uid="{00000000-0005-0000-0000-0000C9650000}"/>
    <cellStyle name="20% - Accent1 3 4 2 4 2 2 2 3" xfId="26241" xr:uid="{00000000-0005-0000-0000-0000CA650000}"/>
    <cellStyle name="20% - Accent1 3 4 2 4 2 2 3" xfId="26242" xr:uid="{00000000-0005-0000-0000-0000CB650000}"/>
    <cellStyle name="20% - Accent1 3 4 2 4 2 2 3 2" xfId="26243" xr:uid="{00000000-0005-0000-0000-0000CC650000}"/>
    <cellStyle name="20% - Accent1 3 4 2 4 2 2 4" xfId="26244" xr:uid="{00000000-0005-0000-0000-0000CD650000}"/>
    <cellStyle name="20% - Accent1 3 4 2 4 2 3" xfId="26245" xr:uid="{00000000-0005-0000-0000-0000CE650000}"/>
    <cellStyle name="20% - Accent1 3 4 2 4 2 3 2" xfId="26246" xr:uid="{00000000-0005-0000-0000-0000CF650000}"/>
    <cellStyle name="20% - Accent1 3 4 2 4 2 3 2 2" xfId="26247" xr:uid="{00000000-0005-0000-0000-0000D0650000}"/>
    <cellStyle name="20% - Accent1 3 4 2 4 2 3 2 2 2" xfId="26248" xr:uid="{00000000-0005-0000-0000-0000D1650000}"/>
    <cellStyle name="20% - Accent1 3 4 2 4 2 3 2 3" xfId="26249" xr:uid="{00000000-0005-0000-0000-0000D2650000}"/>
    <cellStyle name="20% - Accent1 3 4 2 4 2 3 3" xfId="26250" xr:uid="{00000000-0005-0000-0000-0000D3650000}"/>
    <cellStyle name="20% - Accent1 3 4 2 4 2 3 3 2" xfId="26251" xr:uid="{00000000-0005-0000-0000-0000D4650000}"/>
    <cellStyle name="20% - Accent1 3 4 2 4 2 3 4" xfId="26252" xr:uid="{00000000-0005-0000-0000-0000D5650000}"/>
    <cellStyle name="20% - Accent1 3 4 2 4 2 4" xfId="26253" xr:uid="{00000000-0005-0000-0000-0000D6650000}"/>
    <cellStyle name="20% - Accent1 3 4 2 4 2 4 2" xfId="26254" xr:uid="{00000000-0005-0000-0000-0000D7650000}"/>
    <cellStyle name="20% - Accent1 3 4 2 4 2 4 2 2" xfId="26255" xr:uid="{00000000-0005-0000-0000-0000D8650000}"/>
    <cellStyle name="20% - Accent1 3 4 2 4 2 4 2 2 2" xfId="26256" xr:uid="{00000000-0005-0000-0000-0000D9650000}"/>
    <cellStyle name="20% - Accent1 3 4 2 4 2 4 2 3" xfId="26257" xr:uid="{00000000-0005-0000-0000-0000DA650000}"/>
    <cellStyle name="20% - Accent1 3 4 2 4 2 4 3" xfId="26258" xr:uid="{00000000-0005-0000-0000-0000DB650000}"/>
    <cellStyle name="20% - Accent1 3 4 2 4 2 4 3 2" xfId="26259" xr:uid="{00000000-0005-0000-0000-0000DC650000}"/>
    <cellStyle name="20% - Accent1 3 4 2 4 2 4 4" xfId="26260" xr:uid="{00000000-0005-0000-0000-0000DD650000}"/>
    <cellStyle name="20% - Accent1 3 4 2 4 2 5" xfId="26261" xr:uid="{00000000-0005-0000-0000-0000DE650000}"/>
    <cellStyle name="20% - Accent1 3 4 2 4 2 5 2" xfId="26262" xr:uid="{00000000-0005-0000-0000-0000DF650000}"/>
    <cellStyle name="20% - Accent1 3 4 2 4 2 5 2 2" xfId="26263" xr:uid="{00000000-0005-0000-0000-0000E0650000}"/>
    <cellStyle name="20% - Accent1 3 4 2 4 2 5 3" xfId="26264" xr:uid="{00000000-0005-0000-0000-0000E1650000}"/>
    <cellStyle name="20% - Accent1 3 4 2 4 2 6" xfId="26265" xr:uid="{00000000-0005-0000-0000-0000E2650000}"/>
    <cellStyle name="20% - Accent1 3 4 2 4 2 6 2" xfId="26266" xr:uid="{00000000-0005-0000-0000-0000E3650000}"/>
    <cellStyle name="20% - Accent1 3 4 2 4 2 6 2 2" xfId="26267" xr:uid="{00000000-0005-0000-0000-0000E4650000}"/>
    <cellStyle name="20% - Accent1 3 4 2 4 2 6 3" xfId="26268" xr:uid="{00000000-0005-0000-0000-0000E5650000}"/>
    <cellStyle name="20% - Accent1 3 4 2 4 2 7" xfId="26269" xr:uid="{00000000-0005-0000-0000-0000E6650000}"/>
    <cellStyle name="20% - Accent1 3 4 2 4 2 7 2" xfId="26270" xr:uid="{00000000-0005-0000-0000-0000E7650000}"/>
    <cellStyle name="20% - Accent1 3 4 2 4 2 8" xfId="26271" xr:uid="{00000000-0005-0000-0000-0000E8650000}"/>
    <cellStyle name="20% - Accent1 3 4 2 4 2 8 2" xfId="26272" xr:uid="{00000000-0005-0000-0000-0000E9650000}"/>
    <cellStyle name="20% - Accent1 3 4 2 4 2 9" xfId="26273" xr:uid="{00000000-0005-0000-0000-0000EA650000}"/>
    <cellStyle name="20% - Accent1 3 4 2 4 3" xfId="26274" xr:uid="{00000000-0005-0000-0000-0000EB650000}"/>
    <cellStyle name="20% - Accent1 3 4 2 4 3 2" xfId="26275" xr:uid="{00000000-0005-0000-0000-0000EC650000}"/>
    <cellStyle name="20% - Accent1 3 4 2 4 3 2 2" xfId="26276" xr:uid="{00000000-0005-0000-0000-0000ED650000}"/>
    <cellStyle name="20% - Accent1 3 4 2 4 3 2 2 2" xfId="26277" xr:uid="{00000000-0005-0000-0000-0000EE650000}"/>
    <cellStyle name="20% - Accent1 3 4 2 4 3 2 2 2 2" xfId="26278" xr:uid="{00000000-0005-0000-0000-0000EF650000}"/>
    <cellStyle name="20% - Accent1 3 4 2 4 3 2 2 3" xfId="26279" xr:uid="{00000000-0005-0000-0000-0000F0650000}"/>
    <cellStyle name="20% - Accent1 3 4 2 4 3 2 3" xfId="26280" xr:uid="{00000000-0005-0000-0000-0000F1650000}"/>
    <cellStyle name="20% - Accent1 3 4 2 4 3 2 3 2" xfId="26281" xr:uid="{00000000-0005-0000-0000-0000F2650000}"/>
    <cellStyle name="20% - Accent1 3 4 2 4 3 2 4" xfId="26282" xr:uid="{00000000-0005-0000-0000-0000F3650000}"/>
    <cellStyle name="20% - Accent1 3 4 2 4 3 3" xfId="26283" xr:uid="{00000000-0005-0000-0000-0000F4650000}"/>
    <cellStyle name="20% - Accent1 3 4 2 4 3 3 2" xfId="26284" xr:uid="{00000000-0005-0000-0000-0000F5650000}"/>
    <cellStyle name="20% - Accent1 3 4 2 4 3 3 2 2" xfId="26285" xr:uid="{00000000-0005-0000-0000-0000F6650000}"/>
    <cellStyle name="20% - Accent1 3 4 2 4 3 3 2 2 2" xfId="26286" xr:uid="{00000000-0005-0000-0000-0000F7650000}"/>
    <cellStyle name="20% - Accent1 3 4 2 4 3 3 2 3" xfId="26287" xr:uid="{00000000-0005-0000-0000-0000F8650000}"/>
    <cellStyle name="20% - Accent1 3 4 2 4 3 3 3" xfId="26288" xr:uid="{00000000-0005-0000-0000-0000F9650000}"/>
    <cellStyle name="20% - Accent1 3 4 2 4 3 3 3 2" xfId="26289" xr:uid="{00000000-0005-0000-0000-0000FA650000}"/>
    <cellStyle name="20% - Accent1 3 4 2 4 3 3 4" xfId="26290" xr:uid="{00000000-0005-0000-0000-0000FB650000}"/>
    <cellStyle name="20% - Accent1 3 4 2 4 3 4" xfId="26291" xr:uid="{00000000-0005-0000-0000-0000FC650000}"/>
    <cellStyle name="20% - Accent1 3 4 2 4 3 4 2" xfId="26292" xr:uid="{00000000-0005-0000-0000-0000FD650000}"/>
    <cellStyle name="20% - Accent1 3 4 2 4 3 4 2 2" xfId="26293" xr:uid="{00000000-0005-0000-0000-0000FE650000}"/>
    <cellStyle name="20% - Accent1 3 4 2 4 3 4 2 2 2" xfId="26294" xr:uid="{00000000-0005-0000-0000-0000FF650000}"/>
    <cellStyle name="20% - Accent1 3 4 2 4 3 4 2 3" xfId="26295" xr:uid="{00000000-0005-0000-0000-000000660000}"/>
    <cellStyle name="20% - Accent1 3 4 2 4 3 4 3" xfId="26296" xr:uid="{00000000-0005-0000-0000-000001660000}"/>
    <cellStyle name="20% - Accent1 3 4 2 4 3 4 3 2" xfId="26297" xr:uid="{00000000-0005-0000-0000-000002660000}"/>
    <cellStyle name="20% - Accent1 3 4 2 4 3 4 4" xfId="26298" xr:uid="{00000000-0005-0000-0000-000003660000}"/>
    <cellStyle name="20% - Accent1 3 4 2 4 3 5" xfId="26299" xr:uid="{00000000-0005-0000-0000-000004660000}"/>
    <cellStyle name="20% - Accent1 3 4 2 4 3 5 2" xfId="26300" xr:uid="{00000000-0005-0000-0000-000005660000}"/>
    <cellStyle name="20% - Accent1 3 4 2 4 3 5 2 2" xfId="26301" xr:uid="{00000000-0005-0000-0000-000006660000}"/>
    <cellStyle name="20% - Accent1 3 4 2 4 3 5 3" xfId="26302" xr:uid="{00000000-0005-0000-0000-000007660000}"/>
    <cellStyle name="20% - Accent1 3 4 2 4 3 6" xfId="26303" xr:uid="{00000000-0005-0000-0000-000008660000}"/>
    <cellStyle name="20% - Accent1 3 4 2 4 3 6 2" xfId="26304" xr:uid="{00000000-0005-0000-0000-000009660000}"/>
    <cellStyle name="20% - Accent1 3 4 2 4 3 6 2 2" xfId="26305" xr:uid="{00000000-0005-0000-0000-00000A660000}"/>
    <cellStyle name="20% - Accent1 3 4 2 4 3 6 3" xfId="26306" xr:uid="{00000000-0005-0000-0000-00000B660000}"/>
    <cellStyle name="20% - Accent1 3 4 2 4 3 7" xfId="26307" xr:uid="{00000000-0005-0000-0000-00000C660000}"/>
    <cellStyle name="20% - Accent1 3 4 2 4 3 7 2" xfId="26308" xr:uid="{00000000-0005-0000-0000-00000D660000}"/>
    <cellStyle name="20% - Accent1 3 4 2 4 3 8" xfId="26309" xr:uid="{00000000-0005-0000-0000-00000E660000}"/>
    <cellStyle name="20% - Accent1 3 4 2 4 3 8 2" xfId="26310" xr:uid="{00000000-0005-0000-0000-00000F660000}"/>
    <cellStyle name="20% - Accent1 3 4 2 4 3 9" xfId="26311" xr:uid="{00000000-0005-0000-0000-000010660000}"/>
    <cellStyle name="20% - Accent1 3 4 2 4 4" xfId="26312" xr:uid="{00000000-0005-0000-0000-000011660000}"/>
    <cellStyle name="20% - Accent1 3 4 2 4 4 2" xfId="26313" xr:uid="{00000000-0005-0000-0000-000012660000}"/>
    <cellStyle name="20% - Accent1 3 4 2 4 4 2 2" xfId="26314" xr:uid="{00000000-0005-0000-0000-000013660000}"/>
    <cellStyle name="20% - Accent1 3 4 2 4 4 2 2 2" xfId="26315" xr:uid="{00000000-0005-0000-0000-000014660000}"/>
    <cellStyle name="20% - Accent1 3 4 2 4 4 2 3" xfId="26316" xr:uid="{00000000-0005-0000-0000-000015660000}"/>
    <cellStyle name="20% - Accent1 3 4 2 4 4 3" xfId="26317" xr:uid="{00000000-0005-0000-0000-000016660000}"/>
    <cellStyle name="20% - Accent1 3 4 2 4 4 3 2" xfId="26318" xr:uid="{00000000-0005-0000-0000-000017660000}"/>
    <cellStyle name="20% - Accent1 3 4 2 4 4 4" xfId="26319" xr:uid="{00000000-0005-0000-0000-000018660000}"/>
    <cellStyle name="20% - Accent1 3 4 2 4 5" xfId="26320" xr:uid="{00000000-0005-0000-0000-000019660000}"/>
    <cellStyle name="20% - Accent1 3 4 2 4 5 2" xfId="26321" xr:uid="{00000000-0005-0000-0000-00001A660000}"/>
    <cellStyle name="20% - Accent1 3 4 2 4 5 2 2" xfId="26322" xr:uid="{00000000-0005-0000-0000-00001B660000}"/>
    <cellStyle name="20% - Accent1 3 4 2 4 5 2 2 2" xfId="26323" xr:uid="{00000000-0005-0000-0000-00001C660000}"/>
    <cellStyle name="20% - Accent1 3 4 2 4 5 2 3" xfId="26324" xr:uid="{00000000-0005-0000-0000-00001D660000}"/>
    <cellStyle name="20% - Accent1 3 4 2 4 5 3" xfId="26325" xr:uid="{00000000-0005-0000-0000-00001E660000}"/>
    <cellStyle name="20% - Accent1 3 4 2 4 5 3 2" xfId="26326" xr:uid="{00000000-0005-0000-0000-00001F660000}"/>
    <cellStyle name="20% - Accent1 3 4 2 4 5 4" xfId="26327" xr:uid="{00000000-0005-0000-0000-000020660000}"/>
    <cellStyle name="20% - Accent1 3 4 2 4 6" xfId="26328" xr:uid="{00000000-0005-0000-0000-000021660000}"/>
    <cellStyle name="20% - Accent1 3 4 2 4 6 2" xfId="26329" xr:uid="{00000000-0005-0000-0000-000022660000}"/>
    <cellStyle name="20% - Accent1 3 4 2 4 6 2 2" xfId="26330" xr:uid="{00000000-0005-0000-0000-000023660000}"/>
    <cellStyle name="20% - Accent1 3 4 2 4 6 2 2 2" xfId="26331" xr:uid="{00000000-0005-0000-0000-000024660000}"/>
    <cellStyle name="20% - Accent1 3 4 2 4 6 2 3" xfId="26332" xr:uid="{00000000-0005-0000-0000-000025660000}"/>
    <cellStyle name="20% - Accent1 3 4 2 4 6 3" xfId="26333" xr:uid="{00000000-0005-0000-0000-000026660000}"/>
    <cellStyle name="20% - Accent1 3 4 2 4 6 3 2" xfId="26334" xr:uid="{00000000-0005-0000-0000-000027660000}"/>
    <cellStyle name="20% - Accent1 3 4 2 4 6 4" xfId="26335" xr:uid="{00000000-0005-0000-0000-000028660000}"/>
    <cellStyle name="20% - Accent1 3 4 2 4 7" xfId="26336" xr:uid="{00000000-0005-0000-0000-000029660000}"/>
    <cellStyle name="20% - Accent1 3 4 2 4 7 2" xfId="26337" xr:uid="{00000000-0005-0000-0000-00002A660000}"/>
    <cellStyle name="20% - Accent1 3 4 2 4 7 2 2" xfId="26338" xr:uid="{00000000-0005-0000-0000-00002B660000}"/>
    <cellStyle name="20% - Accent1 3 4 2 4 7 3" xfId="26339" xr:uid="{00000000-0005-0000-0000-00002C660000}"/>
    <cellStyle name="20% - Accent1 3 4 2 4 8" xfId="26340" xr:uid="{00000000-0005-0000-0000-00002D660000}"/>
    <cellStyle name="20% - Accent1 3 4 2 4 8 2" xfId="26341" xr:uid="{00000000-0005-0000-0000-00002E660000}"/>
    <cellStyle name="20% - Accent1 3 4 2 4 8 2 2" xfId="26342" xr:uid="{00000000-0005-0000-0000-00002F660000}"/>
    <cellStyle name="20% - Accent1 3 4 2 4 8 3" xfId="26343" xr:uid="{00000000-0005-0000-0000-000030660000}"/>
    <cellStyle name="20% - Accent1 3 4 2 4 9" xfId="26344" xr:uid="{00000000-0005-0000-0000-000031660000}"/>
    <cellStyle name="20% - Accent1 3 4 2 4 9 2" xfId="26345" xr:uid="{00000000-0005-0000-0000-000032660000}"/>
    <cellStyle name="20% - Accent1 3 4 2 5" xfId="26346" xr:uid="{00000000-0005-0000-0000-000033660000}"/>
    <cellStyle name="20% - Accent1 3 4 2 5 10" xfId="26347" xr:uid="{00000000-0005-0000-0000-000034660000}"/>
    <cellStyle name="20% - Accent1 3 4 2 5 10 2" xfId="26348" xr:uid="{00000000-0005-0000-0000-000035660000}"/>
    <cellStyle name="20% - Accent1 3 4 2 5 11" xfId="26349" xr:uid="{00000000-0005-0000-0000-000036660000}"/>
    <cellStyle name="20% - Accent1 3 4 2 5 2" xfId="26350" xr:uid="{00000000-0005-0000-0000-000037660000}"/>
    <cellStyle name="20% - Accent1 3 4 2 5 2 2" xfId="26351" xr:uid="{00000000-0005-0000-0000-000038660000}"/>
    <cellStyle name="20% - Accent1 3 4 2 5 2 2 2" xfId="26352" xr:uid="{00000000-0005-0000-0000-000039660000}"/>
    <cellStyle name="20% - Accent1 3 4 2 5 2 2 2 2" xfId="26353" xr:uid="{00000000-0005-0000-0000-00003A660000}"/>
    <cellStyle name="20% - Accent1 3 4 2 5 2 2 2 2 2" xfId="26354" xr:uid="{00000000-0005-0000-0000-00003B660000}"/>
    <cellStyle name="20% - Accent1 3 4 2 5 2 2 2 3" xfId="26355" xr:uid="{00000000-0005-0000-0000-00003C660000}"/>
    <cellStyle name="20% - Accent1 3 4 2 5 2 2 3" xfId="26356" xr:uid="{00000000-0005-0000-0000-00003D660000}"/>
    <cellStyle name="20% - Accent1 3 4 2 5 2 2 3 2" xfId="26357" xr:uid="{00000000-0005-0000-0000-00003E660000}"/>
    <cellStyle name="20% - Accent1 3 4 2 5 2 2 4" xfId="26358" xr:uid="{00000000-0005-0000-0000-00003F660000}"/>
    <cellStyle name="20% - Accent1 3 4 2 5 2 3" xfId="26359" xr:uid="{00000000-0005-0000-0000-000040660000}"/>
    <cellStyle name="20% - Accent1 3 4 2 5 2 3 2" xfId="26360" xr:uid="{00000000-0005-0000-0000-000041660000}"/>
    <cellStyle name="20% - Accent1 3 4 2 5 2 3 2 2" xfId="26361" xr:uid="{00000000-0005-0000-0000-000042660000}"/>
    <cellStyle name="20% - Accent1 3 4 2 5 2 3 2 2 2" xfId="26362" xr:uid="{00000000-0005-0000-0000-000043660000}"/>
    <cellStyle name="20% - Accent1 3 4 2 5 2 3 2 3" xfId="26363" xr:uid="{00000000-0005-0000-0000-000044660000}"/>
    <cellStyle name="20% - Accent1 3 4 2 5 2 3 3" xfId="26364" xr:uid="{00000000-0005-0000-0000-000045660000}"/>
    <cellStyle name="20% - Accent1 3 4 2 5 2 3 3 2" xfId="26365" xr:uid="{00000000-0005-0000-0000-000046660000}"/>
    <cellStyle name="20% - Accent1 3 4 2 5 2 3 4" xfId="26366" xr:uid="{00000000-0005-0000-0000-000047660000}"/>
    <cellStyle name="20% - Accent1 3 4 2 5 2 4" xfId="26367" xr:uid="{00000000-0005-0000-0000-000048660000}"/>
    <cellStyle name="20% - Accent1 3 4 2 5 2 4 2" xfId="26368" xr:uid="{00000000-0005-0000-0000-000049660000}"/>
    <cellStyle name="20% - Accent1 3 4 2 5 2 4 2 2" xfId="26369" xr:uid="{00000000-0005-0000-0000-00004A660000}"/>
    <cellStyle name="20% - Accent1 3 4 2 5 2 4 2 2 2" xfId="26370" xr:uid="{00000000-0005-0000-0000-00004B660000}"/>
    <cellStyle name="20% - Accent1 3 4 2 5 2 4 2 3" xfId="26371" xr:uid="{00000000-0005-0000-0000-00004C660000}"/>
    <cellStyle name="20% - Accent1 3 4 2 5 2 4 3" xfId="26372" xr:uid="{00000000-0005-0000-0000-00004D660000}"/>
    <cellStyle name="20% - Accent1 3 4 2 5 2 4 3 2" xfId="26373" xr:uid="{00000000-0005-0000-0000-00004E660000}"/>
    <cellStyle name="20% - Accent1 3 4 2 5 2 4 4" xfId="26374" xr:uid="{00000000-0005-0000-0000-00004F660000}"/>
    <cellStyle name="20% - Accent1 3 4 2 5 2 5" xfId="26375" xr:uid="{00000000-0005-0000-0000-000050660000}"/>
    <cellStyle name="20% - Accent1 3 4 2 5 2 5 2" xfId="26376" xr:uid="{00000000-0005-0000-0000-000051660000}"/>
    <cellStyle name="20% - Accent1 3 4 2 5 2 5 2 2" xfId="26377" xr:uid="{00000000-0005-0000-0000-000052660000}"/>
    <cellStyle name="20% - Accent1 3 4 2 5 2 5 3" xfId="26378" xr:uid="{00000000-0005-0000-0000-000053660000}"/>
    <cellStyle name="20% - Accent1 3 4 2 5 2 6" xfId="26379" xr:uid="{00000000-0005-0000-0000-000054660000}"/>
    <cellStyle name="20% - Accent1 3 4 2 5 2 6 2" xfId="26380" xr:uid="{00000000-0005-0000-0000-000055660000}"/>
    <cellStyle name="20% - Accent1 3 4 2 5 2 6 2 2" xfId="26381" xr:uid="{00000000-0005-0000-0000-000056660000}"/>
    <cellStyle name="20% - Accent1 3 4 2 5 2 6 3" xfId="26382" xr:uid="{00000000-0005-0000-0000-000057660000}"/>
    <cellStyle name="20% - Accent1 3 4 2 5 2 7" xfId="26383" xr:uid="{00000000-0005-0000-0000-000058660000}"/>
    <cellStyle name="20% - Accent1 3 4 2 5 2 7 2" xfId="26384" xr:uid="{00000000-0005-0000-0000-000059660000}"/>
    <cellStyle name="20% - Accent1 3 4 2 5 2 8" xfId="26385" xr:uid="{00000000-0005-0000-0000-00005A660000}"/>
    <cellStyle name="20% - Accent1 3 4 2 5 2 8 2" xfId="26386" xr:uid="{00000000-0005-0000-0000-00005B660000}"/>
    <cellStyle name="20% - Accent1 3 4 2 5 2 9" xfId="26387" xr:uid="{00000000-0005-0000-0000-00005C660000}"/>
    <cellStyle name="20% - Accent1 3 4 2 5 3" xfId="26388" xr:uid="{00000000-0005-0000-0000-00005D660000}"/>
    <cellStyle name="20% - Accent1 3 4 2 5 3 2" xfId="26389" xr:uid="{00000000-0005-0000-0000-00005E660000}"/>
    <cellStyle name="20% - Accent1 3 4 2 5 3 2 2" xfId="26390" xr:uid="{00000000-0005-0000-0000-00005F660000}"/>
    <cellStyle name="20% - Accent1 3 4 2 5 3 2 2 2" xfId="26391" xr:uid="{00000000-0005-0000-0000-000060660000}"/>
    <cellStyle name="20% - Accent1 3 4 2 5 3 2 2 2 2" xfId="26392" xr:uid="{00000000-0005-0000-0000-000061660000}"/>
    <cellStyle name="20% - Accent1 3 4 2 5 3 2 2 3" xfId="26393" xr:uid="{00000000-0005-0000-0000-000062660000}"/>
    <cellStyle name="20% - Accent1 3 4 2 5 3 2 3" xfId="26394" xr:uid="{00000000-0005-0000-0000-000063660000}"/>
    <cellStyle name="20% - Accent1 3 4 2 5 3 2 3 2" xfId="26395" xr:uid="{00000000-0005-0000-0000-000064660000}"/>
    <cellStyle name="20% - Accent1 3 4 2 5 3 2 4" xfId="26396" xr:uid="{00000000-0005-0000-0000-000065660000}"/>
    <cellStyle name="20% - Accent1 3 4 2 5 3 3" xfId="26397" xr:uid="{00000000-0005-0000-0000-000066660000}"/>
    <cellStyle name="20% - Accent1 3 4 2 5 3 3 2" xfId="26398" xr:uid="{00000000-0005-0000-0000-000067660000}"/>
    <cellStyle name="20% - Accent1 3 4 2 5 3 3 2 2" xfId="26399" xr:uid="{00000000-0005-0000-0000-000068660000}"/>
    <cellStyle name="20% - Accent1 3 4 2 5 3 3 2 2 2" xfId="26400" xr:uid="{00000000-0005-0000-0000-000069660000}"/>
    <cellStyle name="20% - Accent1 3 4 2 5 3 3 2 3" xfId="26401" xr:uid="{00000000-0005-0000-0000-00006A660000}"/>
    <cellStyle name="20% - Accent1 3 4 2 5 3 3 3" xfId="26402" xr:uid="{00000000-0005-0000-0000-00006B660000}"/>
    <cellStyle name="20% - Accent1 3 4 2 5 3 3 3 2" xfId="26403" xr:uid="{00000000-0005-0000-0000-00006C660000}"/>
    <cellStyle name="20% - Accent1 3 4 2 5 3 3 4" xfId="26404" xr:uid="{00000000-0005-0000-0000-00006D660000}"/>
    <cellStyle name="20% - Accent1 3 4 2 5 3 4" xfId="26405" xr:uid="{00000000-0005-0000-0000-00006E660000}"/>
    <cellStyle name="20% - Accent1 3 4 2 5 3 4 2" xfId="26406" xr:uid="{00000000-0005-0000-0000-00006F660000}"/>
    <cellStyle name="20% - Accent1 3 4 2 5 3 4 2 2" xfId="26407" xr:uid="{00000000-0005-0000-0000-000070660000}"/>
    <cellStyle name="20% - Accent1 3 4 2 5 3 4 2 2 2" xfId="26408" xr:uid="{00000000-0005-0000-0000-000071660000}"/>
    <cellStyle name="20% - Accent1 3 4 2 5 3 4 2 3" xfId="26409" xr:uid="{00000000-0005-0000-0000-000072660000}"/>
    <cellStyle name="20% - Accent1 3 4 2 5 3 4 3" xfId="26410" xr:uid="{00000000-0005-0000-0000-000073660000}"/>
    <cellStyle name="20% - Accent1 3 4 2 5 3 4 3 2" xfId="26411" xr:uid="{00000000-0005-0000-0000-000074660000}"/>
    <cellStyle name="20% - Accent1 3 4 2 5 3 4 4" xfId="26412" xr:uid="{00000000-0005-0000-0000-000075660000}"/>
    <cellStyle name="20% - Accent1 3 4 2 5 3 5" xfId="26413" xr:uid="{00000000-0005-0000-0000-000076660000}"/>
    <cellStyle name="20% - Accent1 3 4 2 5 3 5 2" xfId="26414" xr:uid="{00000000-0005-0000-0000-000077660000}"/>
    <cellStyle name="20% - Accent1 3 4 2 5 3 5 2 2" xfId="26415" xr:uid="{00000000-0005-0000-0000-000078660000}"/>
    <cellStyle name="20% - Accent1 3 4 2 5 3 5 3" xfId="26416" xr:uid="{00000000-0005-0000-0000-000079660000}"/>
    <cellStyle name="20% - Accent1 3 4 2 5 3 6" xfId="26417" xr:uid="{00000000-0005-0000-0000-00007A660000}"/>
    <cellStyle name="20% - Accent1 3 4 2 5 3 6 2" xfId="26418" xr:uid="{00000000-0005-0000-0000-00007B660000}"/>
    <cellStyle name="20% - Accent1 3 4 2 5 3 6 2 2" xfId="26419" xr:uid="{00000000-0005-0000-0000-00007C660000}"/>
    <cellStyle name="20% - Accent1 3 4 2 5 3 6 3" xfId="26420" xr:uid="{00000000-0005-0000-0000-00007D660000}"/>
    <cellStyle name="20% - Accent1 3 4 2 5 3 7" xfId="26421" xr:uid="{00000000-0005-0000-0000-00007E660000}"/>
    <cellStyle name="20% - Accent1 3 4 2 5 3 7 2" xfId="26422" xr:uid="{00000000-0005-0000-0000-00007F660000}"/>
    <cellStyle name="20% - Accent1 3 4 2 5 3 8" xfId="26423" xr:uid="{00000000-0005-0000-0000-000080660000}"/>
    <cellStyle name="20% - Accent1 3 4 2 5 3 8 2" xfId="26424" xr:uid="{00000000-0005-0000-0000-000081660000}"/>
    <cellStyle name="20% - Accent1 3 4 2 5 3 9" xfId="26425" xr:uid="{00000000-0005-0000-0000-000082660000}"/>
    <cellStyle name="20% - Accent1 3 4 2 5 4" xfId="26426" xr:uid="{00000000-0005-0000-0000-000083660000}"/>
    <cellStyle name="20% - Accent1 3 4 2 5 4 2" xfId="26427" xr:uid="{00000000-0005-0000-0000-000084660000}"/>
    <cellStyle name="20% - Accent1 3 4 2 5 4 2 2" xfId="26428" xr:uid="{00000000-0005-0000-0000-000085660000}"/>
    <cellStyle name="20% - Accent1 3 4 2 5 4 2 2 2" xfId="26429" xr:uid="{00000000-0005-0000-0000-000086660000}"/>
    <cellStyle name="20% - Accent1 3 4 2 5 4 2 3" xfId="26430" xr:uid="{00000000-0005-0000-0000-000087660000}"/>
    <cellStyle name="20% - Accent1 3 4 2 5 4 3" xfId="26431" xr:uid="{00000000-0005-0000-0000-000088660000}"/>
    <cellStyle name="20% - Accent1 3 4 2 5 4 3 2" xfId="26432" xr:uid="{00000000-0005-0000-0000-000089660000}"/>
    <cellStyle name="20% - Accent1 3 4 2 5 4 4" xfId="26433" xr:uid="{00000000-0005-0000-0000-00008A660000}"/>
    <cellStyle name="20% - Accent1 3 4 2 5 5" xfId="26434" xr:uid="{00000000-0005-0000-0000-00008B660000}"/>
    <cellStyle name="20% - Accent1 3 4 2 5 5 2" xfId="26435" xr:uid="{00000000-0005-0000-0000-00008C660000}"/>
    <cellStyle name="20% - Accent1 3 4 2 5 5 2 2" xfId="26436" xr:uid="{00000000-0005-0000-0000-00008D660000}"/>
    <cellStyle name="20% - Accent1 3 4 2 5 5 2 2 2" xfId="26437" xr:uid="{00000000-0005-0000-0000-00008E660000}"/>
    <cellStyle name="20% - Accent1 3 4 2 5 5 2 3" xfId="26438" xr:uid="{00000000-0005-0000-0000-00008F660000}"/>
    <cellStyle name="20% - Accent1 3 4 2 5 5 3" xfId="26439" xr:uid="{00000000-0005-0000-0000-000090660000}"/>
    <cellStyle name="20% - Accent1 3 4 2 5 5 3 2" xfId="26440" xr:uid="{00000000-0005-0000-0000-000091660000}"/>
    <cellStyle name="20% - Accent1 3 4 2 5 5 4" xfId="26441" xr:uid="{00000000-0005-0000-0000-000092660000}"/>
    <cellStyle name="20% - Accent1 3 4 2 5 6" xfId="26442" xr:uid="{00000000-0005-0000-0000-000093660000}"/>
    <cellStyle name="20% - Accent1 3 4 2 5 6 2" xfId="26443" xr:uid="{00000000-0005-0000-0000-000094660000}"/>
    <cellStyle name="20% - Accent1 3 4 2 5 6 2 2" xfId="26444" xr:uid="{00000000-0005-0000-0000-000095660000}"/>
    <cellStyle name="20% - Accent1 3 4 2 5 6 2 2 2" xfId="26445" xr:uid="{00000000-0005-0000-0000-000096660000}"/>
    <cellStyle name="20% - Accent1 3 4 2 5 6 2 3" xfId="26446" xr:uid="{00000000-0005-0000-0000-000097660000}"/>
    <cellStyle name="20% - Accent1 3 4 2 5 6 3" xfId="26447" xr:uid="{00000000-0005-0000-0000-000098660000}"/>
    <cellStyle name="20% - Accent1 3 4 2 5 6 3 2" xfId="26448" xr:uid="{00000000-0005-0000-0000-000099660000}"/>
    <cellStyle name="20% - Accent1 3 4 2 5 6 4" xfId="26449" xr:uid="{00000000-0005-0000-0000-00009A660000}"/>
    <cellStyle name="20% - Accent1 3 4 2 5 7" xfId="26450" xr:uid="{00000000-0005-0000-0000-00009B660000}"/>
    <cellStyle name="20% - Accent1 3 4 2 5 7 2" xfId="26451" xr:uid="{00000000-0005-0000-0000-00009C660000}"/>
    <cellStyle name="20% - Accent1 3 4 2 5 7 2 2" xfId="26452" xr:uid="{00000000-0005-0000-0000-00009D660000}"/>
    <cellStyle name="20% - Accent1 3 4 2 5 7 3" xfId="26453" xr:uid="{00000000-0005-0000-0000-00009E660000}"/>
    <cellStyle name="20% - Accent1 3 4 2 5 8" xfId="26454" xr:uid="{00000000-0005-0000-0000-00009F660000}"/>
    <cellStyle name="20% - Accent1 3 4 2 5 8 2" xfId="26455" xr:uid="{00000000-0005-0000-0000-0000A0660000}"/>
    <cellStyle name="20% - Accent1 3 4 2 5 8 2 2" xfId="26456" xr:uid="{00000000-0005-0000-0000-0000A1660000}"/>
    <cellStyle name="20% - Accent1 3 4 2 5 8 3" xfId="26457" xr:uid="{00000000-0005-0000-0000-0000A2660000}"/>
    <cellStyle name="20% - Accent1 3 4 2 5 9" xfId="26458" xr:uid="{00000000-0005-0000-0000-0000A3660000}"/>
    <cellStyle name="20% - Accent1 3 4 2 5 9 2" xfId="26459" xr:uid="{00000000-0005-0000-0000-0000A4660000}"/>
    <cellStyle name="20% - Accent1 3 4 2 6" xfId="26460" xr:uid="{00000000-0005-0000-0000-0000A5660000}"/>
    <cellStyle name="20% - Accent1 3 4 2 6 2" xfId="26461" xr:uid="{00000000-0005-0000-0000-0000A6660000}"/>
    <cellStyle name="20% - Accent1 3 4 2 6 2 2" xfId="26462" xr:uid="{00000000-0005-0000-0000-0000A7660000}"/>
    <cellStyle name="20% - Accent1 3 4 2 6 2 2 2" xfId="26463" xr:uid="{00000000-0005-0000-0000-0000A8660000}"/>
    <cellStyle name="20% - Accent1 3 4 2 6 2 2 2 2" xfId="26464" xr:uid="{00000000-0005-0000-0000-0000A9660000}"/>
    <cellStyle name="20% - Accent1 3 4 2 6 2 2 3" xfId="26465" xr:uid="{00000000-0005-0000-0000-0000AA660000}"/>
    <cellStyle name="20% - Accent1 3 4 2 6 2 3" xfId="26466" xr:uid="{00000000-0005-0000-0000-0000AB660000}"/>
    <cellStyle name="20% - Accent1 3 4 2 6 2 3 2" xfId="26467" xr:uid="{00000000-0005-0000-0000-0000AC660000}"/>
    <cellStyle name="20% - Accent1 3 4 2 6 2 4" xfId="26468" xr:uid="{00000000-0005-0000-0000-0000AD660000}"/>
    <cellStyle name="20% - Accent1 3 4 2 6 3" xfId="26469" xr:uid="{00000000-0005-0000-0000-0000AE660000}"/>
    <cellStyle name="20% - Accent1 3 4 2 6 3 2" xfId="26470" xr:uid="{00000000-0005-0000-0000-0000AF660000}"/>
    <cellStyle name="20% - Accent1 3 4 2 6 3 2 2" xfId="26471" xr:uid="{00000000-0005-0000-0000-0000B0660000}"/>
    <cellStyle name="20% - Accent1 3 4 2 6 3 2 2 2" xfId="26472" xr:uid="{00000000-0005-0000-0000-0000B1660000}"/>
    <cellStyle name="20% - Accent1 3 4 2 6 3 2 3" xfId="26473" xr:uid="{00000000-0005-0000-0000-0000B2660000}"/>
    <cellStyle name="20% - Accent1 3 4 2 6 3 3" xfId="26474" xr:uid="{00000000-0005-0000-0000-0000B3660000}"/>
    <cellStyle name="20% - Accent1 3 4 2 6 3 3 2" xfId="26475" xr:uid="{00000000-0005-0000-0000-0000B4660000}"/>
    <cellStyle name="20% - Accent1 3 4 2 6 3 4" xfId="26476" xr:uid="{00000000-0005-0000-0000-0000B5660000}"/>
    <cellStyle name="20% - Accent1 3 4 2 6 4" xfId="26477" xr:uid="{00000000-0005-0000-0000-0000B6660000}"/>
    <cellStyle name="20% - Accent1 3 4 2 6 4 2" xfId="26478" xr:uid="{00000000-0005-0000-0000-0000B7660000}"/>
    <cellStyle name="20% - Accent1 3 4 2 6 4 2 2" xfId="26479" xr:uid="{00000000-0005-0000-0000-0000B8660000}"/>
    <cellStyle name="20% - Accent1 3 4 2 6 4 2 2 2" xfId="26480" xr:uid="{00000000-0005-0000-0000-0000B9660000}"/>
    <cellStyle name="20% - Accent1 3 4 2 6 4 2 3" xfId="26481" xr:uid="{00000000-0005-0000-0000-0000BA660000}"/>
    <cellStyle name="20% - Accent1 3 4 2 6 4 3" xfId="26482" xr:uid="{00000000-0005-0000-0000-0000BB660000}"/>
    <cellStyle name="20% - Accent1 3 4 2 6 4 3 2" xfId="26483" xr:uid="{00000000-0005-0000-0000-0000BC660000}"/>
    <cellStyle name="20% - Accent1 3 4 2 6 4 4" xfId="26484" xr:uid="{00000000-0005-0000-0000-0000BD660000}"/>
    <cellStyle name="20% - Accent1 3 4 2 6 5" xfId="26485" xr:uid="{00000000-0005-0000-0000-0000BE660000}"/>
    <cellStyle name="20% - Accent1 3 4 2 6 5 2" xfId="26486" xr:uid="{00000000-0005-0000-0000-0000BF660000}"/>
    <cellStyle name="20% - Accent1 3 4 2 6 5 2 2" xfId="26487" xr:uid="{00000000-0005-0000-0000-0000C0660000}"/>
    <cellStyle name="20% - Accent1 3 4 2 6 5 3" xfId="26488" xr:uid="{00000000-0005-0000-0000-0000C1660000}"/>
    <cellStyle name="20% - Accent1 3 4 2 6 6" xfId="26489" xr:uid="{00000000-0005-0000-0000-0000C2660000}"/>
    <cellStyle name="20% - Accent1 3 4 2 6 6 2" xfId="26490" xr:uid="{00000000-0005-0000-0000-0000C3660000}"/>
    <cellStyle name="20% - Accent1 3 4 2 6 6 2 2" xfId="26491" xr:uid="{00000000-0005-0000-0000-0000C4660000}"/>
    <cellStyle name="20% - Accent1 3 4 2 6 6 3" xfId="26492" xr:uid="{00000000-0005-0000-0000-0000C5660000}"/>
    <cellStyle name="20% - Accent1 3 4 2 6 7" xfId="26493" xr:uid="{00000000-0005-0000-0000-0000C6660000}"/>
    <cellStyle name="20% - Accent1 3 4 2 6 7 2" xfId="26494" xr:uid="{00000000-0005-0000-0000-0000C7660000}"/>
    <cellStyle name="20% - Accent1 3 4 2 6 8" xfId="26495" xr:uid="{00000000-0005-0000-0000-0000C8660000}"/>
    <cellStyle name="20% - Accent1 3 4 2 6 8 2" xfId="26496" xr:uid="{00000000-0005-0000-0000-0000C9660000}"/>
    <cellStyle name="20% - Accent1 3 4 2 6 9" xfId="26497" xr:uid="{00000000-0005-0000-0000-0000CA660000}"/>
    <cellStyle name="20% - Accent1 3 4 2 7" xfId="26498" xr:uid="{00000000-0005-0000-0000-0000CB660000}"/>
    <cellStyle name="20% - Accent1 3 4 2 7 2" xfId="26499" xr:uid="{00000000-0005-0000-0000-0000CC660000}"/>
    <cellStyle name="20% - Accent1 3 4 2 7 2 2" xfId="26500" xr:uid="{00000000-0005-0000-0000-0000CD660000}"/>
    <cellStyle name="20% - Accent1 3 4 2 7 2 2 2" xfId="26501" xr:uid="{00000000-0005-0000-0000-0000CE660000}"/>
    <cellStyle name="20% - Accent1 3 4 2 7 2 2 2 2" xfId="26502" xr:uid="{00000000-0005-0000-0000-0000CF660000}"/>
    <cellStyle name="20% - Accent1 3 4 2 7 2 2 3" xfId="26503" xr:uid="{00000000-0005-0000-0000-0000D0660000}"/>
    <cellStyle name="20% - Accent1 3 4 2 7 2 3" xfId="26504" xr:uid="{00000000-0005-0000-0000-0000D1660000}"/>
    <cellStyle name="20% - Accent1 3 4 2 7 2 3 2" xfId="26505" xr:uid="{00000000-0005-0000-0000-0000D2660000}"/>
    <cellStyle name="20% - Accent1 3 4 2 7 2 4" xfId="26506" xr:uid="{00000000-0005-0000-0000-0000D3660000}"/>
    <cellStyle name="20% - Accent1 3 4 2 7 3" xfId="26507" xr:uid="{00000000-0005-0000-0000-0000D4660000}"/>
    <cellStyle name="20% - Accent1 3 4 2 7 3 2" xfId="26508" xr:uid="{00000000-0005-0000-0000-0000D5660000}"/>
    <cellStyle name="20% - Accent1 3 4 2 7 3 2 2" xfId="26509" xr:uid="{00000000-0005-0000-0000-0000D6660000}"/>
    <cellStyle name="20% - Accent1 3 4 2 7 3 2 2 2" xfId="26510" xr:uid="{00000000-0005-0000-0000-0000D7660000}"/>
    <cellStyle name="20% - Accent1 3 4 2 7 3 2 3" xfId="26511" xr:uid="{00000000-0005-0000-0000-0000D8660000}"/>
    <cellStyle name="20% - Accent1 3 4 2 7 3 3" xfId="26512" xr:uid="{00000000-0005-0000-0000-0000D9660000}"/>
    <cellStyle name="20% - Accent1 3 4 2 7 3 3 2" xfId="26513" xr:uid="{00000000-0005-0000-0000-0000DA660000}"/>
    <cellStyle name="20% - Accent1 3 4 2 7 3 4" xfId="26514" xr:uid="{00000000-0005-0000-0000-0000DB660000}"/>
    <cellStyle name="20% - Accent1 3 4 2 7 4" xfId="26515" xr:uid="{00000000-0005-0000-0000-0000DC660000}"/>
    <cellStyle name="20% - Accent1 3 4 2 7 4 2" xfId="26516" xr:uid="{00000000-0005-0000-0000-0000DD660000}"/>
    <cellStyle name="20% - Accent1 3 4 2 7 4 2 2" xfId="26517" xr:uid="{00000000-0005-0000-0000-0000DE660000}"/>
    <cellStyle name="20% - Accent1 3 4 2 7 4 2 2 2" xfId="26518" xr:uid="{00000000-0005-0000-0000-0000DF660000}"/>
    <cellStyle name="20% - Accent1 3 4 2 7 4 2 3" xfId="26519" xr:uid="{00000000-0005-0000-0000-0000E0660000}"/>
    <cellStyle name="20% - Accent1 3 4 2 7 4 3" xfId="26520" xr:uid="{00000000-0005-0000-0000-0000E1660000}"/>
    <cellStyle name="20% - Accent1 3 4 2 7 4 3 2" xfId="26521" xr:uid="{00000000-0005-0000-0000-0000E2660000}"/>
    <cellStyle name="20% - Accent1 3 4 2 7 4 4" xfId="26522" xr:uid="{00000000-0005-0000-0000-0000E3660000}"/>
    <cellStyle name="20% - Accent1 3 4 2 7 5" xfId="26523" xr:uid="{00000000-0005-0000-0000-0000E4660000}"/>
    <cellStyle name="20% - Accent1 3 4 2 7 5 2" xfId="26524" xr:uid="{00000000-0005-0000-0000-0000E5660000}"/>
    <cellStyle name="20% - Accent1 3 4 2 7 5 2 2" xfId="26525" xr:uid="{00000000-0005-0000-0000-0000E6660000}"/>
    <cellStyle name="20% - Accent1 3 4 2 7 5 3" xfId="26526" xr:uid="{00000000-0005-0000-0000-0000E7660000}"/>
    <cellStyle name="20% - Accent1 3 4 2 7 6" xfId="26527" xr:uid="{00000000-0005-0000-0000-0000E8660000}"/>
    <cellStyle name="20% - Accent1 3 4 2 7 6 2" xfId="26528" xr:uid="{00000000-0005-0000-0000-0000E9660000}"/>
    <cellStyle name="20% - Accent1 3 4 2 7 6 2 2" xfId="26529" xr:uid="{00000000-0005-0000-0000-0000EA660000}"/>
    <cellStyle name="20% - Accent1 3 4 2 7 6 3" xfId="26530" xr:uid="{00000000-0005-0000-0000-0000EB660000}"/>
    <cellStyle name="20% - Accent1 3 4 2 7 7" xfId="26531" xr:uid="{00000000-0005-0000-0000-0000EC660000}"/>
    <cellStyle name="20% - Accent1 3 4 2 7 7 2" xfId="26532" xr:uid="{00000000-0005-0000-0000-0000ED660000}"/>
    <cellStyle name="20% - Accent1 3 4 2 7 8" xfId="26533" xr:uid="{00000000-0005-0000-0000-0000EE660000}"/>
    <cellStyle name="20% - Accent1 3 4 2 7 8 2" xfId="26534" xr:uid="{00000000-0005-0000-0000-0000EF660000}"/>
    <cellStyle name="20% - Accent1 3 4 2 7 9" xfId="26535" xr:uid="{00000000-0005-0000-0000-0000F0660000}"/>
    <cellStyle name="20% - Accent1 3 4 2 8" xfId="26536" xr:uid="{00000000-0005-0000-0000-0000F1660000}"/>
    <cellStyle name="20% - Accent1 3 4 2 8 2" xfId="26537" xr:uid="{00000000-0005-0000-0000-0000F2660000}"/>
    <cellStyle name="20% - Accent1 3 4 2 8 2 2" xfId="26538" xr:uid="{00000000-0005-0000-0000-0000F3660000}"/>
    <cellStyle name="20% - Accent1 3 4 2 8 2 2 2" xfId="26539" xr:uid="{00000000-0005-0000-0000-0000F4660000}"/>
    <cellStyle name="20% - Accent1 3 4 2 8 2 3" xfId="26540" xr:uid="{00000000-0005-0000-0000-0000F5660000}"/>
    <cellStyle name="20% - Accent1 3 4 2 8 3" xfId="26541" xr:uid="{00000000-0005-0000-0000-0000F6660000}"/>
    <cellStyle name="20% - Accent1 3 4 2 8 3 2" xfId="26542" xr:uid="{00000000-0005-0000-0000-0000F7660000}"/>
    <cellStyle name="20% - Accent1 3 4 2 8 4" xfId="26543" xr:uid="{00000000-0005-0000-0000-0000F8660000}"/>
    <cellStyle name="20% - Accent1 3 4 2 9" xfId="26544" xr:uid="{00000000-0005-0000-0000-0000F9660000}"/>
    <cellStyle name="20% - Accent1 3 4 2 9 2" xfId="26545" xr:uid="{00000000-0005-0000-0000-0000FA660000}"/>
    <cellStyle name="20% - Accent1 3 4 2 9 2 2" xfId="26546" xr:uid="{00000000-0005-0000-0000-0000FB660000}"/>
    <cellStyle name="20% - Accent1 3 4 2 9 2 2 2" xfId="26547" xr:uid="{00000000-0005-0000-0000-0000FC660000}"/>
    <cellStyle name="20% - Accent1 3 4 2 9 2 3" xfId="26548" xr:uid="{00000000-0005-0000-0000-0000FD660000}"/>
    <cellStyle name="20% - Accent1 3 4 2 9 3" xfId="26549" xr:uid="{00000000-0005-0000-0000-0000FE660000}"/>
    <cellStyle name="20% - Accent1 3 4 2 9 3 2" xfId="26550" xr:uid="{00000000-0005-0000-0000-0000FF660000}"/>
    <cellStyle name="20% - Accent1 3 4 2 9 4" xfId="26551" xr:uid="{00000000-0005-0000-0000-000000670000}"/>
    <cellStyle name="20% - Accent1 3 4 3" xfId="26552" xr:uid="{00000000-0005-0000-0000-000001670000}"/>
    <cellStyle name="20% - Accent1 3 4 3 10" xfId="26553" xr:uid="{00000000-0005-0000-0000-000002670000}"/>
    <cellStyle name="20% - Accent1 3 4 3 10 2" xfId="26554" xr:uid="{00000000-0005-0000-0000-000003670000}"/>
    <cellStyle name="20% - Accent1 3 4 3 10 2 2" xfId="26555" xr:uid="{00000000-0005-0000-0000-000004670000}"/>
    <cellStyle name="20% - Accent1 3 4 3 10 3" xfId="26556" xr:uid="{00000000-0005-0000-0000-000005670000}"/>
    <cellStyle name="20% - Accent1 3 4 3 11" xfId="26557" xr:uid="{00000000-0005-0000-0000-000006670000}"/>
    <cellStyle name="20% - Accent1 3 4 3 11 2" xfId="26558" xr:uid="{00000000-0005-0000-0000-000007670000}"/>
    <cellStyle name="20% - Accent1 3 4 3 11 2 2" xfId="26559" xr:uid="{00000000-0005-0000-0000-000008670000}"/>
    <cellStyle name="20% - Accent1 3 4 3 11 3" xfId="26560" xr:uid="{00000000-0005-0000-0000-000009670000}"/>
    <cellStyle name="20% - Accent1 3 4 3 12" xfId="26561" xr:uid="{00000000-0005-0000-0000-00000A670000}"/>
    <cellStyle name="20% - Accent1 3 4 3 12 2" xfId="26562" xr:uid="{00000000-0005-0000-0000-00000B670000}"/>
    <cellStyle name="20% - Accent1 3 4 3 13" xfId="26563" xr:uid="{00000000-0005-0000-0000-00000C670000}"/>
    <cellStyle name="20% - Accent1 3 4 3 13 2" xfId="26564" xr:uid="{00000000-0005-0000-0000-00000D670000}"/>
    <cellStyle name="20% - Accent1 3 4 3 14" xfId="26565" xr:uid="{00000000-0005-0000-0000-00000E670000}"/>
    <cellStyle name="20% - Accent1 3 4 3 2" xfId="26566" xr:uid="{00000000-0005-0000-0000-00000F670000}"/>
    <cellStyle name="20% - Accent1 3 4 3 2 10" xfId="26567" xr:uid="{00000000-0005-0000-0000-000010670000}"/>
    <cellStyle name="20% - Accent1 3 4 3 2 10 2" xfId="26568" xr:uid="{00000000-0005-0000-0000-000011670000}"/>
    <cellStyle name="20% - Accent1 3 4 3 2 11" xfId="26569" xr:uid="{00000000-0005-0000-0000-000012670000}"/>
    <cellStyle name="20% - Accent1 3 4 3 2 2" xfId="26570" xr:uid="{00000000-0005-0000-0000-000013670000}"/>
    <cellStyle name="20% - Accent1 3 4 3 2 2 2" xfId="26571" xr:uid="{00000000-0005-0000-0000-000014670000}"/>
    <cellStyle name="20% - Accent1 3 4 3 2 2 2 2" xfId="26572" xr:uid="{00000000-0005-0000-0000-000015670000}"/>
    <cellStyle name="20% - Accent1 3 4 3 2 2 2 2 2" xfId="26573" xr:uid="{00000000-0005-0000-0000-000016670000}"/>
    <cellStyle name="20% - Accent1 3 4 3 2 2 2 2 2 2" xfId="26574" xr:uid="{00000000-0005-0000-0000-000017670000}"/>
    <cellStyle name="20% - Accent1 3 4 3 2 2 2 2 3" xfId="26575" xr:uid="{00000000-0005-0000-0000-000018670000}"/>
    <cellStyle name="20% - Accent1 3 4 3 2 2 2 3" xfId="26576" xr:uid="{00000000-0005-0000-0000-000019670000}"/>
    <cellStyle name="20% - Accent1 3 4 3 2 2 2 3 2" xfId="26577" xr:uid="{00000000-0005-0000-0000-00001A670000}"/>
    <cellStyle name="20% - Accent1 3 4 3 2 2 2 4" xfId="26578" xr:uid="{00000000-0005-0000-0000-00001B670000}"/>
    <cellStyle name="20% - Accent1 3 4 3 2 2 3" xfId="26579" xr:uid="{00000000-0005-0000-0000-00001C670000}"/>
    <cellStyle name="20% - Accent1 3 4 3 2 2 3 2" xfId="26580" xr:uid="{00000000-0005-0000-0000-00001D670000}"/>
    <cellStyle name="20% - Accent1 3 4 3 2 2 3 2 2" xfId="26581" xr:uid="{00000000-0005-0000-0000-00001E670000}"/>
    <cellStyle name="20% - Accent1 3 4 3 2 2 3 2 2 2" xfId="26582" xr:uid="{00000000-0005-0000-0000-00001F670000}"/>
    <cellStyle name="20% - Accent1 3 4 3 2 2 3 2 3" xfId="26583" xr:uid="{00000000-0005-0000-0000-000020670000}"/>
    <cellStyle name="20% - Accent1 3 4 3 2 2 3 3" xfId="26584" xr:uid="{00000000-0005-0000-0000-000021670000}"/>
    <cellStyle name="20% - Accent1 3 4 3 2 2 3 3 2" xfId="26585" xr:uid="{00000000-0005-0000-0000-000022670000}"/>
    <cellStyle name="20% - Accent1 3 4 3 2 2 3 4" xfId="26586" xr:uid="{00000000-0005-0000-0000-000023670000}"/>
    <cellStyle name="20% - Accent1 3 4 3 2 2 4" xfId="26587" xr:uid="{00000000-0005-0000-0000-000024670000}"/>
    <cellStyle name="20% - Accent1 3 4 3 2 2 4 2" xfId="26588" xr:uid="{00000000-0005-0000-0000-000025670000}"/>
    <cellStyle name="20% - Accent1 3 4 3 2 2 4 2 2" xfId="26589" xr:uid="{00000000-0005-0000-0000-000026670000}"/>
    <cellStyle name="20% - Accent1 3 4 3 2 2 4 2 2 2" xfId="26590" xr:uid="{00000000-0005-0000-0000-000027670000}"/>
    <cellStyle name="20% - Accent1 3 4 3 2 2 4 2 3" xfId="26591" xr:uid="{00000000-0005-0000-0000-000028670000}"/>
    <cellStyle name="20% - Accent1 3 4 3 2 2 4 3" xfId="26592" xr:uid="{00000000-0005-0000-0000-000029670000}"/>
    <cellStyle name="20% - Accent1 3 4 3 2 2 4 3 2" xfId="26593" xr:uid="{00000000-0005-0000-0000-00002A670000}"/>
    <cellStyle name="20% - Accent1 3 4 3 2 2 4 4" xfId="26594" xr:uid="{00000000-0005-0000-0000-00002B670000}"/>
    <cellStyle name="20% - Accent1 3 4 3 2 2 5" xfId="26595" xr:uid="{00000000-0005-0000-0000-00002C670000}"/>
    <cellStyle name="20% - Accent1 3 4 3 2 2 5 2" xfId="26596" xr:uid="{00000000-0005-0000-0000-00002D670000}"/>
    <cellStyle name="20% - Accent1 3 4 3 2 2 5 2 2" xfId="26597" xr:uid="{00000000-0005-0000-0000-00002E670000}"/>
    <cellStyle name="20% - Accent1 3 4 3 2 2 5 3" xfId="26598" xr:uid="{00000000-0005-0000-0000-00002F670000}"/>
    <cellStyle name="20% - Accent1 3 4 3 2 2 6" xfId="26599" xr:uid="{00000000-0005-0000-0000-000030670000}"/>
    <cellStyle name="20% - Accent1 3 4 3 2 2 6 2" xfId="26600" xr:uid="{00000000-0005-0000-0000-000031670000}"/>
    <cellStyle name="20% - Accent1 3 4 3 2 2 6 2 2" xfId="26601" xr:uid="{00000000-0005-0000-0000-000032670000}"/>
    <cellStyle name="20% - Accent1 3 4 3 2 2 6 3" xfId="26602" xr:uid="{00000000-0005-0000-0000-000033670000}"/>
    <cellStyle name="20% - Accent1 3 4 3 2 2 7" xfId="26603" xr:uid="{00000000-0005-0000-0000-000034670000}"/>
    <cellStyle name="20% - Accent1 3 4 3 2 2 7 2" xfId="26604" xr:uid="{00000000-0005-0000-0000-000035670000}"/>
    <cellStyle name="20% - Accent1 3 4 3 2 2 8" xfId="26605" xr:uid="{00000000-0005-0000-0000-000036670000}"/>
    <cellStyle name="20% - Accent1 3 4 3 2 2 8 2" xfId="26606" xr:uid="{00000000-0005-0000-0000-000037670000}"/>
    <cellStyle name="20% - Accent1 3 4 3 2 2 9" xfId="26607" xr:uid="{00000000-0005-0000-0000-000038670000}"/>
    <cellStyle name="20% - Accent1 3 4 3 2 3" xfId="26608" xr:uid="{00000000-0005-0000-0000-000039670000}"/>
    <cellStyle name="20% - Accent1 3 4 3 2 3 2" xfId="26609" xr:uid="{00000000-0005-0000-0000-00003A670000}"/>
    <cellStyle name="20% - Accent1 3 4 3 2 3 2 2" xfId="26610" xr:uid="{00000000-0005-0000-0000-00003B670000}"/>
    <cellStyle name="20% - Accent1 3 4 3 2 3 2 2 2" xfId="26611" xr:uid="{00000000-0005-0000-0000-00003C670000}"/>
    <cellStyle name="20% - Accent1 3 4 3 2 3 2 2 2 2" xfId="26612" xr:uid="{00000000-0005-0000-0000-00003D670000}"/>
    <cellStyle name="20% - Accent1 3 4 3 2 3 2 2 3" xfId="26613" xr:uid="{00000000-0005-0000-0000-00003E670000}"/>
    <cellStyle name="20% - Accent1 3 4 3 2 3 2 3" xfId="26614" xr:uid="{00000000-0005-0000-0000-00003F670000}"/>
    <cellStyle name="20% - Accent1 3 4 3 2 3 2 3 2" xfId="26615" xr:uid="{00000000-0005-0000-0000-000040670000}"/>
    <cellStyle name="20% - Accent1 3 4 3 2 3 2 4" xfId="26616" xr:uid="{00000000-0005-0000-0000-000041670000}"/>
    <cellStyle name="20% - Accent1 3 4 3 2 3 3" xfId="26617" xr:uid="{00000000-0005-0000-0000-000042670000}"/>
    <cellStyle name="20% - Accent1 3 4 3 2 3 3 2" xfId="26618" xr:uid="{00000000-0005-0000-0000-000043670000}"/>
    <cellStyle name="20% - Accent1 3 4 3 2 3 3 2 2" xfId="26619" xr:uid="{00000000-0005-0000-0000-000044670000}"/>
    <cellStyle name="20% - Accent1 3 4 3 2 3 3 2 2 2" xfId="26620" xr:uid="{00000000-0005-0000-0000-000045670000}"/>
    <cellStyle name="20% - Accent1 3 4 3 2 3 3 2 3" xfId="26621" xr:uid="{00000000-0005-0000-0000-000046670000}"/>
    <cellStyle name="20% - Accent1 3 4 3 2 3 3 3" xfId="26622" xr:uid="{00000000-0005-0000-0000-000047670000}"/>
    <cellStyle name="20% - Accent1 3 4 3 2 3 3 3 2" xfId="26623" xr:uid="{00000000-0005-0000-0000-000048670000}"/>
    <cellStyle name="20% - Accent1 3 4 3 2 3 3 4" xfId="26624" xr:uid="{00000000-0005-0000-0000-000049670000}"/>
    <cellStyle name="20% - Accent1 3 4 3 2 3 4" xfId="26625" xr:uid="{00000000-0005-0000-0000-00004A670000}"/>
    <cellStyle name="20% - Accent1 3 4 3 2 3 4 2" xfId="26626" xr:uid="{00000000-0005-0000-0000-00004B670000}"/>
    <cellStyle name="20% - Accent1 3 4 3 2 3 4 2 2" xfId="26627" xr:uid="{00000000-0005-0000-0000-00004C670000}"/>
    <cellStyle name="20% - Accent1 3 4 3 2 3 4 2 2 2" xfId="26628" xr:uid="{00000000-0005-0000-0000-00004D670000}"/>
    <cellStyle name="20% - Accent1 3 4 3 2 3 4 2 3" xfId="26629" xr:uid="{00000000-0005-0000-0000-00004E670000}"/>
    <cellStyle name="20% - Accent1 3 4 3 2 3 4 3" xfId="26630" xr:uid="{00000000-0005-0000-0000-00004F670000}"/>
    <cellStyle name="20% - Accent1 3 4 3 2 3 4 3 2" xfId="26631" xr:uid="{00000000-0005-0000-0000-000050670000}"/>
    <cellStyle name="20% - Accent1 3 4 3 2 3 4 4" xfId="26632" xr:uid="{00000000-0005-0000-0000-000051670000}"/>
    <cellStyle name="20% - Accent1 3 4 3 2 3 5" xfId="26633" xr:uid="{00000000-0005-0000-0000-000052670000}"/>
    <cellStyle name="20% - Accent1 3 4 3 2 3 5 2" xfId="26634" xr:uid="{00000000-0005-0000-0000-000053670000}"/>
    <cellStyle name="20% - Accent1 3 4 3 2 3 5 2 2" xfId="26635" xr:uid="{00000000-0005-0000-0000-000054670000}"/>
    <cellStyle name="20% - Accent1 3 4 3 2 3 5 3" xfId="26636" xr:uid="{00000000-0005-0000-0000-000055670000}"/>
    <cellStyle name="20% - Accent1 3 4 3 2 3 6" xfId="26637" xr:uid="{00000000-0005-0000-0000-000056670000}"/>
    <cellStyle name="20% - Accent1 3 4 3 2 3 6 2" xfId="26638" xr:uid="{00000000-0005-0000-0000-000057670000}"/>
    <cellStyle name="20% - Accent1 3 4 3 2 3 6 2 2" xfId="26639" xr:uid="{00000000-0005-0000-0000-000058670000}"/>
    <cellStyle name="20% - Accent1 3 4 3 2 3 6 3" xfId="26640" xr:uid="{00000000-0005-0000-0000-000059670000}"/>
    <cellStyle name="20% - Accent1 3 4 3 2 3 7" xfId="26641" xr:uid="{00000000-0005-0000-0000-00005A670000}"/>
    <cellStyle name="20% - Accent1 3 4 3 2 3 7 2" xfId="26642" xr:uid="{00000000-0005-0000-0000-00005B670000}"/>
    <cellStyle name="20% - Accent1 3 4 3 2 3 8" xfId="26643" xr:uid="{00000000-0005-0000-0000-00005C670000}"/>
    <cellStyle name="20% - Accent1 3 4 3 2 3 8 2" xfId="26644" xr:uid="{00000000-0005-0000-0000-00005D670000}"/>
    <cellStyle name="20% - Accent1 3 4 3 2 3 9" xfId="26645" xr:uid="{00000000-0005-0000-0000-00005E670000}"/>
    <cellStyle name="20% - Accent1 3 4 3 2 4" xfId="26646" xr:uid="{00000000-0005-0000-0000-00005F670000}"/>
    <cellStyle name="20% - Accent1 3 4 3 2 4 2" xfId="26647" xr:uid="{00000000-0005-0000-0000-000060670000}"/>
    <cellStyle name="20% - Accent1 3 4 3 2 4 2 2" xfId="26648" xr:uid="{00000000-0005-0000-0000-000061670000}"/>
    <cellStyle name="20% - Accent1 3 4 3 2 4 2 2 2" xfId="26649" xr:uid="{00000000-0005-0000-0000-000062670000}"/>
    <cellStyle name="20% - Accent1 3 4 3 2 4 2 3" xfId="26650" xr:uid="{00000000-0005-0000-0000-000063670000}"/>
    <cellStyle name="20% - Accent1 3 4 3 2 4 3" xfId="26651" xr:uid="{00000000-0005-0000-0000-000064670000}"/>
    <cellStyle name="20% - Accent1 3 4 3 2 4 3 2" xfId="26652" xr:uid="{00000000-0005-0000-0000-000065670000}"/>
    <cellStyle name="20% - Accent1 3 4 3 2 4 4" xfId="26653" xr:uid="{00000000-0005-0000-0000-000066670000}"/>
    <cellStyle name="20% - Accent1 3 4 3 2 5" xfId="26654" xr:uid="{00000000-0005-0000-0000-000067670000}"/>
    <cellStyle name="20% - Accent1 3 4 3 2 5 2" xfId="26655" xr:uid="{00000000-0005-0000-0000-000068670000}"/>
    <cellStyle name="20% - Accent1 3 4 3 2 5 2 2" xfId="26656" xr:uid="{00000000-0005-0000-0000-000069670000}"/>
    <cellStyle name="20% - Accent1 3 4 3 2 5 2 2 2" xfId="26657" xr:uid="{00000000-0005-0000-0000-00006A670000}"/>
    <cellStyle name="20% - Accent1 3 4 3 2 5 2 3" xfId="26658" xr:uid="{00000000-0005-0000-0000-00006B670000}"/>
    <cellStyle name="20% - Accent1 3 4 3 2 5 3" xfId="26659" xr:uid="{00000000-0005-0000-0000-00006C670000}"/>
    <cellStyle name="20% - Accent1 3 4 3 2 5 3 2" xfId="26660" xr:uid="{00000000-0005-0000-0000-00006D670000}"/>
    <cellStyle name="20% - Accent1 3 4 3 2 5 4" xfId="26661" xr:uid="{00000000-0005-0000-0000-00006E670000}"/>
    <cellStyle name="20% - Accent1 3 4 3 2 6" xfId="26662" xr:uid="{00000000-0005-0000-0000-00006F670000}"/>
    <cellStyle name="20% - Accent1 3 4 3 2 6 2" xfId="26663" xr:uid="{00000000-0005-0000-0000-000070670000}"/>
    <cellStyle name="20% - Accent1 3 4 3 2 6 2 2" xfId="26664" xr:uid="{00000000-0005-0000-0000-000071670000}"/>
    <cellStyle name="20% - Accent1 3 4 3 2 6 2 2 2" xfId="26665" xr:uid="{00000000-0005-0000-0000-000072670000}"/>
    <cellStyle name="20% - Accent1 3 4 3 2 6 2 3" xfId="26666" xr:uid="{00000000-0005-0000-0000-000073670000}"/>
    <cellStyle name="20% - Accent1 3 4 3 2 6 3" xfId="26667" xr:uid="{00000000-0005-0000-0000-000074670000}"/>
    <cellStyle name="20% - Accent1 3 4 3 2 6 3 2" xfId="26668" xr:uid="{00000000-0005-0000-0000-000075670000}"/>
    <cellStyle name="20% - Accent1 3 4 3 2 6 4" xfId="26669" xr:uid="{00000000-0005-0000-0000-000076670000}"/>
    <cellStyle name="20% - Accent1 3 4 3 2 7" xfId="26670" xr:uid="{00000000-0005-0000-0000-000077670000}"/>
    <cellStyle name="20% - Accent1 3 4 3 2 7 2" xfId="26671" xr:uid="{00000000-0005-0000-0000-000078670000}"/>
    <cellStyle name="20% - Accent1 3 4 3 2 7 2 2" xfId="26672" xr:uid="{00000000-0005-0000-0000-000079670000}"/>
    <cellStyle name="20% - Accent1 3 4 3 2 7 3" xfId="26673" xr:uid="{00000000-0005-0000-0000-00007A670000}"/>
    <cellStyle name="20% - Accent1 3 4 3 2 8" xfId="26674" xr:uid="{00000000-0005-0000-0000-00007B670000}"/>
    <cellStyle name="20% - Accent1 3 4 3 2 8 2" xfId="26675" xr:uid="{00000000-0005-0000-0000-00007C670000}"/>
    <cellStyle name="20% - Accent1 3 4 3 2 8 2 2" xfId="26676" xr:uid="{00000000-0005-0000-0000-00007D670000}"/>
    <cellStyle name="20% - Accent1 3 4 3 2 8 3" xfId="26677" xr:uid="{00000000-0005-0000-0000-00007E670000}"/>
    <cellStyle name="20% - Accent1 3 4 3 2 9" xfId="26678" xr:uid="{00000000-0005-0000-0000-00007F670000}"/>
    <cellStyle name="20% - Accent1 3 4 3 2 9 2" xfId="26679" xr:uid="{00000000-0005-0000-0000-000080670000}"/>
    <cellStyle name="20% - Accent1 3 4 3 3" xfId="26680" xr:uid="{00000000-0005-0000-0000-000081670000}"/>
    <cellStyle name="20% - Accent1 3 4 3 3 10" xfId="26681" xr:uid="{00000000-0005-0000-0000-000082670000}"/>
    <cellStyle name="20% - Accent1 3 4 3 3 10 2" xfId="26682" xr:uid="{00000000-0005-0000-0000-000083670000}"/>
    <cellStyle name="20% - Accent1 3 4 3 3 11" xfId="26683" xr:uid="{00000000-0005-0000-0000-000084670000}"/>
    <cellStyle name="20% - Accent1 3 4 3 3 2" xfId="26684" xr:uid="{00000000-0005-0000-0000-000085670000}"/>
    <cellStyle name="20% - Accent1 3 4 3 3 2 2" xfId="26685" xr:uid="{00000000-0005-0000-0000-000086670000}"/>
    <cellStyle name="20% - Accent1 3 4 3 3 2 2 2" xfId="26686" xr:uid="{00000000-0005-0000-0000-000087670000}"/>
    <cellStyle name="20% - Accent1 3 4 3 3 2 2 2 2" xfId="26687" xr:uid="{00000000-0005-0000-0000-000088670000}"/>
    <cellStyle name="20% - Accent1 3 4 3 3 2 2 2 2 2" xfId="26688" xr:uid="{00000000-0005-0000-0000-000089670000}"/>
    <cellStyle name="20% - Accent1 3 4 3 3 2 2 2 3" xfId="26689" xr:uid="{00000000-0005-0000-0000-00008A670000}"/>
    <cellStyle name="20% - Accent1 3 4 3 3 2 2 3" xfId="26690" xr:uid="{00000000-0005-0000-0000-00008B670000}"/>
    <cellStyle name="20% - Accent1 3 4 3 3 2 2 3 2" xfId="26691" xr:uid="{00000000-0005-0000-0000-00008C670000}"/>
    <cellStyle name="20% - Accent1 3 4 3 3 2 2 4" xfId="26692" xr:uid="{00000000-0005-0000-0000-00008D670000}"/>
    <cellStyle name="20% - Accent1 3 4 3 3 2 3" xfId="26693" xr:uid="{00000000-0005-0000-0000-00008E670000}"/>
    <cellStyle name="20% - Accent1 3 4 3 3 2 3 2" xfId="26694" xr:uid="{00000000-0005-0000-0000-00008F670000}"/>
    <cellStyle name="20% - Accent1 3 4 3 3 2 3 2 2" xfId="26695" xr:uid="{00000000-0005-0000-0000-000090670000}"/>
    <cellStyle name="20% - Accent1 3 4 3 3 2 3 2 2 2" xfId="26696" xr:uid="{00000000-0005-0000-0000-000091670000}"/>
    <cellStyle name="20% - Accent1 3 4 3 3 2 3 2 3" xfId="26697" xr:uid="{00000000-0005-0000-0000-000092670000}"/>
    <cellStyle name="20% - Accent1 3 4 3 3 2 3 3" xfId="26698" xr:uid="{00000000-0005-0000-0000-000093670000}"/>
    <cellStyle name="20% - Accent1 3 4 3 3 2 3 3 2" xfId="26699" xr:uid="{00000000-0005-0000-0000-000094670000}"/>
    <cellStyle name="20% - Accent1 3 4 3 3 2 3 4" xfId="26700" xr:uid="{00000000-0005-0000-0000-000095670000}"/>
    <cellStyle name="20% - Accent1 3 4 3 3 2 4" xfId="26701" xr:uid="{00000000-0005-0000-0000-000096670000}"/>
    <cellStyle name="20% - Accent1 3 4 3 3 2 4 2" xfId="26702" xr:uid="{00000000-0005-0000-0000-000097670000}"/>
    <cellStyle name="20% - Accent1 3 4 3 3 2 4 2 2" xfId="26703" xr:uid="{00000000-0005-0000-0000-000098670000}"/>
    <cellStyle name="20% - Accent1 3 4 3 3 2 4 2 2 2" xfId="26704" xr:uid="{00000000-0005-0000-0000-000099670000}"/>
    <cellStyle name="20% - Accent1 3 4 3 3 2 4 2 3" xfId="26705" xr:uid="{00000000-0005-0000-0000-00009A670000}"/>
    <cellStyle name="20% - Accent1 3 4 3 3 2 4 3" xfId="26706" xr:uid="{00000000-0005-0000-0000-00009B670000}"/>
    <cellStyle name="20% - Accent1 3 4 3 3 2 4 3 2" xfId="26707" xr:uid="{00000000-0005-0000-0000-00009C670000}"/>
    <cellStyle name="20% - Accent1 3 4 3 3 2 4 4" xfId="26708" xr:uid="{00000000-0005-0000-0000-00009D670000}"/>
    <cellStyle name="20% - Accent1 3 4 3 3 2 5" xfId="26709" xr:uid="{00000000-0005-0000-0000-00009E670000}"/>
    <cellStyle name="20% - Accent1 3 4 3 3 2 5 2" xfId="26710" xr:uid="{00000000-0005-0000-0000-00009F670000}"/>
    <cellStyle name="20% - Accent1 3 4 3 3 2 5 2 2" xfId="26711" xr:uid="{00000000-0005-0000-0000-0000A0670000}"/>
    <cellStyle name="20% - Accent1 3 4 3 3 2 5 3" xfId="26712" xr:uid="{00000000-0005-0000-0000-0000A1670000}"/>
    <cellStyle name="20% - Accent1 3 4 3 3 2 6" xfId="26713" xr:uid="{00000000-0005-0000-0000-0000A2670000}"/>
    <cellStyle name="20% - Accent1 3 4 3 3 2 6 2" xfId="26714" xr:uid="{00000000-0005-0000-0000-0000A3670000}"/>
    <cellStyle name="20% - Accent1 3 4 3 3 2 6 2 2" xfId="26715" xr:uid="{00000000-0005-0000-0000-0000A4670000}"/>
    <cellStyle name="20% - Accent1 3 4 3 3 2 6 3" xfId="26716" xr:uid="{00000000-0005-0000-0000-0000A5670000}"/>
    <cellStyle name="20% - Accent1 3 4 3 3 2 7" xfId="26717" xr:uid="{00000000-0005-0000-0000-0000A6670000}"/>
    <cellStyle name="20% - Accent1 3 4 3 3 2 7 2" xfId="26718" xr:uid="{00000000-0005-0000-0000-0000A7670000}"/>
    <cellStyle name="20% - Accent1 3 4 3 3 2 8" xfId="26719" xr:uid="{00000000-0005-0000-0000-0000A8670000}"/>
    <cellStyle name="20% - Accent1 3 4 3 3 2 8 2" xfId="26720" xr:uid="{00000000-0005-0000-0000-0000A9670000}"/>
    <cellStyle name="20% - Accent1 3 4 3 3 2 9" xfId="26721" xr:uid="{00000000-0005-0000-0000-0000AA670000}"/>
    <cellStyle name="20% - Accent1 3 4 3 3 3" xfId="26722" xr:uid="{00000000-0005-0000-0000-0000AB670000}"/>
    <cellStyle name="20% - Accent1 3 4 3 3 3 2" xfId="26723" xr:uid="{00000000-0005-0000-0000-0000AC670000}"/>
    <cellStyle name="20% - Accent1 3 4 3 3 3 2 2" xfId="26724" xr:uid="{00000000-0005-0000-0000-0000AD670000}"/>
    <cellStyle name="20% - Accent1 3 4 3 3 3 2 2 2" xfId="26725" xr:uid="{00000000-0005-0000-0000-0000AE670000}"/>
    <cellStyle name="20% - Accent1 3 4 3 3 3 2 2 2 2" xfId="26726" xr:uid="{00000000-0005-0000-0000-0000AF670000}"/>
    <cellStyle name="20% - Accent1 3 4 3 3 3 2 2 3" xfId="26727" xr:uid="{00000000-0005-0000-0000-0000B0670000}"/>
    <cellStyle name="20% - Accent1 3 4 3 3 3 2 3" xfId="26728" xr:uid="{00000000-0005-0000-0000-0000B1670000}"/>
    <cellStyle name="20% - Accent1 3 4 3 3 3 2 3 2" xfId="26729" xr:uid="{00000000-0005-0000-0000-0000B2670000}"/>
    <cellStyle name="20% - Accent1 3 4 3 3 3 2 4" xfId="26730" xr:uid="{00000000-0005-0000-0000-0000B3670000}"/>
    <cellStyle name="20% - Accent1 3 4 3 3 3 3" xfId="26731" xr:uid="{00000000-0005-0000-0000-0000B4670000}"/>
    <cellStyle name="20% - Accent1 3 4 3 3 3 3 2" xfId="26732" xr:uid="{00000000-0005-0000-0000-0000B5670000}"/>
    <cellStyle name="20% - Accent1 3 4 3 3 3 3 2 2" xfId="26733" xr:uid="{00000000-0005-0000-0000-0000B6670000}"/>
    <cellStyle name="20% - Accent1 3 4 3 3 3 3 2 2 2" xfId="26734" xr:uid="{00000000-0005-0000-0000-0000B7670000}"/>
    <cellStyle name="20% - Accent1 3 4 3 3 3 3 2 3" xfId="26735" xr:uid="{00000000-0005-0000-0000-0000B8670000}"/>
    <cellStyle name="20% - Accent1 3 4 3 3 3 3 3" xfId="26736" xr:uid="{00000000-0005-0000-0000-0000B9670000}"/>
    <cellStyle name="20% - Accent1 3 4 3 3 3 3 3 2" xfId="26737" xr:uid="{00000000-0005-0000-0000-0000BA670000}"/>
    <cellStyle name="20% - Accent1 3 4 3 3 3 3 4" xfId="26738" xr:uid="{00000000-0005-0000-0000-0000BB670000}"/>
    <cellStyle name="20% - Accent1 3 4 3 3 3 4" xfId="26739" xr:uid="{00000000-0005-0000-0000-0000BC670000}"/>
    <cellStyle name="20% - Accent1 3 4 3 3 3 4 2" xfId="26740" xr:uid="{00000000-0005-0000-0000-0000BD670000}"/>
    <cellStyle name="20% - Accent1 3 4 3 3 3 4 2 2" xfId="26741" xr:uid="{00000000-0005-0000-0000-0000BE670000}"/>
    <cellStyle name="20% - Accent1 3 4 3 3 3 4 2 2 2" xfId="26742" xr:uid="{00000000-0005-0000-0000-0000BF670000}"/>
    <cellStyle name="20% - Accent1 3 4 3 3 3 4 2 3" xfId="26743" xr:uid="{00000000-0005-0000-0000-0000C0670000}"/>
    <cellStyle name="20% - Accent1 3 4 3 3 3 4 3" xfId="26744" xr:uid="{00000000-0005-0000-0000-0000C1670000}"/>
    <cellStyle name="20% - Accent1 3 4 3 3 3 4 3 2" xfId="26745" xr:uid="{00000000-0005-0000-0000-0000C2670000}"/>
    <cellStyle name="20% - Accent1 3 4 3 3 3 4 4" xfId="26746" xr:uid="{00000000-0005-0000-0000-0000C3670000}"/>
    <cellStyle name="20% - Accent1 3 4 3 3 3 5" xfId="26747" xr:uid="{00000000-0005-0000-0000-0000C4670000}"/>
    <cellStyle name="20% - Accent1 3 4 3 3 3 5 2" xfId="26748" xr:uid="{00000000-0005-0000-0000-0000C5670000}"/>
    <cellStyle name="20% - Accent1 3 4 3 3 3 5 2 2" xfId="26749" xr:uid="{00000000-0005-0000-0000-0000C6670000}"/>
    <cellStyle name="20% - Accent1 3 4 3 3 3 5 3" xfId="26750" xr:uid="{00000000-0005-0000-0000-0000C7670000}"/>
    <cellStyle name="20% - Accent1 3 4 3 3 3 6" xfId="26751" xr:uid="{00000000-0005-0000-0000-0000C8670000}"/>
    <cellStyle name="20% - Accent1 3 4 3 3 3 6 2" xfId="26752" xr:uid="{00000000-0005-0000-0000-0000C9670000}"/>
    <cellStyle name="20% - Accent1 3 4 3 3 3 6 2 2" xfId="26753" xr:uid="{00000000-0005-0000-0000-0000CA670000}"/>
    <cellStyle name="20% - Accent1 3 4 3 3 3 6 3" xfId="26754" xr:uid="{00000000-0005-0000-0000-0000CB670000}"/>
    <cellStyle name="20% - Accent1 3 4 3 3 3 7" xfId="26755" xr:uid="{00000000-0005-0000-0000-0000CC670000}"/>
    <cellStyle name="20% - Accent1 3 4 3 3 3 7 2" xfId="26756" xr:uid="{00000000-0005-0000-0000-0000CD670000}"/>
    <cellStyle name="20% - Accent1 3 4 3 3 3 8" xfId="26757" xr:uid="{00000000-0005-0000-0000-0000CE670000}"/>
    <cellStyle name="20% - Accent1 3 4 3 3 3 8 2" xfId="26758" xr:uid="{00000000-0005-0000-0000-0000CF670000}"/>
    <cellStyle name="20% - Accent1 3 4 3 3 3 9" xfId="26759" xr:uid="{00000000-0005-0000-0000-0000D0670000}"/>
    <cellStyle name="20% - Accent1 3 4 3 3 4" xfId="26760" xr:uid="{00000000-0005-0000-0000-0000D1670000}"/>
    <cellStyle name="20% - Accent1 3 4 3 3 4 2" xfId="26761" xr:uid="{00000000-0005-0000-0000-0000D2670000}"/>
    <cellStyle name="20% - Accent1 3 4 3 3 4 2 2" xfId="26762" xr:uid="{00000000-0005-0000-0000-0000D3670000}"/>
    <cellStyle name="20% - Accent1 3 4 3 3 4 2 2 2" xfId="26763" xr:uid="{00000000-0005-0000-0000-0000D4670000}"/>
    <cellStyle name="20% - Accent1 3 4 3 3 4 2 3" xfId="26764" xr:uid="{00000000-0005-0000-0000-0000D5670000}"/>
    <cellStyle name="20% - Accent1 3 4 3 3 4 3" xfId="26765" xr:uid="{00000000-0005-0000-0000-0000D6670000}"/>
    <cellStyle name="20% - Accent1 3 4 3 3 4 3 2" xfId="26766" xr:uid="{00000000-0005-0000-0000-0000D7670000}"/>
    <cellStyle name="20% - Accent1 3 4 3 3 4 4" xfId="26767" xr:uid="{00000000-0005-0000-0000-0000D8670000}"/>
    <cellStyle name="20% - Accent1 3 4 3 3 5" xfId="26768" xr:uid="{00000000-0005-0000-0000-0000D9670000}"/>
    <cellStyle name="20% - Accent1 3 4 3 3 5 2" xfId="26769" xr:uid="{00000000-0005-0000-0000-0000DA670000}"/>
    <cellStyle name="20% - Accent1 3 4 3 3 5 2 2" xfId="26770" xr:uid="{00000000-0005-0000-0000-0000DB670000}"/>
    <cellStyle name="20% - Accent1 3 4 3 3 5 2 2 2" xfId="26771" xr:uid="{00000000-0005-0000-0000-0000DC670000}"/>
    <cellStyle name="20% - Accent1 3 4 3 3 5 2 3" xfId="26772" xr:uid="{00000000-0005-0000-0000-0000DD670000}"/>
    <cellStyle name="20% - Accent1 3 4 3 3 5 3" xfId="26773" xr:uid="{00000000-0005-0000-0000-0000DE670000}"/>
    <cellStyle name="20% - Accent1 3 4 3 3 5 3 2" xfId="26774" xr:uid="{00000000-0005-0000-0000-0000DF670000}"/>
    <cellStyle name="20% - Accent1 3 4 3 3 5 4" xfId="26775" xr:uid="{00000000-0005-0000-0000-0000E0670000}"/>
    <cellStyle name="20% - Accent1 3 4 3 3 6" xfId="26776" xr:uid="{00000000-0005-0000-0000-0000E1670000}"/>
    <cellStyle name="20% - Accent1 3 4 3 3 6 2" xfId="26777" xr:uid="{00000000-0005-0000-0000-0000E2670000}"/>
    <cellStyle name="20% - Accent1 3 4 3 3 6 2 2" xfId="26778" xr:uid="{00000000-0005-0000-0000-0000E3670000}"/>
    <cellStyle name="20% - Accent1 3 4 3 3 6 2 2 2" xfId="26779" xr:uid="{00000000-0005-0000-0000-0000E4670000}"/>
    <cellStyle name="20% - Accent1 3 4 3 3 6 2 3" xfId="26780" xr:uid="{00000000-0005-0000-0000-0000E5670000}"/>
    <cellStyle name="20% - Accent1 3 4 3 3 6 3" xfId="26781" xr:uid="{00000000-0005-0000-0000-0000E6670000}"/>
    <cellStyle name="20% - Accent1 3 4 3 3 6 3 2" xfId="26782" xr:uid="{00000000-0005-0000-0000-0000E7670000}"/>
    <cellStyle name="20% - Accent1 3 4 3 3 6 4" xfId="26783" xr:uid="{00000000-0005-0000-0000-0000E8670000}"/>
    <cellStyle name="20% - Accent1 3 4 3 3 7" xfId="26784" xr:uid="{00000000-0005-0000-0000-0000E9670000}"/>
    <cellStyle name="20% - Accent1 3 4 3 3 7 2" xfId="26785" xr:uid="{00000000-0005-0000-0000-0000EA670000}"/>
    <cellStyle name="20% - Accent1 3 4 3 3 7 2 2" xfId="26786" xr:uid="{00000000-0005-0000-0000-0000EB670000}"/>
    <cellStyle name="20% - Accent1 3 4 3 3 7 3" xfId="26787" xr:uid="{00000000-0005-0000-0000-0000EC670000}"/>
    <cellStyle name="20% - Accent1 3 4 3 3 8" xfId="26788" xr:uid="{00000000-0005-0000-0000-0000ED670000}"/>
    <cellStyle name="20% - Accent1 3 4 3 3 8 2" xfId="26789" xr:uid="{00000000-0005-0000-0000-0000EE670000}"/>
    <cellStyle name="20% - Accent1 3 4 3 3 8 2 2" xfId="26790" xr:uid="{00000000-0005-0000-0000-0000EF670000}"/>
    <cellStyle name="20% - Accent1 3 4 3 3 8 3" xfId="26791" xr:uid="{00000000-0005-0000-0000-0000F0670000}"/>
    <cellStyle name="20% - Accent1 3 4 3 3 9" xfId="26792" xr:uid="{00000000-0005-0000-0000-0000F1670000}"/>
    <cellStyle name="20% - Accent1 3 4 3 3 9 2" xfId="26793" xr:uid="{00000000-0005-0000-0000-0000F2670000}"/>
    <cellStyle name="20% - Accent1 3 4 3 4" xfId="26794" xr:uid="{00000000-0005-0000-0000-0000F3670000}"/>
    <cellStyle name="20% - Accent1 3 4 3 4 10" xfId="26795" xr:uid="{00000000-0005-0000-0000-0000F4670000}"/>
    <cellStyle name="20% - Accent1 3 4 3 4 10 2" xfId="26796" xr:uid="{00000000-0005-0000-0000-0000F5670000}"/>
    <cellStyle name="20% - Accent1 3 4 3 4 11" xfId="26797" xr:uid="{00000000-0005-0000-0000-0000F6670000}"/>
    <cellStyle name="20% - Accent1 3 4 3 4 2" xfId="26798" xr:uid="{00000000-0005-0000-0000-0000F7670000}"/>
    <cellStyle name="20% - Accent1 3 4 3 4 2 2" xfId="26799" xr:uid="{00000000-0005-0000-0000-0000F8670000}"/>
    <cellStyle name="20% - Accent1 3 4 3 4 2 2 2" xfId="26800" xr:uid="{00000000-0005-0000-0000-0000F9670000}"/>
    <cellStyle name="20% - Accent1 3 4 3 4 2 2 2 2" xfId="26801" xr:uid="{00000000-0005-0000-0000-0000FA670000}"/>
    <cellStyle name="20% - Accent1 3 4 3 4 2 2 2 2 2" xfId="26802" xr:uid="{00000000-0005-0000-0000-0000FB670000}"/>
    <cellStyle name="20% - Accent1 3 4 3 4 2 2 2 3" xfId="26803" xr:uid="{00000000-0005-0000-0000-0000FC670000}"/>
    <cellStyle name="20% - Accent1 3 4 3 4 2 2 3" xfId="26804" xr:uid="{00000000-0005-0000-0000-0000FD670000}"/>
    <cellStyle name="20% - Accent1 3 4 3 4 2 2 3 2" xfId="26805" xr:uid="{00000000-0005-0000-0000-0000FE670000}"/>
    <cellStyle name="20% - Accent1 3 4 3 4 2 2 4" xfId="26806" xr:uid="{00000000-0005-0000-0000-0000FF670000}"/>
    <cellStyle name="20% - Accent1 3 4 3 4 2 3" xfId="26807" xr:uid="{00000000-0005-0000-0000-000000680000}"/>
    <cellStyle name="20% - Accent1 3 4 3 4 2 3 2" xfId="26808" xr:uid="{00000000-0005-0000-0000-000001680000}"/>
    <cellStyle name="20% - Accent1 3 4 3 4 2 3 2 2" xfId="26809" xr:uid="{00000000-0005-0000-0000-000002680000}"/>
    <cellStyle name="20% - Accent1 3 4 3 4 2 3 2 2 2" xfId="26810" xr:uid="{00000000-0005-0000-0000-000003680000}"/>
    <cellStyle name="20% - Accent1 3 4 3 4 2 3 2 3" xfId="26811" xr:uid="{00000000-0005-0000-0000-000004680000}"/>
    <cellStyle name="20% - Accent1 3 4 3 4 2 3 3" xfId="26812" xr:uid="{00000000-0005-0000-0000-000005680000}"/>
    <cellStyle name="20% - Accent1 3 4 3 4 2 3 3 2" xfId="26813" xr:uid="{00000000-0005-0000-0000-000006680000}"/>
    <cellStyle name="20% - Accent1 3 4 3 4 2 3 4" xfId="26814" xr:uid="{00000000-0005-0000-0000-000007680000}"/>
    <cellStyle name="20% - Accent1 3 4 3 4 2 4" xfId="26815" xr:uid="{00000000-0005-0000-0000-000008680000}"/>
    <cellStyle name="20% - Accent1 3 4 3 4 2 4 2" xfId="26816" xr:uid="{00000000-0005-0000-0000-000009680000}"/>
    <cellStyle name="20% - Accent1 3 4 3 4 2 4 2 2" xfId="26817" xr:uid="{00000000-0005-0000-0000-00000A680000}"/>
    <cellStyle name="20% - Accent1 3 4 3 4 2 4 2 2 2" xfId="26818" xr:uid="{00000000-0005-0000-0000-00000B680000}"/>
    <cellStyle name="20% - Accent1 3 4 3 4 2 4 2 3" xfId="26819" xr:uid="{00000000-0005-0000-0000-00000C680000}"/>
    <cellStyle name="20% - Accent1 3 4 3 4 2 4 3" xfId="26820" xr:uid="{00000000-0005-0000-0000-00000D680000}"/>
    <cellStyle name="20% - Accent1 3 4 3 4 2 4 3 2" xfId="26821" xr:uid="{00000000-0005-0000-0000-00000E680000}"/>
    <cellStyle name="20% - Accent1 3 4 3 4 2 4 4" xfId="26822" xr:uid="{00000000-0005-0000-0000-00000F680000}"/>
    <cellStyle name="20% - Accent1 3 4 3 4 2 5" xfId="26823" xr:uid="{00000000-0005-0000-0000-000010680000}"/>
    <cellStyle name="20% - Accent1 3 4 3 4 2 5 2" xfId="26824" xr:uid="{00000000-0005-0000-0000-000011680000}"/>
    <cellStyle name="20% - Accent1 3 4 3 4 2 5 2 2" xfId="26825" xr:uid="{00000000-0005-0000-0000-000012680000}"/>
    <cellStyle name="20% - Accent1 3 4 3 4 2 5 3" xfId="26826" xr:uid="{00000000-0005-0000-0000-000013680000}"/>
    <cellStyle name="20% - Accent1 3 4 3 4 2 6" xfId="26827" xr:uid="{00000000-0005-0000-0000-000014680000}"/>
    <cellStyle name="20% - Accent1 3 4 3 4 2 6 2" xfId="26828" xr:uid="{00000000-0005-0000-0000-000015680000}"/>
    <cellStyle name="20% - Accent1 3 4 3 4 2 6 2 2" xfId="26829" xr:uid="{00000000-0005-0000-0000-000016680000}"/>
    <cellStyle name="20% - Accent1 3 4 3 4 2 6 3" xfId="26830" xr:uid="{00000000-0005-0000-0000-000017680000}"/>
    <cellStyle name="20% - Accent1 3 4 3 4 2 7" xfId="26831" xr:uid="{00000000-0005-0000-0000-000018680000}"/>
    <cellStyle name="20% - Accent1 3 4 3 4 2 7 2" xfId="26832" xr:uid="{00000000-0005-0000-0000-000019680000}"/>
    <cellStyle name="20% - Accent1 3 4 3 4 2 8" xfId="26833" xr:uid="{00000000-0005-0000-0000-00001A680000}"/>
    <cellStyle name="20% - Accent1 3 4 3 4 2 8 2" xfId="26834" xr:uid="{00000000-0005-0000-0000-00001B680000}"/>
    <cellStyle name="20% - Accent1 3 4 3 4 2 9" xfId="26835" xr:uid="{00000000-0005-0000-0000-00001C680000}"/>
    <cellStyle name="20% - Accent1 3 4 3 4 3" xfId="26836" xr:uid="{00000000-0005-0000-0000-00001D680000}"/>
    <cellStyle name="20% - Accent1 3 4 3 4 3 2" xfId="26837" xr:uid="{00000000-0005-0000-0000-00001E680000}"/>
    <cellStyle name="20% - Accent1 3 4 3 4 3 2 2" xfId="26838" xr:uid="{00000000-0005-0000-0000-00001F680000}"/>
    <cellStyle name="20% - Accent1 3 4 3 4 3 2 2 2" xfId="26839" xr:uid="{00000000-0005-0000-0000-000020680000}"/>
    <cellStyle name="20% - Accent1 3 4 3 4 3 2 2 2 2" xfId="26840" xr:uid="{00000000-0005-0000-0000-000021680000}"/>
    <cellStyle name="20% - Accent1 3 4 3 4 3 2 2 3" xfId="26841" xr:uid="{00000000-0005-0000-0000-000022680000}"/>
    <cellStyle name="20% - Accent1 3 4 3 4 3 2 3" xfId="26842" xr:uid="{00000000-0005-0000-0000-000023680000}"/>
    <cellStyle name="20% - Accent1 3 4 3 4 3 2 3 2" xfId="26843" xr:uid="{00000000-0005-0000-0000-000024680000}"/>
    <cellStyle name="20% - Accent1 3 4 3 4 3 2 4" xfId="26844" xr:uid="{00000000-0005-0000-0000-000025680000}"/>
    <cellStyle name="20% - Accent1 3 4 3 4 3 3" xfId="26845" xr:uid="{00000000-0005-0000-0000-000026680000}"/>
    <cellStyle name="20% - Accent1 3 4 3 4 3 3 2" xfId="26846" xr:uid="{00000000-0005-0000-0000-000027680000}"/>
    <cellStyle name="20% - Accent1 3 4 3 4 3 3 2 2" xfId="26847" xr:uid="{00000000-0005-0000-0000-000028680000}"/>
    <cellStyle name="20% - Accent1 3 4 3 4 3 3 2 2 2" xfId="26848" xr:uid="{00000000-0005-0000-0000-000029680000}"/>
    <cellStyle name="20% - Accent1 3 4 3 4 3 3 2 3" xfId="26849" xr:uid="{00000000-0005-0000-0000-00002A680000}"/>
    <cellStyle name="20% - Accent1 3 4 3 4 3 3 3" xfId="26850" xr:uid="{00000000-0005-0000-0000-00002B680000}"/>
    <cellStyle name="20% - Accent1 3 4 3 4 3 3 3 2" xfId="26851" xr:uid="{00000000-0005-0000-0000-00002C680000}"/>
    <cellStyle name="20% - Accent1 3 4 3 4 3 3 4" xfId="26852" xr:uid="{00000000-0005-0000-0000-00002D680000}"/>
    <cellStyle name="20% - Accent1 3 4 3 4 3 4" xfId="26853" xr:uid="{00000000-0005-0000-0000-00002E680000}"/>
    <cellStyle name="20% - Accent1 3 4 3 4 3 4 2" xfId="26854" xr:uid="{00000000-0005-0000-0000-00002F680000}"/>
    <cellStyle name="20% - Accent1 3 4 3 4 3 4 2 2" xfId="26855" xr:uid="{00000000-0005-0000-0000-000030680000}"/>
    <cellStyle name="20% - Accent1 3 4 3 4 3 4 2 2 2" xfId="26856" xr:uid="{00000000-0005-0000-0000-000031680000}"/>
    <cellStyle name="20% - Accent1 3 4 3 4 3 4 2 3" xfId="26857" xr:uid="{00000000-0005-0000-0000-000032680000}"/>
    <cellStyle name="20% - Accent1 3 4 3 4 3 4 3" xfId="26858" xr:uid="{00000000-0005-0000-0000-000033680000}"/>
    <cellStyle name="20% - Accent1 3 4 3 4 3 4 3 2" xfId="26859" xr:uid="{00000000-0005-0000-0000-000034680000}"/>
    <cellStyle name="20% - Accent1 3 4 3 4 3 4 4" xfId="26860" xr:uid="{00000000-0005-0000-0000-000035680000}"/>
    <cellStyle name="20% - Accent1 3 4 3 4 3 5" xfId="26861" xr:uid="{00000000-0005-0000-0000-000036680000}"/>
    <cellStyle name="20% - Accent1 3 4 3 4 3 5 2" xfId="26862" xr:uid="{00000000-0005-0000-0000-000037680000}"/>
    <cellStyle name="20% - Accent1 3 4 3 4 3 5 2 2" xfId="26863" xr:uid="{00000000-0005-0000-0000-000038680000}"/>
    <cellStyle name="20% - Accent1 3 4 3 4 3 5 3" xfId="26864" xr:uid="{00000000-0005-0000-0000-000039680000}"/>
    <cellStyle name="20% - Accent1 3 4 3 4 3 6" xfId="26865" xr:uid="{00000000-0005-0000-0000-00003A680000}"/>
    <cellStyle name="20% - Accent1 3 4 3 4 3 6 2" xfId="26866" xr:uid="{00000000-0005-0000-0000-00003B680000}"/>
    <cellStyle name="20% - Accent1 3 4 3 4 3 6 2 2" xfId="26867" xr:uid="{00000000-0005-0000-0000-00003C680000}"/>
    <cellStyle name="20% - Accent1 3 4 3 4 3 6 3" xfId="26868" xr:uid="{00000000-0005-0000-0000-00003D680000}"/>
    <cellStyle name="20% - Accent1 3 4 3 4 3 7" xfId="26869" xr:uid="{00000000-0005-0000-0000-00003E680000}"/>
    <cellStyle name="20% - Accent1 3 4 3 4 3 7 2" xfId="26870" xr:uid="{00000000-0005-0000-0000-00003F680000}"/>
    <cellStyle name="20% - Accent1 3 4 3 4 3 8" xfId="26871" xr:uid="{00000000-0005-0000-0000-000040680000}"/>
    <cellStyle name="20% - Accent1 3 4 3 4 3 8 2" xfId="26872" xr:uid="{00000000-0005-0000-0000-000041680000}"/>
    <cellStyle name="20% - Accent1 3 4 3 4 3 9" xfId="26873" xr:uid="{00000000-0005-0000-0000-000042680000}"/>
    <cellStyle name="20% - Accent1 3 4 3 4 4" xfId="26874" xr:uid="{00000000-0005-0000-0000-000043680000}"/>
    <cellStyle name="20% - Accent1 3 4 3 4 4 2" xfId="26875" xr:uid="{00000000-0005-0000-0000-000044680000}"/>
    <cellStyle name="20% - Accent1 3 4 3 4 4 2 2" xfId="26876" xr:uid="{00000000-0005-0000-0000-000045680000}"/>
    <cellStyle name="20% - Accent1 3 4 3 4 4 2 2 2" xfId="26877" xr:uid="{00000000-0005-0000-0000-000046680000}"/>
    <cellStyle name="20% - Accent1 3 4 3 4 4 2 3" xfId="26878" xr:uid="{00000000-0005-0000-0000-000047680000}"/>
    <cellStyle name="20% - Accent1 3 4 3 4 4 3" xfId="26879" xr:uid="{00000000-0005-0000-0000-000048680000}"/>
    <cellStyle name="20% - Accent1 3 4 3 4 4 3 2" xfId="26880" xr:uid="{00000000-0005-0000-0000-000049680000}"/>
    <cellStyle name="20% - Accent1 3 4 3 4 4 4" xfId="26881" xr:uid="{00000000-0005-0000-0000-00004A680000}"/>
    <cellStyle name="20% - Accent1 3 4 3 4 5" xfId="26882" xr:uid="{00000000-0005-0000-0000-00004B680000}"/>
    <cellStyle name="20% - Accent1 3 4 3 4 5 2" xfId="26883" xr:uid="{00000000-0005-0000-0000-00004C680000}"/>
    <cellStyle name="20% - Accent1 3 4 3 4 5 2 2" xfId="26884" xr:uid="{00000000-0005-0000-0000-00004D680000}"/>
    <cellStyle name="20% - Accent1 3 4 3 4 5 2 2 2" xfId="26885" xr:uid="{00000000-0005-0000-0000-00004E680000}"/>
    <cellStyle name="20% - Accent1 3 4 3 4 5 2 3" xfId="26886" xr:uid="{00000000-0005-0000-0000-00004F680000}"/>
    <cellStyle name="20% - Accent1 3 4 3 4 5 3" xfId="26887" xr:uid="{00000000-0005-0000-0000-000050680000}"/>
    <cellStyle name="20% - Accent1 3 4 3 4 5 3 2" xfId="26888" xr:uid="{00000000-0005-0000-0000-000051680000}"/>
    <cellStyle name="20% - Accent1 3 4 3 4 5 4" xfId="26889" xr:uid="{00000000-0005-0000-0000-000052680000}"/>
    <cellStyle name="20% - Accent1 3 4 3 4 6" xfId="26890" xr:uid="{00000000-0005-0000-0000-000053680000}"/>
    <cellStyle name="20% - Accent1 3 4 3 4 6 2" xfId="26891" xr:uid="{00000000-0005-0000-0000-000054680000}"/>
    <cellStyle name="20% - Accent1 3 4 3 4 6 2 2" xfId="26892" xr:uid="{00000000-0005-0000-0000-000055680000}"/>
    <cellStyle name="20% - Accent1 3 4 3 4 6 2 2 2" xfId="26893" xr:uid="{00000000-0005-0000-0000-000056680000}"/>
    <cellStyle name="20% - Accent1 3 4 3 4 6 2 3" xfId="26894" xr:uid="{00000000-0005-0000-0000-000057680000}"/>
    <cellStyle name="20% - Accent1 3 4 3 4 6 3" xfId="26895" xr:uid="{00000000-0005-0000-0000-000058680000}"/>
    <cellStyle name="20% - Accent1 3 4 3 4 6 3 2" xfId="26896" xr:uid="{00000000-0005-0000-0000-000059680000}"/>
    <cellStyle name="20% - Accent1 3 4 3 4 6 4" xfId="26897" xr:uid="{00000000-0005-0000-0000-00005A680000}"/>
    <cellStyle name="20% - Accent1 3 4 3 4 7" xfId="26898" xr:uid="{00000000-0005-0000-0000-00005B680000}"/>
    <cellStyle name="20% - Accent1 3 4 3 4 7 2" xfId="26899" xr:uid="{00000000-0005-0000-0000-00005C680000}"/>
    <cellStyle name="20% - Accent1 3 4 3 4 7 2 2" xfId="26900" xr:uid="{00000000-0005-0000-0000-00005D680000}"/>
    <cellStyle name="20% - Accent1 3 4 3 4 7 3" xfId="26901" xr:uid="{00000000-0005-0000-0000-00005E680000}"/>
    <cellStyle name="20% - Accent1 3 4 3 4 8" xfId="26902" xr:uid="{00000000-0005-0000-0000-00005F680000}"/>
    <cellStyle name="20% - Accent1 3 4 3 4 8 2" xfId="26903" xr:uid="{00000000-0005-0000-0000-000060680000}"/>
    <cellStyle name="20% - Accent1 3 4 3 4 8 2 2" xfId="26904" xr:uid="{00000000-0005-0000-0000-000061680000}"/>
    <cellStyle name="20% - Accent1 3 4 3 4 8 3" xfId="26905" xr:uid="{00000000-0005-0000-0000-000062680000}"/>
    <cellStyle name="20% - Accent1 3 4 3 4 9" xfId="26906" xr:uid="{00000000-0005-0000-0000-000063680000}"/>
    <cellStyle name="20% - Accent1 3 4 3 4 9 2" xfId="26907" xr:uid="{00000000-0005-0000-0000-000064680000}"/>
    <cellStyle name="20% - Accent1 3 4 3 5" xfId="26908" xr:uid="{00000000-0005-0000-0000-000065680000}"/>
    <cellStyle name="20% - Accent1 3 4 3 5 2" xfId="26909" xr:uid="{00000000-0005-0000-0000-000066680000}"/>
    <cellStyle name="20% - Accent1 3 4 3 5 2 2" xfId="26910" xr:uid="{00000000-0005-0000-0000-000067680000}"/>
    <cellStyle name="20% - Accent1 3 4 3 5 2 2 2" xfId="26911" xr:uid="{00000000-0005-0000-0000-000068680000}"/>
    <cellStyle name="20% - Accent1 3 4 3 5 2 2 2 2" xfId="26912" xr:uid="{00000000-0005-0000-0000-000069680000}"/>
    <cellStyle name="20% - Accent1 3 4 3 5 2 2 3" xfId="26913" xr:uid="{00000000-0005-0000-0000-00006A680000}"/>
    <cellStyle name="20% - Accent1 3 4 3 5 2 3" xfId="26914" xr:uid="{00000000-0005-0000-0000-00006B680000}"/>
    <cellStyle name="20% - Accent1 3 4 3 5 2 3 2" xfId="26915" xr:uid="{00000000-0005-0000-0000-00006C680000}"/>
    <cellStyle name="20% - Accent1 3 4 3 5 2 4" xfId="26916" xr:uid="{00000000-0005-0000-0000-00006D680000}"/>
    <cellStyle name="20% - Accent1 3 4 3 5 3" xfId="26917" xr:uid="{00000000-0005-0000-0000-00006E680000}"/>
    <cellStyle name="20% - Accent1 3 4 3 5 3 2" xfId="26918" xr:uid="{00000000-0005-0000-0000-00006F680000}"/>
    <cellStyle name="20% - Accent1 3 4 3 5 3 2 2" xfId="26919" xr:uid="{00000000-0005-0000-0000-000070680000}"/>
    <cellStyle name="20% - Accent1 3 4 3 5 3 2 2 2" xfId="26920" xr:uid="{00000000-0005-0000-0000-000071680000}"/>
    <cellStyle name="20% - Accent1 3 4 3 5 3 2 3" xfId="26921" xr:uid="{00000000-0005-0000-0000-000072680000}"/>
    <cellStyle name="20% - Accent1 3 4 3 5 3 3" xfId="26922" xr:uid="{00000000-0005-0000-0000-000073680000}"/>
    <cellStyle name="20% - Accent1 3 4 3 5 3 3 2" xfId="26923" xr:uid="{00000000-0005-0000-0000-000074680000}"/>
    <cellStyle name="20% - Accent1 3 4 3 5 3 4" xfId="26924" xr:uid="{00000000-0005-0000-0000-000075680000}"/>
    <cellStyle name="20% - Accent1 3 4 3 5 4" xfId="26925" xr:uid="{00000000-0005-0000-0000-000076680000}"/>
    <cellStyle name="20% - Accent1 3 4 3 5 4 2" xfId="26926" xr:uid="{00000000-0005-0000-0000-000077680000}"/>
    <cellStyle name="20% - Accent1 3 4 3 5 4 2 2" xfId="26927" xr:uid="{00000000-0005-0000-0000-000078680000}"/>
    <cellStyle name="20% - Accent1 3 4 3 5 4 2 2 2" xfId="26928" xr:uid="{00000000-0005-0000-0000-000079680000}"/>
    <cellStyle name="20% - Accent1 3 4 3 5 4 2 3" xfId="26929" xr:uid="{00000000-0005-0000-0000-00007A680000}"/>
    <cellStyle name="20% - Accent1 3 4 3 5 4 3" xfId="26930" xr:uid="{00000000-0005-0000-0000-00007B680000}"/>
    <cellStyle name="20% - Accent1 3 4 3 5 4 3 2" xfId="26931" xr:uid="{00000000-0005-0000-0000-00007C680000}"/>
    <cellStyle name="20% - Accent1 3 4 3 5 4 4" xfId="26932" xr:uid="{00000000-0005-0000-0000-00007D680000}"/>
    <cellStyle name="20% - Accent1 3 4 3 5 5" xfId="26933" xr:uid="{00000000-0005-0000-0000-00007E680000}"/>
    <cellStyle name="20% - Accent1 3 4 3 5 5 2" xfId="26934" xr:uid="{00000000-0005-0000-0000-00007F680000}"/>
    <cellStyle name="20% - Accent1 3 4 3 5 5 2 2" xfId="26935" xr:uid="{00000000-0005-0000-0000-000080680000}"/>
    <cellStyle name="20% - Accent1 3 4 3 5 5 3" xfId="26936" xr:uid="{00000000-0005-0000-0000-000081680000}"/>
    <cellStyle name="20% - Accent1 3 4 3 5 6" xfId="26937" xr:uid="{00000000-0005-0000-0000-000082680000}"/>
    <cellStyle name="20% - Accent1 3 4 3 5 6 2" xfId="26938" xr:uid="{00000000-0005-0000-0000-000083680000}"/>
    <cellStyle name="20% - Accent1 3 4 3 5 6 2 2" xfId="26939" xr:uid="{00000000-0005-0000-0000-000084680000}"/>
    <cellStyle name="20% - Accent1 3 4 3 5 6 3" xfId="26940" xr:uid="{00000000-0005-0000-0000-000085680000}"/>
    <cellStyle name="20% - Accent1 3 4 3 5 7" xfId="26941" xr:uid="{00000000-0005-0000-0000-000086680000}"/>
    <cellStyle name="20% - Accent1 3 4 3 5 7 2" xfId="26942" xr:uid="{00000000-0005-0000-0000-000087680000}"/>
    <cellStyle name="20% - Accent1 3 4 3 5 8" xfId="26943" xr:uid="{00000000-0005-0000-0000-000088680000}"/>
    <cellStyle name="20% - Accent1 3 4 3 5 8 2" xfId="26944" xr:uid="{00000000-0005-0000-0000-000089680000}"/>
    <cellStyle name="20% - Accent1 3 4 3 5 9" xfId="26945" xr:uid="{00000000-0005-0000-0000-00008A680000}"/>
    <cellStyle name="20% - Accent1 3 4 3 6" xfId="26946" xr:uid="{00000000-0005-0000-0000-00008B680000}"/>
    <cellStyle name="20% - Accent1 3 4 3 6 2" xfId="26947" xr:uid="{00000000-0005-0000-0000-00008C680000}"/>
    <cellStyle name="20% - Accent1 3 4 3 6 2 2" xfId="26948" xr:uid="{00000000-0005-0000-0000-00008D680000}"/>
    <cellStyle name="20% - Accent1 3 4 3 6 2 2 2" xfId="26949" xr:uid="{00000000-0005-0000-0000-00008E680000}"/>
    <cellStyle name="20% - Accent1 3 4 3 6 2 2 2 2" xfId="26950" xr:uid="{00000000-0005-0000-0000-00008F680000}"/>
    <cellStyle name="20% - Accent1 3 4 3 6 2 2 3" xfId="26951" xr:uid="{00000000-0005-0000-0000-000090680000}"/>
    <cellStyle name="20% - Accent1 3 4 3 6 2 3" xfId="26952" xr:uid="{00000000-0005-0000-0000-000091680000}"/>
    <cellStyle name="20% - Accent1 3 4 3 6 2 3 2" xfId="26953" xr:uid="{00000000-0005-0000-0000-000092680000}"/>
    <cellStyle name="20% - Accent1 3 4 3 6 2 4" xfId="26954" xr:uid="{00000000-0005-0000-0000-000093680000}"/>
    <cellStyle name="20% - Accent1 3 4 3 6 3" xfId="26955" xr:uid="{00000000-0005-0000-0000-000094680000}"/>
    <cellStyle name="20% - Accent1 3 4 3 6 3 2" xfId="26956" xr:uid="{00000000-0005-0000-0000-000095680000}"/>
    <cellStyle name="20% - Accent1 3 4 3 6 3 2 2" xfId="26957" xr:uid="{00000000-0005-0000-0000-000096680000}"/>
    <cellStyle name="20% - Accent1 3 4 3 6 3 2 2 2" xfId="26958" xr:uid="{00000000-0005-0000-0000-000097680000}"/>
    <cellStyle name="20% - Accent1 3 4 3 6 3 2 3" xfId="26959" xr:uid="{00000000-0005-0000-0000-000098680000}"/>
    <cellStyle name="20% - Accent1 3 4 3 6 3 3" xfId="26960" xr:uid="{00000000-0005-0000-0000-000099680000}"/>
    <cellStyle name="20% - Accent1 3 4 3 6 3 3 2" xfId="26961" xr:uid="{00000000-0005-0000-0000-00009A680000}"/>
    <cellStyle name="20% - Accent1 3 4 3 6 3 4" xfId="26962" xr:uid="{00000000-0005-0000-0000-00009B680000}"/>
    <cellStyle name="20% - Accent1 3 4 3 6 4" xfId="26963" xr:uid="{00000000-0005-0000-0000-00009C680000}"/>
    <cellStyle name="20% - Accent1 3 4 3 6 4 2" xfId="26964" xr:uid="{00000000-0005-0000-0000-00009D680000}"/>
    <cellStyle name="20% - Accent1 3 4 3 6 4 2 2" xfId="26965" xr:uid="{00000000-0005-0000-0000-00009E680000}"/>
    <cellStyle name="20% - Accent1 3 4 3 6 4 2 2 2" xfId="26966" xr:uid="{00000000-0005-0000-0000-00009F680000}"/>
    <cellStyle name="20% - Accent1 3 4 3 6 4 2 3" xfId="26967" xr:uid="{00000000-0005-0000-0000-0000A0680000}"/>
    <cellStyle name="20% - Accent1 3 4 3 6 4 3" xfId="26968" xr:uid="{00000000-0005-0000-0000-0000A1680000}"/>
    <cellStyle name="20% - Accent1 3 4 3 6 4 3 2" xfId="26969" xr:uid="{00000000-0005-0000-0000-0000A2680000}"/>
    <cellStyle name="20% - Accent1 3 4 3 6 4 4" xfId="26970" xr:uid="{00000000-0005-0000-0000-0000A3680000}"/>
    <cellStyle name="20% - Accent1 3 4 3 6 5" xfId="26971" xr:uid="{00000000-0005-0000-0000-0000A4680000}"/>
    <cellStyle name="20% - Accent1 3 4 3 6 5 2" xfId="26972" xr:uid="{00000000-0005-0000-0000-0000A5680000}"/>
    <cellStyle name="20% - Accent1 3 4 3 6 5 2 2" xfId="26973" xr:uid="{00000000-0005-0000-0000-0000A6680000}"/>
    <cellStyle name="20% - Accent1 3 4 3 6 5 3" xfId="26974" xr:uid="{00000000-0005-0000-0000-0000A7680000}"/>
    <cellStyle name="20% - Accent1 3 4 3 6 6" xfId="26975" xr:uid="{00000000-0005-0000-0000-0000A8680000}"/>
    <cellStyle name="20% - Accent1 3 4 3 6 6 2" xfId="26976" xr:uid="{00000000-0005-0000-0000-0000A9680000}"/>
    <cellStyle name="20% - Accent1 3 4 3 6 6 2 2" xfId="26977" xr:uid="{00000000-0005-0000-0000-0000AA680000}"/>
    <cellStyle name="20% - Accent1 3 4 3 6 6 3" xfId="26978" xr:uid="{00000000-0005-0000-0000-0000AB680000}"/>
    <cellStyle name="20% - Accent1 3 4 3 6 7" xfId="26979" xr:uid="{00000000-0005-0000-0000-0000AC680000}"/>
    <cellStyle name="20% - Accent1 3 4 3 6 7 2" xfId="26980" xr:uid="{00000000-0005-0000-0000-0000AD680000}"/>
    <cellStyle name="20% - Accent1 3 4 3 6 8" xfId="26981" xr:uid="{00000000-0005-0000-0000-0000AE680000}"/>
    <cellStyle name="20% - Accent1 3 4 3 6 8 2" xfId="26982" xr:uid="{00000000-0005-0000-0000-0000AF680000}"/>
    <cellStyle name="20% - Accent1 3 4 3 6 9" xfId="26983" xr:uid="{00000000-0005-0000-0000-0000B0680000}"/>
    <cellStyle name="20% - Accent1 3 4 3 7" xfId="26984" xr:uid="{00000000-0005-0000-0000-0000B1680000}"/>
    <cellStyle name="20% - Accent1 3 4 3 7 2" xfId="26985" xr:uid="{00000000-0005-0000-0000-0000B2680000}"/>
    <cellStyle name="20% - Accent1 3 4 3 7 2 2" xfId="26986" xr:uid="{00000000-0005-0000-0000-0000B3680000}"/>
    <cellStyle name="20% - Accent1 3 4 3 7 2 2 2" xfId="26987" xr:uid="{00000000-0005-0000-0000-0000B4680000}"/>
    <cellStyle name="20% - Accent1 3 4 3 7 2 3" xfId="26988" xr:uid="{00000000-0005-0000-0000-0000B5680000}"/>
    <cellStyle name="20% - Accent1 3 4 3 7 3" xfId="26989" xr:uid="{00000000-0005-0000-0000-0000B6680000}"/>
    <cellStyle name="20% - Accent1 3 4 3 7 3 2" xfId="26990" xr:uid="{00000000-0005-0000-0000-0000B7680000}"/>
    <cellStyle name="20% - Accent1 3 4 3 7 4" xfId="26991" xr:uid="{00000000-0005-0000-0000-0000B8680000}"/>
    <cellStyle name="20% - Accent1 3 4 3 8" xfId="26992" xr:uid="{00000000-0005-0000-0000-0000B9680000}"/>
    <cellStyle name="20% - Accent1 3 4 3 8 2" xfId="26993" xr:uid="{00000000-0005-0000-0000-0000BA680000}"/>
    <cellStyle name="20% - Accent1 3 4 3 8 2 2" xfId="26994" xr:uid="{00000000-0005-0000-0000-0000BB680000}"/>
    <cellStyle name="20% - Accent1 3 4 3 8 2 2 2" xfId="26995" xr:uid="{00000000-0005-0000-0000-0000BC680000}"/>
    <cellStyle name="20% - Accent1 3 4 3 8 2 3" xfId="26996" xr:uid="{00000000-0005-0000-0000-0000BD680000}"/>
    <cellStyle name="20% - Accent1 3 4 3 8 3" xfId="26997" xr:uid="{00000000-0005-0000-0000-0000BE680000}"/>
    <cellStyle name="20% - Accent1 3 4 3 8 3 2" xfId="26998" xr:uid="{00000000-0005-0000-0000-0000BF680000}"/>
    <cellStyle name="20% - Accent1 3 4 3 8 4" xfId="26999" xr:uid="{00000000-0005-0000-0000-0000C0680000}"/>
    <cellStyle name="20% - Accent1 3 4 3 9" xfId="27000" xr:uid="{00000000-0005-0000-0000-0000C1680000}"/>
    <cellStyle name="20% - Accent1 3 4 3 9 2" xfId="27001" xr:uid="{00000000-0005-0000-0000-0000C2680000}"/>
    <cellStyle name="20% - Accent1 3 4 3 9 2 2" xfId="27002" xr:uid="{00000000-0005-0000-0000-0000C3680000}"/>
    <cellStyle name="20% - Accent1 3 4 3 9 2 2 2" xfId="27003" xr:uid="{00000000-0005-0000-0000-0000C4680000}"/>
    <cellStyle name="20% - Accent1 3 4 3 9 2 3" xfId="27004" xr:uid="{00000000-0005-0000-0000-0000C5680000}"/>
    <cellStyle name="20% - Accent1 3 4 3 9 3" xfId="27005" xr:uid="{00000000-0005-0000-0000-0000C6680000}"/>
    <cellStyle name="20% - Accent1 3 4 3 9 3 2" xfId="27006" xr:uid="{00000000-0005-0000-0000-0000C7680000}"/>
    <cellStyle name="20% - Accent1 3 4 3 9 4" xfId="27007" xr:uid="{00000000-0005-0000-0000-0000C8680000}"/>
    <cellStyle name="20% - Accent1 3 4 4" xfId="27008" xr:uid="{00000000-0005-0000-0000-0000C9680000}"/>
    <cellStyle name="20% - Accent1 3 4 4 10" xfId="27009" xr:uid="{00000000-0005-0000-0000-0000CA680000}"/>
    <cellStyle name="20% - Accent1 3 4 4 10 2" xfId="27010" xr:uid="{00000000-0005-0000-0000-0000CB680000}"/>
    <cellStyle name="20% - Accent1 3 4 4 11" xfId="27011" xr:uid="{00000000-0005-0000-0000-0000CC680000}"/>
    <cellStyle name="20% - Accent1 3 4 4 2" xfId="27012" xr:uid="{00000000-0005-0000-0000-0000CD680000}"/>
    <cellStyle name="20% - Accent1 3 4 4 2 2" xfId="27013" xr:uid="{00000000-0005-0000-0000-0000CE680000}"/>
    <cellStyle name="20% - Accent1 3 4 4 2 2 2" xfId="27014" xr:uid="{00000000-0005-0000-0000-0000CF680000}"/>
    <cellStyle name="20% - Accent1 3 4 4 2 2 2 2" xfId="27015" xr:uid="{00000000-0005-0000-0000-0000D0680000}"/>
    <cellStyle name="20% - Accent1 3 4 4 2 2 2 2 2" xfId="27016" xr:uid="{00000000-0005-0000-0000-0000D1680000}"/>
    <cellStyle name="20% - Accent1 3 4 4 2 2 2 3" xfId="27017" xr:uid="{00000000-0005-0000-0000-0000D2680000}"/>
    <cellStyle name="20% - Accent1 3 4 4 2 2 3" xfId="27018" xr:uid="{00000000-0005-0000-0000-0000D3680000}"/>
    <cellStyle name="20% - Accent1 3 4 4 2 2 3 2" xfId="27019" xr:uid="{00000000-0005-0000-0000-0000D4680000}"/>
    <cellStyle name="20% - Accent1 3 4 4 2 2 4" xfId="27020" xr:uid="{00000000-0005-0000-0000-0000D5680000}"/>
    <cellStyle name="20% - Accent1 3 4 4 2 3" xfId="27021" xr:uid="{00000000-0005-0000-0000-0000D6680000}"/>
    <cellStyle name="20% - Accent1 3 4 4 2 3 2" xfId="27022" xr:uid="{00000000-0005-0000-0000-0000D7680000}"/>
    <cellStyle name="20% - Accent1 3 4 4 2 3 2 2" xfId="27023" xr:uid="{00000000-0005-0000-0000-0000D8680000}"/>
    <cellStyle name="20% - Accent1 3 4 4 2 3 2 2 2" xfId="27024" xr:uid="{00000000-0005-0000-0000-0000D9680000}"/>
    <cellStyle name="20% - Accent1 3 4 4 2 3 2 3" xfId="27025" xr:uid="{00000000-0005-0000-0000-0000DA680000}"/>
    <cellStyle name="20% - Accent1 3 4 4 2 3 3" xfId="27026" xr:uid="{00000000-0005-0000-0000-0000DB680000}"/>
    <cellStyle name="20% - Accent1 3 4 4 2 3 3 2" xfId="27027" xr:uid="{00000000-0005-0000-0000-0000DC680000}"/>
    <cellStyle name="20% - Accent1 3 4 4 2 3 4" xfId="27028" xr:uid="{00000000-0005-0000-0000-0000DD680000}"/>
    <cellStyle name="20% - Accent1 3 4 4 2 4" xfId="27029" xr:uid="{00000000-0005-0000-0000-0000DE680000}"/>
    <cellStyle name="20% - Accent1 3 4 4 2 4 2" xfId="27030" xr:uid="{00000000-0005-0000-0000-0000DF680000}"/>
    <cellStyle name="20% - Accent1 3 4 4 2 4 2 2" xfId="27031" xr:uid="{00000000-0005-0000-0000-0000E0680000}"/>
    <cellStyle name="20% - Accent1 3 4 4 2 4 2 2 2" xfId="27032" xr:uid="{00000000-0005-0000-0000-0000E1680000}"/>
    <cellStyle name="20% - Accent1 3 4 4 2 4 2 3" xfId="27033" xr:uid="{00000000-0005-0000-0000-0000E2680000}"/>
    <cellStyle name="20% - Accent1 3 4 4 2 4 3" xfId="27034" xr:uid="{00000000-0005-0000-0000-0000E3680000}"/>
    <cellStyle name="20% - Accent1 3 4 4 2 4 3 2" xfId="27035" xr:uid="{00000000-0005-0000-0000-0000E4680000}"/>
    <cellStyle name="20% - Accent1 3 4 4 2 4 4" xfId="27036" xr:uid="{00000000-0005-0000-0000-0000E5680000}"/>
    <cellStyle name="20% - Accent1 3 4 4 2 5" xfId="27037" xr:uid="{00000000-0005-0000-0000-0000E6680000}"/>
    <cellStyle name="20% - Accent1 3 4 4 2 5 2" xfId="27038" xr:uid="{00000000-0005-0000-0000-0000E7680000}"/>
    <cellStyle name="20% - Accent1 3 4 4 2 5 2 2" xfId="27039" xr:uid="{00000000-0005-0000-0000-0000E8680000}"/>
    <cellStyle name="20% - Accent1 3 4 4 2 5 3" xfId="27040" xr:uid="{00000000-0005-0000-0000-0000E9680000}"/>
    <cellStyle name="20% - Accent1 3 4 4 2 6" xfId="27041" xr:uid="{00000000-0005-0000-0000-0000EA680000}"/>
    <cellStyle name="20% - Accent1 3 4 4 2 6 2" xfId="27042" xr:uid="{00000000-0005-0000-0000-0000EB680000}"/>
    <cellStyle name="20% - Accent1 3 4 4 2 6 2 2" xfId="27043" xr:uid="{00000000-0005-0000-0000-0000EC680000}"/>
    <cellStyle name="20% - Accent1 3 4 4 2 6 3" xfId="27044" xr:uid="{00000000-0005-0000-0000-0000ED680000}"/>
    <cellStyle name="20% - Accent1 3 4 4 2 7" xfId="27045" xr:uid="{00000000-0005-0000-0000-0000EE680000}"/>
    <cellStyle name="20% - Accent1 3 4 4 2 7 2" xfId="27046" xr:uid="{00000000-0005-0000-0000-0000EF680000}"/>
    <cellStyle name="20% - Accent1 3 4 4 2 8" xfId="27047" xr:uid="{00000000-0005-0000-0000-0000F0680000}"/>
    <cellStyle name="20% - Accent1 3 4 4 2 8 2" xfId="27048" xr:uid="{00000000-0005-0000-0000-0000F1680000}"/>
    <cellStyle name="20% - Accent1 3 4 4 2 9" xfId="27049" xr:uid="{00000000-0005-0000-0000-0000F2680000}"/>
    <cellStyle name="20% - Accent1 3 4 4 3" xfId="27050" xr:uid="{00000000-0005-0000-0000-0000F3680000}"/>
    <cellStyle name="20% - Accent1 3 4 4 3 2" xfId="27051" xr:uid="{00000000-0005-0000-0000-0000F4680000}"/>
    <cellStyle name="20% - Accent1 3 4 4 3 2 2" xfId="27052" xr:uid="{00000000-0005-0000-0000-0000F5680000}"/>
    <cellStyle name="20% - Accent1 3 4 4 3 2 2 2" xfId="27053" xr:uid="{00000000-0005-0000-0000-0000F6680000}"/>
    <cellStyle name="20% - Accent1 3 4 4 3 2 2 2 2" xfId="27054" xr:uid="{00000000-0005-0000-0000-0000F7680000}"/>
    <cellStyle name="20% - Accent1 3 4 4 3 2 2 3" xfId="27055" xr:uid="{00000000-0005-0000-0000-0000F8680000}"/>
    <cellStyle name="20% - Accent1 3 4 4 3 2 3" xfId="27056" xr:uid="{00000000-0005-0000-0000-0000F9680000}"/>
    <cellStyle name="20% - Accent1 3 4 4 3 2 3 2" xfId="27057" xr:uid="{00000000-0005-0000-0000-0000FA680000}"/>
    <cellStyle name="20% - Accent1 3 4 4 3 2 4" xfId="27058" xr:uid="{00000000-0005-0000-0000-0000FB680000}"/>
    <cellStyle name="20% - Accent1 3 4 4 3 3" xfId="27059" xr:uid="{00000000-0005-0000-0000-0000FC680000}"/>
    <cellStyle name="20% - Accent1 3 4 4 3 3 2" xfId="27060" xr:uid="{00000000-0005-0000-0000-0000FD680000}"/>
    <cellStyle name="20% - Accent1 3 4 4 3 3 2 2" xfId="27061" xr:uid="{00000000-0005-0000-0000-0000FE680000}"/>
    <cellStyle name="20% - Accent1 3 4 4 3 3 2 2 2" xfId="27062" xr:uid="{00000000-0005-0000-0000-0000FF680000}"/>
    <cellStyle name="20% - Accent1 3 4 4 3 3 2 3" xfId="27063" xr:uid="{00000000-0005-0000-0000-000000690000}"/>
    <cellStyle name="20% - Accent1 3 4 4 3 3 3" xfId="27064" xr:uid="{00000000-0005-0000-0000-000001690000}"/>
    <cellStyle name="20% - Accent1 3 4 4 3 3 3 2" xfId="27065" xr:uid="{00000000-0005-0000-0000-000002690000}"/>
    <cellStyle name="20% - Accent1 3 4 4 3 3 4" xfId="27066" xr:uid="{00000000-0005-0000-0000-000003690000}"/>
    <cellStyle name="20% - Accent1 3 4 4 3 4" xfId="27067" xr:uid="{00000000-0005-0000-0000-000004690000}"/>
    <cellStyle name="20% - Accent1 3 4 4 3 4 2" xfId="27068" xr:uid="{00000000-0005-0000-0000-000005690000}"/>
    <cellStyle name="20% - Accent1 3 4 4 3 4 2 2" xfId="27069" xr:uid="{00000000-0005-0000-0000-000006690000}"/>
    <cellStyle name="20% - Accent1 3 4 4 3 4 2 2 2" xfId="27070" xr:uid="{00000000-0005-0000-0000-000007690000}"/>
    <cellStyle name="20% - Accent1 3 4 4 3 4 2 3" xfId="27071" xr:uid="{00000000-0005-0000-0000-000008690000}"/>
    <cellStyle name="20% - Accent1 3 4 4 3 4 3" xfId="27072" xr:uid="{00000000-0005-0000-0000-000009690000}"/>
    <cellStyle name="20% - Accent1 3 4 4 3 4 3 2" xfId="27073" xr:uid="{00000000-0005-0000-0000-00000A690000}"/>
    <cellStyle name="20% - Accent1 3 4 4 3 4 4" xfId="27074" xr:uid="{00000000-0005-0000-0000-00000B690000}"/>
    <cellStyle name="20% - Accent1 3 4 4 3 5" xfId="27075" xr:uid="{00000000-0005-0000-0000-00000C690000}"/>
    <cellStyle name="20% - Accent1 3 4 4 3 5 2" xfId="27076" xr:uid="{00000000-0005-0000-0000-00000D690000}"/>
    <cellStyle name="20% - Accent1 3 4 4 3 5 2 2" xfId="27077" xr:uid="{00000000-0005-0000-0000-00000E690000}"/>
    <cellStyle name="20% - Accent1 3 4 4 3 5 3" xfId="27078" xr:uid="{00000000-0005-0000-0000-00000F690000}"/>
    <cellStyle name="20% - Accent1 3 4 4 3 6" xfId="27079" xr:uid="{00000000-0005-0000-0000-000010690000}"/>
    <cellStyle name="20% - Accent1 3 4 4 3 6 2" xfId="27080" xr:uid="{00000000-0005-0000-0000-000011690000}"/>
    <cellStyle name="20% - Accent1 3 4 4 3 6 2 2" xfId="27081" xr:uid="{00000000-0005-0000-0000-000012690000}"/>
    <cellStyle name="20% - Accent1 3 4 4 3 6 3" xfId="27082" xr:uid="{00000000-0005-0000-0000-000013690000}"/>
    <cellStyle name="20% - Accent1 3 4 4 3 7" xfId="27083" xr:uid="{00000000-0005-0000-0000-000014690000}"/>
    <cellStyle name="20% - Accent1 3 4 4 3 7 2" xfId="27084" xr:uid="{00000000-0005-0000-0000-000015690000}"/>
    <cellStyle name="20% - Accent1 3 4 4 3 8" xfId="27085" xr:uid="{00000000-0005-0000-0000-000016690000}"/>
    <cellStyle name="20% - Accent1 3 4 4 3 8 2" xfId="27086" xr:uid="{00000000-0005-0000-0000-000017690000}"/>
    <cellStyle name="20% - Accent1 3 4 4 3 9" xfId="27087" xr:uid="{00000000-0005-0000-0000-000018690000}"/>
    <cellStyle name="20% - Accent1 3 4 4 4" xfId="27088" xr:uid="{00000000-0005-0000-0000-000019690000}"/>
    <cellStyle name="20% - Accent1 3 4 4 4 2" xfId="27089" xr:uid="{00000000-0005-0000-0000-00001A690000}"/>
    <cellStyle name="20% - Accent1 3 4 4 4 2 2" xfId="27090" xr:uid="{00000000-0005-0000-0000-00001B690000}"/>
    <cellStyle name="20% - Accent1 3 4 4 4 2 2 2" xfId="27091" xr:uid="{00000000-0005-0000-0000-00001C690000}"/>
    <cellStyle name="20% - Accent1 3 4 4 4 2 3" xfId="27092" xr:uid="{00000000-0005-0000-0000-00001D690000}"/>
    <cellStyle name="20% - Accent1 3 4 4 4 3" xfId="27093" xr:uid="{00000000-0005-0000-0000-00001E690000}"/>
    <cellStyle name="20% - Accent1 3 4 4 4 3 2" xfId="27094" xr:uid="{00000000-0005-0000-0000-00001F690000}"/>
    <cellStyle name="20% - Accent1 3 4 4 4 4" xfId="27095" xr:uid="{00000000-0005-0000-0000-000020690000}"/>
    <cellStyle name="20% - Accent1 3 4 4 5" xfId="27096" xr:uid="{00000000-0005-0000-0000-000021690000}"/>
    <cellStyle name="20% - Accent1 3 4 4 5 2" xfId="27097" xr:uid="{00000000-0005-0000-0000-000022690000}"/>
    <cellStyle name="20% - Accent1 3 4 4 5 2 2" xfId="27098" xr:uid="{00000000-0005-0000-0000-000023690000}"/>
    <cellStyle name="20% - Accent1 3 4 4 5 2 2 2" xfId="27099" xr:uid="{00000000-0005-0000-0000-000024690000}"/>
    <cellStyle name="20% - Accent1 3 4 4 5 2 3" xfId="27100" xr:uid="{00000000-0005-0000-0000-000025690000}"/>
    <cellStyle name="20% - Accent1 3 4 4 5 3" xfId="27101" xr:uid="{00000000-0005-0000-0000-000026690000}"/>
    <cellStyle name="20% - Accent1 3 4 4 5 3 2" xfId="27102" xr:uid="{00000000-0005-0000-0000-000027690000}"/>
    <cellStyle name="20% - Accent1 3 4 4 5 4" xfId="27103" xr:uid="{00000000-0005-0000-0000-000028690000}"/>
    <cellStyle name="20% - Accent1 3 4 4 6" xfId="27104" xr:uid="{00000000-0005-0000-0000-000029690000}"/>
    <cellStyle name="20% - Accent1 3 4 4 6 2" xfId="27105" xr:uid="{00000000-0005-0000-0000-00002A690000}"/>
    <cellStyle name="20% - Accent1 3 4 4 6 2 2" xfId="27106" xr:uid="{00000000-0005-0000-0000-00002B690000}"/>
    <cellStyle name="20% - Accent1 3 4 4 6 2 2 2" xfId="27107" xr:uid="{00000000-0005-0000-0000-00002C690000}"/>
    <cellStyle name="20% - Accent1 3 4 4 6 2 3" xfId="27108" xr:uid="{00000000-0005-0000-0000-00002D690000}"/>
    <cellStyle name="20% - Accent1 3 4 4 6 3" xfId="27109" xr:uid="{00000000-0005-0000-0000-00002E690000}"/>
    <cellStyle name="20% - Accent1 3 4 4 6 3 2" xfId="27110" xr:uid="{00000000-0005-0000-0000-00002F690000}"/>
    <cellStyle name="20% - Accent1 3 4 4 6 4" xfId="27111" xr:uid="{00000000-0005-0000-0000-000030690000}"/>
    <cellStyle name="20% - Accent1 3 4 4 7" xfId="27112" xr:uid="{00000000-0005-0000-0000-000031690000}"/>
    <cellStyle name="20% - Accent1 3 4 4 7 2" xfId="27113" xr:uid="{00000000-0005-0000-0000-000032690000}"/>
    <cellStyle name="20% - Accent1 3 4 4 7 2 2" xfId="27114" xr:uid="{00000000-0005-0000-0000-000033690000}"/>
    <cellStyle name="20% - Accent1 3 4 4 7 3" xfId="27115" xr:uid="{00000000-0005-0000-0000-000034690000}"/>
    <cellStyle name="20% - Accent1 3 4 4 8" xfId="27116" xr:uid="{00000000-0005-0000-0000-000035690000}"/>
    <cellStyle name="20% - Accent1 3 4 4 8 2" xfId="27117" xr:uid="{00000000-0005-0000-0000-000036690000}"/>
    <cellStyle name="20% - Accent1 3 4 4 8 2 2" xfId="27118" xr:uid="{00000000-0005-0000-0000-000037690000}"/>
    <cellStyle name="20% - Accent1 3 4 4 8 3" xfId="27119" xr:uid="{00000000-0005-0000-0000-000038690000}"/>
    <cellStyle name="20% - Accent1 3 4 4 9" xfId="27120" xr:uid="{00000000-0005-0000-0000-000039690000}"/>
    <cellStyle name="20% - Accent1 3 4 4 9 2" xfId="27121" xr:uid="{00000000-0005-0000-0000-00003A690000}"/>
    <cellStyle name="20% - Accent1 3 4 5" xfId="27122" xr:uid="{00000000-0005-0000-0000-00003B690000}"/>
    <cellStyle name="20% - Accent1 3 4 5 10" xfId="27123" xr:uid="{00000000-0005-0000-0000-00003C690000}"/>
    <cellStyle name="20% - Accent1 3 4 5 10 2" xfId="27124" xr:uid="{00000000-0005-0000-0000-00003D690000}"/>
    <cellStyle name="20% - Accent1 3 4 5 11" xfId="27125" xr:uid="{00000000-0005-0000-0000-00003E690000}"/>
    <cellStyle name="20% - Accent1 3 4 5 2" xfId="27126" xr:uid="{00000000-0005-0000-0000-00003F690000}"/>
    <cellStyle name="20% - Accent1 3 4 5 2 2" xfId="27127" xr:uid="{00000000-0005-0000-0000-000040690000}"/>
    <cellStyle name="20% - Accent1 3 4 5 2 2 2" xfId="27128" xr:uid="{00000000-0005-0000-0000-000041690000}"/>
    <cellStyle name="20% - Accent1 3 4 5 2 2 2 2" xfId="27129" xr:uid="{00000000-0005-0000-0000-000042690000}"/>
    <cellStyle name="20% - Accent1 3 4 5 2 2 2 2 2" xfId="27130" xr:uid="{00000000-0005-0000-0000-000043690000}"/>
    <cellStyle name="20% - Accent1 3 4 5 2 2 2 3" xfId="27131" xr:uid="{00000000-0005-0000-0000-000044690000}"/>
    <cellStyle name="20% - Accent1 3 4 5 2 2 3" xfId="27132" xr:uid="{00000000-0005-0000-0000-000045690000}"/>
    <cellStyle name="20% - Accent1 3 4 5 2 2 3 2" xfId="27133" xr:uid="{00000000-0005-0000-0000-000046690000}"/>
    <cellStyle name="20% - Accent1 3 4 5 2 2 4" xfId="27134" xr:uid="{00000000-0005-0000-0000-000047690000}"/>
    <cellStyle name="20% - Accent1 3 4 5 2 3" xfId="27135" xr:uid="{00000000-0005-0000-0000-000048690000}"/>
    <cellStyle name="20% - Accent1 3 4 5 2 3 2" xfId="27136" xr:uid="{00000000-0005-0000-0000-000049690000}"/>
    <cellStyle name="20% - Accent1 3 4 5 2 3 2 2" xfId="27137" xr:uid="{00000000-0005-0000-0000-00004A690000}"/>
    <cellStyle name="20% - Accent1 3 4 5 2 3 2 2 2" xfId="27138" xr:uid="{00000000-0005-0000-0000-00004B690000}"/>
    <cellStyle name="20% - Accent1 3 4 5 2 3 2 3" xfId="27139" xr:uid="{00000000-0005-0000-0000-00004C690000}"/>
    <cellStyle name="20% - Accent1 3 4 5 2 3 3" xfId="27140" xr:uid="{00000000-0005-0000-0000-00004D690000}"/>
    <cellStyle name="20% - Accent1 3 4 5 2 3 3 2" xfId="27141" xr:uid="{00000000-0005-0000-0000-00004E690000}"/>
    <cellStyle name="20% - Accent1 3 4 5 2 3 4" xfId="27142" xr:uid="{00000000-0005-0000-0000-00004F690000}"/>
    <cellStyle name="20% - Accent1 3 4 5 2 4" xfId="27143" xr:uid="{00000000-0005-0000-0000-000050690000}"/>
    <cellStyle name="20% - Accent1 3 4 5 2 4 2" xfId="27144" xr:uid="{00000000-0005-0000-0000-000051690000}"/>
    <cellStyle name="20% - Accent1 3 4 5 2 4 2 2" xfId="27145" xr:uid="{00000000-0005-0000-0000-000052690000}"/>
    <cellStyle name="20% - Accent1 3 4 5 2 4 2 2 2" xfId="27146" xr:uid="{00000000-0005-0000-0000-000053690000}"/>
    <cellStyle name="20% - Accent1 3 4 5 2 4 2 3" xfId="27147" xr:uid="{00000000-0005-0000-0000-000054690000}"/>
    <cellStyle name="20% - Accent1 3 4 5 2 4 3" xfId="27148" xr:uid="{00000000-0005-0000-0000-000055690000}"/>
    <cellStyle name="20% - Accent1 3 4 5 2 4 3 2" xfId="27149" xr:uid="{00000000-0005-0000-0000-000056690000}"/>
    <cellStyle name="20% - Accent1 3 4 5 2 4 4" xfId="27150" xr:uid="{00000000-0005-0000-0000-000057690000}"/>
    <cellStyle name="20% - Accent1 3 4 5 2 5" xfId="27151" xr:uid="{00000000-0005-0000-0000-000058690000}"/>
    <cellStyle name="20% - Accent1 3 4 5 2 5 2" xfId="27152" xr:uid="{00000000-0005-0000-0000-000059690000}"/>
    <cellStyle name="20% - Accent1 3 4 5 2 5 2 2" xfId="27153" xr:uid="{00000000-0005-0000-0000-00005A690000}"/>
    <cellStyle name="20% - Accent1 3 4 5 2 5 3" xfId="27154" xr:uid="{00000000-0005-0000-0000-00005B690000}"/>
    <cellStyle name="20% - Accent1 3 4 5 2 6" xfId="27155" xr:uid="{00000000-0005-0000-0000-00005C690000}"/>
    <cellStyle name="20% - Accent1 3 4 5 2 6 2" xfId="27156" xr:uid="{00000000-0005-0000-0000-00005D690000}"/>
    <cellStyle name="20% - Accent1 3 4 5 2 6 2 2" xfId="27157" xr:uid="{00000000-0005-0000-0000-00005E690000}"/>
    <cellStyle name="20% - Accent1 3 4 5 2 6 3" xfId="27158" xr:uid="{00000000-0005-0000-0000-00005F690000}"/>
    <cellStyle name="20% - Accent1 3 4 5 2 7" xfId="27159" xr:uid="{00000000-0005-0000-0000-000060690000}"/>
    <cellStyle name="20% - Accent1 3 4 5 2 7 2" xfId="27160" xr:uid="{00000000-0005-0000-0000-000061690000}"/>
    <cellStyle name="20% - Accent1 3 4 5 2 8" xfId="27161" xr:uid="{00000000-0005-0000-0000-000062690000}"/>
    <cellStyle name="20% - Accent1 3 4 5 2 8 2" xfId="27162" xr:uid="{00000000-0005-0000-0000-000063690000}"/>
    <cellStyle name="20% - Accent1 3 4 5 2 9" xfId="27163" xr:uid="{00000000-0005-0000-0000-000064690000}"/>
    <cellStyle name="20% - Accent1 3 4 5 3" xfId="27164" xr:uid="{00000000-0005-0000-0000-000065690000}"/>
    <cellStyle name="20% - Accent1 3 4 5 3 2" xfId="27165" xr:uid="{00000000-0005-0000-0000-000066690000}"/>
    <cellStyle name="20% - Accent1 3 4 5 3 2 2" xfId="27166" xr:uid="{00000000-0005-0000-0000-000067690000}"/>
    <cellStyle name="20% - Accent1 3 4 5 3 2 2 2" xfId="27167" xr:uid="{00000000-0005-0000-0000-000068690000}"/>
    <cellStyle name="20% - Accent1 3 4 5 3 2 2 2 2" xfId="27168" xr:uid="{00000000-0005-0000-0000-000069690000}"/>
    <cellStyle name="20% - Accent1 3 4 5 3 2 2 3" xfId="27169" xr:uid="{00000000-0005-0000-0000-00006A690000}"/>
    <cellStyle name="20% - Accent1 3 4 5 3 2 3" xfId="27170" xr:uid="{00000000-0005-0000-0000-00006B690000}"/>
    <cellStyle name="20% - Accent1 3 4 5 3 2 3 2" xfId="27171" xr:uid="{00000000-0005-0000-0000-00006C690000}"/>
    <cellStyle name="20% - Accent1 3 4 5 3 2 4" xfId="27172" xr:uid="{00000000-0005-0000-0000-00006D690000}"/>
    <cellStyle name="20% - Accent1 3 4 5 3 3" xfId="27173" xr:uid="{00000000-0005-0000-0000-00006E690000}"/>
    <cellStyle name="20% - Accent1 3 4 5 3 3 2" xfId="27174" xr:uid="{00000000-0005-0000-0000-00006F690000}"/>
    <cellStyle name="20% - Accent1 3 4 5 3 3 2 2" xfId="27175" xr:uid="{00000000-0005-0000-0000-000070690000}"/>
    <cellStyle name="20% - Accent1 3 4 5 3 3 2 2 2" xfId="27176" xr:uid="{00000000-0005-0000-0000-000071690000}"/>
    <cellStyle name="20% - Accent1 3 4 5 3 3 2 3" xfId="27177" xr:uid="{00000000-0005-0000-0000-000072690000}"/>
    <cellStyle name="20% - Accent1 3 4 5 3 3 3" xfId="27178" xr:uid="{00000000-0005-0000-0000-000073690000}"/>
    <cellStyle name="20% - Accent1 3 4 5 3 3 3 2" xfId="27179" xr:uid="{00000000-0005-0000-0000-000074690000}"/>
    <cellStyle name="20% - Accent1 3 4 5 3 3 4" xfId="27180" xr:uid="{00000000-0005-0000-0000-000075690000}"/>
    <cellStyle name="20% - Accent1 3 4 5 3 4" xfId="27181" xr:uid="{00000000-0005-0000-0000-000076690000}"/>
    <cellStyle name="20% - Accent1 3 4 5 3 4 2" xfId="27182" xr:uid="{00000000-0005-0000-0000-000077690000}"/>
    <cellStyle name="20% - Accent1 3 4 5 3 4 2 2" xfId="27183" xr:uid="{00000000-0005-0000-0000-000078690000}"/>
    <cellStyle name="20% - Accent1 3 4 5 3 4 2 2 2" xfId="27184" xr:uid="{00000000-0005-0000-0000-000079690000}"/>
    <cellStyle name="20% - Accent1 3 4 5 3 4 2 3" xfId="27185" xr:uid="{00000000-0005-0000-0000-00007A690000}"/>
    <cellStyle name="20% - Accent1 3 4 5 3 4 3" xfId="27186" xr:uid="{00000000-0005-0000-0000-00007B690000}"/>
    <cellStyle name="20% - Accent1 3 4 5 3 4 3 2" xfId="27187" xr:uid="{00000000-0005-0000-0000-00007C690000}"/>
    <cellStyle name="20% - Accent1 3 4 5 3 4 4" xfId="27188" xr:uid="{00000000-0005-0000-0000-00007D690000}"/>
    <cellStyle name="20% - Accent1 3 4 5 3 5" xfId="27189" xr:uid="{00000000-0005-0000-0000-00007E690000}"/>
    <cellStyle name="20% - Accent1 3 4 5 3 5 2" xfId="27190" xr:uid="{00000000-0005-0000-0000-00007F690000}"/>
    <cellStyle name="20% - Accent1 3 4 5 3 5 2 2" xfId="27191" xr:uid="{00000000-0005-0000-0000-000080690000}"/>
    <cellStyle name="20% - Accent1 3 4 5 3 5 3" xfId="27192" xr:uid="{00000000-0005-0000-0000-000081690000}"/>
    <cellStyle name="20% - Accent1 3 4 5 3 6" xfId="27193" xr:uid="{00000000-0005-0000-0000-000082690000}"/>
    <cellStyle name="20% - Accent1 3 4 5 3 6 2" xfId="27194" xr:uid="{00000000-0005-0000-0000-000083690000}"/>
    <cellStyle name="20% - Accent1 3 4 5 3 6 2 2" xfId="27195" xr:uid="{00000000-0005-0000-0000-000084690000}"/>
    <cellStyle name="20% - Accent1 3 4 5 3 6 3" xfId="27196" xr:uid="{00000000-0005-0000-0000-000085690000}"/>
    <cellStyle name="20% - Accent1 3 4 5 3 7" xfId="27197" xr:uid="{00000000-0005-0000-0000-000086690000}"/>
    <cellStyle name="20% - Accent1 3 4 5 3 7 2" xfId="27198" xr:uid="{00000000-0005-0000-0000-000087690000}"/>
    <cellStyle name="20% - Accent1 3 4 5 3 8" xfId="27199" xr:uid="{00000000-0005-0000-0000-000088690000}"/>
    <cellStyle name="20% - Accent1 3 4 5 3 8 2" xfId="27200" xr:uid="{00000000-0005-0000-0000-000089690000}"/>
    <cellStyle name="20% - Accent1 3 4 5 3 9" xfId="27201" xr:uid="{00000000-0005-0000-0000-00008A690000}"/>
    <cellStyle name="20% - Accent1 3 4 5 4" xfId="27202" xr:uid="{00000000-0005-0000-0000-00008B690000}"/>
    <cellStyle name="20% - Accent1 3 4 5 4 2" xfId="27203" xr:uid="{00000000-0005-0000-0000-00008C690000}"/>
    <cellStyle name="20% - Accent1 3 4 5 4 2 2" xfId="27204" xr:uid="{00000000-0005-0000-0000-00008D690000}"/>
    <cellStyle name="20% - Accent1 3 4 5 4 2 2 2" xfId="27205" xr:uid="{00000000-0005-0000-0000-00008E690000}"/>
    <cellStyle name="20% - Accent1 3 4 5 4 2 3" xfId="27206" xr:uid="{00000000-0005-0000-0000-00008F690000}"/>
    <cellStyle name="20% - Accent1 3 4 5 4 3" xfId="27207" xr:uid="{00000000-0005-0000-0000-000090690000}"/>
    <cellStyle name="20% - Accent1 3 4 5 4 3 2" xfId="27208" xr:uid="{00000000-0005-0000-0000-000091690000}"/>
    <cellStyle name="20% - Accent1 3 4 5 4 4" xfId="27209" xr:uid="{00000000-0005-0000-0000-000092690000}"/>
    <cellStyle name="20% - Accent1 3 4 5 5" xfId="27210" xr:uid="{00000000-0005-0000-0000-000093690000}"/>
    <cellStyle name="20% - Accent1 3 4 5 5 2" xfId="27211" xr:uid="{00000000-0005-0000-0000-000094690000}"/>
    <cellStyle name="20% - Accent1 3 4 5 5 2 2" xfId="27212" xr:uid="{00000000-0005-0000-0000-000095690000}"/>
    <cellStyle name="20% - Accent1 3 4 5 5 2 2 2" xfId="27213" xr:uid="{00000000-0005-0000-0000-000096690000}"/>
    <cellStyle name="20% - Accent1 3 4 5 5 2 3" xfId="27214" xr:uid="{00000000-0005-0000-0000-000097690000}"/>
    <cellStyle name="20% - Accent1 3 4 5 5 3" xfId="27215" xr:uid="{00000000-0005-0000-0000-000098690000}"/>
    <cellStyle name="20% - Accent1 3 4 5 5 3 2" xfId="27216" xr:uid="{00000000-0005-0000-0000-000099690000}"/>
    <cellStyle name="20% - Accent1 3 4 5 5 4" xfId="27217" xr:uid="{00000000-0005-0000-0000-00009A690000}"/>
    <cellStyle name="20% - Accent1 3 4 5 6" xfId="27218" xr:uid="{00000000-0005-0000-0000-00009B690000}"/>
    <cellStyle name="20% - Accent1 3 4 5 6 2" xfId="27219" xr:uid="{00000000-0005-0000-0000-00009C690000}"/>
    <cellStyle name="20% - Accent1 3 4 5 6 2 2" xfId="27220" xr:uid="{00000000-0005-0000-0000-00009D690000}"/>
    <cellStyle name="20% - Accent1 3 4 5 6 2 2 2" xfId="27221" xr:uid="{00000000-0005-0000-0000-00009E690000}"/>
    <cellStyle name="20% - Accent1 3 4 5 6 2 3" xfId="27222" xr:uid="{00000000-0005-0000-0000-00009F690000}"/>
    <cellStyle name="20% - Accent1 3 4 5 6 3" xfId="27223" xr:uid="{00000000-0005-0000-0000-0000A0690000}"/>
    <cellStyle name="20% - Accent1 3 4 5 6 3 2" xfId="27224" xr:uid="{00000000-0005-0000-0000-0000A1690000}"/>
    <cellStyle name="20% - Accent1 3 4 5 6 4" xfId="27225" xr:uid="{00000000-0005-0000-0000-0000A2690000}"/>
    <cellStyle name="20% - Accent1 3 4 5 7" xfId="27226" xr:uid="{00000000-0005-0000-0000-0000A3690000}"/>
    <cellStyle name="20% - Accent1 3 4 5 7 2" xfId="27227" xr:uid="{00000000-0005-0000-0000-0000A4690000}"/>
    <cellStyle name="20% - Accent1 3 4 5 7 2 2" xfId="27228" xr:uid="{00000000-0005-0000-0000-0000A5690000}"/>
    <cellStyle name="20% - Accent1 3 4 5 7 3" xfId="27229" xr:uid="{00000000-0005-0000-0000-0000A6690000}"/>
    <cellStyle name="20% - Accent1 3 4 5 8" xfId="27230" xr:uid="{00000000-0005-0000-0000-0000A7690000}"/>
    <cellStyle name="20% - Accent1 3 4 5 8 2" xfId="27231" xr:uid="{00000000-0005-0000-0000-0000A8690000}"/>
    <cellStyle name="20% - Accent1 3 4 5 8 2 2" xfId="27232" xr:uid="{00000000-0005-0000-0000-0000A9690000}"/>
    <cellStyle name="20% - Accent1 3 4 5 8 3" xfId="27233" xr:uid="{00000000-0005-0000-0000-0000AA690000}"/>
    <cellStyle name="20% - Accent1 3 4 5 9" xfId="27234" xr:uid="{00000000-0005-0000-0000-0000AB690000}"/>
    <cellStyle name="20% - Accent1 3 4 5 9 2" xfId="27235" xr:uid="{00000000-0005-0000-0000-0000AC690000}"/>
    <cellStyle name="20% - Accent1 3 4 6" xfId="27236" xr:uid="{00000000-0005-0000-0000-0000AD690000}"/>
    <cellStyle name="20% - Accent1 3 4 6 10" xfId="27237" xr:uid="{00000000-0005-0000-0000-0000AE690000}"/>
    <cellStyle name="20% - Accent1 3 4 6 10 2" xfId="27238" xr:uid="{00000000-0005-0000-0000-0000AF690000}"/>
    <cellStyle name="20% - Accent1 3 4 6 11" xfId="27239" xr:uid="{00000000-0005-0000-0000-0000B0690000}"/>
    <cellStyle name="20% - Accent1 3 4 6 2" xfId="27240" xr:uid="{00000000-0005-0000-0000-0000B1690000}"/>
    <cellStyle name="20% - Accent1 3 4 6 2 2" xfId="27241" xr:uid="{00000000-0005-0000-0000-0000B2690000}"/>
    <cellStyle name="20% - Accent1 3 4 6 2 2 2" xfId="27242" xr:uid="{00000000-0005-0000-0000-0000B3690000}"/>
    <cellStyle name="20% - Accent1 3 4 6 2 2 2 2" xfId="27243" xr:uid="{00000000-0005-0000-0000-0000B4690000}"/>
    <cellStyle name="20% - Accent1 3 4 6 2 2 2 2 2" xfId="27244" xr:uid="{00000000-0005-0000-0000-0000B5690000}"/>
    <cellStyle name="20% - Accent1 3 4 6 2 2 2 3" xfId="27245" xr:uid="{00000000-0005-0000-0000-0000B6690000}"/>
    <cellStyle name="20% - Accent1 3 4 6 2 2 3" xfId="27246" xr:uid="{00000000-0005-0000-0000-0000B7690000}"/>
    <cellStyle name="20% - Accent1 3 4 6 2 2 3 2" xfId="27247" xr:uid="{00000000-0005-0000-0000-0000B8690000}"/>
    <cellStyle name="20% - Accent1 3 4 6 2 2 4" xfId="27248" xr:uid="{00000000-0005-0000-0000-0000B9690000}"/>
    <cellStyle name="20% - Accent1 3 4 6 2 3" xfId="27249" xr:uid="{00000000-0005-0000-0000-0000BA690000}"/>
    <cellStyle name="20% - Accent1 3 4 6 2 3 2" xfId="27250" xr:uid="{00000000-0005-0000-0000-0000BB690000}"/>
    <cellStyle name="20% - Accent1 3 4 6 2 3 2 2" xfId="27251" xr:uid="{00000000-0005-0000-0000-0000BC690000}"/>
    <cellStyle name="20% - Accent1 3 4 6 2 3 2 2 2" xfId="27252" xr:uid="{00000000-0005-0000-0000-0000BD690000}"/>
    <cellStyle name="20% - Accent1 3 4 6 2 3 2 3" xfId="27253" xr:uid="{00000000-0005-0000-0000-0000BE690000}"/>
    <cellStyle name="20% - Accent1 3 4 6 2 3 3" xfId="27254" xr:uid="{00000000-0005-0000-0000-0000BF690000}"/>
    <cellStyle name="20% - Accent1 3 4 6 2 3 3 2" xfId="27255" xr:uid="{00000000-0005-0000-0000-0000C0690000}"/>
    <cellStyle name="20% - Accent1 3 4 6 2 3 4" xfId="27256" xr:uid="{00000000-0005-0000-0000-0000C1690000}"/>
    <cellStyle name="20% - Accent1 3 4 6 2 4" xfId="27257" xr:uid="{00000000-0005-0000-0000-0000C2690000}"/>
    <cellStyle name="20% - Accent1 3 4 6 2 4 2" xfId="27258" xr:uid="{00000000-0005-0000-0000-0000C3690000}"/>
    <cellStyle name="20% - Accent1 3 4 6 2 4 2 2" xfId="27259" xr:uid="{00000000-0005-0000-0000-0000C4690000}"/>
    <cellStyle name="20% - Accent1 3 4 6 2 4 2 2 2" xfId="27260" xr:uid="{00000000-0005-0000-0000-0000C5690000}"/>
    <cellStyle name="20% - Accent1 3 4 6 2 4 2 3" xfId="27261" xr:uid="{00000000-0005-0000-0000-0000C6690000}"/>
    <cellStyle name="20% - Accent1 3 4 6 2 4 3" xfId="27262" xr:uid="{00000000-0005-0000-0000-0000C7690000}"/>
    <cellStyle name="20% - Accent1 3 4 6 2 4 3 2" xfId="27263" xr:uid="{00000000-0005-0000-0000-0000C8690000}"/>
    <cellStyle name="20% - Accent1 3 4 6 2 4 4" xfId="27264" xr:uid="{00000000-0005-0000-0000-0000C9690000}"/>
    <cellStyle name="20% - Accent1 3 4 6 2 5" xfId="27265" xr:uid="{00000000-0005-0000-0000-0000CA690000}"/>
    <cellStyle name="20% - Accent1 3 4 6 2 5 2" xfId="27266" xr:uid="{00000000-0005-0000-0000-0000CB690000}"/>
    <cellStyle name="20% - Accent1 3 4 6 2 5 2 2" xfId="27267" xr:uid="{00000000-0005-0000-0000-0000CC690000}"/>
    <cellStyle name="20% - Accent1 3 4 6 2 5 3" xfId="27268" xr:uid="{00000000-0005-0000-0000-0000CD690000}"/>
    <cellStyle name="20% - Accent1 3 4 6 2 6" xfId="27269" xr:uid="{00000000-0005-0000-0000-0000CE690000}"/>
    <cellStyle name="20% - Accent1 3 4 6 2 6 2" xfId="27270" xr:uid="{00000000-0005-0000-0000-0000CF690000}"/>
    <cellStyle name="20% - Accent1 3 4 6 2 6 2 2" xfId="27271" xr:uid="{00000000-0005-0000-0000-0000D0690000}"/>
    <cellStyle name="20% - Accent1 3 4 6 2 6 3" xfId="27272" xr:uid="{00000000-0005-0000-0000-0000D1690000}"/>
    <cellStyle name="20% - Accent1 3 4 6 2 7" xfId="27273" xr:uid="{00000000-0005-0000-0000-0000D2690000}"/>
    <cellStyle name="20% - Accent1 3 4 6 2 7 2" xfId="27274" xr:uid="{00000000-0005-0000-0000-0000D3690000}"/>
    <cellStyle name="20% - Accent1 3 4 6 2 8" xfId="27275" xr:uid="{00000000-0005-0000-0000-0000D4690000}"/>
    <cellStyle name="20% - Accent1 3 4 6 2 8 2" xfId="27276" xr:uid="{00000000-0005-0000-0000-0000D5690000}"/>
    <cellStyle name="20% - Accent1 3 4 6 2 9" xfId="27277" xr:uid="{00000000-0005-0000-0000-0000D6690000}"/>
    <cellStyle name="20% - Accent1 3 4 6 3" xfId="27278" xr:uid="{00000000-0005-0000-0000-0000D7690000}"/>
    <cellStyle name="20% - Accent1 3 4 6 3 2" xfId="27279" xr:uid="{00000000-0005-0000-0000-0000D8690000}"/>
    <cellStyle name="20% - Accent1 3 4 6 3 2 2" xfId="27280" xr:uid="{00000000-0005-0000-0000-0000D9690000}"/>
    <cellStyle name="20% - Accent1 3 4 6 3 2 2 2" xfId="27281" xr:uid="{00000000-0005-0000-0000-0000DA690000}"/>
    <cellStyle name="20% - Accent1 3 4 6 3 2 2 2 2" xfId="27282" xr:uid="{00000000-0005-0000-0000-0000DB690000}"/>
    <cellStyle name="20% - Accent1 3 4 6 3 2 2 3" xfId="27283" xr:uid="{00000000-0005-0000-0000-0000DC690000}"/>
    <cellStyle name="20% - Accent1 3 4 6 3 2 3" xfId="27284" xr:uid="{00000000-0005-0000-0000-0000DD690000}"/>
    <cellStyle name="20% - Accent1 3 4 6 3 2 3 2" xfId="27285" xr:uid="{00000000-0005-0000-0000-0000DE690000}"/>
    <cellStyle name="20% - Accent1 3 4 6 3 2 4" xfId="27286" xr:uid="{00000000-0005-0000-0000-0000DF690000}"/>
    <cellStyle name="20% - Accent1 3 4 6 3 3" xfId="27287" xr:uid="{00000000-0005-0000-0000-0000E0690000}"/>
    <cellStyle name="20% - Accent1 3 4 6 3 3 2" xfId="27288" xr:uid="{00000000-0005-0000-0000-0000E1690000}"/>
    <cellStyle name="20% - Accent1 3 4 6 3 3 2 2" xfId="27289" xr:uid="{00000000-0005-0000-0000-0000E2690000}"/>
    <cellStyle name="20% - Accent1 3 4 6 3 3 2 2 2" xfId="27290" xr:uid="{00000000-0005-0000-0000-0000E3690000}"/>
    <cellStyle name="20% - Accent1 3 4 6 3 3 2 3" xfId="27291" xr:uid="{00000000-0005-0000-0000-0000E4690000}"/>
    <cellStyle name="20% - Accent1 3 4 6 3 3 3" xfId="27292" xr:uid="{00000000-0005-0000-0000-0000E5690000}"/>
    <cellStyle name="20% - Accent1 3 4 6 3 3 3 2" xfId="27293" xr:uid="{00000000-0005-0000-0000-0000E6690000}"/>
    <cellStyle name="20% - Accent1 3 4 6 3 3 4" xfId="27294" xr:uid="{00000000-0005-0000-0000-0000E7690000}"/>
    <cellStyle name="20% - Accent1 3 4 6 3 4" xfId="27295" xr:uid="{00000000-0005-0000-0000-0000E8690000}"/>
    <cellStyle name="20% - Accent1 3 4 6 3 4 2" xfId="27296" xr:uid="{00000000-0005-0000-0000-0000E9690000}"/>
    <cellStyle name="20% - Accent1 3 4 6 3 4 2 2" xfId="27297" xr:uid="{00000000-0005-0000-0000-0000EA690000}"/>
    <cellStyle name="20% - Accent1 3 4 6 3 4 2 2 2" xfId="27298" xr:uid="{00000000-0005-0000-0000-0000EB690000}"/>
    <cellStyle name="20% - Accent1 3 4 6 3 4 2 3" xfId="27299" xr:uid="{00000000-0005-0000-0000-0000EC690000}"/>
    <cellStyle name="20% - Accent1 3 4 6 3 4 3" xfId="27300" xr:uid="{00000000-0005-0000-0000-0000ED690000}"/>
    <cellStyle name="20% - Accent1 3 4 6 3 4 3 2" xfId="27301" xr:uid="{00000000-0005-0000-0000-0000EE690000}"/>
    <cellStyle name="20% - Accent1 3 4 6 3 4 4" xfId="27302" xr:uid="{00000000-0005-0000-0000-0000EF690000}"/>
    <cellStyle name="20% - Accent1 3 4 6 3 5" xfId="27303" xr:uid="{00000000-0005-0000-0000-0000F0690000}"/>
    <cellStyle name="20% - Accent1 3 4 6 3 5 2" xfId="27304" xr:uid="{00000000-0005-0000-0000-0000F1690000}"/>
    <cellStyle name="20% - Accent1 3 4 6 3 5 2 2" xfId="27305" xr:uid="{00000000-0005-0000-0000-0000F2690000}"/>
    <cellStyle name="20% - Accent1 3 4 6 3 5 3" xfId="27306" xr:uid="{00000000-0005-0000-0000-0000F3690000}"/>
    <cellStyle name="20% - Accent1 3 4 6 3 6" xfId="27307" xr:uid="{00000000-0005-0000-0000-0000F4690000}"/>
    <cellStyle name="20% - Accent1 3 4 6 3 6 2" xfId="27308" xr:uid="{00000000-0005-0000-0000-0000F5690000}"/>
    <cellStyle name="20% - Accent1 3 4 6 3 6 2 2" xfId="27309" xr:uid="{00000000-0005-0000-0000-0000F6690000}"/>
    <cellStyle name="20% - Accent1 3 4 6 3 6 3" xfId="27310" xr:uid="{00000000-0005-0000-0000-0000F7690000}"/>
    <cellStyle name="20% - Accent1 3 4 6 3 7" xfId="27311" xr:uid="{00000000-0005-0000-0000-0000F8690000}"/>
    <cellStyle name="20% - Accent1 3 4 6 3 7 2" xfId="27312" xr:uid="{00000000-0005-0000-0000-0000F9690000}"/>
    <cellStyle name="20% - Accent1 3 4 6 3 8" xfId="27313" xr:uid="{00000000-0005-0000-0000-0000FA690000}"/>
    <cellStyle name="20% - Accent1 3 4 6 3 8 2" xfId="27314" xr:uid="{00000000-0005-0000-0000-0000FB690000}"/>
    <cellStyle name="20% - Accent1 3 4 6 3 9" xfId="27315" xr:uid="{00000000-0005-0000-0000-0000FC690000}"/>
    <cellStyle name="20% - Accent1 3 4 6 4" xfId="27316" xr:uid="{00000000-0005-0000-0000-0000FD690000}"/>
    <cellStyle name="20% - Accent1 3 4 6 4 2" xfId="27317" xr:uid="{00000000-0005-0000-0000-0000FE690000}"/>
    <cellStyle name="20% - Accent1 3 4 6 4 2 2" xfId="27318" xr:uid="{00000000-0005-0000-0000-0000FF690000}"/>
    <cellStyle name="20% - Accent1 3 4 6 4 2 2 2" xfId="27319" xr:uid="{00000000-0005-0000-0000-0000006A0000}"/>
    <cellStyle name="20% - Accent1 3 4 6 4 2 3" xfId="27320" xr:uid="{00000000-0005-0000-0000-0000016A0000}"/>
    <cellStyle name="20% - Accent1 3 4 6 4 3" xfId="27321" xr:uid="{00000000-0005-0000-0000-0000026A0000}"/>
    <cellStyle name="20% - Accent1 3 4 6 4 3 2" xfId="27322" xr:uid="{00000000-0005-0000-0000-0000036A0000}"/>
    <cellStyle name="20% - Accent1 3 4 6 4 4" xfId="27323" xr:uid="{00000000-0005-0000-0000-0000046A0000}"/>
    <cellStyle name="20% - Accent1 3 4 6 5" xfId="27324" xr:uid="{00000000-0005-0000-0000-0000056A0000}"/>
    <cellStyle name="20% - Accent1 3 4 6 5 2" xfId="27325" xr:uid="{00000000-0005-0000-0000-0000066A0000}"/>
    <cellStyle name="20% - Accent1 3 4 6 5 2 2" xfId="27326" xr:uid="{00000000-0005-0000-0000-0000076A0000}"/>
    <cellStyle name="20% - Accent1 3 4 6 5 2 2 2" xfId="27327" xr:uid="{00000000-0005-0000-0000-0000086A0000}"/>
    <cellStyle name="20% - Accent1 3 4 6 5 2 3" xfId="27328" xr:uid="{00000000-0005-0000-0000-0000096A0000}"/>
    <cellStyle name="20% - Accent1 3 4 6 5 3" xfId="27329" xr:uid="{00000000-0005-0000-0000-00000A6A0000}"/>
    <cellStyle name="20% - Accent1 3 4 6 5 3 2" xfId="27330" xr:uid="{00000000-0005-0000-0000-00000B6A0000}"/>
    <cellStyle name="20% - Accent1 3 4 6 5 4" xfId="27331" xr:uid="{00000000-0005-0000-0000-00000C6A0000}"/>
    <cellStyle name="20% - Accent1 3 4 6 6" xfId="27332" xr:uid="{00000000-0005-0000-0000-00000D6A0000}"/>
    <cellStyle name="20% - Accent1 3 4 6 6 2" xfId="27333" xr:uid="{00000000-0005-0000-0000-00000E6A0000}"/>
    <cellStyle name="20% - Accent1 3 4 6 6 2 2" xfId="27334" xr:uid="{00000000-0005-0000-0000-00000F6A0000}"/>
    <cellStyle name="20% - Accent1 3 4 6 6 2 2 2" xfId="27335" xr:uid="{00000000-0005-0000-0000-0000106A0000}"/>
    <cellStyle name="20% - Accent1 3 4 6 6 2 3" xfId="27336" xr:uid="{00000000-0005-0000-0000-0000116A0000}"/>
    <cellStyle name="20% - Accent1 3 4 6 6 3" xfId="27337" xr:uid="{00000000-0005-0000-0000-0000126A0000}"/>
    <cellStyle name="20% - Accent1 3 4 6 6 3 2" xfId="27338" xr:uid="{00000000-0005-0000-0000-0000136A0000}"/>
    <cellStyle name="20% - Accent1 3 4 6 6 4" xfId="27339" xr:uid="{00000000-0005-0000-0000-0000146A0000}"/>
    <cellStyle name="20% - Accent1 3 4 6 7" xfId="27340" xr:uid="{00000000-0005-0000-0000-0000156A0000}"/>
    <cellStyle name="20% - Accent1 3 4 6 7 2" xfId="27341" xr:uid="{00000000-0005-0000-0000-0000166A0000}"/>
    <cellStyle name="20% - Accent1 3 4 6 7 2 2" xfId="27342" xr:uid="{00000000-0005-0000-0000-0000176A0000}"/>
    <cellStyle name="20% - Accent1 3 4 6 7 3" xfId="27343" xr:uid="{00000000-0005-0000-0000-0000186A0000}"/>
    <cellStyle name="20% - Accent1 3 4 6 8" xfId="27344" xr:uid="{00000000-0005-0000-0000-0000196A0000}"/>
    <cellStyle name="20% - Accent1 3 4 6 8 2" xfId="27345" xr:uid="{00000000-0005-0000-0000-00001A6A0000}"/>
    <cellStyle name="20% - Accent1 3 4 6 8 2 2" xfId="27346" xr:uid="{00000000-0005-0000-0000-00001B6A0000}"/>
    <cellStyle name="20% - Accent1 3 4 6 8 3" xfId="27347" xr:uid="{00000000-0005-0000-0000-00001C6A0000}"/>
    <cellStyle name="20% - Accent1 3 4 6 9" xfId="27348" xr:uid="{00000000-0005-0000-0000-00001D6A0000}"/>
    <cellStyle name="20% - Accent1 3 4 6 9 2" xfId="27349" xr:uid="{00000000-0005-0000-0000-00001E6A0000}"/>
    <cellStyle name="20% - Accent1 3 4 7" xfId="27350" xr:uid="{00000000-0005-0000-0000-00001F6A0000}"/>
    <cellStyle name="20% - Accent1 3 4 7 2" xfId="27351" xr:uid="{00000000-0005-0000-0000-0000206A0000}"/>
    <cellStyle name="20% - Accent1 3 4 7 2 2" xfId="27352" xr:uid="{00000000-0005-0000-0000-0000216A0000}"/>
    <cellStyle name="20% - Accent1 3 4 7 2 2 2" xfId="27353" xr:uid="{00000000-0005-0000-0000-0000226A0000}"/>
    <cellStyle name="20% - Accent1 3 4 7 2 2 2 2" xfId="27354" xr:uid="{00000000-0005-0000-0000-0000236A0000}"/>
    <cellStyle name="20% - Accent1 3 4 7 2 2 3" xfId="27355" xr:uid="{00000000-0005-0000-0000-0000246A0000}"/>
    <cellStyle name="20% - Accent1 3 4 7 2 3" xfId="27356" xr:uid="{00000000-0005-0000-0000-0000256A0000}"/>
    <cellStyle name="20% - Accent1 3 4 7 2 3 2" xfId="27357" xr:uid="{00000000-0005-0000-0000-0000266A0000}"/>
    <cellStyle name="20% - Accent1 3 4 7 2 4" xfId="27358" xr:uid="{00000000-0005-0000-0000-0000276A0000}"/>
    <cellStyle name="20% - Accent1 3 4 7 3" xfId="27359" xr:uid="{00000000-0005-0000-0000-0000286A0000}"/>
    <cellStyle name="20% - Accent1 3 4 7 3 2" xfId="27360" xr:uid="{00000000-0005-0000-0000-0000296A0000}"/>
    <cellStyle name="20% - Accent1 3 4 7 3 2 2" xfId="27361" xr:uid="{00000000-0005-0000-0000-00002A6A0000}"/>
    <cellStyle name="20% - Accent1 3 4 7 3 2 2 2" xfId="27362" xr:uid="{00000000-0005-0000-0000-00002B6A0000}"/>
    <cellStyle name="20% - Accent1 3 4 7 3 2 3" xfId="27363" xr:uid="{00000000-0005-0000-0000-00002C6A0000}"/>
    <cellStyle name="20% - Accent1 3 4 7 3 3" xfId="27364" xr:uid="{00000000-0005-0000-0000-00002D6A0000}"/>
    <cellStyle name="20% - Accent1 3 4 7 3 3 2" xfId="27365" xr:uid="{00000000-0005-0000-0000-00002E6A0000}"/>
    <cellStyle name="20% - Accent1 3 4 7 3 4" xfId="27366" xr:uid="{00000000-0005-0000-0000-00002F6A0000}"/>
    <cellStyle name="20% - Accent1 3 4 7 4" xfId="27367" xr:uid="{00000000-0005-0000-0000-0000306A0000}"/>
    <cellStyle name="20% - Accent1 3 4 7 4 2" xfId="27368" xr:uid="{00000000-0005-0000-0000-0000316A0000}"/>
    <cellStyle name="20% - Accent1 3 4 7 4 2 2" xfId="27369" xr:uid="{00000000-0005-0000-0000-0000326A0000}"/>
    <cellStyle name="20% - Accent1 3 4 7 4 2 2 2" xfId="27370" xr:uid="{00000000-0005-0000-0000-0000336A0000}"/>
    <cellStyle name="20% - Accent1 3 4 7 4 2 3" xfId="27371" xr:uid="{00000000-0005-0000-0000-0000346A0000}"/>
    <cellStyle name="20% - Accent1 3 4 7 4 3" xfId="27372" xr:uid="{00000000-0005-0000-0000-0000356A0000}"/>
    <cellStyle name="20% - Accent1 3 4 7 4 3 2" xfId="27373" xr:uid="{00000000-0005-0000-0000-0000366A0000}"/>
    <cellStyle name="20% - Accent1 3 4 7 4 4" xfId="27374" xr:uid="{00000000-0005-0000-0000-0000376A0000}"/>
    <cellStyle name="20% - Accent1 3 4 7 5" xfId="27375" xr:uid="{00000000-0005-0000-0000-0000386A0000}"/>
    <cellStyle name="20% - Accent1 3 4 7 5 2" xfId="27376" xr:uid="{00000000-0005-0000-0000-0000396A0000}"/>
    <cellStyle name="20% - Accent1 3 4 7 5 2 2" xfId="27377" xr:uid="{00000000-0005-0000-0000-00003A6A0000}"/>
    <cellStyle name="20% - Accent1 3 4 7 5 3" xfId="27378" xr:uid="{00000000-0005-0000-0000-00003B6A0000}"/>
    <cellStyle name="20% - Accent1 3 4 7 6" xfId="27379" xr:uid="{00000000-0005-0000-0000-00003C6A0000}"/>
    <cellStyle name="20% - Accent1 3 4 7 6 2" xfId="27380" xr:uid="{00000000-0005-0000-0000-00003D6A0000}"/>
    <cellStyle name="20% - Accent1 3 4 7 6 2 2" xfId="27381" xr:uid="{00000000-0005-0000-0000-00003E6A0000}"/>
    <cellStyle name="20% - Accent1 3 4 7 6 3" xfId="27382" xr:uid="{00000000-0005-0000-0000-00003F6A0000}"/>
    <cellStyle name="20% - Accent1 3 4 7 7" xfId="27383" xr:uid="{00000000-0005-0000-0000-0000406A0000}"/>
    <cellStyle name="20% - Accent1 3 4 7 7 2" xfId="27384" xr:uid="{00000000-0005-0000-0000-0000416A0000}"/>
    <cellStyle name="20% - Accent1 3 4 7 8" xfId="27385" xr:uid="{00000000-0005-0000-0000-0000426A0000}"/>
    <cellStyle name="20% - Accent1 3 4 7 8 2" xfId="27386" xr:uid="{00000000-0005-0000-0000-0000436A0000}"/>
    <cellStyle name="20% - Accent1 3 4 7 9" xfId="27387" xr:uid="{00000000-0005-0000-0000-0000446A0000}"/>
    <cellStyle name="20% - Accent1 3 4 8" xfId="27388" xr:uid="{00000000-0005-0000-0000-0000456A0000}"/>
    <cellStyle name="20% - Accent1 3 4 8 2" xfId="27389" xr:uid="{00000000-0005-0000-0000-0000466A0000}"/>
    <cellStyle name="20% - Accent1 3 4 8 2 2" xfId="27390" xr:uid="{00000000-0005-0000-0000-0000476A0000}"/>
    <cellStyle name="20% - Accent1 3 4 8 2 2 2" xfId="27391" xr:uid="{00000000-0005-0000-0000-0000486A0000}"/>
    <cellStyle name="20% - Accent1 3 4 8 2 2 2 2" xfId="27392" xr:uid="{00000000-0005-0000-0000-0000496A0000}"/>
    <cellStyle name="20% - Accent1 3 4 8 2 2 3" xfId="27393" xr:uid="{00000000-0005-0000-0000-00004A6A0000}"/>
    <cellStyle name="20% - Accent1 3 4 8 2 3" xfId="27394" xr:uid="{00000000-0005-0000-0000-00004B6A0000}"/>
    <cellStyle name="20% - Accent1 3 4 8 2 3 2" xfId="27395" xr:uid="{00000000-0005-0000-0000-00004C6A0000}"/>
    <cellStyle name="20% - Accent1 3 4 8 2 4" xfId="27396" xr:uid="{00000000-0005-0000-0000-00004D6A0000}"/>
    <cellStyle name="20% - Accent1 3 4 8 3" xfId="27397" xr:uid="{00000000-0005-0000-0000-00004E6A0000}"/>
    <cellStyle name="20% - Accent1 3 4 8 3 2" xfId="27398" xr:uid="{00000000-0005-0000-0000-00004F6A0000}"/>
    <cellStyle name="20% - Accent1 3 4 8 3 2 2" xfId="27399" xr:uid="{00000000-0005-0000-0000-0000506A0000}"/>
    <cellStyle name="20% - Accent1 3 4 8 3 2 2 2" xfId="27400" xr:uid="{00000000-0005-0000-0000-0000516A0000}"/>
    <cellStyle name="20% - Accent1 3 4 8 3 2 3" xfId="27401" xr:uid="{00000000-0005-0000-0000-0000526A0000}"/>
    <cellStyle name="20% - Accent1 3 4 8 3 3" xfId="27402" xr:uid="{00000000-0005-0000-0000-0000536A0000}"/>
    <cellStyle name="20% - Accent1 3 4 8 3 3 2" xfId="27403" xr:uid="{00000000-0005-0000-0000-0000546A0000}"/>
    <cellStyle name="20% - Accent1 3 4 8 3 4" xfId="27404" xr:uid="{00000000-0005-0000-0000-0000556A0000}"/>
    <cellStyle name="20% - Accent1 3 4 8 4" xfId="27405" xr:uid="{00000000-0005-0000-0000-0000566A0000}"/>
    <cellStyle name="20% - Accent1 3 4 8 4 2" xfId="27406" xr:uid="{00000000-0005-0000-0000-0000576A0000}"/>
    <cellStyle name="20% - Accent1 3 4 8 4 2 2" xfId="27407" xr:uid="{00000000-0005-0000-0000-0000586A0000}"/>
    <cellStyle name="20% - Accent1 3 4 8 4 2 2 2" xfId="27408" xr:uid="{00000000-0005-0000-0000-0000596A0000}"/>
    <cellStyle name="20% - Accent1 3 4 8 4 2 3" xfId="27409" xr:uid="{00000000-0005-0000-0000-00005A6A0000}"/>
    <cellStyle name="20% - Accent1 3 4 8 4 3" xfId="27410" xr:uid="{00000000-0005-0000-0000-00005B6A0000}"/>
    <cellStyle name="20% - Accent1 3 4 8 4 3 2" xfId="27411" xr:uid="{00000000-0005-0000-0000-00005C6A0000}"/>
    <cellStyle name="20% - Accent1 3 4 8 4 4" xfId="27412" xr:uid="{00000000-0005-0000-0000-00005D6A0000}"/>
    <cellStyle name="20% - Accent1 3 4 8 5" xfId="27413" xr:uid="{00000000-0005-0000-0000-00005E6A0000}"/>
    <cellStyle name="20% - Accent1 3 4 8 5 2" xfId="27414" xr:uid="{00000000-0005-0000-0000-00005F6A0000}"/>
    <cellStyle name="20% - Accent1 3 4 8 5 2 2" xfId="27415" xr:uid="{00000000-0005-0000-0000-0000606A0000}"/>
    <cellStyle name="20% - Accent1 3 4 8 5 3" xfId="27416" xr:uid="{00000000-0005-0000-0000-0000616A0000}"/>
    <cellStyle name="20% - Accent1 3 4 8 6" xfId="27417" xr:uid="{00000000-0005-0000-0000-0000626A0000}"/>
    <cellStyle name="20% - Accent1 3 4 8 6 2" xfId="27418" xr:uid="{00000000-0005-0000-0000-0000636A0000}"/>
    <cellStyle name="20% - Accent1 3 4 8 6 2 2" xfId="27419" xr:uid="{00000000-0005-0000-0000-0000646A0000}"/>
    <cellStyle name="20% - Accent1 3 4 8 6 3" xfId="27420" xr:uid="{00000000-0005-0000-0000-0000656A0000}"/>
    <cellStyle name="20% - Accent1 3 4 8 7" xfId="27421" xr:uid="{00000000-0005-0000-0000-0000666A0000}"/>
    <cellStyle name="20% - Accent1 3 4 8 7 2" xfId="27422" xr:uid="{00000000-0005-0000-0000-0000676A0000}"/>
    <cellStyle name="20% - Accent1 3 4 8 8" xfId="27423" xr:uid="{00000000-0005-0000-0000-0000686A0000}"/>
    <cellStyle name="20% - Accent1 3 4 8 8 2" xfId="27424" xr:uid="{00000000-0005-0000-0000-0000696A0000}"/>
    <cellStyle name="20% - Accent1 3 4 8 9" xfId="27425" xr:uid="{00000000-0005-0000-0000-00006A6A0000}"/>
    <cellStyle name="20% - Accent1 3 4 9" xfId="27426" xr:uid="{00000000-0005-0000-0000-00006B6A0000}"/>
    <cellStyle name="20% - Accent1 3 4 9 2" xfId="27427" xr:uid="{00000000-0005-0000-0000-00006C6A0000}"/>
    <cellStyle name="20% - Accent1 3 4 9 2 2" xfId="27428" xr:uid="{00000000-0005-0000-0000-00006D6A0000}"/>
    <cellStyle name="20% - Accent1 3 4 9 2 2 2" xfId="27429" xr:uid="{00000000-0005-0000-0000-00006E6A0000}"/>
    <cellStyle name="20% - Accent1 3 4 9 2 3" xfId="27430" xr:uid="{00000000-0005-0000-0000-00006F6A0000}"/>
    <cellStyle name="20% - Accent1 3 4 9 3" xfId="27431" xr:uid="{00000000-0005-0000-0000-0000706A0000}"/>
    <cellStyle name="20% - Accent1 3 4 9 3 2" xfId="27432" xr:uid="{00000000-0005-0000-0000-0000716A0000}"/>
    <cellStyle name="20% - Accent1 3 4 9 4" xfId="27433" xr:uid="{00000000-0005-0000-0000-0000726A0000}"/>
    <cellStyle name="20% - Accent1 3 5" xfId="27434" xr:uid="{00000000-0005-0000-0000-0000736A0000}"/>
    <cellStyle name="20% - Accent1 3 5 10" xfId="27435" xr:uid="{00000000-0005-0000-0000-0000746A0000}"/>
    <cellStyle name="20% - Accent1 3 5 10 2" xfId="27436" xr:uid="{00000000-0005-0000-0000-0000756A0000}"/>
    <cellStyle name="20% - Accent1 3 5 10 2 2" xfId="27437" xr:uid="{00000000-0005-0000-0000-0000766A0000}"/>
    <cellStyle name="20% - Accent1 3 5 10 2 2 2" xfId="27438" xr:uid="{00000000-0005-0000-0000-0000776A0000}"/>
    <cellStyle name="20% - Accent1 3 5 10 2 3" xfId="27439" xr:uid="{00000000-0005-0000-0000-0000786A0000}"/>
    <cellStyle name="20% - Accent1 3 5 10 3" xfId="27440" xr:uid="{00000000-0005-0000-0000-0000796A0000}"/>
    <cellStyle name="20% - Accent1 3 5 10 3 2" xfId="27441" xr:uid="{00000000-0005-0000-0000-00007A6A0000}"/>
    <cellStyle name="20% - Accent1 3 5 10 4" xfId="27442" xr:uid="{00000000-0005-0000-0000-00007B6A0000}"/>
    <cellStyle name="20% - Accent1 3 5 11" xfId="27443" xr:uid="{00000000-0005-0000-0000-00007C6A0000}"/>
    <cellStyle name="20% - Accent1 3 5 11 2" xfId="27444" xr:uid="{00000000-0005-0000-0000-00007D6A0000}"/>
    <cellStyle name="20% - Accent1 3 5 11 2 2" xfId="27445" xr:uid="{00000000-0005-0000-0000-00007E6A0000}"/>
    <cellStyle name="20% - Accent1 3 5 11 2 2 2" xfId="27446" xr:uid="{00000000-0005-0000-0000-00007F6A0000}"/>
    <cellStyle name="20% - Accent1 3 5 11 2 3" xfId="27447" xr:uid="{00000000-0005-0000-0000-0000806A0000}"/>
    <cellStyle name="20% - Accent1 3 5 11 3" xfId="27448" xr:uid="{00000000-0005-0000-0000-0000816A0000}"/>
    <cellStyle name="20% - Accent1 3 5 11 3 2" xfId="27449" xr:uid="{00000000-0005-0000-0000-0000826A0000}"/>
    <cellStyle name="20% - Accent1 3 5 11 4" xfId="27450" xr:uid="{00000000-0005-0000-0000-0000836A0000}"/>
    <cellStyle name="20% - Accent1 3 5 12" xfId="27451" xr:uid="{00000000-0005-0000-0000-0000846A0000}"/>
    <cellStyle name="20% - Accent1 3 5 12 2" xfId="27452" xr:uid="{00000000-0005-0000-0000-0000856A0000}"/>
    <cellStyle name="20% - Accent1 3 5 12 2 2" xfId="27453" xr:uid="{00000000-0005-0000-0000-0000866A0000}"/>
    <cellStyle name="20% - Accent1 3 5 12 3" xfId="27454" xr:uid="{00000000-0005-0000-0000-0000876A0000}"/>
    <cellStyle name="20% - Accent1 3 5 13" xfId="27455" xr:uid="{00000000-0005-0000-0000-0000886A0000}"/>
    <cellStyle name="20% - Accent1 3 5 13 2" xfId="27456" xr:uid="{00000000-0005-0000-0000-0000896A0000}"/>
    <cellStyle name="20% - Accent1 3 5 13 2 2" xfId="27457" xr:uid="{00000000-0005-0000-0000-00008A6A0000}"/>
    <cellStyle name="20% - Accent1 3 5 13 3" xfId="27458" xr:uid="{00000000-0005-0000-0000-00008B6A0000}"/>
    <cellStyle name="20% - Accent1 3 5 14" xfId="27459" xr:uid="{00000000-0005-0000-0000-00008C6A0000}"/>
    <cellStyle name="20% - Accent1 3 5 14 2" xfId="27460" xr:uid="{00000000-0005-0000-0000-00008D6A0000}"/>
    <cellStyle name="20% - Accent1 3 5 15" xfId="27461" xr:uid="{00000000-0005-0000-0000-00008E6A0000}"/>
    <cellStyle name="20% - Accent1 3 5 15 2" xfId="27462" xr:uid="{00000000-0005-0000-0000-00008F6A0000}"/>
    <cellStyle name="20% - Accent1 3 5 16" xfId="27463" xr:uid="{00000000-0005-0000-0000-0000906A0000}"/>
    <cellStyle name="20% - Accent1 3 5 2" xfId="27464" xr:uid="{00000000-0005-0000-0000-0000916A0000}"/>
    <cellStyle name="20% - Accent1 3 5 2 10" xfId="27465" xr:uid="{00000000-0005-0000-0000-0000926A0000}"/>
    <cellStyle name="20% - Accent1 3 5 2 10 2" xfId="27466" xr:uid="{00000000-0005-0000-0000-0000936A0000}"/>
    <cellStyle name="20% - Accent1 3 5 2 10 2 2" xfId="27467" xr:uid="{00000000-0005-0000-0000-0000946A0000}"/>
    <cellStyle name="20% - Accent1 3 5 2 10 2 2 2" xfId="27468" xr:uid="{00000000-0005-0000-0000-0000956A0000}"/>
    <cellStyle name="20% - Accent1 3 5 2 10 2 3" xfId="27469" xr:uid="{00000000-0005-0000-0000-0000966A0000}"/>
    <cellStyle name="20% - Accent1 3 5 2 10 3" xfId="27470" xr:uid="{00000000-0005-0000-0000-0000976A0000}"/>
    <cellStyle name="20% - Accent1 3 5 2 10 3 2" xfId="27471" xr:uid="{00000000-0005-0000-0000-0000986A0000}"/>
    <cellStyle name="20% - Accent1 3 5 2 10 4" xfId="27472" xr:uid="{00000000-0005-0000-0000-0000996A0000}"/>
    <cellStyle name="20% - Accent1 3 5 2 11" xfId="27473" xr:uid="{00000000-0005-0000-0000-00009A6A0000}"/>
    <cellStyle name="20% - Accent1 3 5 2 11 2" xfId="27474" xr:uid="{00000000-0005-0000-0000-00009B6A0000}"/>
    <cellStyle name="20% - Accent1 3 5 2 11 2 2" xfId="27475" xr:uid="{00000000-0005-0000-0000-00009C6A0000}"/>
    <cellStyle name="20% - Accent1 3 5 2 11 3" xfId="27476" xr:uid="{00000000-0005-0000-0000-00009D6A0000}"/>
    <cellStyle name="20% - Accent1 3 5 2 12" xfId="27477" xr:uid="{00000000-0005-0000-0000-00009E6A0000}"/>
    <cellStyle name="20% - Accent1 3 5 2 12 2" xfId="27478" xr:uid="{00000000-0005-0000-0000-00009F6A0000}"/>
    <cellStyle name="20% - Accent1 3 5 2 12 2 2" xfId="27479" xr:uid="{00000000-0005-0000-0000-0000A06A0000}"/>
    <cellStyle name="20% - Accent1 3 5 2 12 3" xfId="27480" xr:uid="{00000000-0005-0000-0000-0000A16A0000}"/>
    <cellStyle name="20% - Accent1 3 5 2 13" xfId="27481" xr:uid="{00000000-0005-0000-0000-0000A26A0000}"/>
    <cellStyle name="20% - Accent1 3 5 2 13 2" xfId="27482" xr:uid="{00000000-0005-0000-0000-0000A36A0000}"/>
    <cellStyle name="20% - Accent1 3 5 2 14" xfId="27483" xr:uid="{00000000-0005-0000-0000-0000A46A0000}"/>
    <cellStyle name="20% - Accent1 3 5 2 14 2" xfId="27484" xr:uid="{00000000-0005-0000-0000-0000A56A0000}"/>
    <cellStyle name="20% - Accent1 3 5 2 15" xfId="27485" xr:uid="{00000000-0005-0000-0000-0000A66A0000}"/>
    <cellStyle name="20% - Accent1 3 5 2 2" xfId="27486" xr:uid="{00000000-0005-0000-0000-0000A76A0000}"/>
    <cellStyle name="20% - Accent1 3 5 2 2 10" xfId="27487" xr:uid="{00000000-0005-0000-0000-0000A86A0000}"/>
    <cellStyle name="20% - Accent1 3 5 2 2 10 2" xfId="27488" xr:uid="{00000000-0005-0000-0000-0000A96A0000}"/>
    <cellStyle name="20% - Accent1 3 5 2 2 10 2 2" xfId="27489" xr:uid="{00000000-0005-0000-0000-0000AA6A0000}"/>
    <cellStyle name="20% - Accent1 3 5 2 2 10 3" xfId="27490" xr:uid="{00000000-0005-0000-0000-0000AB6A0000}"/>
    <cellStyle name="20% - Accent1 3 5 2 2 11" xfId="27491" xr:uid="{00000000-0005-0000-0000-0000AC6A0000}"/>
    <cellStyle name="20% - Accent1 3 5 2 2 11 2" xfId="27492" xr:uid="{00000000-0005-0000-0000-0000AD6A0000}"/>
    <cellStyle name="20% - Accent1 3 5 2 2 11 2 2" xfId="27493" xr:uid="{00000000-0005-0000-0000-0000AE6A0000}"/>
    <cellStyle name="20% - Accent1 3 5 2 2 11 3" xfId="27494" xr:uid="{00000000-0005-0000-0000-0000AF6A0000}"/>
    <cellStyle name="20% - Accent1 3 5 2 2 12" xfId="27495" xr:uid="{00000000-0005-0000-0000-0000B06A0000}"/>
    <cellStyle name="20% - Accent1 3 5 2 2 12 2" xfId="27496" xr:uid="{00000000-0005-0000-0000-0000B16A0000}"/>
    <cellStyle name="20% - Accent1 3 5 2 2 13" xfId="27497" xr:uid="{00000000-0005-0000-0000-0000B26A0000}"/>
    <cellStyle name="20% - Accent1 3 5 2 2 13 2" xfId="27498" xr:uid="{00000000-0005-0000-0000-0000B36A0000}"/>
    <cellStyle name="20% - Accent1 3 5 2 2 14" xfId="27499" xr:uid="{00000000-0005-0000-0000-0000B46A0000}"/>
    <cellStyle name="20% - Accent1 3 5 2 2 2" xfId="27500" xr:uid="{00000000-0005-0000-0000-0000B56A0000}"/>
    <cellStyle name="20% - Accent1 3 5 2 2 2 10" xfId="27501" xr:uid="{00000000-0005-0000-0000-0000B66A0000}"/>
    <cellStyle name="20% - Accent1 3 5 2 2 2 10 2" xfId="27502" xr:uid="{00000000-0005-0000-0000-0000B76A0000}"/>
    <cellStyle name="20% - Accent1 3 5 2 2 2 11" xfId="27503" xr:uid="{00000000-0005-0000-0000-0000B86A0000}"/>
    <cellStyle name="20% - Accent1 3 5 2 2 2 2" xfId="27504" xr:uid="{00000000-0005-0000-0000-0000B96A0000}"/>
    <cellStyle name="20% - Accent1 3 5 2 2 2 2 2" xfId="27505" xr:uid="{00000000-0005-0000-0000-0000BA6A0000}"/>
    <cellStyle name="20% - Accent1 3 5 2 2 2 2 2 2" xfId="27506" xr:uid="{00000000-0005-0000-0000-0000BB6A0000}"/>
    <cellStyle name="20% - Accent1 3 5 2 2 2 2 2 2 2" xfId="27507" xr:uid="{00000000-0005-0000-0000-0000BC6A0000}"/>
    <cellStyle name="20% - Accent1 3 5 2 2 2 2 2 2 2 2" xfId="27508" xr:uid="{00000000-0005-0000-0000-0000BD6A0000}"/>
    <cellStyle name="20% - Accent1 3 5 2 2 2 2 2 2 3" xfId="27509" xr:uid="{00000000-0005-0000-0000-0000BE6A0000}"/>
    <cellStyle name="20% - Accent1 3 5 2 2 2 2 2 3" xfId="27510" xr:uid="{00000000-0005-0000-0000-0000BF6A0000}"/>
    <cellStyle name="20% - Accent1 3 5 2 2 2 2 2 3 2" xfId="27511" xr:uid="{00000000-0005-0000-0000-0000C06A0000}"/>
    <cellStyle name="20% - Accent1 3 5 2 2 2 2 2 4" xfId="27512" xr:uid="{00000000-0005-0000-0000-0000C16A0000}"/>
    <cellStyle name="20% - Accent1 3 5 2 2 2 2 3" xfId="27513" xr:uid="{00000000-0005-0000-0000-0000C26A0000}"/>
    <cellStyle name="20% - Accent1 3 5 2 2 2 2 3 2" xfId="27514" xr:uid="{00000000-0005-0000-0000-0000C36A0000}"/>
    <cellStyle name="20% - Accent1 3 5 2 2 2 2 3 2 2" xfId="27515" xr:uid="{00000000-0005-0000-0000-0000C46A0000}"/>
    <cellStyle name="20% - Accent1 3 5 2 2 2 2 3 2 2 2" xfId="27516" xr:uid="{00000000-0005-0000-0000-0000C56A0000}"/>
    <cellStyle name="20% - Accent1 3 5 2 2 2 2 3 2 3" xfId="27517" xr:uid="{00000000-0005-0000-0000-0000C66A0000}"/>
    <cellStyle name="20% - Accent1 3 5 2 2 2 2 3 3" xfId="27518" xr:uid="{00000000-0005-0000-0000-0000C76A0000}"/>
    <cellStyle name="20% - Accent1 3 5 2 2 2 2 3 3 2" xfId="27519" xr:uid="{00000000-0005-0000-0000-0000C86A0000}"/>
    <cellStyle name="20% - Accent1 3 5 2 2 2 2 3 4" xfId="27520" xr:uid="{00000000-0005-0000-0000-0000C96A0000}"/>
    <cellStyle name="20% - Accent1 3 5 2 2 2 2 4" xfId="27521" xr:uid="{00000000-0005-0000-0000-0000CA6A0000}"/>
    <cellStyle name="20% - Accent1 3 5 2 2 2 2 4 2" xfId="27522" xr:uid="{00000000-0005-0000-0000-0000CB6A0000}"/>
    <cellStyle name="20% - Accent1 3 5 2 2 2 2 4 2 2" xfId="27523" xr:uid="{00000000-0005-0000-0000-0000CC6A0000}"/>
    <cellStyle name="20% - Accent1 3 5 2 2 2 2 4 2 2 2" xfId="27524" xr:uid="{00000000-0005-0000-0000-0000CD6A0000}"/>
    <cellStyle name="20% - Accent1 3 5 2 2 2 2 4 2 3" xfId="27525" xr:uid="{00000000-0005-0000-0000-0000CE6A0000}"/>
    <cellStyle name="20% - Accent1 3 5 2 2 2 2 4 3" xfId="27526" xr:uid="{00000000-0005-0000-0000-0000CF6A0000}"/>
    <cellStyle name="20% - Accent1 3 5 2 2 2 2 4 3 2" xfId="27527" xr:uid="{00000000-0005-0000-0000-0000D06A0000}"/>
    <cellStyle name="20% - Accent1 3 5 2 2 2 2 4 4" xfId="27528" xr:uid="{00000000-0005-0000-0000-0000D16A0000}"/>
    <cellStyle name="20% - Accent1 3 5 2 2 2 2 5" xfId="27529" xr:uid="{00000000-0005-0000-0000-0000D26A0000}"/>
    <cellStyle name="20% - Accent1 3 5 2 2 2 2 5 2" xfId="27530" xr:uid="{00000000-0005-0000-0000-0000D36A0000}"/>
    <cellStyle name="20% - Accent1 3 5 2 2 2 2 5 2 2" xfId="27531" xr:uid="{00000000-0005-0000-0000-0000D46A0000}"/>
    <cellStyle name="20% - Accent1 3 5 2 2 2 2 5 3" xfId="27532" xr:uid="{00000000-0005-0000-0000-0000D56A0000}"/>
    <cellStyle name="20% - Accent1 3 5 2 2 2 2 6" xfId="27533" xr:uid="{00000000-0005-0000-0000-0000D66A0000}"/>
    <cellStyle name="20% - Accent1 3 5 2 2 2 2 6 2" xfId="27534" xr:uid="{00000000-0005-0000-0000-0000D76A0000}"/>
    <cellStyle name="20% - Accent1 3 5 2 2 2 2 6 2 2" xfId="27535" xr:uid="{00000000-0005-0000-0000-0000D86A0000}"/>
    <cellStyle name="20% - Accent1 3 5 2 2 2 2 6 3" xfId="27536" xr:uid="{00000000-0005-0000-0000-0000D96A0000}"/>
    <cellStyle name="20% - Accent1 3 5 2 2 2 2 7" xfId="27537" xr:uid="{00000000-0005-0000-0000-0000DA6A0000}"/>
    <cellStyle name="20% - Accent1 3 5 2 2 2 2 7 2" xfId="27538" xr:uid="{00000000-0005-0000-0000-0000DB6A0000}"/>
    <cellStyle name="20% - Accent1 3 5 2 2 2 2 8" xfId="27539" xr:uid="{00000000-0005-0000-0000-0000DC6A0000}"/>
    <cellStyle name="20% - Accent1 3 5 2 2 2 2 8 2" xfId="27540" xr:uid="{00000000-0005-0000-0000-0000DD6A0000}"/>
    <cellStyle name="20% - Accent1 3 5 2 2 2 2 9" xfId="27541" xr:uid="{00000000-0005-0000-0000-0000DE6A0000}"/>
    <cellStyle name="20% - Accent1 3 5 2 2 2 3" xfId="27542" xr:uid="{00000000-0005-0000-0000-0000DF6A0000}"/>
    <cellStyle name="20% - Accent1 3 5 2 2 2 3 2" xfId="27543" xr:uid="{00000000-0005-0000-0000-0000E06A0000}"/>
    <cellStyle name="20% - Accent1 3 5 2 2 2 3 2 2" xfId="27544" xr:uid="{00000000-0005-0000-0000-0000E16A0000}"/>
    <cellStyle name="20% - Accent1 3 5 2 2 2 3 2 2 2" xfId="27545" xr:uid="{00000000-0005-0000-0000-0000E26A0000}"/>
    <cellStyle name="20% - Accent1 3 5 2 2 2 3 2 2 2 2" xfId="27546" xr:uid="{00000000-0005-0000-0000-0000E36A0000}"/>
    <cellStyle name="20% - Accent1 3 5 2 2 2 3 2 2 3" xfId="27547" xr:uid="{00000000-0005-0000-0000-0000E46A0000}"/>
    <cellStyle name="20% - Accent1 3 5 2 2 2 3 2 3" xfId="27548" xr:uid="{00000000-0005-0000-0000-0000E56A0000}"/>
    <cellStyle name="20% - Accent1 3 5 2 2 2 3 2 3 2" xfId="27549" xr:uid="{00000000-0005-0000-0000-0000E66A0000}"/>
    <cellStyle name="20% - Accent1 3 5 2 2 2 3 2 4" xfId="27550" xr:uid="{00000000-0005-0000-0000-0000E76A0000}"/>
    <cellStyle name="20% - Accent1 3 5 2 2 2 3 3" xfId="27551" xr:uid="{00000000-0005-0000-0000-0000E86A0000}"/>
    <cellStyle name="20% - Accent1 3 5 2 2 2 3 3 2" xfId="27552" xr:uid="{00000000-0005-0000-0000-0000E96A0000}"/>
    <cellStyle name="20% - Accent1 3 5 2 2 2 3 3 2 2" xfId="27553" xr:uid="{00000000-0005-0000-0000-0000EA6A0000}"/>
    <cellStyle name="20% - Accent1 3 5 2 2 2 3 3 2 2 2" xfId="27554" xr:uid="{00000000-0005-0000-0000-0000EB6A0000}"/>
    <cellStyle name="20% - Accent1 3 5 2 2 2 3 3 2 3" xfId="27555" xr:uid="{00000000-0005-0000-0000-0000EC6A0000}"/>
    <cellStyle name="20% - Accent1 3 5 2 2 2 3 3 3" xfId="27556" xr:uid="{00000000-0005-0000-0000-0000ED6A0000}"/>
    <cellStyle name="20% - Accent1 3 5 2 2 2 3 3 3 2" xfId="27557" xr:uid="{00000000-0005-0000-0000-0000EE6A0000}"/>
    <cellStyle name="20% - Accent1 3 5 2 2 2 3 3 4" xfId="27558" xr:uid="{00000000-0005-0000-0000-0000EF6A0000}"/>
    <cellStyle name="20% - Accent1 3 5 2 2 2 3 4" xfId="27559" xr:uid="{00000000-0005-0000-0000-0000F06A0000}"/>
    <cellStyle name="20% - Accent1 3 5 2 2 2 3 4 2" xfId="27560" xr:uid="{00000000-0005-0000-0000-0000F16A0000}"/>
    <cellStyle name="20% - Accent1 3 5 2 2 2 3 4 2 2" xfId="27561" xr:uid="{00000000-0005-0000-0000-0000F26A0000}"/>
    <cellStyle name="20% - Accent1 3 5 2 2 2 3 4 2 2 2" xfId="27562" xr:uid="{00000000-0005-0000-0000-0000F36A0000}"/>
    <cellStyle name="20% - Accent1 3 5 2 2 2 3 4 2 3" xfId="27563" xr:uid="{00000000-0005-0000-0000-0000F46A0000}"/>
    <cellStyle name="20% - Accent1 3 5 2 2 2 3 4 3" xfId="27564" xr:uid="{00000000-0005-0000-0000-0000F56A0000}"/>
    <cellStyle name="20% - Accent1 3 5 2 2 2 3 4 3 2" xfId="27565" xr:uid="{00000000-0005-0000-0000-0000F66A0000}"/>
    <cellStyle name="20% - Accent1 3 5 2 2 2 3 4 4" xfId="27566" xr:uid="{00000000-0005-0000-0000-0000F76A0000}"/>
    <cellStyle name="20% - Accent1 3 5 2 2 2 3 5" xfId="27567" xr:uid="{00000000-0005-0000-0000-0000F86A0000}"/>
    <cellStyle name="20% - Accent1 3 5 2 2 2 3 5 2" xfId="27568" xr:uid="{00000000-0005-0000-0000-0000F96A0000}"/>
    <cellStyle name="20% - Accent1 3 5 2 2 2 3 5 2 2" xfId="27569" xr:uid="{00000000-0005-0000-0000-0000FA6A0000}"/>
    <cellStyle name="20% - Accent1 3 5 2 2 2 3 5 3" xfId="27570" xr:uid="{00000000-0005-0000-0000-0000FB6A0000}"/>
    <cellStyle name="20% - Accent1 3 5 2 2 2 3 6" xfId="27571" xr:uid="{00000000-0005-0000-0000-0000FC6A0000}"/>
    <cellStyle name="20% - Accent1 3 5 2 2 2 3 6 2" xfId="27572" xr:uid="{00000000-0005-0000-0000-0000FD6A0000}"/>
    <cellStyle name="20% - Accent1 3 5 2 2 2 3 6 2 2" xfId="27573" xr:uid="{00000000-0005-0000-0000-0000FE6A0000}"/>
    <cellStyle name="20% - Accent1 3 5 2 2 2 3 6 3" xfId="27574" xr:uid="{00000000-0005-0000-0000-0000FF6A0000}"/>
    <cellStyle name="20% - Accent1 3 5 2 2 2 3 7" xfId="27575" xr:uid="{00000000-0005-0000-0000-0000006B0000}"/>
    <cellStyle name="20% - Accent1 3 5 2 2 2 3 7 2" xfId="27576" xr:uid="{00000000-0005-0000-0000-0000016B0000}"/>
    <cellStyle name="20% - Accent1 3 5 2 2 2 3 8" xfId="27577" xr:uid="{00000000-0005-0000-0000-0000026B0000}"/>
    <cellStyle name="20% - Accent1 3 5 2 2 2 3 8 2" xfId="27578" xr:uid="{00000000-0005-0000-0000-0000036B0000}"/>
    <cellStyle name="20% - Accent1 3 5 2 2 2 3 9" xfId="27579" xr:uid="{00000000-0005-0000-0000-0000046B0000}"/>
    <cellStyle name="20% - Accent1 3 5 2 2 2 4" xfId="27580" xr:uid="{00000000-0005-0000-0000-0000056B0000}"/>
    <cellStyle name="20% - Accent1 3 5 2 2 2 4 2" xfId="27581" xr:uid="{00000000-0005-0000-0000-0000066B0000}"/>
    <cellStyle name="20% - Accent1 3 5 2 2 2 4 2 2" xfId="27582" xr:uid="{00000000-0005-0000-0000-0000076B0000}"/>
    <cellStyle name="20% - Accent1 3 5 2 2 2 4 2 2 2" xfId="27583" xr:uid="{00000000-0005-0000-0000-0000086B0000}"/>
    <cellStyle name="20% - Accent1 3 5 2 2 2 4 2 3" xfId="27584" xr:uid="{00000000-0005-0000-0000-0000096B0000}"/>
    <cellStyle name="20% - Accent1 3 5 2 2 2 4 3" xfId="27585" xr:uid="{00000000-0005-0000-0000-00000A6B0000}"/>
    <cellStyle name="20% - Accent1 3 5 2 2 2 4 3 2" xfId="27586" xr:uid="{00000000-0005-0000-0000-00000B6B0000}"/>
    <cellStyle name="20% - Accent1 3 5 2 2 2 4 4" xfId="27587" xr:uid="{00000000-0005-0000-0000-00000C6B0000}"/>
    <cellStyle name="20% - Accent1 3 5 2 2 2 5" xfId="27588" xr:uid="{00000000-0005-0000-0000-00000D6B0000}"/>
    <cellStyle name="20% - Accent1 3 5 2 2 2 5 2" xfId="27589" xr:uid="{00000000-0005-0000-0000-00000E6B0000}"/>
    <cellStyle name="20% - Accent1 3 5 2 2 2 5 2 2" xfId="27590" xr:uid="{00000000-0005-0000-0000-00000F6B0000}"/>
    <cellStyle name="20% - Accent1 3 5 2 2 2 5 2 2 2" xfId="27591" xr:uid="{00000000-0005-0000-0000-0000106B0000}"/>
    <cellStyle name="20% - Accent1 3 5 2 2 2 5 2 3" xfId="27592" xr:uid="{00000000-0005-0000-0000-0000116B0000}"/>
    <cellStyle name="20% - Accent1 3 5 2 2 2 5 3" xfId="27593" xr:uid="{00000000-0005-0000-0000-0000126B0000}"/>
    <cellStyle name="20% - Accent1 3 5 2 2 2 5 3 2" xfId="27594" xr:uid="{00000000-0005-0000-0000-0000136B0000}"/>
    <cellStyle name="20% - Accent1 3 5 2 2 2 5 4" xfId="27595" xr:uid="{00000000-0005-0000-0000-0000146B0000}"/>
    <cellStyle name="20% - Accent1 3 5 2 2 2 6" xfId="27596" xr:uid="{00000000-0005-0000-0000-0000156B0000}"/>
    <cellStyle name="20% - Accent1 3 5 2 2 2 6 2" xfId="27597" xr:uid="{00000000-0005-0000-0000-0000166B0000}"/>
    <cellStyle name="20% - Accent1 3 5 2 2 2 6 2 2" xfId="27598" xr:uid="{00000000-0005-0000-0000-0000176B0000}"/>
    <cellStyle name="20% - Accent1 3 5 2 2 2 6 2 2 2" xfId="27599" xr:uid="{00000000-0005-0000-0000-0000186B0000}"/>
    <cellStyle name="20% - Accent1 3 5 2 2 2 6 2 3" xfId="27600" xr:uid="{00000000-0005-0000-0000-0000196B0000}"/>
    <cellStyle name="20% - Accent1 3 5 2 2 2 6 3" xfId="27601" xr:uid="{00000000-0005-0000-0000-00001A6B0000}"/>
    <cellStyle name="20% - Accent1 3 5 2 2 2 6 3 2" xfId="27602" xr:uid="{00000000-0005-0000-0000-00001B6B0000}"/>
    <cellStyle name="20% - Accent1 3 5 2 2 2 6 4" xfId="27603" xr:uid="{00000000-0005-0000-0000-00001C6B0000}"/>
    <cellStyle name="20% - Accent1 3 5 2 2 2 7" xfId="27604" xr:uid="{00000000-0005-0000-0000-00001D6B0000}"/>
    <cellStyle name="20% - Accent1 3 5 2 2 2 7 2" xfId="27605" xr:uid="{00000000-0005-0000-0000-00001E6B0000}"/>
    <cellStyle name="20% - Accent1 3 5 2 2 2 7 2 2" xfId="27606" xr:uid="{00000000-0005-0000-0000-00001F6B0000}"/>
    <cellStyle name="20% - Accent1 3 5 2 2 2 7 3" xfId="27607" xr:uid="{00000000-0005-0000-0000-0000206B0000}"/>
    <cellStyle name="20% - Accent1 3 5 2 2 2 8" xfId="27608" xr:uid="{00000000-0005-0000-0000-0000216B0000}"/>
    <cellStyle name="20% - Accent1 3 5 2 2 2 8 2" xfId="27609" xr:uid="{00000000-0005-0000-0000-0000226B0000}"/>
    <cellStyle name="20% - Accent1 3 5 2 2 2 8 2 2" xfId="27610" xr:uid="{00000000-0005-0000-0000-0000236B0000}"/>
    <cellStyle name="20% - Accent1 3 5 2 2 2 8 3" xfId="27611" xr:uid="{00000000-0005-0000-0000-0000246B0000}"/>
    <cellStyle name="20% - Accent1 3 5 2 2 2 9" xfId="27612" xr:uid="{00000000-0005-0000-0000-0000256B0000}"/>
    <cellStyle name="20% - Accent1 3 5 2 2 2 9 2" xfId="27613" xr:uid="{00000000-0005-0000-0000-0000266B0000}"/>
    <cellStyle name="20% - Accent1 3 5 2 2 3" xfId="27614" xr:uid="{00000000-0005-0000-0000-0000276B0000}"/>
    <cellStyle name="20% - Accent1 3 5 2 2 3 10" xfId="27615" xr:uid="{00000000-0005-0000-0000-0000286B0000}"/>
    <cellStyle name="20% - Accent1 3 5 2 2 3 10 2" xfId="27616" xr:uid="{00000000-0005-0000-0000-0000296B0000}"/>
    <cellStyle name="20% - Accent1 3 5 2 2 3 11" xfId="27617" xr:uid="{00000000-0005-0000-0000-00002A6B0000}"/>
    <cellStyle name="20% - Accent1 3 5 2 2 3 2" xfId="27618" xr:uid="{00000000-0005-0000-0000-00002B6B0000}"/>
    <cellStyle name="20% - Accent1 3 5 2 2 3 2 2" xfId="27619" xr:uid="{00000000-0005-0000-0000-00002C6B0000}"/>
    <cellStyle name="20% - Accent1 3 5 2 2 3 2 2 2" xfId="27620" xr:uid="{00000000-0005-0000-0000-00002D6B0000}"/>
    <cellStyle name="20% - Accent1 3 5 2 2 3 2 2 2 2" xfId="27621" xr:uid="{00000000-0005-0000-0000-00002E6B0000}"/>
    <cellStyle name="20% - Accent1 3 5 2 2 3 2 2 2 2 2" xfId="27622" xr:uid="{00000000-0005-0000-0000-00002F6B0000}"/>
    <cellStyle name="20% - Accent1 3 5 2 2 3 2 2 2 3" xfId="27623" xr:uid="{00000000-0005-0000-0000-0000306B0000}"/>
    <cellStyle name="20% - Accent1 3 5 2 2 3 2 2 3" xfId="27624" xr:uid="{00000000-0005-0000-0000-0000316B0000}"/>
    <cellStyle name="20% - Accent1 3 5 2 2 3 2 2 3 2" xfId="27625" xr:uid="{00000000-0005-0000-0000-0000326B0000}"/>
    <cellStyle name="20% - Accent1 3 5 2 2 3 2 2 4" xfId="27626" xr:uid="{00000000-0005-0000-0000-0000336B0000}"/>
    <cellStyle name="20% - Accent1 3 5 2 2 3 2 3" xfId="27627" xr:uid="{00000000-0005-0000-0000-0000346B0000}"/>
    <cellStyle name="20% - Accent1 3 5 2 2 3 2 3 2" xfId="27628" xr:uid="{00000000-0005-0000-0000-0000356B0000}"/>
    <cellStyle name="20% - Accent1 3 5 2 2 3 2 3 2 2" xfId="27629" xr:uid="{00000000-0005-0000-0000-0000366B0000}"/>
    <cellStyle name="20% - Accent1 3 5 2 2 3 2 3 2 2 2" xfId="27630" xr:uid="{00000000-0005-0000-0000-0000376B0000}"/>
    <cellStyle name="20% - Accent1 3 5 2 2 3 2 3 2 3" xfId="27631" xr:uid="{00000000-0005-0000-0000-0000386B0000}"/>
    <cellStyle name="20% - Accent1 3 5 2 2 3 2 3 3" xfId="27632" xr:uid="{00000000-0005-0000-0000-0000396B0000}"/>
    <cellStyle name="20% - Accent1 3 5 2 2 3 2 3 3 2" xfId="27633" xr:uid="{00000000-0005-0000-0000-00003A6B0000}"/>
    <cellStyle name="20% - Accent1 3 5 2 2 3 2 3 4" xfId="27634" xr:uid="{00000000-0005-0000-0000-00003B6B0000}"/>
    <cellStyle name="20% - Accent1 3 5 2 2 3 2 4" xfId="27635" xr:uid="{00000000-0005-0000-0000-00003C6B0000}"/>
    <cellStyle name="20% - Accent1 3 5 2 2 3 2 4 2" xfId="27636" xr:uid="{00000000-0005-0000-0000-00003D6B0000}"/>
    <cellStyle name="20% - Accent1 3 5 2 2 3 2 4 2 2" xfId="27637" xr:uid="{00000000-0005-0000-0000-00003E6B0000}"/>
    <cellStyle name="20% - Accent1 3 5 2 2 3 2 4 2 2 2" xfId="27638" xr:uid="{00000000-0005-0000-0000-00003F6B0000}"/>
    <cellStyle name="20% - Accent1 3 5 2 2 3 2 4 2 3" xfId="27639" xr:uid="{00000000-0005-0000-0000-0000406B0000}"/>
    <cellStyle name="20% - Accent1 3 5 2 2 3 2 4 3" xfId="27640" xr:uid="{00000000-0005-0000-0000-0000416B0000}"/>
    <cellStyle name="20% - Accent1 3 5 2 2 3 2 4 3 2" xfId="27641" xr:uid="{00000000-0005-0000-0000-0000426B0000}"/>
    <cellStyle name="20% - Accent1 3 5 2 2 3 2 4 4" xfId="27642" xr:uid="{00000000-0005-0000-0000-0000436B0000}"/>
    <cellStyle name="20% - Accent1 3 5 2 2 3 2 5" xfId="27643" xr:uid="{00000000-0005-0000-0000-0000446B0000}"/>
    <cellStyle name="20% - Accent1 3 5 2 2 3 2 5 2" xfId="27644" xr:uid="{00000000-0005-0000-0000-0000456B0000}"/>
    <cellStyle name="20% - Accent1 3 5 2 2 3 2 5 2 2" xfId="27645" xr:uid="{00000000-0005-0000-0000-0000466B0000}"/>
    <cellStyle name="20% - Accent1 3 5 2 2 3 2 5 3" xfId="27646" xr:uid="{00000000-0005-0000-0000-0000476B0000}"/>
    <cellStyle name="20% - Accent1 3 5 2 2 3 2 6" xfId="27647" xr:uid="{00000000-0005-0000-0000-0000486B0000}"/>
    <cellStyle name="20% - Accent1 3 5 2 2 3 2 6 2" xfId="27648" xr:uid="{00000000-0005-0000-0000-0000496B0000}"/>
    <cellStyle name="20% - Accent1 3 5 2 2 3 2 6 2 2" xfId="27649" xr:uid="{00000000-0005-0000-0000-00004A6B0000}"/>
    <cellStyle name="20% - Accent1 3 5 2 2 3 2 6 3" xfId="27650" xr:uid="{00000000-0005-0000-0000-00004B6B0000}"/>
    <cellStyle name="20% - Accent1 3 5 2 2 3 2 7" xfId="27651" xr:uid="{00000000-0005-0000-0000-00004C6B0000}"/>
    <cellStyle name="20% - Accent1 3 5 2 2 3 2 7 2" xfId="27652" xr:uid="{00000000-0005-0000-0000-00004D6B0000}"/>
    <cellStyle name="20% - Accent1 3 5 2 2 3 2 8" xfId="27653" xr:uid="{00000000-0005-0000-0000-00004E6B0000}"/>
    <cellStyle name="20% - Accent1 3 5 2 2 3 2 8 2" xfId="27654" xr:uid="{00000000-0005-0000-0000-00004F6B0000}"/>
    <cellStyle name="20% - Accent1 3 5 2 2 3 2 9" xfId="27655" xr:uid="{00000000-0005-0000-0000-0000506B0000}"/>
    <cellStyle name="20% - Accent1 3 5 2 2 3 3" xfId="27656" xr:uid="{00000000-0005-0000-0000-0000516B0000}"/>
    <cellStyle name="20% - Accent1 3 5 2 2 3 3 2" xfId="27657" xr:uid="{00000000-0005-0000-0000-0000526B0000}"/>
    <cellStyle name="20% - Accent1 3 5 2 2 3 3 2 2" xfId="27658" xr:uid="{00000000-0005-0000-0000-0000536B0000}"/>
    <cellStyle name="20% - Accent1 3 5 2 2 3 3 2 2 2" xfId="27659" xr:uid="{00000000-0005-0000-0000-0000546B0000}"/>
    <cellStyle name="20% - Accent1 3 5 2 2 3 3 2 2 2 2" xfId="27660" xr:uid="{00000000-0005-0000-0000-0000556B0000}"/>
    <cellStyle name="20% - Accent1 3 5 2 2 3 3 2 2 3" xfId="27661" xr:uid="{00000000-0005-0000-0000-0000566B0000}"/>
    <cellStyle name="20% - Accent1 3 5 2 2 3 3 2 3" xfId="27662" xr:uid="{00000000-0005-0000-0000-0000576B0000}"/>
    <cellStyle name="20% - Accent1 3 5 2 2 3 3 2 3 2" xfId="27663" xr:uid="{00000000-0005-0000-0000-0000586B0000}"/>
    <cellStyle name="20% - Accent1 3 5 2 2 3 3 2 4" xfId="27664" xr:uid="{00000000-0005-0000-0000-0000596B0000}"/>
    <cellStyle name="20% - Accent1 3 5 2 2 3 3 3" xfId="27665" xr:uid="{00000000-0005-0000-0000-00005A6B0000}"/>
    <cellStyle name="20% - Accent1 3 5 2 2 3 3 3 2" xfId="27666" xr:uid="{00000000-0005-0000-0000-00005B6B0000}"/>
    <cellStyle name="20% - Accent1 3 5 2 2 3 3 3 2 2" xfId="27667" xr:uid="{00000000-0005-0000-0000-00005C6B0000}"/>
    <cellStyle name="20% - Accent1 3 5 2 2 3 3 3 2 2 2" xfId="27668" xr:uid="{00000000-0005-0000-0000-00005D6B0000}"/>
    <cellStyle name="20% - Accent1 3 5 2 2 3 3 3 2 3" xfId="27669" xr:uid="{00000000-0005-0000-0000-00005E6B0000}"/>
    <cellStyle name="20% - Accent1 3 5 2 2 3 3 3 3" xfId="27670" xr:uid="{00000000-0005-0000-0000-00005F6B0000}"/>
    <cellStyle name="20% - Accent1 3 5 2 2 3 3 3 3 2" xfId="27671" xr:uid="{00000000-0005-0000-0000-0000606B0000}"/>
    <cellStyle name="20% - Accent1 3 5 2 2 3 3 3 4" xfId="27672" xr:uid="{00000000-0005-0000-0000-0000616B0000}"/>
    <cellStyle name="20% - Accent1 3 5 2 2 3 3 4" xfId="27673" xr:uid="{00000000-0005-0000-0000-0000626B0000}"/>
    <cellStyle name="20% - Accent1 3 5 2 2 3 3 4 2" xfId="27674" xr:uid="{00000000-0005-0000-0000-0000636B0000}"/>
    <cellStyle name="20% - Accent1 3 5 2 2 3 3 4 2 2" xfId="27675" xr:uid="{00000000-0005-0000-0000-0000646B0000}"/>
    <cellStyle name="20% - Accent1 3 5 2 2 3 3 4 2 2 2" xfId="27676" xr:uid="{00000000-0005-0000-0000-0000656B0000}"/>
    <cellStyle name="20% - Accent1 3 5 2 2 3 3 4 2 3" xfId="27677" xr:uid="{00000000-0005-0000-0000-0000666B0000}"/>
    <cellStyle name="20% - Accent1 3 5 2 2 3 3 4 3" xfId="27678" xr:uid="{00000000-0005-0000-0000-0000676B0000}"/>
    <cellStyle name="20% - Accent1 3 5 2 2 3 3 4 3 2" xfId="27679" xr:uid="{00000000-0005-0000-0000-0000686B0000}"/>
    <cellStyle name="20% - Accent1 3 5 2 2 3 3 4 4" xfId="27680" xr:uid="{00000000-0005-0000-0000-0000696B0000}"/>
    <cellStyle name="20% - Accent1 3 5 2 2 3 3 5" xfId="27681" xr:uid="{00000000-0005-0000-0000-00006A6B0000}"/>
    <cellStyle name="20% - Accent1 3 5 2 2 3 3 5 2" xfId="27682" xr:uid="{00000000-0005-0000-0000-00006B6B0000}"/>
    <cellStyle name="20% - Accent1 3 5 2 2 3 3 5 2 2" xfId="27683" xr:uid="{00000000-0005-0000-0000-00006C6B0000}"/>
    <cellStyle name="20% - Accent1 3 5 2 2 3 3 5 3" xfId="27684" xr:uid="{00000000-0005-0000-0000-00006D6B0000}"/>
    <cellStyle name="20% - Accent1 3 5 2 2 3 3 6" xfId="27685" xr:uid="{00000000-0005-0000-0000-00006E6B0000}"/>
    <cellStyle name="20% - Accent1 3 5 2 2 3 3 6 2" xfId="27686" xr:uid="{00000000-0005-0000-0000-00006F6B0000}"/>
    <cellStyle name="20% - Accent1 3 5 2 2 3 3 6 2 2" xfId="27687" xr:uid="{00000000-0005-0000-0000-0000706B0000}"/>
    <cellStyle name="20% - Accent1 3 5 2 2 3 3 6 3" xfId="27688" xr:uid="{00000000-0005-0000-0000-0000716B0000}"/>
    <cellStyle name="20% - Accent1 3 5 2 2 3 3 7" xfId="27689" xr:uid="{00000000-0005-0000-0000-0000726B0000}"/>
    <cellStyle name="20% - Accent1 3 5 2 2 3 3 7 2" xfId="27690" xr:uid="{00000000-0005-0000-0000-0000736B0000}"/>
    <cellStyle name="20% - Accent1 3 5 2 2 3 3 8" xfId="27691" xr:uid="{00000000-0005-0000-0000-0000746B0000}"/>
    <cellStyle name="20% - Accent1 3 5 2 2 3 3 8 2" xfId="27692" xr:uid="{00000000-0005-0000-0000-0000756B0000}"/>
    <cellStyle name="20% - Accent1 3 5 2 2 3 3 9" xfId="27693" xr:uid="{00000000-0005-0000-0000-0000766B0000}"/>
    <cellStyle name="20% - Accent1 3 5 2 2 3 4" xfId="27694" xr:uid="{00000000-0005-0000-0000-0000776B0000}"/>
    <cellStyle name="20% - Accent1 3 5 2 2 3 4 2" xfId="27695" xr:uid="{00000000-0005-0000-0000-0000786B0000}"/>
    <cellStyle name="20% - Accent1 3 5 2 2 3 4 2 2" xfId="27696" xr:uid="{00000000-0005-0000-0000-0000796B0000}"/>
    <cellStyle name="20% - Accent1 3 5 2 2 3 4 2 2 2" xfId="27697" xr:uid="{00000000-0005-0000-0000-00007A6B0000}"/>
    <cellStyle name="20% - Accent1 3 5 2 2 3 4 2 3" xfId="27698" xr:uid="{00000000-0005-0000-0000-00007B6B0000}"/>
    <cellStyle name="20% - Accent1 3 5 2 2 3 4 3" xfId="27699" xr:uid="{00000000-0005-0000-0000-00007C6B0000}"/>
    <cellStyle name="20% - Accent1 3 5 2 2 3 4 3 2" xfId="27700" xr:uid="{00000000-0005-0000-0000-00007D6B0000}"/>
    <cellStyle name="20% - Accent1 3 5 2 2 3 4 4" xfId="27701" xr:uid="{00000000-0005-0000-0000-00007E6B0000}"/>
    <cellStyle name="20% - Accent1 3 5 2 2 3 5" xfId="27702" xr:uid="{00000000-0005-0000-0000-00007F6B0000}"/>
    <cellStyle name="20% - Accent1 3 5 2 2 3 5 2" xfId="27703" xr:uid="{00000000-0005-0000-0000-0000806B0000}"/>
    <cellStyle name="20% - Accent1 3 5 2 2 3 5 2 2" xfId="27704" xr:uid="{00000000-0005-0000-0000-0000816B0000}"/>
    <cellStyle name="20% - Accent1 3 5 2 2 3 5 2 2 2" xfId="27705" xr:uid="{00000000-0005-0000-0000-0000826B0000}"/>
    <cellStyle name="20% - Accent1 3 5 2 2 3 5 2 3" xfId="27706" xr:uid="{00000000-0005-0000-0000-0000836B0000}"/>
    <cellStyle name="20% - Accent1 3 5 2 2 3 5 3" xfId="27707" xr:uid="{00000000-0005-0000-0000-0000846B0000}"/>
    <cellStyle name="20% - Accent1 3 5 2 2 3 5 3 2" xfId="27708" xr:uid="{00000000-0005-0000-0000-0000856B0000}"/>
    <cellStyle name="20% - Accent1 3 5 2 2 3 5 4" xfId="27709" xr:uid="{00000000-0005-0000-0000-0000866B0000}"/>
    <cellStyle name="20% - Accent1 3 5 2 2 3 6" xfId="27710" xr:uid="{00000000-0005-0000-0000-0000876B0000}"/>
    <cellStyle name="20% - Accent1 3 5 2 2 3 6 2" xfId="27711" xr:uid="{00000000-0005-0000-0000-0000886B0000}"/>
    <cellStyle name="20% - Accent1 3 5 2 2 3 6 2 2" xfId="27712" xr:uid="{00000000-0005-0000-0000-0000896B0000}"/>
    <cellStyle name="20% - Accent1 3 5 2 2 3 6 2 2 2" xfId="27713" xr:uid="{00000000-0005-0000-0000-00008A6B0000}"/>
    <cellStyle name="20% - Accent1 3 5 2 2 3 6 2 3" xfId="27714" xr:uid="{00000000-0005-0000-0000-00008B6B0000}"/>
    <cellStyle name="20% - Accent1 3 5 2 2 3 6 3" xfId="27715" xr:uid="{00000000-0005-0000-0000-00008C6B0000}"/>
    <cellStyle name="20% - Accent1 3 5 2 2 3 6 3 2" xfId="27716" xr:uid="{00000000-0005-0000-0000-00008D6B0000}"/>
    <cellStyle name="20% - Accent1 3 5 2 2 3 6 4" xfId="27717" xr:uid="{00000000-0005-0000-0000-00008E6B0000}"/>
    <cellStyle name="20% - Accent1 3 5 2 2 3 7" xfId="27718" xr:uid="{00000000-0005-0000-0000-00008F6B0000}"/>
    <cellStyle name="20% - Accent1 3 5 2 2 3 7 2" xfId="27719" xr:uid="{00000000-0005-0000-0000-0000906B0000}"/>
    <cellStyle name="20% - Accent1 3 5 2 2 3 7 2 2" xfId="27720" xr:uid="{00000000-0005-0000-0000-0000916B0000}"/>
    <cellStyle name="20% - Accent1 3 5 2 2 3 7 3" xfId="27721" xr:uid="{00000000-0005-0000-0000-0000926B0000}"/>
    <cellStyle name="20% - Accent1 3 5 2 2 3 8" xfId="27722" xr:uid="{00000000-0005-0000-0000-0000936B0000}"/>
    <cellStyle name="20% - Accent1 3 5 2 2 3 8 2" xfId="27723" xr:uid="{00000000-0005-0000-0000-0000946B0000}"/>
    <cellStyle name="20% - Accent1 3 5 2 2 3 8 2 2" xfId="27724" xr:uid="{00000000-0005-0000-0000-0000956B0000}"/>
    <cellStyle name="20% - Accent1 3 5 2 2 3 8 3" xfId="27725" xr:uid="{00000000-0005-0000-0000-0000966B0000}"/>
    <cellStyle name="20% - Accent1 3 5 2 2 3 9" xfId="27726" xr:uid="{00000000-0005-0000-0000-0000976B0000}"/>
    <cellStyle name="20% - Accent1 3 5 2 2 3 9 2" xfId="27727" xr:uid="{00000000-0005-0000-0000-0000986B0000}"/>
    <cellStyle name="20% - Accent1 3 5 2 2 4" xfId="27728" xr:uid="{00000000-0005-0000-0000-0000996B0000}"/>
    <cellStyle name="20% - Accent1 3 5 2 2 4 10" xfId="27729" xr:uid="{00000000-0005-0000-0000-00009A6B0000}"/>
    <cellStyle name="20% - Accent1 3 5 2 2 4 10 2" xfId="27730" xr:uid="{00000000-0005-0000-0000-00009B6B0000}"/>
    <cellStyle name="20% - Accent1 3 5 2 2 4 11" xfId="27731" xr:uid="{00000000-0005-0000-0000-00009C6B0000}"/>
    <cellStyle name="20% - Accent1 3 5 2 2 4 2" xfId="27732" xr:uid="{00000000-0005-0000-0000-00009D6B0000}"/>
    <cellStyle name="20% - Accent1 3 5 2 2 4 2 2" xfId="27733" xr:uid="{00000000-0005-0000-0000-00009E6B0000}"/>
    <cellStyle name="20% - Accent1 3 5 2 2 4 2 2 2" xfId="27734" xr:uid="{00000000-0005-0000-0000-00009F6B0000}"/>
    <cellStyle name="20% - Accent1 3 5 2 2 4 2 2 2 2" xfId="27735" xr:uid="{00000000-0005-0000-0000-0000A06B0000}"/>
    <cellStyle name="20% - Accent1 3 5 2 2 4 2 2 2 2 2" xfId="27736" xr:uid="{00000000-0005-0000-0000-0000A16B0000}"/>
    <cellStyle name="20% - Accent1 3 5 2 2 4 2 2 2 3" xfId="27737" xr:uid="{00000000-0005-0000-0000-0000A26B0000}"/>
    <cellStyle name="20% - Accent1 3 5 2 2 4 2 2 3" xfId="27738" xr:uid="{00000000-0005-0000-0000-0000A36B0000}"/>
    <cellStyle name="20% - Accent1 3 5 2 2 4 2 2 3 2" xfId="27739" xr:uid="{00000000-0005-0000-0000-0000A46B0000}"/>
    <cellStyle name="20% - Accent1 3 5 2 2 4 2 2 4" xfId="27740" xr:uid="{00000000-0005-0000-0000-0000A56B0000}"/>
    <cellStyle name="20% - Accent1 3 5 2 2 4 2 3" xfId="27741" xr:uid="{00000000-0005-0000-0000-0000A66B0000}"/>
    <cellStyle name="20% - Accent1 3 5 2 2 4 2 3 2" xfId="27742" xr:uid="{00000000-0005-0000-0000-0000A76B0000}"/>
    <cellStyle name="20% - Accent1 3 5 2 2 4 2 3 2 2" xfId="27743" xr:uid="{00000000-0005-0000-0000-0000A86B0000}"/>
    <cellStyle name="20% - Accent1 3 5 2 2 4 2 3 2 2 2" xfId="27744" xr:uid="{00000000-0005-0000-0000-0000A96B0000}"/>
    <cellStyle name="20% - Accent1 3 5 2 2 4 2 3 2 3" xfId="27745" xr:uid="{00000000-0005-0000-0000-0000AA6B0000}"/>
    <cellStyle name="20% - Accent1 3 5 2 2 4 2 3 3" xfId="27746" xr:uid="{00000000-0005-0000-0000-0000AB6B0000}"/>
    <cellStyle name="20% - Accent1 3 5 2 2 4 2 3 3 2" xfId="27747" xr:uid="{00000000-0005-0000-0000-0000AC6B0000}"/>
    <cellStyle name="20% - Accent1 3 5 2 2 4 2 3 4" xfId="27748" xr:uid="{00000000-0005-0000-0000-0000AD6B0000}"/>
    <cellStyle name="20% - Accent1 3 5 2 2 4 2 4" xfId="27749" xr:uid="{00000000-0005-0000-0000-0000AE6B0000}"/>
    <cellStyle name="20% - Accent1 3 5 2 2 4 2 4 2" xfId="27750" xr:uid="{00000000-0005-0000-0000-0000AF6B0000}"/>
    <cellStyle name="20% - Accent1 3 5 2 2 4 2 4 2 2" xfId="27751" xr:uid="{00000000-0005-0000-0000-0000B06B0000}"/>
    <cellStyle name="20% - Accent1 3 5 2 2 4 2 4 2 2 2" xfId="27752" xr:uid="{00000000-0005-0000-0000-0000B16B0000}"/>
    <cellStyle name="20% - Accent1 3 5 2 2 4 2 4 2 3" xfId="27753" xr:uid="{00000000-0005-0000-0000-0000B26B0000}"/>
    <cellStyle name="20% - Accent1 3 5 2 2 4 2 4 3" xfId="27754" xr:uid="{00000000-0005-0000-0000-0000B36B0000}"/>
    <cellStyle name="20% - Accent1 3 5 2 2 4 2 4 3 2" xfId="27755" xr:uid="{00000000-0005-0000-0000-0000B46B0000}"/>
    <cellStyle name="20% - Accent1 3 5 2 2 4 2 4 4" xfId="27756" xr:uid="{00000000-0005-0000-0000-0000B56B0000}"/>
    <cellStyle name="20% - Accent1 3 5 2 2 4 2 5" xfId="27757" xr:uid="{00000000-0005-0000-0000-0000B66B0000}"/>
    <cellStyle name="20% - Accent1 3 5 2 2 4 2 5 2" xfId="27758" xr:uid="{00000000-0005-0000-0000-0000B76B0000}"/>
    <cellStyle name="20% - Accent1 3 5 2 2 4 2 5 2 2" xfId="27759" xr:uid="{00000000-0005-0000-0000-0000B86B0000}"/>
    <cellStyle name="20% - Accent1 3 5 2 2 4 2 5 3" xfId="27760" xr:uid="{00000000-0005-0000-0000-0000B96B0000}"/>
    <cellStyle name="20% - Accent1 3 5 2 2 4 2 6" xfId="27761" xr:uid="{00000000-0005-0000-0000-0000BA6B0000}"/>
    <cellStyle name="20% - Accent1 3 5 2 2 4 2 6 2" xfId="27762" xr:uid="{00000000-0005-0000-0000-0000BB6B0000}"/>
    <cellStyle name="20% - Accent1 3 5 2 2 4 2 6 2 2" xfId="27763" xr:uid="{00000000-0005-0000-0000-0000BC6B0000}"/>
    <cellStyle name="20% - Accent1 3 5 2 2 4 2 6 3" xfId="27764" xr:uid="{00000000-0005-0000-0000-0000BD6B0000}"/>
    <cellStyle name="20% - Accent1 3 5 2 2 4 2 7" xfId="27765" xr:uid="{00000000-0005-0000-0000-0000BE6B0000}"/>
    <cellStyle name="20% - Accent1 3 5 2 2 4 2 7 2" xfId="27766" xr:uid="{00000000-0005-0000-0000-0000BF6B0000}"/>
    <cellStyle name="20% - Accent1 3 5 2 2 4 2 8" xfId="27767" xr:uid="{00000000-0005-0000-0000-0000C06B0000}"/>
    <cellStyle name="20% - Accent1 3 5 2 2 4 2 8 2" xfId="27768" xr:uid="{00000000-0005-0000-0000-0000C16B0000}"/>
    <cellStyle name="20% - Accent1 3 5 2 2 4 2 9" xfId="27769" xr:uid="{00000000-0005-0000-0000-0000C26B0000}"/>
    <cellStyle name="20% - Accent1 3 5 2 2 4 3" xfId="27770" xr:uid="{00000000-0005-0000-0000-0000C36B0000}"/>
    <cellStyle name="20% - Accent1 3 5 2 2 4 3 2" xfId="27771" xr:uid="{00000000-0005-0000-0000-0000C46B0000}"/>
    <cellStyle name="20% - Accent1 3 5 2 2 4 3 2 2" xfId="27772" xr:uid="{00000000-0005-0000-0000-0000C56B0000}"/>
    <cellStyle name="20% - Accent1 3 5 2 2 4 3 2 2 2" xfId="27773" xr:uid="{00000000-0005-0000-0000-0000C66B0000}"/>
    <cellStyle name="20% - Accent1 3 5 2 2 4 3 2 2 2 2" xfId="27774" xr:uid="{00000000-0005-0000-0000-0000C76B0000}"/>
    <cellStyle name="20% - Accent1 3 5 2 2 4 3 2 2 3" xfId="27775" xr:uid="{00000000-0005-0000-0000-0000C86B0000}"/>
    <cellStyle name="20% - Accent1 3 5 2 2 4 3 2 3" xfId="27776" xr:uid="{00000000-0005-0000-0000-0000C96B0000}"/>
    <cellStyle name="20% - Accent1 3 5 2 2 4 3 2 3 2" xfId="27777" xr:uid="{00000000-0005-0000-0000-0000CA6B0000}"/>
    <cellStyle name="20% - Accent1 3 5 2 2 4 3 2 4" xfId="27778" xr:uid="{00000000-0005-0000-0000-0000CB6B0000}"/>
    <cellStyle name="20% - Accent1 3 5 2 2 4 3 3" xfId="27779" xr:uid="{00000000-0005-0000-0000-0000CC6B0000}"/>
    <cellStyle name="20% - Accent1 3 5 2 2 4 3 3 2" xfId="27780" xr:uid="{00000000-0005-0000-0000-0000CD6B0000}"/>
    <cellStyle name="20% - Accent1 3 5 2 2 4 3 3 2 2" xfId="27781" xr:uid="{00000000-0005-0000-0000-0000CE6B0000}"/>
    <cellStyle name="20% - Accent1 3 5 2 2 4 3 3 2 2 2" xfId="27782" xr:uid="{00000000-0005-0000-0000-0000CF6B0000}"/>
    <cellStyle name="20% - Accent1 3 5 2 2 4 3 3 2 3" xfId="27783" xr:uid="{00000000-0005-0000-0000-0000D06B0000}"/>
    <cellStyle name="20% - Accent1 3 5 2 2 4 3 3 3" xfId="27784" xr:uid="{00000000-0005-0000-0000-0000D16B0000}"/>
    <cellStyle name="20% - Accent1 3 5 2 2 4 3 3 3 2" xfId="27785" xr:uid="{00000000-0005-0000-0000-0000D26B0000}"/>
    <cellStyle name="20% - Accent1 3 5 2 2 4 3 3 4" xfId="27786" xr:uid="{00000000-0005-0000-0000-0000D36B0000}"/>
    <cellStyle name="20% - Accent1 3 5 2 2 4 3 4" xfId="27787" xr:uid="{00000000-0005-0000-0000-0000D46B0000}"/>
    <cellStyle name="20% - Accent1 3 5 2 2 4 3 4 2" xfId="27788" xr:uid="{00000000-0005-0000-0000-0000D56B0000}"/>
    <cellStyle name="20% - Accent1 3 5 2 2 4 3 4 2 2" xfId="27789" xr:uid="{00000000-0005-0000-0000-0000D66B0000}"/>
    <cellStyle name="20% - Accent1 3 5 2 2 4 3 4 2 2 2" xfId="27790" xr:uid="{00000000-0005-0000-0000-0000D76B0000}"/>
    <cellStyle name="20% - Accent1 3 5 2 2 4 3 4 2 3" xfId="27791" xr:uid="{00000000-0005-0000-0000-0000D86B0000}"/>
    <cellStyle name="20% - Accent1 3 5 2 2 4 3 4 3" xfId="27792" xr:uid="{00000000-0005-0000-0000-0000D96B0000}"/>
    <cellStyle name="20% - Accent1 3 5 2 2 4 3 4 3 2" xfId="27793" xr:uid="{00000000-0005-0000-0000-0000DA6B0000}"/>
    <cellStyle name="20% - Accent1 3 5 2 2 4 3 4 4" xfId="27794" xr:uid="{00000000-0005-0000-0000-0000DB6B0000}"/>
    <cellStyle name="20% - Accent1 3 5 2 2 4 3 5" xfId="27795" xr:uid="{00000000-0005-0000-0000-0000DC6B0000}"/>
    <cellStyle name="20% - Accent1 3 5 2 2 4 3 5 2" xfId="27796" xr:uid="{00000000-0005-0000-0000-0000DD6B0000}"/>
    <cellStyle name="20% - Accent1 3 5 2 2 4 3 5 2 2" xfId="27797" xr:uid="{00000000-0005-0000-0000-0000DE6B0000}"/>
    <cellStyle name="20% - Accent1 3 5 2 2 4 3 5 3" xfId="27798" xr:uid="{00000000-0005-0000-0000-0000DF6B0000}"/>
    <cellStyle name="20% - Accent1 3 5 2 2 4 3 6" xfId="27799" xr:uid="{00000000-0005-0000-0000-0000E06B0000}"/>
    <cellStyle name="20% - Accent1 3 5 2 2 4 3 6 2" xfId="27800" xr:uid="{00000000-0005-0000-0000-0000E16B0000}"/>
    <cellStyle name="20% - Accent1 3 5 2 2 4 3 6 2 2" xfId="27801" xr:uid="{00000000-0005-0000-0000-0000E26B0000}"/>
    <cellStyle name="20% - Accent1 3 5 2 2 4 3 6 3" xfId="27802" xr:uid="{00000000-0005-0000-0000-0000E36B0000}"/>
    <cellStyle name="20% - Accent1 3 5 2 2 4 3 7" xfId="27803" xr:uid="{00000000-0005-0000-0000-0000E46B0000}"/>
    <cellStyle name="20% - Accent1 3 5 2 2 4 3 7 2" xfId="27804" xr:uid="{00000000-0005-0000-0000-0000E56B0000}"/>
    <cellStyle name="20% - Accent1 3 5 2 2 4 3 8" xfId="27805" xr:uid="{00000000-0005-0000-0000-0000E66B0000}"/>
    <cellStyle name="20% - Accent1 3 5 2 2 4 3 8 2" xfId="27806" xr:uid="{00000000-0005-0000-0000-0000E76B0000}"/>
    <cellStyle name="20% - Accent1 3 5 2 2 4 3 9" xfId="27807" xr:uid="{00000000-0005-0000-0000-0000E86B0000}"/>
    <cellStyle name="20% - Accent1 3 5 2 2 4 4" xfId="27808" xr:uid="{00000000-0005-0000-0000-0000E96B0000}"/>
    <cellStyle name="20% - Accent1 3 5 2 2 4 4 2" xfId="27809" xr:uid="{00000000-0005-0000-0000-0000EA6B0000}"/>
    <cellStyle name="20% - Accent1 3 5 2 2 4 4 2 2" xfId="27810" xr:uid="{00000000-0005-0000-0000-0000EB6B0000}"/>
    <cellStyle name="20% - Accent1 3 5 2 2 4 4 2 2 2" xfId="27811" xr:uid="{00000000-0005-0000-0000-0000EC6B0000}"/>
    <cellStyle name="20% - Accent1 3 5 2 2 4 4 2 3" xfId="27812" xr:uid="{00000000-0005-0000-0000-0000ED6B0000}"/>
    <cellStyle name="20% - Accent1 3 5 2 2 4 4 3" xfId="27813" xr:uid="{00000000-0005-0000-0000-0000EE6B0000}"/>
    <cellStyle name="20% - Accent1 3 5 2 2 4 4 3 2" xfId="27814" xr:uid="{00000000-0005-0000-0000-0000EF6B0000}"/>
    <cellStyle name="20% - Accent1 3 5 2 2 4 4 4" xfId="27815" xr:uid="{00000000-0005-0000-0000-0000F06B0000}"/>
    <cellStyle name="20% - Accent1 3 5 2 2 4 5" xfId="27816" xr:uid="{00000000-0005-0000-0000-0000F16B0000}"/>
    <cellStyle name="20% - Accent1 3 5 2 2 4 5 2" xfId="27817" xr:uid="{00000000-0005-0000-0000-0000F26B0000}"/>
    <cellStyle name="20% - Accent1 3 5 2 2 4 5 2 2" xfId="27818" xr:uid="{00000000-0005-0000-0000-0000F36B0000}"/>
    <cellStyle name="20% - Accent1 3 5 2 2 4 5 2 2 2" xfId="27819" xr:uid="{00000000-0005-0000-0000-0000F46B0000}"/>
    <cellStyle name="20% - Accent1 3 5 2 2 4 5 2 3" xfId="27820" xr:uid="{00000000-0005-0000-0000-0000F56B0000}"/>
    <cellStyle name="20% - Accent1 3 5 2 2 4 5 3" xfId="27821" xr:uid="{00000000-0005-0000-0000-0000F66B0000}"/>
    <cellStyle name="20% - Accent1 3 5 2 2 4 5 3 2" xfId="27822" xr:uid="{00000000-0005-0000-0000-0000F76B0000}"/>
    <cellStyle name="20% - Accent1 3 5 2 2 4 5 4" xfId="27823" xr:uid="{00000000-0005-0000-0000-0000F86B0000}"/>
    <cellStyle name="20% - Accent1 3 5 2 2 4 6" xfId="27824" xr:uid="{00000000-0005-0000-0000-0000F96B0000}"/>
    <cellStyle name="20% - Accent1 3 5 2 2 4 6 2" xfId="27825" xr:uid="{00000000-0005-0000-0000-0000FA6B0000}"/>
    <cellStyle name="20% - Accent1 3 5 2 2 4 6 2 2" xfId="27826" xr:uid="{00000000-0005-0000-0000-0000FB6B0000}"/>
    <cellStyle name="20% - Accent1 3 5 2 2 4 6 2 2 2" xfId="27827" xr:uid="{00000000-0005-0000-0000-0000FC6B0000}"/>
    <cellStyle name="20% - Accent1 3 5 2 2 4 6 2 3" xfId="27828" xr:uid="{00000000-0005-0000-0000-0000FD6B0000}"/>
    <cellStyle name="20% - Accent1 3 5 2 2 4 6 3" xfId="27829" xr:uid="{00000000-0005-0000-0000-0000FE6B0000}"/>
    <cellStyle name="20% - Accent1 3 5 2 2 4 6 3 2" xfId="27830" xr:uid="{00000000-0005-0000-0000-0000FF6B0000}"/>
    <cellStyle name="20% - Accent1 3 5 2 2 4 6 4" xfId="27831" xr:uid="{00000000-0005-0000-0000-0000006C0000}"/>
    <cellStyle name="20% - Accent1 3 5 2 2 4 7" xfId="27832" xr:uid="{00000000-0005-0000-0000-0000016C0000}"/>
    <cellStyle name="20% - Accent1 3 5 2 2 4 7 2" xfId="27833" xr:uid="{00000000-0005-0000-0000-0000026C0000}"/>
    <cellStyle name="20% - Accent1 3 5 2 2 4 7 2 2" xfId="27834" xr:uid="{00000000-0005-0000-0000-0000036C0000}"/>
    <cellStyle name="20% - Accent1 3 5 2 2 4 7 3" xfId="27835" xr:uid="{00000000-0005-0000-0000-0000046C0000}"/>
    <cellStyle name="20% - Accent1 3 5 2 2 4 8" xfId="27836" xr:uid="{00000000-0005-0000-0000-0000056C0000}"/>
    <cellStyle name="20% - Accent1 3 5 2 2 4 8 2" xfId="27837" xr:uid="{00000000-0005-0000-0000-0000066C0000}"/>
    <cellStyle name="20% - Accent1 3 5 2 2 4 8 2 2" xfId="27838" xr:uid="{00000000-0005-0000-0000-0000076C0000}"/>
    <cellStyle name="20% - Accent1 3 5 2 2 4 8 3" xfId="27839" xr:uid="{00000000-0005-0000-0000-0000086C0000}"/>
    <cellStyle name="20% - Accent1 3 5 2 2 4 9" xfId="27840" xr:uid="{00000000-0005-0000-0000-0000096C0000}"/>
    <cellStyle name="20% - Accent1 3 5 2 2 4 9 2" xfId="27841" xr:uid="{00000000-0005-0000-0000-00000A6C0000}"/>
    <cellStyle name="20% - Accent1 3 5 2 2 5" xfId="27842" xr:uid="{00000000-0005-0000-0000-00000B6C0000}"/>
    <cellStyle name="20% - Accent1 3 5 2 2 5 2" xfId="27843" xr:uid="{00000000-0005-0000-0000-00000C6C0000}"/>
    <cellStyle name="20% - Accent1 3 5 2 2 5 2 2" xfId="27844" xr:uid="{00000000-0005-0000-0000-00000D6C0000}"/>
    <cellStyle name="20% - Accent1 3 5 2 2 5 2 2 2" xfId="27845" xr:uid="{00000000-0005-0000-0000-00000E6C0000}"/>
    <cellStyle name="20% - Accent1 3 5 2 2 5 2 2 2 2" xfId="27846" xr:uid="{00000000-0005-0000-0000-00000F6C0000}"/>
    <cellStyle name="20% - Accent1 3 5 2 2 5 2 2 3" xfId="27847" xr:uid="{00000000-0005-0000-0000-0000106C0000}"/>
    <cellStyle name="20% - Accent1 3 5 2 2 5 2 3" xfId="27848" xr:uid="{00000000-0005-0000-0000-0000116C0000}"/>
    <cellStyle name="20% - Accent1 3 5 2 2 5 2 3 2" xfId="27849" xr:uid="{00000000-0005-0000-0000-0000126C0000}"/>
    <cellStyle name="20% - Accent1 3 5 2 2 5 2 4" xfId="27850" xr:uid="{00000000-0005-0000-0000-0000136C0000}"/>
    <cellStyle name="20% - Accent1 3 5 2 2 5 3" xfId="27851" xr:uid="{00000000-0005-0000-0000-0000146C0000}"/>
    <cellStyle name="20% - Accent1 3 5 2 2 5 3 2" xfId="27852" xr:uid="{00000000-0005-0000-0000-0000156C0000}"/>
    <cellStyle name="20% - Accent1 3 5 2 2 5 3 2 2" xfId="27853" xr:uid="{00000000-0005-0000-0000-0000166C0000}"/>
    <cellStyle name="20% - Accent1 3 5 2 2 5 3 2 2 2" xfId="27854" xr:uid="{00000000-0005-0000-0000-0000176C0000}"/>
    <cellStyle name="20% - Accent1 3 5 2 2 5 3 2 3" xfId="27855" xr:uid="{00000000-0005-0000-0000-0000186C0000}"/>
    <cellStyle name="20% - Accent1 3 5 2 2 5 3 3" xfId="27856" xr:uid="{00000000-0005-0000-0000-0000196C0000}"/>
    <cellStyle name="20% - Accent1 3 5 2 2 5 3 3 2" xfId="27857" xr:uid="{00000000-0005-0000-0000-00001A6C0000}"/>
    <cellStyle name="20% - Accent1 3 5 2 2 5 3 4" xfId="27858" xr:uid="{00000000-0005-0000-0000-00001B6C0000}"/>
    <cellStyle name="20% - Accent1 3 5 2 2 5 4" xfId="27859" xr:uid="{00000000-0005-0000-0000-00001C6C0000}"/>
    <cellStyle name="20% - Accent1 3 5 2 2 5 4 2" xfId="27860" xr:uid="{00000000-0005-0000-0000-00001D6C0000}"/>
    <cellStyle name="20% - Accent1 3 5 2 2 5 4 2 2" xfId="27861" xr:uid="{00000000-0005-0000-0000-00001E6C0000}"/>
    <cellStyle name="20% - Accent1 3 5 2 2 5 4 2 2 2" xfId="27862" xr:uid="{00000000-0005-0000-0000-00001F6C0000}"/>
    <cellStyle name="20% - Accent1 3 5 2 2 5 4 2 3" xfId="27863" xr:uid="{00000000-0005-0000-0000-0000206C0000}"/>
    <cellStyle name="20% - Accent1 3 5 2 2 5 4 3" xfId="27864" xr:uid="{00000000-0005-0000-0000-0000216C0000}"/>
    <cellStyle name="20% - Accent1 3 5 2 2 5 4 3 2" xfId="27865" xr:uid="{00000000-0005-0000-0000-0000226C0000}"/>
    <cellStyle name="20% - Accent1 3 5 2 2 5 4 4" xfId="27866" xr:uid="{00000000-0005-0000-0000-0000236C0000}"/>
    <cellStyle name="20% - Accent1 3 5 2 2 5 5" xfId="27867" xr:uid="{00000000-0005-0000-0000-0000246C0000}"/>
    <cellStyle name="20% - Accent1 3 5 2 2 5 5 2" xfId="27868" xr:uid="{00000000-0005-0000-0000-0000256C0000}"/>
    <cellStyle name="20% - Accent1 3 5 2 2 5 5 2 2" xfId="27869" xr:uid="{00000000-0005-0000-0000-0000266C0000}"/>
    <cellStyle name="20% - Accent1 3 5 2 2 5 5 3" xfId="27870" xr:uid="{00000000-0005-0000-0000-0000276C0000}"/>
    <cellStyle name="20% - Accent1 3 5 2 2 5 6" xfId="27871" xr:uid="{00000000-0005-0000-0000-0000286C0000}"/>
    <cellStyle name="20% - Accent1 3 5 2 2 5 6 2" xfId="27872" xr:uid="{00000000-0005-0000-0000-0000296C0000}"/>
    <cellStyle name="20% - Accent1 3 5 2 2 5 6 2 2" xfId="27873" xr:uid="{00000000-0005-0000-0000-00002A6C0000}"/>
    <cellStyle name="20% - Accent1 3 5 2 2 5 6 3" xfId="27874" xr:uid="{00000000-0005-0000-0000-00002B6C0000}"/>
    <cellStyle name="20% - Accent1 3 5 2 2 5 7" xfId="27875" xr:uid="{00000000-0005-0000-0000-00002C6C0000}"/>
    <cellStyle name="20% - Accent1 3 5 2 2 5 7 2" xfId="27876" xr:uid="{00000000-0005-0000-0000-00002D6C0000}"/>
    <cellStyle name="20% - Accent1 3 5 2 2 5 8" xfId="27877" xr:uid="{00000000-0005-0000-0000-00002E6C0000}"/>
    <cellStyle name="20% - Accent1 3 5 2 2 5 8 2" xfId="27878" xr:uid="{00000000-0005-0000-0000-00002F6C0000}"/>
    <cellStyle name="20% - Accent1 3 5 2 2 5 9" xfId="27879" xr:uid="{00000000-0005-0000-0000-0000306C0000}"/>
    <cellStyle name="20% - Accent1 3 5 2 2 6" xfId="27880" xr:uid="{00000000-0005-0000-0000-0000316C0000}"/>
    <cellStyle name="20% - Accent1 3 5 2 2 6 2" xfId="27881" xr:uid="{00000000-0005-0000-0000-0000326C0000}"/>
    <cellStyle name="20% - Accent1 3 5 2 2 6 2 2" xfId="27882" xr:uid="{00000000-0005-0000-0000-0000336C0000}"/>
    <cellStyle name="20% - Accent1 3 5 2 2 6 2 2 2" xfId="27883" xr:uid="{00000000-0005-0000-0000-0000346C0000}"/>
    <cellStyle name="20% - Accent1 3 5 2 2 6 2 2 2 2" xfId="27884" xr:uid="{00000000-0005-0000-0000-0000356C0000}"/>
    <cellStyle name="20% - Accent1 3 5 2 2 6 2 2 3" xfId="27885" xr:uid="{00000000-0005-0000-0000-0000366C0000}"/>
    <cellStyle name="20% - Accent1 3 5 2 2 6 2 3" xfId="27886" xr:uid="{00000000-0005-0000-0000-0000376C0000}"/>
    <cellStyle name="20% - Accent1 3 5 2 2 6 2 3 2" xfId="27887" xr:uid="{00000000-0005-0000-0000-0000386C0000}"/>
    <cellStyle name="20% - Accent1 3 5 2 2 6 2 4" xfId="27888" xr:uid="{00000000-0005-0000-0000-0000396C0000}"/>
    <cellStyle name="20% - Accent1 3 5 2 2 6 3" xfId="27889" xr:uid="{00000000-0005-0000-0000-00003A6C0000}"/>
    <cellStyle name="20% - Accent1 3 5 2 2 6 3 2" xfId="27890" xr:uid="{00000000-0005-0000-0000-00003B6C0000}"/>
    <cellStyle name="20% - Accent1 3 5 2 2 6 3 2 2" xfId="27891" xr:uid="{00000000-0005-0000-0000-00003C6C0000}"/>
    <cellStyle name="20% - Accent1 3 5 2 2 6 3 2 2 2" xfId="27892" xr:uid="{00000000-0005-0000-0000-00003D6C0000}"/>
    <cellStyle name="20% - Accent1 3 5 2 2 6 3 2 3" xfId="27893" xr:uid="{00000000-0005-0000-0000-00003E6C0000}"/>
    <cellStyle name="20% - Accent1 3 5 2 2 6 3 3" xfId="27894" xr:uid="{00000000-0005-0000-0000-00003F6C0000}"/>
    <cellStyle name="20% - Accent1 3 5 2 2 6 3 3 2" xfId="27895" xr:uid="{00000000-0005-0000-0000-0000406C0000}"/>
    <cellStyle name="20% - Accent1 3 5 2 2 6 3 4" xfId="27896" xr:uid="{00000000-0005-0000-0000-0000416C0000}"/>
    <cellStyle name="20% - Accent1 3 5 2 2 6 4" xfId="27897" xr:uid="{00000000-0005-0000-0000-0000426C0000}"/>
    <cellStyle name="20% - Accent1 3 5 2 2 6 4 2" xfId="27898" xr:uid="{00000000-0005-0000-0000-0000436C0000}"/>
    <cellStyle name="20% - Accent1 3 5 2 2 6 4 2 2" xfId="27899" xr:uid="{00000000-0005-0000-0000-0000446C0000}"/>
    <cellStyle name="20% - Accent1 3 5 2 2 6 4 2 2 2" xfId="27900" xr:uid="{00000000-0005-0000-0000-0000456C0000}"/>
    <cellStyle name="20% - Accent1 3 5 2 2 6 4 2 3" xfId="27901" xr:uid="{00000000-0005-0000-0000-0000466C0000}"/>
    <cellStyle name="20% - Accent1 3 5 2 2 6 4 3" xfId="27902" xr:uid="{00000000-0005-0000-0000-0000476C0000}"/>
    <cellStyle name="20% - Accent1 3 5 2 2 6 4 3 2" xfId="27903" xr:uid="{00000000-0005-0000-0000-0000486C0000}"/>
    <cellStyle name="20% - Accent1 3 5 2 2 6 4 4" xfId="27904" xr:uid="{00000000-0005-0000-0000-0000496C0000}"/>
    <cellStyle name="20% - Accent1 3 5 2 2 6 5" xfId="27905" xr:uid="{00000000-0005-0000-0000-00004A6C0000}"/>
    <cellStyle name="20% - Accent1 3 5 2 2 6 5 2" xfId="27906" xr:uid="{00000000-0005-0000-0000-00004B6C0000}"/>
    <cellStyle name="20% - Accent1 3 5 2 2 6 5 2 2" xfId="27907" xr:uid="{00000000-0005-0000-0000-00004C6C0000}"/>
    <cellStyle name="20% - Accent1 3 5 2 2 6 5 3" xfId="27908" xr:uid="{00000000-0005-0000-0000-00004D6C0000}"/>
    <cellStyle name="20% - Accent1 3 5 2 2 6 6" xfId="27909" xr:uid="{00000000-0005-0000-0000-00004E6C0000}"/>
    <cellStyle name="20% - Accent1 3 5 2 2 6 6 2" xfId="27910" xr:uid="{00000000-0005-0000-0000-00004F6C0000}"/>
    <cellStyle name="20% - Accent1 3 5 2 2 6 6 2 2" xfId="27911" xr:uid="{00000000-0005-0000-0000-0000506C0000}"/>
    <cellStyle name="20% - Accent1 3 5 2 2 6 6 3" xfId="27912" xr:uid="{00000000-0005-0000-0000-0000516C0000}"/>
    <cellStyle name="20% - Accent1 3 5 2 2 6 7" xfId="27913" xr:uid="{00000000-0005-0000-0000-0000526C0000}"/>
    <cellStyle name="20% - Accent1 3 5 2 2 6 7 2" xfId="27914" xr:uid="{00000000-0005-0000-0000-0000536C0000}"/>
    <cellStyle name="20% - Accent1 3 5 2 2 6 8" xfId="27915" xr:uid="{00000000-0005-0000-0000-0000546C0000}"/>
    <cellStyle name="20% - Accent1 3 5 2 2 6 8 2" xfId="27916" xr:uid="{00000000-0005-0000-0000-0000556C0000}"/>
    <cellStyle name="20% - Accent1 3 5 2 2 6 9" xfId="27917" xr:uid="{00000000-0005-0000-0000-0000566C0000}"/>
    <cellStyle name="20% - Accent1 3 5 2 2 7" xfId="27918" xr:uid="{00000000-0005-0000-0000-0000576C0000}"/>
    <cellStyle name="20% - Accent1 3 5 2 2 7 2" xfId="27919" xr:uid="{00000000-0005-0000-0000-0000586C0000}"/>
    <cellStyle name="20% - Accent1 3 5 2 2 7 2 2" xfId="27920" xr:uid="{00000000-0005-0000-0000-0000596C0000}"/>
    <cellStyle name="20% - Accent1 3 5 2 2 7 2 2 2" xfId="27921" xr:uid="{00000000-0005-0000-0000-00005A6C0000}"/>
    <cellStyle name="20% - Accent1 3 5 2 2 7 2 3" xfId="27922" xr:uid="{00000000-0005-0000-0000-00005B6C0000}"/>
    <cellStyle name="20% - Accent1 3 5 2 2 7 3" xfId="27923" xr:uid="{00000000-0005-0000-0000-00005C6C0000}"/>
    <cellStyle name="20% - Accent1 3 5 2 2 7 3 2" xfId="27924" xr:uid="{00000000-0005-0000-0000-00005D6C0000}"/>
    <cellStyle name="20% - Accent1 3 5 2 2 7 4" xfId="27925" xr:uid="{00000000-0005-0000-0000-00005E6C0000}"/>
    <cellStyle name="20% - Accent1 3 5 2 2 8" xfId="27926" xr:uid="{00000000-0005-0000-0000-00005F6C0000}"/>
    <cellStyle name="20% - Accent1 3 5 2 2 8 2" xfId="27927" xr:uid="{00000000-0005-0000-0000-0000606C0000}"/>
    <cellStyle name="20% - Accent1 3 5 2 2 8 2 2" xfId="27928" xr:uid="{00000000-0005-0000-0000-0000616C0000}"/>
    <cellStyle name="20% - Accent1 3 5 2 2 8 2 2 2" xfId="27929" xr:uid="{00000000-0005-0000-0000-0000626C0000}"/>
    <cellStyle name="20% - Accent1 3 5 2 2 8 2 3" xfId="27930" xr:uid="{00000000-0005-0000-0000-0000636C0000}"/>
    <cellStyle name="20% - Accent1 3 5 2 2 8 3" xfId="27931" xr:uid="{00000000-0005-0000-0000-0000646C0000}"/>
    <cellStyle name="20% - Accent1 3 5 2 2 8 3 2" xfId="27932" xr:uid="{00000000-0005-0000-0000-0000656C0000}"/>
    <cellStyle name="20% - Accent1 3 5 2 2 8 4" xfId="27933" xr:uid="{00000000-0005-0000-0000-0000666C0000}"/>
    <cellStyle name="20% - Accent1 3 5 2 2 9" xfId="27934" xr:uid="{00000000-0005-0000-0000-0000676C0000}"/>
    <cellStyle name="20% - Accent1 3 5 2 2 9 2" xfId="27935" xr:uid="{00000000-0005-0000-0000-0000686C0000}"/>
    <cellStyle name="20% - Accent1 3 5 2 2 9 2 2" xfId="27936" xr:uid="{00000000-0005-0000-0000-0000696C0000}"/>
    <cellStyle name="20% - Accent1 3 5 2 2 9 2 2 2" xfId="27937" xr:uid="{00000000-0005-0000-0000-00006A6C0000}"/>
    <cellStyle name="20% - Accent1 3 5 2 2 9 2 3" xfId="27938" xr:uid="{00000000-0005-0000-0000-00006B6C0000}"/>
    <cellStyle name="20% - Accent1 3 5 2 2 9 3" xfId="27939" xr:uid="{00000000-0005-0000-0000-00006C6C0000}"/>
    <cellStyle name="20% - Accent1 3 5 2 2 9 3 2" xfId="27940" xr:uid="{00000000-0005-0000-0000-00006D6C0000}"/>
    <cellStyle name="20% - Accent1 3 5 2 2 9 4" xfId="27941" xr:uid="{00000000-0005-0000-0000-00006E6C0000}"/>
    <cellStyle name="20% - Accent1 3 5 2 3" xfId="27942" xr:uid="{00000000-0005-0000-0000-00006F6C0000}"/>
    <cellStyle name="20% - Accent1 3 5 2 3 10" xfId="27943" xr:uid="{00000000-0005-0000-0000-0000706C0000}"/>
    <cellStyle name="20% - Accent1 3 5 2 3 10 2" xfId="27944" xr:uid="{00000000-0005-0000-0000-0000716C0000}"/>
    <cellStyle name="20% - Accent1 3 5 2 3 11" xfId="27945" xr:uid="{00000000-0005-0000-0000-0000726C0000}"/>
    <cellStyle name="20% - Accent1 3 5 2 3 2" xfId="27946" xr:uid="{00000000-0005-0000-0000-0000736C0000}"/>
    <cellStyle name="20% - Accent1 3 5 2 3 2 2" xfId="27947" xr:uid="{00000000-0005-0000-0000-0000746C0000}"/>
    <cellStyle name="20% - Accent1 3 5 2 3 2 2 2" xfId="27948" xr:uid="{00000000-0005-0000-0000-0000756C0000}"/>
    <cellStyle name="20% - Accent1 3 5 2 3 2 2 2 2" xfId="27949" xr:uid="{00000000-0005-0000-0000-0000766C0000}"/>
    <cellStyle name="20% - Accent1 3 5 2 3 2 2 2 2 2" xfId="27950" xr:uid="{00000000-0005-0000-0000-0000776C0000}"/>
    <cellStyle name="20% - Accent1 3 5 2 3 2 2 2 3" xfId="27951" xr:uid="{00000000-0005-0000-0000-0000786C0000}"/>
    <cellStyle name="20% - Accent1 3 5 2 3 2 2 3" xfId="27952" xr:uid="{00000000-0005-0000-0000-0000796C0000}"/>
    <cellStyle name="20% - Accent1 3 5 2 3 2 2 3 2" xfId="27953" xr:uid="{00000000-0005-0000-0000-00007A6C0000}"/>
    <cellStyle name="20% - Accent1 3 5 2 3 2 2 4" xfId="27954" xr:uid="{00000000-0005-0000-0000-00007B6C0000}"/>
    <cellStyle name="20% - Accent1 3 5 2 3 2 3" xfId="27955" xr:uid="{00000000-0005-0000-0000-00007C6C0000}"/>
    <cellStyle name="20% - Accent1 3 5 2 3 2 3 2" xfId="27956" xr:uid="{00000000-0005-0000-0000-00007D6C0000}"/>
    <cellStyle name="20% - Accent1 3 5 2 3 2 3 2 2" xfId="27957" xr:uid="{00000000-0005-0000-0000-00007E6C0000}"/>
    <cellStyle name="20% - Accent1 3 5 2 3 2 3 2 2 2" xfId="27958" xr:uid="{00000000-0005-0000-0000-00007F6C0000}"/>
    <cellStyle name="20% - Accent1 3 5 2 3 2 3 2 3" xfId="27959" xr:uid="{00000000-0005-0000-0000-0000806C0000}"/>
    <cellStyle name="20% - Accent1 3 5 2 3 2 3 3" xfId="27960" xr:uid="{00000000-0005-0000-0000-0000816C0000}"/>
    <cellStyle name="20% - Accent1 3 5 2 3 2 3 3 2" xfId="27961" xr:uid="{00000000-0005-0000-0000-0000826C0000}"/>
    <cellStyle name="20% - Accent1 3 5 2 3 2 3 4" xfId="27962" xr:uid="{00000000-0005-0000-0000-0000836C0000}"/>
    <cellStyle name="20% - Accent1 3 5 2 3 2 4" xfId="27963" xr:uid="{00000000-0005-0000-0000-0000846C0000}"/>
    <cellStyle name="20% - Accent1 3 5 2 3 2 4 2" xfId="27964" xr:uid="{00000000-0005-0000-0000-0000856C0000}"/>
    <cellStyle name="20% - Accent1 3 5 2 3 2 4 2 2" xfId="27965" xr:uid="{00000000-0005-0000-0000-0000866C0000}"/>
    <cellStyle name="20% - Accent1 3 5 2 3 2 4 2 2 2" xfId="27966" xr:uid="{00000000-0005-0000-0000-0000876C0000}"/>
    <cellStyle name="20% - Accent1 3 5 2 3 2 4 2 3" xfId="27967" xr:uid="{00000000-0005-0000-0000-0000886C0000}"/>
    <cellStyle name="20% - Accent1 3 5 2 3 2 4 3" xfId="27968" xr:uid="{00000000-0005-0000-0000-0000896C0000}"/>
    <cellStyle name="20% - Accent1 3 5 2 3 2 4 3 2" xfId="27969" xr:uid="{00000000-0005-0000-0000-00008A6C0000}"/>
    <cellStyle name="20% - Accent1 3 5 2 3 2 4 4" xfId="27970" xr:uid="{00000000-0005-0000-0000-00008B6C0000}"/>
    <cellStyle name="20% - Accent1 3 5 2 3 2 5" xfId="27971" xr:uid="{00000000-0005-0000-0000-00008C6C0000}"/>
    <cellStyle name="20% - Accent1 3 5 2 3 2 5 2" xfId="27972" xr:uid="{00000000-0005-0000-0000-00008D6C0000}"/>
    <cellStyle name="20% - Accent1 3 5 2 3 2 5 2 2" xfId="27973" xr:uid="{00000000-0005-0000-0000-00008E6C0000}"/>
    <cellStyle name="20% - Accent1 3 5 2 3 2 5 3" xfId="27974" xr:uid="{00000000-0005-0000-0000-00008F6C0000}"/>
    <cellStyle name="20% - Accent1 3 5 2 3 2 6" xfId="27975" xr:uid="{00000000-0005-0000-0000-0000906C0000}"/>
    <cellStyle name="20% - Accent1 3 5 2 3 2 6 2" xfId="27976" xr:uid="{00000000-0005-0000-0000-0000916C0000}"/>
    <cellStyle name="20% - Accent1 3 5 2 3 2 6 2 2" xfId="27977" xr:uid="{00000000-0005-0000-0000-0000926C0000}"/>
    <cellStyle name="20% - Accent1 3 5 2 3 2 6 3" xfId="27978" xr:uid="{00000000-0005-0000-0000-0000936C0000}"/>
    <cellStyle name="20% - Accent1 3 5 2 3 2 7" xfId="27979" xr:uid="{00000000-0005-0000-0000-0000946C0000}"/>
    <cellStyle name="20% - Accent1 3 5 2 3 2 7 2" xfId="27980" xr:uid="{00000000-0005-0000-0000-0000956C0000}"/>
    <cellStyle name="20% - Accent1 3 5 2 3 2 8" xfId="27981" xr:uid="{00000000-0005-0000-0000-0000966C0000}"/>
    <cellStyle name="20% - Accent1 3 5 2 3 2 8 2" xfId="27982" xr:uid="{00000000-0005-0000-0000-0000976C0000}"/>
    <cellStyle name="20% - Accent1 3 5 2 3 2 9" xfId="27983" xr:uid="{00000000-0005-0000-0000-0000986C0000}"/>
    <cellStyle name="20% - Accent1 3 5 2 3 3" xfId="27984" xr:uid="{00000000-0005-0000-0000-0000996C0000}"/>
    <cellStyle name="20% - Accent1 3 5 2 3 3 2" xfId="27985" xr:uid="{00000000-0005-0000-0000-00009A6C0000}"/>
    <cellStyle name="20% - Accent1 3 5 2 3 3 2 2" xfId="27986" xr:uid="{00000000-0005-0000-0000-00009B6C0000}"/>
    <cellStyle name="20% - Accent1 3 5 2 3 3 2 2 2" xfId="27987" xr:uid="{00000000-0005-0000-0000-00009C6C0000}"/>
    <cellStyle name="20% - Accent1 3 5 2 3 3 2 2 2 2" xfId="27988" xr:uid="{00000000-0005-0000-0000-00009D6C0000}"/>
    <cellStyle name="20% - Accent1 3 5 2 3 3 2 2 3" xfId="27989" xr:uid="{00000000-0005-0000-0000-00009E6C0000}"/>
    <cellStyle name="20% - Accent1 3 5 2 3 3 2 3" xfId="27990" xr:uid="{00000000-0005-0000-0000-00009F6C0000}"/>
    <cellStyle name="20% - Accent1 3 5 2 3 3 2 3 2" xfId="27991" xr:uid="{00000000-0005-0000-0000-0000A06C0000}"/>
    <cellStyle name="20% - Accent1 3 5 2 3 3 2 4" xfId="27992" xr:uid="{00000000-0005-0000-0000-0000A16C0000}"/>
    <cellStyle name="20% - Accent1 3 5 2 3 3 3" xfId="27993" xr:uid="{00000000-0005-0000-0000-0000A26C0000}"/>
    <cellStyle name="20% - Accent1 3 5 2 3 3 3 2" xfId="27994" xr:uid="{00000000-0005-0000-0000-0000A36C0000}"/>
    <cellStyle name="20% - Accent1 3 5 2 3 3 3 2 2" xfId="27995" xr:uid="{00000000-0005-0000-0000-0000A46C0000}"/>
    <cellStyle name="20% - Accent1 3 5 2 3 3 3 2 2 2" xfId="27996" xr:uid="{00000000-0005-0000-0000-0000A56C0000}"/>
    <cellStyle name="20% - Accent1 3 5 2 3 3 3 2 3" xfId="27997" xr:uid="{00000000-0005-0000-0000-0000A66C0000}"/>
    <cellStyle name="20% - Accent1 3 5 2 3 3 3 3" xfId="27998" xr:uid="{00000000-0005-0000-0000-0000A76C0000}"/>
    <cellStyle name="20% - Accent1 3 5 2 3 3 3 3 2" xfId="27999" xr:uid="{00000000-0005-0000-0000-0000A86C0000}"/>
    <cellStyle name="20% - Accent1 3 5 2 3 3 3 4" xfId="28000" xr:uid="{00000000-0005-0000-0000-0000A96C0000}"/>
    <cellStyle name="20% - Accent1 3 5 2 3 3 4" xfId="28001" xr:uid="{00000000-0005-0000-0000-0000AA6C0000}"/>
    <cellStyle name="20% - Accent1 3 5 2 3 3 4 2" xfId="28002" xr:uid="{00000000-0005-0000-0000-0000AB6C0000}"/>
    <cellStyle name="20% - Accent1 3 5 2 3 3 4 2 2" xfId="28003" xr:uid="{00000000-0005-0000-0000-0000AC6C0000}"/>
    <cellStyle name="20% - Accent1 3 5 2 3 3 4 2 2 2" xfId="28004" xr:uid="{00000000-0005-0000-0000-0000AD6C0000}"/>
    <cellStyle name="20% - Accent1 3 5 2 3 3 4 2 3" xfId="28005" xr:uid="{00000000-0005-0000-0000-0000AE6C0000}"/>
    <cellStyle name="20% - Accent1 3 5 2 3 3 4 3" xfId="28006" xr:uid="{00000000-0005-0000-0000-0000AF6C0000}"/>
    <cellStyle name="20% - Accent1 3 5 2 3 3 4 3 2" xfId="28007" xr:uid="{00000000-0005-0000-0000-0000B06C0000}"/>
    <cellStyle name="20% - Accent1 3 5 2 3 3 4 4" xfId="28008" xr:uid="{00000000-0005-0000-0000-0000B16C0000}"/>
    <cellStyle name="20% - Accent1 3 5 2 3 3 5" xfId="28009" xr:uid="{00000000-0005-0000-0000-0000B26C0000}"/>
    <cellStyle name="20% - Accent1 3 5 2 3 3 5 2" xfId="28010" xr:uid="{00000000-0005-0000-0000-0000B36C0000}"/>
    <cellStyle name="20% - Accent1 3 5 2 3 3 5 2 2" xfId="28011" xr:uid="{00000000-0005-0000-0000-0000B46C0000}"/>
    <cellStyle name="20% - Accent1 3 5 2 3 3 5 3" xfId="28012" xr:uid="{00000000-0005-0000-0000-0000B56C0000}"/>
    <cellStyle name="20% - Accent1 3 5 2 3 3 6" xfId="28013" xr:uid="{00000000-0005-0000-0000-0000B66C0000}"/>
    <cellStyle name="20% - Accent1 3 5 2 3 3 6 2" xfId="28014" xr:uid="{00000000-0005-0000-0000-0000B76C0000}"/>
    <cellStyle name="20% - Accent1 3 5 2 3 3 6 2 2" xfId="28015" xr:uid="{00000000-0005-0000-0000-0000B86C0000}"/>
    <cellStyle name="20% - Accent1 3 5 2 3 3 6 3" xfId="28016" xr:uid="{00000000-0005-0000-0000-0000B96C0000}"/>
    <cellStyle name="20% - Accent1 3 5 2 3 3 7" xfId="28017" xr:uid="{00000000-0005-0000-0000-0000BA6C0000}"/>
    <cellStyle name="20% - Accent1 3 5 2 3 3 7 2" xfId="28018" xr:uid="{00000000-0005-0000-0000-0000BB6C0000}"/>
    <cellStyle name="20% - Accent1 3 5 2 3 3 8" xfId="28019" xr:uid="{00000000-0005-0000-0000-0000BC6C0000}"/>
    <cellStyle name="20% - Accent1 3 5 2 3 3 8 2" xfId="28020" xr:uid="{00000000-0005-0000-0000-0000BD6C0000}"/>
    <cellStyle name="20% - Accent1 3 5 2 3 3 9" xfId="28021" xr:uid="{00000000-0005-0000-0000-0000BE6C0000}"/>
    <cellStyle name="20% - Accent1 3 5 2 3 4" xfId="28022" xr:uid="{00000000-0005-0000-0000-0000BF6C0000}"/>
    <cellStyle name="20% - Accent1 3 5 2 3 4 2" xfId="28023" xr:uid="{00000000-0005-0000-0000-0000C06C0000}"/>
    <cellStyle name="20% - Accent1 3 5 2 3 4 2 2" xfId="28024" xr:uid="{00000000-0005-0000-0000-0000C16C0000}"/>
    <cellStyle name="20% - Accent1 3 5 2 3 4 2 2 2" xfId="28025" xr:uid="{00000000-0005-0000-0000-0000C26C0000}"/>
    <cellStyle name="20% - Accent1 3 5 2 3 4 2 3" xfId="28026" xr:uid="{00000000-0005-0000-0000-0000C36C0000}"/>
    <cellStyle name="20% - Accent1 3 5 2 3 4 3" xfId="28027" xr:uid="{00000000-0005-0000-0000-0000C46C0000}"/>
    <cellStyle name="20% - Accent1 3 5 2 3 4 3 2" xfId="28028" xr:uid="{00000000-0005-0000-0000-0000C56C0000}"/>
    <cellStyle name="20% - Accent1 3 5 2 3 4 4" xfId="28029" xr:uid="{00000000-0005-0000-0000-0000C66C0000}"/>
    <cellStyle name="20% - Accent1 3 5 2 3 5" xfId="28030" xr:uid="{00000000-0005-0000-0000-0000C76C0000}"/>
    <cellStyle name="20% - Accent1 3 5 2 3 5 2" xfId="28031" xr:uid="{00000000-0005-0000-0000-0000C86C0000}"/>
    <cellStyle name="20% - Accent1 3 5 2 3 5 2 2" xfId="28032" xr:uid="{00000000-0005-0000-0000-0000C96C0000}"/>
    <cellStyle name="20% - Accent1 3 5 2 3 5 2 2 2" xfId="28033" xr:uid="{00000000-0005-0000-0000-0000CA6C0000}"/>
    <cellStyle name="20% - Accent1 3 5 2 3 5 2 3" xfId="28034" xr:uid="{00000000-0005-0000-0000-0000CB6C0000}"/>
    <cellStyle name="20% - Accent1 3 5 2 3 5 3" xfId="28035" xr:uid="{00000000-0005-0000-0000-0000CC6C0000}"/>
    <cellStyle name="20% - Accent1 3 5 2 3 5 3 2" xfId="28036" xr:uid="{00000000-0005-0000-0000-0000CD6C0000}"/>
    <cellStyle name="20% - Accent1 3 5 2 3 5 4" xfId="28037" xr:uid="{00000000-0005-0000-0000-0000CE6C0000}"/>
    <cellStyle name="20% - Accent1 3 5 2 3 6" xfId="28038" xr:uid="{00000000-0005-0000-0000-0000CF6C0000}"/>
    <cellStyle name="20% - Accent1 3 5 2 3 6 2" xfId="28039" xr:uid="{00000000-0005-0000-0000-0000D06C0000}"/>
    <cellStyle name="20% - Accent1 3 5 2 3 6 2 2" xfId="28040" xr:uid="{00000000-0005-0000-0000-0000D16C0000}"/>
    <cellStyle name="20% - Accent1 3 5 2 3 6 2 2 2" xfId="28041" xr:uid="{00000000-0005-0000-0000-0000D26C0000}"/>
    <cellStyle name="20% - Accent1 3 5 2 3 6 2 3" xfId="28042" xr:uid="{00000000-0005-0000-0000-0000D36C0000}"/>
    <cellStyle name="20% - Accent1 3 5 2 3 6 3" xfId="28043" xr:uid="{00000000-0005-0000-0000-0000D46C0000}"/>
    <cellStyle name="20% - Accent1 3 5 2 3 6 3 2" xfId="28044" xr:uid="{00000000-0005-0000-0000-0000D56C0000}"/>
    <cellStyle name="20% - Accent1 3 5 2 3 6 4" xfId="28045" xr:uid="{00000000-0005-0000-0000-0000D66C0000}"/>
    <cellStyle name="20% - Accent1 3 5 2 3 7" xfId="28046" xr:uid="{00000000-0005-0000-0000-0000D76C0000}"/>
    <cellStyle name="20% - Accent1 3 5 2 3 7 2" xfId="28047" xr:uid="{00000000-0005-0000-0000-0000D86C0000}"/>
    <cellStyle name="20% - Accent1 3 5 2 3 7 2 2" xfId="28048" xr:uid="{00000000-0005-0000-0000-0000D96C0000}"/>
    <cellStyle name="20% - Accent1 3 5 2 3 7 3" xfId="28049" xr:uid="{00000000-0005-0000-0000-0000DA6C0000}"/>
    <cellStyle name="20% - Accent1 3 5 2 3 8" xfId="28050" xr:uid="{00000000-0005-0000-0000-0000DB6C0000}"/>
    <cellStyle name="20% - Accent1 3 5 2 3 8 2" xfId="28051" xr:uid="{00000000-0005-0000-0000-0000DC6C0000}"/>
    <cellStyle name="20% - Accent1 3 5 2 3 8 2 2" xfId="28052" xr:uid="{00000000-0005-0000-0000-0000DD6C0000}"/>
    <cellStyle name="20% - Accent1 3 5 2 3 8 3" xfId="28053" xr:uid="{00000000-0005-0000-0000-0000DE6C0000}"/>
    <cellStyle name="20% - Accent1 3 5 2 3 9" xfId="28054" xr:uid="{00000000-0005-0000-0000-0000DF6C0000}"/>
    <cellStyle name="20% - Accent1 3 5 2 3 9 2" xfId="28055" xr:uid="{00000000-0005-0000-0000-0000E06C0000}"/>
    <cellStyle name="20% - Accent1 3 5 2 4" xfId="28056" xr:uid="{00000000-0005-0000-0000-0000E16C0000}"/>
    <cellStyle name="20% - Accent1 3 5 2 4 10" xfId="28057" xr:uid="{00000000-0005-0000-0000-0000E26C0000}"/>
    <cellStyle name="20% - Accent1 3 5 2 4 10 2" xfId="28058" xr:uid="{00000000-0005-0000-0000-0000E36C0000}"/>
    <cellStyle name="20% - Accent1 3 5 2 4 11" xfId="28059" xr:uid="{00000000-0005-0000-0000-0000E46C0000}"/>
    <cellStyle name="20% - Accent1 3 5 2 4 2" xfId="28060" xr:uid="{00000000-0005-0000-0000-0000E56C0000}"/>
    <cellStyle name="20% - Accent1 3 5 2 4 2 2" xfId="28061" xr:uid="{00000000-0005-0000-0000-0000E66C0000}"/>
    <cellStyle name="20% - Accent1 3 5 2 4 2 2 2" xfId="28062" xr:uid="{00000000-0005-0000-0000-0000E76C0000}"/>
    <cellStyle name="20% - Accent1 3 5 2 4 2 2 2 2" xfId="28063" xr:uid="{00000000-0005-0000-0000-0000E86C0000}"/>
    <cellStyle name="20% - Accent1 3 5 2 4 2 2 2 2 2" xfId="28064" xr:uid="{00000000-0005-0000-0000-0000E96C0000}"/>
    <cellStyle name="20% - Accent1 3 5 2 4 2 2 2 3" xfId="28065" xr:uid="{00000000-0005-0000-0000-0000EA6C0000}"/>
    <cellStyle name="20% - Accent1 3 5 2 4 2 2 3" xfId="28066" xr:uid="{00000000-0005-0000-0000-0000EB6C0000}"/>
    <cellStyle name="20% - Accent1 3 5 2 4 2 2 3 2" xfId="28067" xr:uid="{00000000-0005-0000-0000-0000EC6C0000}"/>
    <cellStyle name="20% - Accent1 3 5 2 4 2 2 4" xfId="28068" xr:uid="{00000000-0005-0000-0000-0000ED6C0000}"/>
    <cellStyle name="20% - Accent1 3 5 2 4 2 3" xfId="28069" xr:uid="{00000000-0005-0000-0000-0000EE6C0000}"/>
    <cellStyle name="20% - Accent1 3 5 2 4 2 3 2" xfId="28070" xr:uid="{00000000-0005-0000-0000-0000EF6C0000}"/>
    <cellStyle name="20% - Accent1 3 5 2 4 2 3 2 2" xfId="28071" xr:uid="{00000000-0005-0000-0000-0000F06C0000}"/>
    <cellStyle name="20% - Accent1 3 5 2 4 2 3 2 2 2" xfId="28072" xr:uid="{00000000-0005-0000-0000-0000F16C0000}"/>
    <cellStyle name="20% - Accent1 3 5 2 4 2 3 2 3" xfId="28073" xr:uid="{00000000-0005-0000-0000-0000F26C0000}"/>
    <cellStyle name="20% - Accent1 3 5 2 4 2 3 3" xfId="28074" xr:uid="{00000000-0005-0000-0000-0000F36C0000}"/>
    <cellStyle name="20% - Accent1 3 5 2 4 2 3 3 2" xfId="28075" xr:uid="{00000000-0005-0000-0000-0000F46C0000}"/>
    <cellStyle name="20% - Accent1 3 5 2 4 2 3 4" xfId="28076" xr:uid="{00000000-0005-0000-0000-0000F56C0000}"/>
    <cellStyle name="20% - Accent1 3 5 2 4 2 4" xfId="28077" xr:uid="{00000000-0005-0000-0000-0000F66C0000}"/>
    <cellStyle name="20% - Accent1 3 5 2 4 2 4 2" xfId="28078" xr:uid="{00000000-0005-0000-0000-0000F76C0000}"/>
    <cellStyle name="20% - Accent1 3 5 2 4 2 4 2 2" xfId="28079" xr:uid="{00000000-0005-0000-0000-0000F86C0000}"/>
    <cellStyle name="20% - Accent1 3 5 2 4 2 4 2 2 2" xfId="28080" xr:uid="{00000000-0005-0000-0000-0000F96C0000}"/>
    <cellStyle name="20% - Accent1 3 5 2 4 2 4 2 3" xfId="28081" xr:uid="{00000000-0005-0000-0000-0000FA6C0000}"/>
    <cellStyle name="20% - Accent1 3 5 2 4 2 4 3" xfId="28082" xr:uid="{00000000-0005-0000-0000-0000FB6C0000}"/>
    <cellStyle name="20% - Accent1 3 5 2 4 2 4 3 2" xfId="28083" xr:uid="{00000000-0005-0000-0000-0000FC6C0000}"/>
    <cellStyle name="20% - Accent1 3 5 2 4 2 4 4" xfId="28084" xr:uid="{00000000-0005-0000-0000-0000FD6C0000}"/>
    <cellStyle name="20% - Accent1 3 5 2 4 2 5" xfId="28085" xr:uid="{00000000-0005-0000-0000-0000FE6C0000}"/>
    <cellStyle name="20% - Accent1 3 5 2 4 2 5 2" xfId="28086" xr:uid="{00000000-0005-0000-0000-0000FF6C0000}"/>
    <cellStyle name="20% - Accent1 3 5 2 4 2 5 2 2" xfId="28087" xr:uid="{00000000-0005-0000-0000-0000006D0000}"/>
    <cellStyle name="20% - Accent1 3 5 2 4 2 5 3" xfId="28088" xr:uid="{00000000-0005-0000-0000-0000016D0000}"/>
    <cellStyle name="20% - Accent1 3 5 2 4 2 6" xfId="28089" xr:uid="{00000000-0005-0000-0000-0000026D0000}"/>
    <cellStyle name="20% - Accent1 3 5 2 4 2 6 2" xfId="28090" xr:uid="{00000000-0005-0000-0000-0000036D0000}"/>
    <cellStyle name="20% - Accent1 3 5 2 4 2 6 2 2" xfId="28091" xr:uid="{00000000-0005-0000-0000-0000046D0000}"/>
    <cellStyle name="20% - Accent1 3 5 2 4 2 6 3" xfId="28092" xr:uid="{00000000-0005-0000-0000-0000056D0000}"/>
    <cellStyle name="20% - Accent1 3 5 2 4 2 7" xfId="28093" xr:uid="{00000000-0005-0000-0000-0000066D0000}"/>
    <cellStyle name="20% - Accent1 3 5 2 4 2 7 2" xfId="28094" xr:uid="{00000000-0005-0000-0000-0000076D0000}"/>
    <cellStyle name="20% - Accent1 3 5 2 4 2 8" xfId="28095" xr:uid="{00000000-0005-0000-0000-0000086D0000}"/>
    <cellStyle name="20% - Accent1 3 5 2 4 2 8 2" xfId="28096" xr:uid="{00000000-0005-0000-0000-0000096D0000}"/>
    <cellStyle name="20% - Accent1 3 5 2 4 2 9" xfId="28097" xr:uid="{00000000-0005-0000-0000-00000A6D0000}"/>
    <cellStyle name="20% - Accent1 3 5 2 4 3" xfId="28098" xr:uid="{00000000-0005-0000-0000-00000B6D0000}"/>
    <cellStyle name="20% - Accent1 3 5 2 4 3 2" xfId="28099" xr:uid="{00000000-0005-0000-0000-00000C6D0000}"/>
    <cellStyle name="20% - Accent1 3 5 2 4 3 2 2" xfId="28100" xr:uid="{00000000-0005-0000-0000-00000D6D0000}"/>
    <cellStyle name="20% - Accent1 3 5 2 4 3 2 2 2" xfId="28101" xr:uid="{00000000-0005-0000-0000-00000E6D0000}"/>
    <cellStyle name="20% - Accent1 3 5 2 4 3 2 2 2 2" xfId="28102" xr:uid="{00000000-0005-0000-0000-00000F6D0000}"/>
    <cellStyle name="20% - Accent1 3 5 2 4 3 2 2 3" xfId="28103" xr:uid="{00000000-0005-0000-0000-0000106D0000}"/>
    <cellStyle name="20% - Accent1 3 5 2 4 3 2 3" xfId="28104" xr:uid="{00000000-0005-0000-0000-0000116D0000}"/>
    <cellStyle name="20% - Accent1 3 5 2 4 3 2 3 2" xfId="28105" xr:uid="{00000000-0005-0000-0000-0000126D0000}"/>
    <cellStyle name="20% - Accent1 3 5 2 4 3 2 4" xfId="28106" xr:uid="{00000000-0005-0000-0000-0000136D0000}"/>
    <cellStyle name="20% - Accent1 3 5 2 4 3 3" xfId="28107" xr:uid="{00000000-0005-0000-0000-0000146D0000}"/>
    <cellStyle name="20% - Accent1 3 5 2 4 3 3 2" xfId="28108" xr:uid="{00000000-0005-0000-0000-0000156D0000}"/>
    <cellStyle name="20% - Accent1 3 5 2 4 3 3 2 2" xfId="28109" xr:uid="{00000000-0005-0000-0000-0000166D0000}"/>
    <cellStyle name="20% - Accent1 3 5 2 4 3 3 2 2 2" xfId="28110" xr:uid="{00000000-0005-0000-0000-0000176D0000}"/>
    <cellStyle name="20% - Accent1 3 5 2 4 3 3 2 3" xfId="28111" xr:uid="{00000000-0005-0000-0000-0000186D0000}"/>
    <cellStyle name="20% - Accent1 3 5 2 4 3 3 3" xfId="28112" xr:uid="{00000000-0005-0000-0000-0000196D0000}"/>
    <cellStyle name="20% - Accent1 3 5 2 4 3 3 3 2" xfId="28113" xr:uid="{00000000-0005-0000-0000-00001A6D0000}"/>
    <cellStyle name="20% - Accent1 3 5 2 4 3 3 4" xfId="28114" xr:uid="{00000000-0005-0000-0000-00001B6D0000}"/>
    <cellStyle name="20% - Accent1 3 5 2 4 3 4" xfId="28115" xr:uid="{00000000-0005-0000-0000-00001C6D0000}"/>
    <cellStyle name="20% - Accent1 3 5 2 4 3 4 2" xfId="28116" xr:uid="{00000000-0005-0000-0000-00001D6D0000}"/>
    <cellStyle name="20% - Accent1 3 5 2 4 3 4 2 2" xfId="28117" xr:uid="{00000000-0005-0000-0000-00001E6D0000}"/>
    <cellStyle name="20% - Accent1 3 5 2 4 3 4 2 2 2" xfId="28118" xr:uid="{00000000-0005-0000-0000-00001F6D0000}"/>
    <cellStyle name="20% - Accent1 3 5 2 4 3 4 2 3" xfId="28119" xr:uid="{00000000-0005-0000-0000-0000206D0000}"/>
    <cellStyle name="20% - Accent1 3 5 2 4 3 4 3" xfId="28120" xr:uid="{00000000-0005-0000-0000-0000216D0000}"/>
    <cellStyle name="20% - Accent1 3 5 2 4 3 4 3 2" xfId="28121" xr:uid="{00000000-0005-0000-0000-0000226D0000}"/>
    <cellStyle name="20% - Accent1 3 5 2 4 3 4 4" xfId="28122" xr:uid="{00000000-0005-0000-0000-0000236D0000}"/>
    <cellStyle name="20% - Accent1 3 5 2 4 3 5" xfId="28123" xr:uid="{00000000-0005-0000-0000-0000246D0000}"/>
    <cellStyle name="20% - Accent1 3 5 2 4 3 5 2" xfId="28124" xr:uid="{00000000-0005-0000-0000-0000256D0000}"/>
    <cellStyle name="20% - Accent1 3 5 2 4 3 5 2 2" xfId="28125" xr:uid="{00000000-0005-0000-0000-0000266D0000}"/>
    <cellStyle name="20% - Accent1 3 5 2 4 3 5 3" xfId="28126" xr:uid="{00000000-0005-0000-0000-0000276D0000}"/>
    <cellStyle name="20% - Accent1 3 5 2 4 3 6" xfId="28127" xr:uid="{00000000-0005-0000-0000-0000286D0000}"/>
    <cellStyle name="20% - Accent1 3 5 2 4 3 6 2" xfId="28128" xr:uid="{00000000-0005-0000-0000-0000296D0000}"/>
    <cellStyle name="20% - Accent1 3 5 2 4 3 6 2 2" xfId="28129" xr:uid="{00000000-0005-0000-0000-00002A6D0000}"/>
    <cellStyle name="20% - Accent1 3 5 2 4 3 6 3" xfId="28130" xr:uid="{00000000-0005-0000-0000-00002B6D0000}"/>
    <cellStyle name="20% - Accent1 3 5 2 4 3 7" xfId="28131" xr:uid="{00000000-0005-0000-0000-00002C6D0000}"/>
    <cellStyle name="20% - Accent1 3 5 2 4 3 7 2" xfId="28132" xr:uid="{00000000-0005-0000-0000-00002D6D0000}"/>
    <cellStyle name="20% - Accent1 3 5 2 4 3 8" xfId="28133" xr:uid="{00000000-0005-0000-0000-00002E6D0000}"/>
    <cellStyle name="20% - Accent1 3 5 2 4 3 8 2" xfId="28134" xr:uid="{00000000-0005-0000-0000-00002F6D0000}"/>
    <cellStyle name="20% - Accent1 3 5 2 4 3 9" xfId="28135" xr:uid="{00000000-0005-0000-0000-0000306D0000}"/>
    <cellStyle name="20% - Accent1 3 5 2 4 4" xfId="28136" xr:uid="{00000000-0005-0000-0000-0000316D0000}"/>
    <cellStyle name="20% - Accent1 3 5 2 4 4 2" xfId="28137" xr:uid="{00000000-0005-0000-0000-0000326D0000}"/>
    <cellStyle name="20% - Accent1 3 5 2 4 4 2 2" xfId="28138" xr:uid="{00000000-0005-0000-0000-0000336D0000}"/>
    <cellStyle name="20% - Accent1 3 5 2 4 4 2 2 2" xfId="28139" xr:uid="{00000000-0005-0000-0000-0000346D0000}"/>
    <cellStyle name="20% - Accent1 3 5 2 4 4 2 3" xfId="28140" xr:uid="{00000000-0005-0000-0000-0000356D0000}"/>
    <cellStyle name="20% - Accent1 3 5 2 4 4 3" xfId="28141" xr:uid="{00000000-0005-0000-0000-0000366D0000}"/>
    <cellStyle name="20% - Accent1 3 5 2 4 4 3 2" xfId="28142" xr:uid="{00000000-0005-0000-0000-0000376D0000}"/>
    <cellStyle name="20% - Accent1 3 5 2 4 4 4" xfId="28143" xr:uid="{00000000-0005-0000-0000-0000386D0000}"/>
    <cellStyle name="20% - Accent1 3 5 2 4 5" xfId="28144" xr:uid="{00000000-0005-0000-0000-0000396D0000}"/>
    <cellStyle name="20% - Accent1 3 5 2 4 5 2" xfId="28145" xr:uid="{00000000-0005-0000-0000-00003A6D0000}"/>
    <cellStyle name="20% - Accent1 3 5 2 4 5 2 2" xfId="28146" xr:uid="{00000000-0005-0000-0000-00003B6D0000}"/>
    <cellStyle name="20% - Accent1 3 5 2 4 5 2 2 2" xfId="28147" xr:uid="{00000000-0005-0000-0000-00003C6D0000}"/>
    <cellStyle name="20% - Accent1 3 5 2 4 5 2 3" xfId="28148" xr:uid="{00000000-0005-0000-0000-00003D6D0000}"/>
    <cellStyle name="20% - Accent1 3 5 2 4 5 3" xfId="28149" xr:uid="{00000000-0005-0000-0000-00003E6D0000}"/>
    <cellStyle name="20% - Accent1 3 5 2 4 5 3 2" xfId="28150" xr:uid="{00000000-0005-0000-0000-00003F6D0000}"/>
    <cellStyle name="20% - Accent1 3 5 2 4 5 4" xfId="28151" xr:uid="{00000000-0005-0000-0000-0000406D0000}"/>
    <cellStyle name="20% - Accent1 3 5 2 4 6" xfId="28152" xr:uid="{00000000-0005-0000-0000-0000416D0000}"/>
    <cellStyle name="20% - Accent1 3 5 2 4 6 2" xfId="28153" xr:uid="{00000000-0005-0000-0000-0000426D0000}"/>
    <cellStyle name="20% - Accent1 3 5 2 4 6 2 2" xfId="28154" xr:uid="{00000000-0005-0000-0000-0000436D0000}"/>
    <cellStyle name="20% - Accent1 3 5 2 4 6 2 2 2" xfId="28155" xr:uid="{00000000-0005-0000-0000-0000446D0000}"/>
    <cellStyle name="20% - Accent1 3 5 2 4 6 2 3" xfId="28156" xr:uid="{00000000-0005-0000-0000-0000456D0000}"/>
    <cellStyle name="20% - Accent1 3 5 2 4 6 3" xfId="28157" xr:uid="{00000000-0005-0000-0000-0000466D0000}"/>
    <cellStyle name="20% - Accent1 3 5 2 4 6 3 2" xfId="28158" xr:uid="{00000000-0005-0000-0000-0000476D0000}"/>
    <cellStyle name="20% - Accent1 3 5 2 4 6 4" xfId="28159" xr:uid="{00000000-0005-0000-0000-0000486D0000}"/>
    <cellStyle name="20% - Accent1 3 5 2 4 7" xfId="28160" xr:uid="{00000000-0005-0000-0000-0000496D0000}"/>
    <cellStyle name="20% - Accent1 3 5 2 4 7 2" xfId="28161" xr:uid="{00000000-0005-0000-0000-00004A6D0000}"/>
    <cellStyle name="20% - Accent1 3 5 2 4 7 2 2" xfId="28162" xr:uid="{00000000-0005-0000-0000-00004B6D0000}"/>
    <cellStyle name="20% - Accent1 3 5 2 4 7 3" xfId="28163" xr:uid="{00000000-0005-0000-0000-00004C6D0000}"/>
    <cellStyle name="20% - Accent1 3 5 2 4 8" xfId="28164" xr:uid="{00000000-0005-0000-0000-00004D6D0000}"/>
    <cellStyle name="20% - Accent1 3 5 2 4 8 2" xfId="28165" xr:uid="{00000000-0005-0000-0000-00004E6D0000}"/>
    <cellStyle name="20% - Accent1 3 5 2 4 8 2 2" xfId="28166" xr:uid="{00000000-0005-0000-0000-00004F6D0000}"/>
    <cellStyle name="20% - Accent1 3 5 2 4 8 3" xfId="28167" xr:uid="{00000000-0005-0000-0000-0000506D0000}"/>
    <cellStyle name="20% - Accent1 3 5 2 4 9" xfId="28168" xr:uid="{00000000-0005-0000-0000-0000516D0000}"/>
    <cellStyle name="20% - Accent1 3 5 2 4 9 2" xfId="28169" xr:uid="{00000000-0005-0000-0000-0000526D0000}"/>
    <cellStyle name="20% - Accent1 3 5 2 5" xfId="28170" xr:uid="{00000000-0005-0000-0000-0000536D0000}"/>
    <cellStyle name="20% - Accent1 3 5 2 5 10" xfId="28171" xr:uid="{00000000-0005-0000-0000-0000546D0000}"/>
    <cellStyle name="20% - Accent1 3 5 2 5 10 2" xfId="28172" xr:uid="{00000000-0005-0000-0000-0000556D0000}"/>
    <cellStyle name="20% - Accent1 3 5 2 5 11" xfId="28173" xr:uid="{00000000-0005-0000-0000-0000566D0000}"/>
    <cellStyle name="20% - Accent1 3 5 2 5 2" xfId="28174" xr:uid="{00000000-0005-0000-0000-0000576D0000}"/>
    <cellStyle name="20% - Accent1 3 5 2 5 2 2" xfId="28175" xr:uid="{00000000-0005-0000-0000-0000586D0000}"/>
    <cellStyle name="20% - Accent1 3 5 2 5 2 2 2" xfId="28176" xr:uid="{00000000-0005-0000-0000-0000596D0000}"/>
    <cellStyle name="20% - Accent1 3 5 2 5 2 2 2 2" xfId="28177" xr:uid="{00000000-0005-0000-0000-00005A6D0000}"/>
    <cellStyle name="20% - Accent1 3 5 2 5 2 2 2 2 2" xfId="28178" xr:uid="{00000000-0005-0000-0000-00005B6D0000}"/>
    <cellStyle name="20% - Accent1 3 5 2 5 2 2 2 3" xfId="28179" xr:uid="{00000000-0005-0000-0000-00005C6D0000}"/>
    <cellStyle name="20% - Accent1 3 5 2 5 2 2 3" xfId="28180" xr:uid="{00000000-0005-0000-0000-00005D6D0000}"/>
    <cellStyle name="20% - Accent1 3 5 2 5 2 2 3 2" xfId="28181" xr:uid="{00000000-0005-0000-0000-00005E6D0000}"/>
    <cellStyle name="20% - Accent1 3 5 2 5 2 2 4" xfId="28182" xr:uid="{00000000-0005-0000-0000-00005F6D0000}"/>
    <cellStyle name="20% - Accent1 3 5 2 5 2 3" xfId="28183" xr:uid="{00000000-0005-0000-0000-0000606D0000}"/>
    <cellStyle name="20% - Accent1 3 5 2 5 2 3 2" xfId="28184" xr:uid="{00000000-0005-0000-0000-0000616D0000}"/>
    <cellStyle name="20% - Accent1 3 5 2 5 2 3 2 2" xfId="28185" xr:uid="{00000000-0005-0000-0000-0000626D0000}"/>
    <cellStyle name="20% - Accent1 3 5 2 5 2 3 2 2 2" xfId="28186" xr:uid="{00000000-0005-0000-0000-0000636D0000}"/>
    <cellStyle name="20% - Accent1 3 5 2 5 2 3 2 3" xfId="28187" xr:uid="{00000000-0005-0000-0000-0000646D0000}"/>
    <cellStyle name="20% - Accent1 3 5 2 5 2 3 3" xfId="28188" xr:uid="{00000000-0005-0000-0000-0000656D0000}"/>
    <cellStyle name="20% - Accent1 3 5 2 5 2 3 3 2" xfId="28189" xr:uid="{00000000-0005-0000-0000-0000666D0000}"/>
    <cellStyle name="20% - Accent1 3 5 2 5 2 3 4" xfId="28190" xr:uid="{00000000-0005-0000-0000-0000676D0000}"/>
    <cellStyle name="20% - Accent1 3 5 2 5 2 4" xfId="28191" xr:uid="{00000000-0005-0000-0000-0000686D0000}"/>
    <cellStyle name="20% - Accent1 3 5 2 5 2 4 2" xfId="28192" xr:uid="{00000000-0005-0000-0000-0000696D0000}"/>
    <cellStyle name="20% - Accent1 3 5 2 5 2 4 2 2" xfId="28193" xr:uid="{00000000-0005-0000-0000-00006A6D0000}"/>
    <cellStyle name="20% - Accent1 3 5 2 5 2 4 2 2 2" xfId="28194" xr:uid="{00000000-0005-0000-0000-00006B6D0000}"/>
    <cellStyle name="20% - Accent1 3 5 2 5 2 4 2 3" xfId="28195" xr:uid="{00000000-0005-0000-0000-00006C6D0000}"/>
    <cellStyle name="20% - Accent1 3 5 2 5 2 4 3" xfId="28196" xr:uid="{00000000-0005-0000-0000-00006D6D0000}"/>
    <cellStyle name="20% - Accent1 3 5 2 5 2 4 3 2" xfId="28197" xr:uid="{00000000-0005-0000-0000-00006E6D0000}"/>
    <cellStyle name="20% - Accent1 3 5 2 5 2 4 4" xfId="28198" xr:uid="{00000000-0005-0000-0000-00006F6D0000}"/>
    <cellStyle name="20% - Accent1 3 5 2 5 2 5" xfId="28199" xr:uid="{00000000-0005-0000-0000-0000706D0000}"/>
    <cellStyle name="20% - Accent1 3 5 2 5 2 5 2" xfId="28200" xr:uid="{00000000-0005-0000-0000-0000716D0000}"/>
    <cellStyle name="20% - Accent1 3 5 2 5 2 5 2 2" xfId="28201" xr:uid="{00000000-0005-0000-0000-0000726D0000}"/>
    <cellStyle name="20% - Accent1 3 5 2 5 2 5 3" xfId="28202" xr:uid="{00000000-0005-0000-0000-0000736D0000}"/>
    <cellStyle name="20% - Accent1 3 5 2 5 2 6" xfId="28203" xr:uid="{00000000-0005-0000-0000-0000746D0000}"/>
    <cellStyle name="20% - Accent1 3 5 2 5 2 6 2" xfId="28204" xr:uid="{00000000-0005-0000-0000-0000756D0000}"/>
    <cellStyle name="20% - Accent1 3 5 2 5 2 6 2 2" xfId="28205" xr:uid="{00000000-0005-0000-0000-0000766D0000}"/>
    <cellStyle name="20% - Accent1 3 5 2 5 2 6 3" xfId="28206" xr:uid="{00000000-0005-0000-0000-0000776D0000}"/>
    <cellStyle name="20% - Accent1 3 5 2 5 2 7" xfId="28207" xr:uid="{00000000-0005-0000-0000-0000786D0000}"/>
    <cellStyle name="20% - Accent1 3 5 2 5 2 7 2" xfId="28208" xr:uid="{00000000-0005-0000-0000-0000796D0000}"/>
    <cellStyle name="20% - Accent1 3 5 2 5 2 8" xfId="28209" xr:uid="{00000000-0005-0000-0000-00007A6D0000}"/>
    <cellStyle name="20% - Accent1 3 5 2 5 2 8 2" xfId="28210" xr:uid="{00000000-0005-0000-0000-00007B6D0000}"/>
    <cellStyle name="20% - Accent1 3 5 2 5 2 9" xfId="28211" xr:uid="{00000000-0005-0000-0000-00007C6D0000}"/>
    <cellStyle name="20% - Accent1 3 5 2 5 3" xfId="28212" xr:uid="{00000000-0005-0000-0000-00007D6D0000}"/>
    <cellStyle name="20% - Accent1 3 5 2 5 3 2" xfId="28213" xr:uid="{00000000-0005-0000-0000-00007E6D0000}"/>
    <cellStyle name="20% - Accent1 3 5 2 5 3 2 2" xfId="28214" xr:uid="{00000000-0005-0000-0000-00007F6D0000}"/>
    <cellStyle name="20% - Accent1 3 5 2 5 3 2 2 2" xfId="28215" xr:uid="{00000000-0005-0000-0000-0000806D0000}"/>
    <cellStyle name="20% - Accent1 3 5 2 5 3 2 2 2 2" xfId="28216" xr:uid="{00000000-0005-0000-0000-0000816D0000}"/>
    <cellStyle name="20% - Accent1 3 5 2 5 3 2 2 3" xfId="28217" xr:uid="{00000000-0005-0000-0000-0000826D0000}"/>
    <cellStyle name="20% - Accent1 3 5 2 5 3 2 3" xfId="28218" xr:uid="{00000000-0005-0000-0000-0000836D0000}"/>
    <cellStyle name="20% - Accent1 3 5 2 5 3 2 3 2" xfId="28219" xr:uid="{00000000-0005-0000-0000-0000846D0000}"/>
    <cellStyle name="20% - Accent1 3 5 2 5 3 2 4" xfId="28220" xr:uid="{00000000-0005-0000-0000-0000856D0000}"/>
    <cellStyle name="20% - Accent1 3 5 2 5 3 3" xfId="28221" xr:uid="{00000000-0005-0000-0000-0000866D0000}"/>
    <cellStyle name="20% - Accent1 3 5 2 5 3 3 2" xfId="28222" xr:uid="{00000000-0005-0000-0000-0000876D0000}"/>
    <cellStyle name="20% - Accent1 3 5 2 5 3 3 2 2" xfId="28223" xr:uid="{00000000-0005-0000-0000-0000886D0000}"/>
    <cellStyle name="20% - Accent1 3 5 2 5 3 3 2 2 2" xfId="28224" xr:uid="{00000000-0005-0000-0000-0000896D0000}"/>
    <cellStyle name="20% - Accent1 3 5 2 5 3 3 2 3" xfId="28225" xr:uid="{00000000-0005-0000-0000-00008A6D0000}"/>
    <cellStyle name="20% - Accent1 3 5 2 5 3 3 3" xfId="28226" xr:uid="{00000000-0005-0000-0000-00008B6D0000}"/>
    <cellStyle name="20% - Accent1 3 5 2 5 3 3 3 2" xfId="28227" xr:uid="{00000000-0005-0000-0000-00008C6D0000}"/>
    <cellStyle name="20% - Accent1 3 5 2 5 3 3 4" xfId="28228" xr:uid="{00000000-0005-0000-0000-00008D6D0000}"/>
    <cellStyle name="20% - Accent1 3 5 2 5 3 4" xfId="28229" xr:uid="{00000000-0005-0000-0000-00008E6D0000}"/>
    <cellStyle name="20% - Accent1 3 5 2 5 3 4 2" xfId="28230" xr:uid="{00000000-0005-0000-0000-00008F6D0000}"/>
    <cellStyle name="20% - Accent1 3 5 2 5 3 4 2 2" xfId="28231" xr:uid="{00000000-0005-0000-0000-0000906D0000}"/>
    <cellStyle name="20% - Accent1 3 5 2 5 3 4 2 2 2" xfId="28232" xr:uid="{00000000-0005-0000-0000-0000916D0000}"/>
    <cellStyle name="20% - Accent1 3 5 2 5 3 4 2 3" xfId="28233" xr:uid="{00000000-0005-0000-0000-0000926D0000}"/>
    <cellStyle name="20% - Accent1 3 5 2 5 3 4 3" xfId="28234" xr:uid="{00000000-0005-0000-0000-0000936D0000}"/>
    <cellStyle name="20% - Accent1 3 5 2 5 3 4 3 2" xfId="28235" xr:uid="{00000000-0005-0000-0000-0000946D0000}"/>
    <cellStyle name="20% - Accent1 3 5 2 5 3 4 4" xfId="28236" xr:uid="{00000000-0005-0000-0000-0000956D0000}"/>
    <cellStyle name="20% - Accent1 3 5 2 5 3 5" xfId="28237" xr:uid="{00000000-0005-0000-0000-0000966D0000}"/>
    <cellStyle name="20% - Accent1 3 5 2 5 3 5 2" xfId="28238" xr:uid="{00000000-0005-0000-0000-0000976D0000}"/>
    <cellStyle name="20% - Accent1 3 5 2 5 3 5 2 2" xfId="28239" xr:uid="{00000000-0005-0000-0000-0000986D0000}"/>
    <cellStyle name="20% - Accent1 3 5 2 5 3 5 3" xfId="28240" xr:uid="{00000000-0005-0000-0000-0000996D0000}"/>
    <cellStyle name="20% - Accent1 3 5 2 5 3 6" xfId="28241" xr:uid="{00000000-0005-0000-0000-00009A6D0000}"/>
    <cellStyle name="20% - Accent1 3 5 2 5 3 6 2" xfId="28242" xr:uid="{00000000-0005-0000-0000-00009B6D0000}"/>
    <cellStyle name="20% - Accent1 3 5 2 5 3 6 2 2" xfId="28243" xr:uid="{00000000-0005-0000-0000-00009C6D0000}"/>
    <cellStyle name="20% - Accent1 3 5 2 5 3 6 3" xfId="28244" xr:uid="{00000000-0005-0000-0000-00009D6D0000}"/>
    <cellStyle name="20% - Accent1 3 5 2 5 3 7" xfId="28245" xr:uid="{00000000-0005-0000-0000-00009E6D0000}"/>
    <cellStyle name="20% - Accent1 3 5 2 5 3 7 2" xfId="28246" xr:uid="{00000000-0005-0000-0000-00009F6D0000}"/>
    <cellStyle name="20% - Accent1 3 5 2 5 3 8" xfId="28247" xr:uid="{00000000-0005-0000-0000-0000A06D0000}"/>
    <cellStyle name="20% - Accent1 3 5 2 5 3 8 2" xfId="28248" xr:uid="{00000000-0005-0000-0000-0000A16D0000}"/>
    <cellStyle name="20% - Accent1 3 5 2 5 3 9" xfId="28249" xr:uid="{00000000-0005-0000-0000-0000A26D0000}"/>
    <cellStyle name="20% - Accent1 3 5 2 5 4" xfId="28250" xr:uid="{00000000-0005-0000-0000-0000A36D0000}"/>
    <cellStyle name="20% - Accent1 3 5 2 5 4 2" xfId="28251" xr:uid="{00000000-0005-0000-0000-0000A46D0000}"/>
    <cellStyle name="20% - Accent1 3 5 2 5 4 2 2" xfId="28252" xr:uid="{00000000-0005-0000-0000-0000A56D0000}"/>
    <cellStyle name="20% - Accent1 3 5 2 5 4 2 2 2" xfId="28253" xr:uid="{00000000-0005-0000-0000-0000A66D0000}"/>
    <cellStyle name="20% - Accent1 3 5 2 5 4 2 3" xfId="28254" xr:uid="{00000000-0005-0000-0000-0000A76D0000}"/>
    <cellStyle name="20% - Accent1 3 5 2 5 4 3" xfId="28255" xr:uid="{00000000-0005-0000-0000-0000A86D0000}"/>
    <cellStyle name="20% - Accent1 3 5 2 5 4 3 2" xfId="28256" xr:uid="{00000000-0005-0000-0000-0000A96D0000}"/>
    <cellStyle name="20% - Accent1 3 5 2 5 4 4" xfId="28257" xr:uid="{00000000-0005-0000-0000-0000AA6D0000}"/>
    <cellStyle name="20% - Accent1 3 5 2 5 5" xfId="28258" xr:uid="{00000000-0005-0000-0000-0000AB6D0000}"/>
    <cellStyle name="20% - Accent1 3 5 2 5 5 2" xfId="28259" xr:uid="{00000000-0005-0000-0000-0000AC6D0000}"/>
    <cellStyle name="20% - Accent1 3 5 2 5 5 2 2" xfId="28260" xr:uid="{00000000-0005-0000-0000-0000AD6D0000}"/>
    <cellStyle name="20% - Accent1 3 5 2 5 5 2 2 2" xfId="28261" xr:uid="{00000000-0005-0000-0000-0000AE6D0000}"/>
    <cellStyle name="20% - Accent1 3 5 2 5 5 2 3" xfId="28262" xr:uid="{00000000-0005-0000-0000-0000AF6D0000}"/>
    <cellStyle name="20% - Accent1 3 5 2 5 5 3" xfId="28263" xr:uid="{00000000-0005-0000-0000-0000B06D0000}"/>
    <cellStyle name="20% - Accent1 3 5 2 5 5 3 2" xfId="28264" xr:uid="{00000000-0005-0000-0000-0000B16D0000}"/>
    <cellStyle name="20% - Accent1 3 5 2 5 5 4" xfId="28265" xr:uid="{00000000-0005-0000-0000-0000B26D0000}"/>
    <cellStyle name="20% - Accent1 3 5 2 5 6" xfId="28266" xr:uid="{00000000-0005-0000-0000-0000B36D0000}"/>
    <cellStyle name="20% - Accent1 3 5 2 5 6 2" xfId="28267" xr:uid="{00000000-0005-0000-0000-0000B46D0000}"/>
    <cellStyle name="20% - Accent1 3 5 2 5 6 2 2" xfId="28268" xr:uid="{00000000-0005-0000-0000-0000B56D0000}"/>
    <cellStyle name="20% - Accent1 3 5 2 5 6 2 2 2" xfId="28269" xr:uid="{00000000-0005-0000-0000-0000B66D0000}"/>
    <cellStyle name="20% - Accent1 3 5 2 5 6 2 3" xfId="28270" xr:uid="{00000000-0005-0000-0000-0000B76D0000}"/>
    <cellStyle name="20% - Accent1 3 5 2 5 6 3" xfId="28271" xr:uid="{00000000-0005-0000-0000-0000B86D0000}"/>
    <cellStyle name="20% - Accent1 3 5 2 5 6 3 2" xfId="28272" xr:uid="{00000000-0005-0000-0000-0000B96D0000}"/>
    <cellStyle name="20% - Accent1 3 5 2 5 6 4" xfId="28273" xr:uid="{00000000-0005-0000-0000-0000BA6D0000}"/>
    <cellStyle name="20% - Accent1 3 5 2 5 7" xfId="28274" xr:uid="{00000000-0005-0000-0000-0000BB6D0000}"/>
    <cellStyle name="20% - Accent1 3 5 2 5 7 2" xfId="28275" xr:uid="{00000000-0005-0000-0000-0000BC6D0000}"/>
    <cellStyle name="20% - Accent1 3 5 2 5 7 2 2" xfId="28276" xr:uid="{00000000-0005-0000-0000-0000BD6D0000}"/>
    <cellStyle name="20% - Accent1 3 5 2 5 7 3" xfId="28277" xr:uid="{00000000-0005-0000-0000-0000BE6D0000}"/>
    <cellStyle name="20% - Accent1 3 5 2 5 8" xfId="28278" xr:uid="{00000000-0005-0000-0000-0000BF6D0000}"/>
    <cellStyle name="20% - Accent1 3 5 2 5 8 2" xfId="28279" xr:uid="{00000000-0005-0000-0000-0000C06D0000}"/>
    <cellStyle name="20% - Accent1 3 5 2 5 8 2 2" xfId="28280" xr:uid="{00000000-0005-0000-0000-0000C16D0000}"/>
    <cellStyle name="20% - Accent1 3 5 2 5 8 3" xfId="28281" xr:uid="{00000000-0005-0000-0000-0000C26D0000}"/>
    <cellStyle name="20% - Accent1 3 5 2 5 9" xfId="28282" xr:uid="{00000000-0005-0000-0000-0000C36D0000}"/>
    <cellStyle name="20% - Accent1 3 5 2 5 9 2" xfId="28283" xr:uid="{00000000-0005-0000-0000-0000C46D0000}"/>
    <cellStyle name="20% - Accent1 3 5 2 6" xfId="28284" xr:uid="{00000000-0005-0000-0000-0000C56D0000}"/>
    <cellStyle name="20% - Accent1 3 5 2 6 2" xfId="28285" xr:uid="{00000000-0005-0000-0000-0000C66D0000}"/>
    <cellStyle name="20% - Accent1 3 5 2 6 2 2" xfId="28286" xr:uid="{00000000-0005-0000-0000-0000C76D0000}"/>
    <cellStyle name="20% - Accent1 3 5 2 6 2 2 2" xfId="28287" xr:uid="{00000000-0005-0000-0000-0000C86D0000}"/>
    <cellStyle name="20% - Accent1 3 5 2 6 2 2 2 2" xfId="28288" xr:uid="{00000000-0005-0000-0000-0000C96D0000}"/>
    <cellStyle name="20% - Accent1 3 5 2 6 2 2 3" xfId="28289" xr:uid="{00000000-0005-0000-0000-0000CA6D0000}"/>
    <cellStyle name="20% - Accent1 3 5 2 6 2 3" xfId="28290" xr:uid="{00000000-0005-0000-0000-0000CB6D0000}"/>
    <cellStyle name="20% - Accent1 3 5 2 6 2 3 2" xfId="28291" xr:uid="{00000000-0005-0000-0000-0000CC6D0000}"/>
    <cellStyle name="20% - Accent1 3 5 2 6 2 4" xfId="28292" xr:uid="{00000000-0005-0000-0000-0000CD6D0000}"/>
    <cellStyle name="20% - Accent1 3 5 2 6 3" xfId="28293" xr:uid="{00000000-0005-0000-0000-0000CE6D0000}"/>
    <cellStyle name="20% - Accent1 3 5 2 6 3 2" xfId="28294" xr:uid="{00000000-0005-0000-0000-0000CF6D0000}"/>
    <cellStyle name="20% - Accent1 3 5 2 6 3 2 2" xfId="28295" xr:uid="{00000000-0005-0000-0000-0000D06D0000}"/>
    <cellStyle name="20% - Accent1 3 5 2 6 3 2 2 2" xfId="28296" xr:uid="{00000000-0005-0000-0000-0000D16D0000}"/>
    <cellStyle name="20% - Accent1 3 5 2 6 3 2 3" xfId="28297" xr:uid="{00000000-0005-0000-0000-0000D26D0000}"/>
    <cellStyle name="20% - Accent1 3 5 2 6 3 3" xfId="28298" xr:uid="{00000000-0005-0000-0000-0000D36D0000}"/>
    <cellStyle name="20% - Accent1 3 5 2 6 3 3 2" xfId="28299" xr:uid="{00000000-0005-0000-0000-0000D46D0000}"/>
    <cellStyle name="20% - Accent1 3 5 2 6 3 4" xfId="28300" xr:uid="{00000000-0005-0000-0000-0000D56D0000}"/>
    <cellStyle name="20% - Accent1 3 5 2 6 4" xfId="28301" xr:uid="{00000000-0005-0000-0000-0000D66D0000}"/>
    <cellStyle name="20% - Accent1 3 5 2 6 4 2" xfId="28302" xr:uid="{00000000-0005-0000-0000-0000D76D0000}"/>
    <cellStyle name="20% - Accent1 3 5 2 6 4 2 2" xfId="28303" xr:uid="{00000000-0005-0000-0000-0000D86D0000}"/>
    <cellStyle name="20% - Accent1 3 5 2 6 4 2 2 2" xfId="28304" xr:uid="{00000000-0005-0000-0000-0000D96D0000}"/>
    <cellStyle name="20% - Accent1 3 5 2 6 4 2 3" xfId="28305" xr:uid="{00000000-0005-0000-0000-0000DA6D0000}"/>
    <cellStyle name="20% - Accent1 3 5 2 6 4 3" xfId="28306" xr:uid="{00000000-0005-0000-0000-0000DB6D0000}"/>
    <cellStyle name="20% - Accent1 3 5 2 6 4 3 2" xfId="28307" xr:uid="{00000000-0005-0000-0000-0000DC6D0000}"/>
    <cellStyle name="20% - Accent1 3 5 2 6 4 4" xfId="28308" xr:uid="{00000000-0005-0000-0000-0000DD6D0000}"/>
    <cellStyle name="20% - Accent1 3 5 2 6 5" xfId="28309" xr:uid="{00000000-0005-0000-0000-0000DE6D0000}"/>
    <cellStyle name="20% - Accent1 3 5 2 6 5 2" xfId="28310" xr:uid="{00000000-0005-0000-0000-0000DF6D0000}"/>
    <cellStyle name="20% - Accent1 3 5 2 6 5 2 2" xfId="28311" xr:uid="{00000000-0005-0000-0000-0000E06D0000}"/>
    <cellStyle name="20% - Accent1 3 5 2 6 5 3" xfId="28312" xr:uid="{00000000-0005-0000-0000-0000E16D0000}"/>
    <cellStyle name="20% - Accent1 3 5 2 6 6" xfId="28313" xr:uid="{00000000-0005-0000-0000-0000E26D0000}"/>
    <cellStyle name="20% - Accent1 3 5 2 6 6 2" xfId="28314" xr:uid="{00000000-0005-0000-0000-0000E36D0000}"/>
    <cellStyle name="20% - Accent1 3 5 2 6 6 2 2" xfId="28315" xr:uid="{00000000-0005-0000-0000-0000E46D0000}"/>
    <cellStyle name="20% - Accent1 3 5 2 6 6 3" xfId="28316" xr:uid="{00000000-0005-0000-0000-0000E56D0000}"/>
    <cellStyle name="20% - Accent1 3 5 2 6 7" xfId="28317" xr:uid="{00000000-0005-0000-0000-0000E66D0000}"/>
    <cellStyle name="20% - Accent1 3 5 2 6 7 2" xfId="28318" xr:uid="{00000000-0005-0000-0000-0000E76D0000}"/>
    <cellStyle name="20% - Accent1 3 5 2 6 8" xfId="28319" xr:uid="{00000000-0005-0000-0000-0000E86D0000}"/>
    <cellStyle name="20% - Accent1 3 5 2 6 8 2" xfId="28320" xr:uid="{00000000-0005-0000-0000-0000E96D0000}"/>
    <cellStyle name="20% - Accent1 3 5 2 6 9" xfId="28321" xr:uid="{00000000-0005-0000-0000-0000EA6D0000}"/>
    <cellStyle name="20% - Accent1 3 5 2 7" xfId="28322" xr:uid="{00000000-0005-0000-0000-0000EB6D0000}"/>
    <cellStyle name="20% - Accent1 3 5 2 7 2" xfId="28323" xr:uid="{00000000-0005-0000-0000-0000EC6D0000}"/>
    <cellStyle name="20% - Accent1 3 5 2 7 2 2" xfId="28324" xr:uid="{00000000-0005-0000-0000-0000ED6D0000}"/>
    <cellStyle name="20% - Accent1 3 5 2 7 2 2 2" xfId="28325" xr:uid="{00000000-0005-0000-0000-0000EE6D0000}"/>
    <cellStyle name="20% - Accent1 3 5 2 7 2 2 2 2" xfId="28326" xr:uid="{00000000-0005-0000-0000-0000EF6D0000}"/>
    <cellStyle name="20% - Accent1 3 5 2 7 2 2 3" xfId="28327" xr:uid="{00000000-0005-0000-0000-0000F06D0000}"/>
    <cellStyle name="20% - Accent1 3 5 2 7 2 3" xfId="28328" xr:uid="{00000000-0005-0000-0000-0000F16D0000}"/>
    <cellStyle name="20% - Accent1 3 5 2 7 2 3 2" xfId="28329" xr:uid="{00000000-0005-0000-0000-0000F26D0000}"/>
    <cellStyle name="20% - Accent1 3 5 2 7 2 4" xfId="28330" xr:uid="{00000000-0005-0000-0000-0000F36D0000}"/>
    <cellStyle name="20% - Accent1 3 5 2 7 3" xfId="28331" xr:uid="{00000000-0005-0000-0000-0000F46D0000}"/>
    <cellStyle name="20% - Accent1 3 5 2 7 3 2" xfId="28332" xr:uid="{00000000-0005-0000-0000-0000F56D0000}"/>
    <cellStyle name="20% - Accent1 3 5 2 7 3 2 2" xfId="28333" xr:uid="{00000000-0005-0000-0000-0000F66D0000}"/>
    <cellStyle name="20% - Accent1 3 5 2 7 3 2 2 2" xfId="28334" xr:uid="{00000000-0005-0000-0000-0000F76D0000}"/>
    <cellStyle name="20% - Accent1 3 5 2 7 3 2 3" xfId="28335" xr:uid="{00000000-0005-0000-0000-0000F86D0000}"/>
    <cellStyle name="20% - Accent1 3 5 2 7 3 3" xfId="28336" xr:uid="{00000000-0005-0000-0000-0000F96D0000}"/>
    <cellStyle name="20% - Accent1 3 5 2 7 3 3 2" xfId="28337" xr:uid="{00000000-0005-0000-0000-0000FA6D0000}"/>
    <cellStyle name="20% - Accent1 3 5 2 7 3 4" xfId="28338" xr:uid="{00000000-0005-0000-0000-0000FB6D0000}"/>
    <cellStyle name="20% - Accent1 3 5 2 7 4" xfId="28339" xr:uid="{00000000-0005-0000-0000-0000FC6D0000}"/>
    <cellStyle name="20% - Accent1 3 5 2 7 4 2" xfId="28340" xr:uid="{00000000-0005-0000-0000-0000FD6D0000}"/>
    <cellStyle name="20% - Accent1 3 5 2 7 4 2 2" xfId="28341" xr:uid="{00000000-0005-0000-0000-0000FE6D0000}"/>
    <cellStyle name="20% - Accent1 3 5 2 7 4 2 2 2" xfId="28342" xr:uid="{00000000-0005-0000-0000-0000FF6D0000}"/>
    <cellStyle name="20% - Accent1 3 5 2 7 4 2 3" xfId="28343" xr:uid="{00000000-0005-0000-0000-0000006E0000}"/>
    <cellStyle name="20% - Accent1 3 5 2 7 4 3" xfId="28344" xr:uid="{00000000-0005-0000-0000-0000016E0000}"/>
    <cellStyle name="20% - Accent1 3 5 2 7 4 3 2" xfId="28345" xr:uid="{00000000-0005-0000-0000-0000026E0000}"/>
    <cellStyle name="20% - Accent1 3 5 2 7 4 4" xfId="28346" xr:uid="{00000000-0005-0000-0000-0000036E0000}"/>
    <cellStyle name="20% - Accent1 3 5 2 7 5" xfId="28347" xr:uid="{00000000-0005-0000-0000-0000046E0000}"/>
    <cellStyle name="20% - Accent1 3 5 2 7 5 2" xfId="28348" xr:uid="{00000000-0005-0000-0000-0000056E0000}"/>
    <cellStyle name="20% - Accent1 3 5 2 7 5 2 2" xfId="28349" xr:uid="{00000000-0005-0000-0000-0000066E0000}"/>
    <cellStyle name="20% - Accent1 3 5 2 7 5 3" xfId="28350" xr:uid="{00000000-0005-0000-0000-0000076E0000}"/>
    <cellStyle name="20% - Accent1 3 5 2 7 6" xfId="28351" xr:uid="{00000000-0005-0000-0000-0000086E0000}"/>
    <cellStyle name="20% - Accent1 3 5 2 7 6 2" xfId="28352" xr:uid="{00000000-0005-0000-0000-0000096E0000}"/>
    <cellStyle name="20% - Accent1 3 5 2 7 6 2 2" xfId="28353" xr:uid="{00000000-0005-0000-0000-00000A6E0000}"/>
    <cellStyle name="20% - Accent1 3 5 2 7 6 3" xfId="28354" xr:uid="{00000000-0005-0000-0000-00000B6E0000}"/>
    <cellStyle name="20% - Accent1 3 5 2 7 7" xfId="28355" xr:uid="{00000000-0005-0000-0000-00000C6E0000}"/>
    <cellStyle name="20% - Accent1 3 5 2 7 7 2" xfId="28356" xr:uid="{00000000-0005-0000-0000-00000D6E0000}"/>
    <cellStyle name="20% - Accent1 3 5 2 7 8" xfId="28357" xr:uid="{00000000-0005-0000-0000-00000E6E0000}"/>
    <cellStyle name="20% - Accent1 3 5 2 7 8 2" xfId="28358" xr:uid="{00000000-0005-0000-0000-00000F6E0000}"/>
    <cellStyle name="20% - Accent1 3 5 2 7 9" xfId="28359" xr:uid="{00000000-0005-0000-0000-0000106E0000}"/>
    <cellStyle name="20% - Accent1 3 5 2 8" xfId="28360" xr:uid="{00000000-0005-0000-0000-0000116E0000}"/>
    <cellStyle name="20% - Accent1 3 5 2 8 2" xfId="28361" xr:uid="{00000000-0005-0000-0000-0000126E0000}"/>
    <cellStyle name="20% - Accent1 3 5 2 8 2 2" xfId="28362" xr:uid="{00000000-0005-0000-0000-0000136E0000}"/>
    <cellStyle name="20% - Accent1 3 5 2 8 2 2 2" xfId="28363" xr:uid="{00000000-0005-0000-0000-0000146E0000}"/>
    <cellStyle name="20% - Accent1 3 5 2 8 2 3" xfId="28364" xr:uid="{00000000-0005-0000-0000-0000156E0000}"/>
    <cellStyle name="20% - Accent1 3 5 2 8 3" xfId="28365" xr:uid="{00000000-0005-0000-0000-0000166E0000}"/>
    <cellStyle name="20% - Accent1 3 5 2 8 3 2" xfId="28366" xr:uid="{00000000-0005-0000-0000-0000176E0000}"/>
    <cellStyle name="20% - Accent1 3 5 2 8 4" xfId="28367" xr:uid="{00000000-0005-0000-0000-0000186E0000}"/>
    <cellStyle name="20% - Accent1 3 5 2 9" xfId="28368" xr:uid="{00000000-0005-0000-0000-0000196E0000}"/>
    <cellStyle name="20% - Accent1 3 5 2 9 2" xfId="28369" xr:uid="{00000000-0005-0000-0000-00001A6E0000}"/>
    <cellStyle name="20% - Accent1 3 5 2 9 2 2" xfId="28370" xr:uid="{00000000-0005-0000-0000-00001B6E0000}"/>
    <cellStyle name="20% - Accent1 3 5 2 9 2 2 2" xfId="28371" xr:uid="{00000000-0005-0000-0000-00001C6E0000}"/>
    <cellStyle name="20% - Accent1 3 5 2 9 2 3" xfId="28372" xr:uid="{00000000-0005-0000-0000-00001D6E0000}"/>
    <cellStyle name="20% - Accent1 3 5 2 9 3" xfId="28373" xr:uid="{00000000-0005-0000-0000-00001E6E0000}"/>
    <cellStyle name="20% - Accent1 3 5 2 9 3 2" xfId="28374" xr:uid="{00000000-0005-0000-0000-00001F6E0000}"/>
    <cellStyle name="20% - Accent1 3 5 2 9 4" xfId="28375" xr:uid="{00000000-0005-0000-0000-0000206E0000}"/>
    <cellStyle name="20% - Accent1 3 5 3" xfId="28376" xr:uid="{00000000-0005-0000-0000-0000216E0000}"/>
    <cellStyle name="20% - Accent1 3 5 3 10" xfId="28377" xr:uid="{00000000-0005-0000-0000-0000226E0000}"/>
    <cellStyle name="20% - Accent1 3 5 3 10 2" xfId="28378" xr:uid="{00000000-0005-0000-0000-0000236E0000}"/>
    <cellStyle name="20% - Accent1 3 5 3 10 2 2" xfId="28379" xr:uid="{00000000-0005-0000-0000-0000246E0000}"/>
    <cellStyle name="20% - Accent1 3 5 3 10 3" xfId="28380" xr:uid="{00000000-0005-0000-0000-0000256E0000}"/>
    <cellStyle name="20% - Accent1 3 5 3 11" xfId="28381" xr:uid="{00000000-0005-0000-0000-0000266E0000}"/>
    <cellStyle name="20% - Accent1 3 5 3 11 2" xfId="28382" xr:uid="{00000000-0005-0000-0000-0000276E0000}"/>
    <cellStyle name="20% - Accent1 3 5 3 11 2 2" xfId="28383" xr:uid="{00000000-0005-0000-0000-0000286E0000}"/>
    <cellStyle name="20% - Accent1 3 5 3 11 3" xfId="28384" xr:uid="{00000000-0005-0000-0000-0000296E0000}"/>
    <cellStyle name="20% - Accent1 3 5 3 12" xfId="28385" xr:uid="{00000000-0005-0000-0000-00002A6E0000}"/>
    <cellStyle name="20% - Accent1 3 5 3 12 2" xfId="28386" xr:uid="{00000000-0005-0000-0000-00002B6E0000}"/>
    <cellStyle name="20% - Accent1 3 5 3 13" xfId="28387" xr:uid="{00000000-0005-0000-0000-00002C6E0000}"/>
    <cellStyle name="20% - Accent1 3 5 3 13 2" xfId="28388" xr:uid="{00000000-0005-0000-0000-00002D6E0000}"/>
    <cellStyle name="20% - Accent1 3 5 3 14" xfId="28389" xr:uid="{00000000-0005-0000-0000-00002E6E0000}"/>
    <cellStyle name="20% - Accent1 3 5 3 2" xfId="28390" xr:uid="{00000000-0005-0000-0000-00002F6E0000}"/>
    <cellStyle name="20% - Accent1 3 5 3 2 10" xfId="28391" xr:uid="{00000000-0005-0000-0000-0000306E0000}"/>
    <cellStyle name="20% - Accent1 3 5 3 2 10 2" xfId="28392" xr:uid="{00000000-0005-0000-0000-0000316E0000}"/>
    <cellStyle name="20% - Accent1 3 5 3 2 11" xfId="28393" xr:uid="{00000000-0005-0000-0000-0000326E0000}"/>
    <cellStyle name="20% - Accent1 3 5 3 2 2" xfId="28394" xr:uid="{00000000-0005-0000-0000-0000336E0000}"/>
    <cellStyle name="20% - Accent1 3 5 3 2 2 2" xfId="28395" xr:uid="{00000000-0005-0000-0000-0000346E0000}"/>
    <cellStyle name="20% - Accent1 3 5 3 2 2 2 2" xfId="28396" xr:uid="{00000000-0005-0000-0000-0000356E0000}"/>
    <cellStyle name="20% - Accent1 3 5 3 2 2 2 2 2" xfId="28397" xr:uid="{00000000-0005-0000-0000-0000366E0000}"/>
    <cellStyle name="20% - Accent1 3 5 3 2 2 2 2 2 2" xfId="28398" xr:uid="{00000000-0005-0000-0000-0000376E0000}"/>
    <cellStyle name="20% - Accent1 3 5 3 2 2 2 2 3" xfId="28399" xr:uid="{00000000-0005-0000-0000-0000386E0000}"/>
    <cellStyle name="20% - Accent1 3 5 3 2 2 2 3" xfId="28400" xr:uid="{00000000-0005-0000-0000-0000396E0000}"/>
    <cellStyle name="20% - Accent1 3 5 3 2 2 2 3 2" xfId="28401" xr:uid="{00000000-0005-0000-0000-00003A6E0000}"/>
    <cellStyle name="20% - Accent1 3 5 3 2 2 2 4" xfId="28402" xr:uid="{00000000-0005-0000-0000-00003B6E0000}"/>
    <cellStyle name="20% - Accent1 3 5 3 2 2 3" xfId="28403" xr:uid="{00000000-0005-0000-0000-00003C6E0000}"/>
    <cellStyle name="20% - Accent1 3 5 3 2 2 3 2" xfId="28404" xr:uid="{00000000-0005-0000-0000-00003D6E0000}"/>
    <cellStyle name="20% - Accent1 3 5 3 2 2 3 2 2" xfId="28405" xr:uid="{00000000-0005-0000-0000-00003E6E0000}"/>
    <cellStyle name="20% - Accent1 3 5 3 2 2 3 2 2 2" xfId="28406" xr:uid="{00000000-0005-0000-0000-00003F6E0000}"/>
    <cellStyle name="20% - Accent1 3 5 3 2 2 3 2 3" xfId="28407" xr:uid="{00000000-0005-0000-0000-0000406E0000}"/>
    <cellStyle name="20% - Accent1 3 5 3 2 2 3 3" xfId="28408" xr:uid="{00000000-0005-0000-0000-0000416E0000}"/>
    <cellStyle name="20% - Accent1 3 5 3 2 2 3 3 2" xfId="28409" xr:uid="{00000000-0005-0000-0000-0000426E0000}"/>
    <cellStyle name="20% - Accent1 3 5 3 2 2 3 4" xfId="28410" xr:uid="{00000000-0005-0000-0000-0000436E0000}"/>
    <cellStyle name="20% - Accent1 3 5 3 2 2 4" xfId="28411" xr:uid="{00000000-0005-0000-0000-0000446E0000}"/>
    <cellStyle name="20% - Accent1 3 5 3 2 2 4 2" xfId="28412" xr:uid="{00000000-0005-0000-0000-0000456E0000}"/>
    <cellStyle name="20% - Accent1 3 5 3 2 2 4 2 2" xfId="28413" xr:uid="{00000000-0005-0000-0000-0000466E0000}"/>
    <cellStyle name="20% - Accent1 3 5 3 2 2 4 2 2 2" xfId="28414" xr:uid="{00000000-0005-0000-0000-0000476E0000}"/>
    <cellStyle name="20% - Accent1 3 5 3 2 2 4 2 3" xfId="28415" xr:uid="{00000000-0005-0000-0000-0000486E0000}"/>
    <cellStyle name="20% - Accent1 3 5 3 2 2 4 3" xfId="28416" xr:uid="{00000000-0005-0000-0000-0000496E0000}"/>
    <cellStyle name="20% - Accent1 3 5 3 2 2 4 3 2" xfId="28417" xr:uid="{00000000-0005-0000-0000-00004A6E0000}"/>
    <cellStyle name="20% - Accent1 3 5 3 2 2 4 4" xfId="28418" xr:uid="{00000000-0005-0000-0000-00004B6E0000}"/>
    <cellStyle name="20% - Accent1 3 5 3 2 2 5" xfId="28419" xr:uid="{00000000-0005-0000-0000-00004C6E0000}"/>
    <cellStyle name="20% - Accent1 3 5 3 2 2 5 2" xfId="28420" xr:uid="{00000000-0005-0000-0000-00004D6E0000}"/>
    <cellStyle name="20% - Accent1 3 5 3 2 2 5 2 2" xfId="28421" xr:uid="{00000000-0005-0000-0000-00004E6E0000}"/>
    <cellStyle name="20% - Accent1 3 5 3 2 2 5 3" xfId="28422" xr:uid="{00000000-0005-0000-0000-00004F6E0000}"/>
    <cellStyle name="20% - Accent1 3 5 3 2 2 6" xfId="28423" xr:uid="{00000000-0005-0000-0000-0000506E0000}"/>
    <cellStyle name="20% - Accent1 3 5 3 2 2 6 2" xfId="28424" xr:uid="{00000000-0005-0000-0000-0000516E0000}"/>
    <cellStyle name="20% - Accent1 3 5 3 2 2 6 2 2" xfId="28425" xr:uid="{00000000-0005-0000-0000-0000526E0000}"/>
    <cellStyle name="20% - Accent1 3 5 3 2 2 6 3" xfId="28426" xr:uid="{00000000-0005-0000-0000-0000536E0000}"/>
    <cellStyle name="20% - Accent1 3 5 3 2 2 7" xfId="28427" xr:uid="{00000000-0005-0000-0000-0000546E0000}"/>
    <cellStyle name="20% - Accent1 3 5 3 2 2 7 2" xfId="28428" xr:uid="{00000000-0005-0000-0000-0000556E0000}"/>
    <cellStyle name="20% - Accent1 3 5 3 2 2 8" xfId="28429" xr:uid="{00000000-0005-0000-0000-0000566E0000}"/>
    <cellStyle name="20% - Accent1 3 5 3 2 2 8 2" xfId="28430" xr:uid="{00000000-0005-0000-0000-0000576E0000}"/>
    <cellStyle name="20% - Accent1 3 5 3 2 2 9" xfId="28431" xr:uid="{00000000-0005-0000-0000-0000586E0000}"/>
    <cellStyle name="20% - Accent1 3 5 3 2 3" xfId="28432" xr:uid="{00000000-0005-0000-0000-0000596E0000}"/>
    <cellStyle name="20% - Accent1 3 5 3 2 3 2" xfId="28433" xr:uid="{00000000-0005-0000-0000-00005A6E0000}"/>
    <cellStyle name="20% - Accent1 3 5 3 2 3 2 2" xfId="28434" xr:uid="{00000000-0005-0000-0000-00005B6E0000}"/>
    <cellStyle name="20% - Accent1 3 5 3 2 3 2 2 2" xfId="28435" xr:uid="{00000000-0005-0000-0000-00005C6E0000}"/>
    <cellStyle name="20% - Accent1 3 5 3 2 3 2 2 2 2" xfId="28436" xr:uid="{00000000-0005-0000-0000-00005D6E0000}"/>
    <cellStyle name="20% - Accent1 3 5 3 2 3 2 2 3" xfId="28437" xr:uid="{00000000-0005-0000-0000-00005E6E0000}"/>
    <cellStyle name="20% - Accent1 3 5 3 2 3 2 3" xfId="28438" xr:uid="{00000000-0005-0000-0000-00005F6E0000}"/>
    <cellStyle name="20% - Accent1 3 5 3 2 3 2 3 2" xfId="28439" xr:uid="{00000000-0005-0000-0000-0000606E0000}"/>
    <cellStyle name="20% - Accent1 3 5 3 2 3 2 4" xfId="28440" xr:uid="{00000000-0005-0000-0000-0000616E0000}"/>
    <cellStyle name="20% - Accent1 3 5 3 2 3 3" xfId="28441" xr:uid="{00000000-0005-0000-0000-0000626E0000}"/>
    <cellStyle name="20% - Accent1 3 5 3 2 3 3 2" xfId="28442" xr:uid="{00000000-0005-0000-0000-0000636E0000}"/>
    <cellStyle name="20% - Accent1 3 5 3 2 3 3 2 2" xfId="28443" xr:uid="{00000000-0005-0000-0000-0000646E0000}"/>
    <cellStyle name="20% - Accent1 3 5 3 2 3 3 2 2 2" xfId="28444" xr:uid="{00000000-0005-0000-0000-0000656E0000}"/>
    <cellStyle name="20% - Accent1 3 5 3 2 3 3 2 3" xfId="28445" xr:uid="{00000000-0005-0000-0000-0000666E0000}"/>
    <cellStyle name="20% - Accent1 3 5 3 2 3 3 3" xfId="28446" xr:uid="{00000000-0005-0000-0000-0000676E0000}"/>
    <cellStyle name="20% - Accent1 3 5 3 2 3 3 3 2" xfId="28447" xr:uid="{00000000-0005-0000-0000-0000686E0000}"/>
    <cellStyle name="20% - Accent1 3 5 3 2 3 3 4" xfId="28448" xr:uid="{00000000-0005-0000-0000-0000696E0000}"/>
    <cellStyle name="20% - Accent1 3 5 3 2 3 4" xfId="28449" xr:uid="{00000000-0005-0000-0000-00006A6E0000}"/>
    <cellStyle name="20% - Accent1 3 5 3 2 3 4 2" xfId="28450" xr:uid="{00000000-0005-0000-0000-00006B6E0000}"/>
    <cellStyle name="20% - Accent1 3 5 3 2 3 4 2 2" xfId="28451" xr:uid="{00000000-0005-0000-0000-00006C6E0000}"/>
    <cellStyle name="20% - Accent1 3 5 3 2 3 4 2 2 2" xfId="28452" xr:uid="{00000000-0005-0000-0000-00006D6E0000}"/>
    <cellStyle name="20% - Accent1 3 5 3 2 3 4 2 3" xfId="28453" xr:uid="{00000000-0005-0000-0000-00006E6E0000}"/>
    <cellStyle name="20% - Accent1 3 5 3 2 3 4 3" xfId="28454" xr:uid="{00000000-0005-0000-0000-00006F6E0000}"/>
    <cellStyle name="20% - Accent1 3 5 3 2 3 4 3 2" xfId="28455" xr:uid="{00000000-0005-0000-0000-0000706E0000}"/>
    <cellStyle name="20% - Accent1 3 5 3 2 3 4 4" xfId="28456" xr:uid="{00000000-0005-0000-0000-0000716E0000}"/>
    <cellStyle name="20% - Accent1 3 5 3 2 3 5" xfId="28457" xr:uid="{00000000-0005-0000-0000-0000726E0000}"/>
    <cellStyle name="20% - Accent1 3 5 3 2 3 5 2" xfId="28458" xr:uid="{00000000-0005-0000-0000-0000736E0000}"/>
    <cellStyle name="20% - Accent1 3 5 3 2 3 5 2 2" xfId="28459" xr:uid="{00000000-0005-0000-0000-0000746E0000}"/>
    <cellStyle name="20% - Accent1 3 5 3 2 3 5 3" xfId="28460" xr:uid="{00000000-0005-0000-0000-0000756E0000}"/>
    <cellStyle name="20% - Accent1 3 5 3 2 3 6" xfId="28461" xr:uid="{00000000-0005-0000-0000-0000766E0000}"/>
    <cellStyle name="20% - Accent1 3 5 3 2 3 6 2" xfId="28462" xr:uid="{00000000-0005-0000-0000-0000776E0000}"/>
    <cellStyle name="20% - Accent1 3 5 3 2 3 6 2 2" xfId="28463" xr:uid="{00000000-0005-0000-0000-0000786E0000}"/>
    <cellStyle name="20% - Accent1 3 5 3 2 3 6 3" xfId="28464" xr:uid="{00000000-0005-0000-0000-0000796E0000}"/>
    <cellStyle name="20% - Accent1 3 5 3 2 3 7" xfId="28465" xr:uid="{00000000-0005-0000-0000-00007A6E0000}"/>
    <cellStyle name="20% - Accent1 3 5 3 2 3 7 2" xfId="28466" xr:uid="{00000000-0005-0000-0000-00007B6E0000}"/>
    <cellStyle name="20% - Accent1 3 5 3 2 3 8" xfId="28467" xr:uid="{00000000-0005-0000-0000-00007C6E0000}"/>
    <cellStyle name="20% - Accent1 3 5 3 2 3 8 2" xfId="28468" xr:uid="{00000000-0005-0000-0000-00007D6E0000}"/>
    <cellStyle name="20% - Accent1 3 5 3 2 3 9" xfId="28469" xr:uid="{00000000-0005-0000-0000-00007E6E0000}"/>
    <cellStyle name="20% - Accent1 3 5 3 2 4" xfId="28470" xr:uid="{00000000-0005-0000-0000-00007F6E0000}"/>
    <cellStyle name="20% - Accent1 3 5 3 2 4 2" xfId="28471" xr:uid="{00000000-0005-0000-0000-0000806E0000}"/>
    <cellStyle name="20% - Accent1 3 5 3 2 4 2 2" xfId="28472" xr:uid="{00000000-0005-0000-0000-0000816E0000}"/>
    <cellStyle name="20% - Accent1 3 5 3 2 4 2 2 2" xfId="28473" xr:uid="{00000000-0005-0000-0000-0000826E0000}"/>
    <cellStyle name="20% - Accent1 3 5 3 2 4 2 3" xfId="28474" xr:uid="{00000000-0005-0000-0000-0000836E0000}"/>
    <cellStyle name="20% - Accent1 3 5 3 2 4 3" xfId="28475" xr:uid="{00000000-0005-0000-0000-0000846E0000}"/>
    <cellStyle name="20% - Accent1 3 5 3 2 4 3 2" xfId="28476" xr:uid="{00000000-0005-0000-0000-0000856E0000}"/>
    <cellStyle name="20% - Accent1 3 5 3 2 4 4" xfId="28477" xr:uid="{00000000-0005-0000-0000-0000866E0000}"/>
    <cellStyle name="20% - Accent1 3 5 3 2 5" xfId="28478" xr:uid="{00000000-0005-0000-0000-0000876E0000}"/>
    <cellStyle name="20% - Accent1 3 5 3 2 5 2" xfId="28479" xr:uid="{00000000-0005-0000-0000-0000886E0000}"/>
    <cellStyle name="20% - Accent1 3 5 3 2 5 2 2" xfId="28480" xr:uid="{00000000-0005-0000-0000-0000896E0000}"/>
    <cellStyle name="20% - Accent1 3 5 3 2 5 2 2 2" xfId="28481" xr:uid="{00000000-0005-0000-0000-00008A6E0000}"/>
    <cellStyle name="20% - Accent1 3 5 3 2 5 2 3" xfId="28482" xr:uid="{00000000-0005-0000-0000-00008B6E0000}"/>
    <cellStyle name="20% - Accent1 3 5 3 2 5 3" xfId="28483" xr:uid="{00000000-0005-0000-0000-00008C6E0000}"/>
    <cellStyle name="20% - Accent1 3 5 3 2 5 3 2" xfId="28484" xr:uid="{00000000-0005-0000-0000-00008D6E0000}"/>
    <cellStyle name="20% - Accent1 3 5 3 2 5 4" xfId="28485" xr:uid="{00000000-0005-0000-0000-00008E6E0000}"/>
    <cellStyle name="20% - Accent1 3 5 3 2 6" xfId="28486" xr:uid="{00000000-0005-0000-0000-00008F6E0000}"/>
    <cellStyle name="20% - Accent1 3 5 3 2 6 2" xfId="28487" xr:uid="{00000000-0005-0000-0000-0000906E0000}"/>
    <cellStyle name="20% - Accent1 3 5 3 2 6 2 2" xfId="28488" xr:uid="{00000000-0005-0000-0000-0000916E0000}"/>
    <cellStyle name="20% - Accent1 3 5 3 2 6 2 2 2" xfId="28489" xr:uid="{00000000-0005-0000-0000-0000926E0000}"/>
    <cellStyle name="20% - Accent1 3 5 3 2 6 2 3" xfId="28490" xr:uid="{00000000-0005-0000-0000-0000936E0000}"/>
    <cellStyle name="20% - Accent1 3 5 3 2 6 3" xfId="28491" xr:uid="{00000000-0005-0000-0000-0000946E0000}"/>
    <cellStyle name="20% - Accent1 3 5 3 2 6 3 2" xfId="28492" xr:uid="{00000000-0005-0000-0000-0000956E0000}"/>
    <cellStyle name="20% - Accent1 3 5 3 2 6 4" xfId="28493" xr:uid="{00000000-0005-0000-0000-0000966E0000}"/>
    <cellStyle name="20% - Accent1 3 5 3 2 7" xfId="28494" xr:uid="{00000000-0005-0000-0000-0000976E0000}"/>
    <cellStyle name="20% - Accent1 3 5 3 2 7 2" xfId="28495" xr:uid="{00000000-0005-0000-0000-0000986E0000}"/>
    <cellStyle name="20% - Accent1 3 5 3 2 7 2 2" xfId="28496" xr:uid="{00000000-0005-0000-0000-0000996E0000}"/>
    <cellStyle name="20% - Accent1 3 5 3 2 7 3" xfId="28497" xr:uid="{00000000-0005-0000-0000-00009A6E0000}"/>
    <cellStyle name="20% - Accent1 3 5 3 2 8" xfId="28498" xr:uid="{00000000-0005-0000-0000-00009B6E0000}"/>
    <cellStyle name="20% - Accent1 3 5 3 2 8 2" xfId="28499" xr:uid="{00000000-0005-0000-0000-00009C6E0000}"/>
    <cellStyle name="20% - Accent1 3 5 3 2 8 2 2" xfId="28500" xr:uid="{00000000-0005-0000-0000-00009D6E0000}"/>
    <cellStyle name="20% - Accent1 3 5 3 2 8 3" xfId="28501" xr:uid="{00000000-0005-0000-0000-00009E6E0000}"/>
    <cellStyle name="20% - Accent1 3 5 3 2 9" xfId="28502" xr:uid="{00000000-0005-0000-0000-00009F6E0000}"/>
    <cellStyle name="20% - Accent1 3 5 3 2 9 2" xfId="28503" xr:uid="{00000000-0005-0000-0000-0000A06E0000}"/>
    <cellStyle name="20% - Accent1 3 5 3 3" xfId="28504" xr:uid="{00000000-0005-0000-0000-0000A16E0000}"/>
    <cellStyle name="20% - Accent1 3 5 3 3 10" xfId="28505" xr:uid="{00000000-0005-0000-0000-0000A26E0000}"/>
    <cellStyle name="20% - Accent1 3 5 3 3 10 2" xfId="28506" xr:uid="{00000000-0005-0000-0000-0000A36E0000}"/>
    <cellStyle name="20% - Accent1 3 5 3 3 11" xfId="28507" xr:uid="{00000000-0005-0000-0000-0000A46E0000}"/>
    <cellStyle name="20% - Accent1 3 5 3 3 2" xfId="28508" xr:uid="{00000000-0005-0000-0000-0000A56E0000}"/>
    <cellStyle name="20% - Accent1 3 5 3 3 2 2" xfId="28509" xr:uid="{00000000-0005-0000-0000-0000A66E0000}"/>
    <cellStyle name="20% - Accent1 3 5 3 3 2 2 2" xfId="28510" xr:uid="{00000000-0005-0000-0000-0000A76E0000}"/>
    <cellStyle name="20% - Accent1 3 5 3 3 2 2 2 2" xfId="28511" xr:uid="{00000000-0005-0000-0000-0000A86E0000}"/>
    <cellStyle name="20% - Accent1 3 5 3 3 2 2 2 2 2" xfId="28512" xr:uid="{00000000-0005-0000-0000-0000A96E0000}"/>
    <cellStyle name="20% - Accent1 3 5 3 3 2 2 2 3" xfId="28513" xr:uid="{00000000-0005-0000-0000-0000AA6E0000}"/>
    <cellStyle name="20% - Accent1 3 5 3 3 2 2 3" xfId="28514" xr:uid="{00000000-0005-0000-0000-0000AB6E0000}"/>
    <cellStyle name="20% - Accent1 3 5 3 3 2 2 3 2" xfId="28515" xr:uid="{00000000-0005-0000-0000-0000AC6E0000}"/>
    <cellStyle name="20% - Accent1 3 5 3 3 2 2 4" xfId="28516" xr:uid="{00000000-0005-0000-0000-0000AD6E0000}"/>
    <cellStyle name="20% - Accent1 3 5 3 3 2 3" xfId="28517" xr:uid="{00000000-0005-0000-0000-0000AE6E0000}"/>
    <cellStyle name="20% - Accent1 3 5 3 3 2 3 2" xfId="28518" xr:uid="{00000000-0005-0000-0000-0000AF6E0000}"/>
    <cellStyle name="20% - Accent1 3 5 3 3 2 3 2 2" xfId="28519" xr:uid="{00000000-0005-0000-0000-0000B06E0000}"/>
    <cellStyle name="20% - Accent1 3 5 3 3 2 3 2 2 2" xfId="28520" xr:uid="{00000000-0005-0000-0000-0000B16E0000}"/>
    <cellStyle name="20% - Accent1 3 5 3 3 2 3 2 3" xfId="28521" xr:uid="{00000000-0005-0000-0000-0000B26E0000}"/>
    <cellStyle name="20% - Accent1 3 5 3 3 2 3 3" xfId="28522" xr:uid="{00000000-0005-0000-0000-0000B36E0000}"/>
    <cellStyle name="20% - Accent1 3 5 3 3 2 3 3 2" xfId="28523" xr:uid="{00000000-0005-0000-0000-0000B46E0000}"/>
    <cellStyle name="20% - Accent1 3 5 3 3 2 3 4" xfId="28524" xr:uid="{00000000-0005-0000-0000-0000B56E0000}"/>
    <cellStyle name="20% - Accent1 3 5 3 3 2 4" xfId="28525" xr:uid="{00000000-0005-0000-0000-0000B66E0000}"/>
    <cellStyle name="20% - Accent1 3 5 3 3 2 4 2" xfId="28526" xr:uid="{00000000-0005-0000-0000-0000B76E0000}"/>
    <cellStyle name="20% - Accent1 3 5 3 3 2 4 2 2" xfId="28527" xr:uid="{00000000-0005-0000-0000-0000B86E0000}"/>
    <cellStyle name="20% - Accent1 3 5 3 3 2 4 2 2 2" xfId="28528" xr:uid="{00000000-0005-0000-0000-0000B96E0000}"/>
    <cellStyle name="20% - Accent1 3 5 3 3 2 4 2 3" xfId="28529" xr:uid="{00000000-0005-0000-0000-0000BA6E0000}"/>
    <cellStyle name="20% - Accent1 3 5 3 3 2 4 3" xfId="28530" xr:uid="{00000000-0005-0000-0000-0000BB6E0000}"/>
    <cellStyle name="20% - Accent1 3 5 3 3 2 4 3 2" xfId="28531" xr:uid="{00000000-0005-0000-0000-0000BC6E0000}"/>
    <cellStyle name="20% - Accent1 3 5 3 3 2 4 4" xfId="28532" xr:uid="{00000000-0005-0000-0000-0000BD6E0000}"/>
    <cellStyle name="20% - Accent1 3 5 3 3 2 5" xfId="28533" xr:uid="{00000000-0005-0000-0000-0000BE6E0000}"/>
    <cellStyle name="20% - Accent1 3 5 3 3 2 5 2" xfId="28534" xr:uid="{00000000-0005-0000-0000-0000BF6E0000}"/>
    <cellStyle name="20% - Accent1 3 5 3 3 2 5 2 2" xfId="28535" xr:uid="{00000000-0005-0000-0000-0000C06E0000}"/>
    <cellStyle name="20% - Accent1 3 5 3 3 2 5 3" xfId="28536" xr:uid="{00000000-0005-0000-0000-0000C16E0000}"/>
    <cellStyle name="20% - Accent1 3 5 3 3 2 6" xfId="28537" xr:uid="{00000000-0005-0000-0000-0000C26E0000}"/>
    <cellStyle name="20% - Accent1 3 5 3 3 2 6 2" xfId="28538" xr:uid="{00000000-0005-0000-0000-0000C36E0000}"/>
    <cellStyle name="20% - Accent1 3 5 3 3 2 6 2 2" xfId="28539" xr:uid="{00000000-0005-0000-0000-0000C46E0000}"/>
    <cellStyle name="20% - Accent1 3 5 3 3 2 6 3" xfId="28540" xr:uid="{00000000-0005-0000-0000-0000C56E0000}"/>
    <cellStyle name="20% - Accent1 3 5 3 3 2 7" xfId="28541" xr:uid="{00000000-0005-0000-0000-0000C66E0000}"/>
    <cellStyle name="20% - Accent1 3 5 3 3 2 7 2" xfId="28542" xr:uid="{00000000-0005-0000-0000-0000C76E0000}"/>
    <cellStyle name="20% - Accent1 3 5 3 3 2 8" xfId="28543" xr:uid="{00000000-0005-0000-0000-0000C86E0000}"/>
    <cellStyle name="20% - Accent1 3 5 3 3 2 8 2" xfId="28544" xr:uid="{00000000-0005-0000-0000-0000C96E0000}"/>
    <cellStyle name="20% - Accent1 3 5 3 3 2 9" xfId="28545" xr:uid="{00000000-0005-0000-0000-0000CA6E0000}"/>
    <cellStyle name="20% - Accent1 3 5 3 3 3" xfId="28546" xr:uid="{00000000-0005-0000-0000-0000CB6E0000}"/>
    <cellStyle name="20% - Accent1 3 5 3 3 3 2" xfId="28547" xr:uid="{00000000-0005-0000-0000-0000CC6E0000}"/>
    <cellStyle name="20% - Accent1 3 5 3 3 3 2 2" xfId="28548" xr:uid="{00000000-0005-0000-0000-0000CD6E0000}"/>
    <cellStyle name="20% - Accent1 3 5 3 3 3 2 2 2" xfId="28549" xr:uid="{00000000-0005-0000-0000-0000CE6E0000}"/>
    <cellStyle name="20% - Accent1 3 5 3 3 3 2 2 2 2" xfId="28550" xr:uid="{00000000-0005-0000-0000-0000CF6E0000}"/>
    <cellStyle name="20% - Accent1 3 5 3 3 3 2 2 3" xfId="28551" xr:uid="{00000000-0005-0000-0000-0000D06E0000}"/>
    <cellStyle name="20% - Accent1 3 5 3 3 3 2 3" xfId="28552" xr:uid="{00000000-0005-0000-0000-0000D16E0000}"/>
    <cellStyle name="20% - Accent1 3 5 3 3 3 2 3 2" xfId="28553" xr:uid="{00000000-0005-0000-0000-0000D26E0000}"/>
    <cellStyle name="20% - Accent1 3 5 3 3 3 2 4" xfId="28554" xr:uid="{00000000-0005-0000-0000-0000D36E0000}"/>
    <cellStyle name="20% - Accent1 3 5 3 3 3 3" xfId="28555" xr:uid="{00000000-0005-0000-0000-0000D46E0000}"/>
    <cellStyle name="20% - Accent1 3 5 3 3 3 3 2" xfId="28556" xr:uid="{00000000-0005-0000-0000-0000D56E0000}"/>
    <cellStyle name="20% - Accent1 3 5 3 3 3 3 2 2" xfId="28557" xr:uid="{00000000-0005-0000-0000-0000D66E0000}"/>
    <cellStyle name="20% - Accent1 3 5 3 3 3 3 2 2 2" xfId="28558" xr:uid="{00000000-0005-0000-0000-0000D76E0000}"/>
    <cellStyle name="20% - Accent1 3 5 3 3 3 3 2 3" xfId="28559" xr:uid="{00000000-0005-0000-0000-0000D86E0000}"/>
    <cellStyle name="20% - Accent1 3 5 3 3 3 3 3" xfId="28560" xr:uid="{00000000-0005-0000-0000-0000D96E0000}"/>
    <cellStyle name="20% - Accent1 3 5 3 3 3 3 3 2" xfId="28561" xr:uid="{00000000-0005-0000-0000-0000DA6E0000}"/>
    <cellStyle name="20% - Accent1 3 5 3 3 3 3 4" xfId="28562" xr:uid="{00000000-0005-0000-0000-0000DB6E0000}"/>
    <cellStyle name="20% - Accent1 3 5 3 3 3 4" xfId="28563" xr:uid="{00000000-0005-0000-0000-0000DC6E0000}"/>
    <cellStyle name="20% - Accent1 3 5 3 3 3 4 2" xfId="28564" xr:uid="{00000000-0005-0000-0000-0000DD6E0000}"/>
    <cellStyle name="20% - Accent1 3 5 3 3 3 4 2 2" xfId="28565" xr:uid="{00000000-0005-0000-0000-0000DE6E0000}"/>
    <cellStyle name="20% - Accent1 3 5 3 3 3 4 2 2 2" xfId="28566" xr:uid="{00000000-0005-0000-0000-0000DF6E0000}"/>
    <cellStyle name="20% - Accent1 3 5 3 3 3 4 2 3" xfId="28567" xr:uid="{00000000-0005-0000-0000-0000E06E0000}"/>
    <cellStyle name="20% - Accent1 3 5 3 3 3 4 3" xfId="28568" xr:uid="{00000000-0005-0000-0000-0000E16E0000}"/>
    <cellStyle name="20% - Accent1 3 5 3 3 3 4 3 2" xfId="28569" xr:uid="{00000000-0005-0000-0000-0000E26E0000}"/>
    <cellStyle name="20% - Accent1 3 5 3 3 3 4 4" xfId="28570" xr:uid="{00000000-0005-0000-0000-0000E36E0000}"/>
    <cellStyle name="20% - Accent1 3 5 3 3 3 5" xfId="28571" xr:uid="{00000000-0005-0000-0000-0000E46E0000}"/>
    <cellStyle name="20% - Accent1 3 5 3 3 3 5 2" xfId="28572" xr:uid="{00000000-0005-0000-0000-0000E56E0000}"/>
    <cellStyle name="20% - Accent1 3 5 3 3 3 5 2 2" xfId="28573" xr:uid="{00000000-0005-0000-0000-0000E66E0000}"/>
    <cellStyle name="20% - Accent1 3 5 3 3 3 5 3" xfId="28574" xr:uid="{00000000-0005-0000-0000-0000E76E0000}"/>
    <cellStyle name="20% - Accent1 3 5 3 3 3 6" xfId="28575" xr:uid="{00000000-0005-0000-0000-0000E86E0000}"/>
    <cellStyle name="20% - Accent1 3 5 3 3 3 6 2" xfId="28576" xr:uid="{00000000-0005-0000-0000-0000E96E0000}"/>
    <cellStyle name="20% - Accent1 3 5 3 3 3 6 2 2" xfId="28577" xr:uid="{00000000-0005-0000-0000-0000EA6E0000}"/>
    <cellStyle name="20% - Accent1 3 5 3 3 3 6 3" xfId="28578" xr:uid="{00000000-0005-0000-0000-0000EB6E0000}"/>
    <cellStyle name="20% - Accent1 3 5 3 3 3 7" xfId="28579" xr:uid="{00000000-0005-0000-0000-0000EC6E0000}"/>
    <cellStyle name="20% - Accent1 3 5 3 3 3 7 2" xfId="28580" xr:uid="{00000000-0005-0000-0000-0000ED6E0000}"/>
    <cellStyle name="20% - Accent1 3 5 3 3 3 8" xfId="28581" xr:uid="{00000000-0005-0000-0000-0000EE6E0000}"/>
    <cellStyle name="20% - Accent1 3 5 3 3 3 8 2" xfId="28582" xr:uid="{00000000-0005-0000-0000-0000EF6E0000}"/>
    <cellStyle name="20% - Accent1 3 5 3 3 3 9" xfId="28583" xr:uid="{00000000-0005-0000-0000-0000F06E0000}"/>
    <cellStyle name="20% - Accent1 3 5 3 3 4" xfId="28584" xr:uid="{00000000-0005-0000-0000-0000F16E0000}"/>
    <cellStyle name="20% - Accent1 3 5 3 3 4 2" xfId="28585" xr:uid="{00000000-0005-0000-0000-0000F26E0000}"/>
    <cellStyle name="20% - Accent1 3 5 3 3 4 2 2" xfId="28586" xr:uid="{00000000-0005-0000-0000-0000F36E0000}"/>
    <cellStyle name="20% - Accent1 3 5 3 3 4 2 2 2" xfId="28587" xr:uid="{00000000-0005-0000-0000-0000F46E0000}"/>
    <cellStyle name="20% - Accent1 3 5 3 3 4 2 3" xfId="28588" xr:uid="{00000000-0005-0000-0000-0000F56E0000}"/>
    <cellStyle name="20% - Accent1 3 5 3 3 4 3" xfId="28589" xr:uid="{00000000-0005-0000-0000-0000F66E0000}"/>
    <cellStyle name="20% - Accent1 3 5 3 3 4 3 2" xfId="28590" xr:uid="{00000000-0005-0000-0000-0000F76E0000}"/>
    <cellStyle name="20% - Accent1 3 5 3 3 4 4" xfId="28591" xr:uid="{00000000-0005-0000-0000-0000F86E0000}"/>
    <cellStyle name="20% - Accent1 3 5 3 3 5" xfId="28592" xr:uid="{00000000-0005-0000-0000-0000F96E0000}"/>
    <cellStyle name="20% - Accent1 3 5 3 3 5 2" xfId="28593" xr:uid="{00000000-0005-0000-0000-0000FA6E0000}"/>
    <cellStyle name="20% - Accent1 3 5 3 3 5 2 2" xfId="28594" xr:uid="{00000000-0005-0000-0000-0000FB6E0000}"/>
    <cellStyle name="20% - Accent1 3 5 3 3 5 2 2 2" xfId="28595" xr:uid="{00000000-0005-0000-0000-0000FC6E0000}"/>
    <cellStyle name="20% - Accent1 3 5 3 3 5 2 3" xfId="28596" xr:uid="{00000000-0005-0000-0000-0000FD6E0000}"/>
    <cellStyle name="20% - Accent1 3 5 3 3 5 3" xfId="28597" xr:uid="{00000000-0005-0000-0000-0000FE6E0000}"/>
    <cellStyle name="20% - Accent1 3 5 3 3 5 3 2" xfId="28598" xr:uid="{00000000-0005-0000-0000-0000FF6E0000}"/>
    <cellStyle name="20% - Accent1 3 5 3 3 5 4" xfId="28599" xr:uid="{00000000-0005-0000-0000-0000006F0000}"/>
    <cellStyle name="20% - Accent1 3 5 3 3 6" xfId="28600" xr:uid="{00000000-0005-0000-0000-0000016F0000}"/>
    <cellStyle name="20% - Accent1 3 5 3 3 6 2" xfId="28601" xr:uid="{00000000-0005-0000-0000-0000026F0000}"/>
    <cellStyle name="20% - Accent1 3 5 3 3 6 2 2" xfId="28602" xr:uid="{00000000-0005-0000-0000-0000036F0000}"/>
    <cellStyle name="20% - Accent1 3 5 3 3 6 2 2 2" xfId="28603" xr:uid="{00000000-0005-0000-0000-0000046F0000}"/>
    <cellStyle name="20% - Accent1 3 5 3 3 6 2 3" xfId="28604" xr:uid="{00000000-0005-0000-0000-0000056F0000}"/>
    <cellStyle name="20% - Accent1 3 5 3 3 6 3" xfId="28605" xr:uid="{00000000-0005-0000-0000-0000066F0000}"/>
    <cellStyle name="20% - Accent1 3 5 3 3 6 3 2" xfId="28606" xr:uid="{00000000-0005-0000-0000-0000076F0000}"/>
    <cellStyle name="20% - Accent1 3 5 3 3 6 4" xfId="28607" xr:uid="{00000000-0005-0000-0000-0000086F0000}"/>
    <cellStyle name="20% - Accent1 3 5 3 3 7" xfId="28608" xr:uid="{00000000-0005-0000-0000-0000096F0000}"/>
    <cellStyle name="20% - Accent1 3 5 3 3 7 2" xfId="28609" xr:uid="{00000000-0005-0000-0000-00000A6F0000}"/>
    <cellStyle name="20% - Accent1 3 5 3 3 7 2 2" xfId="28610" xr:uid="{00000000-0005-0000-0000-00000B6F0000}"/>
    <cellStyle name="20% - Accent1 3 5 3 3 7 3" xfId="28611" xr:uid="{00000000-0005-0000-0000-00000C6F0000}"/>
    <cellStyle name="20% - Accent1 3 5 3 3 8" xfId="28612" xr:uid="{00000000-0005-0000-0000-00000D6F0000}"/>
    <cellStyle name="20% - Accent1 3 5 3 3 8 2" xfId="28613" xr:uid="{00000000-0005-0000-0000-00000E6F0000}"/>
    <cellStyle name="20% - Accent1 3 5 3 3 8 2 2" xfId="28614" xr:uid="{00000000-0005-0000-0000-00000F6F0000}"/>
    <cellStyle name="20% - Accent1 3 5 3 3 8 3" xfId="28615" xr:uid="{00000000-0005-0000-0000-0000106F0000}"/>
    <cellStyle name="20% - Accent1 3 5 3 3 9" xfId="28616" xr:uid="{00000000-0005-0000-0000-0000116F0000}"/>
    <cellStyle name="20% - Accent1 3 5 3 3 9 2" xfId="28617" xr:uid="{00000000-0005-0000-0000-0000126F0000}"/>
    <cellStyle name="20% - Accent1 3 5 3 4" xfId="28618" xr:uid="{00000000-0005-0000-0000-0000136F0000}"/>
    <cellStyle name="20% - Accent1 3 5 3 4 10" xfId="28619" xr:uid="{00000000-0005-0000-0000-0000146F0000}"/>
    <cellStyle name="20% - Accent1 3 5 3 4 10 2" xfId="28620" xr:uid="{00000000-0005-0000-0000-0000156F0000}"/>
    <cellStyle name="20% - Accent1 3 5 3 4 11" xfId="28621" xr:uid="{00000000-0005-0000-0000-0000166F0000}"/>
    <cellStyle name="20% - Accent1 3 5 3 4 2" xfId="28622" xr:uid="{00000000-0005-0000-0000-0000176F0000}"/>
    <cellStyle name="20% - Accent1 3 5 3 4 2 2" xfId="28623" xr:uid="{00000000-0005-0000-0000-0000186F0000}"/>
    <cellStyle name="20% - Accent1 3 5 3 4 2 2 2" xfId="28624" xr:uid="{00000000-0005-0000-0000-0000196F0000}"/>
    <cellStyle name="20% - Accent1 3 5 3 4 2 2 2 2" xfId="28625" xr:uid="{00000000-0005-0000-0000-00001A6F0000}"/>
    <cellStyle name="20% - Accent1 3 5 3 4 2 2 2 2 2" xfId="28626" xr:uid="{00000000-0005-0000-0000-00001B6F0000}"/>
    <cellStyle name="20% - Accent1 3 5 3 4 2 2 2 3" xfId="28627" xr:uid="{00000000-0005-0000-0000-00001C6F0000}"/>
    <cellStyle name="20% - Accent1 3 5 3 4 2 2 3" xfId="28628" xr:uid="{00000000-0005-0000-0000-00001D6F0000}"/>
    <cellStyle name="20% - Accent1 3 5 3 4 2 2 3 2" xfId="28629" xr:uid="{00000000-0005-0000-0000-00001E6F0000}"/>
    <cellStyle name="20% - Accent1 3 5 3 4 2 2 4" xfId="28630" xr:uid="{00000000-0005-0000-0000-00001F6F0000}"/>
    <cellStyle name="20% - Accent1 3 5 3 4 2 3" xfId="28631" xr:uid="{00000000-0005-0000-0000-0000206F0000}"/>
    <cellStyle name="20% - Accent1 3 5 3 4 2 3 2" xfId="28632" xr:uid="{00000000-0005-0000-0000-0000216F0000}"/>
    <cellStyle name="20% - Accent1 3 5 3 4 2 3 2 2" xfId="28633" xr:uid="{00000000-0005-0000-0000-0000226F0000}"/>
    <cellStyle name="20% - Accent1 3 5 3 4 2 3 2 2 2" xfId="28634" xr:uid="{00000000-0005-0000-0000-0000236F0000}"/>
    <cellStyle name="20% - Accent1 3 5 3 4 2 3 2 3" xfId="28635" xr:uid="{00000000-0005-0000-0000-0000246F0000}"/>
    <cellStyle name="20% - Accent1 3 5 3 4 2 3 3" xfId="28636" xr:uid="{00000000-0005-0000-0000-0000256F0000}"/>
    <cellStyle name="20% - Accent1 3 5 3 4 2 3 3 2" xfId="28637" xr:uid="{00000000-0005-0000-0000-0000266F0000}"/>
    <cellStyle name="20% - Accent1 3 5 3 4 2 3 4" xfId="28638" xr:uid="{00000000-0005-0000-0000-0000276F0000}"/>
    <cellStyle name="20% - Accent1 3 5 3 4 2 4" xfId="28639" xr:uid="{00000000-0005-0000-0000-0000286F0000}"/>
    <cellStyle name="20% - Accent1 3 5 3 4 2 4 2" xfId="28640" xr:uid="{00000000-0005-0000-0000-0000296F0000}"/>
    <cellStyle name="20% - Accent1 3 5 3 4 2 4 2 2" xfId="28641" xr:uid="{00000000-0005-0000-0000-00002A6F0000}"/>
    <cellStyle name="20% - Accent1 3 5 3 4 2 4 2 2 2" xfId="28642" xr:uid="{00000000-0005-0000-0000-00002B6F0000}"/>
    <cellStyle name="20% - Accent1 3 5 3 4 2 4 2 3" xfId="28643" xr:uid="{00000000-0005-0000-0000-00002C6F0000}"/>
    <cellStyle name="20% - Accent1 3 5 3 4 2 4 3" xfId="28644" xr:uid="{00000000-0005-0000-0000-00002D6F0000}"/>
    <cellStyle name="20% - Accent1 3 5 3 4 2 4 3 2" xfId="28645" xr:uid="{00000000-0005-0000-0000-00002E6F0000}"/>
    <cellStyle name="20% - Accent1 3 5 3 4 2 4 4" xfId="28646" xr:uid="{00000000-0005-0000-0000-00002F6F0000}"/>
    <cellStyle name="20% - Accent1 3 5 3 4 2 5" xfId="28647" xr:uid="{00000000-0005-0000-0000-0000306F0000}"/>
    <cellStyle name="20% - Accent1 3 5 3 4 2 5 2" xfId="28648" xr:uid="{00000000-0005-0000-0000-0000316F0000}"/>
    <cellStyle name="20% - Accent1 3 5 3 4 2 5 2 2" xfId="28649" xr:uid="{00000000-0005-0000-0000-0000326F0000}"/>
    <cellStyle name="20% - Accent1 3 5 3 4 2 5 3" xfId="28650" xr:uid="{00000000-0005-0000-0000-0000336F0000}"/>
    <cellStyle name="20% - Accent1 3 5 3 4 2 6" xfId="28651" xr:uid="{00000000-0005-0000-0000-0000346F0000}"/>
    <cellStyle name="20% - Accent1 3 5 3 4 2 6 2" xfId="28652" xr:uid="{00000000-0005-0000-0000-0000356F0000}"/>
    <cellStyle name="20% - Accent1 3 5 3 4 2 6 2 2" xfId="28653" xr:uid="{00000000-0005-0000-0000-0000366F0000}"/>
    <cellStyle name="20% - Accent1 3 5 3 4 2 6 3" xfId="28654" xr:uid="{00000000-0005-0000-0000-0000376F0000}"/>
    <cellStyle name="20% - Accent1 3 5 3 4 2 7" xfId="28655" xr:uid="{00000000-0005-0000-0000-0000386F0000}"/>
    <cellStyle name="20% - Accent1 3 5 3 4 2 7 2" xfId="28656" xr:uid="{00000000-0005-0000-0000-0000396F0000}"/>
    <cellStyle name="20% - Accent1 3 5 3 4 2 8" xfId="28657" xr:uid="{00000000-0005-0000-0000-00003A6F0000}"/>
    <cellStyle name="20% - Accent1 3 5 3 4 2 8 2" xfId="28658" xr:uid="{00000000-0005-0000-0000-00003B6F0000}"/>
    <cellStyle name="20% - Accent1 3 5 3 4 2 9" xfId="28659" xr:uid="{00000000-0005-0000-0000-00003C6F0000}"/>
    <cellStyle name="20% - Accent1 3 5 3 4 3" xfId="28660" xr:uid="{00000000-0005-0000-0000-00003D6F0000}"/>
    <cellStyle name="20% - Accent1 3 5 3 4 3 2" xfId="28661" xr:uid="{00000000-0005-0000-0000-00003E6F0000}"/>
    <cellStyle name="20% - Accent1 3 5 3 4 3 2 2" xfId="28662" xr:uid="{00000000-0005-0000-0000-00003F6F0000}"/>
    <cellStyle name="20% - Accent1 3 5 3 4 3 2 2 2" xfId="28663" xr:uid="{00000000-0005-0000-0000-0000406F0000}"/>
    <cellStyle name="20% - Accent1 3 5 3 4 3 2 2 2 2" xfId="28664" xr:uid="{00000000-0005-0000-0000-0000416F0000}"/>
    <cellStyle name="20% - Accent1 3 5 3 4 3 2 2 3" xfId="28665" xr:uid="{00000000-0005-0000-0000-0000426F0000}"/>
    <cellStyle name="20% - Accent1 3 5 3 4 3 2 3" xfId="28666" xr:uid="{00000000-0005-0000-0000-0000436F0000}"/>
    <cellStyle name="20% - Accent1 3 5 3 4 3 2 3 2" xfId="28667" xr:uid="{00000000-0005-0000-0000-0000446F0000}"/>
    <cellStyle name="20% - Accent1 3 5 3 4 3 2 4" xfId="28668" xr:uid="{00000000-0005-0000-0000-0000456F0000}"/>
    <cellStyle name="20% - Accent1 3 5 3 4 3 3" xfId="28669" xr:uid="{00000000-0005-0000-0000-0000466F0000}"/>
    <cellStyle name="20% - Accent1 3 5 3 4 3 3 2" xfId="28670" xr:uid="{00000000-0005-0000-0000-0000476F0000}"/>
    <cellStyle name="20% - Accent1 3 5 3 4 3 3 2 2" xfId="28671" xr:uid="{00000000-0005-0000-0000-0000486F0000}"/>
    <cellStyle name="20% - Accent1 3 5 3 4 3 3 2 2 2" xfId="28672" xr:uid="{00000000-0005-0000-0000-0000496F0000}"/>
    <cellStyle name="20% - Accent1 3 5 3 4 3 3 2 3" xfId="28673" xr:uid="{00000000-0005-0000-0000-00004A6F0000}"/>
    <cellStyle name="20% - Accent1 3 5 3 4 3 3 3" xfId="28674" xr:uid="{00000000-0005-0000-0000-00004B6F0000}"/>
    <cellStyle name="20% - Accent1 3 5 3 4 3 3 3 2" xfId="28675" xr:uid="{00000000-0005-0000-0000-00004C6F0000}"/>
    <cellStyle name="20% - Accent1 3 5 3 4 3 3 4" xfId="28676" xr:uid="{00000000-0005-0000-0000-00004D6F0000}"/>
    <cellStyle name="20% - Accent1 3 5 3 4 3 4" xfId="28677" xr:uid="{00000000-0005-0000-0000-00004E6F0000}"/>
    <cellStyle name="20% - Accent1 3 5 3 4 3 4 2" xfId="28678" xr:uid="{00000000-0005-0000-0000-00004F6F0000}"/>
    <cellStyle name="20% - Accent1 3 5 3 4 3 4 2 2" xfId="28679" xr:uid="{00000000-0005-0000-0000-0000506F0000}"/>
    <cellStyle name="20% - Accent1 3 5 3 4 3 4 2 2 2" xfId="28680" xr:uid="{00000000-0005-0000-0000-0000516F0000}"/>
    <cellStyle name="20% - Accent1 3 5 3 4 3 4 2 3" xfId="28681" xr:uid="{00000000-0005-0000-0000-0000526F0000}"/>
    <cellStyle name="20% - Accent1 3 5 3 4 3 4 3" xfId="28682" xr:uid="{00000000-0005-0000-0000-0000536F0000}"/>
    <cellStyle name="20% - Accent1 3 5 3 4 3 4 3 2" xfId="28683" xr:uid="{00000000-0005-0000-0000-0000546F0000}"/>
    <cellStyle name="20% - Accent1 3 5 3 4 3 4 4" xfId="28684" xr:uid="{00000000-0005-0000-0000-0000556F0000}"/>
    <cellStyle name="20% - Accent1 3 5 3 4 3 5" xfId="28685" xr:uid="{00000000-0005-0000-0000-0000566F0000}"/>
    <cellStyle name="20% - Accent1 3 5 3 4 3 5 2" xfId="28686" xr:uid="{00000000-0005-0000-0000-0000576F0000}"/>
    <cellStyle name="20% - Accent1 3 5 3 4 3 5 2 2" xfId="28687" xr:uid="{00000000-0005-0000-0000-0000586F0000}"/>
    <cellStyle name="20% - Accent1 3 5 3 4 3 5 3" xfId="28688" xr:uid="{00000000-0005-0000-0000-0000596F0000}"/>
    <cellStyle name="20% - Accent1 3 5 3 4 3 6" xfId="28689" xr:uid="{00000000-0005-0000-0000-00005A6F0000}"/>
    <cellStyle name="20% - Accent1 3 5 3 4 3 6 2" xfId="28690" xr:uid="{00000000-0005-0000-0000-00005B6F0000}"/>
    <cellStyle name="20% - Accent1 3 5 3 4 3 6 2 2" xfId="28691" xr:uid="{00000000-0005-0000-0000-00005C6F0000}"/>
    <cellStyle name="20% - Accent1 3 5 3 4 3 6 3" xfId="28692" xr:uid="{00000000-0005-0000-0000-00005D6F0000}"/>
    <cellStyle name="20% - Accent1 3 5 3 4 3 7" xfId="28693" xr:uid="{00000000-0005-0000-0000-00005E6F0000}"/>
    <cellStyle name="20% - Accent1 3 5 3 4 3 7 2" xfId="28694" xr:uid="{00000000-0005-0000-0000-00005F6F0000}"/>
    <cellStyle name="20% - Accent1 3 5 3 4 3 8" xfId="28695" xr:uid="{00000000-0005-0000-0000-0000606F0000}"/>
    <cellStyle name="20% - Accent1 3 5 3 4 3 8 2" xfId="28696" xr:uid="{00000000-0005-0000-0000-0000616F0000}"/>
    <cellStyle name="20% - Accent1 3 5 3 4 3 9" xfId="28697" xr:uid="{00000000-0005-0000-0000-0000626F0000}"/>
    <cellStyle name="20% - Accent1 3 5 3 4 4" xfId="28698" xr:uid="{00000000-0005-0000-0000-0000636F0000}"/>
    <cellStyle name="20% - Accent1 3 5 3 4 4 2" xfId="28699" xr:uid="{00000000-0005-0000-0000-0000646F0000}"/>
    <cellStyle name="20% - Accent1 3 5 3 4 4 2 2" xfId="28700" xr:uid="{00000000-0005-0000-0000-0000656F0000}"/>
    <cellStyle name="20% - Accent1 3 5 3 4 4 2 2 2" xfId="28701" xr:uid="{00000000-0005-0000-0000-0000666F0000}"/>
    <cellStyle name="20% - Accent1 3 5 3 4 4 2 3" xfId="28702" xr:uid="{00000000-0005-0000-0000-0000676F0000}"/>
    <cellStyle name="20% - Accent1 3 5 3 4 4 3" xfId="28703" xr:uid="{00000000-0005-0000-0000-0000686F0000}"/>
    <cellStyle name="20% - Accent1 3 5 3 4 4 3 2" xfId="28704" xr:uid="{00000000-0005-0000-0000-0000696F0000}"/>
    <cellStyle name="20% - Accent1 3 5 3 4 4 4" xfId="28705" xr:uid="{00000000-0005-0000-0000-00006A6F0000}"/>
    <cellStyle name="20% - Accent1 3 5 3 4 5" xfId="28706" xr:uid="{00000000-0005-0000-0000-00006B6F0000}"/>
    <cellStyle name="20% - Accent1 3 5 3 4 5 2" xfId="28707" xr:uid="{00000000-0005-0000-0000-00006C6F0000}"/>
    <cellStyle name="20% - Accent1 3 5 3 4 5 2 2" xfId="28708" xr:uid="{00000000-0005-0000-0000-00006D6F0000}"/>
    <cellStyle name="20% - Accent1 3 5 3 4 5 2 2 2" xfId="28709" xr:uid="{00000000-0005-0000-0000-00006E6F0000}"/>
    <cellStyle name="20% - Accent1 3 5 3 4 5 2 3" xfId="28710" xr:uid="{00000000-0005-0000-0000-00006F6F0000}"/>
    <cellStyle name="20% - Accent1 3 5 3 4 5 3" xfId="28711" xr:uid="{00000000-0005-0000-0000-0000706F0000}"/>
    <cellStyle name="20% - Accent1 3 5 3 4 5 3 2" xfId="28712" xr:uid="{00000000-0005-0000-0000-0000716F0000}"/>
    <cellStyle name="20% - Accent1 3 5 3 4 5 4" xfId="28713" xr:uid="{00000000-0005-0000-0000-0000726F0000}"/>
    <cellStyle name="20% - Accent1 3 5 3 4 6" xfId="28714" xr:uid="{00000000-0005-0000-0000-0000736F0000}"/>
    <cellStyle name="20% - Accent1 3 5 3 4 6 2" xfId="28715" xr:uid="{00000000-0005-0000-0000-0000746F0000}"/>
    <cellStyle name="20% - Accent1 3 5 3 4 6 2 2" xfId="28716" xr:uid="{00000000-0005-0000-0000-0000756F0000}"/>
    <cellStyle name="20% - Accent1 3 5 3 4 6 2 2 2" xfId="28717" xr:uid="{00000000-0005-0000-0000-0000766F0000}"/>
    <cellStyle name="20% - Accent1 3 5 3 4 6 2 3" xfId="28718" xr:uid="{00000000-0005-0000-0000-0000776F0000}"/>
    <cellStyle name="20% - Accent1 3 5 3 4 6 3" xfId="28719" xr:uid="{00000000-0005-0000-0000-0000786F0000}"/>
    <cellStyle name="20% - Accent1 3 5 3 4 6 3 2" xfId="28720" xr:uid="{00000000-0005-0000-0000-0000796F0000}"/>
    <cellStyle name="20% - Accent1 3 5 3 4 6 4" xfId="28721" xr:uid="{00000000-0005-0000-0000-00007A6F0000}"/>
    <cellStyle name="20% - Accent1 3 5 3 4 7" xfId="28722" xr:uid="{00000000-0005-0000-0000-00007B6F0000}"/>
    <cellStyle name="20% - Accent1 3 5 3 4 7 2" xfId="28723" xr:uid="{00000000-0005-0000-0000-00007C6F0000}"/>
    <cellStyle name="20% - Accent1 3 5 3 4 7 2 2" xfId="28724" xr:uid="{00000000-0005-0000-0000-00007D6F0000}"/>
    <cellStyle name="20% - Accent1 3 5 3 4 7 3" xfId="28725" xr:uid="{00000000-0005-0000-0000-00007E6F0000}"/>
    <cellStyle name="20% - Accent1 3 5 3 4 8" xfId="28726" xr:uid="{00000000-0005-0000-0000-00007F6F0000}"/>
    <cellStyle name="20% - Accent1 3 5 3 4 8 2" xfId="28727" xr:uid="{00000000-0005-0000-0000-0000806F0000}"/>
    <cellStyle name="20% - Accent1 3 5 3 4 8 2 2" xfId="28728" xr:uid="{00000000-0005-0000-0000-0000816F0000}"/>
    <cellStyle name="20% - Accent1 3 5 3 4 8 3" xfId="28729" xr:uid="{00000000-0005-0000-0000-0000826F0000}"/>
    <cellStyle name="20% - Accent1 3 5 3 4 9" xfId="28730" xr:uid="{00000000-0005-0000-0000-0000836F0000}"/>
    <cellStyle name="20% - Accent1 3 5 3 4 9 2" xfId="28731" xr:uid="{00000000-0005-0000-0000-0000846F0000}"/>
    <cellStyle name="20% - Accent1 3 5 3 5" xfId="28732" xr:uid="{00000000-0005-0000-0000-0000856F0000}"/>
    <cellStyle name="20% - Accent1 3 5 3 5 2" xfId="28733" xr:uid="{00000000-0005-0000-0000-0000866F0000}"/>
    <cellStyle name="20% - Accent1 3 5 3 5 2 2" xfId="28734" xr:uid="{00000000-0005-0000-0000-0000876F0000}"/>
    <cellStyle name="20% - Accent1 3 5 3 5 2 2 2" xfId="28735" xr:uid="{00000000-0005-0000-0000-0000886F0000}"/>
    <cellStyle name="20% - Accent1 3 5 3 5 2 2 2 2" xfId="28736" xr:uid="{00000000-0005-0000-0000-0000896F0000}"/>
    <cellStyle name="20% - Accent1 3 5 3 5 2 2 3" xfId="28737" xr:uid="{00000000-0005-0000-0000-00008A6F0000}"/>
    <cellStyle name="20% - Accent1 3 5 3 5 2 3" xfId="28738" xr:uid="{00000000-0005-0000-0000-00008B6F0000}"/>
    <cellStyle name="20% - Accent1 3 5 3 5 2 3 2" xfId="28739" xr:uid="{00000000-0005-0000-0000-00008C6F0000}"/>
    <cellStyle name="20% - Accent1 3 5 3 5 2 4" xfId="28740" xr:uid="{00000000-0005-0000-0000-00008D6F0000}"/>
    <cellStyle name="20% - Accent1 3 5 3 5 3" xfId="28741" xr:uid="{00000000-0005-0000-0000-00008E6F0000}"/>
    <cellStyle name="20% - Accent1 3 5 3 5 3 2" xfId="28742" xr:uid="{00000000-0005-0000-0000-00008F6F0000}"/>
    <cellStyle name="20% - Accent1 3 5 3 5 3 2 2" xfId="28743" xr:uid="{00000000-0005-0000-0000-0000906F0000}"/>
    <cellStyle name="20% - Accent1 3 5 3 5 3 2 2 2" xfId="28744" xr:uid="{00000000-0005-0000-0000-0000916F0000}"/>
    <cellStyle name="20% - Accent1 3 5 3 5 3 2 3" xfId="28745" xr:uid="{00000000-0005-0000-0000-0000926F0000}"/>
    <cellStyle name="20% - Accent1 3 5 3 5 3 3" xfId="28746" xr:uid="{00000000-0005-0000-0000-0000936F0000}"/>
    <cellStyle name="20% - Accent1 3 5 3 5 3 3 2" xfId="28747" xr:uid="{00000000-0005-0000-0000-0000946F0000}"/>
    <cellStyle name="20% - Accent1 3 5 3 5 3 4" xfId="28748" xr:uid="{00000000-0005-0000-0000-0000956F0000}"/>
    <cellStyle name="20% - Accent1 3 5 3 5 4" xfId="28749" xr:uid="{00000000-0005-0000-0000-0000966F0000}"/>
    <cellStyle name="20% - Accent1 3 5 3 5 4 2" xfId="28750" xr:uid="{00000000-0005-0000-0000-0000976F0000}"/>
    <cellStyle name="20% - Accent1 3 5 3 5 4 2 2" xfId="28751" xr:uid="{00000000-0005-0000-0000-0000986F0000}"/>
    <cellStyle name="20% - Accent1 3 5 3 5 4 2 2 2" xfId="28752" xr:uid="{00000000-0005-0000-0000-0000996F0000}"/>
    <cellStyle name="20% - Accent1 3 5 3 5 4 2 3" xfId="28753" xr:uid="{00000000-0005-0000-0000-00009A6F0000}"/>
    <cellStyle name="20% - Accent1 3 5 3 5 4 3" xfId="28754" xr:uid="{00000000-0005-0000-0000-00009B6F0000}"/>
    <cellStyle name="20% - Accent1 3 5 3 5 4 3 2" xfId="28755" xr:uid="{00000000-0005-0000-0000-00009C6F0000}"/>
    <cellStyle name="20% - Accent1 3 5 3 5 4 4" xfId="28756" xr:uid="{00000000-0005-0000-0000-00009D6F0000}"/>
    <cellStyle name="20% - Accent1 3 5 3 5 5" xfId="28757" xr:uid="{00000000-0005-0000-0000-00009E6F0000}"/>
    <cellStyle name="20% - Accent1 3 5 3 5 5 2" xfId="28758" xr:uid="{00000000-0005-0000-0000-00009F6F0000}"/>
    <cellStyle name="20% - Accent1 3 5 3 5 5 2 2" xfId="28759" xr:uid="{00000000-0005-0000-0000-0000A06F0000}"/>
    <cellStyle name="20% - Accent1 3 5 3 5 5 3" xfId="28760" xr:uid="{00000000-0005-0000-0000-0000A16F0000}"/>
    <cellStyle name="20% - Accent1 3 5 3 5 6" xfId="28761" xr:uid="{00000000-0005-0000-0000-0000A26F0000}"/>
    <cellStyle name="20% - Accent1 3 5 3 5 6 2" xfId="28762" xr:uid="{00000000-0005-0000-0000-0000A36F0000}"/>
    <cellStyle name="20% - Accent1 3 5 3 5 6 2 2" xfId="28763" xr:uid="{00000000-0005-0000-0000-0000A46F0000}"/>
    <cellStyle name="20% - Accent1 3 5 3 5 6 3" xfId="28764" xr:uid="{00000000-0005-0000-0000-0000A56F0000}"/>
    <cellStyle name="20% - Accent1 3 5 3 5 7" xfId="28765" xr:uid="{00000000-0005-0000-0000-0000A66F0000}"/>
    <cellStyle name="20% - Accent1 3 5 3 5 7 2" xfId="28766" xr:uid="{00000000-0005-0000-0000-0000A76F0000}"/>
    <cellStyle name="20% - Accent1 3 5 3 5 8" xfId="28767" xr:uid="{00000000-0005-0000-0000-0000A86F0000}"/>
    <cellStyle name="20% - Accent1 3 5 3 5 8 2" xfId="28768" xr:uid="{00000000-0005-0000-0000-0000A96F0000}"/>
    <cellStyle name="20% - Accent1 3 5 3 5 9" xfId="28769" xr:uid="{00000000-0005-0000-0000-0000AA6F0000}"/>
    <cellStyle name="20% - Accent1 3 5 3 6" xfId="28770" xr:uid="{00000000-0005-0000-0000-0000AB6F0000}"/>
    <cellStyle name="20% - Accent1 3 5 3 6 2" xfId="28771" xr:uid="{00000000-0005-0000-0000-0000AC6F0000}"/>
    <cellStyle name="20% - Accent1 3 5 3 6 2 2" xfId="28772" xr:uid="{00000000-0005-0000-0000-0000AD6F0000}"/>
    <cellStyle name="20% - Accent1 3 5 3 6 2 2 2" xfId="28773" xr:uid="{00000000-0005-0000-0000-0000AE6F0000}"/>
    <cellStyle name="20% - Accent1 3 5 3 6 2 2 2 2" xfId="28774" xr:uid="{00000000-0005-0000-0000-0000AF6F0000}"/>
    <cellStyle name="20% - Accent1 3 5 3 6 2 2 3" xfId="28775" xr:uid="{00000000-0005-0000-0000-0000B06F0000}"/>
    <cellStyle name="20% - Accent1 3 5 3 6 2 3" xfId="28776" xr:uid="{00000000-0005-0000-0000-0000B16F0000}"/>
    <cellStyle name="20% - Accent1 3 5 3 6 2 3 2" xfId="28777" xr:uid="{00000000-0005-0000-0000-0000B26F0000}"/>
    <cellStyle name="20% - Accent1 3 5 3 6 2 4" xfId="28778" xr:uid="{00000000-0005-0000-0000-0000B36F0000}"/>
    <cellStyle name="20% - Accent1 3 5 3 6 3" xfId="28779" xr:uid="{00000000-0005-0000-0000-0000B46F0000}"/>
    <cellStyle name="20% - Accent1 3 5 3 6 3 2" xfId="28780" xr:uid="{00000000-0005-0000-0000-0000B56F0000}"/>
    <cellStyle name="20% - Accent1 3 5 3 6 3 2 2" xfId="28781" xr:uid="{00000000-0005-0000-0000-0000B66F0000}"/>
    <cellStyle name="20% - Accent1 3 5 3 6 3 2 2 2" xfId="28782" xr:uid="{00000000-0005-0000-0000-0000B76F0000}"/>
    <cellStyle name="20% - Accent1 3 5 3 6 3 2 3" xfId="28783" xr:uid="{00000000-0005-0000-0000-0000B86F0000}"/>
    <cellStyle name="20% - Accent1 3 5 3 6 3 3" xfId="28784" xr:uid="{00000000-0005-0000-0000-0000B96F0000}"/>
    <cellStyle name="20% - Accent1 3 5 3 6 3 3 2" xfId="28785" xr:uid="{00000000-0005-0000-0000-0000BA6F0000}"/>
    <cellStyle name="20% - Accent1 3 5 3 6 3 4" xfId="28786" xr:uid="{00000000-0005-0000-0000-0000BB6F0000}"/>
    <cellStyle name="20% - Accent1 3 5 3 6 4" xfId="28787" xr:uid="{00000000-0005-0000-0000-0000BC6F0000}"/>
    <cellStyle name="20% - Accent1 3 5 3 6 4 2" xfId="28788" xr:uid="{00000000-0005-0000-0000-0000BD6F0000}"/>
    <cellStyle name="20% - Accent1 3 5 3 6 4 2 2" xfId="28789" xr:uid="{00000000-0005-0000-0000-0000BE6F0000}"/>
    <cellStyle name="20% - Accent1 3 5 3 6 4 2 2 2" xfId="28790" xr:uid="{00000000-0005-0000-0000-0000BF6F0000}"/>
    <cellStyle name="20% - Accent1 3 5 3 6 4 2 3" xfId="28791" xr:uid="{00000000-0005-0000-0000-0000C06F0000}"/>
    <cellStyle name="20% - Accent1 3 5 3 6 4 3" xfId="28792" xr:uid="{00000000-0005-0000-0000-0000C16F0000}"/>
    <cellStyle name="20% - Accent1 3 5 3 6 4 3 2" xfId="28793" xr:uid="{00000000-0005-0000-0000-0000C26F0000}"/>
    <cellStyle name="20% - Accent1 3 5 3 6 4 4" xfId="28794" xr:uid="{00000000-0005-0000-0000-0000C36F0000}"/>
    <cellStyle name="20% - Accent1 3 5 3 6 5" xfId="28795" xr:uid="{00000000-0005-0000-0000-0000C46F0000}"/>
    <cellStyle name="20% - Accent1 3 5 3 6 5 2" xfId="28796" xr:uid="{00000000-0005-0000-0000-0000C56F0000}"/>
    <cellStyle name="20% - Accent1 3 5 3 6 5 2 2" xfId="28797" xr:uid="{00000000-0005-0000-0000-0000C66F0000}"/>
    <cellStyle name="20% - Accent1 3 5 3 6 5 3" xfId="28798" xr:uid="{00000000-0005-0000-0000-0000C76F0000}"/>
    <cellStyle name="20% - Accent1 3 5 3 6 6" xfId="28799" xr:uid="{00000000-0005-0000-0000-0000C86F0000}"/>
    <cellStyle name="20% - Accent1 3 5 3 6 6 2" xfId="28800" xr:uid="{00000000-0005-0000-0000-0000C96F0000}"/>
    <cellStyle name="20% - Accent1 3 5 3 6 6 2 2" xfId="28801" xr:uid="{00000000-0005-0000-0000-0000CA6F0000}"/>
    <cellStyle name="20% - Accent1 3 5 3 6 6 3" xfId="28802" xr:uid="{00000000-0005-0000-0000-0000CB6F0000}"/>
    <cellStyle name="20% - Accent1 3 5 3 6 7" xfId="28803" xr:uid="{00000000-0005-0000-0000-0000CC6F0000}"/>
    <cellStyle name="20% - Accent1 3 5 3 6 7 2" xfId="28804" xr:uid="{00000000-0005-0000-0000-0000CD6F0000}"/>
    <cellStyle name="20% - Accent1 3 5 3 6 8" xfId="28805" xr:uid="{00000000-0005-0000-0000-0000CE6F0000}"/>
    <cellStyle name="20% - Accent1 3 5 3 6 8 2" xfId="28806" xr:uid="{00000000-0005-0000-0000-0000CF6F0000}"/>
    <cellStyle name="20% - Accent1 3 5 3 6 9" xfId="28807" xr:uid="{00000000-0005-0000-0000-0000D06F0000}"/>
    <cellStyle name="20% - Accent1 3 5 3 7" xfId="28808" xr:uid="{00000000-0005-0000-0000-0000D16F0000}"/>
    <cellStyle name="20% - Accent1 3 5 3 7 2" xfId="28809" xr:uid="{00000000-0005-0000-0000-0000D26F0000}"/>
    <cellStyle name="20% - Accent1 3 5 3 7 2 2" xfId="28810" xr:uid="{00000000-0005-0000-0000-0000D36F0000}"/>
    <cellStyle name="20% - Accent1 3 5 3 7 2 2 2" xfId="28811" xr:uid="{00000000-0005-0000-0000-0000D46F0000}"/>
    <cellStyle name="20% - Accent1 3 5 3 7 2 3" xfId="28812" xr:uid="{00000000-0005-0000-0000-0000D56F0000}"/>
    <cellStyle name="20% - Accent1 3 5 3 7 3" xfId="28813" xr:uid="{00000000-0005-0000-0000-0000D66F0000}"/>
    <cellStyle name="20% - Accent1 3 5 3 7 3 2" xfId="28814" xr:uid="{00000000-0005-0000-0000-0000D76F0000}"/>
    <cellStyle name="20% - Accent1 3 5 3 7 4" xfId="28815" xr:uid="{00000000-0005-0000-0000-0000D86F0000}"/>
    <cellStyle name="20% - Accent1 3 5 3 8" xfId="28816" xr:uid="{00000000-0005-0000-0000-0000D96F0000}"/>
    <cellStyle name="20% - Accent1 3 5 3 8 2" xfId="28817" xr:uid="{00000000-0005-0000-0000-0000DA6F0000}"/>
    <cellStyle name="20% - Accent1 3 5 3 8 2 2" xfId="28818" xr:uid="{00000000-0005-0000-0000-0000DB6F0000}"/>
    <cellStyle name="20% - Accent1 3 5 3 8 2 2 2" xfId="28819" xr:uid="{00000000-0005-0000-0000-0000DC6F0000}"/>
    <cellStyle name="20% - Accent1 3 5 3 8 2 3" xfId="28820" xr:uid="{00000000-0005-0000-0000-0000DD6F0000}"/>
    <cellStyle name="20% - Accent1 3 5 3 8 3" xfId="28821" xr:uid="{00000000-0005-0000-0000-0000DE6F0000}"/>
    <cellStyle name="20% - Accent1 3 5 3 8 3 2" xfId="28822" xr:uid="{00000000-0005-0000-0000-0000DF6F0000}"/>
    <cellStyle name="20% - Accent1 3 5 3 8 4" xfId="28823" xr:uid="{00000000-0005-0000-0000-0000E06F0000}"/>
    <cellStyle name="20% - Accent1 3 5 3 9" xfId="28824" xr:uid="{00000000-0005-0000-0000-0000E16F0000}"/>
    <cellStyle name="20% - Accent1 3 5 3 9 2" xfId="28825" xr:uid="{00000000-0005-0000-0000-0000E26F0000}"/>
    <cellStyle name="20% - Accent1 3 5 3 9 2 2" xfId="28826" xr:uid="{00000000-0005-0000-0000-0000E36F0000}"/>
    <cellStyle name="20% - Accent1 3 5 3 9 2 2 2" xfId="28827" xr:uid="{00000000-0005-0000-0000-0000E46F0000}"/>
    <cellStyle name="20% - Accent1 3 5 3 9 2 3" xfId="28828" xr:uid="{00000000-0005-0000-0000-0000E56F0000}"/>
    <cellStyle name="20% - Accent1 3 5 3 9 3" xfId="28829" xr:uid="{00000000-0005-0000-0000-0000E66F0000}"/>
    <cellStyle name="20% - Accent1 3 5 3 9 3 2" xfId="28830" xr:uid="{00000000-0005-0000-0000-0000E76F0000}"/>
    <cellStyle name="20% - Accent1 3 5 3 9 4" xfId="28831" xr:uid="{00000000-0005-0000-0000-0000E86F0000}"/>
    <cellStyle name="20% - Accent1 3 5 4" xfId="28832" xr:uid="{00000000-0005-0000-0000-0000E96F0000}"/>
    <cellStyle name="20% - Accent1 3 5 4 10" xfId="28833" xr:uid="{00000000-0005-0000-0000-0000EA6F0000}"/>
    <cellStyle name="20% - Accent1 3 5 4 10 2" xfId="28834" xr:uid="{00000000-0005-0000-0000-0000EB6F0000}"/>
    <cellStyle name="20% - Accent1 3 5 4 11" xfId="28835" xr:uid="{00000000-0005-0000-0000-0000EC6F0000}"/>
    <cellStyle name="20% - Accent1 3 5 4 2" xfId="28836" xr:uid="{00000000-0005-0000-0000-0000ED6F0000}"/>
    <cellStyle name="20% - Accent1 3 5 4 2 2" xfId="28837" xr:uid="{00000000-0005-0000-0000-0000EE6F0000}"/>
    <cellStyle name="20% - Accent1 3 5 4 2 2 2" xfId="28838" xr:uid="{00000000-0005-0000-0000-0000EF6F0000}"/>
    <cellStyle name="20% - Accent1 3 5 4 2 2 2 2" xfId="28839" xr:uid="{00000000-0005-0000-0000-0000F06F0000}"/>
    <cellStyle name="20% - Accent1 3 5 4 2 2 2 2 2" xfId="28840" xr:uid="{00000000-0005-0000-0000-0000F16F0000}"/>
    <cellStyle name="20% - Accent1 3 5 4 2 2 2 3" xfId="28841" xr:uid="{00000000-0005-0000-0000-0000F26F0000}"/>
    <cellStyle name="20% - Accent1 3 5 4 2 2 3" xfId="28842" xr:uid="{00000000-0005-0000-0000-0000F36F0000}"/>
    <cellStyle name="20% - Accent1 3 5 4 2 2 3 2" xfId="28843" xr:uid="{00000000-0005-0000-0000-0000F46F0000}"/>
    <cellStyle name="20% - Accent1 3 5 4 2 2 4" xfId="28844" xr:uid="{00000000-0005-0000-0000-0000F56F0000}"/>
    <cellStyle name="20% - Accent1 3 5 4 2 3" xfId="28845" xr:uid="{00000000-0005-0000-0000-0000F66F0000}"/>
    <cellStyle name="20% - Accent1 3 5 4 2 3 2" xfId="28846" xr:uid="{00000000-0005-0000-0000-0000F76F0000}"/>
    <cellStyle name="20% - Accent1 3 5 4 2 3 2 2" xfId="28847" xr:uid="{00000000-0005-0000-0000-0000F86F0000}"/>
    <cellStyle name="20% - Accent1 3 5 4 2 3 2 2 2" xfId="28848" xr:uid="{00000000-0005-0000-0000-0000F96F0000}"/>
    <cellStyle name="20% - Accent1 3 5 4 2 3 2 3" xfId="28849" xr:uid="{00000000-0005-0000-0000-0000FA6F0000}"/>
    <cellStyle name="20% - Accent1 3 5 4 2 3 3" xfId="28850" xr:uid="{00000000-0005-0000-0000-0000FB6F0000}"/>
    <cellStyle name="20% - Accent1 3 5 4 2 3 3 2" xfId="28851" xr:uid="{00000000-0005-0000-0000-0000FC6F0000}"/>
    <cellStyle name="20% - Accent1 3 5 4 2 3 4" xfId="28852" xr:uid="{00000000-0005-0000-0000-0000FD6F0000}"/>
    <cellStyle name="20% - Accent1 3 5 4 2 4" xfId="28853" xr:uid="{00000000-0005-0000-0000-0000FE6F0000}"/>
    <cellStyle name="20% - Accent1 3 5 4 2 4 2" xfId="28854" xr:uid="{00000000-0005-0000-0000-0000FF6F0000}"/>
    <cellStyle name="20% - Accent1 3 5 4 2 4 2 2" xfId="28855" xr:uid="{00000000-0005-0000-0000-000000700000}"/>
    <cellStyle name="20% - Accent1 3 5 4 2 4 2 2 2" xfId="28856" xr:uid="{00000000-0005-0000-0000-000001700000}"/>
    <cellStyle name="20% - Accent1 3 5 4 2 4 2 3" xfId="28857" xr:uid="{00000000-0005-0000-0000-000002700000}"/>
    <cellStyle name="20% - Accent1 3 5 4 2 4 3" xfId="28858" xr:uid="{00000000-0005-0000-0000-000003700000}"/>
    <cellStyle name="20% - Accent1 3 5 4 2 4 3 2" xfId="28859" xr:uid="{00000000-0005-0000-0000-000004700000}"/>
    <cellStyle name="20% - Accent1 3 5 4 2 4 4" xfId="28860" xr:uid="{00000000-0005-0000-0000-000005700000}"/>
    <cellStyle name="20% - Accent1 3 5 4 2 5" xfId="28861" xr:uid="{00000000-0005-0000-0000-000006700000}"/>
    <cellStyle name="20% - Accent1 3 5 4 2 5 2" xfId="28862" xr:uid="{00000000-0005-0000-0000-000007700000}"/>
    <cellStyle name="20% - Accent1 3 5 4 2 5 2 2" xfId="28863" xr:uid="{00000000-0005-0000-0000-000008700000}"/>
    <cellStyle name="20% - Accent1 3 5 4 2 5 3" xfId="28864" xr:uid="{00000000-0005-0000-0000-000009700000}"/>
    <cellStyle name="20% - Accent1 3 5 4 2 6" xfId="28865" xr:uid="{00000000-0005-0000-0000-00000A700000}"/>
    <cellStyle name="20% - Accent1 3 5 4 2 6 2" xfId="28866" xr:uid="{00000000-0005-0000-0000-00000B700000}"/>
    <cellStyle name="20% - Accent1 3 5 4 2 6 2 2" xfId="28867" xr:uid="{00000000-0005-0000-0000-00000C700000}"/>
    <cellStyle name="20% - Accent1 3 5 4 2 6 3" xfId="28868" xr:uid="{00000000-0005-0000-0000-00000D700000}"/>
    <cellStyle name="20% - Accent1 3 5 4 2 7" xfId="28869" xr:uid="{00000000-0005-0000-0000-00000E700000}"/>
    <cellStyle name="20% - Accent1 3 5 4 2 7 2" xfId="28870" xr:uid="{00000000-0005-0000-0000-00000F700000}"/>
    <cellStyle name="20% - Accent1 3 5 4 2 8" xfId="28871" xr:uid="{00000000-0005-0000-0000-000010700000}"/>
    <cellStyle name="20% - Accent1 3 5 4 2 8 2" xfId="28872" xr:uid="{00000000-0005-0000-0000-000011700000}"/>
    <cellStyle name="20% - Accent1 3 5 4 2 9" xfId="28873" xr:uid="{00000000-0005-0000-0000-000012700000}"/>
    <cellStyle name="20% - Accent1 3 5 4 3" xfId="28874" xr:uid="{00000000-0005-0000-0000-000013700000}"/>
    <cellStyle name="20% - Accent1 3 5 4 3 2" xfId="28875" xr:uid="{00000000-0005-0000-0000-000014700000}"/>
    <cellStyle name="20% - Accent1 3 5 4 3 2 2" xfId="28876" xr:uid="{00000000-0005-0000-0000-000015700000}"/>
    <cellStyle name="20% - Accent1 3 5 4 3 2 2 2" xfId="28877" xr:uid="{00000000-0005-0000-0000-000016700000}"/>
    <cellStyle name="20% - Accent1 3 5 4 3 2 2 2 2" xfId="28878" xr:uid="{00000000-0005-0000-0000-000017700000}"/>
    <cellStyle name="20% - Accent1 3 5 4 3 2 2 3" xfId="28879" xr:uid="{00000000-0005-0000-0000-000018700000}"/>
    <cellStyle name="20% - Accent1 3 5 4 3 2 3" xfId="28880" xr:uid="{00000000-0005-0000-0000-000019700000}"/>
    <cellStyle name="20% - Accent1 3 5 4 3 2 3 2" xfId="28881" xr:uid="{00000000-0005-0000-0000-00001A700000}"/>
    <cellStyle name="20% - Accent1 3 5 4 3 2 4" xfId="28882" xr:uid="{00000000-0005-0000-0000-00001B700000}"/>
    <cellStyle name="20% - Accent1 3 5 4 3 3" xfId="28883" xr:uid="{00000000-0005-0000-0000-00001C700000}"/>
    <cellStyle name="20% - Accent1 3 5 4 3 3 2" xfId="28884" xr:uid="{00000000-0005-0000-0000-00001D700000}"/>
    <cellStyle name="20% - Accent1 3 5 4 3 3 2 2" xfId="28885" xr:uid="{00000000-0005-0000-0000-00001E700000}"/>
    <cellStyle name="20% - Accent1 3 5 4 3 3 2 2 2" xfId="28886" xr:uid="{00000000-0005-0000-0000-00001F700000}"/>
    <cellStyle name="20% - Accent1 3 5 4 3 3 2 3" xfId="28887" xr:uid="{00000000-0005-0000-0000-000020700000}"/>
    <cellStyle name="20% - Accent1 3 5 4 3 3 3" xfId="28888" xr:uid="{00000000-0005-0000-0000-000021700000}"/>
    <cellStyle name="20% - Accent1 3 5 4 3 3 3 2" xfId="28889" xr:uid="{00000000-0005-0000-0000-000022700000}"/>
    <cellStyle name="20% - Accent1 3 5 4 3 3 4" xfId="28890" xr:uid="{00000000-0005-0000-0000-000023700000}"/>
    <cellStyle name="20% - Accent1 3 5 4 3 4" xfId="28891" xr:uid="{00000000-0005-0000-0000-000024700000}"/>
    <cellStyle name="20% - Accent1 3 5 4 3 4 2" xfId="28892" xr:uid="{00000000-0005-0000-0000-000025700000}"/>
    <cellStyle name="20% - Accent1 3 5 4 3 4 2 2" xfId="28893" xr:uid="{00000000-0005-0000-0000-000026700000}"/>
    <cellStyle name="20% - Accent1 3 5 4 3 4 2 2 2" xfId="28894" xr:uid="{00000000-0005-0000-0000-000027700000}"/>
    <cellStyle name="20% - Accent1 3 5 4 3 4 2 3" xfId="28895" xr:uid="{00000000-0005-0000-0000-000028700000}"/>
    <cellStyle name="20% - Accent1 3 5 4 3 4 3" xfId="28896" xr:uid="{00000000-0005-0000-0000-000029700000}"/>
    <cellStyle name="20% - Accent1 3 5 4 3 4 3 2" xfId="28897" xr:uid="{00000000-0005-0000-0000-00002A700000}"/>
    <cellStyle name="20% - Accent1 3 5 4 3 4 4" xfId="28898" xr:uid="{00000000-0005-0000-0000-00002B700000}"/>
    <cellStyle name="20% - Accent1 3 5 4 3 5" xfId="28899" xr:uid="{00000000-0005-0000-0000-00002C700000}"/>
    <cellStyle name="20% - Accent1 3 5 4 3 5 2" xfId="28900" xr:uid="{00000000-0005-0000-0000-00002D700000}"/>
    <cellStyle name="20% - Accent1 3 5 4 3 5 2 2" xfId="28901" xr:uid="{00000000-0005-0000-0000-00002E700000}"/>
    <cellStyle name="20% - Accent1 3 5 4 3 5 3" xfId="28902" xr:uid="{00000000-0005-0000-0000-00002F700000}"/>
    <cellStyle name="20% - Accent1 3 5 4 3 6" xfId="28903" xr:uid="{00000000-0005-0000-0000-000030700000}"/>
    <cellStyle name="20% - Accent1 3 5 4 3 6 2" xfId="28904" xr:uid="{00000000-0005-0000-0000-000031700000}"/>
    <cellStyle name="20% - Accent1 3 5 4 3 6 2 2" xfId="28905" xr:uid="{00000000-0005-0000-0000-000032700000}"/>
    <cellStyle name="20% - Accent1 3 5 4 3 6 3" xfId="28906" xr:uid="{00000000-0005-0000-0000-000033700000}"/>
    <cellStyle name="20% - Accent1 3 5 4 3 7" xfId="28907" xr:uid="{00000000-0005-0000-0000-000034700000}"/>
    <cellStyle name="20% - Accent1 3 5 4 3 7 2" xfId="28908" xr:uid="{00000000-0005-0000-0000-000035700000}"/>
    <cellStyle name="20% - Accent1 3 5 4 3 8" xfId="28909" xr:uid="{00000000-0005-0000-0000-000036700000}"/>
    <cellStyle name="20% - Accent1 3 5 4 3 8 2" xfId="28910" xr:uid="{00000000-0005-0000-0000-000037700000}"/>
    <cellStyle name="20% - Accent1 3 5 4 3 9" xfId="28911" xr:uid="{00000000-0005-0000-0000-000038700000}"/>
    <cellStyle name="20% - Accent1 3 5 4 4" xfId="28912" xr:uid="{00000000-0005-0000-0000-000039700000}"/>
    <cellStyle name="20% - Accent1 3 5 4 4 2" xfId="28913" xr:uid="{00000000-0005-0000-0000-00003A700000}"/>
    <cellStyle name="20% - Accent1 3 5 4 4 2 2" xfId="28914" xr:uid="{00000000-0005-0000-0000-00003B700000}"/>
    <cellStyle name="20% - Accent1 3 5 4 4 2 2 2" xfId="28915" xr:uid="{00000000-0005-0000-0000-00003C700000}"/>
    <cellStyle name="20% - Accent1 3 5 4 4 2 3" xfId="28916" xr:uid="{00000000-0005-0000-0000-00003D700000}"/>
    <cellStyle name="20% - Accent1 3 5 4 4 3" xfId="28917" xr:uid="{00000000-0005-0000-0000-00003E700000}"/>
    <cellStyle name="20% - Accent1 3 5 4 4 3 2" xfId="28918" xr:uid="{00000000-0005-0000-0000-00003F700000}"/>
    <cellStyle name="20% - Accent1 3 5 4 4 4" xfId="28919" xr:uid="{00000000-0005-0000-0000-000040700000}"/>
    <cellStyle name="20% - Accent1 3 5 4 5" xfId="28920" xr:uid="{00000000-0005-0000-0000-000041700000}"/>
    <cellStyle name="20% - Accent1 3 5 4 5 2" xfId="28921" xr:uid="{00000000-0005-0000-0000-000042700000}"/>
    <cellStyle name="20% - Accent1 3 5 4 5 2 2" xfId="28922" xr:uid="{00000000-0005-0000-0000-000043700000}"/>
    <cellStyle name="20% - Accent1 3 5 4 5 2 2 2" xfId="28923" xr:uid="{00000000-0005-0000-0000-000044700000}"/>
    <cellStyle name="20% - Accent1 3 5 4 5 2 3" xfId="28924" xr:uid="{00000000-0005-0000-0000-000045700000}"/>
    <cellStyle name="20% - Accent1 3 5 4 5 3" xfId="28925" xr:uid="{00000000-0005-0000-0000-000046700000}"/>
    <cellStyle name="20% - Accent1 3 5 4 5 3 2" xfId="28926" xr:uid="{00000000-0005-0000-0000-000047700000}"/>
    <cellStyle name="20% - Accent1 3 5 4 5 4" xfId="28927" xr:uid="{00000000-0005-0000-0000-000048700000}"/>
    <cellStyle name="20% - Accent1 3 5 4 6" xfId="28928" xr:uid="{00000000-0005-0000-0000-000049700000}"/>
    <cellStyle name="20% - Accent1 3 5 4 6 2" xfId="28929" xr:uid="{00000000-0005-0000-0000-00004A700000}"/>
    <cellStyle name="20% - Accent1 3 5 4 6 2 2" xfId="28930" xr:uid="{00000000-0005-0000-0000-00004B700000}"/>
    <cellStyle name="20% - Accent1 3 5 4 6 2 2 2" xfId="28931" xr:uid="{00000000-0005-0000-0000-00004C700000}"/>
    <cellStyle name="20% - Accent1 3 5 4 6 2 3" xfId="28932" xr:uid="{00000000-0005-0000-0000-00004D700000}"/>
    <cellStyle name="20% - Accent1 3 5 4 6 3" xfId="28933" xr:uid="{00000000-0005-0000-0000-00004E700000}"/>
    <cellStyle name="20% - Accent1 3 5 4 6 3 2" xfId="28934" xr:uid="{00000000-0005-0000-0000-00004F700000}"/>
    <cellStyle name="20% - Accent1 3 5 4 6 4" xfId="28935" xr:uid="{00000000-0005-0000-0000-000050700000}"/>
    <cellStyle name="20% - Accent1 3 5 4 7" xfId="28936" xr:uid="{00000000-0005-0000-0000-000051700000}"/>
    <cellStyle name="20% - Accent1 3 5 4 7 2" xfId="28937" xr:uid="{00000000-0005-0000-0000-000052700000}"/>
    <cellStyle name="20% - Accent1 3 5 4 7 2 2" xfId="28938" xr:uid="{00000000-0005-0000-0000-000053700000}"/>
    <cellStyle name="20% - Accent1 3 5 4 7 3" xfId="28939" xr:uid="{00000000-0005-0000-0000-000054700000}"/>
    <cellStyle name="20% - Accent1 3 5 4 8" xfId="28940" xr:uid="{00000000-0005-0000-0000-000055700000}"/>
    <cellStyle name="20% - Accent1 3 5 4 8 2" xfId="28941" xr:uid="{00000000-0005-0000-0000-000056700000}"/>
    <cellStyle name="20% - Accent1 3 5 4 8 2 2" xfId="28942" xr:uid="{00000000-0005-0000-0000-000057700000}"/>
    <cellStyle name="20% - Accent1 3 5 4 8 3" xfId="28943" xr:uid="{00000000-0005-0000-0000-000058700000}"/>
    <cellStyle name="20% - Accent1 3 5 4 9" xfId="28944" xr:uid="{00000000-0005-0000-0000-000059700000}"/>
    <cellStyle name="20% - Accent1 3 5 4 9 2" xfId="28945" xr:uid="{00000000-0005-0000-0000-00005A700000}"/>
    <cellStyle name="20% - Accent1 3 5 5" xfId="28946" xr:uid="{00000000-0005-0000-0000-00005B700000}"/>
    <cellStyle name="20% - Accent1 3 5 5 10" xfId="28947" xr:uid="{00000000-0005-0000-0000-00005C700000}"/>
    <cellStyle name="20% - Accent1 3 5 5 10 2" xfId="28948" xr:uid="{00000000-0005-0000-0000-00005D700000}"/>
    <cellStyle name="20% - Accent1 3 5 5 11" xfId="28949" xr:uid="{00000000-0005-0000-0000-00005E700000}"/>
    <cellStyle name="20% - Accent1 3 5 5 2" xfId="28950" xr:uid="{00000000-0005-0000-0000-00005F700000}"/>
    <cellStyle name="20% - Accent1 3 5 5 2 2" xfId="28951" xr:uid="{00000000-0005-0000-0000-000060700000}"/>
    <cellStyle name="20% - Accent1 3 5 5 2 2 2" xfId="28952" xr:uid="{00000000-0005-0000-0000-000061700000}"/>
    <cellStyle name="20% - Accent1 3 5 5 2 2 2 2" xfId="28953" xr:uid="{00000000-0005-0000-0000-000062700000}"/>
    <cellStyle name="20% - Accent1 3 5 5 2 2 2 2 2" xfId="28954" xr:uid="{00000000-0005-0000-0000-000063700000}"/>
    <cellStyle name="20% - Accent1 3 5 5 2 2 2 3" xfId="28955" xr:uid="{00000000-0005-0000-0000-000064700000}"/>
    <cellStyle name="20% - Accent1 3 5 5 2 2 3" xfId="28956" xr:uid="{00000000-0005-0000-0000-000065700000}"/>
    <cellStyle name="20% - Accent1 3 5 5 2 2 3 2" xfId="28957" xr:uid="{00000000-0005-0000-0000-000066700000}"/>
    <cellStyle name="20% - Accent1 3 5 5 2 2 4" xfId="28958" xr:uid="{00000000-0005-0000-0000-000067700000}"/>
    <cellStyle name="20% - Accent1 3 5 5 2 3" xfId="28959" xr:uid="{00000000-0005-0000-0000-000068700000}"/>
    <cellStyle name="20% - Accent1 3 5 5 2 3 2" xfId="28960" xr:uid="{00000000-0005-0000-0000-000069700000}"/>
    <cellStyle name="20% - Accent1 3 5 5 2 3 2 2" xfId="28961" xr:uid="{00000000-0005-0000-0000-00006A700000}"/>
    <cellStyle name="20% - Accent1 3 5 5 2 3 2 2 2" xfId="28962" xr:uid="{00000000-0005-0000-0000-00006B700000}"/>
    <cellStyle name="20% - Accent1 3 5 5 2 3 2 3" xfId="28963" xr:uid="{00000000-0005-0000-0000-00006C700000}"/>
    <cellStyle name="20% - Accent1 3 5 5 2 3 3" xfId="28964" xr:uid="{00000000-0005-0000-0000-00006D700000}"/>
    <cellStyle name="20% - Accent1 3 5 5 2 3 3 2" xfId="28965" xr:uid="{00000000-0005-0000-0000-00006E700000}"/>
    <cellStyle name="20% - Accent1 3 5 5 2 3 4" xfId="28966" xr:uid="{00000000-0005-0000-0000-00006F700000}"/>
    <cellStyle name="20% - Accent1 3 5 5 2 4" xfId="28967" xr:uid="{00000000-0005-0000-0000-000070700000}"/>
    <cellStyle name="20% - Accent1 3 5 5 2 4 2" xfId="28968" xr:uid="{00000000-0005-0000-0000-000071700000}"/>
    <cellStyle name="20% - Accent1 3 5 5 2 4 2 2" xfId="28969" xr:uid="{00000000-0005-0000-0000-000072700000}"/>
    <cellStyle name="20% - Accent1 3 5 5 2 4 2 2 2" xfId="28970" xr:uid="{00000000-0005-0000-0000-000073700000}"/>
    <cellStyle name="20% - Accent1 3 5 5 2 4 2 3" xfId="28971" xr:uid="{00000000-0005-0000-0000-000074700000}"/>
    <cellStyle name="20% - Accent1 3 5 5 2 4 3" xfId="28972" xr:uid="{00000000-0005-0000-0000-000075700000}"/>
    <cellStyle name="20% - Accent1 3 5 5 2 4 3 2" xfId="28973" xr:uid="{00000000-0005-0000-0000-000076700000}"/>
    <cellStyle name="20% - Accent1 3 5 5 2 4 4" xfId="28974" xr:uid="{00000000-0005-0000-0000-000077700000}"/>
    <cellStyle name="20% - Accent1 3 5 5 2 5" xfId="28975" xr:uid="{00000000-0005-0000-0000-000078700000}"/>
    <cellStyle name="20% - Accent1 3 5 5 2 5 2" xfId="28976" xr:uid="{00000000-0005-0000-0000-000079700000}"/>
    <cellStyle name="20% - Accent1 3 5 5 2 5 2 2" xfId="28977" xr:uid="{00000000-0005-0000-0000-00007A700000}"/>
    <cellStyle name="20% - Accent1 3 5 5 2 5 3" xfId="28978" xr:uid="{00000000-0005-0000-0000-00007B700000}"/>
    <cellStyle name="20% - Accent1 3 5 5 2 6" xfId="28979" xr:uid="{00000000-0005-0000-0000-00007C700000}"/>
    <cellStyle name="20% - Accent1 3 5 5 2 6 2" xfId="28980" xr:uid="{00000000-0005-0000-0000-00007D700000}"/>
    <cellStyle name="20% - Accent1 3 5 5 2 6 2 2" xfId="28981" xr:uid="{00000000-0005-0000-0000-00007E700000}"/>
    <cellStyle name="20% - Accent1 3 5 5 2 6 3" xfId="28982" xr:uid="{00000000-0005-0000-0000-00007F700000}"/>
    <cellStyle name="20% - Accent1 3 5 5 2 7" xfId="28983" xr:uid="{00000000-0005-0000-0000-000080700000}"/>
    <cellStyle name="20% - Accent1 3 5 5 2 7 2" xfId="28984" xr:uid="{00000000-0005-0000-0000-000081700000}"/>
    <cellStyle name="20% - Accent1 3 5 5 2 8" xfId="28985" xr:uid="{00000000-0005-0000-0000-000082700000}"/>
    <cellStyle name="20% - Accent1 3 5 5 2 8 2" xfId="28986" xr:uid="{00000000-0005-0000-0000-000083700000}"/>
    <cellStyle name="20% - Accent1 3 5 5 2 9" xfId="28987" xr:uid="{00000000-0005-0000-0000-000084700000}"/>
    <cellStyle name="20% - Accent1 3 5 5 3" xfId="28988" xr:uid="{00000000-0005-0000-0000-000085700000}"/>
    <cellStyle name="20% - Accent1 3 5 5 3 2" xfId="28989" xr:uid="{00000000-0005-0000-0000-000086700000}"/>
    <cellStyle name="20% - Accent1 3 5 5 3 2 2" xfId="28990" xr:uid="{00000000-0005-0000-0000-000087700000}"/>
    <cellStyle name="20% - Accent1 3 5 5 3 2 2 2" xfId="28991" xr:uid="{00000000-0005-0000-0000-000088700000}"/>
    <cellStyle name="20% - Accent1 3 5 5 3 2 2 2 2" xfId="28992" xr:uid="{00000000-0005-0000-0000-000089700000}"/>
    <cellStyle name="20% - Accent1 3 5 5 3 2 2 3" xfId="28993" xr:uid="{00000000-0005-0000-0000-00008A700000}"/>
    <cellStyle name="20% - Accent1 3 5 5 3 2 3" xfId="28994" xr:uid="{00000000-0005-0000-0000-00008B700000}"/>
    <cellStyle name="20% - Accent1 3 5 5 3 2 3 2" xfId="28995" xr:uid="{00000000-0005-0000-0000-00008C700000}"/>
    <cellStyle name="20% - Accent1 3 5 5 3 2 4" xfId="28996" xr:uid="{00000000-0005-0000-0000-00008D700000}"/>
    <cellStyle name="20% - Accent1 3 5 5 3 3" xfId="28997" xr:uid="{00000000-0005-0000-0000-00008E700000}"/>
    <cellStyle name="20% - Accent1 3 5 5 3 3 2" xfId="28998" xr:uid="{00000000-0005-0000-0000-00008F700000}"/>
    <cellStyle name="20% - Accent1 3 5 5 3 3 2 2" xfId="28999" xr:uid="{00000000-0005-0000-0000-000090700000}"/>
    <cellStyle name="20% - Accent1 3 5 5 3 3 2 2 2" xfId="29000" xr:uid="{00000000-0005-0000-0000-000091700000}"/>
    <cellStyle name="20% - Accent1 3 5 5 3 3 2 3" xfId="29001" xr:uid="{00000000-0005-0000-0000-000092700000}"/>
    <cellStyle name="20% - Accent1 3 5 5 3 3 3" xfId="29002" xr:uid="{00000000-0005-0000-0000-000093700000}"/>
    <cellStyle name="20% - Accent1 3 5 5 3 3 3 2" xfId="29003" xr:uid="{00000000-0005-0000-0000-000094700000}"/>
    <cellStyle name="20% - Accent1 3 5 5 3 3 4" xfId="29004" xr:uid="{00000000-0005-0000-0000-000095700000}"/>
    <cellStyle name="20% - Accent1 3 5 5 3 4" xfId="29005" xr:uid="{00000000-0005-0000-0000-000096700000}"/>
    <cellStyle name="20% - Accent1 3 5 5 3 4 2" xfId="29006" xr:uid="{00000000-0005-0000-0000-000097700000}"/>
    <cellStyle name="20% - Accent1 3 5 5 3 4 2 2" xfId="29007" xr:uid="{00000000-0005-0000-0000-000098700000}"/>
    <cellStyle name="20% - Accent1 3 5 5 3 4 2 2 2" xfId="29008" xr:uid="{00000000-0005-0000-0000-000099700000}"/>
    <cellStyle name="20% - Accent1 3 5 5 3 4 2 3" xfId="29009" xr:uid="{00000000-0005-0000-0000-00009A700000}"/>
    <cellStyle name="20% - Accent1 3 5 5 3 4 3" xfId="29010" xr:uid="{00000000-0005-0000-0000-00009B700000}"/>
    <cellStyle name="20% - Accent1 3 5 5 3 4 3 2" xfId="29011" xr:uid="{00000000-0005-0000-0000-00009C700000}"/>
    <cellStyle name="20% - Accent1 3 5 5 3 4 4" xfId="29012" xr:uid="{00000000-0005-0000-0000-00009D700000}"/>
    <cellStyle name="20% - Accent1 3 5 5 3 5" xfId="29013" xr:uid="{00000000-0005-0000-0000-00009E700000}"/>
    <cellStyle name="20% - Accent1 3 5 5 3 5 2" xfId="29014" xr:uid="{00000000-0005-0000-0000-00009F700000}"/>
    <cellStyle name="20% - Accent1 3 5 5 3 5 2 2" xfId="29015" xr:uid="{00000000-0005-0000-0000-0000A0700000}"/>
    <cellStyle name="20% - Accent1 3 5 5 3 5 3" xfId="29016" xr:uid="{00000000-0005-0000-0000-0000A1700000}"/>
    <cellStyle name="20% - Accent1 3 5 5 3 6" xfId="29017" xr:uid="{00000000-0005-0000-0000-0000A2700000}"/>
    <cellStyle name="20% - Accent1 3 5 5 3 6 2" xfId="29018" xr:uid="{00000000-0005-0000-0000-0000A3700000}"/>
    <cellStyle name="20% - Accent1 3 5 5 3 6 2 2" xfId="29019" xr:uid="{00000000-0005-0000-0000-0000A4700000}"/>
    <cellStyle name="20% - Accent1 3 5 5 3 6 3" xfId="29020" xr:uid="{00000000-0005-0000-0000-0000A5700000}"/>
    <cellStyle name="20% - Accent1 3 5 5 3 7" xfId="29021" xr:uid="{00000000-0005-0000-0000-0000A6700000}"/>
    <cellStyle name="20% - Accent1 3 5 5 3 7 2" xfId="29022" xr:uid="{00000000-0005-0000-0000-0000A7700000}"/>
    <cellStyle name="20% - Accent1 3 5 5 3 8" xfId="29023" xr:uid="{00000000-0005-0000-0000-0000A8700000}"/>
    <cellStyle name="20% - Accent1 3 5 5 3 8 2" xfId="29024" xr:uid="{00000000-0005-0000-0000-0000A9700000}"/>
    <cellStyle name="20% - Accent1 3 5 5 3 9" xfId="29025" xr:uid="{00000000-0005-0000-0000-0000AA700000}"/>
    <cellStyle name="20% - Accent1 3 5 5 4" xfId="29026" xr:uid="{00000000-0005-0000-0000-0000AB700000}"/>
    <cellStyle name="20% - Accent1 3 5 5 4 2" xfId="29027" xr:uid="{00000000-0005-0000-0000-0000AC700000}"/>
    <cellStyle name="20% - Accent1 3 5 5 4 2 2" xfId="29028" xr:uid="{00000000-0005-0000-0000-0000AD700000}"/>
    <cellStyle name="20% - Accent1 3 5 5 4 2 2 2" xfId="29029" xr:uid="{00000000-0005-0000-0000-0000AE700000}"/>
    <cellStyle name="20% - Accent1 3 5 5 4 2 3" xfId="29030" xr:uid="{00000000-0005-0000-0000-0000AF700000}"/>
    <cellStyle name="20% - Accent1 3 5 5 4 3" xfId="29031" xr:uid="{00000000-0005-0000-0000-0000B0700000}"/>
    <cellStyle name="20% - Accent1 3 5 5 4 3 2" xfId="29032" xr:uid="{00000000-0005-0000-0000-0000B1700000}"/>
    <cellStyle name="20% - Accent1 3 5 5 4 4" xfId="29033" xr:uid="{00000000-0005-0000-0000-0000B2700000}"/>
    <cellStyle name="20% - Accent1 3 5 5 5" xfId="29034" xr:uid="{00000000-0005-0000-0000-0000B3700000}"/>
    <cellStyle name="20% - Accent1 3 5 5 5 2" xfId="29035" xr:uid="{00000000-0005-0000-0000-0000B4700000}"/>
    <cellStyle name="20% - Accent1 3 5 5 5 2 2" xfId="29036" xr:uid="{00000000-0005-0000-0000-0000B5700000}"/>
    <cellStyle name="20% - Accent1 3 5 5 5 2 2 2" xfId="29037" xr:uid="{00000000-0005-0000-0000-0000B6700000}"/>
    <cellStyle name="20% - Accent1 3 5 5 5 2 3" xfId="29038" xr:uid="{00000000-0005-0000-0000-0000B7700000}"/>
    <cellStyle name="20% - Accent1 3 5 5 5 3" xfId="29039" xr:uid="{00000000-0005-0000-0000-0000B8700000}"/>
    <cellStyle name="20% - Accent1 3 5 5 5 3 2" xfId="29040" xr:uid="{00000000-0005-0000-0000-0000B9700000}"/>
    <cellStyle name="20% - Accent1 3 5 5 5 4" xfId="29041" xr:uid="{00000000-0005-0000-0000-0000BA700000}"/>
    <cellStyle name="20% - Accent1 3 5 5 6" xfId="29042" xr:uid="{00000000-0005-0000-0000-0000BB700000}"/>
    <cellStyle name="20% - Accent1 3 5 5 6 2" xfId="29043" xr:uid="{00000000-0005-0000-0000-0000BC700000}"/>
    <cellStyle name="20% - Accent1 3 5 5 6 2 2" xfId="29044" xr:uid="{00000000-0005-0000-0000-0000BD700000}"/>
    <cellStyle name="20% - Accent1 3 5 5 6 2 2 2" xfId="29045" xr:uid="{00000000-0005-0000-0000-0000BE700000}"/>
    <cellStyle name="20% - Accent1 3 5 5 6 2 3" xfId="29046" xr:uid="{00000000-0005-0000-0000-0000BF700000}"/>
    <cellStyle name="20% - Accent1 3 5 5 6 3" xfId="29047" xr:uid="{00000000-0005-0000-0000-0000C0700000}"/>
    <cellStyle name="20% - Accent1 3 5 5 6 3 2" xfId="29048" xr:uid="{00000000-0005-0000-0000-0000C1700000}"/>
    <cellStyle name="20% - Accent1 3 5 5 6 4" xfId="29049" xr:uid="{00000000-0005-0000-0000-0000C2700000}"/>
    <cellStyle name="20% - Accent1 3 5 5 7" xfId="29050" xr:uid="{00000000-0005-0000-0000-0000C3700000}"/>
    <cellStyle name="20% - Accent1 3 5 5 7 2" xfId="29051" xr:uid="{00000000-0005-0000-0000-0000C4700000}"/>
    <cellStyle name="20% - Accent1 3 5 5 7 2 2" xfId="29052" xr:uid="{00000000-0005-0000-0000-0000C5700000}"/>
    <cellStyle name="20% - Accent1 3 5 5 7 3" xfId="29053" xr:uid="{00000000-0005-0000-0000-0000C6700000}"/>
    <cellStyle name="20% - Accent1 3 5 5 8" xfId="29054" xr:uid="{00000000-0005-0000-0000-0000C7700000}"/>
    <cellStyle name="20% - Accent1 3 5 5 8 2" xfId="29055" xr:uid="{00000000-0005-0000-0000-0000C8700000}"/>
    <cellStyle name="20% - Accent1 3 5 5 8 2 2" xfId="29056" xr:uid="{00000000-0005-0000-0000-0000C9700000}"/>
    <cellStyle name="20% - Accent1 3 5 5 8 3" xfId="29057" xr:uid="{00000000-0005-0000-0000-0000CA700000}"/>
    <cellStyle name="20% - Accent1 3 5 5 9" xfId="29058" xr:uid="{00000000-0005-0000-0000-0000CB700000}"/>
    <cellStyle name="20% - Accent1 3 5 5 9 2" xfId="29059" xr:uid="{00000000-0005-0000-0000-0000CC700000}"/>
    <cellStyle name="20% - Accent1 3 5 6" xfId="29060" xr:uid="{00000000-0005-0000-0000-0000CD700000}"/>
    <cellStyle name="20% - Accent1 3 5 6 10" xfId="29061" xr:uid="{00000000-0005-0000-0000-0000CE700000}"/>
    <cellStyle name="20% - Accent1 3 5 6 10 2" xfId="29062" xr:uid="{00000000-0005-0000-0000-0000CF700000}"/>
    <cellStyle name="20% - Accent1 3 5 6 11" xfId="29063" xr:uid="{00000000-0005-0000-0000-0000D0700000}"/>
    <cellStyle name="20% - Accent1 3 5 6 2" xfId="29064" xr:uid="{00000000-0005-0000-0000-0000D1700000}"/>
    <cellStyle name="20% - Accent1 3 5 6 2 2" xfId="29065" xr:uid="{00000000-0005-0000-0000-0000D2700000}"/>
    <cellStyle name="20% - Accent1 3 5 6 2 2 2" xfId="29066" xr:uid="{00000000-0005-0000-0000-0000D3700000}"/>
    <cellStyle name="20% - Accent1 3 5 6 2 2 2 2" xfId="29067" xr:uid="{00000000-0005-0000-0000-0000D4700000}"/>
    <cellStyle name="20% - Accent1 3 5 6 2 2 2 2 2" xfId="29068" xr:uid="{00000000-0005-0000-0000-0000D5700000}"/>
    <cellStyle name="20% - Accent1 3 5 6 2 2 2 3" xfId="29069" xr:uid="{00000000-0005-0000-0000-0000D6700000}"/>
    <cellStyle name="20% - Accent1 3 5 6 2 2 3" xfId="29070" xr:uid="{00000000-0005-0000-0000-0000D7700000}"/>
    <cellStyle name="20% - Accent1 3 5 6 2 2 3 2" xfId="29071" xr:uid="{00000000-0005-0000-0000-0000D8700000}"/>
    <cellStyle name="20% - Accent1 3 5 6 2 2 4" xfId="29072" xr:uid="{00000000-0005-0000-0000-0000D9700000}"/>
    <cellStyle name="20% - Accent1 3 5 6 2 3" xfId="29073" xr:uid="{00000000-0005-0000-0000-0000DA700000}"/>
    <cellStyle name="20% - Accent1 3 5 6 2 3 2" xfId="29074" xr:uid="{00000000-0005-0000-0000-0000DB700000}"/>
    <cellStyle name="20% - Accent1 3 5 6 2 3 2 2" xfId="29075" xr:uid="{00000000-0005-0000-0000-0000DC700000}"/>
    <cellStyle name="20% - Accent1 3 5 6 2 3 2 2 2" xfId="29076" xr:uid="{00000000-0005-0000-0000-0000DD700000}"/>
    <cellStyle name="20% - Accent1 3 5 6 2 3 2 3" xfId="29077" xr:uid="{00000000-0005-0000-0000-0000DE700000}"/>
    <cellStyle name="20% - Accent1 3 5 6 2 3 3" xfId="29078" xr:uid="{00000000-0005-0000-0000-0000DF700000}"/>
    <cellStyle name="20% - Accent1 3 5 6 2 3 3 2" xfId="29079" xr:uid="{00000000-0005-0000-0000-0000E0700000}"/>
    <cellStyle name="20% - Accent1 3 5 6 2 3 4" xfId="29080" xr:uid="{00000000-0005-0000-0000-0000E1700000}"/>
    <cellStyle name="20% - Accent1 3 5 6 2 4" xfId="29081" xr:uid="{00000000-0005-0000-0000-0000E2700000}"/>
    <cellStyle name="20% - Accent1 3 5 6 2 4 2" xfId="29082" xr:uid="{00000000-0005-0000-0000-0000E3700000}"/>
    <cellStyle name="20% - Accent1 3 5 6 2 4 2 2" xfId="29083" xr:uid="{00000000-0005-0000-0000-0000E4700000}"/>
    <cellStyle name="20% - Accent1 3 5 6 2 4 2 2 2" xfId="29084" xr:uid="{00000000-0005-0000-0000-0000E5700000}"/>
    <cellStyle name="20% - Accent1 3 5 6 2 4 2 3" xfId="29085" xr:uid="{00000000-0005-0000-0000-0000E6700000}"/>
    <cellStyle name="20% - Accent1 3 5 6 2 4 3" xfId="29086" xr:uid="{00000000-0005-0000-0000-0000E7700000}"/>
    <cellStyle name="20% - Accent1 3 5 6 2 4 3 2" xfId="29087" xr:uid="{00000000-0005-0000-0000-0000E8700000}"/>
    <cellStyle name="20% - Accent1 3 5 6 2 4 4" xfId="29088" xr:uid="{00000000-0005-0000-0000-0000E9700000}"/>
    <cellStyle name="20% - Accent1 3 5 6 2 5" xfId="29089" xr:uid="{00000000-0005-0000-0000-0000EA700000}"/>
    <cellStyle name="20% - Accent1 3 5 6 2 5 2" xfId="29090" xr:uid="{00000000-0005-0000-0000-0000EB700000}"/>
    <cellStyle name="20% - Accent1 3 5 6 2 5 2 2" xfId="29091" xr:uid="{00000000-0005-0000-0000-0000EC700000}"/>
    <cellStyle name="20% - Accent1 3 5 6 2 5 3" xfId="29092" xr:uid="{00000000-0005-0000-0000-0000ED700000}"/>
    <cellStyle name="20% - Accent1 3 5 6 2 6" xfId="29093" xr:uid="{00000000-0005-0000-0000-0000EE700000}"/>
    <cellStyle name="20% - Accent1 3 5 6 2 6 2" xfId="29094" xr:uid="{00000000-0005-0000-0000-0000EF700000}"/>
    <cellStyle name="20% - Accent1 3 5 6 2 6 2 2" xfId="29095" xr:uid="{00000000-0005-0000-0000-0000F0700000}"/>
    <cellStyle name="20% - Accent1 3 5 6 2 6 3" xfId="29096" xr:uid="{00000000-0005-0000-0000-0000F1700000}"/>
    <cellStyle name="20% - Accent1 3 5 6 2 7" xfId="29097" xr:uid="{00000000-0005-0000-0000-0000F2700000}"/>
    <cellStyle name="20% - Accent1 3 5 6 2 7 2" xfId="29098" xr:uid="{00000000-0005-0000-0000-0000F3700000}"/>
    <cellStyle name="20% - Accent1 3 5 6 2 8" xfId="29099" xr:uid="{00000000-0005-0000-0000-0000F4700000}"/>
    <cellStyle name="20% - Accent1 3 5 6 2 8 2" xfId="29100" xr:uid="{00000000-0005-0000-0000-0000F5700000}"/>
    <cellStyle name="20% - Accent1 3 5 6 2 9" xfId="29101" xr:uid="{00000000-0005-0000-0000-0000F6700000}"/>
    <cellStyle name="20% - Accent1 3 5 6 3" xfId="29102" xr:uid="{00000000-0005-0000-0000-0000F7700000}"/>
    <cellStyle name="20% - Accent1 3 5 6 3 2" xfId="29103" xr:uid="{00000000-0005-0000-0000-0000F8700000}"/>
    <cellStyle name="20% - Accent1 3 5 6 3 2 2" xfId="29104" xr:uid="{00000000-0005-0000-0000-0000F9700000}"/>
    <cellStyle name="20% - Accent1 3 5 6 3 2 2 2" xfId="29105" xr:uid="{00000000-0005-0000-0000-0000FA700000}"/>
    <cellStyle name="20% - Accent1 3 5 6 3 2 2 2 2" xfId="29106" xr:uid="{00000000-0005-0000-0000-0000FB700000}"/>
    <cellStyle name="20% - Accent1 3 5 6 3 2 2 3" xfId="29107" xr:uid="{00000000-0005-0000-0000-0000FC700000}"/>
    <cellStyle name="20% - Accent1 3 5 6 3 2 3" xfId="29108" xr:uid="{00000000-0005-0000-0000-0000FD700000}"/>
    <cellStyle name="20% - Accent1 3 5 6 3 2 3 2" xfId="29109" xr:uid="{00000000-0005-0000-0000-0000FE700000}"/>
    <cellStyle name="20% - Accent1 3 5 6 3 2 4" xfId="29110" xr:uid="{00000000-0005-0000-0000-0000FF700000}"/>
    <cellStyle name="20% - Accent1 3 5 6 3 3" xfId="29111" xr:uid="{00000000-0005-0000-0000-000000710000}"/>
    <cellStyle name="20% - Accent1 3 5 6 3 3 2" xfId="29112" xr:uid="{00000000-0005-0000-0000-000001710000}"/>
    <cellStyle name="20% - Accent1 3 5 6 3 3 2 2" xfId="29113" xr:uid="{00000000-0005-0000-0000-000002710000}"/>
    <cellStyle name="20% - Accent1 3 5 6 3 3 2 2 2" xfId="29114" xr:uid="{00000000-0005-0000-0000-000003710000}"/>
    <cellStyle name="20% - Accent1 3 5 6 3 3 2 3" xfId="29115" xr:uid="{00000000-0005-0000-0000-000004710000}"/>
    <cellStyle name="20% - Accent1 3 5 6 3 3 3" xfId="29116" xr:uid="{00000000-0005-0000-0000-000005710000}"/>
    <cellStyle name="20% - Accent1 3 5 6 3 3 3 2" xfId="29117" xr:uid="{00000000-0005-0000-0000-000006710000}"/>
    <cellStyle name="20% - Accent1 3 5 6 3 3 4" xfId="29118" xr:uid="{00000000-0005-0000-0000-000007710000}"/>
    <cellStyle name="20% - Accent1 3 5 6 3 4" xfId="29119" xr:uid="{00000000-0005-0000-0000-000008710000}"/>
    <cellStyle name="20% - Accent1 3 5 6 3 4 2" xfId="29120" xr:uid="{00000000-0005-0000-0000-000009710000}"/>
    <cellStyle name="20% - Accent1 3 5 6 3 4 2 2" xfId="29121" xr:uid="{00000000-0005-0000-0000-00000A710000}"/>
    <cellStyle name="20% - Accent1 3 5 6 3 4 2 2 2" xfId="29122" xr:uid="{00000000-0005-0000-0000-00000B710000}"/>
    <cellStyle name="20% - Accent1 3 5 6 3 4 2 3" xfId="29123" xr:uid="{00000000-0005-0000-0000-00000C710000}"/>
    <cellStyle name="20% - Accent1 3 5 6 3 4 3" xfId="29124" xr:uid="{00000000-0005-0000-0000-00000D710000}"/>
    <cellStyle name="20% - Accent1 3 5 6 3 4 3 2" xfId="29125" xr:uid="{00000000-0005-0000-0000-00000E710000}"/>
    <cellStyle name="20% - Accent1 3 5 6 3 4 4" xfId="29126" xr:uid="{00000000-0005-0000-0000-00000F710000}"/>
    <cellStyle name="20% - Accent1 3 5 6 3 5" xfId="29127" xr:uid="{00000000-0005-0000-0000-000010710000}"/>
    <cellStyle name="20% - Accent1 3 5 6 3 5 2" xfId="29128" xr:uid="{00000000-0005-0000-0000-000011710000}"/>
    <cellStyle name="20% - Accent1 3 5 6 3 5 2 2" xfId="29129" xr:uid="{00000000-0005-0000-0000-000012710000}"/>
    <cellStyle name="20% - Accent1 3 5 6 3 5 3" xfId="29130" xr:uid="{00000000-0005-0000-0000-000013710000}"/>
    <cellStyle name="20% - Accent1 3 5 6 3 6" xfId="29131" xr:uid="{00000000-0005-0000-0000-000014710000}"/>
    <cellStyle name="20% - Accent1 3 5 6 3 6 2" xfId="29132" xr:uid="{00000000-0005-0000-0000-000015710000}"/>
    <cellStyle name="20% - Accent1 3 5 6 3 6 2 2" xfId="29133" xr:uid="{00000000-0005-0000-0000-000016710000}"/>
    <cellStyle name="20% - Accent1 3 5 6 3 6 3" xfId="29134" xr:uid="{00000000-0005-0000-0000-000017710000}"/>
    <cellStyle name="20% - Accent1 3 5 6 3 7" xfId="29135" xr:uid="{00000000-0005-0000-0000-000018710000}"/>
    <cellStyle name="20% - Accent1 3 5 6 3 7 2" xfId="29136" xr:uid="{00000000-0005-0000-0000-000019710000}"/>
    <cellStyle name="20% - Accent1 3 5 6 3 8" xfId="29137" xr:uid="{00000000-0005-0000-0000-00001A710000}"/>
    <cellStyle name="20% - Accent1 3 5 6 3 8 2" xfId="29138" xr:uid="{00000000-0005-0000-0000-00001B710000}"/>
    <cellStyle name="20% - Accent1 3 5 6 3 9" xfId="29139" xr:uid="{00000000-0005-0000-0000-00001C710000}"/>
    <cellStyle name="20% - Accent1 3 5 6 4" xfId="29140" xr:uid="{00000000-0005-0000-0000-00001D710000}"/>
    <cellStyle name="20% - Accent1 3 5 6 4 2" xfId="29141" xr:uid="{00000000-0005-0000-0000-00001E710000}"/>
    <cellStyle name="20% - Accent1 3 5 6 4 2 2" xfId="29142" xr:uid="{00000000-0005-0000-0000-00001F710000}"/>
    <cellStyle name="20% - Accent1 3 5 6 4 2 2 2" xfId="29143" xr:uid="{00000000-0005-0000-0000-000020710000}"/>
    <cellStyle name="20% - Accent1 3 5 6 4 2 3" xfId="29144" xr:uid="{00000000-0005-0000-0000-000021710000}"/>
    <cellStyle name="20% - Accent1 3 5 6 4 3" xfId="29145" xr:uid="{00000000-0005-0000-0000-000022710000}"/>
    <cellStyle name="20% - Accent1 3 5 6 4 3 2" xfId="29146" xr:uid="{00000000-0005-0000-0000-000023710000}"/>
    <cellStyle name="20% - Accent1 3 5 6 4 4" xfId="29147" xr:uid="{00000000-0005-0000-0000-000024710000}"/>
    <cellStyle name="20% - Accent1 3 5 6 5" xfId="29148" xr:uid="{00000000-0005-0000-0000-000025710000}"/>
    <cellStyle name="20% - Accent1 3 5 6 5 2" xfId="29149" xr:uid="{00000000-0005-0000-0000-000026710000}"/>
    <cellStyle name="20% - Accent1 3 5 6 5 2 2" xfId="29150" xr:uid="{00000000-0005-0000-0000-000027710000}"/>
    <cellStyle name="20% - Accent1 3 5 6 5 2 2 2" xfId="29151" xr:uid="{00000000-0005-0000-0000-000028710000}"/>
    <cellStyle name="20% - Accent1 3 5 6 5 2 3" xfId="29152" xr:uid="{00000000-0005-0000-0000-000029710000}"/>
    <cellStyle name="20% - Accent1 3 5 6 5 3" xfId="29153" xr:uid="{00000000-0005-0000-0000-00002A710000}"/>
    <cellStyle name="20% - Accent1 3 5 6 5 3 2" xfId="29154" xr:uid="{00000000-0005-0000-0000-00002B710000}"/>
    <cellStyle name="20% - Accent1 3 5 6 5 4" xfId="29155" xr:uid="{00000000-0005-0000-0000-00002C710000}"/>
    <cellStyle name="20% - Accent1 3 5 6 6" xfId="29156" xr:uid="{00000000-0005-0000-0000-00002D710000}"/>
    <cellStyle name="20% - Accent1 3 5 6 6 2" xfId="29157" xr:uid="{00000000-0005-0000-0000-00002E710000}"/>
    <cellStyle name="20% - Accent1 3 5 6 6 2 2" xfId="29158" xr:uid="{00000000-0005-0000-0000-00002F710000}"/>
    <cellStyle name="20% - Accent1 3 5 6 6 2 2 2" xfId="29159" xr:uid="{00000000-0005-0000-0000-000030710000}"/>
    <cellStyle name="20% - Accent1 3 5 6 6 2 3" xfId="29160" xr:uid="{00000000-0005-0000-0000-000031710000}"/>
    <cellStyle name="20% - Accent1 3 5 6 6 3" xfId="29161" xr:uid="{00000000-0005-0000-0000-000032710000}"/>
    <cellStyle name="20% - Accent1 3 5 6 6 3 2" xfId="29162" xr:uid="{00000000-0005-0000-0000-000033710000}"/>
    <cellStyle name="20% - Accent1 3 5 6 6 4" xfId="29163" xr:uid="{00000000-0005-0000-0000-000034710000}"/>
    <cellStyle name="20% - Accent1 3 5 6 7" xfId="29164" xr:uid="{00000000-0005-0000-0000-000035710000}"/>
    <cellStyle name="20% - Accent1 3 5 6 7 2" xfId="29165" xr:uid="{00000000-0005-0000-0000-000036710000}"/>
    <cellStyle name="20% - Accent1 3 5 6 7 2 2" xfId="29166" xr:uid="{00000000-0005-0000-0000-000037710000}"/>
    <cellStyle name="20% - Accent1 3 5 6 7 3" xfId="29167" xr:uid="{00000000-0005-0000-0000-000038710000}"/>
    <cellStyle name="20% - Accent1 3 5 6 8" xfId="29168" xr:uid="{00000000-0005-0000-0000-000039710000}"/>
    <cellStyle name="20% - Accent1 3 5 6 8 2" xfId="29169" xr:uid="{00000000-0005-0000-0000-00003A710000}"/>
    <cellStyle name="20% - Accent1 3 5 6 8 2 2" xfId="29170" xr:uid="{00000000-0005-0000-0000-00003B710000}"/>
    <cellStyle name="20% - Accent1 3 5 6 8 3" xfId="29171" xr:uid="{00000000-0005-0000-0000-00003C710000}"/>
    <cellStyle name="20% - Accent1 3 5 6 9" xfId="29172" xr:uid="{00000000-0005-0000-0000-00003D710000}"/>
    <cellStyle name="20% - Accent1 3 5 6 9 2" xfId="29173" xr:uid="{00000000-0005-0000-0000-00003E710000}"/>
    <cellStyle name="20% - Accent1 3 5 7" xfId="29174" xr:uid="{00000000-0005-0000-0000-00003F710000}"/>
    <cellStyle name="20% - Accent1 3 5 7 2" xfId="29175" xr:uid="{00000000-0005-0000-0000-000040710000}"/>
    <cellStyle name="20% - Accent1 3 5 7 2 2" xfId="29176" xr:uid="{00000000-0005-0000-0000-000041710000}"/>
    <cellStyle name="20% - Accent1 3 5 7 2 2 2" xfId="29177" xr:uid="{00000000-0005-0000-0000-000042710000}"/>
    <cellStyle name="20% - Accent1 3 5 7 2 2 2 2" xfId="29178" xr:uid="{00000000-0005-0000-0000-000043710000}"/>
    <cellStyle name="20% - Accent1 3 5 7 2 2 3" xfId="29179" xr:uid="{00000000-0005-0000-0000-000044710000}"/>
    <cellStyle name="20% - Accent1 3 5 7 2 3" xfId="29180" xr:uid="{00000000-0005-0000-0000-000045710000}"/>
    <cellStyle name="20% - Accent1 3 5 7 2 3 2" xfId="29181" xr:uid="{00000000-0005-0000-0000-000046710000}"/>
    <cellStyle name="20% - Accent1 3 5 7 2 4" xfId="29182" xr:uid="{00000000-0005-0000-0000-000047710000}"/>
    <cellStyle name="20% - Accent1 3 5 7 3" xfId="29183" xr:uid="{00000000-0005-0000-0000-000048710000}"/>
    <cellStyle name="20% - Accent1 3 5 7 3 2" xfId="29184" xr:uid="{00000000-0005-0000-0000-000049710000}"/>
    <cellStyle name="20% - Accent1 3 5 7 3 2 2" xfId="29185" xr:uid="{00000000-0005-0000-0000-00004A710000}"/>
    <cellStyle name="20% - Accent1 3 5 7 3 2 2 2" xfId="29186" xr:uid="{00000000-0005-0000-0000-00004B710000}"/>
    <cellStyle name="20% - Accent1 3 5 7 3 2 3" xfId="29187" xr:uid="{00000000-0005-0000-0000-00004C710000}"/>
    <cellStyle name="20% - Accent1 3 5 7 3 3" xfId="29188" xr:uid="{00000000-0005-0000-0000-00004D710000}"/>
    <cellStyle name="20% - Accent1 3 5 7 3 3 2" xfId="29189" xr:uid="{00000000-0005-0000-0000-00004E710000}"/>
    <cellStyle name="20% - Accent1 3 5 7 3 4" xfId="29190" xr:uid="{00000000-0005-0000-0000-00004F710000}"/>
    <cellStyle name="20% - Accent1 3 5 7 4" xfId="29191" xr:uid="{00000000-0005-0000-0000-000050710000}"/>
    <cellStyle name="20% - Accent1 3 5 7 4 2" xfId="29192" xr:uid="{00000000-0005-0000-0000-000051710000}"/>
    <cellStyle name="20% - Accent1 3 5 7 4 2 2" xfId="29193" xr:uid="{00000000-0005-0000-0000-000052710000}"/>
    <cellStyle name="20% - Accent1 3 5 7 4 2 2 2" xfId="29194" xr:uid="{00000000-0005-0000-0000-000053710000}"/>
    <cellStyle name="20% - Accent1 3 5 7 4 2 3" xfId="29195" xr:uid="{00000000-0005-0000-0000-000054710000}"/>
    <cellStyle name="20% - Accent1 3 5 7 4 3" xfId="29196" xr:uid="{00000000-0005-0000-0000-000055710000}"/>
    <cellStyle name="20% - Accent1 3 5 7 4 3 2" xfId="29197" xr:uid="{00000000-0005-0000-0000-000056710000}"/>
    <cellStyle name="20% - Accent1 3 5 7 4 4" xfId="29198" xr:uid="{00000000-0005-0000-0000-000057710000}"/>
    <cellStyle name="20% - Accent1 3 5 7 5" xfId="29199" xr:uid="{00000000-0005-0000-0000-000058710000}"/>
    <cellStyle name="20% - Accent1 3 5 7 5 2" xfId="29200" xr:uid="{00000000-0005-0000-0000-000059710000}"/>
    <cellStyle name="20% - Accent1 3 5 7 5 2 2" xfId="29201" xr:uid="{00000000-0005-0000-0000-00005A710000}"/>
    <cellStyle name="20% - Accent1 3 5 7 5 3" xfId="29202" xr:uid="{00000000-0005-0000-0000-00005B710000}"/>
    <cellStyle name="20% - Accent1 3 5 7 6" xfId="29203" xr:uid="{00000000-0005-0000-0000-00005C710000}"/>
    <cellStyle name="20% - Accent1 3 5 7 6 2" xfId="29204" xr:uid="{00000000-0005-0000-0000-00005D710000}"/>
    <cellStyle name="20% - Accent1 3 5 7 6 2 2" xfId="29205" xr:uid="{00000000-0005-0000-0000-00005E710000}"/>
    <cellStyle name="20% - Accent1 3 5 7 6 3" xfId="29206" xr:uid="{00000000-0005-0000-0000-00005F710000}"/>
    <cellStyle name="20% - Accent1 3 5 7 7" xfId="29207" xr:uid="{00000000-0005-0000-0000-000060710000}"/>
    <cellStyle name="20% - Accent1 3 5 7 7 2" xfId="29208" xr:uid="{00000000-0005-0000-0000-000061710000}"/>
    <cellStyle name="20% - Accent1 3 5 7 8" xfId="29209" xr:uid="{00000000-0005-0000-0000-000062710000}"/>
    <cellStyle name="20% - Accent1 3 5 7 8 2" xfId="29210" xr:uid="{00000000-0005-0000-0000-000063710000}"/>
    <cellStyle name="20% - Accent1 3 5 7 9" xfId="29211" xr:uid="{00000000-0005-0000-0000-000064710000}"/>
    <cellStyle name="20% - Accent1 3 5 8" xfId="29212" xr:uid="{00000000-0005-0000-0000-000065710000}"/>
    <cellStyle name="20% - Accent1 3 5 8 2" xfId="29213" xr:uid="{00000000-0005-0000-0000-000066710000}"/>
    <cellStyle name="20% - Accent1 3 5 8 2 2" xfId="29214" xr:uid="{00000000-0005-0000-0000-000067710000}"/>
    <cellStyle name="20% - Accent1 3 5 8 2 2 2" xfId="29215" xr:uid="{00000000-0005-0000-0000-000068710000}"/>
    <cellStyle name="20% - Accent1 3 5 8 2 2 2 2" xfId="29216" xr:uid="{00000000-0005-0000-0000-000069710000}"/>
    <cellStyle name="20% - Accent1 3 5 8 2 2 3" xfId="29217" xr:uid="{00000000-0005-0000-0000-00006A710000}"/>
    <cellStyle name="20% - Accent1 3 5 8 2 3" xfId="29218" xr:uid="{00000000-0005-0000-0000-00006B710000}"/>
    <cellStyle name="20% - Accent1 3 5 8 2 3 2" xfId="29219" xr:uid="{00000000-0005-0000-0000-00006C710000}"/>
    <cellStyle name="20% - Accent1 3 5 8 2 4" xfId="29220" xr:uid="{00000000-0005-0000-0000-00006D710000}"/>
    <cellStyle name="20% - Accent1 3 5 8 3" xfId="29221" xr:uid="{00000000-0005-0000-0000-00006E710000}"/>
    <cellStyle name="20% - Accent1 3 5 8 3 2" xfId="29222" xr:uid="{00000000-0005-0000-0000-00006F710000}"/>
    <cellStyle name="20% - Accent1 3 5 8 3 2 2" xfId="29223" xr:uid="{00000000-0005-0000-0000-000070710000}"/>
    <cellStyle name="20% - Accent1 3 5 8 3 2 2 2" xfId="29224" xr:uid="{00000000-0005-0000-0000-000071710000}"/>
    <cellStyle name="20% - Accent1 3 5 8 3 2 3" xfId="29225" xr:uid="{00000000-0005-0000-0000-000072710000}"/>
    <cellStyle name="20% - Accent1 3 5 8 3 3" xfId="29226" xr:uid="{00000000-0005-0000-0000-000073710000}"/>
    <cellStyle name="20% - Accent1 3 5 8 3 3 2" xfId="29227" xr:uid="{00000000-0005-0000-0000-000074710000}"/>
    <cellStyle name="20% - Accent1 3 5 8 3 4" xfId="29228" xr:uid="{00000000-0005-0000-0000-000075710000}"/>
    <cellStyle name="20% - Accent1 3 5 8 4" xfId="29229" xr:uid="{00000000-0005-0000-0000-000076710000}"/>
    <cellStyle name="20% - Accent1 3 5 8 4 2" xfId="29230" xr:uid="{00000000-0005-0000-0000-000077710000}"/>
    <cellStyle name="20% - Accent1 3 5 8 4 2 2" xfId="29231" xr:uid="{00000000-0005-0000-0000-000078710000}"/>
    <cellStyle name="20% - Accent1 3 5 8 4 2 2 2" xfId="29232" xr:uid="{00000000-0005-0000-0000-000079710000}"/>
    <cellStyle name="20% - Accent1 3 5 8 4 2 3" xfId="29233" xr:uid="{00000000-0005-0000-0000-00007A710000}"/>
    <cellStyle name="20% - Accent1 3 5 8 4 3" xfId="29234" xr:uid="{00000000-0005-0000-0000-00007B710000}"/>
    <cellStyle name="20% - Accent1 3 5 8 4 3 2" xfId="29235" xr:uid="{00000000-0005-0000-0000-00007C710000}"/>
    <cellStyle name="20% - Accent1 3 5 8 4 4" xfId="29236" xr:uid="{00000000-0005-0000-0000-00007D710000}"/>
    <cellStyle name="20% - Accent1 3 5 8 5" xfId="29237" xr:uid="{00000000-0005-0000-0000-00007E710000}"/>
    <cellStyle name="20% - Accent1 3 5 8 5 2" xfId="29238" xr:uid="{00000000-0005-0000-0000-00007F710000}"/>
    <cellStyle name="20% - Accent1 3 5 8 5 2 2" xfId="29239" xr:uid="{00000000-0005-0000-0000-000080710000}"/>
    <cellStyle name="20% - Accent1 3 5 8 5 3" xfId="29240" xr:uid="{00000000-0005-0000-0000-000081710000}"/>
    <cellStyle name="20% - Accent1 3 5 8 6" xfId="29241" xr:uid="{00000000-0005-0000-0000-000082710000}"/>
    <cellStyle name="20% - Accent1 3 5 8 6 2" xfId="29242" xr:uid="{00000000-0005-0000-0000-000083710000}"/>
    <cellStyle name="20% - Accent1 3 5 8 6 2 2" xfId="29243" xr:uid="{00000000-0005-0000-0000-000084710000}"/>
    <cellStyle name="20% - Accent1 3 5 8 6 3" xfId="29244" xr:uid="{00000000-0005-0000-0000-000085710000}"/>
    <cellStyle name="20% - Accent1 3 5 8 7" xfId="29245" xr:uid="{00000000-0005-0000-0000-000086710000}"/>
    <cellStyle name="20% - Accent1 3 5 8 7 2" xfId="29246" xr:uid="{00000000-0005-0000-0000-000087710000}"/>
    <cellStyle name="20% - Accent1 3 5 8 8" xfId="29247" xr:uid="{00000000-0005-0000-0000-000088710000}"/>
    <cellStyle name="20% - Accent1 3 5 8 8 2" xfId="29248" xr:uid="{00000000-0005-0000-0000-000089710000}"/>
    <cellStyle name="20% - Accent1 3 5 8 9" xfId="29249" xr:uid="{00000000-0005-0000-0000-00008A710000}"/>
    <cellStyle name="20% - Accent1 3 5 9" xfId="29250" xr:uid="{00000000-0005-0000-0000-00008B710000}"/>
    <cellStyle name="20% - Accent1 3 5 9 2" xfId="29251" xr:uid="{00000000-0005-0000-0000-00008C710000}"/>
    <cellStyle name="20% - Accent1 3 5 9 2 2" xfId="29252" xr:uid="{00000000-0005-0000-0000-00008D710000}"/>
    <cellStyle name="20% - Accent1 3 5 9 2 2 2" xfId="29253" xr:uid="{00000000-0005-0000-0000-00008E710000}"/>
    <cellStyle name="20% - Accent1 3 5 9 2 3" xfId="29254" xr:uid="{00000000-0005-0000-0000-00008F710000}"/>
    <cellStyle name="20% - Accent1 3 5 9 3" xfId="29255" xr:uid="{00000000-0005-0000-0000-000090710000}"/>
    <cellStyle name="20% - Accent1 3 5 9 3 2" xfId="29256" xr:uid="{00000000-0005-0000-0000-000091710000}"/>
    <cellStyle name="20% - Accent1 3 5 9 4" xfId="29257" xr:uid="{00000000-0005-0000-0000-000092710000}"/>
    <cellStyle name="20% - Accent1 3 6" xfId="29258" xr:uid="{00000000-0005-0000-0000-000093710000}"/>
    <cellStyle name="20% - Accent1 3 6 10" xfId="29259" xr:uid="{00000000-0005-0000-0000-000094710000}"/>
    <cellStyle name="20% - Accent1 3 6 10 2" xfId="29260" xr:uid="{00000000-0005-0000-0000-000095710000}"/>
    <cellStyle name="20% - Accent1 3 6 10 2 2" xfId="29261" xr:uid="{00000000-0005-0000-0000-000096710000}"/>
    <cellStyle name="20% - Accent1 3 6 10 2 2 2" xfId="29262" xr:uid="{00000000-0005-0000-0000-000097710000}"/>
    <cellStyle name="20% - Accent1 3 6 10 2 3" xfId="29263" xr:uid="{00000000-0005-0000-0000-000098710000}"/>
    <cellStyle name="20% - Accent1 3 6 10 3" xfId="29264" xr:uid="{00000000-0005-0000-0000-000099710000}"/>
    <cellStyle name="20% - Accent1 3 6 10 3 2" xfId="29265" xr:uid="{00000000-0005-0000-0000-00009A710000}"/>
    <cellStyle name="20% - Accent1 3 6 10 4" xfId="29266" xr:uid="{00000000-0005-0000-0000-00009B710000}"/>
    <cellStyle name="20% - Accent1 3 6 11" xfId="29267" xr:uid="{00000000-0005-0000-0000-00009C710000}"/>
    <cellStyle name="20% - Accent1 3 6 11 2" xfId="29268" xr:uid="{00000000-0005-0000-0000-00009D710000}"/>
    <cellStyle name="20% - Accent1 3 6 11 2 2" xfId="29269" xr:uid="{00000000-0005-0000-0000-00009E710000}"/>
    <cellStyle name="20% - Accent1 3 6 11 3" xfId="29270" xr:uid="{00000000-0005-0000-0000-00009F710000}"/>
    <cellStyle name="20% - Accent1 3 6 12" xfId="29271" xr:uid="{00000000-0005-0000-0000-0000A0710000}"/>
    <cellStyle name="20% - Accent1 3 6 12 2" xfId="29272" xr:uid="{00000000-0005-0000-0000-0000A1710000}"/>
    <cellStyle name="20% - Accent1 3 6 12 2 2" xfId="29273" xr:uid="{00000000-0005-0000-0000-0000A2710000}"/>
    <cellStyle name="20% - Accent1 3 6 12 3" xfId="29274" xr:uid="{00000000-0005-0000-0000-0000A3710000}"/>
    <cellStyle name="20% - Accent1 3 6 13" xfId="29275" xr:uid="{00000000-0005-0000-0000-0000A4710000}"/>
    <cellStyle name="20% - Accent1 3 6 13 2" xfId="29276" xr:uid="{00000000-0005-0000-0000-0000A5710000}"/>
    <cellStyle name="20% - Accent1 3 6 14" xfId="29277" xr:uid="{00000000-0005-0000-0000-0000A6710000}"/>
    <cellStyle name="20% - Accent1 3 6 14 2" xfId="29278" xr:uid="{00000000-0005-0000-0000-0000A7710000}"/>
    <cellStyle name="20% - Accent1 3 6 15" xfId="29279" xr:uid="{00000000-0005-0000-0000-0000A8710000}"/>
    <cellStyle name="20% - Accent1 3 6 2" xfId="29280" xr:uid="{00000000-0005-0000-0000-0000A9710000}"/>
    <cellStyle name="20% - Accent1 3 6 2 10" xfId="29281" xr:uid="{00000000-0005-0000-0000-0000AA710000}"/>
    <cellStyle name="20% - Accent1 3 6 2 10 2" xfId="29282" xr:uid="{00000000-0005-0000-0000-0000AB710000}"/>
    <cellStyle name="20% - Accent1 3 6 2 10 2 2" xfId="29283" xr:uid="{00000000-0005-0000-0000-0000AC710000}"/>
    <cellStyle name="20% - Accent1 3 6 2 10 3" xfId="29284" xr:uid="{00000000-0005-0000-0000-0000AD710000}"/>
    <cellStyle name="20% - Accent1 3 6 2 11" xfId="29285" xr:uid="{00000000-0005-0000-0000-0000AE710000}"/>
    <cellStyle name="20% - Accent1 3 6 2 11 2" xfId="29286" xr:uid="{00000000-0005-0000-0000-0000AF710000}"/>
    <cellStyle name="20% - Accent1 3 6 2 11 2 2" xfId="29287" xr:uid="{00000000-0005-0000-0000-0000B0710000}"/>
    <cellStyle name="20% - Accent1 3 6 2 11 3" xfId="29288" xr:uid="{00000000-0005-0000-0000-0000B1710000}"/>
    <cellStyle name="20% - Accent1 3 6 2 12" xfId="29289" xr:uid="{00000000-0005-0000-0000-0000B2710000}"/>
    <cellStyle name="20% - Accent1 3 6 2 12 2" xfId="29290" xr:uid="{00000000-0005-0000-0000-0000B3710000}"/>
    <cellStyle name="20% - Accent1 3 6 2 13" xfId="29291" xr:uid="{00000000-0005-0000-0000-0000B4710000}"/>
    <cellStyle name="20% - Accent1 3 6 2 13 2" xfId="29292" xr:uid="{00000000-0005-0000-0000-0000B5710000}"/>
    <cellStyle name="20% - Accent1 3 6 2 14" xfId="29293" xr:uid="{00000000-0005-0000-0000-0000B6710000}"/>
    <cellStyle name="20% - Accent1 3 6 2 2" xfId="29294" xr:uid="{00000000-0005-0000-0000-0000B7710000}"/>
    <cellStyle name="20% - Accent1 3 6 2 2 10" xfId="29295" xr:uid="{00000000-0005-0000-0000-0000B8710000}"/>
    <cellStyle name="20% - Accent1 3 6 2 2 10 2" xfId="29296" xr:uid="{00000000-0005-0000-0000-0000B9710000}"/>
    <cellStyle name="20% - Accent1 3 6 2 2 11" xfId="29297" xr:uid="{00000000-0005-0000-0000-0000BA710000}"/>
    <cellStyle name="20% - Accent1 3 6 2 2 2" xfId="29298" xr:uid="{00000000-0005-0000-0000-0000BB710000}"/>
    <cellStyle name="20% - Accent1 3 6 2 2 2 2" xfId="29299" xr:uid="{00000000-0005-0000-0000-0000BC710000}"/>
    <cellStyle name="20% - Accent1 3 6 2 2 2 2 2" xfId="29300" xr:uid="{00000000-0005-0000-0000-0000BD710000}"/>
    <cellStyle name="20% - Accent1 3 6 2 2 2 2 2 2" xfId="29301" xr:uid="{00000000-0005-0000-0000-0000BE710000}"/>
    <cellStyle name="20% - Accent1 3 6 2 2 2 2 2 2 2" xfId="29302" xr:uid="{00000000-0005-0000-0000-0000BF710000}"/>
    <cellStyle name="20% - Accent1 3 6 2 2 2 2 2 3" xfId="29303" xr:uid="{00000000-0005-0000-0000-0000C0710000}"/>
    <cellStyle name="20% - Accent1 3 6 2 2 2 2 3" xfId="29304" xr:uid="{00000000-0005-0000-0000-0000C1710000}"/>
    <cellStyle name="20% - Accent1 3 6 2 2 2 2 3 2" xfId="29305" xr:uid="{00000000-0005-0000-0000-0000C2710000}"/>
    <cellStyle name="20% - Accent1 3 6 2 2 2 2 4" xfId="29306" xr:uid="{00000000-0005-0000-0000-0000C3710000}"/>
    <cellStyle name="20% - Accent1 3 6 2 2 2 3" xfId="29307" xr:uid="{00000000-0005-0000-0000-0000C4710000}"/>
    <cellStyle name="20% - Accent1 3 6 2 2 2 3 2" xfId="29308" xr:uid="{00000000-0005-0000-0000-0000C5710000}"/>
    <cellStyle name="20% - Accent1 3 6 2 2 2 3 2 2" xfId="29309" xr:uid="{00000000-0005-0000-0000-0000C6710000}"/>
    <cellStyle name="20% - Accent1 3 6 2 2 2 3 2 2 2" xfId="29310" xr:uid="{00000000-0005-0000-0000-0000C7710000}"/>
    <cellStyle name="20% - Accent1 3 6 2 2 2 3 2 3" xfId="29311" xr:uid="{00000000-0005-0000-0000-0000C8710000}"/>
    <cellStyle name="20% - Accent1 3 6 2 2 2 3 3" xfId="29312" xr:uid="{00000000-0005-0000-0000-0000C9710000}"/>
    <cellStyle name="20% - Accent1 3 6 2 2 2 3 3 2" xfId="29313" xr:uid="{00000000-0005-0000-0000-0000CA710000}"/>
    <cellStyle name="20% - Accent1 3 6 2 2 2 3 4" xfId="29314" xr:uid="{00000000-0005-0000-0000-0000CB710000}"/>
    <cellStyle name="20% - Accent1 3 6 2 2 2 4" xfId="29315" xr:uid="{00000000-0005-0000-0000-0000CC710000}"/>
    <cellStyle name="20% - Accent1 3 6 2 2 2 4 2" xfId="29316" xr:uid="{00000000-0005-0000-0000-0000CD710000}"/>
    <cellStyle name="20% - Accent1 3 6 2 2 2 4 2 2" xfId="29317" xr:uid="{00000000-0005-0000-0000-0000CE710000}"/>
    <cellStyle name="20% - Accent1 3 6 2 2 2 4 2 2 2" xfId="29318" xr:uid="{00000000-0005-0000-0000-0000CF710000}"/>
    <cellStyle name="20% - Accent1 3 6 2 2 2 4 2 3" xfId="29319" xr:uid="{00000000-0005-0000-0000-0000D0710000}"/>
    <cellStyle name="20% - Accent1 3 6 2 2 2 4 3" xfId="29320" xr:uid="{00000000-0005-0000-0000-0000D1710000}"/>
    <cellStyle name="20% - Accent1 3 6 2 2 2 4 3 2" xfId="29321" xr:uid="{00000000-0005-0000-0000-0000D2710000}"/>
    <cellStyle name="20% - Accent1 3 6 2 2 2 4 4" xfId="29322" xr:uid="{00000000-0005-0000-0000-0000D3710000}"/>
    <cellStyle name="20% - Accent1 3 6 2 2 2 5" xfId="29323" xr:uid="{00000000-0005-0000-0000-0000D4710000}"/>
    <cellStyle name="20% - Accent1 3 6 2 2 2 5 2" xfId="29324" xr:uid="{00000000-0005-0000-0000-0000D5710000}"/>
    <cellStyle name="20% - Accent1 3 6 2 2 2 5 2 2" xfId="29325" xr:uid="{00000000-0005-0000-0000-0000D6710000}"/>
    <cellStyle name="20% - Accent1 3 6 2 2 2 5 3" xfId="29326" xr:uid="{00000000-0005-0000-0000-0000D7710000}"/>
    <cellStyle name="20% - Accent1 3 6 2 2 2 6" xfId="29327" xr:uid="{00000000-0005-0000-0000-0000D8710000}"/>
    <cellStyle name="20% - Accent1 3 6 2 2 2 6 2" xfId="29328" xr:uid="{00000000-0005-0000-0000-0000D9710000}"/>
    <cellStyle name="20% - Accent1 3 6 2 2 2 6 2 2" xfId="29329" xr:uid="{00000000-0005-0000-0000-0000DA710000}"/>
    <cellStyle name="20% - Accent1 3 6 2 2 2 6 3" xfId="29330" xr:uid="{00000000-0005-0000-0000-0000DB710000}"/>
    <cellStyle name="20% - Accent1 3 6 2 2 2 7" xfId="29331" xr:uid="{00000000-0005-0000-0000-0000DC710000}"/>
    <cellStyle name="20% - Accent1 3 6 2 2 2 7 2" xfId="29332" xr:uid="{00000000-0005-0000-0000-0000DD710000}"/>
    <cellStyle name="20% - Accent1 3 6 2 2 2 8" xfId="29333" xr:uid="{00000000-0005-0000-0000-0000DE710000}"/>
    <cellStyle name="20% - Accent1 3 6 2 2 2 8 2" xfId="29334" xr:uid="{00000000-0005-0000-0000-0000DF710000}"/>
    <cellStyle name="20% - Accent1 3 6 2 2 2 9" xfId="29335" xr:uid="{00000000-0005-0000-0000-0000E0710000}"/>
    <cellStyle name="20% - Accent1 3 6 2 2 3" xfId="29336" xr:uid="{00000000-0005-0000-0000-0000E1710000}"/>
    <cellStyle name="20% - Accent1 3 6 2 2 3 2" xfId="29337" xr:uid="{00000000-0005-0000-0000-0000E2710000}"/>
    <cellStyle name="20% - Accent1 3 6 2 2 3 2 2" xfId="29338" xr:uid="{00000000-0005-0000-0000-0000E3710000}"/>
    <cellStyle name="20% - Accent1 3 6 2 2 3 2 2 2" xfId="29339" xr:uid="{00000000-0005-0000-0000-0000E4710000}"/>
    <cellStyle name="20% - Accent1 3 6 2 2 3 2 2 2 2" xfId="29340" xr:uid="{00000000-0005-0000-0000-0000E5710000}"/>
    <cellStyle name="20% - Accent1 3 6 2 2 3 2 2 3" xfId="29341" xr:uid="{00000000-0005-0000-0000-0000E6710000}"/>
    <cellStyle name="20% - Accent1 3 6 2 2 3 2 3" xfId="29342" xr:uid="{00000000-0005-0000-0000-0000E7710000}"/>
    <cellStyle name="20% - Accent1 3 6 2 2 3 2 3 2" xfId="29343" xr:uid="{00000000-0005-0000-0000-0000E8710000}"/>
    <cellStyle name="20% - Accent1 3 6 2 2 3 2 4" xfId="29344" xr:uid="{00000000-0005-0000-0000-0000E9710000}"/>
    <cellStyle name="20% - Accent1 3 6 2 2 3 3" xfId="29345" xr:uid="{00000000-0005-0000-0000-0000EA710000}"/>
    <cellStyle name="20% - Accent1 3 6 2 2 3 3 2" xfId="29346" xr:uid="{00000000-0005-0000-0000-0000EB710000}"/>
    <cellStyle name="20% - Accent1 3 6 2 2 3 3 2 2" xfId="29347" xr:uid="{00000000-0005-0000-0000-0000EC710000}"/>
    <cellStyle name="20% - Accent1 3 6 2 2 3 3 2 2 2" xfId="29348" xr:uid="{00000000-0005-0000-0000-0000ED710000}"/>
    <cellStyle name="20% - Accent1 3 6 2 2 3 3 2 3" xfId="29349" xr:uid="{00000000-0005-0000-0000-0000EE710000}"/>
    <cellStyle name="20% - Accent1 3 6 2 2 3 3 3" xfId="29350" xr:uid="{00000000-0005-0000-0000-0000EF710000}"/>
    <cellStyle name="20% - Accent1 3 6 2 2 3 3 3 2" xfId="29351" xr:uid="{00000000-0005-0000-0000-0000F0710000}"/>
    <cellStyle name="20% - Accent1 3 6 2 2 3 3 4" xfId="29352" xr:uid="{00000000-0005-0000-0000-0000F1710000}"/>
    <cellStyle name="20% - Accent1 3 6 2 2 3 4" xfId="29353" xr:uid="{00000000-0005-0000-0000-0000F2710000}"/>
    <cellStyle name="20% - Accent1 3 6 2 2 3 4 2" xfId="29354" xr:uid="{00000000-0005-0000-0000-0000F3710000}"/>
    <cellStyle name="20% - Accent1 3 6 2 2 3 4 2 2" xfId="29355" xr:uid="{00000000-0005-0000-0000-0000F4710000}"/>
    <cellStyle name="20% - Accent1 3 6 2 2 3 4 2 2 2" xfId="29356" xr:uid="{00000000-0005-0000-0000-0000F5710000}"/>
    <cellStyle name="20% - Accent1 3 6 2 2 3 4 2 3" xfId="29357" xr:uid="{00000000-0005-0000-0000-0000F6710000}"/>
    <cellStyle name="20% - Accent1 3 6 2 2 3 4 3" xfId="29358" xr:uid="{00000000-0005-0000-0000-0000F7710000}"/>
    <cellStyle name="20% - Accent1 3 6 2 2 3 4 3 2" xfId="29359" xr:uid="{00000000-0005-0000-0000-0000F8710000}"/>
    <cellStyle name="20% - Accent1 3 6 2 2 3 4 4" xfId="29360" xr:uid="{00000000-0005-0000-0000-0000F9710000}"/>
    <cellStyle name="20% - Accent1 3 6 2 2 3 5" xfId="29361" xr:uid="{00000000-0005-0000-0000-0000FA710000}"/>
    <cellStyle name="20% - Accent1 3 6 2 2 3 5 2" xfId="29362" xr:uid="{00000000-0005-0000-0000-0000FB710000}"/>
    <cellStyle name="20% - Accent1 3 6 2 2 3 5 2 2" xfId="29363" xr:uid="{00000000-0005-0000-0000-0000FC710000}"/>
    <cellStyle name="20% - Accent1 3 6 2 2 3 5 3" xfId="29364" xr:uid="{00000000-0005-0000-0000-0000FD710000}"/>
    <cellStyle name="20% - Accent1 3 6 2 2 3 6" xfId="29365" xr:uid="{00000000-0005-0000-0000-0000FE710000}"/>
    <cellStyle name="20% - Accent1 3 6 2 2 3 6 2" xfId="29366" xr:uid="{00000000-0005-0000-0000-0000FF710000}"/>
    <cellStyle name="20% - Accent1 3 6 2 2 3 6 2 2" xfId="29367" xr:uid="{00000000-0005-0000-0000-000000720000}"/>
    <cellStyle name="20% - Accent1 3 6 2 2 3 6 3" xfId="29368" xr:uid="{00000000-0005-0000-0000-000001720000}"/>
    <cellStyle name="20% - Accent1 3 6 2 2 3 7" xfId="29369" xr:uid="{00000000-0005-0000-0000-000002720000}"/>
    <cellStyle name="20% - Accent1 3 6 2 2 3 7 2" xfId="29370" xr:uid="{00000000-0005-0000-0000-000003720000}"/>
    <cellStyle name="20% - Accent1 3 6 2 2 3 8" xfId="29371" xr:uid="{00000000-0005-0000-0000-000004720000}"/>
    <cellStyle name="20% - Accent1 3 6 2 2 3 8 2" xfId="29372" xr:uid="{00000000-0005-0000-0000-000005720000}"/>
    <cellStyle name="20% - Accent1 3 6 2 2 3 9" xfId="29373" xr:uid="{00000000-0005-0000-0000-000006720000}"/>
    <cellStyle name="20% - Accent1 3 6 2 2 4" xfId="29374" xr:uid="{00000000-0005-0000-0000-000007720000}"/>
    <cellStyle name="20% - Accent1 3 6 2 2 4 2" xfId="29375" xr:uid="{00000000-0005-0000-0000-000008720000}"/>
    <cellStyle name="20% - Accent1 3 6 2 2 4 2 2" xfId="29376" xr:uid="{00000000-0005-0000-0000-000009720000}"/>
    <cellStyle name="20% - Accent1 3 6 2 2 4 2 2 2" xfId="29377" xr:uid="{00000000-0005-0000-0000-00000A720000}"/>
    <cellStyle name="20% - Accent1 3 6 2 2 4 2 3" xfId="29378" xr:uid="{00000000-0005-0000-0000-00000B720000}"/>
    <cellStyle name="20% - Accent1 3 6 2 2 4 3" xfId="29379" xr:uid="{00000000-0005-0000-0000-00000C720000}"/>
    <cellStyle name="20% - Accent1 3 6 2 2 4 3 2" xfId="29380" xr:uid="{00000000-0005-0000-0000-00000D720000}"/>
    <cellStyle name="20% - Accent1 3 6 2 2 4 4" xfId="29381" xr:uid="{00000000-0005-0000-0000-00000E720000}"/>
    <cellStyle name="20% - Accent1 3 6 2 2 5" xfId="29382" xr:uid="{00000000-0005-0000-0000-00000F720000}"/>
    <cellStyle name="20% - Accent1 3 6 2 2 5 2" xfId="29383" xr:uid="{00000000-0005-0000-0000-000010720000}"/>
    <cellStyle name="20% - Accent1 3 6 2 2 5 2 2" xfId="29384" xr:uid="{00000000-0005-0000-0000-000011720000}"/>
    <cellStyle name="20% - Accent1 3 6 2 2 5 2 2 2" xfId="29385" xr:uid="{00000000-0005-0000-0000-000012720000}"/>
    <cellStyle name="20% - Accent1 3 6 2 2 5 2 3" xfId="29386" xr:uid="{00000000-0005-0000-0000-000013720000}"/>
    <cellStyle name="20% - Accent1 3 6 2 2 5 3" xfId="29387" xr:uid="{00000000-0005-0000-0000-000014720000}"/>
    <cellStyle name="20% - Accent1 3 6 2 2 5 3 2" xfId="29388" xr:uid="{00000000-0005-0000-0000-000015720000}"/>
    <cellStyle name="20% - Accent1 3 6 2 2 5 4" xfId="29389" xr:uid="{00000000-0005-0000-0000-000016720000}"/>
    <cellStyle name="20% - Accent1 3 6 2 2 6" xfId="29390" xr:uid="{00000000-0005-0000-0000-000017720000}"/>
    <cellStyle name="20% - Accent1 3 6 2 2 6 2" xfId="29391" xr:uid="{00000000-0005-0000-0000-000018720000}"/>
    <cellStyle name="20% - Accent1 3 6 2 2 6 2 2" xfId="29392" xr:uid="{00000000-0005-0000-0000-000019720000}"/>
    <cellStyle name="20% - Accent1 3 6 2 2 6 2 2 2" xfId="29393" xr:uid="{00000000-0005-0000-0000-00001A720000}"/>
    <cellStyle name="20% - Accent1 3 6 2 2 6 2 3" xfId="29394" xr:uid="{00000000-0005-0000-0000-00001B720000}"/>
    <cellStyle name="20% - Accent1 3 6 2 2 6 3" xfId="29395" xr:uid="{00000000-0005-0000-0000-00001C720000}"/>
    <cellStyle name="20% - Accent1 3 6 2 2 6 3 2" xfId="29396" xr:uid="{00000000-0005-0000-0000-00001D720000}"/>
    <cellStyle name="20% - Accent1 3 6 2 2 6 4" xfId="29397" xr:uid="{00000000-0005-0000-0000-00001E720000}"/>
    <cellStyle name="20% - Accent1 3 6 2 2 7" xfId="29398" xr:uid="{00000000-0005-0000-0000-00001F720000}"/>
    <cellStyle name="20% - Accent1 3 6 2 2 7 2" xfId="29399" xr:uid="{00000000-0005-0000-0000-000020720000}"/>
    <cellStyle name="20% - Accent1 3 6 2 2 7 2 2" xfId="29400" xr:uid="{00000000-0005-0000-0000-000021720000}"/>
    <cellStyle name="20% - Accent1 3 6 2 2 7 3" xfId="29401" xr:uid="{00000000-0005-0000-0000-000022720000}"/>
    <cellStyle name="20% - Accent1 3 6 2 2 8" xfId="29402" xr:uid="{00000000-0005-0000-0000-000023720000}"/>
    <cellStyle name="20% - Accent1 3 6 2 2 8 2" xfId="29403" xr:uid="{00000000-0005-0000-0000-000024720000}"/>
    <cellStyle name="20% - Accent1 3 6 2 2 8 2 2" xfId="29404" xr:uid="{00000000-0005-0000-0000-000025720000}"/>
    <cellStyle name="20% - Accent1 3 6 2 2 8 3" xfId="29405" xr:uid="{00000000-0005-0000-0000-000026720000}"/>
    <cellStyle name="20% - Accent1 3 6 2 2 9" xfId="29406" xr:uid="{00000000-0005-0000-0000-000027720000}"/>
    <cellStyle name="20% - Accent1 3 6 2 2 9 2" xfId="29407" xr:uid="{00000000-0005-0000-0000-000028720000}"/>
    <cellStyle name="20% - Accent1 3 6 2 3" xfId="29408" xr:uid="{00000000-0005-0000-0000-000029720000}"/>
    <cellStyle name="20% - Accent1 3 6 2 3 10" xfId="29409" xr:uid="{00000000-0005-0000-0000-00002A720000}"/>
    <cellStyle name="20% - Accent1 3 6 2 3 10 2" xfId="29410" xr:uid="{00000000-0005-0000-0000-00002B720000}"/>
    <cellStyle name="20% - Accent1 3 6 2 3 11" xfId="29411" xr:uid="{00000000-0005-0000-0000-00002C720000}"/>
    <cellStyle name="20% - Accent1 3 6 2 3 2" xfId="29412" xr:uid="{00000000-0005-0000-0000-00002D720000}"/>
    <cellStyle name="20% - Accent1 3 6 2 3 2 2" xfId="29413" xr:uid="{00000000-0005-0000-0000-00002E720000}"/>
    <cellStyle name="20% - Accent1 3 6 2 3 2 2 2" xfId="29414" xr:uid="{00000000-0005-0000-0000-00002F720000}"/>
    <cellStyle name="20% - Accent1 3 6 2 3 2 2 2 2" xfId="29415" xr:uid="{00000000-0005-0000-0000-000030720000}"/>
    <cellStyle name="20% - Accent1 3 6 2 3 2 2 2 2 2" xfId="29416" xr:uid="{00000000-0005-0000-0000-000031720000}"/>
    <cellStyle name="20% - Accent1 3 6 2 3 2 2 2 3" xfId="29417" xr:uid="{00000000-0005-0000-0000-000032720000}"/>
    <cellStyle name="20% - Accent1 3 6 2 3 2 2 3" xfId="29418" xr:uid="{00000000-0005-0000-0000-000033720000}"/>
    <cellStyle name="20% - Accent1 3 6 2 3 2 2 3 2" xfId="29419" xr:uid="{00000000-0005-0000-0000-000034720000}"/>
    <cellStyle name="20% - Accent1 3 6 2 3 2 2 4" xfId="29420" xr:uid="{00000000-0005-0000-0000-000035720000}"/>
    <cellStyle name="20% - Accent1 3 6 2 3 2 3" xfId="29421" xr:uid="{00000000-0005-0000-0000-000036720000}"/>
    <cellStyle name="20% - Accent1 3 6 2 3 2 3 2" xfId="29422" xr:uid="{00000000-0005-0000-0000-000037720000}"/>
    <cellStyle name="20% - Accent1 3 6 2 3 2 3 2 2" xfId="29423" xr:uid="{00000000-0005-0000-0000-000038720000}"/>
    <cellStyle name="20% - Accent1 3 6 2 3 2 3 2 2 2" xfId="29424" xr:uid="{00000000-0005-0000-0000-000039720000}"/>
    <cellStyle name="20% - Accent1 3 6 2 3 2 3 2 3" xfId="29425" xr:uid="{00000000-0005-0000-0000-00003A720000}"/>
    <cellStyle name="20% - Accent1 3 6 2 3 2 3 3" xfId="29426" xr:uid="{00000000-0005-0000-0000-00003B720000}"/>
    <cellStyle name="20% - Accent1 3 6 2 3 2 3 3 2" xfId="29427" xr:uid="{00000000-0005-0000-0000-00003C720000}"/>
    <cellStyle name="20% - Accent1 3 6 2 3 2 3 4" xfId="29428" xr:uid="{00000000-0005-0000-0000-00003D720000}"/>
    <cellStyle name="20% - Accent1 3 6 2 3 2 4" xfId="29429" xr:uid="{00000000-0005-0000-0000-00003E720000}"/>
    <cellStyle name="20% - Accent1 3 6 2 3 2 4 2" xfId="29430" xr:uid="{00000000-0005-0000-0000-00003F720000}"/>
    <cellStyle name="20% - Accent1 3 6 2 3 2 4 2 2" xfId="29431" xr:uid="{00000000-0005-0000-0000-000040720000}"/>
    <cellStyle name="20% - Accent1 3 6 2 3 2 4 2 2 2" xfId="29432" xr:uid="{00000000-0005-0000-0000-000041720000}"/>
    <cellStyle name="20% - Accent1 3 6 2 3 2 4 2 3" xfId="29433" xr:uid="{00000000-0005-0000-0000-000042720000}"/>
    <cellStyle name="20% - Accent1 3 6 2 3 2 4 3" xfId="29434" xr:uid="{00000000-0005-0000-0000-000043720000}"/>
    <cellStyle name="20% - Accent1 3 6 2 3 2 4 3 2" xfId="29435" xr:uid="{00000000-0005-0000-0000-000044720000}"/>
    <cellStyle name="20% - Accent1 3 6 2 3 2 4 4" xfId="29436" xr:uid="{00000000-0005-0000-0000-000045720000}"/>
    <cellStyle name="20% - Accent1 3 6 2 3 2 5" xfId="29437" xr:uid="{00000000-0005-0000-0000-000046720000}"/>
    <cellStyle name="20% - Accent1 3 6 2 3 2 5 2" xfId="29438" xr:uid="{00000000-0005-0000-0000-000047720000}"/>
    <cellStyle name="20% - Accent1 3 6 2 3 2 5 2 2" xfId="29439" xr:uid="{00000000-0005-0000-0000-000048720000}"/>
    <cellStyle name="20% - Accent1 3 6 2 3 2 5 3" xfId="29440" xr:uid="{00000000-0005-0000-0000-000049720000}"/>
    <cellStyle name="20% - Accent1 3 6 2 3 2 6" xfId="29441" xr:uid="{00000000-0005-0000-0000-00004A720000}"/>
    <cellStyle name="20% - Accent1 3 6 2 3 2 6 2" xfId="29442" xr:uid="{00000000-0005-0000-0000-00004B720000}"/>
    <cellStyle name="20% - Accent1 3 6 2 3 2 6 2 2" xfId="29443" xr:uid="{00000000-0005-0000-0000-00004C720000}"/>
    <cellStyle name="20% - Accent1 3 6 2 3 2 6 3" xfId="29444" xr:uid="{00000000-0005-0000-0000-00004D720000}"/>
    <cellStyle name="20% - Accent1 3 6 2 3 2 7" xfId="29445" xr:uid="{00000000-0005-0000-0000-00004E720000}"/>
    <cellStyle name="20% - Accent1 3 6 2 3 2 7 2" xfId="29446" xr:uid="{00000000-0005-0000-0000-00004F720000}"/>
    <cellStyle name="20% - Accent1 3 6 2 3 2 8" xfId="29447" xr:uid="{00000000-0005-0000-0000-000050720000}"/>
    <cellStyle name="20% - Accent1 3 6 2 3 2 8 2" xfId="29448" xr:uid="{00000000-0005-0000-0000-000051720000}"/>
    <cellStyle name="20% - Accent1 3 6 2 3 2 9" xfId="29449" xr:uid="{00000000-0005-0000-0000-000052720000}"/>
    <cellStyle name="20% - Accent1 3 6 2 3 3" xfId="29450" xr:uid="{00000000-0005-0000-0000-000053720000}"/>
    <cellStyle name="20% - Accent1 3 6 2 3 3 2" xfId="29451" xr:uid="{00000000-0005-0000-0000-000054720000}"/>
    <cellStyle name="20% - Accent1 3 6 2 3 3 2 2" xfId="29452" xr:uid="{00000000-0005-0000-0000-000055720000}"/>
    <cellStyle name="20% - Accent1 3 6 2 3 3 2 2 2" xfId="29453" xr:uid="{00000000-0005-0000-0000-000056720000}"/>
    <cellStyle name="20% - Accent1 3 6 2 3 3 2 2 2 2" xfId="29454" xr:uid="{00000000-0005-0000-0000-000057720000}"/>
    <cellStyle name="20% - Accent1 3 6 2 3 3 2 2 3" xfId="29455" xr:uid="{00000000-0005-0000-0000-000058720000}"/>
    <cellStyle name="20% - Accent1 3 6 2 3 3 2 3" xfId="29456" xr:uid="{00000000-0005-0000-0000-000059720000}"/>
    <cellStyle name="20% - Accent1 3 6 2 3 3 2 3 2" xfId="29457" xr:uid="{00000000-0005-0000-0000-00005A720000}"/>
    <cellStyle name="20% - Accent1 3 6 2 3 3 2 4" xfId="29458" xr:uid="{00000000-0005-0000-0000-00005B720000}"/>
    <cellStyle name="20% - Accent1 3 6 2 3 3 3" xfId="29459" xr:uid="{00000000-0005-0000-0000-00005C720000}"/>
    <cellStyle name="20% - Accent1 3 6 2 3 3 3 2" xfId="29460" xr:uid="{00000000-0005-0000-0000-00005D720000}"/>
    <cellStyle name="20% - Accent1 3 6 2 3 3 3 2 2" xfId="29461" xr:uid="{00000000-0005-0000-0000-00005E720000}"/>
    <cellStyle name="20% - Accent1 3 6 2 3 3 3 2 2 2" xfId="29462" xr:uid="{00000000-0005-0000-0000-00005F720000}"/>
    <cellStyle name="20% - Accent1 3 6 2 3 3 3 2 3" xfId="29463" xr:uid="{00000000-0005-0000-0000-000060720000}"/>
    <cellStyle name="20% - Accent1 3 6 2 3 3 3 3" xfId="29464" xr:uid="{00000000-0005-0000-0000-000061720000}"/>
    <cellStyle name="20% - Accent1 3 6 2 3 3 3 3 2" xfId="29465" xr:uid="{00000000-0005-0000-0000-000062720000}"/>
    <cellStyle name="20% - Accent1 3 6 2 3 3 3 4" xfId="29466" xr:uid="{00000000-0005-0000-0000-000063720000}"/>
    <cellStyle name="20% - Accent1 3 6 2 3 3 4" xfId="29467" xr:uid="{00000000-0005-0000-0000-000064720000}"/>
    <cellStyle name="20% - Accent1 3 6 2 3 3 4 2" xfId="29468" xr:uid="{00000000-0005-0000-0000-000065720000}"/>
    <cellStyle name="20% - Accent1 3 6 2 3 3 4 2 2" xfId="29469" xr:uid="{00000000-0005-0000-0000-000066720000}"/>
    <cellStyle name="20% - Accent1 3 6 2 3 3 4 2 2 2" xfId="29470" xr:uid="{00000000-0005-0000-0000-000067720000}"/>
    <cellStyle name="20% - Accent1 3 6 2 3 3 4 2 3" xfId="29471" xr:uid="{00000000-0005-0000-0000-000068720000}"/>
    <cellStyle name="20% - Accent1 3 6 2 3 3 4 3" xfId="29472" xr:uid="{00000000-0005-0000-0000-000069720000}"/>
    <cellStyle name="20% - Accent1 3 6 2 3 3 4 3 2" xfId="29473" xr:uid="{00000000-0005-0000-0000-00006A720000}"/>
    <cellStyle name="20% - Accent1 3 6 2 3 3 4 4" xfId="29474" xr:uid="{00000000-0005-0000-0000-00006B720000}"/>
    <cellStyle name="20% - Accent1 3 6 2 3 3 5" xfId="29475" xr:uid="{00000000-0005-0000-0000-00006C720000}"/>
    <cellStyle name="20% - Accent1 3 6 2 3 3 5 2" xfId="29476" xr:uid="{00000000-0005-0000-0000-00006D720000}"/>
    <cellStyle name="20% - Accent1 3 6 2 3 3 5 2 2" xfId="29477" xr:uid="{00000000-0005-0000-0000-00006E720000}"/>
    <cellStyle name="20% - Accent1 3 6 2 3 3 5 3" xfId="29478" xr:uid="{00000000-0005-0000-0000-00006F720000}"/>
    <cellStyle name="20% - Accent1 3 6 2 3 3 6" xfId="29479" xr:uid="{00000000-0005-0000-0000-000070720000}"/>
    <cellStyle name="20% - Accent1 3 6 2 3 3 6 2" xfId="29480" xr:uid="{00000000-0005-0000-0000-000071720000}"/>
    <cellStyle name="20% - Accent1 3 6 2 3 3 6 2 2" xfId="29481" xr:uid="{00000000-0005-0000-0000-000072720000}"/>
    <cellStyle name="20% - Accent1 3 6 2 3 3 6 3" xfId="29482" xr:uid="{00000000-0005-0000-0000-000073720000}"/>
    <cellStyle name="20% - Accent1 3 6 2 3 3 7" xfId="29483" xr:uid="{00000000-0005-0000-0000-000074720000}"/>
    <cellStyle name="20% - Accent1 3 6 2 3 3 7 2" xfId="29484" xr:uid="{00000000-0005-0000-0000-000075720000}"/>
    <cellStyle name="20% - Accent1 3 6 2 3 3 8" xfId="29485" xr:uid="{00000000-0005-0000-0000-000076720000}"/>
    <cellStyle name="20% - Accent1 3 6 2 3 3 8 2" xfId="29486" xr:uid="{00000000-0005-0000-0000-000077720000}"/>
    <cellStyle name="20% - Accent1 3 6 2 3 3 9" xfId="29487" xr:uid="{00000000-0005-0000-0000-000078720000}"/>
    <cellStyle name="20% - Accent1 3 6 2 3 4" xfId="29488" xr:uid="{00000000-0005-0000-0000-000079720000}"/>
    <cellStyle name="20% - Accent1 3 6 2 3 4 2" xfId="29489" xr:uid="{00000000-0005-0000-0000-00007A720000}"/>
    <cellStyle name="20% - Accent1 3 6 2 3 4 2 2" xfId="29490" xr:uid="{00000000-0005-0000-0000-00007B720000}"/>
    <cellStyle name="20% - Accent1 3 6 2 3 4 2 2 2" xfId="29491" xr:uid="{00000000-0005-0000-0000-00007C720000}"/>
    <cellStyle name="20% - Accent1 3 6 2 3 4 2 3" xfId="29492" xr:uid="{00000000-0005-0000-0000-00007D720000}"/>
    <cellStyle name="20% - Accent1 3 6 2 3 4 3" xfId="29493" xr:uid="{00000000-0005-0000-0000-00007E720000}"/>
    <cellStyle name="20% - Accent1 3 6 2 3 4 3 2" xfId="29494" xr:uid="{00000000-0005-0000-0000-00007F720000}"/>
    <cellStyle name="20% - Accent1 3 6 2 3 4 4" xfId="29495" xr:uid="{00000000-0005-0000-0000-000080720000}"/>
    <cellStyle name="20% - Accent1 3 6 2 3 5" xfId="29496" xr:uid="{00000000-0005-0000-0000-000081720000}"/>
    <cellStyle name="20% - Accent1 3 6 2 3 5 2" xfId="29497" xr:uid="{00000000-0005-0000-0000-000082720000}"/>
    <cellStyle name="20% - Accent1 3 6 2 3 5 2 2" xfId="29498" xr:uid="{00000000-0005-0000-0000-000083720000}"/>
    <cellStyle name="20% - Accent1 3 6 2 3 5 2 2 2" xfId="29499" xr:uid="{00000000-0005-0000-0000-000084720000}"/>
    <cellStyle name="20% - Accent1 3 6 2 3 5 2 3" xfId="29500" xr:uid="{00000000-0005-0000-0000-000085720000}"/>
    <cellStyle name="20% - Accent1 3 6 2 3 5 3" xfId="29501" xr:uid="{00000000-0005-0000-0000-000086720000}"/>
    <cellStyle name="20% - Accent1 3 6 2 3 5 3 2" xfId="29502" xr:uid="{00000000-0005-0000-0000-000087720000}"/>
    <cellStyle name="20% - Accent1 3 6 2 3 5 4" xfId="29503" xr:uid="{00000000-0005-0000-0000-000088720000}"/>
    <cellStyle name="20% - Accent1 3 6 2 3 6" xfId="29504" xr:uid="{00000000-0005-0000-0000-000089720000}"/>
    <cellStyle name="20% - Accent1 3 6 2 3 6 2" xfId="29505" xr:uid="{00000000-0005-0000-0000-00008A720000}"/>
    <cellStyle name="20% - Accent1 3 6 2 3 6 2 2" xfId="29506" xr:uid="{00000000-0005-0000-0000-00008B720000}"/>
    <cellStyle name="20% - Accent1 3 6 2 3 6 2 2 2" xfId="29507" xr:uid="{00000000-0005-0000-0000-00008C720000}"/>
    <cellStyle name="20% - Accent1 3 6 2 3 6 2 3" xfId="29508" xr:uid="{00000000-0005-0000-0000-00008D720000}"/>
    <cellStyle name="20% - Accent1 3 6 2 3 6 3" xfId="29509" xr:uid="{00000000-0005-0000-0000-00008E720000}"/>
    <cellStyle name="20% - Accent1 3 6 2 3 6 3 2" xfId="29510" xr:uid="{00000000-0005-0000-0000-00008F720000}"/>
    <cellStyle name="20% - Accent1 3 6 2 3 6 4" xfId="29511" xr:uid="{00000000-0005-0000-0000-000090720000}"/>
    <cellStyle name="20% - Accent1 3 6 2 3 7" xfId="29512" xr:uid="{00000000-0005-0000-0000-000091720000}"/>
    <cellStyle name="20% - Accent1 3 6 2 3 7 2" xfId="29513" xr:uid="{00000000-0005-0000-0000-000092720000}"/>
    <cellStyle name="20% - Accent1 3 6 2 3 7 2 2" xfId="29514" xr:uid="{00000000-0005-0000-0000-000093720000}"/>
    <cellStyle name="20% - Accent1 3 6 2 3 7 3" xfId="29515" xr:uid="{00000000-0005-0000-0000-000094720000}"/>
    <cellStyle name="20% - Accent1 3 6 2 3 8" xfId="29516" xr:uid="{00000000-0005-0000-0000-000095720000}"/>
    <cellStyle name="20% - Accent1 3 6 2 3 8 2" xfId="29517" xr:uid="{00000000-0005-0000-0000-000096720000}"/>
    <cellStyle name="20% - Accent1 3 6 2 3 8 2 2" xfId="29518" xr:uid="{00000000-0005-0000-0000-000097720000}"/>
    <cellStyle name="20% - Accent1 3 6 2 3 8 3" xfId="29519" xr:uid="{00000000-0005-0000-0000-000098720000}"/>
    <cellStyle name="20% - Accent1 3 6 2 3 9" xfId="29520" xr:uid="{00000000-0005-0000-0000-000099720000}"/>
    <cellStyle name="20% - Accent1 3 6 2 3 9 2" xfId="29521" xr:uid="{00000000-0005-0000-0000-00009A720000}"/>
    <cellStyle name="20% - Accent1 3 6 2 4" xfId="29522" xr:uid="{00000000-0005-0000-0000-00009B720000}"/>
    <cellStyle name="20% - Accent1 3 6 2 4 10" xfId="29523" xr:uid="{00000000-0005-0000-0000-00009C720000}"/>
    <cellStyle name="20% - Accent1 3 6 2 4 10 2" xfId="29524" xr:uid="{00000000-0005-0000-0000-00009D720000}"/>
    <cellStyle name="20% - Accent1 3 6 2 4 11" xfId="29525" xr:uid="{00000000-0005-0000-0000-00009E720000}"/>
    <cellStyle name="20% - Accent1 3 6 2 4 2" xfId="29526" xr:uid="{00000000-0005-0000-0000-00009F720000}"/>
    <cellStyle name="20% - Accent1 3 6 2 4 2 2" xfId="29527" xr:uid="{00000000-0005-0000-0000-0000A0720000}"/>
    <cellStyle name="20% - Accent1 3 6 2 4 2 2 2" xfId="29528" xr:uid="{00000000-0005-0000-0000-0000A1720000}"/>
    <cellStyle name="20% - Accent1 3 6 2 4 2 2 2 2" xfId="29529" xr:uid="{00000000-0005-0000-0000-0000A2720000}"/>
    <cellStyle name="20% - Accent1 3 6 2 4 2 2 2 2 2" xfId="29530" xr:uid="{00000000-0005-0000-0000-0000A3720000}"/>
    <cellStyle name="20% - Accent1 3 6 2 4 2 2 2 3" xfId="29531" xr:uid="{00000000-0005-0000-0000-0000A4720000}"/>
    <cellStyle name="20% - Accent1 3 6 2 4 2 2 3" xfId="29532" xr:uid="{00000000-0005-0000-0000-0000A5720000}"/>
    <cellStyle name="20% - Accent1 3 6 2 4 2 2 3 2" xfId="29533" xr:uid="{00000000-0005-0000-0000-0000A6720000}"/>
    <cellStyle name="20% - Accent1 3 6 2 4 2 2 4" xfId="29534" xr:uid="{00000000-0005-0000-0000-0000A7720000}"/>
    <cellStyle name="20% - Accent1 3 6 2 4 2 3" xfId="29535" xr:uid="{00000000-0005-0000-0000-0000A8720000}"/>
    <cellStyle name="20% - Accent1 3 6 2 4 2 3 2" xfId="29536" xr:uid="{00000000-0005-0000-0000-0000A9720000}"/>
    <cellStyle name="20% - Accent1 3 6 2 4 2 3 2 2" xfId="29537" xr:uid="{00000000-0005-0000-0000-0000AA720000}"/>
    <cellStyle name="20% - Accent1 3 6 2 4 2 3 2 2 2" xfId="29538" xr:uid="{00000000-0005-0000-0000-0000AB720000}"/>
    <cellStyle name="20% - Accent1 3 6 2 4 2 3 2 3" xfId="29539" xr:uid="{00000000-0005-0000-0000-0000AC720000}"/>
    <cellStyle name="20% - Accent1 3 6 2 4 2 3 3" xfId="29540" xr:uid="{00000000-0005-0000-0000-0000AD720000}"/>
    <cellStyle name="20% - Accent1 3 6 2 4 2 3 3 2" xfId="29541" xr:uid="{00000000-0005-0000-0000-0000AE720000}"/>
    <cellStyle name="20% - Accent1 3 6 2 4 2 3 4" xfId="29542" xr:uid="{00000000-0005-0000-0000-0000AF720000}"/>
    <cellStyle name="20% - Accent1 3 6 2 4 2 4" xfId="29543" xr:uid="{00000000-0005-0000-0000-0000B0720000}"/>
    <cellStyle name="20% - Accent1 3 6 2 4 2 4 2" xfId="29544" xr:uid="{00000000-0005-0000-0000-0000B1720000}"/>
    <cellStyle name="20% - Accent1 3 6 2 4 2 4 2 2" xfId="29545" xr:uid="{00000000-0005-0000-0000-0000B2720000}"/>
    <cellStyle name="20% - Accent1 3 6 2 4 2 4 2 2 2" xfId="29546" xr:uid="{00000000-0005-0000-0000-0000B3720000}"/>
    <cellStyle name="20% - Accent1 3 6 2 4 2 4 2 3" xfId="29547" xr:uid="{00000000-0005-0000-0000-0000B4720000}"/>
    <cellStyle name="20% - Accent1 3 6 2 4 2 4 3" xfId="29548" xr:uid="{00000000-0005-0000-0000-0000B5720000}"/>
    <cellStyle name="20% - Accent1 3 6 2 4 2 4 3 2" xfId="29549" xr:uid="{00000000-0005-0000-0000-0000B6720000}"/>
    <cellStyle name="20% - Accent1 3 6 2 4 2 4 4" xfId="29550" xr:uid="{00000000-0005-0000-0000-0000B7720000}"/>
    <cellStyle name="20% - Accent1 3 6 2 4 2 5" xfId="29551" xr:uid="{00000000-0005-0000-0000-0000B8720000}"/>
    <cellStyle name="20% - Accent1 3 6 2 4 2 5 2" xfId="29552" xr:uid="{00000000-0005-0000-0000-0000B9720000}"/>
    <cellStyle name="20% - Accent1 3 6 2 4 2 5 2 2" xfId="29553" xr:uid="{00000000-0005-0000-0000-0000BA720000}"/>
    <cellStyle name="20% - Accent1 3 6 2 4 2 5 3" xfId="29554" xr:uid="{00000000-0005-0000-0000-0000BB720000}"/>
    <cellStyle name="20% - Accent1 3 6 2 4 2 6" xfId="29555" xr:uid="{00000000-0005-0000-0000-0000BC720000}"/>
    <cellStyle name="20% - Accent1 3 6 2 4 2 6 2" xfId="29556" xr:uid="{00000000-0005-0000-0000-0000BD720000}"/>
    <cellStyle name="20% - Accent1 3 6 2 4 2 6 2 2" xfId="29557" xr:uid="{00000000-0005-0000-0000-0000BE720000}"/>
    <cellStyle name="20% - Accent1 3 6 2 4 2 6 3" xfId="29558" xr:uid="{00000000-0005-0000-0000-0000BF720000}"/>
    <cellStyle name="20% - Accent1 3 6 2 4 2 7" xfId="29559" xr:uid="{00000000-0005-0000-0000-0000C0720000}"/>
    <cellStyle name="20% - Accent1 3 6 2 4 2 7 2" xfId="29560" xr:uid="{00000000-0005-0000-0000-0000C1720000}"/>
    <cellStyle name="20% - Accent1 3 6 2 4 2 8" xfId="29561" xr:uid="{00000000-0005-0000-0000-0000C2720000}"/>
    <cellStyle name="20% - Accent1 3 6 2 4 2 8 2" xfId="29562" xr:uid="{00000000-0005-0000-0000-0000C3720000}"/>
    <cellStyle name="20% - Accent1 3 6 2 4 2 9" xfId="29563" xr:uid="{00000000-0005-0000-0000-0000C4720000}"/>
    <cellStyle name="20% - Accent1 3 6 2 4 3" xfId="29564" xr:uid="{00000000-0005-0000-0000-0000C5720000}"/>
    <cellStyle name="20% - Accent1 3 6 2 4 3 2" xfId="29565" xr:uid="{00000000-0005-0000-0000-0000C6720000}"/>
    <cellStyle name="20% - Accent1 3 6 2 4 3 2 2" xfId="29566" xr:uid="{00000000-0005-0000-0000-0000C7720000}"/>
    <cellStyle name="20% - Accent1 3 6 2 4 3 2 2 2" xfId="29567" xr:uid="{00000000-0005-0000-0000-0000C8720000}"/>
    <cellStyle name="20% - Accent1 3 6 2 4 3 2 2 2 2" xfId="29568" xr:uid="{00000000-0005-0000-0000-0000C9720000}"/>
    <cellStyle name="20% - Accent1 3 6 2 4 3 2 2 3" xfId="29569" xr:uid="{00000000-0005-0000-0000-0000CA720000}"/>
    <cellStyle name="20% - Accent1 3 6 2 4 3 2 3" xfId="29570" xr:uid="{00000000-0005-0000-0000-0000CB720000}"/>
    <cellStyle name="20% - Accent1 3 6 2 4 3 2 3 2" xfId="29571" xr:uid="{00000000-0005-0000-0000-0000CC720000}"/>
    <cellStyle name="20% - Accent1 3 6 2 4 3 2 4" xfId="29572" xr:uid="{00000000-0005-0000-0000-0000CD720000}"/>
    <cellStyle name="20% - Accent1 3 6 2 4 3 3" xfId="29573" xr:uid="{00000000-0005-0000-0000-0000CE720000}"/>
    <cellStyle name="20% - Accent1 3 6 2 4 3 3 2" xfId="29574" xr:uid="{00000000-0005-0000-0000-0000CF720000}"/>
    <cellStyle name="20% - Accent1 3 6 2 4 3 3 2 2" xfId="29575" xr:uid="{00000000-0005-0000-0000-0000D0720000}"/>
    <cellStyle name="20% - Accent1 3 6 2 4 3 3 2 2 2" xfId="29576" xr:uid="{00000000-0005-0000-0000-0000D1720000}"/>
    <cellStyle name="20% - Accent1 3 6 2 4 3 3 2 3" xfId="29577" xr:uid="{00000000-0005-0000-0000-0000D2720000}"/>
    <cellStyle name="20% - Accent1 3 6 2 4 3 3 3" xfId="29578" xr:uid="{00000000-0005-0000-0000-0000D3720000}"/>
    <cellStyle name="20% - Accent1 3 6 2 4 3 3 3 2" xfId="29579" xr:uid="{00000000-0005-0000-0000-0000D4720000}"/>
    <cellStyle name="20% - Accent1 3 6 2 4 3 3 4" xfId="29580" xr:uid="{00000000-0005-0000-0000-0000D5720000}"/>
    <cellStyle name="20% - Accent1 3 6 2 4 3 4" xfId="29581" xr:uid="{00000000-0005-0000-0000-0000D6720000}"/>
    <cellStyle name="20% - Accent1 3 6 2 4 3 4 2" xfId="29582" xr:uid="{00000000-0005-0000-0000-0000D7720000}"/>
    <cellStyle name="20% - Accent1 3 6 2 4 3 4 2 2" xfId="29583" xr:uid="{00000000-0005-0000-0000-0000D8720000}"/>
    <cellStyle name="20% - Accent1 3 6 2 4 3 4 2 2 2" xfId="29584" xr:uid="{00000000-0005-0000-0000-0000D9720000}"/>
    <cellStyle name="20% - Accent1 3 6 2 4 3 4 2 3" xfId="29585" xr:uid="{00000000-0005-0000-0000-0000DA720000}"/>
    <cellStyle name="20% - Accent1 3 6 2 4 3 4 3" xfId="29586" xr:uid="{00000000-0005-0000-0000-0000DB720000}"/>
    <cellStyle name="20% - Accent1 3 6 2 4 3 4 3 2" xfId="29587" xr:uid="{00000000-0005-0000-0000-0000DC720000}"/>
    <cellStyle name="20% - Accent1 3 6 2 4 3 4 4" xfId="29588" xr:uid="{00000000-0005-0000-0000-0000DD720000}"/>
    <cellStyle name="20% - Accent1 3 6 2 4 3 5" xfId="29589" xr:uid="{00000000-0005-0000-0000-0000DE720000}"/>
    <cellStyle name="20% - Accent1 3 6 2 4 3 5 2" xfId="29590" xr:uid="{00000000-0005-0000-0000-0000DF720000}"/>
    <cellStyle name="20% - Accent1 3 6 2 4 3 5 2 2" xfId="29591" xr:uid="{00000000-0005-0000-0000-0000E0720000}"/>
    <cellStyle name="20% - Accent1 3 6 2 4 3 5 3" xfId="29592" xr:uid="{00000000-0005-0000-0000-0000E1720000}"/>
    <cellStyle name="20% - Accent1 3 6 2 4 3 6" xfId="29593" xr:uid="{00000000-0005-0000-0000-0000E2720000}"/>
    <cellStyle name="20% - Accent1 3 6 2 4 3 6 2" xfId="29594" xr:uid="{00000000-0005-0000-0000-0000E3720000}"/>
    <cellStyle name="20% - Accent1 3 6 2 4 3 6 2 2" xfId="29595" xr:uid="{00000000-0005-0000-0000-0000E4720000}"/>
    <cellStyle name="20% - Accent1 3 6 2 4 3 6 3" xfId="29596" xr:uid="{00000000-0005-0000-0000-0000E5720000}"/>
    <cellStyle name="20% - Accent1 3 6 2 4 3 7" xfId="29597" xr:uid="{00000000-0005-0000-0000-0000E6720000}"/>
    <cellStyle name="20% - Accent1 3 6 2 4 3 7 2" xfId="29598" xr:uid="{00000000-0005-0000-0000-0000E7720000}"/>
    <cellStyle name="20% - Accent1 3 6 2 4 3 8" xfId="29599" xr:uid="{00000000-0005-0000-0000-0000E8720000}"/>
    <cellStyle name="20% - Accent1 3 6 2 4 3 8 2" xfId="29600" xr:uid="{00000000-0005-0000-0000-0000E9720000}"/>
    <cellStyle name="20% - Accent1 3 6 2 4 3 9" xfId="29601" xr:uid="{00000000-0005-0000-0000-0000EA720000}"/>
    <cellStyle name="20% - Accent1 3 6 2 4 4" xfId="29602" xr:uid="{00000000-0005-0000-0000-0000EB720000}"/>
    <cellStyle name="20% - Accent1 3 6 2 4 4 2" xfId="29603" xr:uid="{00000000-0005-0000-0000-0000EC720000}"/>
    <cellStyle name="20% - Accent1 3 6 2 4 4 2 2" xfId="29604" xr:uid="{00000000-0005-0000-0000-0000ED720000}"/>
    <cellStyle name="20% - Accent1 3 6 2 4 4 2 2 2" xfId="29605" xr:uid="{00000000-0005-0000-0000-0000EE720000}"/>
    <cellStyle name="20% - Accent1 3 6 2 4 4 2 3" xfId="29606" xr:uid="{00000000-0005-0000-0000-0000EF720000}"/>
    <cellStyle name="20% - Accent1 3 6 2 4 4 3" xfId="29607" xr:uid="{00000000-0005-0000-0000-0000F0720000}"/>
    <cellStyle name="20% - Accent1 3 6 2 4 4 3 2" xfId="29608" xr:uid="{00000000-0005-0000-0000-0000F1720000}"/>
    <cellStyle name="20% - Accent1 3 6 2 4 4 4" xfId="29609" xr:uid="{00000000-0005-0000-0000-0000F2720000}"/>
    <cellStyle name="20% - Accent1 3 6 2 4 5" xfId="29610" xr:uid="{00000000-0005-0000-0000-0000F3720000}"/>
    <cellStyle name="20% - Accent1 3 6 2 4 5 2" xfId="29611" xr:uid="{00000000-0005-0000-0000-0000F4720000}"/>
    <cellStyle name="20% - Accent1 3 6 2 4 5 2 2" xfId="29612" xr:uid="{00000000-0005-0000-0000-0000F5720000}"/>
    <cellStyle name="20% - Accent1 3 6 2 4 5 2 2 2" xfId="29613" xr:uid="{00000000-0005-0000-0000-0000F6720000}"/>
    <cellStyle name="20% - Accent1 3 6 2 4 5 2 3" xfId="29614" xr:uid="{00000000-0005-0000-0000-0000F7720000}"/>
    <cellStyle name="20% - Accent1 3 6 2 4 5 3" xfId="29615" xr:uid="{00000000-0005-0000-0000-0000F8720000}"/>
    <cellStyle name="20% - Accent1 3 6 2 4 5 3 2" xfId="29616" xr:uid="{00000000-0005-0000-0000-0000F9720000}"/>
    <cellStyle name="20% - Accent1 3 6 2 4 5 4" xfId="29617" xr:uid="{00000000-0005-0000-0000-0000FA720000}"/>
    <cellStyle name="20% - Accent1 3 6 2 4 6" xfId="29618" xr:uid="{00000000-0005-0000-0000-0000FB720000}"/>
    <cellStyle name="20% - Accent1 3 6 2 4 6 2" xfId="29619" xr:uid="{00000000-0005-0000-0000-0000FC720000}"/>
    <cellStyle name="20% - Accent1 3 6 2 4 6 2 2" xfId="29620" xr:uid="{00000000-0005-0000-0000-0000FD720000}"/>
    <cellStyle name="20% - Accent1 3 6 2 4 6 2 2 2" xfId="29621" xr:uid="{00000000-0005-0000-0000-0000FE720000}"/>
    <cellStyle name="20% - Accent1 3 6 2 4 6 2 3" xfId="29622" xr:uid="{00000000-0005-0000-0000-0000FF720000}"/>
    <cellStyle name="20% - Accent1 3 6 2 4 6 3" xfId="29623" xr:uid="{00000000-0005-0000-0000-000000730000}"/>
    <cellStyle name="20% - Accent1 3 6 2 4 6 3 2" xfId="29624" xr:uid="{00000000-0005-0000-0000-000001730000}"/>
    <cellStyle name="20% - Accent1 3 6 2 4 6 4" xfId="29625" xr:uid="{00000000-0005-0000-0000-000002730000}"/>
    <cellStyle name="20% - Accent1 3 6 2 4 7" xfId="29626" xr:uid="{00000000-0005-0000-0000-000003730000}"/>
    <cellStyle name="20% - Accent1 3 6 2 4 7 2" xfId="29627" xr:uid="{00000000-0005-0000-0000-000004730000}"/>
    <cellStyle name="20% - Accent1 3 6 2 4 7 2 2" xfId="29628" xr:uid="{00000000-0005-0000-0000-000005730000}"/>
    <cellStyle name="20% - Accent1 3 6 2 4 7 3" xfId="29629" xr:uid="{00000000-0005-0000-0000-000006730000}"/>
    <cellStyle name="20% - Accent1 3 6 2 4 8" xfId="29630" xr:uid="{00000000-0005-0000-0000-000007730000}"/>
    <cellStyle name="20% - Accent1 3 6 2 4 8 2" xfId="29631" xr:uid="{00000000-0005-0000-0000-000008730000}"/>
    <cellStyle name="20% - Accent1 3 6 2 4 8 2 2" xfId="29632" xr:uid="{00000000-0005-0000-0000-000009730000}"/>
    <cellStyle name="20% - Accent1 3 6 2 4 8 3" xfId="29633" xr:uid="{00000000-0005-0000-0000-00000A730000}"/>
    <cellStyle name="20% - Accent1 3 6 2 4 9" xfId="29634" xr:uid="{00000000-0005-0000-0000-00000B730000}"/>
    <cellStyle name="20% - Accent1 3 6 2 4 9 2" xfId="29635" xr:uid="{00000000-0005-0000-0000-00000C730000}"/>
    <cellStyle name="20% - Accent1 3 6 2 5" xfId="29636" xr:uid="{00000000-0005-0000-0000-00000D730000}"/>
    <cellStyle name="20% - Accent1 3 6 2 5 2" xfId="29637" xr:uid="{00000000-0005-0000-0000-00000E730000}"/>
    <cellStyle name="20% - Accent1 3 6 2 5 2 2" xfId="29638" xr:uid="{00000000-0005-0000-0000-00000F730000}"/>
    <cellStyle name="20% - Accent1 3 6 2 5 2 2 2" xfId="29639" xr:uid="{00000000-0005-0000-0000-000010730000}"/>
    <cellStyle name="20% - Accent1 3 6 2 5 2 2 2 2" xfId="29640" xr:uid="{00000000-0005-0000-0000-000011730000}"/>
    <cellStyle name="20% - Accent1 3 6 2 5 2 2 3" xfId="29641" xr:uid="{00000000-0005-0000-0000-000012730000}"/>
    <cellStyle name="20% - Accent1 3 6 2 5 2 3" xfId="29642" xr:uid="{00000000-0005-0000-0000-000013730000}"/>
    <cellStyle name="20% - Accent1 3 6 2 5 2 3 2" xfId="29643" xr:uid="{00000000-0005-0000-0000-000014730000}"/>
    <cellStyle name="20% - Accent1 3 6 2 5 2 4" xfId="29644" xr:uid="{00000000-0005-0000-0000-000015730000}"/>
    <cellStyle name="20% - Accent1 3 6 2 5 3" xfId="29645" xr:uid="{00000000-0005-0000-0000-000016730000}"/>
    <cellStyle name="20% - Accent1 3 6 2 5 3 2" xfId="29646" xr:uid="{00000000-0005-0000-0000-000017730000}"/>
    <cellStyle name="20% - Accent1 3 6 2 5 3 2 2" xfId="29647" xr:uid="{00000000-0005-0000-0000-000018730000}"/>
    <cellStyle name="20% - Accent1 3 6 2 5 3 2 2 2" xfId="29648" xr:uid="{00000000-0005-0000-0000-000019730000}"/>
    <cellStyle name="20% - Accent1 3 6 2 5 3 2 3" xfId="29649" xr:uid="{00000000-0005-0000-0000-00001A730000}"/>
    <cellStyle name="20% - Accent1 3 6 2 5 3 3" xfId="29650" xr:uid="{00000000-0005-0000-0000-00001B730000}"/>
    <cellStyle name="20% - Accent1 3 6 2 5 3 3 2" xfId="29651" xr:uid="{00000000-0005-0000-0000-00001C730000}"/>
    <cellStyle name="20% - Accent1 3 6 2 5 3 4" xfId="29652" xr:uid="{00000000-0005-0000-0000-00001D730000}"/>
    <cellStyle name="20% - Accent1 3 6 2 5 4" xfId="29653" xr:uid="{00000000-0005-0000-0000-00001E730000}"/>
    <cellStyle name="20% - Accent1 3 6 2 5 4 2" xfId="29654" xr:uid="{00000000-0005-0000-0000-00001F730000}"/>
    <cellStyle name="20% - Accent1 3 6 2 5 4 2 2" xfId="29655" xr:uid="{00000000-0005-0000-0000-000020730000}"/>
    <cellStyle name="20% - Accent1 3 6 2 5 4 2 2 2" xfId="29656" xr:uid="{00000000-0005-0000-0000-000021730000}"/>
    <cellStyle name="20% - Accent1 3 6 2 5 4 2 3" xfId="29657" xr:uid="{00000000-0005-0000-0000-000022730000}"/>
    <cellStyle name="20% - Accent1 3 6 2 5 4 3" xfId="29658" xr:uid="{00000000-0005-0000-0000-000023730000}"/>
    <cellStyle name="20% - Accent1 3 6 2 5 4 3 2" xfId="29659" xr:uid="{00000000-0005-0000-0000-000024730000}"/>
    <cellStyle name="20% - Accent1 3 6 2 5 4 4" xfId="29660" xr:uid="{00000000-0005-0000-0000-000025730000}"/>
    <cellStyle name="20% - Accent1 3 6 2 5 5" xfId="29661" xr:uid="{00000000-0005-0000-0000-000026730000}"/>
    <cellStyle name="20% - Accent1 3 6 2 5 5 2" xfId="29662" xr:uid="{00000000-0005-0000-0000-000027730000}"/>
    <cellStyle name="20% - Accent1 3 6 2 5 5 2 2" xfId="29663" xr:uid="{00000000-0005-0000-0000-000028730000}"/>
    <cellStyle name="20% - Accent1 3 6 2 5 5 3" xfId="29664" xr:uid="{00000000-0005-0000-0000-000029730000}"/>
    <cellStyle name="20% - Accent1 3 6 2 5 6" xfId="29665" xr:uid="{00000000-0005-0000-0000-00002A730000}"/>
    <cellStyle name="20% - Accent1 3 6 2 5 6 2" xfId="29666" xr:uid="{00000000-0005-0000-0000-00002B730000}"/>
    <cellStyle name="20% - Accent1 3 6 2 5 6 2 2" xfId="29667" xr:uid="{00000000-0005-0000-0000-00002C730000}"/>
    <cellStyle name="20% - Accent1 3 6 2 5 6 3" xfId="29668" xr:uid="{00000000-0005-0000-0000-00002D730000}"/>
    <cellStyle name="20% - Accent1 3 6 2 5 7" xfId="29669" xr:uid="{00000000-0005-0000-0000-00002E730000}"/>
    <cellStyle name="20% - Accent1 3 6 2 5 7 2" xfId="29670" xr:uid="{00000000-0005-0000-0000-00002F730000}"/>
    <cellStyle name="20% - Accent1 3 6 2 5 8" xfId="29671" xr:uid="{00000000-0005-0000-0000-000030730000}"/>
    <cellStyle name="20% - Accent1 3 6 2 5 8 2" xfId="29672" xr:uid="{00000000-0005-0000-0000-000031730000}"/>
    <cellStyle name="20% - Accent1 3 6 2 5 9" xfId="29673" xr:uid="{00000000-0005-0000-0000-000032730000}"/>
    <cellStyle name="20% - Accent1 3 6 2 6" xfId="29674" xr:uid="{00000000-0005-0000-0000-000033730000}"/>
    <cellStyle name="20% - Accent1 3 6 2 6 2" xfId="29675" xr:uid="{00000000-0005-0000-0000-000034730000}"/>
    <cellStyle name="20% - Accent1 3 6 2 6 2 2" xfId="29676" xr:uid="{00000000-0005-0000-0000-000035730000}"/>
    <cellStyle name="20% - Accent1 3 6 2 6 2 2 2" xfId="29677" xr:uid="{00000000-0005-0000-0000-000036730000}"/>
    <cellStyle name="20% - Accent1 3 6 2 6 2 2 2 2" xfId="29678" xr:uid="{00000000-0005-0000-0000-000037730000}"/>
    <cellStyle name="20% - Accent1 3 6 2 6 2 2 3" xfId="29679" xr:uid="{00000000-0005-0000-0000-000038730000}"/>
    <cellStyle name="20% - Accent1 3 6 2 6 2 3" xfId="29680" xr:uid="{00000000-0005-0000-0000-000039730000}"/>
    <cellStyle name="20% - Accent1 3 6 2 6 2 3 2" xfId="29681" xr:uid="{00000000-0005-0000-0000-00003A730000}"/>
    <cellStyle name="20% - Accent1 3 6 2 6 2 4" xfId="29682" xr:uid="{00000000-0005-0000-0000-00003B730000}"/>
    <cellStyle name="20% - Accent1 3 6 2 6 3" xfId="29683" xr:uid="{00000000-0005-0000-0000-00003C730000}"/>
    <cellStyle name="20% - Accent1 3 6 2 6 3 2" xfId="29684" xr:uid="{00000000-0005-0000-0000-00003D730000}"/>
    <cellStyle name="20% - Accent1 3 6 2 6 3 2 2" xfId="29685" xr:uid="{00000000-0005-0000-0000-00003E730000}"/>
    <cellStyle name="20% - Accent1 3 6 2 6 3 2 2 2" xfId="29686" xr:uid="{00000000-0005-0000-0000-00003F730000}"/>
    <cellStyle name="20% - Accent1 3 6 2 6 3 2 3" xfId="29687" xr:uid="{00000000-0005-0000-0000-000040730000}"/>
    <cellStyle name="20% - Accent1 3 6 2 6 3 3" xfId="29688" xr:uid="{00000000-0005-0000-0000-000041730000}"/>
    <cellStyle name="20% - Accent1 3 6 2 6 3 3 2" xfId="29689" xr:uid="{00000000-0005-0000-0000-000042730000}"/>
    <cellStyle name="20% - Accent1 3 6 2 6 3 4" xfId="29690" xr:uid="{00000000-0005-0000-0000-000043730000}"/>
    <cellStyle name="20% - Accent1 3 6 2 6 4" xfId="29691" xr:uid="{00000000-0005-0000-0000-000044730000}"/>
    <cellStyle name="20% - Accent1 3 6 2 6 4 2" xfId="29692" xr:uid="{00000000-0005-0000-0000-000045730000}"/>
    <cellStyle name="20% - Accent1 3 6 2 6 4 2 2" xfId="29693" xr:uid="{00000000-0005-0000-0000-000046730000}"/>
    <cellStyle name="20% - Accent1 3 6 2 6 4 2 2 2" xfId="29694" xr:uid="{00000000-0005-0000-0000-000047730000}"/>
    <cellStyle name="20% - Accent1 3 6 2 6 4 2 3" xfId="29695" xr:uid="{00000000-0005-0000-0000-000048730000}"/>
    <cellStyle name="20% - Accent1 3 6 2 6 4 3" xfId="29696" xr:uid="{00000000-0005-0000-0000-000049730000}"/>
    <cellStyle name="20% - Accent1 3 6 2 6 4 3 2" xfId="29697" xr:uid="{00000000-0005-0000-0000-00004A730000}"/>
    <cellStyle name="20% - Accent1 3 6 2 6 4 4" xfId="29698" xr:uid="{00000000-0005-0000-0000-00004B730000}"/>
    <cellStyle name="20% - Accent1 3 6 2 6 5" xfId="29699" xr:uid="{00000000-0005-0000-0000-00004C730000}"/>
    <cellStyle name="20% - Accent1 3 6 2 6 5 2" xfId="29700" xr:uid="{00000000-0005-0000-0000-00004D730000}"/>
    <cellStyle name="20% - Accent1 3 6 2 6 5 2 2" xfId="29701" xr:uid="{00000000-0005-0000-0000-00004E730000}"/>
    <cellStyle name="20% - Accent1 3 6 2 6 5 3" xfId="29702" xr:uid="{00000000-0005-0000-0000-00004F730000}"/>
    <cellStyle name="20% - Accent1 3 6 2 6 6" xfId="29703" xr:uid="{00000000-0005-0000-0000-000050730000}"/>
    <cellStyle name="20% - Accent1 3 6 2 6 6 2" xfId="29704" xr:uid="{00000000-0005-0000-0000-000051730000}"/>
    <cellStyle name="20% - Accent1 3 6 2 6 6 2 2" xfId="29705" xr:uid="{00000000-0005-0000-0000-000052730000}"/>
    <cellStyle name="20% - Accent1 3 6 2 6 6 3" xfId="29706" xr:uid="{00000000-0005-0000-0000-000053730000}"/>
    <cellStyle name="20% - Accent1 3 6 2 6 7" xfId="29707" xr:uid="{00000000-0005-0000-0000-000054730000}"/>
    <cellStyle name="20% - Accent1 3 6 2 6 7 2" xfId="29708" xr:uid="{00000000-0005-0000-0000-000055730000}"/>
    <cellStyle name="20% - Accent1 3 6 2 6 8" xfId="29709" xr:uid="{00000000-0005-0000-0000-000056730000}"/>
    <cellStyle name="20% - Accent1 3 6 2 6 8 2" xfId="29710" xr:uid="{00000000-0005-0000-0000-000057730000}"/>
    <cellStyle name="20% - Accent1 3 6 2 6 9" xfId="29711" xr:uid="{00000000-0005-0000-0000-000058730000}"/>
    <cellStyle name="20% - Accent1 3 6 2 7" xfId="29712" xr:uid="{00000000-0005-0000-0000-000059730000}"/>
    <cellStyle name="20% - Accent1 3 6 2 7 2" xfId="29713" xr:uid="{00000000-0005-0000-0000-00005A730000}"/>
    <cellStyle name="20% - Accent1 3 6 2 7 2 2" xfId="29714" xr:uid="{00000000-0005-0000-0000-00005B730000}"/>
    <cellStyle name="20% - Accent1 3 6 2 7 2 2 2" xfId="29715" xr:uid="{00000000-0005-0000-0000-00005C730000}"/>
    <cellStyle name="20% - Accent1 3 6 2 7 2 3" xfId="29716" xr:uid="{00000000-0005-0000-0000-00005D730000}"/>
    <cellStyle name="20% - Accent1 3 6 2 7 3" xfId="29717" xr:uid="{00000000-0005-0000-0000-00005E730000}"/>
    <cellStyle name="20% - Accent1 3 6 2 7 3 2" xfId="29718" xr:uid="{00000000-0005-0000-0000-00005F730000}"/>
    <cellStyle name="20% - Accent1 3 6 2 7 4" xfId="29719" xr:uid="{00000000-0005-0000-0000-000060730000}"/>
    <cellStyle name="20% - Accent1 3 6 2 8" xfId="29720" xr:uid="{00000000-0005-0000-0000-000061730000}"/>
    <cellStyle name="20% - Accent1 3 6 2 8 2" xfId="29721" xr:uid="{00000000-0005-0000-0000-000062730000}"/>
    <cellStyle name="20% - Accent1 3 6 2 8 2 2" xfId="29722" xr:uid="{00000000-0005-0000-0000-000063730000}"/>
    <cellStyle name="20% - Accent1 3 6 2 8 2 2 2" xfId="29723" xr:uid="{00000000-0005-0000-0000-000064730000}"/>
    <cellStyle name="20% - Accent1 3 6 2 8 2 3" xfId="29724" xr:uid="{00000000-0005-0000-0000-000065730000}"/>
    <cellStyle name="20% - Accent1 3 6 2 8 3" xfId="29725" xr:uid="{00000000-0005-0000-0000-000066730000}"/>
    <cellStyle name="20% - Accent1 3 6 2 8 3 2" xfId="29726" xr:uid="{00000000-0005-0000-0000-000067730000}"/>
    <cellStyle name="20% - Accent1 3 6 2 8 4" xfId="29727" xr:uid="{00000000-0005-0000-0000-000068730000}"/>
    <cellStyle name="20% - Accent1 3 6 2 9" xfId="29728" xr:uid="{00000000-0005-0000-0000-000069730000}"/>
    <cellStyle name="20% - Accent1 3 6 2 9 2" xfId="29729" xr:uid="{00000000-0005-0000-0000-00006A730000}"/>
    <cellStyle name="20% - Accent1 3 6 2 9 2 2" xfId="29730" xr:uid="{00000000-0005-0000-0000-00006B730000}"/>
    <cellStyle name="20% - Accent1 3 6 2 9 2 2 2" xfId="29731" xr:uid="{00000000-0005-0000-0000-00006C730000}"/>
    <cellStyle name="20% - Accent1 3 6 2 9 2 3" xfId="29732" xr:uid="{00000000-0005-0000-0000-00006D730000}"/>
    <cellStyle name="20% - Accent1 3 6 2 9 3" xfId="29733" xr:uid="{00000000-0005-0000-0000-00006E730000}"/>
    <cellStyle name="20% - Accent1 3 6 2 9 3 2" xfId="29734" xr:uid="{00000000-0005-0000-0000-00006F730000}"/>
    <cellStyle name="20% - Accent1 3 6 2 9 4" xfId="29735" xr:uid="{00000000-0005-0000-0000-000070730000}"/>
    <cellStyle name="20% - Accent1 3 6 3" xfId="29736" xr:uid="{00000000-0005-0000-0000-000071730000}"/>
    <cellStyle name="20% - Accent1 3 6 3 10" xfId="29737" xr:uid="{00000000-0005-0000-0000-000072730000}"/>
    <cellStyle name="20% - Accent1 3 6 3 10 2" xfId="29738" xr:uid="{00000000-0005-0000-0000-000073730000}"/>
    <cellStyle name="20% - Accent1 3 6 3 11" xfId="29739" xr:uid="{00000000-0005-0000-0000-000074730000}"/>
    <cellStyle name="20% - Accent1 3 6 3 2" xfId="29740" xr:uid="{00000000-0005-0000-0000-000075730000}"/>
    <cellStyle name="20% - Accent1 3 6 3 2 2" xfId="29741" xr:uid="{00000000-0005-0000-0000-000076730000}"/>
    <cellStyle name="20% - Accent1 3 6 3 2 2 2" xfId="29742" xr:uid="{00000000-0005-0000-0000-000077730000}"/>
    <cellStyle name="20% - Accent1 3 6 3 2 2 2 2" xfId="29743" xr:uid="{00000000-0005-0000-0000-000078730000}"/>
    <cellStyle name="20% - Accent1 3 6 3 2 2 2 2 2" xfId="29744" xr:uid="{00000000-0005-0000-0000-000079730000}"/>
    <cellStyle name="20% - Accent1 3 6 3 2 2 2 3" xfId="29745" xr:uid="{00000000-0005-0000-0000-00007A730000}"/>
    <cellStyle name="20% - Accent1 3 6 3 2 2 3" xfId="29746" xr:uid="{00000000-0005-0000-0000-00007B730000}"/>
    <cellStyle name="20% - Accent1 3 6 3 2 2 3 2" xfId="29747" xr:uid="{00000000-0005-0000-0000-00007C730000}"/>
    <cellStyle name="20% - Accent1 3 6 3 2 2 4" xfId="29748" xr:uid="{00000000-0005-0000-0000-00007D730000}"/>
    <cellStyle name="20% - Accent1 3 6 3 2 3" xfId="29749" xr:uid="{00000000-0005-0000-0000-00007E730000}"/>
    <cellStyle name="20% - Accent1 3 6 3 2 3 2" xfId="29750" xr:uid="{00000000-0005-0000-0000-00007F730000}"/>
    <cellStyle name="20% - Accent1 3 6 3 2 3 2 2" xfId="29751" xr:uid="{00000000-0005-0000-0000-000080730000}"/>
    <cellStyle name="20% - Accent1 3 6 3 2 3 2 2 2" xfId="29752" xr:uid="{00000000-0005-0000-0000-000081730000}"/>
    <cellStyle name="20% - Accent1 3 6 3 2 3 2 3" xfId="29753" xr:uid="{00000000-0005-0000-0000-000082730000}"/>
    <cellStyle name="20% - Accent1 3 6 3 2 3 3" xfId="29754" xr:uid="{00000000-0005-0000-0000-000083730000}"/>
    <cellStyle name="20% - Accent1 3 6 3 2 3 3 2" xfId="29755" xr:uid="{00000000-0005-0000-0000-000084730000}"/>
    <cellStyle name="20% - Accent1 3 6 3 2 3 4" xfId="29756" xr:uid="{00000000-0005-0000-0000-000085730000}"/>
    <cellStyle name="20% - Accent1 3 6 3 2 4" xfId="29757" xr:uid="{00000000-0005-0000-0000-000086730000}"/>
    <cellStyle name="20% - Accent1 3 6 3 2 4 2" xfId="29758" xr:uid="{00000000-0005-0000-0000-000087730000}"/>
    <cellStyle name="20% - Accent1 3 6 3 2 4 2 2" xfId="29759" xr:uid="{00000000-0005-0000-0000-000088730000}"/>
    <cellStyle name="20% - Accent1 3 6 3 2 4 2 2 2" xfId="29760" xr:uid="{00000000-0005-0000-0000-000089730000}"/>
    <cellStyle name="20% - Accent1 3 6 3 2 4 2 3" xfId="29761" xr:uid="{00000000-0005-0000-0000-00008A730000}"/>
    <cellStyle name="20% - Accent1 3 6 3 2 4 3" xfId="29762" xr:uid="{00000000-0005-0000-0000-00008B730000}"/>
    <cellStyle name="20% - Accent1 3 6 3 2 4 3 2" xfId="29763" xr:uid="{00000000-0005-0000-0000-00008C730000}"/>
    <cellStyle name="20% - Accent1 3 6 3 2 4 4" xfId="29764" xr:uid="{00000000-0005-0000-0000-00008D730000}"/>
    <cellStyle name="20% - Accent1 3 6 3 2 5" xfId="29765" xr:uid="{00000000-0005-0000-0000-00008E730000}"/>
    <cellStyle name="20% - Accent1 3 6 3 2 5 2" xfId="29766" xr:uid="{00000000-0005-0000-0000-00008F730000}"/>
    <cellStyle name="20% - Accent1 3 6 3 2 5 2 2" xfId="29767" xr:uid="{00000000-0005-0000-0000-000090730000}"/>
    <cellStyle name="20% - Accent1 3 6 3 2 5 3" xfId="29768" xr:uid="{00000000-0005-0000-0000-000091730000}"/>
    <cellStyle name="20% - Accent1 3 6 3 2 6" xfId="29769" xr:uid="{00000000-0005-0000-0000-000092730000}"/>
    <cellStyle name="20% - Accent1 3 6 3 2 6 2" xfId="29770" xr:uid="{00000000-0005-0000-0000-000093730000}"/>
    <cellStyle name="20% - Accent1 3 6 3 2 6 2 2" xfId="29771" xr:uid="{00000000-0005-0000-0000-000094730000}"/>
    <cellStyle name="20% - Accent1 3 6 3 2 6 3" xfId="29772" xr:uid="{00000000-0005-0000-0000-000095730000}"/>
    <cellStyle name="20% - Accent1 3 6 3 2 7" xfId="29773" xr:uid="{00000000-0005-0000-0000-000096730000}"/>
    <cellStyle name="20% - Accent1 3 6 3 2 7 2" xfId="29774" xr:uid="{00000000-0005-0000-0000-000097730000}"/>
    <cellStyle name="20% - Accent1 3 6 3 2 8" xfId="29775" xr:uid="{00000000-0005-0000-0000-000098730000}"/>
    <cellStyle name="20% - Accent1 3 6 3 2 8 2" xfId="29776" xr:uid="{00000000-0005-0000-0000-000099730000}"/>
    <cellStyle name="20% - Accent1 3 6 3 2 9" xfId="29777" xr:uid="{00000000-0005-0000-0000-00009A730000}"/>
    <cellStyle name="20% - Accent1 3 6 3 3" xfId="29778" xr:uid="{00000000-0005-0000-0000-00009B730000}"/>
    <cellStyle name="20% - Accent1 3 6 3 3 2" xfId="29779" xr:uid="{00000000-0005-0000-0000-00009C730000}"/>
    <cellStyle name="20% - Accent1 3 6 3 3 2 2" xfId="29780" xr:uid="{00000000-0005-0000-0000-00009D730000}"/>
    <cellStyle name="20% - Accent1 3 6 3 3 2 2 2" xfId="29781" xr:uid="{00000000-0005-0000-0000-00009E730000}"/>
    <cellStyle name="20% - Accent1 3 6 3 3 2 2 2 2" xfId="29782" xr:uid="{00000000-0005-0000-0000-00009F730000}"/>
    <cellStyle name="20% - Accent1 3 6 3 3 2 2 3" xfId="29783" xr:uid="{00000000-0005-0000-0000-0000A0730000}"/>
    <cellStyle name="20% - Accent1 3 6 3 3 2 3" xfId="29784" xr:uid="{00000000-0005-0000-0000-0000A1730000}"/>
    <cellStyle name="20% - Accent1 3 6 3 3 2 3 2" xfId="29785" xr:uid="{00000000-0005-0000-0000-0000A2730000}"/>
    <cellStyle name="20% - Accent1 3 6 3 3 2 4" xfId="29786" xr:uid="{00000000-0005-0000-0000-0000A3730000}"/>
    <cellStyle name="20% - Accent1 3 6 3 3 3" xfId="29787" xr:uid="{00000000-0005-0000-0000-0000A4730000}"/>
    <cellStyle name="20% - Accent1 3 6 3 3 3 2" xfId="29788" xr:uid="{00000000-0005-0000-0000-0000A5730000}"/>
    <cellStyle name="20% - Accent1 3 6 3 3 3 2 2" xfId="29789" xr:uid="{00000000-0005-0000-0000-0000A6730000}"/>
    <cellStyle name="20% - Accent1 3 6 3 3 3 2 2 2" xfId="29790" xr:uid="{00000000-0005-0000-0000-0000A7730000}"/>
    <cellStyle name="20% - Accent1 3 6 3 3 3 2 3" xfId="29791" xr:uid="{00000000-0005-0000-0000-0000A8730000}"/>
    <cellStyle name="20% - Accent1 3 6 3 3 3 3" xfId="29792" xr:uid="{00000000-0005-0000-0000-0000A9730000}"/>
    <cellStyle name="20% - Accent1 3 6 3 3 3 3 2" xfId="29793" xr:uid="{00000000-0005-0000-0000-0000AA730000}"/>
    <cellStyle name="20% - Accent1 3 6 3 3 3 4" xfId="29794" xr:uid="{00000000-0005-0000-0000-0000AB730000}"/>
    <cellStyle name="20% - Accent1 3 6 3 3 4" xfId="29795" xr:uid="{00000000-0005-0000-0000-0000AC730000}"/>
    <cellStyle name="20% - Accent1 3 6 3 3 4 2" xfId="29796" xr:uid="{00000000-0005-0000-0000-0000AD730000}"/>
    <cellStyle name="20% - Accent1 3 6 3 3 4 2 2" xfId="29797" xr:uid="{00000000-0005-0000-0000-0000AE730000}"/>
    <cellStyle name="20% - Accent1 3 6 3 3 4 2 2 2" xfId="29798" xr:uid="{00000000-0005-0000-0000-0000AF730000}"/>
    <cellStyle name="20% - Accent1 3 6 3 3 4 2 3" xfId="29799" xr:uid="{00000000-0005-0000-0000-0000B0730000}"/>
    <cellStyle name="20% - Accent1 3 6 3 3 4 3" xfId="29800" xr:uid="{00000000-0005-0000-0000-0000B1730000}"/>
    <cellStyle name="20% - Accent1 3 6 3 3 4 3 2" xfId="29801" xr:uid="{00000000-0005-0000-0000-0000B2730000}"/>
    <cellStyle name="20% - Accent1 3 6 3 3 4 4" xfId="29802" xr:uid="{00000000-0005-0000-0000-0000B3730000}"/>
    <cellStyle name="20% - Accent1 3 6 3 3 5" xfId="29803" xr:uid="{00000000-0005-0000-0000-0000B4730000}"/>
    <cellStyle name="20% - Accent1 3 6 3 3 5 2" xfId="29804" xr:uid="{00000000-0005-0000-0000-0000B5730000}"/>
    <cellStyle name="20% - Accent1 3 6 3 3 5 2 2" xfId="29805" xr:uid="{00000000-0005-0000-0000-0000B6730000}"/>
    <cellStyle name="20% - Accent1 3 6 3 3 5 3" xfId="29806" xr:uid="{00000000-0005-0000-0000-0000B7730000}"/>
    <cellStyle name="20% - Accent1 3 6 3 3 6" xfId="29807" xr:uid="{00000000-0005-0000-0000-0000B8730000}"/>
    <cellStyle name="20% - Accent1 3 6 3 3 6 2" xfId="29808" xr:uid="{00000000-0005-0000-0000-0000B9730000}"/>
    <cellStyle name="20% - Accent1 3 6 3 3 6 2 2" xfId="29809" xr:uid="{00000000-0005-0000-0000-0000BA730000}"/>
    <cellStyle name="20% - Accent1 3 6 3 3 6 3" xfId="29810" xr:uid="{00000000-0005-0000-0000-0000BB730000}"/>
    <cellStyle name="20% - Accent1 3 6 3 3 7" xfId="29811" xr:uid="{00000000-0005-0000-0000-0000BC730000}"/>
    <cellStyle name="20% - Accent1 3 6 3 3 7 2" xfId="29812" xr:uid="{00000000-0005-0000-0000-0000BD730000}"/>
    <cellStyle name="20% - Accent1 3 6 3 3 8" xfId="29813" xr:uid="{00000000-0005-0000-0000-0000BE730000}"/>
    <cellStyle name="20% - Accent1 3 6 3 3 8 2" xfId="29814" xr:uid="{00000000-0005-0000-0000-0000BF730000}"/>
    <cellStyle name="20% - Accent1 3 6 3 3 9" xfId="29815" xr:uid="{00000000-0005-0000-0000-0000C0730000}"/>
    <cellStyle name="20% - Accent1 3 6 3 4" xfId="29816" xr:uid="{00000000-0005-0000-0000-0000C1730000}"/>
    <cellStyle name="20% - Accent1 3 6 3 4 2" xfId="29817" xr:uid="{00000000-0005-0000-0000-0000C2730000}"/>
    <cellStyle name="20% - Accent1 3 6 3 4 2 2" xfId="29818" xr:uid="{00000000-0005-0000-0000-0000C3730000}"/>
    <cellStyle name="20% - Accent1 3 6 3 4 2 2 2" xfId="29819" xr:uid="{00000000-0005-0000-0000-0000C4730000}"/>
    <cellStyle name="20% - Accent1 3 6 3 4 2 3" xfId="29820" xr:uid="{00000000-0005-0000-0000-0000C5730000}"/>
    <cellStyle name="20% - Accent1 3 6 3 4 3" xfId="29821" xr:uid="{00000000-0005-0000-0000-0000C6730000}"/>
    <cellStyle name="20% - Accent1 3 6 3 4 3 2" xfId="29822" xr:uid="{00000000-0005-0000-0000-0000C7730000}"/>
    <cellStyle name="20% - Accent1 3 6 3 4 4" xfId="29823" xr:uid="{00000000-0005-0000-0000-0000C8730000}"/>
    <cellStyle name="20% - Accent1 3 6 3 5" xfId="29824" xr:uid="{00000000-0005-0000-0000-0000C9730000}"/>
    <cellStyle name="20% - Accent1 3 6 3 5 2" xfId="29825" xr:uid="{00000000-0005-0000-0000-0000CA730000}"/>
    <cellStyle name="20% - Accent1 3 6 3 5 2 2" xfId="29826" xr:uid="{00000000-0005-0000-0000-0000CB730000}"/>
    <cellStyle name="20% - Accent1 3 6 3 5 2 2 2" xfId="29827" xr:uid="{00000000-0005-0000-0000-0000CC730000}"/>
    <cellStyle name="20% - Accent1 3 6 3 5 2 3" xfId="29828" xr:uid="{00000000-0005-0000-0000-0000CD730000}"/>
    <cellStyle name="20% - Accent1 3 6 3 5 3" xfId="29829" xr:uid="{00000000-0005-0000-0000-0000CE730000}"/>
    <cellStyle name="20% - Accent1 3 6 3 5 3 2" xfId="29830" xr:uid="{00000000-0005-0000-0000-0000CF730000}"/>
    <cellStyle name="20% - Accent1 3 6 3 5 4" xfId="29831" xr:uid="{00000000-0005-0000-0000-0000D0730000}"/>
    <cellStyle name="20% - Accent1 3 6 3 6" xfId="29832" xr:uid="{00000000-0005-0000-0000-0000D1730000}"/>
    <cellStyle name="20% - Accent1 3 6 3 6 2" xfId="29833" xr:uid="{00000000-0005-0000-0000-0000D2730000}"/>
    <cellStyle name="20% - Accent1 3 6 3 6 2 2" xfId="29834" xr:uid="{00000000-0005-0000-0000-0000D3730000}"/>
    <cellStyle name="20% - Accent1 3 6 3 6 2 2 2" xfId="29835" xr:uid="{00000000-0005-0000-0000-0000D4730000}"/>
    <cellStyle name="20% - Accent1 3 6 3 6 2 3" xfId="29836" xr:uid="{00000000-0005-0000-0000-0000D5730000}"/>
    <cellStyle name="20% - Accent1 3 6 3 6 3" xfId="29837" xr:uid="{00000000-0005-0000-0000-0000D6730000}"/>
    <cellStyle name="20% - Accent1 3 6 3 6 3 2" xfId="29838" xr:uid="{00000000-0005-0000-0000-0000D7730000}"/>
    <cellStyle name="20% - Accent1 3 6 3 6 4" xfId="29839" xr:uid="{00000000-0005-0000-0000-0000D8730000}"/>
    <cellStyle name="20% - Accent1 3 6 3 7" xfId="29840" xr:uid="{00000000-0005-0000-0000-0000D9730000}"/>
    <cellStyle name="20% - Accent1 3 6 3 7 2" xfId="29841" xr:uid="{00000000-0005-0000-0000-0000DA730000}"/>
    <cellStyle name="20% - Accent1 3 6 3 7 2 2" xfId="29842" xr:uid="{00000000-0005-0000-0000-0000DB730000}"/>
    <cellStyle name="20% - Accent1 3 6 3 7 3" xfId="29843" xr:uid="{00000000-0005-0000-0000-0000DC730000}"/>
    <cellStyle name="20% - Accent1 3 6 3 8" xfId="29844" xr:uid="{00000000-0005-0000-0000-0000DD730000}"/>
    <cellStyle name="20% - Accent1 3 6 3 8 2" xfId="29845" xr:uid="{00000000-0005-0000-0000-0000DE730000}"/>
    <cellStyle name="20% - Accent1 3 6 3 8 2 2" xfId="29846" xr:uid="{00000000-0005-0000-0000-0000DF730000}"/>
    <cellStyle name="20% - Accent1 3 6 3 8 3" xfId="29847" xr:uid="{00000000-0005-0000-0000-0000E0730000}"/>
    <cellStyle name="20% - Accent1 3 6 3 9" xfId="29848" xr:uid="{00000000-0005-0000-0000-0000E1730000}"/>
    <cellStyle name="20% - Accent1 3 6 3 9 2" xfId="29849" xr:uid="{00000000-0005-0000-0000-0000E2730000}"/>
    <cellStyle name="20% - Accent1 3 6 4" xfId="29850" xr:uid="{00000000-0005-0000-0000-0000E3730000}"/>
    <cellStyle name="20% - Accent1 3 6 4 10" xfId="29851" xr:uid="{00000000-0005-0000-0000-0000E4730000}"/>
    <cellStyle name="20% - Accent1 3 6 4 10 2" xfId="29852" xr:uid="{00000000-0005-0000-0000-0000E5730000}"/>
    <cellStyle name="20% - Accent1 3 6 4 11" xfId="29853" xr:uid="{00000000-0005-0000-0000-0000E6730000}"/>
    <cellStyle name="20% - Accent1 3 6 4 2" xfId="29854" xr:uid="{00000000-0005-0000-0000-0000E7730000}"/>
    <cellStyle name="20% - Accent1 3 6 4 2 2" xfId="29855" xr:uid="{00000000-0005-0000-0000-0000E8730000}"/>
    <cellStyle name="20% - Accent1 3 6 4 2 2 2" xfId="29856" xr:uid="{00000000-0005-0000-0000-0000E9730000}"/>
    <cellStyle name="20% - Accent1 3 6 4 2 2 2 2" xfId="29857" xr:uid="{00000000-0005-0000-0000-0000EA730000}"/>
    <cellStyle name="20% - Accent1 3 6 4 2 2 2 2 2" xfId="29858" xr:uid="{00000000-0005-0000-0000-0000EB730000}"/>
    <cellStyle name="20% - Accent1 3 6 4 2 2 2 3" xfId="29859" xr:uid="{00000000-0005-0000-0000-0000EC730000}"/>
    <cellStyle name="20% - Accent1 3 6 4 2 2 3" xfId="29860" xr:uid="{00000000-0005-0000-0000-0000ED730000}"/>
    <cellStyle name="20% - Accent1 3 6 4 2 2 3 2" xfId="29861" xr:uid="{00000000-0005-0000-0000-0000EE730000}"/>
    <cellStyle name="20% - Accent1 3 6 4 2 2 4" xfId="29862" xr:uid="{00000000-0005-0000-0000-0000EF730000}"/>
    <cellStyle name="20% - Accent1 3 6 4 2 3" xfId="29863" xr:uid="{00000000-0005-0000-0000-0000F0730000}"/>
    <cellStyle name="20% - Accent1 3 6 4 2 3 2" xfId="29864" xr:uid="{00000000-0005-0000-0000-0000F1730000}"/>
    <cellStyle name="20% - Accent1 3 6 4 2 3 2 2" xfId="29865" xr:uid="{00000000-0005-0000-0000-0000F2730000}"/>
    <cellStyle name="20% - Accent1 3 6 4 2 3 2 2 2" xfId="29866" xr:uid="{00000000-0005-0000-0000-0000F3730000}"/>
    <cellStyle name="20% - Accent1 3 6 4 2 3 2 3" xfId="29867" xr:uid="{00000000-0005-0000-0000-0000F4730000}"/>
    <cellStyle name="20% - Accent1 3 6 4 2 3 3" xfId="29868" xr:uid="{00000000-0005-0000-0000-0000F5730000}"/>
    <cellStyle name="20% - Accent1 3 6 4 2 3 3 2" xfId="29869" xr:uid="{00000000-0005-0000-0000-0000F6730000}"/>
    <cellStyle name="20% - Accent1 3 6 4 2 3 4" xfId="29870" xr:uid="{00000000-0005-0000-0000-0000F7730000}"/>
    <cellStyle name="20% - Accent1 3 6 4 2 4" xfId="29871" xr:uid="{00000000-0005-0000-0000-0000F8730000}"/>
    <cellStyle name="20% - Accent1 3 6 4 2 4 2" xfId="29872" xr:uid="{00000000-0005-0000-0000-0000F9730000}"/>
    <cellStyle name="20% - Accent1 3 6 4 2 4 2 2" xfId="29873" xr:uid="{00000000-0005-0000-0000-0000FA730000}"/>
    <cellStyle name="20% - Accent1 3 6 4 2 4 2 2 2" xfId="29874" xr:uid="{00000000-0005-0000-0000-0000FB730000}"/>
    <cellStyle name="20% - Accent1 3 6 4 2 4 2 3" xfId="29875" xr:uid="{00000000-0005-0000-0000-0000FC730000}"/>
    <cellStyle name="20% - Accent1 3 6 4 2 4 3" xfId="29876" xr:uid="{00000000-0005-0000-0000-0000FD730000}"/>
    <cellStyle name="20% - Accent1 3 6 4 2 4 3 2" xfId="29877" xr:uid="{00000000-0005-0000-0000-0000FE730000}"/>
    <cellStyle name="20% - Accent1 3 6 4 2 4 4" xfId="29878" xr:uid="{00000000-0005-0000-0000-0000FF730000}"/>
    <cellStyle name="20% - Accent1 3 6 4 2 5" xfId="29879" xr:uid="{00000000-0005-0000-0000-000000740000}"/>
    <cellStyle name="20% - Accent1 3 6 4 2 5 2" xfId="29880" xr:uid="{00000000-0005-0000-0000-000001740000}"/>
    <cellStyle name="20% - Accent1 3 6 4 2 5 2 2" xfId="29881" xr:uid="{00000000-0005-0000-0000-000002740000}"/>
    <cellStyle name="20% - Accent1 3 6 4 2 5 3" xfId="29882" xr:uid="{00000000-0005-0000-0000-000003740000}"/>
    <cellStyle name="20% - Accent1 3 6 4 2 6" xfId="29883" xr:uid="{00000000-0005-0000-0000-000004740000}"/>
    <cellStyle name="20% - Accent1 3 6 4 2 6 2" xfId="29884" xr:uid="{00000000-0005-0000-0000-000005740000}"/>
    <cellStyle name="20% - Accent1 3 6 4 2 6 2 2" xfId="29885" xr:uid="{00000000-0005-0000-0000-000006740000}"/>
    <cellStyle name="20% - Accent1 3 6 4 2 6 3" xfId="29886" xr:uid="{00000000-0005-0000-0000-000007740000}"/>
    <cellStyle name="20% - Accent1 3 6 4 2 7" xfId="29887" xr:uid="{00000000-0005-0000-0000-000008740000}"/>
    <cellStyle name="20% - Accent1 3 6 4 2 7 2" xfId="29888" xr:uid="{00000000-0005-0000-0000-000009740000}"/>
    <cellStyle name="20% - Accent1 3 6 4 2 8" xfId="29889" xr:uid="{00000000-0005-0000-0000-00000A740000}"/>
    <cellStyle name="20% - Accent1 3 6 4 2 8 2" xfId="29890" xr:uid="{00000000-0005-0000-0000-00000B740000}"/>
    <cellStyle name="20% - Accent1 3 6 4 2 9" xfId="29891" xr:uid="{00000000-0005-0000-0000-00000C740000}"/>
    <cellStyle name="20% - Accent1 3 6 4 3" xfId="29892" xr:uid="{00000000-0005-0000-0000-00000D740000}"/>
    <cellStyle name="20% - Accent1 3 6 4 3 2" xfId="29893" xr:uid="{00000000-0005-0000-0000-00000E740000}"/>
    <cellStyle name="20% - Accent1 3 6 4 3 2 2" xfId="29894" xr:uid="{00000000-0005-0000-0000-00000F740000}"/>
    <cellStyle name="20% - Accent1 3 6 4 3 2 2 2" xfId="29895" xr:uid="{00000000-0005-0000-0000-000010740000}"/>
    <cellStyle name="20% - Accent1 3 6 4 3 2 2 2 2" xfId="29896" xr:uid="{00000000-0005-0000-0000-000011740000}"/>
    <cellStyle name="20% - Accent1 3 6 4 3 2 2 3" xfId="29897" xr:uid="{00000000-0005-0000-0000-000012740000}"/>
    <cellStyle name="20% - Accent1 3 6 4 3 2 3" xfId="29898" xr:uid="{00000000-0005-0000-0000-000013740000}"/>
    <cellStyle name="20% - Accent1 3 6 4 3 2 3 2" xfId="29899" xr:uid="{00000000-0005-0000-0000-000014740000}"/>
    <cellStyle name="20% - Accent1 3 6 4 3 2 4" xfId="29900" xr:uid="{00000000-0005-0000-0000-000015740000}"/>
    <cellStyle name="20% - Accent1 3 6 4 3 3" xfId="29901" xr:uid="{00000000-0005-0000-0000-000016740000}"/>
    <cellStyle name="20% - Accent1 3 6 4 3 3 2" xfId="29902" xr:uid="{00000000-0005-0000-0000-000017740000}"/>
    <cellStyle name="20% - Accent1 3 6 4 3 3 2 2" xfId="29903" xr:uid="{00000000-0005-0000-0000-000018740000}"/>
    <cellStyle name="20% - Accent1 3 6 4 3 3 2 2 2" xfId="29904" xr:uid="{00000000-0005-0000-0000-000019740000}"/>
    <cellStyle name="20% - Accent1 3 6 4 3 3 2 3" xfId="29905" xr:uid="{00000000-0005-0000-0000-00001A740000}"/>
    <cellStyle name="20% - Accent1 3 6 4 3 3 3" xfId="29906" xr:uid="{00000000-0005-0000-0000-00001B740000}"/>
    <cellStyle name="20% - Accent1 3 6 4 3 3 3 2" xfId="29907" xr:uid="{00000000-0005-0000-0000-00001C740000}"/>
    <cellStyle name="20% - Accent1 3 6 4 3 3 4" xfId="29908" xr:uid="{00000000-0005-0000-0000-00001D740000}"/>
    <cellStyle name="20% - Accent1 3 6 4 3 4" xfId="29909" xr:uid="{00000000-0005-0000-0000-00001E740000}"/>
    <cellStyle name="20% - Accent1 3 6 4 3 4 2" xfId="29910" xr:uid="{00000000-0005-0000-0000-00001F740000}"/>
    <cellStyle name="20% - Accent1 3 6 4 3 4 2 2" xfId="29911" xr:uid="{00000000-0005-0000-0000-000020740000}"/>
    <cellStyle name="20% - Accent1 3 6 4 3 4 2 2 2" xfId="29912" xr:uid="{00000000-0005-0000-0000-000021740000}"/>
    <cellStyle name="20% - Accent1 3 6 4 3 4 2 3" xfId="29913" xr:uid="{00000000-0005-0000-0000-000022740000}"/>
    <cellStyle name="20% - Accent1 3 6 4 3 4 3" xfId="29914" xr:uid="{00000000-0005-0000-0000-000023740000}"/>
    <cellStyle name="20% - Accent1 3 6 4 3 4 3 2" xfId="29915" xr:uid="{00000000-0005-0000-0000-000024740000}"/>
    <cellStyle name="20% - Accent1 3 6 4 3 4 4" xfId="29916" xr:uid="{00000000-0005-0000-0000-000025740000}"/>
    <cellStyle name="20% - Accent1 3 6 4 3 5" xfId="29917" xr:uid="{00000000-0005-0000-0000-000026740000}"/>
    <cellStyle name="20% - Accent1 3 6 4 3 5 2" xfId="29918" xr:uid="{00000000-0005-0000-0000-000027740000}"/>
    <cellStyle name="20% - Accent1 3 6 4 3 5 2 2" xfId="29919" xr:uid="{00000000-0005-0000-0000-000028740000}"/>
    <cellStyle name="20% - Accent1 3 6 4 3 5 3" xfId="29920" xr:uid="{00000000-0005-0000-0000-000029740000}"/>
    <cellStyle name="20% - Accent1 3 6 4 3 6" xfId="29921" xr:uid="{00000000-0005-0000-0000-00002A740000}"/>
    <cellStyle name="20% - Accent1 3 6 4 3 6 2" xfId="29922" xr:uid="{00000000-0005-0000-0000-00002B740000}"/>
    <cellStyle name="20% - Accent1 3 6 4 3 6 2 2" xfId="29923" xr:uid="{00000000-0005-0000-0000-00002C740000}"/>
    <cellStyle name="20% - Accent1 3 6 4 3 6 3" xfId="29924" xr:uid="{00000000-0005-0000-0000-00002D740000}"/>
    <cellStyle name="20% - Accent1 3 6 4 3 7" xfId="29925" xr:uid="{00000000-0005-0000-0000-00002E740000}"/>
    <cellStyle name="20% - Accent1 3 6 4 3 7 2" xfId="29926" xr:uid="{00000000-0005-0000-0000-00002F740000}"/>
    <cellStyle name="20% - Accent1 3 6 4 3 8" xfId="29927" xr:uid="{00000000-0005-0000-0000-000030740000}"/>
    <cellStyle name="20% - Accent1 3 6 4 3 8 2" xfId="29928" xr:uid="{00000000-0005-0000-0000-000031740000}"/>
    <cellStyle name="20% - Accent1 3 6 4 3 9" xfId="29929" xr:uid="{00000000-0005-0000-0000-000032740000}"/>
    <cellStyle name="20% - Accent1 3 6 4 4" xfId="29930" xr:uid="{00000000-0005-0000-0000-000033740000}"/>
    <cellStyle name="20% - Accent1 3 6 4 4 2" xfId="29931" xr:uid="{00000000-0005-0000-0000-000034740000}"/>
    <cellStyle name="20% - Accent1 3 6 4 4 2 2" xfId="29932" xr:uid="{00000000-0005-0000-0000-000035740000}"/>
    <cellStyle name="20% - Accent1 3 6 4 4 2 2 2" xfId="29933" xr:uid="{00000000-0005-0000-0000-000036740000}"/>
    <cellStyle name="20% - Accent1 3 6 4 4 2 3" xfId="29934" xr:uid="{00000000-0005-0000-0000-000037740000}"/>
    <cellStyle name="20% - Accent1 3 6 4 4 3" xfId="29935" xr:uid="{00000000-0005-0000-0000-000038740000}"/>
    <cellStyle name="20% - Accent1 3 6 4 4 3 2" xfId="29936" xr:uid="{00000000-0005-0000-0000-000039740000}"/>
    <cellStyle name="20% - Accent1 3 6 4 4 4" xfId="29937" xr:uid="{00000000-0005-0000-0000-00003A740000}"/>
    <cellStyle name="20% - Accent1 3 6 4 5" xfId="29938" xr:uid="{00000000-0005-0000-0000-00003B740000}"/>
    <cellStyle name="20% - Accent1 3 6 4 5 2" xfId="29939" xr:uid="{00000000-0005-0000-0000-00003C740000}"/>
    <cellStyle name="20% - Accent1 3 6 4 5 2 2" xfId="29940" xr:uid="{00000000-0005-0000-0000-00003D740000}"/>
    <cellStyle name="20% - Accent1 3 6 4 5 2 2 2" xfId="29941" xr:uid="{00000000-0005-0000-0000-00003E740000}"/>
    <cellStyle name="20% - Accent1 3 6 4 5 2 3" xfId="29942" xr:uid="{00000000-0005-0000-0000-00003F740000}"/>
    <cellStyle name="20% - Accent1 3 6 4 5 3" xfId="29943" xr:uid="{00000000-0005-0000-0000-000040740000}"/>
    <cellStyle name="20% - Accent1 3 6 4 5 3 2" xfId="29944" xr:uid="{00000000-0005-0000-0000-000041740000}"/>
    <cellStyle name="20% - Accent1 3 6 4 5 4" xfId="29945" xr:uid="{00000000-0005-0000-0000-000042740000}"/>
    <cellStyle name="20% - Accent1 3 6 4 6" xfId="29946" xr:uid="{00000000-0005-0000-0000-000043740000}"/>
    <cellStyle name="20% - Accent1 3 6 4 6 2" xfId="29947" xr:uid="{00000000-0005-0000-0000-000044740000}"/>
    <cellStyle name="20% - Accent1 3 6 4 6 2 2" xfId="29948" xr:uid="{00000000-0005-0000-0000-000045740000}"/>
    <cellStyle name="20% - Accent1 3 6 4 6 2 2 2" xfId="29949" xr:uid="{00000000-0005-0000-0000-000046740000}"/>
    <cellStyle name="20% - Accent1 3 6 4 6 2 3" xfId="29950" xr:uid="{00000000-0005-0000-0000-000047740000}"/>
    <cellStyle name="20% - Accent1 3 6 4 6 3" xfId="29951" xr:uid="{00000000-0005-0000-0000-000048740000}"/>
    <cellStyle name="20% - Accent1 3 6 4 6 3 2" xfId="29952" xr:uid="{00000000-0005-0000-0000-000049740000}"/>
    <cellStyle name="20% - Accent1 3 6 4 6 4" xfId="29953" xr:uid="{00000000-0005-0000-0000-00004A740000}"/>
    <cellStyle name="20% - Accent1 3 6 4 7" xfId="29954" xr:uid="{00000000-0005-0000-0000-00004B740000}"/>
    <cellStyle name="20% - Accent1 3 6 4 7 2" xfId="29955" xr:uid="{00000000-0005-0000-0000-00004C740000}"/>
    <cellStyle name="20% - Accent1 3 6 4 7 2 2" xfId="29956" xr:uid="{00000000-0005-0000-0000-00004D740000}"/>
    <cellStyle name="20% - Accent1 3 6 4 7 3" xfId="29957" xr:uid="{00000000-0005-0000-0000-00004E740000}"/>
    <cellStyle name="20% - Accent1 3 6 4 8" xfId="29958" xr:uid="{00000000-0005-0000-0000-00004F740000}"/>
    <cellStyle name="20% - Accent1 3 6 4 8 2" xfId="29959" xr:uid="{00000000-0005-0000-0000-000050740000}"/>
    <cellStyle name="20% - Accent1 3 6 4 8 2 2" xfId="29960" xr:uid="{00000000-0005-0000-0000-000051740000}"/>
    <cellStyle name="20% - Accent1 3 6 4 8 3" xfId="29961" xr:uid="{00000000-0005-0000-0000-000052740000}"/>
    <cellStyle name="20% - Accent1 3 6 4 9" xfId="29962" xr:uid="{00000000-0005-0000-0000-000053740000}"/>
    <cellStyle name="20% - Accent1 3 6 4 9 2" xfId="29963" xr:uid="{00000000-0005-0000-0000-000054740000}"/>
    <cellStyle name="20% - Accent1 3 6 5" xfId="29964" xr:uid="{00000000-0005-0000-0000-000055740000}"/>
    <cellStyle name="20% - Accent1 3 6 5 10" xfId="29965" xr:uid="{00000000-0005-0000-0000-000056740000}"/>
    <cellStyle name="20% - Accent1 3 6 5 10 2" xfId="29966" xr:uid="{00000000-0005-0000-0000-000057740000}"/>
    <cellStyle name="20% - Accent1 3 6 5 11" xfId="29967" xr:uid="{00000000-0005-0000-0000-000058740000}"/>
    <cellStyle name="20% - Accent1 3 6 5 2" xfId="29968" xr:uid="{00000000-0005-0000-0000-000059740000}"/>
    <cellStyle name="20% - Accent1 3 6 5 2 2" xfId="29969" xr:uid="{00000000-0005-0000-0000-00005A740000}"/>
    <cellStyle name="20% - Accent1 3 6 5 2 2 2" xfId="29970" xr:uid="{00000000-0005-0000-0000-00005B740000}"/>
    <cellStyle name="20% - Accent1 3 6 5 2 2 2 2" xfId="29971" xr:uid="{00000000-0005-0000-0000-00005C740000}"/>
    <cellStyle name="20% - Accent1 3 6 5 2 2 2 2 2" xfId="29972" xr:uid="{00000000-0005-0000-0000-00005D740000}"/>
    <cellStyle name="20% - Accent1 3 6 5 2 2 2 3" xfId="29973" xr:uid="{00000000-0005-0000-0000-00005E740000}"/>
    <cellStyle name="20% - Accent1 3 6 5 2 2 3" xfId="29974" xr:uid="{00000000-0005-0000-0000-00005F740000}"/>
    <cellStyle name="20% - Accent1 3 6 5 2 2 3 2" xfId="29975" xr:uid="{00000000-0005-0000-0000-000060740000}"/>
    <cellStyle name="20% - Accent1 3 6 5 2 2 4" xfId="29976" xr:uid="{00000000-0005-0000-0000-000061740000}"/>
    <cellStyle name="20% - Accent1 3 6 5 2 3" xfId="29977" xr:uid="{00000000-0005-0000-0000-000062740000}"/>
    <cellStyle name="20% - Accent1 3 6 5 2 3 2" xfId="29978" xr:uid="{00000000-0005-0000-0000-000063740000}"/>
    <cellStyle name="20% - Accent1 3 6 5 2 3 2 2" xfId="29979" xr:uid="{00000000-0005-0000-0000-000064740000}"/>
    <cellStyle name="20% - Accent1 3 6 5 2 3 2 2 2" xfId="29980" xr:uid="{00000000-0005-0000-0000-000065740000}"/>
    <cellStyle name="20% - Accent1 3 6 5 2 3 2 3" xfId="29981" xr:uid="{00000000-0005-0000-0000-000066740000}"/>
    <cellStyle name="20% - Accent1 3 6 5 2 3 3" xfId="29982" xr:uid="{00000000-0005-0000-0000-000067740000}"/>
    <cellStyle name="20% - Accent1 3 6 5 2 3 3 2" xfId="29983" xr:uid="{00000000-0005-0000-0000-000068740000}"/>
    <cellStyle name="20% - Accent1 3 6 5 2 3 4" xfId="29984" xr:uid="{00000000-0005-0000-0000-000069740000}"/>
    <cellStyle name="20% - Accent1 3 6 5 2 4" xfId="29985" xr:uid="{00000000-0005-0000-0000-00006A740000}"/>
    <cellStyle name="20% - Accent1 3 6 5 2 4 2" xfId="29986" xr:uid="{00000000-0005-0000-0000-00006B740000}"/>
    <cellStyle name="20% - Accent1 3 6 5 2 4 2 2" xfId="29987" xr:uid="{00000000-0005-0000-0000-00006C740000}"/>
    <cellStyle name="20% - Accent1 3 6 5 2 4 2 2 2" xfId="29988" xr:uid="{00000000-0005-0000-0000-00006D740000}"/>
    <cellStyle name="20% - Accent1 3 6 5 2 4 2 3" xfId="29989" xr:uid="{00000000-0005-0000-0000-00006E740000}"/>
    <cellStyle name="20% - Accent1 3 6 5 2 4 3" xfId="29990" xr:uid="{00000000-0005-0000-0000-00006F740000}"/>
    <cellStyle name="20% - Accent1 3 6 5 2 4 3 2" xfId="29991" xr:uid="{00000000-0005-0000-0000-000070740000}"/>
    <cellStyle name="20% - Accent1 3 6 5 2 4 4" xfId="29992" xr:uid="{00000000-0005-0000-0000-000071740000}"/>
    <cellStyle name="20% - Accent1 3 6 5 2 5" xfId="29993" xr:uid="{00000000-0005-0000-0000-000072740000}"/>
    <cellStyle name="20% - Accent1 3 6 5 2 5 2" xfId="29994" xr:uid="{00000000-0005-0000-0000-000073740000}"/>
    <cellStyle name="20% - Accent1 3 6 5 2 5 2 2" xfId="29995" xr:uid="{00000000-0005-0000-0000-000074740000}"/>
    <cellStyle name="20% - Accent1 3 6 5 2 5 3" xfId="29996" xr:uid="{00000000-0005-0000-0000-000075740000}"/>
    <cellStyle name="20% - Accent1 3 6 5 2 6" xfId="29997" xr:uid="{00000000-0005-0000-0000-000076740000}"/>
    <cellStyle name="20% - Accent1 3 6 5 2 6 2" xfId="29998" xr:uid="{00000000-0005-0000-0000-000077740000}"/>
    <cellStyle name="20% - Accent1 3 6 5 2 6 2 2" xfId="29999" xr:uid="{00000000-0005-0000-0000-000078740000}"/>
    <cellStyle name="20% - Accent1 3 6 5 2 6 3" xfId="30000" xr:uid="{00000000-0005-0000-0000-000079740000}"/>
    <cellStyle name="20% - Accent1 3 6 5 2 7" xfId="30001" xr:uid="{00000000-0005-0000-0000-00007A740000}"/>
    <cellStyle name="20% - Accent1 3 6 5 2 7 2" xfId="30002" xr:uid="{00000000-0005-0000-0000-00007B740000}"/>
    <cellStyle name="20% - Accent1 3 6 5 2 8" xfId="30003" xr:uid="{00000000-0005-0000-0000-00007C740000}"/>
    <cellStyle name="20% - Accent1 3 6 5 2 8 2" xfId="30004" xr:uid="{00000000-0005-0000-0000-00007D740000}"/>
    <cellStyle name="20% - Accent1 3 6 5 2 9" xfId="30005" xr:uid="{00000000-0005-0000-0000-00007E740000}"/>
    <cellStyle name="20% - Accent1 3 6 5 3" xfId="30006" xr:uid="{00000000-0005-0000-0000-00007F740000}"/>
    <cellStyle name="20% - Accent1 3 6 5 3 2" xfId="30007" xr:uid="{00000000-0005-0000-0000-000080740000}"/>
    <cellStyle name="20% - Accent1 3 6 5 3 2 2" xfId="30008" xr:uid="{00000000-0005-0000-0000-000081740000}"/>
    <cellStyle name="20% - Accent1 3 6 5 3 2 2 2" xfId="30009" xr:uid="{00000000-0005-0000-0000-000082740000}"/>
    <cellStyle name="20% - Accent1 3 6 5 3 2 2 2 2" xfId="30010" xr:uid="{00000000-0005-0000-0000-000083740000}"/>
    <cellStyle name="20% - Accent1 3 6 5 3 2 2 3" xfId="30011" xr:uid="{00000000-0005-0000-0000-000084740000}"/>
    <cellStyle name="20% - Accent1 3 6 5 3 2 3" xfId="30012" xr:uid="{00000000-0005-0000-0000-000085740000}"/>
    <cellStyle name="20% - Accent1 3 6 5 3 2 3 2" xfId="30013" xr:uid="{00000000-0005-0000-0000-000086740000}"/>
    <cellStyle name="20% - Accent1 3 6 5 3 2 4" xfId="30014" xr:uid="{00000000-0005-0000-0000-000087740000}"/>
    <cellStyle name="20% - Accent1 3 6 5 3 3" xfId="30015" xr:uid="{00000000-0005-0000-0000-000088740000}"/>
    <cellStyle name="20% - Accent1 3 6 5 3 3 2" xfId="30016" xr:uid="{00000000-0005-0000-0000-000089740000}"/>
    <cellStyle name="20% - Accent1 3 6 5 3 3 2 2" xfId="30017" xr:uid="{00000000-0005-0000-0000-00008A740000}"/>
    <cellStyle name="20% - Accent1 3 6 5 3 3 2 2 2" xfId="30018" xr:uid="{00000000-0005-0000-0000-00008B740000}"/>
    <cellStyle name="20% - Accent1 3 6 5 3 3 2 3" xfId="30019" xr:uid="{00000000-0005-0000-0000-00008C740000}"/>
    <cellStyle name="20% - Accent1 3 6 5 3 3 3" xfId="30020" xr:uid="{00000000-0005-0000-0000-00008D740000}"/>
    <cellStyle name="20% - Accent1 3 6 5 3 3 3 2" xfId="30021" xr:uid="{00000000-0005-0000-0000-00008E740000}"/>
    <cellStyle name="20% - Accent1 3 6 5 3 3 4" xfId="30022" xr:uid="{00000000-0005-0000-0000-00008F740000}"/>
    <cellStyle name="20% - Accent1 3 6 5 3 4" xfId="30023" xr:uid="{00000000-0005-0000-0000-000090740000}"/>
    <cellStyle name="20% - Accent1 3 6 5 3 4 2" xfId="30024" xr:uid="{00000000-0005-0000-0000-000091740000}"/>
    <cellStyle name="20% - Accent1 3 6 5 3 4 2 2" xfId="30025" xr:uid="{00000000-0005-0000-0000-000092740000}"/>
    <cellStyle name="20% - Accent1 3 6 5 3 4 2 2 2" xfId="30026" xr:uid="{00000000-0005-0000-0000-000093740000}"/>
    <cellStyle name="20% - Accent1 3 6 5 3 4 2 3" xfId="30027" xr:uid="{00000000-0005-0000-0000-000094740000}"/>
    <cellStyle name="20% - Accent1 3 6 5 3 4 3" xfId="30028" xr:uid="{00000000-0005-0000-0000-000095740000}"/>
    <cellStyle name="20% - Accent1 3 6 5 3 4 3 2" xfId="30029" xr:uid="{00000000-0005-0000-0000-000096740000}"/>
    <cellStyle name="20% - Accent1 3 6 5 3 4 4" xfId="30030" xr:uid="{00000000-0005-0000-0000-000097740000}"/>
    <cellStyle name="20% - Accent1 3 6 5 3 5" xfId="30031" xr:uid="{00000000-0005-0000-0000-000098740000}"/>
    <cellStyle name="20% - Accent1 3 6 5 3 5 2" xfId="30032" xr:uid="{00000000-0005-0000-0000-000099740000}"/>
    <cellStyle name="20% - Accent1 3 6 5 3 5 2 2" xfId="30033" xr:uid="{00000000-0005-0000-0000-00009A740000}"/>
    <cellStyle name="20% - Accent1 3 6 5 3 5 3" xfId="30034" xr:uid="{00000000-0005-0000-0000-00009B740000}"/>
    <cellStyle name="20% - Accent1 3 6 5 3 6" xfId="30035" xr:uid="{00000000-0005-0000-0000-00009C740000}"/>
    <cellStyle name="20% - Accent1 3 6 5 3 6 2" xfId="30036" xr:uid="{00000000-0005-0000-0000-00009D740000}"/>
    <cellStyle name="20% - Accent1 3 6 5 3 6 2 2" xfId="30037" xr:uid="{00000000-0005-0000-0000-00009E740000}"/>
    <cellStyle name="20% - Accent1 3 6 5 3 6 3" xfId="30038" xr:uid="{00000000-0005-0000-0000-00009F740000}"/>
    <cellStyle name="20% - Accent1 3 6 5 3 7" xfId="30039" xr:uid="{00000000-0005-0000-0000-0000A0740000}"/>
    <cellStyle name="20% - Accent1 3 6 5 3 7 2" xfId="30040" xr:uid="{00000000-0005-0000-0000-0000A1740000}"/>
    <cellStyle name="20% - Accent1 3 6 5 3 8" xfId="30041" xr:uid="{00000000-0005-0000-0000-0000A2740000}"/>
    <cellStyle name="20% - Accent1 3 6 5 3 8 2" xfId="30042" xr:uid="{00000000-0005-0000-0000-0000A3740000}"/>
    <cellStyle name="20% - Accent1 3 6 5 3 9" xfId="30043" xr:uid="{00000000-0005-0000-0000-0000A4740000}"/>
    <cellStyle name="20% - Accent1 3 6 5 4" xfId="30044" xr:uid="{00000000-0005-0000-0000-0000A5740000}"/>
    <cellStyle name="20% - Accent1 3 6 5 4 2" xfId="30045" xr:uid="{00000000-0005-0000-0000-0000A6740000}"/>
    <cellStyle name="20% - Accent1 3 6 5 4 2 2" xfId="30046" xr:uid="{00000000-0005-0000-0000-0000A7740000}"/>
    <cellStyle name="20% - Accent1 3 6 5 4 2 2 2" xfId="30047" xr:uid="{00000000-0005-0000-0000-0000A8740000}"/>
    <cellStyle name="20% - Accent1 3 6 5 4 2 3" xfId="30048" xr:uid="{00000000-0005-0000-0000-0000A9740000}"/>
    <cellStyle name="20% - Accent1 3 6 5 4 3" xfId="30049" xr:uid="{00000000-0005-0000-0000-0000AA740000}"/>
    <cellStyle name="20% - Accent1 3 6 5 4 3 2" xfId="30050" xr:uid="{00000000-0005-0000-0000-0000AB740000}"/>
    <cellStyle name="20% - Accent1 3 6 5 4 4" xfId="30051" xr:uid="{00000000-0005-0000-0000-0000AC740000}"/>
    <cellStyle name="20% - Accent1 3 6 5 5" xfId="30052" xr:uid="{00000000-0005-0000-0000-0000AD740000}"/>
    <cellStyle name="20% - Accent1 3 6 5 5 2" xfId="30053" xr:uid="{00000000-0005-0000-0000-0000AE740000}"/>
    <cellStyle name="20% - Accent1 3 6 5 5 2 2" xfId="30054" xr:uid="{00000000-0005-0000-0000-0000AF740000}"/>
    <cellStyle name="20% - Accent1 3 6 5 5 2 2 2" xfId="30055" xr:uid="{00000000-0005-0000-0000-0000B0740000}"/>
    <cellStyle name="20% - Accent1 3 6 5 5 2 3" xfId="30056" xr:uid="{00000000-0005-0000-0000-0000B1740000}"/>
    <cellStyle name="20% - Accent1 3 6 5 5 3" xfId="30057" xr:uid="{00000000-0005-0000-0000-0000B2740000}"/>
    <cellStyle name="20% - Accent1 3 6 5 5 3 2" xfId="30058" xr:uid="{00000000-0005-0000-0000-0000B3740000}"/>
    <cellStyle name="20% - Accent1 3 6 5 5 4" xfId="30059" xr:uid="{00000000-0005-0000-0000-0000B4740000}"/>
    <cellStyle name="20% - Accent1 3 6 5 6" xfId="30060" xr:uid="{00000000-0005-0000-0000-0000B5740000}"/>
    <cellStyle name="20% - Accent1 3 6 5 6 2" xfId="30061" xr:uid="{00000000-0005-0000-0000-0000B6740000}"/>
    <cellStyle name="20% - Accent1 3 6 5 6 2 2" xfId="30062" xr:uid="{00000000-0005-0000-0000-0000B7740000}"/>
    <cellStyle name="20% - Accent1 3 6 5 6 2 2 2" xfId="30063" xr:uid="{00000000-0005-0000-0000-0000B8740000}"/>
    <cellStyle name="20% - Accent1 3 6 5 6 2 3" xfId="30064" xr:uid="{00000000-0005-0000-0000-0000B9740000}"/>
    <cellStyle name="20% - Accent1 3 6 5 6 3" xfId="30065" xr:uid="{00000000-0005-0000-0000-0000BA740000}"/>
    <cellStyle name="20% - Accent1 3 6 5 6 3 2" xfId="30066" xr:uid="{00000000-0005-0000-0000-0000BB740000}"/>
    <cellStyle name="20% - Accent1 3 6 5 6 4" xfId="30067" xr:uid="{00000000-0005-0000-0000-0000BC740000}"/>
    <cellStyle name="20% - Accent1 3 6 5 7" xfId="30068" xr:uid="{00000000-0005-0000-0000-0000BD740000}"/>
    <cellStyle name="20% - Accent1 3 6 5 7 2" xfId="30069" xr:uid="{00000000-0005-0000-0000-0000BE740000}"/>
    <cellStyle name="20% - Accent1 3 6 5 7 2 2" xfId="30070" xr:uid="{00000000-0005-0000-0000-0000BF740000}"/>
    <cellStyle name="20% - Accent1 3 6 5 7 3" xfId="30071" xr:uid="{00000000-0005-0000-0000-0000C0740000}"/>
    <cellStyle name="20% - Accent1 3 6 5 8" xfId="30072" xr:uid="{00000000-0005-0000-0000-0000C1740000}"/>
    <cellStyle name="20% - Accent1 3 6 5 8 2" xfId="30073" xr:uid="{00000000-0005-0000-0000-0000C2740000}"/>
    <cellStyle name="20% - Accent1 3 6 5 8 2 2" xfId="30074" xr:uid="{00000000-0005-0000-0000-0000C3740000}"/>
    <cellStyle name="20% - Accent1 3 6 5 8 3" xfId="30075" xr:uid="{00000000-0005-0000-0000-0000C4740000}"/>
    <cellStyle name="20% - Accent1 3 6 5 9" xfId="30076" xr:uid="{00000000-0005-0000-0000-0000C5740000}"/>
    <cellStyle name="20% - Accent1 3 6 5 9 2" xfId="30077" xr:uid="{00000000-0005-0000-0000-0000C6740000}"/>
    <cellStyle name="20% - Accent1 3 6 6" xfId="30078" xr:uid="{00000000-0005-0000-0000-0000C7740000}"/>
    <cellStyle name="20% - Accent1 3 6 6 2" xfId="30079" xr:uid="{00000000-0005-0000-0000-0000C8740000}"/>
    <cellStyle name="20% - Accent1 3 6 6 2 2" xfId="30080" xr:uid="{00000000-0005-0000-0000-0000C9740000}"/>
    <cellStyle name="20% - Accent1 3 6 6 2 2 2" xfId="30081" xr:uid="{00000000-0005-0000-0000-0000CA740000}"/>
    <cellStyle name="20% - Accent1 3 6 6 2 2 2 2" xfId="30082" xr:uid="{00000000-0005-0000-0000-0000CB740000}"/>
    <cellStyle name="20% - Accent1 3 6 6 2 2 3" xfId="30083" xr:uid="{00000000-0005-0000-0000-0000CC740000}"/>
    <cellStyle name="20% - Accent1 3 6 6 2 3" xfId="30084" xr:uid="{00000000-0005-0000-0000-0000CD740000}"/>
    <cellStyle name="20% - Accent1 3 6 6 2 3 2" xfId="30085" xr:uid="{00000000-0005-0000-0000-0000CE740000}"/>
    <cellStyle name="20% - Accent1 3 6 6 2 4" xfId="30086" xr:uid="{00000000-0005-0000-0000-0000CF740000}"/>
    <cellStyle name="20% - Accent1 3 6 6 3" xfId="30087" xr:uid="{00000000-0005-0000-0000-0000D0740000}"/>
    <cellStyle name="20% - Accent1 3 6 6 3 2" xfId="30088" xr:uid="{00000000-0005-0000-0000-0000D1740000}"/>
    <cellStyle name="20% - Accent1 3 6 6 3 2 2" xfId="30089" xr:uid="{00000000-0005-0000-0000-0000D2740000}"/>
    <cellStyle name="20% - Accent1 3 6 6 3 2 2 2" xfId="30090" xr:uid="{00000000-0005-0000-0000-0000D3740000}"/>
    <cellStyle name="20% - Accent1 3 6 6 3 2 3" xfId="30091" xr:uid="{00000000-0005-0000-0000-0000D4740000}"/>
    <cellStyle name="20% - Accent1 3 6 6 3 3" xfId="30092" xr:uid="{00000000-0005-0000-0000-0000D5740000}"/>
    <cellStyle name="20% - Accent1 3 6 6 3 3 2" xfId="30093" xr:uid="{00000000-0005-0000-0000-0000D6740000}"/>
    <cellStyle name="20% - Accent1 3 6 6 3 4" xfId="30094" xr:uid="{00000000-0005-0000-0000-0000D7740000}"/>
    <cellStyle name="20% - Accent1 3 6 6 4" xfId="30095" xr:uid="{00000000-0005-0000-0000-0000D8740000}"/>
    <cellStyle name="20% - Accent1 3 6 6 4 2" xfId="30096" xr:uid="{00000000-0005-0000-0000-0000D9740000}"/>
    <cellStyle name="20% - Accent1 3 6 6 4 2 2" xfId="30097" xr:uid="{00000000-0005-0000-0000-0000DA740000}"/>
    <cellStyle name="20% - Accent1 3 6 6 4 2 2 2" xfId="30098" xr:uid="{00000000-0005-0000-0000-0000DB740000}"/>
    <cellStyle name="20% - Accent1 3 6 6 4 2 3" xfId="30099" xr:uid="{00000000-0005-0000-0000-0000DC740000}"/>
    <cellStyle name="20% - Accent1 3 6 6 4 3" xfId="30100" xr:uid="{00000000-0005-0000-0000-0000DD740000}"/>
    <cellStyle name="20% - Accent1 3 6 6 4 3 2" xfId="30101" xr:uid="{00000000-0005-0000-0000-0000DE740000}"/>
    <cellStyle name="20% - Accent1 3 6 6 4 4" xfId="30102" xr:uid="{00000000-0005-0000-0000-0000DF740000}"/>
    <cellStyle name="20% - Accent1 3 6 6 5" xfId="30103" xr:uid="{00000000-0005-0000-0000-0000E0740000}"/>
    <cellStyle name="20% - Accent1 3 6 6 5 2" xfId="30104" xr:uid="{00000000-0005-0000-0000-0000E1740000}"/>
    <cellStyle name="20% - Accent1 3 6 6 5 2 2" xfId="30105" xr:uid="{00000000-0005-0000-0000-0000E2740000}"/>
    <cellStyle name="20% - Accent1 3 6 6 5 3" xfId="30106" xr:uid="{00000000-0005-0000-0000-0000E3740000}"/>
    <cellStyle name="20% - Accent1 3 6 6 6" xfId="30107" xr:uid="{00000000-0005-0000-0000-0000E4740000}"/>
    <cellStyle name="20% - Accent1 3 6 6 6 2" xfId="30108" xr:uid="{00000000-0005-0000-0000-0000E5740000}"/>
    <cellStyle name="20% - Accent1 3 6 6 6 2 2" xfId="30109" xr:uid="{00000000-0005-0000-0000-0000E6740000}"/>
    <cellStyle name="20% - Accent1 3 6 6 6 3" xfId="30110" xr:uid="{00000000-0005-0000-0000-0000E7740000}"/>
    <cellStyle name="20% - Accent1 3 6 6 7" xfId="30111" xr:uid="{00000000-0005-0000-0000-0000E8740000}"/>
    <cellStyle name="20% - Accent1 3 6 6 7 2" xfId="30112" xr:uid="{00000000-0005-0000-0000-0000E9740000}"/>
    <cellStyle name="20% - Accent1 3 6 6 8" xfId="30113" xr:uid="{00000000-0005-0000-0000-0000EA740000}"/>
    <cellStyle name="20% - Accent1 3 6 6 8 2" xfId="30114" xr:uid="{00000000-0005-0000-0000-0000EB740000}"/>
    <cellStyle name="20% - Accent1 3 6 6 9" xfId="30115" xr:uid="{00000000-0005-0000-0000-0000EC740000}"/>
    <cellStyle name="20% - Accent1 3 6 7" xfId="30116" xr:uid="{00000000-0005-0000-0000-0000ED740000}"/>
    <cellStyle name="20% - Accent1 3 6 7 2" xfId="30117" xr:uid="{00000000-0005-0000-0000-0000EE740000}"/>
    <cellStyle name="20% - Accent1 3 6 7 2 2" xfId="30118" xr:uid="{00000000-0005-0000-0000-0000EF740000}"/>
    <cellStyle name="20% - Accent1 3 6 7 2 2 2" xfId="30119" xr:uid="{00000000-0005-0000-0000-0000F0740000}"/>
    <cellStyle name="20% - Accent1 3 6 7 2 2 2 2" xfId="30120" xr:uid="{00000000-0005-0000-0000-0000F1740000}"/>
    <cellStyle name="20% - Accent1 3 6 7 2 2 3" xfId="30121" xr:uid="{00000000-0005-0000-0000-0000F2740000}"/>
    <cellStyle name="20% - Accent1 3 6 7 2 3" xfId="30122" xr:uid="{00000000-0005-0000-0000-0000F3740000}"/>
    <cellStyle name="20% - Accent1 3 6 7 2 3 2" xfId="30123" xr:uid="{00000000-0005-0000-0000-0000F4740000}"/>
    <cellStyle name="20% - Accent1 3 6 7 2 4" xfId="30124" xr:uid="{00000000-0005-0000-0000-0000F5740000}"/>
    <cellStyle name="20% - Accent1 3 6 7 3" xfId="30125" xr:uid="{00000000-0005-0000-0000-0000F6740000}"/>
    <cellStyle name="20% - Accent1 3 6 7 3 2" xfId="30126" xr:uid="{00000000-0005-0000-0000-0000F7740000}"/>
    <cellStyle name="20% - Accent1 3 6 7 3 2 2" xfId="30127" xr:uid="{00000000-0005-0000-0000-0000F8740000}"/>
    <cellStyle name="20% - Accent1 3 6 7 3 2 2 2" xfId="30128" xr:uid="{00000000-0005-0000-0000-0000F9740000}"/>
    <cellStyle name="20% - Accent1 3 6 7 3 2 3" xfId="30129" xr:uid="{00000000-0005-0000-0000-0000FA740000}"/>
    <cellStyle name="20% - Accent1 3 6 7 3 3" xfId="30130" xr:uid="{00000000-0005-0000-0000-0000FB740000}"/>
    <cellStyle name="20% - Accent1 3 6 7 3 3 2" xfId="30131" xr:uid="{00000000-0005-0000-0000-0000FC740000}"/>
    <cellStyle name="20% - Accent1 3 6 7 3 4" xfId="30132" xr:uid="{00000000-0005-0000-0000-0000FD740000}"/>
    <cellStyle name="20% - Accent1 3 6 7 4" xfId="30133" xr:uid="{00000000-0005-0000-0000-0000FE740000}"/>
    <cellStyle name="20% - Accent1 3 6 7 4 2" xfId="30134" xr:uid="{00000000-0005-0000-0000-0000FF740000}"/>
    <cellStyle name="20% - Accent1 3 6 7 4 2 2" xfId="30135" xr:uid="{00000000-0005-0000-0000-000000750000}"/>
    <cellStyle name="20% - Accent1 3 6 7 4 2 2 2" xfId="30136" xr:uid="{00000000-0005-0000-0000-000001750000}"/>
    <cellStyle name="20% - Accent1 3 6 7 4 2 3" xfId="30137" xr:uid="{00000000-0005-0000-0000-000002750000}"/>
    <cellStyle name="20% - Accent1 3 6 7 4 3" xfId="30138" xr:uid="{00000000-0005-0000-0000-000003750000}"/>
    <cellStyle name="20% - Accent1 3 6 7 4 3 2" xfId="30139" xr:uid="{00000000-0005-0000-0000-000004750000}"/>
    <cellStyle name="20% - Accent1 3 6 7 4 4" xfId="30140" xr:uid="{00000000-0005-0000-0000-000005750000}"/>
    <cellStyle name="20% - Accent1 3 6 7 5" xfId="30141" xr:uid="{00000000-0005-0000-0000-000006750000}"/>
    <cellStyle name="20% - Accent1 3 6 7 5 2" xfId="30142" xr:uid="{00000000-0005-0000-0000-000007750000}"/>
    <cellStyle name="20% - Accent1 3 6 7 5 2 2" xfId="30143" xr:uid="{00000000-0005-0000-0000-000008750000}"/>
    <cellStyle name="20% - Accent1 3 6 7 5 3" xfId="30144" xr:uid="{00000000-0005-0000-0000-000009750000}"/>
    <cellStyle name="20% - Accent1 3 6 7 6" xfId="30145" xr:uid="{00000000-0005-0000-0000-00000A750000}"/>
    <cellStyle name="20% - Accent1 3 6 7 6 2" xfId="30146" xr:uid="{00000000-0005-0000-0000-00000B750000}"/>
    <cellStyle name="20% - Accent1 3 6 7 6 2 2" xfId="30147" xr:uid="{00000000-0005-0000-0000-00000C750000}"/>
    <cellStyle name="20% - Accent1 3 6 7 6 3" xfId="30148" xr:uid="{00000000-0005-0000-0000-00000D750000}"/>
    <cellStyle name="20% - Accent1 3 6 7 7" xfId="30149" xr:uid="{00000000-0005-0000-0000-00000E750000}"/>
    <cellStyle name="20% - Accent1 3 6 7 7 2" xfId="30150" xr:uid="{00000000-0005-0000-0000-00000F750000}"/>
    <cellStyle name="20% - Accent1 3 6 7 8" xfId="30151" xr:uid="{00000000-0005-0000-0000-000010750000}"/>
    <cellStyle name="20% - Accent1 3 6 7 8 2" xfId="30152" xr:uid="{00000000-0005-0000-0000-000011750000}"/>
    <cellStyle name="20% - Accent1 3 6 7 9" xfId="30153" xr:uid="{00000000-0005-0000-0000-000012750000}"/>
    <cellStyle name="20% - Accent1 3 6 8" xfId="30154" xr:uid="{00000000-0005-0000-0000-000013750000}"/>
    <cellStyle name="20% - Accent1 3 6 8 2" xfId="30155" xr:uid="{00000000-0005-0000-0000-000014750000}"/>
    <cellStyle name="20% - Accent1 3 6 8 2 2" xfId="30156" xr:uid="{00000000-0005-0000-0000-000015750000}"/>
    <cellStyle name="20% - Accent1 3 6 8 2 2 2" xfId="30157" xr:uid="{00000000-0005-0000-0000-000016750000}"/>
    <cellStyle name="20% - Accent1 3 6 8 2 3" xfId="30158" xr:uid="{00000000-0005-0000-0000-000017750000}"/>
    <cellStyle name="20% - Accent1 3 6 8 3" xfId="30159" xr:uid="{00000000-0005-0000-0000-000018750000}"/>
    <cellStyle name="20% - Accent1 3 6 8 3 2" xfId="30160" xr:uid="{00000000-0005-0000-0000-000019750000}"/>
    <cellStyle name="20% - Accent1 3 6 8 4" xfId="30161" xr:uid="{00000000-0005-0000-0000-00001A750000}"/>
    <cellStyle name="20% - Accent1 3 6 9" xfId="30162" xr:uid="{00000000-0005-0000-0000-00001B750000}"/>
    <cellStyle name="20% - Accent1 3 6 9 2" xfId="30163" xr:uid="{00000000-0005-0000-0000-00001C750000}"/>
    <cellStyle name="20% - Accent1 3 6 9 2 2" xfId="30164" xr:uid="{00000000-0005-0000-0000-00001D750000}"/>
    <cellStyle name="20% - Accent1 3 6 9 2 2 2" xfId="30165" xr:uid="{00000000-0005-0000-0000-00001E750000}"/>
    <cellStyle name="20% - Accent1 3 6 9 2 3" xfId="30166" xr:uid="{00000000-0005-0000-0000-00001F750000}"/>
    <cellStyle name="20% - Accent1 3 6 9 3" xfId="30167" xr:uid="{00000000-0005-0000-0000-000020750000}"/>
    <cellStyle name="20% - Accent1 3 6 9 3 2" xfId="30168" xr:uid="{00000000-0005-0000-0000-000021750000}"/>
    <cellStyle name="20% - Accent1 3 6 9 4" xfId="30169" xr:uid="{00000000-0005-0000-0000-000022750000}"/>
    <cellStyle name="20% - Accent1 3 7" xfId="30170" xr:uid="{00000000-0005-0000-0000-000023750000}"/>
    <cellStyle name="20% - Accent1 3 7 10" xfId="30171" xr:uid="{00000000-0005-0000-0000-000024750000}"/>
    <cellStyle name="20% - Accent1 3 7 10 2" xfId="30172" xr:uid="{00000000-0005-0000-0000-000025750000}"/>
    <cellStyle name="20% - Accent1 3 7 10 2 2" xfId="30173" xr:uid="{00000000-0005-0000-0000-000026750000}"/>
    <cellStyle name="20% - Accent1 3 7 10 3" xfId="30174" xr:uid="{00000000-0005-0000-0000-000027750000}"/>
    <cellStyle name="20% - Accent1 3 7 11" xfId="30175" xr:uid="{00000000-0005-0000-0000-000028750000}"/>
    <cellStyle name="20% - Accent1 3 7 11 2" xfId="30176" xr:uid="{00000000-0005-0000-0000-000029750000}"/>
    <cellStyle name="20% - Accent1 3 7 11 2 2" xfId="30177" xr:uid="{00000000-0005-0000-0000-00002A750000}"/>
    <cellStyle name="20% - Accent1 3 7 11 3" xfId="30178" xr:uid="{00000000-0005-0000-0000-00002B750000}"/>
    <cellStyle name="20% - Accent1 3 7 12" xfId="30179" xr:uid="{00000000-0005-0000-0000-00002C750000}"/>
    <cellStyle name="20% - Accent1 3 7 12 2" xfId="30180" xr:uid="{00000000-0005-0000-0000-00002D750000}"/>
    <cellStyle name="20% - Accent1 3 7 13" xfId="30181" xr:uid="{00000000-0005-0000-0000-00002E750000}"/>
    <cellStyle name="20% - Accent1 3 7 13 2" xfId="30182" xr:uid="{00000000-0005-0000-0000-00002F750000}"/>
    <cellStyle name="20% - Accent1 3 7 14" xfId="30183" xr:uid="{00000000-0005-0000-0000-000030750000}"/>
    <cellStyle name="20% - Accent1 3 7 2" xfId="30184" xr:uid="{00000000-0005-0000-0000-000031750000}"/>
    <cellStyle name="20% - Accent1 3 7 2 10" xfId="30185" xr:uid="{00000000-0005-0000-0000-000032750000}"/>
    <cellStyle name="20% - Accent1 3 7 2 10 2" xfId="30186" xr:uid="{00000000-0005-0000-0000-000033750000}"/>
    <cellStyle name="20% - Accent1 3 7 2 11" xfId="30187" xr:uid="{00000000-0005-0000-0000-000034750000}"/>
    <cellStyle name="20% - Accent1 3 7 2 2" xfId="30188" xr:uid="{00000000-0005-0000-0000-000035750000}"/>
    <cellStyle name="20% - Accent1 3 7 2 2 2" xfId="30189" xr:uid="{00000000-0005-0000-0000-000036750000}"/>
    <cellStyle name="20% - Accent1 3 7 2 2 2 2" xfId="30190" xr:uid="{00000000-0005-0000-0000-000037750000}"/>
    <cellStyle name="20% - Accent1 3 7 2 2 2 2 2" xfId="30191" xr:uid="{00000000-0005-0000-0000-000038750000}"/>
    <cellStyle name="20% - Accent1 3 7 2 2 2 2 2 2" xfId="30192" xr:uid="{00000000-0005-0000-0000-000039750000}"/>
    <cellStyle name="20% - Accent1 3 7 2 2 2 2 3" xfId="30193" xr:uid="{00000000-0005-0000-0000-00003A750000}"/>
    <cellStyle name="20% - Accent1 3 7 2 2 2 3" xfId="30194" xr:uid="{00000000-0005-0000-0000-00003B750000}"/>
    <cellStyle name="20% - Accent1 3 7 2 2 2 3 2" xfId="30195" xr:uid="{00000000-0005-0000-0000-00003C750000}"/>
    <cellStyle name="20% - Accent1 3 7 2 2 2 4" xfId="30196" xr:uid="{00000000-0005-0000-0000-00003D750000}"/>
    <cellStyle name="20% - Accent1 3 7 2 2 3" xfId="30197" xr:uid="{00000000-0005-0000-0000-00003E750000}"/>
    <cellStyle name="20% - Accent1 3 7 2 2 3 2" xfId="30198" xr:uid="{00000000-0005-0000-0000-00003F750000}"/>
    <cellStyle name="20% - Accent1 3 7 2 2 3 2 2" xfId="30199" xr:uid="{00000000-0005-0000-0000-000040750000}"/>
    <cellStyle name="20% - Accent1 3 7 2 2 3 2 2 2" xfId="30200" xr:uid="{00000000-0005-0000-0000-000041750000}"/>
    <cellStyle name="20% - Accent1 3 7 2 2 3 2 3" xfId="30201" xr:uid="{00000000-0005-0000-0000-000042750000}"/>
    <cellStyle name="20% - Accent1 3 7 2 2 3 3" xfId="30202" xr:uid="{00000000-0005-0000-0000-000043750000}"/>
    <cellStyle name="20% - Accent1 3 7 2 2 3 3 2" xfId="30203" xr:uid="{00000000-0005-0000-0000-000044750000}"/>
    <cellStyle name="20% - Accent1 3 7 2 2 3 4" xfId="30204" xr:uid="{00000000-0005-0000-0000-000045750000}"/>
    <cellStyle name="20% - Accent1 3 7 2 2 4" xfId="30205" xr:uid="{00000000-0005-0000-0000-000046750000}"/>
    <cellStyle name="20% - Accent1 3 7 2 2 4 2" xfId="30206" xr:uid="{00000000-0005-0000-0000-000047750000}"/>
    <cellStyle name="20% - Accent1 3 7 2 2 4 2 2" xfId="30207" xr:uid="{00000000-0005-0000-0000-000048750000}"/>
    <cellStyle name="20% - Accent1 3 7 2 2 4 2 2 2" xfId="30208" xr:uid="{00000000-0005-0000-0000-000049750000}"/>
    <cellStyle name="20% - Accent1 3 7 2 2 4 2 3" xfId="30209" xr:uid="{00000000-0005-0000-0000-00004A750000}"/>
    <cellStyle name="20% - Accent1 3 7 2 2 4 3" xfId="30210" xr:uid="{00000000-0005-0000-0000-00004B750000}"/>
    <cellStyle name="20% - Accent1 3 7 2 2 4 3 2" xfId="30211" xr:uid="{00000000-0005-0000-0000-00004C750000}"/>
    <cellStyle name="20% - Accent1 3 7 2 2 4 4" xfId="30212" xr:uid="{00000000-0005-0000-0000-00004D750000}"/>
    <cellStyle name="20% - Accent1 3 7 2 2 5" xfId="30213" xr:uid="{00000000-0005-0000-0000-00004E750000}"/>
    <cellStyle name="20% - Accent1 3 7 2 2 5 2" xfId="30214" xr:uid="{00000000-0005-0000-0000-00004F750000}"/>
    <cellStyle name="20% - Accent1 3 7 2 2 5 2 2" xfId="30215" xr:uid="{00000000-0005-0000-0000-000050750000}"/>
    <cellStyle name="20% - Accent1 3 7 2 2 5 3" xfId="30216" xr:uid="{00000000-0005-0000-0000-000051750000}"/>
    <cellStyle name="20% - Accent1 3 7 2 2 6" xfId="30217" xr:uid="{00000000-0005-0000-0000-000052750000}"/>
    <cellStyle name="20% - Accent1 3 7 2 2 6 2" xfId="30218" xr:uid="{00000000-0005-0000-0000-000053750000}"/>
    <cellStyle name="20% - Accent1 3 7 2 2 6 2 2" xfId="30219" xr:uid="{00000000-0005-0000-0000-000054750000}"/>
    <cellStyle name="20% - Accent1 3 7 2 2 6 3" xfId="30220" xr:uid="{00000000-0005-0000-0000-000055750000}"/>
    <cellStyle name="20% - Accent1 3 7 2 2 7" xfId="30221" xr:uid="{00000000-0005-0000-0000-000056750000}"/>
    <cellStyle name="20% - Accent1 3 7 2 2 7 2" xfId="30222" xr:uid="{00000000-0005-0000-0000-000057750000}"/>
    <cellStyle name="20% - Accent1 3 7 2 2 8" xfId="30223" xr:uid="{00000000-0005-0000-0000-000058750000}"/>
    <cellStyle name="20% - Accent1 3 7 2 2 8 2" xfId="30224" xr:uid="{00000000-0005-0000-0000-000059750000}"/>
    <cellStyle name="20% - Accent1 3 7 2 2 9" xfId="30225" xr:uid="{00000000-0005-0000-0000-00005A750000}"/>
    <cellStyle name="20% - Accent1 3 7 2 3" xfId="30226" xr:uid="{00000000-0005-0000-0000-00005B750000}"/>
    <cellStyle name="20% - Accent1 3 7 2 3 2" xfId="30227" xr:uid="{00000000-0005-0000-0000-00005C750000}"/>
    <cellStyle name="20% - Accent1 3 7 2 3 2 2" xfId="30228" xr:uid="{00000000-0005-0000-0000-00005D750000}"/>
    <cellStyle name="20% - Accent1 3 7 2 3 2 2 2" xfId="30229" xr:uid="{00000000-0005-0000-0000-00005E750000}"/>
    <cellStyle name="20% - Accent1 3 7 2 3 2 2 2 2" xfId="30230" xr:uid="{00000000-0005-0000-0000-00005F750000}"/>
    <cellStyle name="20% - Accent1 3 7 2 3 2 2 3" xfId="30231" xr:uid="{00000000-0005-0000-0000-000060750000}"/>
    <cellStyle name="20% - Accent1 3 7 2 3 2 3" xfId="30232" xr:uid="{00000000-0005-0000-0000-000061750000}"/>
    <cellStyle name="20% - Accent1 3 7 2 3 2 3 2" xfId="30233" xr:uid="{00000000-0005-0000-0000-000062750000}"/>
    <cellStyle name="20% - Accent1 3 7 2 3 2 4" xfId="30234" xr:uid="{00000000-0005-0000-0000-000063750000}"/>
    <cellStyle name="20% - Accent1 3 7 2 3 3" xfId="30235" xr:uid="{00000000-0005-0000-0000-000064750000}"/>
    <cellStyle name="20% - Accent1 3 7 2 3 3 2" xfId="30236" xr:uid="{00000000-0005-0000-0000-000065750000}"/>
    <cellStyle name="20% - Accent1 3 7 2 3 3 2 2" xfId="30237" xr:uid="{00000000-0005-0000-0000-000066750000}"/>
    <cellStyle name="20% - Accent1 3 7 2 3 3 2 2 2" xfId="30238" xr:uid="{00000000-0005-0000-0000-000067750000}"/>
    <cellStyle name="20% - Accent1 3 7 2 3 3 2 3" xfId="30239" xr:uid="{00000000-0005-0000-0000-000068750000}"/>
    <cellStyle name="20% - Accent1 3 7 2 3 3 3" xfId="30240" xr:uid="{00000000-0005-0000-0000-000069750000}"/>
    <cellStyle name="20% - Accent1 3 7 2 3 3 3 2" xfId="30241" xr:uid="{00000000-0005-0000-0000-00006A750000}"/>
    <cellStyle name="20% - Accent1 3 7 2 3 3 4" xfId="30242" xr:uid="{00000000-0005-0000-0000-00006B750000}"/>
    <cellStyle name="20% - Accent1 3 7 2 3 4" xfId="30243" xr:uid="{00000000-0005-0000-0000-00006C750000}"/>
    <cellStyle name="20% - Accent1 3 7 2 3 4 2" xfId="30244" xr:uid="{00000000-0005-0000-0000-00006D750000}"/>
    <cellStyle name="20% - Accent1 3 7 2 3 4 2 2" xfId="30245" xr:uid="{00000000-0005-0000-0000-00006E750000}"/>
    <cellStyle name="20% - Accent1 3 7 2 3 4 2 2 2" xfId="30246" xr:uid="{00000000-0005-0000-0000-00006F750000}"/>
    <cellStyle name="20% - Accent1 3 7 2 3 4 2 3" xfId="30247" xr:uid="{00000000-0005-0000-0000-000070750000}"/>
    <cellStyle name="20% - Accent1 3 7 2 3 4 3" xfId="30248" xr:uid="{00000000-0005-0000-0000-000071750000}"/>
    <cellStyle name="20% - Accent1 3 7 2 3 4 3 2" xfId="30249" xr:uid="{00000000-0005-0000-0000-000072750000}"/>
    <cellStyle name="20% - Accent1 3 7 2 3 4 4" xfId="30250" xr:uid="{00000000-0005-0000-0000-000073750000}"/>
    <cellStyle name="20% - Accent1 3 7 2 3 5" xfId="30251" xr:uid="{00000000-0005-0000-0000-000074750000}"/>
    <cellStyle name="20% - Accent1 3 7 2 3 5 2" xfId="30252" xr:uid="{00000000-0005-0000-0000-000075750000}"/>
    <cellStyle name="20% - Accent1 3 7 2 3 5 2 2" xfId="30253" xr:uid="{00000000-0005-0000-0000-000076750000}"/>
    <cellStyle name="20% - Accent1 3 7 2 3 5 3" xfId="30254" xr:uid="{00000000-0005-0000-0000-000077750000}"/>
    <cellStyle name="20% - Accent1 3 7 2 3 6" xfId="30255" xr:uid="{00000000-0005-0000-0000-000078750000}"/>
    <cellStyle name="20% - Accent1 3 7 2 3 6 2" xfId="30256" xr:uid="{00000000-0005-0000-0000-000079750000}"/>
    <cellStyle name="20% - Accent1 3 7 2 3 6 2 2" xfId="30257" xr:uid="{00000000-0005-0000-0000-00007A750000}"/>
    <cellStyle name="20% - Accent1 3 7 2 3 6 3" xfId="30258" xr:uid="{00000000-0005-0000-0000-00007B750000}"/>
    <cellStyle name="20% - Accent1 3 7 2 3 7" xfId="30259" xr:uid="{00000000-0005-0000-0000-00007C750000}"/>
    <cellStyle name="20% - Accent1 3 7 2 3 7 2" xfId="30260" xr:uid="{00000000-0005-0000-0000-00007D750000}"/>
    <cellStyle name="20% - Accent1 3 7 2 3 8" xfId="30261" xr:uid="{00000000-0005-0000-0000-00007E750000}"/>
    <cellStyle name="20% - Accent1 3 7 2 3 8 2" xfId="30262" xr:uid="{00000000-0005-0000-0000-00007F750000}"/>
    <cellStyle name="20% - Accent1 3 7 2 3 9" xfId="30263" xr:uid="{00000000-0005-0000-0000-000080750000}"/>
    <cellStyle name="20% - Accent1 3 7 2 4" xfId="30264" xr:uid="{00000000-0005-0000-0000-000081750000}"/>
    <cellStyle name="20% - Accent1 3 7 2 4 2" xfId="30265" xr:uid="{00000000-0005-0000-0000-000082750000}"/>
    <cellStyle name="20% - Accent1 3 7 2 4 2 2" xfId="30266" xr:uid="{00000000-0005-0000-0000-000083750000}"/>
    <cellStyle name="20% - Accent1 3 7 2 4 2 2 2" xfId="30267" xr:uid="{00000000-0005-0000-0000-000084750000}"/>
    <cellStyle name="20% - Accent1 3 7 2 4 2 3" xfId="30268" xr:uid="{00000000-0005-0000-0000-000085750000}"/>
    <cellStyle name="20% - Accent1 3 7 2 4 3" xfId="30269" xr:uid="{00000000-0005-0000-0000-000086750000}"/>
    <cellStyle name="20% - Accent1 3 7 2 4 3 2" xfId="30270" xr:uid="{00000000-0005-0000-0000-000087750000}"/>
    <cellStyle name="20% - Accent1 3 7 2 4 4" xfId="30271" xr:uid="{00000000-0005-0000-0000-000088750000}"/>
    <cellStyle name="20% - Accent1 3 7 2 5" xfId="30272" xr:uid="{00000000-0005-0000-0000-000089750000}"/>
    <cellStyle name="20% - Accent1 3 7 2 5 2" xfId="30273" xr:uid="{00000000-0005-0000-0000-00008A750000}"/>
    <cellStyle name="20% - Accent1 3 7 2 5 2 2" xfId="30274" xr:uid="{00000000-0005-0000-0000-00008B750000}"/>
    <cellStyle name="20% - Accent1 3 7 2 5 2 2 2" xfId="30275" xr:uid="{00000000-0005-0000-0000-00008C750000}"/>
    <cellStyle name="20% - Accent1 3 7 2 5 2 3" xfId="30276" xr:uid="{00000000-0005-0000-0000-00008D750000}"/>
    <cellStyle name="20% - Accent1 3 7 2 5 3" xfId="30277" xr:uid="{00000000-0005-0000-0000-00008E750000}"/>
    <cellStyle name="20% - Accent1 3 7 2 5 3 2" xfId="30278" xr:uid="{00000000-0005-0000-0000-00008F750000}"/>
    <cellStyle name="20% - Accent1 3 7 2 5 4" xfId="30279" xr:uid="{00000000-0005-0000-0000-000090750000}"/>
    <cellStyle name="20% - Accent1 3 7 2 6" xfId="30280" xr:uid="{00000000-0005-0000-0000-000091750000}"/>
    <cellStyle name="20% - Accent1 3 7 2 6 2" xfId="30281" xr:uid="{00000000-0005-0000-0000-000092750000}"/>
    <cellStyle name="20% - Accent1 3 7 2 6 2 2" xfId="30282" xr:uid="{00000000-0005-0000-0000-000093750000}"/>
    <cellStyle name="20% - Accent1 3 7 2 6 2 2 2" xfId="30283" xr:uid="{00000000-0005-0000-0000-000094750000}"/>
    <cellStyle name="20% - Accent1 3 7 2 6 2 3" xfId="30284" xr:uid="{00000000-0005-0000-0000-000095750000}"/>
    <cellStyle name="20% - Accent1 3 7 2 6 3" xfId="30285" xr:uid="{00000000-0005-0000-0000-000096750000}"/>
    <cellStyle name="20% - Accent1 3 7 2 6 3 2" xfId="30286" xr:uid="{00000000-0005-0000-0000-000097750000}"/>
    <cellStyle name="20% - Accent1 3 7 2 6 4" xfId="30287" xr:uid="{00000000-0005-0000-0000-000098750000}"/>
    <cellStyle name="20% - Accent1 3 7 2 7" xfId="30288" xr:uid="{00000000-0005-0000-0000-000099750000}"/>
    <cellStyle name="20% - Accent1 3 7 2 7 2" xfId="30289" xr:uid="{00000000-0005-0000-0000-00009A750000}"/>
    <cellStyle name="20% - Accent1 3 7 2 7 2 2" xfId="30290" xr:uid="{00000000-0005-0000-0000-00009B750000}"/>
    <cellStyle name="20% - Accent1 3 7 2 7 3" xfId="30291" xr:uid="{00000000-0005-0000-0000-00009C750000}"/>
    <cellStyle name="20% - Accent1 3 7 2 8" xfId="30292" xr:uid="{00000000-0005-0000-0000-00009D750000}"/>
    <cellStyle name="20% - Accent1 3 7 2 8 2" xfId="30293" xr:uid="{00000000-0005-0000-0000-00009E750000}"/>
    <cellStyle name="20% - Accent1 3 7 2 8 2 2" xfId="30294" xr:uid="{00000000-0005-0000-0000-00009F750000}"/>
    <cellStyle name="20% - Accent1 3 7 2 8 3" xfId="30295" xr:uid="{00000000-0005-0000-0000-0000A0750000}"/>
    <cellStyle name="20% - Accent1 3 7 2 9" xfId="30296" xr:uid="{00000000-0005-0000-0000-0000A1750000}"/>
    <cellStyle name="20% - Accent1 3 7 2 9 2" xfId="30297" xr:uid="{00000000-0005-0000-0000-0000A2750000}"/>
    <cellStyle name="20% - Accent1 3 7 3" xfId="30298" xr:uid="{00000000-0005-0000-0000-0000A3750000}"/>
    <cellStyle name="20% - Accent1 3 7 3 10" xfId="30299" xr:uid="{00000000-0005-0000-0000-0000A4750000}"/>
    <cellStyle name="20% - Accent1 3 7 3 10 2" xfId="30300" xr:uid="{00000000-0005-0000-0000-0000A5750000}"/>
    <cellStyle name="20% - Accent1 3 7 3 11" xfId="30301" xr:uid="{00000000-0005-0000-0000-0000A6750000}"/>
    <cellStyle name="20% - Accent1 3 7 3 2" xfId="30302" xr:uid="{00000000-0005-0000-0000-0000A7750000}"/>
    <cellStyle name="20% - Accent1 3 7 3 2 2" xfId="30303" xr:uid="{00000000-0005-0000-0000-0000A8750000}"/>
    <cellStyle name="20% - Accent1 3 7 3 2 2 2" xfId="30304" xr:uid="{00000000-0005-0000-0000-0000A9750000}"/>
    <cellStyle name="20% - Accent1 3 7 3 2 2 2 2" xfId="30305" xr:uid="{00000000-0005-0000-0000-0000AA750000}"/>
    <cellStyle name="20% - Accent1 3 7 3 2 2 2 2 2" xfId="30306" xr:uid="{00000000-0005-0000-0000-0000AB750000}"/>
    <cellStyle name="20% - Accent1 3 7 3 2 2 2 3" xfId="30307" xr:uid="{00000000-0005-0000-0000-0000AC750000}"/>
    <cellStyle name="20% - Accent1 3 7 3 2 2 3" xfId="30308" xr:uid="{00000000-0005-0000-0000-0000AD750000}"/>
    <cellStyle name="20% - Accent1 3 7 3 2 2 3 2" xfId="30309" xr:uid="{00000000-0005-0000-0000-0000AE750000}"/>
    <cellStyle name="20% - Accent1 3 7 3 2 2 4" xfId="30310" xr:uid="{00000000-0005-0000-0000-0000AF750000}"/>
    <cellStyle name="20% - Accent1 3 7 3 2 3" xfId="30311" xr:uid="{00000000-0005-0000-0000-0000B0750000}"/>
    <cellStyle name="20% - Accent1 3 7 3 2 3 2" xfId="30312" xr:uid="{00000000-0005-0000-0000-0000B1750000}"/>
    <cellStyle name="20% - Accent1 3 7 3 2 3 2 2" xfId="30313" xr:uid="{00000000-0005-0000-0000-0000B2750000}"/>
    <cellStyle name="20% - Accent1 3 7 3 2 3 2 2 2" xfId="30314" xr:uid="{00000000-0005-0000-0000-0000B3750000}"/>
    <cellStyle name="20% - Accent1 3 7 3 2 3 2 3" xfId="30315" xr:uid="{00000000-0005-0000-0000-0000B4750000}"/>
    <cellStyle name="20% - Accent1 3 7 3 2 3 3" xfId="30316" xr:uid="{00000000-0005-0000-0000-0000B5750000}"/>
    <cellStyle name="20% - Accent1 3 7 3 2 3 3 2" xfId="30317" xr:uid="{00000000-0005-0000-0000-0000B6750000}"/>
    <cellStyle name="20% - Accent1 3 7 3 2 3 4" xfId="30318" xr:uid="{00000000-0005-0000-0000-0000B7750000}"/>
    <cellStyle name="20% - Accent1 3 7 3 2 4" xfId="30319" xr:uid="{00000000-0005-0000-0000-0000B8750000}"/>
    <cellStyle name="20% - Accent1 3 7 3 2 4 2" xfId="30320" xr:uid="{00000000-0005-0000-0000-0000B9750000}"/>
    <cellStyle name="20% - Accent1 3 7 3 2 4 2 2" xfId="30321" xr:uid="{00000000-0005-0000-0000-0000BA750000}"/>
    <cellStyle name="20% - Accent1 3 7 3 2 4 2 2 2" xfId="30322" xr:uid="{00000000-0005-0000-0000-0000BB750000}"/>
    <cellStyle name="20% - Accent1 3 7 3 2 4 2 3" xfId="30323" xr:uid="{00000000-0005-0000-0000-0000BC750000}"/>
    <cellStyle name="20% - Accent1 3 7 3 2 4 3" xfId="30324" xr:uid="{00000000-0005-0000-0000-0000BD750000}"/>
    <cellStyle name="20% - Accent1 3 7 3 2 4 3 2" xfId="30325" xr:uid="{00000000-0005-0000-0000-0000BE750000}"/>
    <cellStyle name="20% - Accent1 3 7 3 2 4 4" xfId="30326" xr:uid="{00000000-0005-0000-0000-0000BF750000}"/>
    <cellStyle name="20% - Accent1 3 7 3 2 5" xfId="30327" xr:uid="{00000000-0005-0000-0000-0000C0750000}"/>
    <cellStyle name="20% - Accent1 3 7 3 2 5 2" xfId="30328" xr:uid="{00000000-0005-0000-0000-0000C1750000}"/>
    <cellStyle name="20% - Accent1 3 7 3 2 5 2 2" xfId="30329" xr:uid="{00000000-0005-0000-0000-0000C2750000}"/>
    <cellStyle name="20% - Accent1 3 7 3 2 5 3" xfId="30330" xr:uid="{00000000-0005-0000-0000-0000C3750000}"/>
    <cellStyle name="20% - Accent1 3 7 3 2 6" xfId="30331" xr:uid="{00000000-0005-0000-0000-0000C4750000}"/>
    <cellStyle name="20% - Accent1 3 7 3 2 6 2" xfId="30332" xr:uid="{00000000-0005-0000-0000-0000C5750000}"/>
    <cellStyle name="20% - Accent1 3 7 3 2 6 2 2" xfId="30333" xr:uid="{00000000-0005-0000-0000-0000C6750000}"/>
    <cellStyle name="20% - Accent1 3 7 3 2 6 3" xfId="30334" xr:uid="{00000000-0005-0000-0000-0000C7750000}"/>
    <cellStyle name="20% - Accent1 3 7 3 2 7" xfId="30335" xr:uid="{00000000-0005-0000-0000-0000C8750000}"/>
    <cellStyle name="20% - Accent1 3 7 3 2 7 2" xfId="30336" xr:uid="{00000000-0005-0000-0000-0000C9750000}"/>
    <cellStyle name="20% - Accent1 3 7 3 2 8" xfId="30337" xr:uid="{00000000-0005-0000-0000-0000CA750000}"/>
    <cellStyle name="20% - Accent1 3 7 3 2 8 2" xfId="30338" xr:uid="{00000000-0005-0000-0000-0000CB750000}"/>
    <cellStyle name="20% - Accent1 3 7 3 2 9" xfId="30339" xr:uid="{00000000-0005-0000-0000-0000CC750000}"/>
    <cellStyle name="20% - Accent1 3 7 3 3" xfId="30340" xr:uid="{00000000-0005-0000-0000-0000CD750000}"/>
    <cellStyle name="20% - Accent1 3 7 3 3 2" xfId="30341" xr:uid="{00000000-0005-0000-0000-0000CE750000}"/>
    <cellStyle name="20% - Accent1 3 7 3 3 2 2" xfId="30342" xr:uid="{00000000-0005-0000-0000-0000CF750000}"/>
    <cellStyle name="20% - Accent1 3 7 3 3 2 2 2" xfId="30343" xr:uid="{00000000-0005-0000-0000-0000D0750000}"/>
    <cellStyle name="20% - Accent1 3 7 3 3 2 2 2 2" xfId="30344" xr:uid="{00000000-0005-0000-0000-0000D1750000}"/>
    <cellStyle name="20% - Accent1 3 7 3 3 2 2 3" xfId="30345" xr:uid="{00000000-0005-0000-0000-0000D2750000}"/>
    <cellStyle name="20% - Accent1 3 7 3 3 2 3" xfId="30346" xr:uid="{00000000-0005-0000-0000-0000D3750000}"/>
    <cellStyle name="20% - Accent1 3 7 3 3 2 3 2" xfId="30347" xr:uid="{00000000-0005-0000-0000-0000D4750000}"/>
    <cellStyle name="20% - Accent1 3 7 3 3 2 4" xfId="30348" xr:uid="{00000000-0005-0000-0000-0000D5750000}"/>
    <cellStyle name="20% - Accent1 3 7 3 3 3" xfId="30349" xr:uid="{00000000-0005-0000-0000-0000D6750000}"/>
    <cellStyle name="20% - Accent1 3 7 3 3 3 2" xfId="30350" xr:uid="{00000000-0005-0000-0000-0000D7750000}"/>
    <cellStyle name="20% - Accent1 3 7 3 3 3 2 2" xfId="30351" xr:uid="{00000000-0005-0000-0000-0000D8750000}"/>
    <cellStyle name="20% - Accent1 3 7 3 3 3 2 2 2" xfId="30352" xr:uid="{00000000-0005-0000-0000-0000D9750000}"/>
    <cellStyle name="20% - Accent1 3 7 3 3 3 2 3" xfId="30353" xr:uid="{00000000-0005-0000-0000-0000DA750000}"/>
    <cellStyle name="20% - Accent1 3 7 3 3 3 3" xfId="30354" xr:uid="{00000000-0005-0000-0000-0000DB750000}"/>
    <cellStyle name="20% - Accent1 3 7 3 3 3 3 2" xfId="30355" xr:uid="{00000000-0005-0000-0000-0000DC750000}"/>
    <cellStyle name="20% - Accent1 3 7 3 3 3 4" xfId="30356" xr:uid="{00000000-0005-0000-0000-0000DD750000}"/>
    <cellStyle name="20% - Accent1 3 7 3 3 4" xfId="30357" xr:uid="{00000000-0005-0000-0000-0000DE750000}"/>
    <cellStyle name="20% - Accent1 3 7 3 3 4 2" xfId="30358" xr:uid="{00000000-0005-0000-0000-0000DF750000}"/>
    <cellStyle name="20% - Accent1 3 7 3 3 4 2 2" xfId="30359" xr:uid="{00000000-0005-0000-0000-0000E0750000}"/>
    <cellStyle name="20% - Accent1 3 7 3 3 4 2 2 2" xfId="30360" xr:uid="{00000000-0005-0000-0000-0000E1750000}"/>
    <cellStyle name="20% - Accent1 3 7 3 3 4 2 3" xfId="30361" xr:uid="{00000000-0005-0000-0000-0000E2750000}"/>
    <cellStyle name="20% - Accent1 3 7 3 3 4 3" xfId="30362" xr:uid="{00000000-0005-0000-0000-0000E3750000}"/>
    <cellStyle name="20% - Accent1 3 7 3 3 4 3 2" xfId="30363" xr:uid="{00000000-0005-0000-0000-0000E4750000}"/>
    <cellStyle name="20% - Accent1 3 7 3 3 4 4" xfId="30364" xr:uid="{00000000-0005-0000-0000-0000E5750000}"/>
    <cellStyle name="20% - Accent1 3 7 3 3 5" xfId="30365" xr:uid="{00000000-0005-0000-0000-0000E6750000}"/>
    <cellStyle name="20% - Accent1 3 7 3 3 5 2" xfId="30366" xr:uid="{00000000-0005-0000-0000-0000E7750000}"/>
    <cellStyle name="20% - Accent1 3 7 3 3 5 2 2" xfId="30367" xr:uid="{00000000-0005-0000-0000-0000E8750000}"/>
    <cellStyle name="20% - Accent1 3 7 3 3 5 3" xfId="30368" xr:uid="{00000000-0005-0000-0000-0000E9750000}"/>
    <cellStyle name="20% - Accent1 3 7 3 3 6" xfId="30369" xr:uid="{00000000-0005-0000-0000-0000EA750000}"/>
    <cellStyle name="20% - Accent1 3 7 3 3 6 2" xfId="30370" xr:uid="{00000000-0005-0000-0000-0000EB750000}"/>
    <cellStyle name="20% - Accent1 3 7 3 3 6 2 2" xfId="30371" xr:uid="{00000000-0005-0000-0000-0000EC750000}"/>
    <cellStyle name="20% - Accent1 3 7 3 3 6 3" xfId="30372" xr:uid="{00000000-0005-0000-0000-0000ED750000}"/>
    <cellStyle name="20% - Accent1 3 7 3 3 7" xfId="30373" xr:uid="{00000000-0005-0000-0000-0000EE750000}"/>
    <cellStyle name="20% - Accent1 3 7 3 3 7 2" xfId="30374" xr:uid="{00000000-0005-0000-0000-0000EF750000}"/>
    <cellStyle name="20% - Accent1 3 7 3 3 8" xfId="30375" xr:uid="{00000000-0005-0000-0000-0000F0750000}"/>
    <cellStyle name="20% - Accent1 3 7 3 3 8 2" xfId="30376" xr:uid="{00000000-0005-0000-0000-0000F1750000}"/>
    <cellStyle name="20% - Accent1 3 7 3 3 9" xfId="30377" xr:uid="{00000000-0005-0000-0000-0000F2750000}"/>
    <cellStyle name="20% - Accent1 3 7 3 4" xfId="30378" xr:uid="{00000000-0005-0000-0000-0000F3750000}"/>
    <cellStyle name="20% - Accent1 3 7 3 4 2" xfId="30379" xr:uid="{00000000-0005-0000-0000-0000F4750000}"/>
    <cellStyle name="20% - Accent1 3 7 3 4 2 2" xfId="30380" xr:uid="{00000000-0005-0000-0000-0000F5750000}"/>
    <cellStyle name="20% - Accent1 3 7 3 4 2 2 2" xfId="30381" xr:uid="{00000000-0005-0000-0000-0000F6750000}"/>
    <cellStyle name="20% - Accent1 3 7 3 4 2 3" xfId="30382" xr:uid="{00000000-0005-0000-0000-0000F7750000}"/>
    <cellStyle name="20% - Accent1 3 7 3 4 3" xfId="30383" xr:uid="{00000000-0005-0000-0000-0000F8750000}"/>
    <cellStyle name="20% - Accent1 3 7 3 4 3 2" xfId="30384" xr:uid="{00000000-0005-0000-0000-0000F9750000}"/>
    <cellStyle name="20% - Accent1 3 7 3 4 4" xfId="30385" xr:uid="{00000000-0005-0000-0000-0000FA750000}"/>
    <cellStyle name="20% - Accent1 3 7 3 5" xfId="30386" xr:uid="{00000000-0005-0000-0000-0000FB750000}"/>
    <cellStyle name="20% - Accent1 3 7 3 5 2" xfId="30387" xr:uid="{00000000-0005-0000-0000-0000FC750000}"/>
    <cellStyle name="20% - Accent1 3 7 3 5 2 2" xfId="30388" xr:uid="{00000000-0005-0000-0000-0000FD750000}"/>
    <cellStyle name="20% - Accent1 3 7 3 5 2 2 2" xfId="30389" xr:uid="{00000000-0005-0000-0000-0000FE750000}"/>
    <cellStyle name="20% - Accent1 3 7 3 5 2 3" xfId="30390" xr:uid="{00000000-0005-0000-0000-0000FF750000}"/>
    <cellStyle name="20% - Accent1 3 7 3 5 3" xfId="30391" xr:uid="{00000000-0005-0000-0000-000000760000}"/>
    <cellStyle name="20% - Accent1 3 7 3 5 3 2" xfId="30392" xr:uid="{00000000-0005-0000-0000-000001760000}"/>
    <cellStyle name="20% - Accent1 3 7 3 5 4" xfId="30393" xr:uid="{00000000-0005-0000-0000-000002760000}"/>
    <cellStyle name="20% - Accent1 3 7 3 6" xfId="30394" xr:uid="{00000000-0005-0000-0000-000003760000}"/>
    <cellStyle name="20% - Accent1 3 7 3 6 2" xfId="30395" xr:uid="{00000000-0005-0000-0000-000004760000}"/>
    <cellStyle name="20% - Accent1 3 7 3 6 2 2" xfId="30396" xr:uid="{00000000-0005-0000-0000-000005760000}"/>
    <cellStyle name="20% - Accent1 3 7 3 6 2 2 2" xfId="30397" xr:uid="{00000000-0005-0000-0000-000006760000}"/>
    <cellStyle name="20% - Accent1 3 7 3 6 2 3" xfId="30398" xr:uid="{00000000-0005-0000-0000-000007760000}"/>
    <cellStyle name="20% - Accent1 3 7 3 6 3" xfId="30399" xr:uid="{00000000-0005-0000-0000-000008760000}"/>
    <cellStyle name="20% - Accent1 3 7 3 6 3 2" xfId="30400" xr:uid="{00000000-0005-0000-0000-000009760000}"/>
    <cellStyle name="20% - Accent1 3 7 3 6 4" xfId="30401" xr:uid="{00000000-0005-0000-0000-00000A760000}"/>
    <cellStyle name="20% - Accent1 3 7 3 7" xfId="30402" xr:uid="{00000000-0005-0000-0000-00000B760000}"/>
    <cellStyle name="20% - Accent1 3 7 3 7 2" xfId="30403" xr:uid="{00000000-0005-0000-0000-00000C760000}"/>
    <cellStyle name="20% - Accent1 3 7 3 7 2 2" xfId="30404" xr:uid="{00000000-0005-0000-0000-00000D760000}"/>
    <cellStyle name="20% - Accent1 3 7 3 7 3" xfId="30405" xr:uid="{00000000-0005-0000-0000-00000E760000}"/>
    <cellStyle name="20% - Accent1 3 7 3 8" xfId="30406" xr:uid="{00000000-0005-0000-0000-00000F760000}"/>
    <cellStyle name="20% - Accent1 3 7 3 8 2" xfId="30407" xr:uid="{00000000-0005-0000-0000-000010760000}"/>
    <cellStyle name="20% - Accent1 3 7 3 8 2 2" xfId="30408" xr:uid="{00000000-0005-0000-0000-000011760000}"/>
    <cellStyle name="20% - Accent1 3 7 3 8 3" xfId="30409" xr:uid="{00000000-0005-0000-0000-000012760000}"/>
    <cellStyle name="20% - Accent1 3 7 3 9" xfId="30410" xr:uid="{00000000-0005-0000-0000-000013760000}"/>
    <cellStyle name="20% - Accent1 3 7 3 9 2" xfId="30411" xr:uid="{00000000-0005-0000-0000-000014760000}"/>
    <cellStyle name="20% - Accent1 3 7 4" xfId="30412" xr:uid="{00000000-0005-0000-0000-000015760000}"/>
    <cellStyle name="20% - Accent1 3 7 4 10" xfId="30413" xr:uid="{00000000-0005-0000-0000-000016760000}"/>
    <cellStyle name="20% - Accent1 3 7 4 10 2" xfId="30414" xr:uid="{00000000-0005-0000-0000-000017760000}"/>
    <cellStyle name="20% - Accent1 3 7 4 11" xfId="30415" xr:uid="{00000000-0005-0000-0000-000018760000}"/>
    <cellStyle name="20% - Accent1 3 7 4 2" xfId="30416" xr:uid="{00000000-0005-0000-0000-000019760000}"/>
    <cellStyle name="20% - Accent1 3 7 4 2 2" xfId="30417" xr:uid="{00000000-0005-0000-0000-00001A760000}"/>
    <cellStyle name="20% - Accent1 3 7 4 2 2 2" xfId="30418" xr:uid="{00000000-0005-0000-0000-00001B760000}"/>
    <cellStyle name="20% - Accent1 3 7 4 2 2 2 2" xfId="30419" xr:uid="{00000000-0005-0000-0000-00001C760000}"/>
    <cellStyle name="20% - Accent1 3 7 4 2 2 2 2 2" xfId="30420" xr:uid="{00000000-0005-0000-0000-00001D760000}"/>
    <cellStyle name="20% - Accent1 3 7 4 2 2 2 3" xfId="30421" xr:uid="{00000000-0005-0000-0000-00001E760000}"/>
    <cellStyle name="20% - Accent1 3 7 4 2 2 3" xfId="30422" xr:uid="{00000000-0005-0000-0000-00001F760000}"/>
    <cellStyle name="20% - Accent1 3 7 4 2 2 3 2" xfId="30423" xr:uid="{00000000-0005-0000-0000-000020760000}"/>
    <cellStyle name="20% - Accent1 3 7 4 2 2 4" xfId="30424" xr:uid="{00000000-0005-0000-0000-000021760000}"/>
    <cellStyle name="20% - Accent1 3 7 4 2 3" xfId="30425" xr:uid="{00000000-0005-0000-0000-000022760000}"/>
    <cellStyle name="20% - Accent1 3 7 4 2 3 2" xfId="30426" xr:uid="{00000000-0005-0000-0000-000023760000}"/>
    <cellStyle name="20% - Accent1 3 7 4 2 3 2 2" xfId="30427" xr:uid="{00000000-0005-0000-0000-000024760000}"/>
    <cellStyle name="20% - Accent1 3 7 4 2 3 2 2 2" xfId="30428" xr:uid="{00000000-0005-0000-0000-000025760000}"/>
    <cellStyle name="20% - Accent1 3 7 4 2 3 2 3" xfId="30429" xr:uid="{00000000-0005-0000-0000-000026760000}"/>
    <cellStyle name="20% - Accent1 3 7 4 2 3 3" xfId="30430" xr:uid="{00000000-0005-0000-0000-000027760000}"/>
    <cellStyle name="20% - Accent1 3 7 4 2 3 3 2" xfId="30431" xr:uid="{00000000-0005-0000-0000-000028760000}"/>
    <cellStyle name="20% - Accent1 3 7 4 2 3 4" xfId="30432" xr:uid="{00000000-0005-0000-0000-000029760000}"/>
    <cellStyle name="20% - Accent1 3 7 4 2 4" xfId="30433" xr:uid="{00000000-0005-0000-0000-00002A760000}"/>
    <cellStyle name="20% - Accent1 3 7 4 2 4 2" xfId="30434" xr:uid="{00000000-0005-0000-0000-00002B760000}"/>
    <cellStyle name="20% - Accent1 3 7 4 2 4 2 2" xfId="30435" xr:uid="{00000000-0005-0000-0000-00002C760000}"/>
    <cellStyle name="20% - Accent1 3 7 4 2 4 2 2 2" xfId="30436" xr:uid="{00000000-0005-0000-0000-00002D760000}"/>
    <cellStyle name="20% - Accent1 3 7 4 2 4 2 3" xfId="30437" xr:uid="{00000000-0005-0000-0000-00002E760000}"/>
    <cellStyle name="20% - Accent1 3 7 4 2 4 3" xfId="30438" xr:uid="{00000000-0005-0000-0000-00002F760000}"/>
    <cellStyle name="20% - Accent1 3 7 4 2 4 3 2" xfId="30439" xr:uid="{00000000-0005-0000-0000-000030760000}"/>
    <cellStyle name="20% - Accent1 3 7 4 2 4 4" xfId="30440" xr:uid="{00000000-0005-0000-0000-000031760000}"/>
    <cellStyle name="20% - Accent1 3 7 4 2 5" xfId="30441" xr:uid="{00000000-0005-0000-0000-000032760000}"/>
    <cellStyle name="20% - Accent1 3 7 4 2 5 2" xfId="30442" xr:uid="{00000000-0005-0000-0000-000033760000}"/>
    <cellStyle name="20% - Accent1 3 7 4 2 5 2 2" xfId="30443" xr:uid="{00000000-0005-0000-0000-000034760000}"/>
    <cellStyle name="20% - Accent1 3 7 4 2 5 3" xfId="30444" xr:uid="{00000000-0005-0000-0000-000035760000}"/>
    <cellStyle name="20% - Accent1 3 7 4 2 6" xfId="30445" xr:uid="{00000000-0005-0000-0000-000036760000}"/>
    <cellStyle name="20% - Accent1 3 7 4 2 6 2" xfId="30446" xr:uid="{00000000-0005-0000-0000-000037760000}"/>
    <cellStyle name="20% - Accent1 3 7 4 2 6 2 2" xfId="30447" xr:uid="{00000000-0005-0000-0000-000038760000}"/>
    <cellStyle name="20% - Accent1 3 7 4 2 6 3" xfId="30448" xr:uid="{00000000-0005-0000-0000-000039760000}"/>
    <cellStyle name="20% - Accent1 3 7 4 2 7" xfId="30449" xr:uid="{00000000-0005-0000-0000-00003A760000}"/>
    <cellStyle name="20% - Accent1 3 7 4 2 7 2" xfId="30450" xr:uid="{00000000-0005-0000-0000-00003B760000}"/>
    <cellStyle name="20% - Accent1 3 7 4 2 8" xfId="30451" xr:uid="{00000000-0005-0000-0000-00003C760000}"/>
    <cellStyle name="20% - Accent1 3 7 4 2 8 2" xfId="30452" xr:uid="{00000000-0005-0000-0000-00003D760000}"/>
    <cellStyle name="20% - Accent1 3 7 4 2 9" xfId="30453" xr:uid="{00000000-0005-0000-0000-00003E760000}"/>
    <cellStyle name="20% - Accent1 3 7 4 3" xfId="30454" xr:uid="{00000000-0005-0000-0000-00003F760000}"/>
    <cellStyle name="20% - Accent1 3 7 4 3 2" xfId="30455" xr:uid="{00000000-0005-0000-0000-000040760000}"/>
    <cellStyle name="20% - Accent1 3 7 4 3 2 2" xfId="30456" xr:uid="{00000000-0005-0000-0000-000041760000}"/>
    <cellStyle name="20% - Accent1 3 7 4 3 2 2 2" xfId="30457" xr:uid="{00000000-0005-0000-0000-000042760000}"/>
    <cellStyle name="20% - Accent1 3 7 4 3 2 2 2 2" xfId="30458" xr:uid="{00000000-0005-0000-0000-000043760000}"/>
    <cellStyle name="20% - Accent1 3 7 4 3 2 2 3" xfId="30459" xr:uid="{00000000-0005-0000-0000-000044760000}"/>
    <cellStyle name="20% - Accent1 3 7 4 3 2 3" xfId="30460" xr:uid="{00000000-0005-0000-0000-000045760000}"/>
    <cellStyle name="20% - Accent1 3 7 4 3 2 3 2" xfId="30461" xr:uid="{00000000-0005-0000-0000-000046760000}"/>
    <cellStyle name="20% - Accent1 3 7 4 3 2 4" xfId="30462" xr:uid="{00000000-0005-0000-0000-000047760000}"/>
    <cellStyle name="20% - Accent1 3 7 4 3 3" xfId="30463" xr:uid="{00000000-0005-0000-0000-000048760000}"/>
    <cellStyle name="20% - Accent1 3 7 4 3 3 2" xfId="30464" xr:uid="{00000000-0005-0000-0000-000049760000}"/>
    <cellStyle name="20% - Accent1 3 7 4 3 3 2 2" xfId="30465" xr:uid="{00000000-0005-0000-0000-00004A760000}"/>
    <cellStyle name="20% - Accent1 3 7 4 3 3 2 2 2" xfId="30466" xr:uid="{00000000-0005-0000-0000-00004B760000}"/>
    <cellStyle name="20% - Accent1 3 7 4 3 3 2 3" xfId="30467" xr:uid="{00000000-0005-0000-0000-00004C760000}"/>
    <cellStyle name="20% - Accent1 3 7 4 3 3 3" xfId="30468" xr:uid="{00000000-0005-0000-0000-00004D760000}"/>
    <cellStyle name="20% - Accent1 3 7 4 3 3 3 2" xfId="30469" xr:uid="{00000000-0005-0000-0000-00004E760000}"/>
    <cellStyle name="20% - Accent1 3 7 4 3 3 4" xfId="30470" xr:uid="{00000000-0005-0000-0000-00004F760000}"/>
    <cellStyle name="20% - Accent1 3 7 4 3 4" xfId="30471" xr:uid="{00000000-0005-0000-0000-000050760000}"/>
    <cellStyle name="20% - Accent1 3 7 4 3 4 2" xfId="30472" xr:uid="{00000000-0005-0000-0000-000051760000}"/>
    <cellStyle name="20% - Accent1 3 7 4 3 4 2 2" xfId="30473" xr:uid="{00000000-0005-0000-0000-000052760000}"/>
    <cellStyle name="20% - Accent1 3 7 4 3 4 2 2 2" xfId="30474" xr:uid="{00000000-0005-0000-0000-000053760000}"/>
    <cellStyle name="20% - Accent1 3 7 4 3 4 2 3" xfId="30475" xr:uid="{00000000-0005-0000-0000-000054760000}"/>
    <cellStyle name="20% - Accent1 3 7 4 3 4 3" xfId="30476" xr:uid="{00000000-0005-0000-0000-000055760000}"/>
    <cellStyle name="20% - Accent1 3 7 4 3 4 3 2" xfId="30477" xr:uid="{00000000-0005-0000-0000-000056760000}"/>
    <cellStyle name="20% - Accent1 3 7 4 3 4 4" xfId="30478" xr:uid="{00000000-0005-0000-0000-000057760000}"/>
    <cellStyle name="20% - Accent1 3 7 4 3 5" xfId="30479" xr:uid="{00000000-0005-0000-0000-000058760000}"/>
    <cellStyle name="20% - Accent1 3 7 4 3 5 2" xfId="30480" xr:uid="{00000000-0005-0000-0000-000059760000}"/>
    <cellStyle name="20% - Accent1 3 7 4 3 5 2 2" xfId="30481" xr:uid="{00000000-0005-0000-0000-00005A760000}"/>
    <cellStyle name="20% - Accent1 3 7 4 3 5 3" xfId="30482" xr:uid="{00000000-0005-0000-0000-00005B760000}"/>
    <cellStyle name="20% - Accent1 3 7 4 3 6" xfId="30483" xr:uid="{00000000-0005-0000-0000-00005C760000}"/>
    <cellStyle name="20% - Accent1 3 7 4 3 6 2" xfId="30484" xr:uid="{00000000-0005-0000-0000-00005D760000}"/>
    <cellStyle name="20% - Accent1 3 7 4 3 6 2 2" xfId="30485" xr:uid="{00000000-0005-0000-0000-00005E760000}"/>
    <cellStyle name="20% - Accent1 3 7 4 3 6 3" xfId="30486" xr:uid="{00000000-0005-0000-0000-00005F760000}"/>
    <cellStyle name="20% - Accent1 3 7 4 3 7" xfId="30487" xr:uid="{00000000-0005-0000-0000-000060760000}"/>
    <cellStyle name="20% - Accent1 3 7 4 3 7 2" xfId="30488" xr:uid="{00000000-0005-0000-0000-000061760000}"/>
    <cellStyle name="20% - Accent1 3 7 4 3 8" xfId="30489" xr:uid="{00000000-0005-0000-0000-000062760000}"/>
    <cellStyle name="20% - Accent1 3 7 4 3 8 2" xfId="30490" xr:uid="{00000000-0005-0000-0000-000063760000}"/>
    <cellStyle name="20% - Accent1 3 7 4 3 9" xfId="30491" xr:uid="{00000000-0005-0000-0000-000064760000}"/>
    <cellStyle name="20% - Accent1 3 7 4 4" xfId="30492" xr:uid="{00000000-0005-0000-0000-000065760000}"/>
    <cellStyle name="20% - Accent1 3 7 4 4 2" xfId="30493" xr:uid="{00000000-0005-0000-0000-000066760000}"/>
    <cellStyle name="20% - Accent1 3 7 4 4 2 2" xfId="30494" xr:uid="{00000000-0005-0000-0000-000067760000}"/>
    <cellStyle name="20% - Accent1 3 7 4 4 2 2 2" xfId="30495" xr:uid="{00000000-0005-0000-0000-000068760000}"/>
    <cellStyle name="20% - Accent1 3 7 4 4 2 3" xfId="30496" xr:uid="{00000000-0005-0000-0000-000069760000}"/>
    <cellStyle name="20% - Accent1 3 7 4 4 3" xfId="30497" xr:uid="{00000000-0005-0000-0000-00006A760000}"/>
    <cellStyle name="20% - Accent1 3 7 4 4 3 2" xfId="30498" xr:uid="{00000000-0005-0000-0000-00006B760000}"/>
    <cellStyle name="20% - Accent1 3 7 4 4 4" xfId="30499" xr:uid="{00000000-0005-0000-0000-00006C760000}"/>
    <cellStyle name="20% - Accent1 3 7 4 5" xfId="30500" xr:uid="{00000000-0005-0000-0000-00006D760000}"/>
    <cellStyle name="20% - Accent1 3 7 4 5 2" xfId="30501" xr:uid="{00000000-0005-0000-0000-00006E760000}"/>
    <cellStyle name="20% - Accent1 3 7 4 5 2 2" xfId="30502" xr:uid="{00000000-0005-0000-0000-00006F760000}"/>
    <cellStyle name="20% - Accent1 3 7 4 5 2 2 2" xfId="30503" xr:uid="{00000000-0005-0000-0000-000070760000}"/>
    <cellStyle name="20% - Accent1 3 7 4 5 2 3" xfId="30504" xr:uid="{00000000-0005-0000-0000-000071760000}"/>
    <cellStyle name="20% - Accent1 3 7 4 5 3" xfId="30505" xr:uid="{00000000-0005-0000-0000-000072760000}"/>
    <cellStyle name="20% - Accent1 3 7 4 5 3 2" xfId="30506" xr:uid="{00000000-0005-0000-0000-000073760000}"/>
    <cellStyle name="20% - Accent1 3 7 4 5 4" xfId="30507" xr:uid="{00000000-0005-0000-0000-000074760000}"/>
    <cellStyle name="20% - Accent1 3 7 4 6" xfId="30508" xr:uid="{00000000-0005-0000-0000-000075760000}"/>
    <cellStyle name="20% - Accent1 3 7 4 6 2" xfId="30509" xr:uid="{00000000-0005-0000-0000-000076760000}"/>
    <cellStyle name="20% - Accent1 3 7 4 6 2 2" xfId="30510" xr:uid="{00000000-0005-0000-0000-000077760000}"/>
    <cellStyle name="20% - Accent1 3 7 4 6 2 2 2" xfId="30511" xr:uid="{00000000-0005-0000-0000-000078760000}"/>
    <cellStyle name="20% - Accent1 3 7 4 6 2 3" xfId="30512" xr:uid="{00000000-0005-0000-0000-000079760000}"/>
    <cellStyle name="20% - Accent1 3 7 4 6 3" xfId="30513" xr:uid="{00000000-0005-0000-0000-00007A760000}"/>
    <cellStyle name="20% - Accent1 3 7 4 6 3 2" xfId="30514" xr:uid="{00000000-0005-0000-0000-00007B760000}"/>
    <cellStyle name="20% - Accent1 3 7 4 6 4" xfId="30515" xr:uid="{00000000-0005-0000-0000-00007C760000}"/>
    <cellStyle name="20% - Accent1 3 7 4 7" xfId="30516" xr:uid="{00000000-0005-0000-0000-00007D760000}"/>
    <cellStyle name="20% - Accent1 3 7 4 7 2" xfId="30517" xr:uid="{00000000-0005-0000-0000-00007E760000}"/>
    <cellStyle name="20% - Accent1 3 7 4 7 2 2" xfId="30518" xr:uid="{00000000-0005-0000-0000-00007F760000}"/>
    <cellStyle name="20% - Accent1 3 7 4 7 3" xfId="30519" xr:uid="{00000000-0005-0000-0000-000080760000}"/>
    <cellStyle name="20% - Accent1 3 7 4 8" xfId="30520" xr:uid="{00000000-0005-0000-0000-000081760000}"/>
    <cellStyle name="20% - Accent1 3 7 4 8 2" xfId="30521" xr:uid="{00000000-0005-0000-0000-000082760000}"/>
    <cellStyle name="20% - Accent1 3 7 4 8 2 2" xfId="30522" xr:uid="{00000000-0005-0000-0000-000083760000}"/>
    <cellStyle name="20% - Accent1 3 7 4 8 3" xfId="30523" xr:uid="{00000000-0005-0000-0000-000084760000}"/>
    <cellStyle name="20% - Accent1 3 7 4 9" xfId="30524" xr:uid="{00000000-0005-0000-0000-000085760000}"/>
    <cellStyle name="20% - Accent1 3 7 4 9 2" xfId="30525" xr:uid="{00000000-0005-0000-0000-000086760000}"/>
    <cellStyle name="20% - Accent1 3 7 5" xfId="30526" xr:uid="{00000000-0005-0000-0000-000087760000}"/>
    <cellStyle name="20% - Accent1 3 7 5 2" xfId="30527" xr:uid="{00000000-0005-0000-0000-000088760000}"/>
    <cellStyle name="20% - Accent1 3 7 5 2 2" xfId="30528" xr:uid="{00000000-0005-0000-0000-000089760000}"/>
    <cellStyle name="20% - Accent1 3 7 5 2 2 2" xfId="30529" xr:uid="{00000000-0005-0000-0000-00008A760000}"/>
    <cellStyle name="20% - Accent1 3 7 5 2 2 2 2" xfId="30530" xr:uid="{00000000-0005-0000-0000-00008B760000}"/>
    <cellStyle name="20% - Accent1 3 7 5 2 2 3" xfId="30531" xr:uid="{00000000-0005-0000-0000-00008C760000}"/>
    <cellStyle name="20% - Accent1 3 7 5 2 3" xfId="30532" xr:uid="{00000000-0005-0000-0000-00008D760000}"/>
    <cellStyle name="20% - Accent1 3 7 5 2 3 2" xfId="30533" xr:uid="{00000000-0005-0000-0000-00008E760000}"/>
    <cellStyle name="20% - Accent1 3 7 5 2 4" xfId="30534" xr:uid="{00000000-0005-0000-0000-00008F760000}"/>
    <cellStyle name="20% - Accent1 3 7 5 3" xfId="30535" xr:uid="{00000000-0005-0000-0000-000090760000}"/>
    <cellStyle name="20% - Accent1 3 7 5 3 2" xfId="30536" xr:uid="{00000000-0005-0000-0000-000091760000}"/>
    <cellStyle name="20% - Accent1 3 7 5 3 2 2" xfId="30537" xr:uid="{00000000-0005-0000-0000-000092760000}"/>
    <cellStyle name="20% - Accent1 3 7 5 3 2 2 2" xfId="30538" xr:uid="{00000000-0005-0000-0000-000093760000}"/>
    <cellStyle name="20% - Accent1 3 7 5 3 2 3" xfId="30539" xr:uid="{00000000-0005-0000-0000-000094760000}"/>
    <cellStyle name="20% - Accent1 3 7 5 3 3" xfId="30540" xr:uid="{00000000-0005-0000-0000-000095760000}"/>
    <cellStyle name="20% - Accent1 3 7 5 3 3 2" xfId="30541" xr:uid="{00000000-0005-0000-0000-000096760000}"/>
    <cellStyle name="20% - Accent1 3 7 5 3 4" xfId="30542" xr:uid="{00000000-0005-0000-0000-000097760000}"/>
    <cellStyle name="20% - Accent1 3 7 5 4" xfId="30543" xr:uid="{00000000-0005-0000-0000-000098760000}"/>
    <cellStyle name="20% - Accent1 3 7 5 4 2" xfId="30544" xr:uid="{00000000-0005-0000-0000-000099760000}"/>
    <cellStyle name="20% - Accent1 3 7 5 4 2 2" xfId="30545" xr:uid="{00000000-0005-0000-0000-00009A760000}"/>
    <cellStyle name="20% - Accent1 3 7 5 4 2 2 2" xfId="30546" xr:uid="{00000000-0005-0000-0000-00009B760000}"/>
    <cellStyle name="20% - Accent1 3 7 5 4 2 3" xfId="30547" xr:uid="{00000000-0005-0000-0000-00009C760000}"/>
    <cellStyle name="20% - Accent1 3 7 5 4 3" xfId="30548" xr:uid="{00000000-0005-0000-0000-00009D760000}"/>
    <cellStyle name="20% - Accent1 3 7 5 4 3 2" xfId="30549" xr:uid="{00000000-0005-0000-0000-00009E760000}"/>
    <cellStyle name="20% - Accent1 3 7 5 4 4" xfId="30550" xr:uid="{00000000-0005-0000-0000-00009F760000}"/>
    <cellStyle name="20% - Accent1 3 7 5 5" xfId="30551" xr:uid="{00000000-0005-0000-0000-0000A0760000}"/>
    <cellStyle name="20% - Accent1 3 7 5 5 2" xfId="30552" xr:uid="{00000000-0005-0000-0000-0000A1760000}"/>
    <cellStyle name="20% - Accent1 3 7 5 5 2 2" xfId="30553" xr:uid="{00000000-0005-0000-0000-0000A2760000}"/>
    <cellStyle name="20% - Accent1 3 7 5 5 3" xfId="30554" xr:uid="{00000000-0005-0000-0000-0000A3760000}"/>
    <cellStyle name="20% - Accent1 3 7 5 6" xfId="30555" xr:uid="{00000000-0005-0000-0000-0000A4760000}"/>
    <cellStyle name="20% - Accent1 3 7 5 6 2" xfId="30556" xr:uid="{00000000-0005-0000-0000-0000A5760000}"/>
    <cellStyle name="20% - Accent1 3 7 5 6 2 2" xfId="30557" xr:uid="{00000000-0005-0000-0000-0000A6760000}"/>
    <cellStyle name="20% - Accent1 3 7 5 6 3" xfId="30558" xr:uid="{00000000-0005-0000-0000-0000A7760000}"/>
    <cellStyle name="20% - Accent1 3 7 5 7" xfId="30559" xr:uid="{00000000-0005-0000-0000-0000A8760000}"/>
    <cellStyle name="20% - Accent1 3 7 5 7 2" xfId="30560" xr:uid="{00000000-0005-0000-0000-0000A9760000}"/>
    <cellStyle name="20% - Accent1 3 7 5 8" xfId="30561" xr:uid="{00000000-0005-0000-0000-0000AA760000}"/>
    <cellStyle name="20% - Accent1 3 7 5 8 2" xfId="30562" xr:uid="{00000000-0005-0000-0000-0000AB760000}"/>
    <cellStyle name="20% - Accent1 3 7 5 9" xfId="30563" xr:uid="{00000000-0005-0000-0000-0000AC760000}"/>
    <cellStyle name="20% - Accent1 3 7 6" xfId="30564" xr:uid="{00000000-0005-0000-0000-0000AD760000}"/>
    <cellStyle name="20% - Accent1 3 7 6 2" xfId="30565" xr:uid="{00000000-0005-0000-0000-0000AE760000}"/>
    <cellStyle name="20% - Accent1 3 7 6 2 2" xfId="30566" xr:uid="{00000000-0005-0000-0000-0000AF760000}"/>
    <cellStyle name="20% - Accent1 3 7 6 2 2 2" xfId="30567" xr:uid="{00000000-0005-0000-0000-0000B0760000}"/>
    <cellStyle name="20% - Accent1 3 7 6 2 2 2 2" xfId="30568" xr:uid="{00000000-0005-0000-0000-0000B1760000}"/>
    <cellStyle name="20% - Accent1 3 7 6 2 2 3" xfId="30569" xr:uid="{00000000-0005-0000-0000-0000B2760000}"/>
    <cellStyle name="20% - Accent1 3 7 6 2 3" xfId="30570" xr:uid="{00000000-0005-0000-0000-0000B3760000}"/>
    <cellStyle name="20% - Accent1 3 7 6 2 3 2" xfId="30571" xr:uid="{00000000-0005-0000-0000-0000B4760000}"/>
    <cellStyle name="20% - Accent1 3 7 6 2 4" xfId="30572" xr:uid="{00000000-0005-0000-0000-0000B5760000}"/>
    <cellStyle name="20% - Accent1 3 7 6 3" xfId="30573" xr:uid="{00000000-0005-0000-0000-0000B6760000}"/>
    <cellStyle name="20% - Accent1 3 7 6 3 2" xfId="30574" xr:uid="{00000000-0005-0000-0000-0000B7760000}"/>
    <cellStyle name="20% - Accent1 3 7 6 3 2 2" xfId="30575" xr:uid="{00000000-0005-0000-0000-0000B8760000}"/>
    <cellStyle name="20% - Accent1 3 7 6 3 2 2 2" xfId="30576" xr:uid="{00000000-0005-0000-0000-0000B9760000}"/>
    <cellStyle name="20% - Accent1 3 7 6 3 2 3" xfId="30577" xr:uid="{00000000-0005-0000-0000-0000BA760000}"/>
    <cellStyle name="20% - Accent1 3 7 6 3 3" xfId="30578" xr:uid="{00000000-0005-0000-0000-0000BB760000}"/>
    <cellStyle name="20% - Accent1 3 7 6 3 3 2" xfId="30579" xr:uid="{00000000-0005-0000-0000-0000BC760000}"/>
    <cellStyle name="20% - Accent1 3 7 6 3 4" xfId="30580" xr:uid="{00000000-0005-0000-0000-0000BD760000}"/>
    <cellStyle name="20% - Accent1 3 7 6 4" xfId="30581" xr:uid="{00000000-0005-0000-0000-0000BE760000}"/>
    <cellStyle name="20% - Accent1 3 7 6 4 2" xfId="30582" xr:uid="{00000000-0005-0000-0000-0000BF760000}"/>
    <cellStyle name="20% - Accent1 3 7 6 4 2 2" xfId="30583" xr:uid="{00000000-0005-0000-0000-0000C0760000}"/>
    <cellStyle name="20% - Accent1 3 7 6 4 2 2 2" xfId="30584" xr:uid="{00000000-0005-0000-0000-0000C1760000}"/>
    <cellStyle name="20% - Accent1 3 7 6 4 2 3" xfId="30585" xr:uid="{00000000-0005-0000-0000-0000C2760000}"/>
    <cellStyle name="20% - Accent1 3 7 6 4 3" xfId="30586" xr:uid="{00000000-0005-0000-0000-0000C3760000}"/>
    <cellStyle name="20% - Accent1 3 7 6 4 3 2" xfId="30587" xr:uid="{00000000-0005-0000-0000-0000C4760000}"/>
    <cellStyle name="20% - Accent1 3 7 6 4 4" xfId="30588" xr:uid="{00000000-0005-0000-0000-0000C5760000}"/>
    <cellStyle name="20% - Accent1 3 7 6 5" xfId="30589" xr:uid="{00000000-0005-0000-0000-0000C6760000}"/>
    <cellStyle name="20% - Accent1 3 7 6 5 2" xfId="30590" xr:uid="{00000000-0005-0000-0000-0000C7760000}"/>
    <cellStyle name="20% - Accent1 3 7 6 5 2 2" xfId="30591" xr:uid="{00000000-0005-0000-0000-0000C8760000}"/>
    <cellStyle name="20% - Accent1 3 7 6 5 3" xfId="30592" xr:uid="{00000000-0005-0000-0000-0000C9760000}"/>
    <cellStyle name="20% - Accent1 3 7 6 6" xfId="30593" xr:uid="{00000000-0005-0000-0000-0000CA760000}"/>
    <cellStyle name="20% - Accent1 3 7 6 6 2" xfId="30594" xr:uid="{00000000-0005-0000-0000-0000CB760000}"/>
    <cellStyle name="20% - Accent1 3 7 6 6 2 2" xfId="30595" xr:uid="{00000000-0005-0000-0000-0000CC760000}"/>
    <cellStyle name="20% - Accent1 3 7 6 6 3" xfId="30596" xr:uid="{00000000-0005-0000-0000-0000CD760000}"/>
    <cellStyle name="20% - Accent1 3 7 6 7" xfId="30597" xr:uid="{00000000-0005-0000-0000-0000CE760000}"/>
    <cellStyle name="20% - Accent1 3 7 6 7 2" xfId="30598" xr:uid="{00000000-0005-0000-0000-0000CF760000}"/>
    <cellStyle name="20% - Accent1 3 7 6 8" xfId="30599" xr:uid="{00000000-0005-0000-0000-0000D0760000}"/>
    <cellStyle name="20% - Accent1 3 7 6 8 2" xfId="30600" xr:uid="{00000000-0005-0000-0000-0000D1760000}"/>
    <cellStyle name="20% - Accent1 3 7 6 9" xfId="30601" xr:uid="{00000000-0005-0000-0000-0000D2760000}"/>
    <cellStyle name="20% - Accent1 3 7 7" xfId="30602" xr:uid="{00000000-0005-0000-0000-0000D3760000}"/>
    <cellStyle name="20% - Accent1 3 7 7 2" xfId="30603" xr:uid="{00000000-0005-0000-0000-0000D4760000}"/>
    <cellStyle name="20% - Accent1 3 7 7 2 2" xfId="30604" xr:uid="{00000000-0005-0000-0000-0000D5760000}"/>
    <cellStyle name="20% - Accent1 3 7 7 2 2 2" xfId="30605" xr:uid="{00000000-0005-0000-0000-0000D6760000}"/>
    <cellStyle name="20% - Accent1 3 7 7 2 3" xfId="30606" xr:uid="{00000000-0005-0000-0000-0000D7760000}"/>
    <cellStyle name="20% - Accent1 3 7 7 3" xfId="30607" xr:uid="{00000000-0005-0000-0000-0000D8760000}"/>
    <cellStyle name="20% - Accent1 3 7 7 3 2" xfId="30608" xr:uid="{00000000-0005-0000-0000-0000D9760000}"/>
    <cellStyle name="20% - Accent1 3 7 7 4" xfId="30609" xr:uid="{00000000-0005-0000-0000-0000DA760000}"/>
    <cellStyle name="20% - Accent1 3 7 8" xfId="30610" xr:uid="{00000000-0005-0000-0000-0000DB760000}"/>
    <cellStyle name="20% - Accent1 3 7 8 2" xfId="30611" xr:uid="{00000000-0005-0000-0000-0000DC760000}"/>
    <cellStyle name="20% - Accent1 3 7 8 2 2" xfId="30612" xr:uid="{00000000-0005-0000-0000-0000DD760000}"/>
    <cellStyle name="20% - Accent1 3 7 8 2 2 2" xfId="30613" xr:uid="{00000000-0005-0000-0000-0000DE760000}"/>
    <cellStyle name="20% - Accent1 3 7 8 2 3" xfId="30614" xr:uid="{00000000-0005-0000-0000-0000DF760000}"/>
    <cellStyle name="20% - Accent1 3 7 8 3" xfId="30615" xr:uid="{00000000-0005-0000-0000-0000E0760000}"/>
    <cellStyle name="20% - Accent1 3 7 8 3 2" xfId="30616" xr:uid="{00000000-0005-0000-0000-0000E1760000}"/>
    <cellStyle name="20% - Accent1 3 7 8 4" xfId="30617" xr:uid="{00000000-0005-0000-0000-0000E2760000}"/>
    <cellStyle name="20% - Accent1 3 7 9" xfId="30618" xr:uid="{00000000-0005-0000-0000-0000E3760000}"/>
    <cellStyle name="20% - Accent1 3 7 9 2" xfId="30619" xr:uid="{00000000-0005-0000-0000-0000E4760000}"/>
    <cellStyle name="20% - Accent1 3 7 9 2 2" xfId="30620" xr:uid="{00000000-0005-0000-0000-0000E5760000}"/>
    <cellStyle name="20% - Accent1 3 7 9 2 2 2" xfId="30621" xr:uid="{00000000-0005-0000-0000-0000E6760000}"/>
    <cellStyle name="20% - Accent1 3 7 9 2 3" xfId="30622" xr:uid="{00000000-0005-0000-0000-0000E7760000}"/>
    <cellStyle name="20% - Accent1 3 7 9 3" xfId="30623" xr:uid="{00000000-0005-0000-0000-0000E8760000}"/>
    <cellStyle name="20% - Accent1 3 7 9 3 2" xfId="30624" xr:uid="{00000000-0005-0000-0000-0000E9760000}"/>
    <cellStyle name="20% - Accent1 3 7 9 4" xfId="30625" xr:uid="{00000000-0005-0000-0000-0000EA760000}"/>
    <cellStyle name="20% - Accent1 3 8" xfId="30626" xr:uid="{00000000-0005-0000-0000-0000EB760000}"/>
    <cellStyle name="20% - Accent1 3 8 10" xfId="30627" xr:uid="{00000000-0005-0000-0000-0000EC760000}"/>
    <cellStyle name="20% - Accent1 3 8 10 2" xfId="30628" xr:uid="{00000000-0005-0000-0000-0000ED760000}"/>
    <cellStyle name="20% - Accent1 3 8 11" xfId="30629" xr:uid="{00000000-0005-0000-0000-0000EE760000}"/>
    <cellStyle name="20% - Accent1 3 8 11 2" xfId="30630" xr:uid="{00000000-0005-0000-0000-0000EF760000}"/>
    <cellStyle name="20% - Accent1 3 8 12" xfId="30631" xr:uid="{00000000-0005-0000-0000-0000F0760000}"/>
    <cellStyle name="20% - Accent1 3 8 2" xfId="30632" xr:uid="{00000000-0005-0000-0000-0000F1760000}"/>
    <cellStyle name="20% - Accent1 3 8 2 10" xfId="30633" xr:uid="{00000000-0005-0000-0000-0000F2760000}"/>
    <cellStyle name="20% - Accent1 3 8 2 10 2" xfId="30634" xr:uid="{00000000-0005-0000-0000-0000F3760000}"/>
    <cellStyle name="20% - Accent1 3 8 2 11" xfId="30635" xr:uid="{00000000-0005-0000-0000-0000F4760000}"/>
    <cellStyle name="20% - Accent1 3 8 2 2" xfId="30636" xr:uid="{00000000-0005-0000-0000-0000F5760000}"/>
    <cellStyle name="20% - Accent1 3 8 2 2 2" xfId="30637" xr:uid="{00000000-0005-0000-0000-0000F6760000}"/>
    <cellStyle name="20% - Accent1 3 8 2 2 2 2" xfId="30638" xr:uid="{00000000-0005-0000-0000-0000F7760000}"/>
    <cellStyle name="20% - Accent1 3 8 2 2 2 2 2" xfId="30639" xr:uid="{00000000-0005-0000-0000-0000F8760000}"/>
    <cellStyle name="20% - Accent1 3 8 2 2 2 2 2 2" xfId="30640" xr:uid="{00000000-0005-0000-0000-0000F9760000}"/>
    <cellStyle name="20% - Accent1 3 8 2 2 2 2 3" xfId="30641" xr:uid="{00000000-0005-0000-0000-0000FA760000}"/>
    <cellStyle name="20% - Accent1 3 8 2 2 2 3" xfId="30642" xr:uid="{00000000-0005-0000-0000-0000FB760000}"/>
    <cellStyle name="20% - Accent1 3 8 2 2 2 3 2" xfId="30643" xr:uid="{00000000-0005-0000-0000-0000FC760000}"/>
    <cellStyle name="20% - Accent1 3 8 2 2 2 4" xfId="30644" xr:uid="{00000000-0005-0000-0000-0000FD760000}"/>
    <cellStyle name="20% - Accent1 3 8 2 2 3" xfId="30645" xr:uid="{00000000-0005-0000-0000-0000FE760000}"/>
    <cellStyle name="20% - Accent1 3 8 2 2 3 2" xfId="30646" xr:uid="{00000000-0005-0000-0000-0000FF760000}"/>
    <cellStyle name="20% - Accent1 3 8 2 2 3 2 2" xfId="30647" xr:uid="{00000000-0005-0000-0000-000000770000}"/>
    <cellStyle name="20% - Accent1 3 8 2 2 3 2 2 2" xfId="30648" xr:uid="{00000000-0005-0000-0000-000001770000}"/>
    <cellStyle name="20% - Accent1 3 8 2 2 3 2 3" xfId="30649" xr:uid="{00000000-0005-0000-0000-000002770000}"/>
    <cellStyle name="20% - Accent1 3 8 2 2 3 3" xfId="30650" xr:uid="{00000000-0005-0000-0000-000003770000}"/>
    <cellStyle name="20% - Accent1 3 8 2 2 3 3 2" xfId="30651" xr:uid="{00000000-0005-0000-0000-000004770000}"/>
    <cellStyle name="20% - Accent1 3 8 2 2 3 4" xfId="30652" xr:uid="{00000000-0005-0000-0000-000005770000}"/>
    <cellStyle name="20% - Accent1 3 8 2 2 4" xfId="30653" xr:uid="{00000000-0005-0000-0000-000006770000}"/>
    <cellStyle name="20% - Accent1 3 8 2 2 4 2" xfId="30654" xr:uid="{00000000-0005-0000-0000-000007770000}"/>
    <cellStyle name="20% - Accent1 3 8 2 2 4 2 2" xfId="30655" xr:uid="{00000000-0005-0000-0000-000008770000}"/>
    <cellStyle name="20% - Accent1 3 8 2 2 4 2 2 2" xfId="30656" xr:uid="{00000000-0005-0000-0000-000009770000}"/>
    <cellStyle name="20% - Accent1 3 8 2 2 4 2 3" xfId="30657" xr:uid="{00000000-0005-0000-0000-00000A770000}"/>
    <cellStyle name="20% - Accent1 3 8 2 2 4 3" xfId="30658" xr:uid="{00000000-0005-0000-0000-00000B770000}"/>
    <cellStyle name="20% - Accent1 3 8 2 2 4 3 2" xfId="30659" xr:uid="{00000000-0005-0000-0000-00000C770000}"/>
    <cellStyle name="20% - Accent1 3 8 2 2 4 4" xfId="30660" xr:uid="{00000000-0005-0000-0000-00000D770000}"/>
    <cellStyle name="20% - Accent1 3 8 2 2 5" xfId="30661" xr:uid="{00000000-0005-0000-0000-00000E770000}"/>
    <cellStyle name="20% - Accent1 3 8 2 2 5 2" xfId="30662" xr:uid="{00000000-0005-0000-0000-00000F770000}"/>
    <cellStyle name="20% - Accent1 3 8 2 2 5 2 2" xfId="30663" xr:uid="{00000000-0005-0000-0000-000010770000}"/>
    <cellStyle name="20% - Accent1 3 8 2 2 5 3" xfId="30664" xr:uid="{00000000-0005-0000-0000-000011770000}"/>
    <cellStyle name="20% - Accent1 3 8 2 2 6" xfId="30665" xr:uid="{00000000-0005-0000-0000-000012770000}"/>
    <cellStyle name="20% - Accent1 3 8 2 2 6 2" xfId="30666" xr:uid="{00000000-0005-0000-0000-000013770000}"/>
    <cellStyle name="20% - Accent1 3 8 2 2 6 2 2" xfId="30667" xr:uid="{00000000-0005-0000-0000-000014770000}"/>
    <cellStyle name="20% - Accent1 3 8 2 2 6 3" xfId="30668" xr:uid="{00000000-0005-0000-0000-000015770000}"/>
    <cellStyle name="20% - Accent1 3 8 2 2 7" xfId="30669" xr:uid="{00000000-0005-0000-0000-000016770000}"/>
    <cellStyle name="20% - Accent1 3 8 2 2 7 2" xfId="30670" xr:uid="{00000000-0005-0000-0000-000017770000}"/>
    <cellStyle name="20% - Accent1 3 8 2 2 8" xfId="30671" xr:uid="{00000000-0005-0000-0000-000018770000}"/>
    <cellStyle name="20% - Accent1 3 8 2 2 8 2" xfId="30672" xr:uid="{00000000-0005-0000-0000-000019770000}"/>
    <cellStyle name="20% - Accent1 3 8 2 2 9" xfId="30673" xr:uid="{00000000-0005-0000-0000-00001A770000}"/>
    <cellStyle name="20% - Accent1 3 8 2 3" xfId="30674" xr:uid="{00000000-0005-0000-0000-00001B770000}"/>
    <cellStyle name="20% - Accent1 3 8 2 3 2" xfId="30675" xr:uid="{00000000-0005-0000-0000-00001C770000}"/>
    <cellStyle name="20% - Accent1 3 8 2 3 2 2" xfId="30676" xr:uid="{00000000-0005-0000-0000-00001D770000}"/>
    <cellStyle name="20% - Accent1 3 8 2 3 2 2 2" xfId="30677" xr:uid="{00000000-0005-0000-0000-00001E770000}"/>
    <cellStyle name="20% - Accent1 3 8 2 3 2 2 2 2" xfId="30678" xr:uid="{00000000-0005-0000-0000-00001F770000}"/>
    <cellStyle name="20% - Accent1 3 8 2 3 2 2 3" xfId="30679" xr:uid="{00000000-0005-0000-0000-000020770000}"/>
    <cellStyle name="20% - Accent1 3 8 2 3 2 3" xfId="30680" xr:uid="{00000000-0005-0000-0000-000021770000}"/>
    <cellStyle name="20% - Accent1 3 8 2 3 2 3 2" xfId="30681" xr:uid="{00000000-0005-0000-0000-000022770000}"/>
    <cellStyle name="20% - Accent1 3 8 2 3 2 4" xfId="30682" xr:uid="{00000000-0005-0000-0000-000023770000}"/>
    <cellStyle name="20% - Accent1 3 8 2 3 3" xfId="30683" xr:uid="{00000000-0005-0000-0000-000024770000}"/>
    <cellStyle name="20% - Accent1 3 8 2 3 3 2" xfId="30684" xr:uid="{00000000-0005-0000-0000-000025770000}"/>
    <cellStyle name="20% - Accent1 3 8 2 3 3 2 2" xfId="30685" xr:uid="{00000000-0005-0000-0000-000026770000}"/>
    <cellStyle name="20% - Accent1 3 8 2 3 3 2 2 2" xfId="30686" xr:uid="{00000000-0005-0000-0000-000027770000}"/>
    <cellStyle name="20% - Accent1 3 8 2 3 3 2 3" xfId="30687" xr:uid="{00000000-0005-0000-0000-000028770000}"/>
    <cellStyle name="20% - Accent1 3 8 2 3 3 3" xfId="30688" xr:uid="{00000000-0005-0000-0000-000029770000}"/>
    <cellStyle name="20% - Accent1 3 8 2 3 3 3 2" xfId="30689" xr:uid="{00000000-0005-0000-0000-00002A770000}"/>
    <cellStyle name="20% - Accent1 3 8 2 3 3 4" xfId="30690" xr:uid="{00000000-0005-0000-0000-00002B770000}"/>
    <cellStyle name="20% - Accent1 3 8 2 3 4" xfId="30691" xr:uid="{00000000-0005-0000-0000-00002C770000}"/>
    <cellStyle name="20% - Accent1 3 8 2 3 4 2" xfId="30692" xr:uid="{00000000-0005-0000-0000-00002D770000}"/>
    <cellStyle name="20% - Accent1 3 8 2 3 4 2 2" xfId="30693" xr:uid="{00000000-0005-0000-0000-00002E770000}"/>
    <cellStyle name="20% - Accent1 3 8 2 3 4 2 2 2" xfId="30694" xr:uid="{00000000-0005-0000-0000-00002F770000}"/>
    <cellStyle name="20% - Accent1 3 8 2 3 4 2 3" xfId="30695" xr:uid="{00000000-0005-0000-0000-000030770000}"/>
    <cellStyle name="20% - Accent1 3 8 2 3 4 3" xfId="30696" xr:uid="{00000000-0005-0000-0000-000031770000}"/>
    <cellStyle name="20% - Accent1 3 8 2 3 4 3 2" xfId="30697" xr:uid="{00000000-0005-0000-0000-000032770000}"/>
    <cellStyle name="20% - Accent1 3 8 2 3 4 4" xfId="30698" xr:uid="{00000000-0005-0000-0000-000033770000}"/>
    <cellStyle name="20% - Accent1 3 8 2 3 5" xfId="30699" xr:uid="{00000000-0005-0000-0000-000034770000}"/>
    <cellStyle name="20% - Accent1 3 8 2 3 5 2" xfId="30700" xr:uid="{00000000-0005-0000-0000-000035770000}"/>
    <cellStyle name="20% - Accent1 3 8 2 3 5 2 2" xfId="30701" xr:uid="{00000000-0005-0000-0000-000036770000}"/>
    <cellStyle name="20% - Accent1 3 8 2 3 5 3" xfId="30702" xr:uid="{00000000-0005-0000-0000-000037770000}"/>
    <cellStyle name="20% - Accent1 3 8 2 3 6" xfId="30703" xr:uid="{00000000-0005-0000-0000-000038770000}"/>
    <cellStyle name="20% - Accent1 3 8 2 3 6 2" xfId="30704" xr:uid="{00000000-0005-0000-0000-000039770000}"/>
    <cellStyle name="20% - Accent1 3 8 2 3 6 2 2" xfId="30705" xr:uid="{00000000-0005-0000-0000-00003A770000}"/>
    <cellStyle name="20% - Accent1 3 8 2 3 6 3" xfId="30706" xr:uid="{00000000-0005-0000-0000-00003B770000}"/>
    <cellStyle name="20% - Accent1 3 8 2 3 7" xfId="30707" xr:uid="{00000000-0005-0000-0000-00003C770000}"/>
    <cellStyle name="20% - Accent1 3 8 2 3 7 2" xfId="30708" xr:uid="{00000000-0005-0000-0000-00003D770000}"/>
    <cellStyle name="20% - Accent1 3 8 2 3 8" xfId="30709" xr:uid="{00000000-0005-0000-0000-00003E770000}"/>
    <cellStyle name="20% - Accent1 3 8 2 3 8 2" xfId="30710" xr:uid="{00000000-0005-0000-0000-00003F770000}"/>
    <cellStyle name="20% - Accent1 3 8 2 3 9" xfId="30711" xr:uid="{00000000-0005-0000-0000-000040770000}"/>
    <cellStyle name="20% - Accent1 3 8 2 4" xfId="30712" xr:uid="{00000000-0005-0000-0000-000041770000}"/>
    <cellStyle name="20% - Accent1 3 8 2 4 2" xfId="30713" xr:uid="{00000000-0005-0000-0000-000042770000}"/>
    <cellStyle name="20% - Accent1 3 8 2 4 2 2" xfId="30714" xr:uid="{00000000-0005-0000-0000-000043770000}"/>
    <cellStyle name="20% - Accent1 3 8 2 4 2 2 2" xfId="30715" xr:uid="{00000000-0005-0000-0000-000044770000}"/>
    <cellStyle name="20% - Accent1 3 8 2 4 2 3" xfId="30716" xr:uid="{00000000-0005-0000-0000-000045770000}"/>
    <cellStyle name="20% - Accent1 3 8 2 4 3" xfId="30717" xr:uid="{00000000-0005-0000-0000-000046770000}"/>
    <cellStyle name="20% - Accent1 3 8 2 4 3 2" xfId="30718" xr:uid="{00000000-0005-0000-0000-000047770000}"/>
    <cellStyle name="20% - Accent1 3 8 2 4 4" xfId="30719" xr:uid="{00000000-0005-0000-0000-000048770000}"/>
    <cellStyle name="20% - Accent1 3 8 2 5" xfId="30720" xr:uid="{00000000-0005-0000-0000-000049770000}"/>
    <cellStyle name="20% - Accent1 3 8 2 5 2" xfId="30721" xr:uid="{00000000-0005-0000-0000-00004A770000}"/>
    <cellStyle name="20% - Accent1 3 8 2 5 2 2" xfId="30722" xr:uid="{00000000-0005-0000-0000-00004B770000}"/>
    <cellStyle name="20% - Accent1 3 8 2 5 2 2 2" xfId="30723" xr:uid="{00000000-0005-0000-0000-00004C770000}"/>
    <cellStyle name="20% - Accent1 3 8 2 5 2 3" xfId="30724" xr:uid="{00000000-0005-0000-0000-00004D770000}"/>
    <cellStyle name="20% - Accent1 3 8 2 5 3" xfId="30725" xr:uid="{00000000-0005-0000-0000-00004E770000}"/>
    <cellStyle name="20% - Accent1 3 8 2 5 3 2" xfId="30726" xr:uid="{00000000-0005-0000-0000-00004F770000}"/>
    <cellStyle name="20% - Accent1 3 8 2 5 4" xfId="30727" xr:uid="{00000000-0005-0000-0000-000050770000}"/>
    <cellStyle name="20% - Accent1 3 8 2 6" xfId="30728" xr:uid="{00000000-0005-0000-0000-000051770000}"/>
    <cellStyle name="20% - Accent1 3 8 2 6 2" xfId="30729" xr:uid="{00000000-0005-0000-0000-000052770000}"/>
    <cellStyle name="20% - Accent1 3 8 2 6 2 2" xfId="30730" xr:uid="{00000000-0005-0000-0000-000053770000}"/>
    <cellStyle name="20% - Accent1 3 8 2 6 2 2 2" xfId="30731" xr:uid="{00000000-0005-0000-0000-000054770000}"/>
    <cellStyle name="20% - Accent1 3 8 2 6 2 3" xfId="30732" xr:uid="{00000000-0005-0000-0000-000055770000}"/>
    <cellStyle name="20% - Accent1 3 8 2 6 3" xfId="30733" xr:uid="{00000000-0005-0000-0000-000056770000}"/>
    <cellStyle name="20% - Accent1 3 8 2 6 3 2" xfId="30734" xr:uid="{00000000-0005-0000-0000-000057770000}"/>
    <cellStyle name="20% - Accent1 3 8 2 6 4" xfId="30735" xr:uid="{00000000-0005-0000-0000-000058770000}"/>
    <cellStyle name="20% - Accent1 3 8 2 7" xfId="30736" xr:uid="{00000000-0005-0000-0000-000059770000}"/>
    <cellStyle name="20% - Accent1 3 8 2 7 2" xfId="30737" xr:uid="{00000000-0005-0000-0000-00005A770000}"/>
    <cellStyle name="20% - Accent1 3 8 2 7 2 2" xfId="30738" xr:uid="{00000000-0005-0000-0000-00005B770000}"/>
    <cellStyle name="20% - Accent1 3 8 2 7 3" xfId="30739" xr:uid="{00000000-0005-0000-0000-00005C770000}"/>
    <cellStyle name="20% - Accent1 3 8 2 8" xfId="30740" xr:uid="{00000000-0005-0000-0000-00005D770000}"/>
    <cellStyle name="20% - Accent1 3 8 2 8 2" xfId="30741" xr:uid="{00000000-0005-0000-0000-00005E770000}"/>
    <cellStyle name="20% - Accent1 3 8 2 8 2 2" xfId="30742" xr:uid="{00000000-0005-0000-0000-00005F770000}"/>
    <cellStyle name="20% - Accent1 3 8 2 8 3" xfId="30743" xr:uid="{00000000-0005-0000-0000-000060770000}"/>
    <cellStyle name="20% - Accent1 3 8 2 9" xfId="30744" xr:uid="{00000000-0005-0000-0000-000061770000}"/>
    <cellStyle name="20% - Accent1 3 8 2 9 2" xfId="30745" xr:uid="{00000000-0005-0000-0000-000062770000}"/>
    <cellStyle name="20% - Accent1 3 8 3" xfId="30746" xr:uid="{00000000-0005-0000-0000-000063770000}"/>
    <cellStyle name="20% - Accent1 3 8 3 2" xfId="30747" xr:uid="{00000000-0005-0000-0000-000064770000}"/>
    <cellStyle name="20% - Accent1 3 8 3 2 2" xfId="30748" xr:uid="{00000000-0005-0000-0000-000065770000}"/>
    <cellStyle name="20% - Accent1 3 8 3 2 2 2" xfId="30749" xr:uid="{00000000-0005-0000-0000-000066770000}"/>
    <cellStyle name="20% - Accent1 3 8 3 2 2 2 2" xfId="30750" xr:uid="{00000000-0005-0000-0000-000067770000}"/>
    <cellStyle name="20% - Accent1 3 8 3 2 2 3" xfId="30751" xr:uid="{00000000-0005-0000-0000-000068770000}"/>
    <cellStyle name="20% - Accent1 3 8 3 2 3" xfId="30752" xr:uid="{00000000-0005-0000-0000-000069770000}"/>
    <cellStyle name="20% - Accent1 3 8 3 2 3 2" xfId="30753" xr:uid="{00000000-0005-0000-0000-00006A770000}"/>
    <cellStyle name="20% - Accent1 3 8 3 2 4" xfId="30754" xr:uid="{00000000-0005-0000-0000-00006B770000}"/>
    <cellStyle name="20% - Accent1 3 8 3 3" xfId="30755" xr:uid="{00000000-0005-0000-0000-00006C770000}"/>
    <cellStyle name="20% - Accent1 3 8 3 3 2" xfId="30756" xr:uid="{00000000-0005-0000-0000-00006D770000}"/>
    <cellStyle name="20% - Accent1 3 8 3 3 2 2" xfId="30757" xr:uid="{00000000-0005-0000-0000-00006E770000}"/>
    <cellStyle name="20% - Accent1 3 8 3 3 2 2 2" xfId="30758" xr:uid="{00000000-0005-0000-0000-00006F770000}"/>
    <cellStyle name="20% - Accent1 3 8 3 3 2 3" xfId="30759" xr:uid="{00000000-0005-0000-0000-000070770000}"/>
    <cellStyle name="20% - Accent1 3 8 3 3 3" xfId="30760" xr:uid="{00000000-0005-0000-0000-000071770000}"/>
    <cellStyle name="20% - Accent1 3 8 3 3 3 2" xfId="30761" xr:uid="{00000000-0005-0000-0000-000072770000}"/>
    <cellStyle name="20% - Accent1 3 8 3 3 4" xfId="30762" xr:uid="{00000000-0005-0000-0000-000073770000}"/>
    <cellStyle name="20% - Accent1 3 8 3 4" xfId="30763" xr:uid="{00000000-0005-0000-0000-000074770000}"/>
    <cellStyle name="20% - Accent1 3 8 3 4 2" xfId="30764" xr:uid="{00000000-0005-0000-0000-000075770000}"/>
    <cellStyle name="20% - Accent1 3 8 3 4 2 2" xfId="30765" xr:uid="{00000000-0005-0000-0000-000076770000}"/>
    <cellStyle name="20% - Accent1 3 8 3 4 2 2 2" xfId="30766" xr:uid="{00000000-0005-0000-0000-000077770000}"/>
    <cellStyle name="20% - Accent1 3 8 3 4 2 3" xfId="30767" xr:uid="{00000000-0005-0000-0000-000078770000}"/>
    <cellStyle name="20% - Accent1 3 8 3 4 3" xfId="30768" xr:uid="{00000000-0005-0000-0000-000079770000}"/>
    <cellStyle name="20% - Accent1 3 8 3 4 3 2" xfId="30769" xr:uid="{00000000-0005-0000-0000-00007A770000}"/>
    <cellStyle name="20% - Accent1 3 8 3 4 4" xfId="30770" xr:uid="{00000000-0005-0000-0000-00007B770000}"/>
    <cellStyle name="20% - Accent1 3 8 3 5" xfId="30771" xr:uid="{00000000-0005-0000-0000-00007C770000}"/>
    <cellStyle name="20% - Accent1 3 8 3 5 2" xfId="30772" xr:uid="{00000000-0005-0000-0000-00007D770000}"/>
    <cellStyle name="20% - Accent1 3 8 3 5 2 2" xfId="30773" xr:uid="{00000000-0005-0000-0000-00007E770000}"/>
    <cellStyle name="20% - Accent1 3 8 3 5 3" xfId="30774" xr:uid="{00000000-0005-0000-0000-00007F770000}"/>
    <cellStyle name="20% - Accent1 3 8 3 6" xfId="30775" xr:uid="{00000000-0005-0000-0000-000080770000}"/>
    <cellStyle name="20% - Accent1 3 8 3 6 2" xfId="30776" xr:uid="{00000000-0005-0000-0000-000081770000}"/>
    <cellStyle name="20% - Accent1 3 8 3 6 2 2" xfId="30777" xr:uid="{00000000-0005-0000-0000-000082770000}"/>
    <cellStyle name="20% - Accent1 3 8 3 6 3" xfId="30778" xr:uid="{00000000-0005-0000-0000-000083770000}"/>
    <cellStyle name="20% - Accent1 3 8 3 7" xfId="30779" xr:uid="{00000000-0005-0000-0000-000084770000}"/>
    <cellStyle name="20% - Accent1 3 8 3 7 2" xfId="30780" xr:uid="{00000000-0005-0000-0000-000085770000}"/>
    <cellStyle name="20% - Accent1 3 8 3 8" xfId="30781" xr:uid="{00000000-0005-0000-0000-000086770000}"/>
    <cellStyle name="20% - Accent1 3 8 3 8 2" xfId="30782" xr:uid="{00000000-0005-0000-0000-000087770000}"/>
    <cellStyle name="20% - Accent1 3 8 3 9" xfId="30783" xr:uid="{00000000-0005-0000-0000-000088770000}"/>
    <cellStyle name="20% - Accent1 3 8 4" xfId="30784" xr:uid="{00000000-0005-0000-0000-000089770000}"/>
    <cellStyle name="20% - Accent1 3 8 4 2" xfId="30785" xr:uid="{00000000-0005-0000-0000-00008A770000}"/>
    <cellStyle name="20% - Accent1 3 8 4 2 2" xfId="30786" xr:uid="{00000000-0005-0000-0000-00008B770000}"/>
    <cellStyle name="20% - Accent1 3 8 4 2 2 2" xfId="30787" xr:uid="{00000000-0005-0000-0000-00008C770000}"/>
    <cellStyle name="20% - Accent1 3 8 4 2 2 2 2" xfId="30788" xr:uid="{00000000-0005-0000-0000-00008D770000}"/>
    <cellStyle name="20% - Accent1 3 8 4 2 2 3" xfId="30789" xr:uid="{00000000-0005-0000-0000-00008E770000}"/>
    <cellStyle name="20% - Accent1 3 8 4 2 3" xfId="30790" xr:uid="{00000000-0005-0000-0000-00008F770000}"/>
    <cellStyle name="20% - Accent1 3 8 4 2 3 2" xfId="30791" xr:uid="{00000000-0005-0000-0000-000090770000}"/>
    <cellStyle name="20% - Accent1 3 8 4 2 4" xfId="30792" xr:uid="{00000000-0005-0000-0000-000091770000}"/>
    <cellStyle name="20% - Accent1 3 8 4 3" xfId="30793" xr:uid="{00000000-0005-0000-0000-000092770000}"/>
    <cellStyle name="20% - Accent1 3 8 4 3 2" xfId="30794" xr:uid="{00000000-0005-0000-0000-000093770000}"/>
    <cellStyle name="20% - Accent1 3 8 4 3 2 2" xfId="30795" xr:uid="{00000000-0005-0000-0000-000094770000}"/>
    <cellStyle name="20% - Accent1 3 8 4 3 2 2 2" xfId="30796" xr:uid="{00000000-0005-0000-0000-000095770000}"/>
    <cellStyle name="20% - Accent1 3 8 4 3 2 3" xfId="30797" xr:uid="{00000000-0005-0000-0000-000096770000}"/>
    <cellStyle name="20% - Accent1 3 8 4 3 3" xfId="30798" xr:uid="{00000000-0005-0000-0000-000097770000}"/>
    <cellStyle name="20% - Accent1 3 8 4 3 3 2" xfId="30799" xr:uid="{00000000-0005-0000-0000-000098770000}"/>
    <cellStyle name="20% - Accent1 3 8 4 3 4" xfId="30800" xr:uid="{00000000-0005-0000-0000-000099770000}"/>
    <cellStyle name="20% - Accent1 3 8 4 4" xfId="30801" xr:uid="{00000000-0005-0000-0000-00009A770000}"/>
    <cellStyle name="20% - Accent1 3 8 4 4 2" xfId="30802" xr:uid="{00000000-0005-0000-0000-00009B770000}"/>
    <cellStyle name="20% - Accent1 3 8 4 4 2 2" xfId="30803" xr:uid="{00000000-0005-0000-0000-00009C770000}"/>
    <cellStyle name="20% - Accent1 3 8 4 4 2 2 2" xfId="30804" xr:uid="{00000000-0005-0000-0000-00009D770000}"/>
    <cellStyle name="20% - Accent1 3 8 4 4 2 3" xfId="30805" xr:uid="{00000000-0005-0000-0000-00009E770000}"/>
    <cellStyle name="20% - Accent1 3 8 4 4 3" xfId="30806" xr:uid="{00000000-0005-0000-0000-00009F770000}"/>
    <cellStyle name="20% - Accent1 3 8 4 4 3 2" xfId="30807" xr:uid="{00000000-0005-0000-0000-0000A0770000}"/>
    <cellStyle name="20% - Accent1 3 8 4 4 4" xfId="30808" xr:uid="{00000000-0005-0000-0000-0000A1770000}"/>
    <cellStyle name="20% - Accent1 3 8 4 5" xfId="30809" xr:uid="{00000000-0005-0000-0000-0000A2770000}"/>
    <cellStyle name="20% - Accent1 3 8 4 5 2" xfId="30810" xr:uid="{00000000-0005-0000-0000-0000A3770000}"/>
    <cellStyle name="20% - Accent1 3 8 4 5 2 2" xfId="30811" xr:uid="{00000000-0005-0000-0000-0000A4770000}"/>
    <cellStyle name="20% - Accent1 3 8 4 5 3" xfId="30812" xr:uid="{00000000-0005-0000-0000-0000A5770000}"/>
    <cellStyle name="20% - Accent1 3 8 4 6" xfId="30813" xr:uid="{00000000-0005-0000-0000-0000A6770000}"/>
    <cellStyle name="20% - Accent1 3 8 4 6 2" xfId="30814" xr:uid="{00000000-0005-0000-0000-0000A7770000}"/>
    <cellStyle name="20% - Accent1 3 8 4 6 2 2" xfId="30815" xr:uid="{00000000-0005-0000-0000-0000A8770000}"/>
    <cellStyle name="20% - Accent1 3 8 4 6 3" xfId="30816" xr:uid="{00000000-0005-0000-0000-0000A9770000}"/>
    <cellStyle name="20% - Accent1 3 8 4 7" xfId="30817" xr:uid="{00000000-0005-0000-0000-0000AA770000}"/>
    <cellStyle name="20% - Accent1 3 8 4 7 2" xfId="30818" xr:uid="{00000000-0005-0000-0000-0000AB770000}"/>
    <cellStyle name="20% - Accent1 3 8 4 8" xfId="30819" xr:uid="{00000000-0005-0000-0000-0000AC770000}"/>
    <cellStyle name="20% - Accent1 3 8 4 8 2" xfId="30820" xr:uid="{00000000-0005-0000-0000-0000AD770000}"/>
    <cellStyle name="20% - Accent1 3 8 4 9" xfId="30821" xr:uid="{00000000-0005-0000-0000-0000AE770000}"/>
    <cellStyle name="20% - Accent1 3 8 5" xfId="30822" xr:uid="{00000000-0005-0000-0000-0000AF770000}"/>
    <cellStyle name="20% - Accent1 3 8 5 2" xfId="30823" xr:uid="{00000000-0005-0000-0000-0000B0770000}"/>
    <cellStyle name="20% - Accent1 3 8 5 2 2" xfId="30824" xr:uid="{00000000-0005-0000-0000-0000B1770000}"/>
    <cellStyle name="20% - Accent1 3 8 5 2 2 2" xfId="30825" xr:uid="{00000000-0005-0000-0000-0000B2770000}"/>
    <cellStyle name="20% - Accent1 3 8 5 2 3" xfId="30826" xr:uid="{00000000-0005-0000-0000-0000B3770000}"/>
    <cellStyle name="20% - Accent1 3 8 5 3" xfId="30827" xr:uid="{00000000-0005-0000-0000-0000B4770000}"/>
    <cellStyle name="20% - Accent1 3 8 5 3 2" xfId="30828" xr:uid="{00000000-0005-0000-0000-0000B5770000}"/>
    <cellStyle name="20% - Accent1 3 8 5 4" xfId="30829" xr:uid="{00000000-0005-0000-0000-0000B6770000}"/>
    <cellStyle name="20% - Accent1 3 8 6" xfId="30830" xr:uid="{00000000-0005-0000-0000-0000B7770000}"/>
    <cellStyle name="20% - Accent1 3 8 6 2" xfId="30831" xr:uid="{00000000-0005-0000-0000-0000B8770000}"/>
    <cellStyle name="20% - Accent1 3 8 6 2 2" xfId="30832" xr:uid="{00000000-0005-0000-0000-0000B9770000}"/>
    <cellStyle name="20% - Accent1 3 8 6 2 2 2" xfId="30833" xr:uid="{00000000-0005-0000-0000-0000BA770000}"/>
    <cellStyle name="20% - Accent1 3 8 6 2 3" xfId="30834" xr:uid="{00000000-0005-0000-0000-0000BB770000}"/>
    <cellStyle name="20% - Accent1 3 8 6 3" xfId="30835" xr:uid="{00000000-0005-0000-0000-0000BC770000}"/>
    <cellStyle name="20% - Accent1 3 8 6 3 2" xfId="30836" xr:uid="{00000000-0005-0000-0000-0000BD770000}"/>
    <cellStyle name="20% - Accent1 3 8 6 4" xfId="30837" xr:uid="{00000000-0005-0000-0000-0000BE770000}"/>
    <cellStyle name="20% - Accent1 3 8 7" xfId="30838" xr:uid="{00000000-0005-0000-0000-0000BF770000}"/>
    <cellStyle name="20% - Accent1 3 8 7 2" xfId="30839" xr:uid="{00000000-0005-0000-0000-0000C0770000}"/>
    <cellStyle name="20% - Accent1 3 8 7 2 2" xfId="30840" xr:uid="{00000000-0005-0000-0000-0000C1770000}"/>
    <cellStyle name="20% - Accent1 3 8 7 2 2 2" xfId="30841" xr:uid="{00000000-0005-0000-0000-0000C2770000}"/>
    <cellStyle name="20% - Accent1 3 8 7 2 3" xfId="30842" xr:uid="{00000000-0005-0000-0000-0000C3770000}"/>
    <cellStyle name="20% - Accent1 3 8 7 3" xfId="30843" xr:uid="{00000000-0005-0000-0000-0000C4770000}"/>
    <cellStyle name="20% - Accent1 3 8 7 3 2" xfId="30844" xr:uid="{00000000-0005-0000-0000-0000C5770000}"/>
    <cellStyle name="20% - Accent1 3 8 7 4" xfId="30845" xr:uid="{00000000-0005-0000-0000-0000C6770000}"/>
    <cellStyle name="20% - Accent1 3 8 8" xfId="30846" xr:uid="{00000000-0005-0000-0000-0000C7770000}"/>
    <cellStyle name="20% - Accent1 3 8 8 2" xfId="30847" xr:uid="{00000000-0005-0000-0000-0000C8770000}"/>
    <cellStyle name="20% - Accent1 3 8 8 2 2" xfId="30848" xr:uid="{00000000-0005-0000-0000-0000C9770000}"/>
    <cellStyle name="20% - Accent1 3 8 8 3" xfId="30849" xr:uid="{00000000-0005-0000-0000-0000CA770000}"/>
    <cellStyle name="20% - Accent1 3 8 9" xfId="30850" xr:uid="{00000000-0005-0000-0000-0000CB770000}"/>
    <cellStyle name="20% - Accent1 3 8 9 2" xfId="30851" xr:uid="{00000000-0005-0000-0000-0000CC770000}"/>
    <cellStyle name="20% - Accent1 3 8 9 2 2" xfId="30852" xr:uid="{00000000-0005-0000-0000-0000CD770000}"/>
    <cellStyle name="20% - Accent1 3 8 9 3" xfId="30853" xr:uid="{00000000-0005-0000-0000-0000CE770000}"/>
    <cellStyle name="20% - Accent1 3 9" xfId="30854" xr:uid="{00000000-0005-0000-0000-0000CF770000}"/>
    <cellStyle name="20% - Accent1 3 9 10" xfId="30855" xr:uid="{00000000-0005-0000-0000-0000D0770000}"/>
    <cellStyle name="20% - Accent1 3 9 10 2" xfId="30856" xr:uid="{00000000-0005-0000-0000-0000D1770000}"/>
    <cellStyle name="20% - Accent1 3 9 11" xfId="30857" xr:uid="{00000000-0005-0000-0000-0000D2770000}"/>
    <cellStyle name="20% - Accent1 3 9 2" xfId="30858" xr:uid="{00000000-0005-0000-0000-0000D3770000}"/>
    <cellStyle name="20% - Accent1 3 9 2 2" xfId="30859" xr:uid="{00000000-0005-0000-0000-0000D4770000}"/>
    <cellStyle name="20% - Accent1 3 9 2 2 2" xfId="30860" xr:uid="{00000000-0005-0000-0000-0000D5770000}"/>
    <cellStyle name="20% - Accent1 3 9 2 2 2 2" xfId="30861" xr:uid="{00000000-0005-0000-0000-0000D6770000}"/>
    <cellStyle name="20% - Accent1 3 9 2 2 2 2 2" xfId="30862" xr:uid="{00000000-0005-0000-0000-0000D7770000}"/>
    <cellStyle name="20% - Accent1 3 9 2 2 2 3" xfId="30863" xr:uid="{00000000-0005-0000-0000-0000D8770000}"/>
    <cellStyle name="20% - Accent1 3 9 2 2 3" xfId="30864" xr:uid="{00000000-0005-0000-0000-0000D9770000}"/>
    <cellStyle name="20% - Accent1 3 9 2 2 3 2" xfId="30865" xr:uid="{00000000-0005-0000-0000-0000DA770000}"/>
    <cellStyle name="20% - Accent1 3 9 2 2 4" xfId="30866" xr:uid="{00000000-0005-0000-0000-0000DB770000}"/>
    <cellStyle name="20% - Accent1 3 9 2 3" xfId="30867" xr:uid="{00000000-0005-0000-0000-0000DC770000}"/>
    <cellStyle name="20% - Accent1 3 9 2 3 2" xfId="30868" xr:uid="{00000000-0005-0000-0000-0000DD770000}"/>
    <cellStyle name="20% - Accent1 3 9 2 3 2 2" xfId="30869" xr:uid="{00000000-0005-0000-0000-0000DE770000}"/>
    <cellStyle name="20% - Accent1 3 9 2 3 2 2 2" xfId="30870" xr:uid="{00000000-0005-0000-0000-0000DF770000}"/>
    <cellStyle name="20% - Accent1 3 9 2 3 2 3" xfId="30871" xr:uid="{00000000-0005-0000-0000-0000E0770000}"/>
    <cellStyle name="20% - Accent1 3 9 2 3 3" xfId="30872" xr:uid="{00000000-0005-0000-0000-0000E1770000}"/>
    <cellStyle name="20% - Accent1 3 9 2 3 3 2" xfId="30873" xr:uid="{00000000-0005-0000-0000-0000E2770000}"/>
    <cellStyle name="20% - Accent1 3 9 2 3 4" xfId="30874" xr:uid="{00000000-0005-0000-0000-0000E3770000}"/>
    <cellStyle name="20% - Accent1 3 9 2 4" xfId="30875" xr:uid="{00000000-0005-0000-0000-0000E4770000}"/>
    <cellStyle name="20% - Accent1 3 9 2 4 2" xfId="30876" xr:uid="{00000000-0005-0000-0000-0000E5770000}"/>
    <cellStyle name="20% - Accent1 3 9 2 4 2 2" xfId="30877" xr:uid="{00000000-0005-0000-0000-0000E6770000}"/>
    <cellStyle name="20% - Accent1 3 9 2 4 2 2 2" xfId="30878" xr:uid="{00000000-0005-0000-0000-0000E7770000}"/>
    <cellStyle name="20% - Accent1 3 9 2 4 2 3" xfId="30879" xr:uid="{00000000-0005-0000-0000-0000E8770000}"/>
    <cellStyle name="20% - Accent1 3 9 2 4 3" xfId="30880" xr:uid="{00000000-0005-0000-0000-0000E9770000}"/>
    <cellStyle name="20% - Accent1 3 9 2 4 3 2" xfId="30881" xr:uid="{00000000-0005-0000-0000-0000EA770000}"/>
    <cellStyle name="20% - Accent1 3 9 2 4 4" xfId="30882" xr:uid="{00000000-0005-0000-0000-0000EB770000}"/>
    <cellStyle name="20% - Accent1 3 9 2 5" xfId="30883" xr:uid="{00000000-0005-0000-0000-0000EC770000}"/>
    <cellStyle name="20% - Accent1 3 9 2 5 2" xfId="30884" xr:uid="{00000000-0005-0000-0000-0000ED770000}"/>
    <cellStyle name="20% - Accent1 3 9 2 5 2 2" xfId="30885" xr:uid="{00000000-0005-0000-0000-0000EE770000}"/>
    <cellStyle name="20% - Accent1 3 9 2 5 3" xfId="30886" xr:uid="{00000000-0005-0000-0000-0000EF770000}"/>
    <cellStyle name="20% - Accent1 3 9 2 6" xfId="30887" xr:uid="{00000000-0005-0000-0000-0000F0770000}"/>
    <cellStyle name="20% - Accent1 3 9 2 6 2" xfId="30888" xr:uid="{00000000-0005-0000-0000-0000F1770000}"/>
    <cellStyle name="20% - Accent1 3 9 2 6 2 2" xfId="30889" xr:uid="{00000000-0005-0000-0000-0000F2770000}"/>
    <cellStyle name="20% - Accent1 3 9 2 6 3" xfId="30890" xr:uid="{00000000-0005-0000-0000-0000F3770000}"/>
    <cellStyle name="20% - Accent1 3 9 2 7" xfId="30891" xr:uid="{00000000-0005-0000-0000-0000F4770000}"/>
    <cellStyle name="20% - Accent1 3 9 2 7 2" xfId="30892" xr:uid="{00000000-0005-0000-0000-0000F5770000}"/>
    <cellStyle name="20% - Accent1 3 9 2 8" xfId="30893" xr:uid="{00000000-0005-0000-0000-0000F6770000}"/>
    <cellStyle name="20% - Accent1 3 9 2 8 2" xfId="30894" xr:uid="{00000000-0005-0000-0000-0000F7770000}"/>
    <cellStyle name="20% - Accent1 3 9 2 9" xfId="30895" xr:uid="{00000000-0005-0000-0000-0000F8770000}"/>
    <cellStyle name="20% - Accent1 3 9 3" xfId="30896" xr:uid="{00000000-0005-0000-0000-0000F9770000}"/>
    <cellStyle name="20% - Accent1 3 9 3 2" xfId="30897" xr:uid="{00000000-0005-0000-0000-0000FA770000}"/>
    <cellStyle name="20% - Accent1 3 9 3 2 2" xfId="30898" xr:uid="{00000000-0005-0000-0000-0000FB770000}"/>
    <cellStyle name="20% - Accent1 3 9 3 2 2 2" xfId="30899" xr:uid="{00000000-0005-0000-0000-0000FC770000}"/>
    <cellStyle name="20% - Accent1 3 9 3 2 2 2 2" xfId="30900" xr:uid="{00000000-0005-0000-0000-0000FD770000}"/>
    <cellStyle name="20% - Accent1 3 9 3 2 2 3" xfId="30901" xr:uid="{00000000-0005-0000-0000-0000FE770000}"/>
    <cellStyle name="20% - Accent1 3 9 3 2 3" xfId="30902" xr:uid="{00000000-0005-0000-0000-0000FF770000}"/>
    <cellStyle name="20% - Accent1 3 9 3 2 3 2" xfId="30903" xr:uid="{00000000-0005-0000-0000-000000780000}"/>
    <cellStyle name="20% - Accent1 3 9 3 2 4" xfId="30904" xr:uid="{00000000-0005-0000-0000-000001780000}"/>
    <cellStyle name="20% - Accent1 3 9 3 3" xfId="30905" xr:uid="{00000000-0005-0000-0000-000002780000}"/>
    <cellStyle name="20% - Accent1 3 9 3 3 2" xfId="30906" xr:uid="{00000000-0005-0000-0000-000003780000}"/>
    <cellStyle name="20% - Accent1 3 9 3 3 2 2" xfId="30907" xr:uid="{00000000-0005-0000-0000-000004780000}"/>
    <cellStyle name="20% - Accent1 3 9 3 3 2 2 2" xfId="30908" xr:uid="{00000000-0005-0000-0000-000005780000}"/>
    <cellStyle name="20% - Accent1 3 9 3 3 2 3" xfId="30909" xr:uid="{00000000-0005-0000-0000-000006780000}"/>
    <cellStyle name="20% - Accent1 3 9 3 3 3" xfId="30910" xr:uid="{00000000-0005-0000-0000-000007780000}"/>
    <cellStyle name="20% - Accent1 3 9 3 3 3 2" xfId="30911" xr:uid="{00000000-0005-0000-0000-000008780000}"/>
    <cellStyle name="20% - Accent1 3 9 3 3 4" xfId="30912" xr:uid="{00000000-0005-0000-0000-000009780000}"/>
    <cellStyle name="20% - Accent1 3 9 3 4" xfId="30913" xr:uid="{00000000-0005-0000-0000-00000A780000}"/>
    <cellStyle name="20% - Accent1 3 9 3 4 2" xfId="30914" xr:uid="{00000000-0005-0000-0000-00000B780000}"/>
    <cellStyle name="20% - Accent1 3 9 3 4 2 2" xfId="30915" xr:uid="{00000000-0005-0000-0000-00000C780000}"/>
    <cellStyle name="20% - Accent1 3 9 3 4 2 2 2" xfId="30916" xr:uid="{00000000-0005-0000-0000-00000D780000}"/>
    <cellStyle name="20% - Accent1 3 9 3 4 2 3" xfId="30917" xr:uid="{00000000-0005-0000-0000-00000E780000}"/>
    <cellStyle name="20% - Accent1 3 9 3 4 3" xfId="30918" xr:uid="{00000000-0005-0000-0000-00000F780000}"/>
    <cellStyle name="20% - Accent1 3 9 3 4 3 2" xfId="30919" xr:uid="{00000000-0005-0000-0000-000010780000}"/>
    <cellStyle name="20% - Accent1 3 9 3 4 4" xfId="30920" xr:uid="{00000000-0005-0000-0000-000011780000}"/>
    <cellStyle name="20% - Accent1 3 9 3 5" xfId="30921" xr:uid="{00000000-0005-0000-0000-000012780000}"/>
    <cellStyle name="20% - Accent1 3 9 3 5 2" xfId="30922" xr:uid="{00000000-0005-0000-0000-000013780000}"/>
    <cellStyle name="20% - Accent1 3 9 3 5 2 2" xfId="30923" xr:uid="{00000000-0005-0000-0000-000014780000}"/>
    <cellStyle name="20% - Accent1 3 9 3 5 3" xfId="30924" xr:uid="{00000000-0005-0000-0000-000015780000}"/>
    <cellStyle name="20% - Accent1 3 9 3 6" xfId="30925" xr:uid="{00000000-0005-0000-0000-000016780000}"/>
    <cellStyle name="20% - Accent1 3 9 3 6 2" xfId="30926" xr:uid="{00000000-0005-0000-0000-000017780000}"/>
    <cellStyle name="20% - Accent1 3 9 3 6 2 2" xfId="30927" xr:uid="{00000000-0005-0000-0000-000018780000}"/>
    <cellStyle name="20% - Accent1 3 9 3 6 3" xfId="30928" xr:uid="{00000000-0005-0000-0000-000019780000}"/>
    <cellStyle name="20% - Accent1 3 9 3 7" xfId="30929" xr:uid="{00000000-0005-0000-0000-00001A780000}"/>
    <cellStyle name="20% - Accent1 3 9 3 7 2" xfId="30930" xr:uid="{00000000-0005-0000-0000-00001B780000}"/>
    <cellStyle name="20% - Accent1 3 9 3 8" xfId="30931" xr:uid="{00000000-0005-0000-0000-00001C780000}"/>
    <cellStyle name="20% - Accent1 3 9 3 8 2" xfId="30932" xr:uid="{00000000-0005-0000-0000-00001D780000}"/>
    <cellStyle name="20% - Accent1 3 9 3 9" xfId="30933" xr:uid="{00000000-0005-0000-0000-00001E780000}"/>
    <cellStyle name="20% - Accent1 3 9 4" xfId="30934" xr:uid="{00000000-0005-0000-0000-00001F780000}"/>
    <cellStyle name="20% - Accent1 3 9 4 2" xfId="30935" xr:uid="{00000000-0005-0000-0000-000020780000}"/>
    <cellStyle name="20% - Accent1 3 9 4 2 2" xfId="30936" xr:uid="{00000000-0005-0000-0000-000021780000}"/>
    <cellStyle name="20% - Accent1 3 9 4 2 2 2" xfId="30937" xr:uid="{00000000-0005-0000-0000-000022780000}"/>
    <cellStyle name="20% - Accent1 3 9 4 2 3" xfId="30938" xr:uid="{00000000-0005-0000-0000-000023780000}"/>
    <cellStyle name="20% - Accent1 3 9 4 3" xfId="30939" xr:uid="{00000000-0005-0000-0000-000024780000}"/>
    <cellStyle name="20% - Accent1 3 9 4 3 2" xfId="30940" xr:uid="{00000000-0005-0000-0000-000025780000}"/>
    <cellStyle name="20% - Accent1 3 9 4 4" xfId="30941" xr:uid="{00000000-0005-0000-0000-000026780000}"/>
    <cellStyle name="20% - Accent1 3 9 5" xfId="30942" xr:uid="{00000000-0005-0000-0000-000027780000}"/>
    <cellStyle name="20% - Accent1 3 9 5 2" xfId="30943" xr:uid="{00000000-0005-0000-0000-000028780000}"/>
    <cellStyle name="20% - Accent1 3 9 5 2 2" xfId="30944" xr:uid="{00000000-0005-0000-0000-000029780000}"/>
    <cellStyle name="20% - Accent1 3 9 5 2 2 2" xfId="30945" xr:uid="{00000000-0005-0000-0000-00002A780000}"/>
    <cellStyle name="20% - Accent1 3 9 5 2 3" xfId="30946" xr:uid="{00000000-0005-0000-0000-00002B780000}"/>
    <cellStyle name="20% - Accent1 3 9 5 3" xfId="30947" xr:uid="{00000000-0005-0000-0000-00002C780000}"/>
    <cellStyle name="20% - Accent1 3 9 5 3 2" xfId="30948" xr:uid="{00000000-0005-0000-0000-00002D780000}"/>
    <cellStyle name="20% - Accent1 3 9 5 4" xfId="30949" xr:uid="{00000000-0005-0000-0000-00002E780000}"/>
    <cellStyle name="20% - Accent1 3 9 6" xfId="30950" xr:uid="{00000000-0005-0000-0000-00002F780000}"/>
    <cellStyle name="20% - Accent1 3 9 6 2" xfId="30951" xr:uid="{00000000-0005-0000-0000-000030780000}"/>
    <cellStyle name="20% - Accent1 3 9 6 2 2" xfId="30952" xr:uid="{00000000-0005-0000-0000-000031780000}"/>
    <cellStyle name="20% - Accent1 3 9 6 2 2 2" xfId="30953" xr:uid="{00000000-0005-0000-0000-000032780000}"/>
    <cellStyle name="20% - Accent1 3 9 6 2 3" xfId="30954" xr:uid="{00000000-0005-0000-0000-000033780000}"/>
    <cellStyle name="20% - Accent1 3 9 6 3" xfId="30955" xr:uid="{00000000-0005-0000-0000-000034780000}"/>
    <cellStyle name="20% - Accent1 3 9 6 3 2" xfId="30956" xr:uid="{00000000-0005-0000-0000-000035780000}"/>
    <cellStyle name="20% - Accent1 3 9 6 4" xfId="30957" xr:uid="{00000000-0005-0000-0000-000036780000}"/>
    <cellStyle name="20% - Accent1 3 9 7" xfId="30958" xr:uid="{00000000-0005-0000-0000-000037780000}"/>
    <cellStyle name="20% - Accent1 3 9 7 2" xfId="30959" xr:uid="{00000000-0005-0000-0000-000038780000}"/>
    <cellStyle name="20% - Accent1 3 9 7 2 2" xfId="30960" xr:uid="{00000000-0005-0000-0000-000039780000}"/>
    <cellStyle name="20% - Accent1 3 9 7 3" xfId="30961" xr:uid="{00000000-0005-0000-0000-00003A780000}"/>
    <cellStyle name="20% - Accent1 3 9 8" xfId="30962" xr:uid="{00000000-0005-0000-0000-00003B780000}"/>
    <cellStyle name="20% - Accent1 3 9 8 2" xfId="30963" xr:uid="{00000000-0005-0000-0000-00003C780000}"/>
    <cellStyle name="20% - Accent1 3 9 8 2 2" xfId="30964" xr:uid="{00000000-0005-0000-0000-00003D780000}"/>
    <cellStyle name="20% - Accent1 3 9 8 3" xfId="30965" xr:uid="{00000000-0005-0000-0000-00003E780000}"/>
    <cellStyle name="20% - Accent1 3 9 9" xfId="30966" xr:uid="{00000000-0005-0000-0000-00003F780000}"/>
    <cellStyle name="20% - Accent1 3 9 9 2" xfId="30967" xr:uid="{00000000-0005-0000-0000-000040780000}"/>
    <cellStyle name="20% - Accent1 4" xfId="30968" xr:uid="{00000000-0005-0000-0000-000041780000}"/>
    <cellStyle name="20% - Accent1 4 10" xfId="30969" xr:uid="{00000000-0005-0000-0000-000042780000}"/>
    <cellStyle name="20% - Accent1 4 10 10" xfId="30970" xr:uid="{00000000-0005-0000-0000-000043780000}"/>
    <cellStyle name="20% - Accent1 4 10 10 2" xfId="30971" xr:uid="{00000000-0005-0000-0000-000044780000}"/>
    <cellStyle name="20% - Accent1 4 10 11" xfId="30972" xr:uid="{00000000-0005-0000-0000-000045780000}"/>
    <cellStyle name="20% - Accent1 4 10 2" xfId="30973" xr:uid="{00000000-0005-0000-0000-000046780000}"/>
    <cellStyle name="20% - Accent1 4 10 2 2" xfId="30974" xr:uid="{00000000-0005-0000-0000-000047780000}"/>
    <cellStyle name="20% - Accent1 4 10 2 2 2" xfId="30975" xr:uid="{00000000-0005-0000-0000-000048780000}"/>
    <cellStyle name="20% - Accent1 4 10 2 2 2 2" xfId="30976" xr:uid="{00000000-0005-0000-0000-000049780000}"/>
    <cellStyle name="20% - Accent1 4 10 2 2 2 2 2" xfId="30977" xr:uid="{00000000-0005-0000-0000-00004A780000}"/>
    <cellStyle name="20% - Accent1 4 10 2 2 2 3" xfId="30978" xr:uid="{00000000-0005-0000-0000-00004B780000}"/>
    <cellStyle name="20% - Accent1 4 10 2 2 3" xfId="30979" xr:uid="{00000000-0005-0000-0000-00004C780000}"/>
    <cellStyle name="20% - Accent1 4 10 2 2 3 2" xfId="30980" xr:uid="{00000000-0005-0000-0000-00004D780000}"/>
    <cellStyle name="20% - Accent1 4 10 2 2 4" xfId="30981" xr:uid="{00000000-0005-0000-0000-00004E780000}"/>
    <cellStyle name="20% - Accent1 4 10 2 3" xfId="30982" xr:uid="{00000000-0005-0000-0000-00004F780000}"/>
    <cellStyle name="20% - Accent1 4 10 2 3 2" xfId="30983" xr:uid="{00000000-0005-0000-0000-000050780000}"/>
    <cellStyle name="20% - Accent1 4 10 2 3 2 2" xfId="30984" xr:uid="{00000000-0005-0000-0000-000051780000}"/>
    <cellStyle name="20% - Accent1 4 10 2 3 2 2 2" xfId="30985" xr:uid="{00000000-0005-0000-0000-000052780000}"/>
    <cellStyle name="20% - Accent1 4 10 2 3 2 3" xfId="30986" xr:uid="{00000000-0005-0000-0000-000053780000}"/>
    <cellStyle name="20% - Accent1 4 10 2 3 3" xfId="30987" xr:uid="{00000000-0005-0000-0000-000054780000}"/>
    <cellStyle name="20% - Accent1 4 10 2 3 3 2" xfId="30988" xr:uid="{00000000-0005-0000-0000-000055780000}"/>
    <cellStyle name="20% - Accent1 4 10 2 3 4" xfId="30989" xr:uid="{00000000-0005-0000-0000-000056780000}"/>
    <cellStyle name="20% - Accent1 4 10 2 4" xfId="30990" xr:uid="{00000000-0005-0000-0000-000057780000}"/>
    <cellStyle name="20% - Accent1 4 10 2 4 2" xfId="30991" xr:uid="{00000000-0005-0000-0000-000058780000}"/>
    <cellStyle name="20% - Accent1 4 10 2 4 2 2" xfId="30992" xr:uid="{00000000-0005-0000-0000-000059780000}"/>
    <cellStyle name="20% - Accent1 4 10 2 4 2 2 2" xfId="30993" xr:uid="{00000000-0005-0000-0000-00005A780000}"/>
    <cellStyle name="20% - Accent1 4 10 2 4 2 3" xfId="30994" xr:uid="{00000000-0005-0000-0000-00005B780000}"/>
    <cellStyle name="20% - Accent1 4 10 2 4 3" xfId="30995" xr:uid="{00000000-0005-0000-0000-00005C780000}"/>
    <cellStyle name="20% - Accent1 4 10 2 4 3 2" xfId="30996" xr:uid="{00000000-0005-0000-0000-00005D780000}"/>
    <cellStyle name="20% - Accent1 4 10 2 4 4" xfId="30997" xr:uid="{00000000-0005-0000-0000-00005E780000}"/>
    <cellStyle name="20% - Accent1 4 10 2 5" xfId="30998" xr:uid="{00000000-0005-0000-0000-00005F780000}"/>
    <cellStyle name="20% - Accent1 4 10 2 5 2" xfId="30999" xr:uid="{00000000-0005-0000-0000-000060780000}"/>
    <cellStyle name="20% - Accent1 4 10 2 5 2 2" xfId="31000" xr:uid="{00000000-0005-0000-0000-000061780000}"/>
    <cellStyle name="20% - Accent1 4 10 2 5 3" xfId="31001" xr:uid="{00000000-0005-0000-0000-000062780000}"/>
    <cellStyle name="20% - Accent1 4 10 2 6" xfId="31002" xr:uid="{00000000-0005-0000-0000-000063780000}"/>
    <cellStyle name="20% - Accent1 4 10 2 6 2" xfId="31003" xr:uid="{00000000-0005-0000-0000-000064780000}"/>
    <cellStyle name="20% - Accent1 4 10 2 6 2 2" xfId="31004" xr:uid="{00000000-0005-0000-0000-000065780000}"/>
    <cellStyle name="20% - Accent1 4 10 2 6 3" xfId="31005" xr:uid="{00000000-0005-0000-0000-000066780000}"/>
    <cellStyle name="20% - Accent1 4 10 2 7" xfId="31006" xr:uid="{00000000-0005-0000-0000-000067780000}"/>
    <cellStyle name="20% - Accent1 4 10 2 7 2" xfId="31007" xr:uid="{00000000-0005-0000-0000-000068780000}"/>
    <cellStyle name="20% - Accent1 4 10 2 8" xfId="31008" xr:uid="{00000000-0005-0000-0000-000069780000}"/>
    <cellStyle name="20% - Accent1 4 10 2 8 2" xfId="31009" xr:uid="{00000000-0005-0000-0000-00006A780000}"/>
    <cellStyle name="20% - Accent1 4 10 2 9" xfId="31010" xr:uid="{00000000-0005-0000-0000-00006B780000}"/>
    <cellStyle name="20% - Accent1 4 10 3" xfId="31011" xr:uid="{00000000-0005-0000-0000-00006C780000}"/>
    <cellStyle name="20% - Accent1 4 10 3 2" xfId="31012" xr:uid="{00000000-0005-0000-0000-00006D780000}"/>
    <cellStyle name="20% - Accent1 4 10 3 2 2" xfId="31013" xr:uid="{00000000-0005-0000-0000-00006E780000}"/>
    <cellStyle name="20% - Accent1 4 10 3 2 2 2" xfId="31014" xr:uid="{00000000-0005-0000-0000-00006F780000}"/>
    <cellStyle name="20% - Accent1 4 10 3 2 2 2 2" xfId="31015" xr:uid="{00000000-0005-0000-0000-000070780000}"/>
    <cellStyle name="20% - Accent1 4 10 3 2 2 3" xfId="31016" xr:uid="{00000000-0005-0000-0000-000071780000}"/>
    <cellStyle name="20% - Accent1 4 10 3 2 3" xfId="31017" xr:uid="{00000000-0005-0000-0000-000072780000}"/>
    <cellStyle name="20% - Accent1 4 10 3 2 3 2" xfId="31018" xr:uid="{00000000-0005-0000-0000-000073780000}"/>
    <cellStyle name="20% - Accent1 4 10 3 2 4" xfId="31019" xr:uid="{00000000-0005-0000-0000-000074780000}"/>
    <cellStyle name="20% - Accent1 4 10 3 3" xfId="31020" xr:uid="{00000000-0005-0000-0000-000075780000}"/>
    <cellStyle name="20% - Accent1 4 10 3 3 2" xfId="31021" xr:uid="{00000000-0005-0000-0000-000076780000}"/>
    <cellStyle name="20% - Accent1 4 10 3 3 2 2" xfId="31022" xr:uid="{00000000-0005-0000-0000-000077780000}"/>
    <cellStyle name="20% - Accent1 4 10 3 3 2 2 2" xfId="31023" xr:uid="{00000000-0005-0000-0000-000078780000}"/>
    <cellStyle name="20% - Accent1 4 10 3 3 2 3" xfId="31024" xr:uid="{00000000-0005-0000-0000-000079780000}"/>
    <cellStyle name="20% - Accent1 4 10 3 3 3" xfId="31025" xr:uid="{00000000-0005-0000-0000-00007A780000}"/>
    <cellStyle name="20% - Accent1 4 10 3 3 3 2" xfId="31026" xr:uid="{00000000-0005-0000-0000-00007B780000}"/>
    <cellStyle name="20% - Accent1 4 10 3 3 4" xfId="31027" xr:uid="{00000000-0005-0000-0000-00007C780000}"/>
    <cellStyle name="20% - Accent1 4 10 3 4" xfId="31028" xr:uid="{00000000-0005-0000-0000-00007D780000}"/>
    <cellStyle name="20% - Accent1 4 10 3 4 2" xfId="31029" xr:uid="{00000000-0005-0000-0000-00007E780000}"/>
    <cellStyle name="20% - Accent1 4 10 3 4 2 2" xfId="31030" xr:uid="{00000000-0005-0000-0000-00007F780000}"/>
    <cellStyle name="20% - Accent1 4 10 3 4 2 2 2" xfId="31031" xr:uid="{00000000-0005-0000-0000-000080780000}"/>
    <cellStyle name="20% - Accent1 4 10 3 4 2 3" xfId="31032" xr:uid="{00000000-0005-0000-0000-000081780000}"/>
    <cellStyle name="20% - Accent1 4 10 3 4 3" xfId="31033" xr:uid="{00000000-0005-0000-0000-000082780000}"/>
    <cellStyle name="20% - Accent1 4 10 3 4 3 2" xfId="31034" xr:uid="{00000000-0005-0000-0000-000083780000}"/>
    <cellStyle name="20% - Accent1 4 10 3 4 4" xfId="31035" xr:uid="{00000000-0005-0000-0000-000084780000}"/>
    <cellStyle name="20% - Accent1 4 10 3 5" xfId="31036" xr:uid="{00000000-0005-0000-0000-000085780000}"/>
    <cellStyle name="20% - Accent1 4 10 3 5 2" xfId="31037" xr:uid="{00000000-0005-0000-0000-000086780000}"/>
    <cellStyle name="20% - Accent1 4 10 3 5 2 2" xfId="31038" xr:uid="{00000000-0005-0000-0000-000087780000}"/>
    <cellStyle name="20% - Accent1 4 10 3 5 3" xfId="31039" xr:uid="{00000000-0005-0000-0000-000088780000}"/>
    <cellStyle name="20% - Accent1 4 10 3 6" xfId="31040" xr:uid="{00000000-0005-0000-0000-000089780000}"/>
    <cellStyle name="20% - Accent1 4 10 3 6 2" xfId="31041" xr:uid="{00000000-0005-0000-0000-00008A780000}"/>
    <cellStyle name="20% - Accent1 4 10 3 6 2 2" xfId="31042" xr:uid="{00000000-0005-0000-0000-00008B780000}"/>
    <cellStyle name="20% - Accent1 4 10 3 6 3" xfId="31043" xr:uid="{00000000-0005-0000-0000-00008C780000}"/>
    <cellStyle name="20% - Accent1 4 10 3 7" xfId="31044" xr:uid="{00000000-0005-0000-0000-00008D780000}"/>
    <cellStyle name="20% - Accent1 4 10 3 7 2" xfId="31045" xr:uid="{00000000-0005-0000-0000-00008E780000}"/>
    <cellStyle name="20% - Accent1 4 10 3 8" xfId="31046" xr:uid="{00000000-0005-0000-0000-00008F780000}"/>
    <cellStyle name="20% - Accent1 4 10 3 8 2" xfId="31047" xr:uid="{00000000-0005-0000-0000-000090780000}"/>
    <cellStyle name="20% - Accent1 4 10 3 9" xfId="31048" xr:uid="{00000000-0005-0000-0000-000091780000}"/>
    <cellStyle name="20% - Accent1 4 10 4" xfId="31049" xr:uid="{00000000-0005-0000-0000-000092780000}"/>
    <cellStyle name="20% - Accent1 4 10 4 2" xfId="31050" xr:uid="{00000000-0005-0000-0000-000093780000}"/>
    <cellStyle name="20% - Accent1 4 10 4 2 2" xfId="31051" xr:uid="{00000000-0005-0000-0000-000094780000}"/>
    <cellStyle name="20% - Accent1 4 10 4 2 2 2" xfId="31052" xr:uid="{00000000-0005-0000-0000-000095780000}"/>
    <cellStyle name="20% - Accent1 4 10 4 2 3" xfId="31053" xr:uid="{00000000-0005-0000-0000-000096780000}"/>
    <cellStyle name="20% - Accent1 4 10 4 3" xfId="31054" xr:uid="{00000000-0005-0000-0000-000097780000}"/>
    <cellStyle name="20% - Accent1 4 10 4 3 2" xfId="31055" xr:uid="{00000000-0005-0000-0000-000098780000}"/>
    <cellStyle name="20% - Accent1 4 10 4 4" xfId="31056" xr:uid="{00000000-0005-0000-0000-000099780000}"/>
    <cellStyle name="20% - Accent1 4 10 5" xfId="31057" xr:uid="{00000000-0005-0000-0000-00009A780000}"/>
    <cellStyle name="20% - Accent1 4 10 5 2" xfId="31058" xr:uid="{00000000-0005-0000-0000-00009B780000}"/>
    <cellStyle name="20% - Accent1 4 10 5 2 2" xfId="31059" xr:uid="{00000000-0005-0000-0000-00009C780000}"/>
    <cellStyle name="20% - Accent1 4 10 5 2 2 2" xfId="31060" xr:uid="{00000000-0005-0000-0000-00009D780000}"/>
    <cellStyle name="20% - Accent1 4 10 5 2 3" xfId="31061" xr:uid="{00000000-0005-0000-0000-00009E780000}"/>
    <cellStyle name="20% - Accent1 4 10 5 3" xfId="31062" xr:uid="{00000000-0005-0000-0000-00009F780000}"/>
    <cellStyle name="20% - Accent1 4 10 5 3 2" xfId="31063" xr:uid="{00000000-0005-0000-0000-0000A0780000}"/>
    <cellStyle name="20% - Accent1 4 10 5 4" xfId="31064" xr:uid="{00000000-0005-0000-0000-0000A1780000}"/>
    <cellStyle name="20% - Accent1 4 10 6" xfId="31065" xr:uid="{00000000-0005-0000-0000-0000A2780000}"/>
    <cellStyle name="20% - Accent1 4 10 6 2" xfId="31066" xr:uid="{00000000-0005-0000-0000-0000A3780000}"/>
    <cellStyle name="20% - Accent1 4 10 6 2 2" xfId="31067" xr:uid="{00000000-0005-0000-0000-0000A4780000}"/>
    <cellStyle name="20% - Accent1 4 10 6 2 2 2" xfId="31068" xr:uid="{00000000-0005-0000-0000-0000A5780000}"/>
    <cellStyle name="20% - Accent1 4 10 6 2 3" xfId="31069" xr:uid="{00000000-0005-0000-0000-0000A6780000}"/>
    <cellStyle name="20% - Accent1 4 10 6 3" xfId="31070" xr:uid="{00000000-0005-0000-0000-0000A7780000}"/>
    <cellStyle name="20% - Accent1 4 10 6 3 2" xfId="31071" xr:uid="{00000000-0005-0000-0000-0000A8780000}"/>
    <cellStyle name="20% - Accent1 4 10 6 4" xfId="31072" xr:uid="{00000000-0005-0000-0000-0000A9780000}"/>
    <cellStyle name="20% - Accent1 4 10 7" xfId="31073" xr:uid="{00000000-0005-0000-0000-0000AA780000}"/>
    <cellStyle name="20% - Accent1 4 10 7 2" xfId="31074" xr:uid="{00000000-0005-0000-0000-0000AB780000}"/>
    <cellStyle name="20% - Accent1 4 10 7 2 2" xfId="31075" xr:uid="{00000000-0005-0000-0000-0000AC780000}"/>
    <cellStyle name="20% - Accent1 4 10 7 3" xfId="31076" xr:uid="{00000000-0005-0000-0000-0000AD780000}"/>
    <cellStyle name="20% - Accent1 4 10 8" xfId="31077" xr:uid="{00000000-0005-0000-0000-0000AE780000}"/>
    <cellStyle name="20% - Accent1 4 10 8 2" xfId="31078" xr:uid="{00000000-0005-0000-0000-0000AF780000}"/>
    <cellStyle name="20% - Accent1 4 10 8 2 2" xfId="31079" xr:uid="{00000000-0005-0000-0000-0000B0780000}"/>
    <cellStyle name="20% - Accent1 4 10 8 3" xfId="31080" xr:uid="{00000000-0005-0000-0000-0000B1780000}"/>
    <cellStyle name="20% - Accent1 4 10 9" xfId="31081" xr:uid="{00000000-0005-0000-0000-0000B2780000}"/>
    <cellStyle name="20% - Accent1 4 10 9 2" xfId="31082" xr:uid="{00000000-0005-0000-0000-0000B3780000}"/>
    <cellStyle name="20% - Accent1 4 11" xfId="31083" xr:uid="{00000000-0005-0000-0000-0000B4780000}"/>
    <cellStyle name="20% - Accent1 4 11 10" xfId="31084" xr:uid="{00000000-0005-0000-0000-0000B5780000}"/>
    <cellStyle name="20% - Accent1 4 11 10 2" xfId="31085" xr:uid="{00000000-0005-0000-0000-0000B6780000}"/>
    <cellStyle name="20% - Accent1 4 11 11" xfId="31086" xr:uid="{00000000-0005-0000-0000-0000B7780000}"/>
    <cellStyle name="20% - Accent1 4 11 2" xfId="31087" xr:uid="{00000000-0005-0000-0000-0000B8780000}"/>
    <cellStyle name="20% - Accent1 4 11 2 2" xfId="31088" xr:uid="{00000000-0005-0000-0000-0000B9780000}"/>
    <cellStyle name="20% - Accent1 4 11 2 2 2" xfId="31089" xr:uid="{00000000-0005-0000-0000-0000BA780000}"/>
    <cellStyle name="20% - Accent1 4 11 2 2 2 2" xfId="31090" xr:uid="{00000000-0005-0000-0000-0000BB780000}"/>
    <cellStyle name="20% - Accent1 4 11 2 2 2 2 2" xfId="31091" xr:uid="{00000000-0005-0000-0000-0000BC780000}"/>
    <cellStyle name="20% - Accent1 4 11 2 2 2 3" xfId="31092" xr:uid="{00000000-0005-0000-0000-0000BD780000}"/>
    <cellStyle name="20% - Accent1 4 11 2 2 3" xfId="31093" xr:uid="{00000000-0005-0000-0000-0000BE780000}"/>
    <cellStyle name="20% - Accent1 4 11 2 2 3 2" xfId="31094" xr:uid="{00000000-0005-0000-0000-0000BF780000}"/>
    <cellStyle name="20% - Accent1 4 11 2 2 4" xfId="31095" xr:uid="{00000000-0005-0000-0000-0000C0780000}"/>
    <cellStyle name="20% - Accent1 4 11 2 3" xfId="31096" xr:uid="{00000000-0005-0000-0000-0000C1780000}"/>
    <cellStyle name="20% - Accent1 4 11 2 3 2" xfId="31097" xr:uid="{00000000-0005-0000-0000-0000C2780000}"/>
    <cellStyle name="20% - Accent1 4 11 2 3 2 2" xfId="31098" xr:uid="{00000000-0005-0000-0000-0000C3780000}"/>
    <cellStyle name="20% - Accent1 4 11 2 3 2 2 2" xfId="31099" xr:uid="{00000000-0005-0000-0000-0000C4780000}"/>
    <cellStyle name="20% - Accent1 4 11 2 3 2 3" xfId="31100" xr:uid="{00000000-0005-0000-0000-0000C5780000}"/>
    <cellStyle name="20% - Accent1 4 11 2 3 3" xfId="31101" xr:uid="{00000000-0005-0000-0000-0000C6780000}"/>
    <cellStyle name="20% - Accent1 4 11 2 3 3 2" xfId="31102" xr:uid="{00000000-0005-0000-0000-0000C7780000}"/>
    <cellStyle name="20% - Accent1 4 11 2 3 4" xfId="31103" xr:uid="{00000000-0005-0000-0000-0000C8780000}"/>
    <cellStyle name="20% - Accent1 4 11 2 4" xfId="31104" xr:uid="{00000000-0005-0000-0000-0000C9780000}"/>
    <cellStyle name="20% - Accent1 4 11 2 4 2" xfId="31105" xr:uid="{00000000-0005-0000-0000-0000CA780000}"/>
    <cellStyle name="20% - Accent1 4 11 2 4 2 2" xfId="31106" xr:uid="{00000000-0005-0000-0000-0000CB780000}"/>
    <cellStyle name="20% - Accent1 4 11 2 4 2 2 2" xfId="31107" xr:uid="{00000000-0005-0000-0000-0000CC780000}"/>
    <cellStyle name="20% - Accent1 4 11 2 4 2 3" xfId="31108" xr:uid="{00000000-0005-0000-0000-0000CD780000}"/>
    <cellStyle name="20% - Accent1 4 11 2 4 3" xfId="31109" xr:uid="{00000000-0005-0000-0000-0000CE780000}"/>
    <cellStyle name="20% - Accent1 4 11 2 4 3 2" xfId="31110" xr:uid="{00000000-0005-0000-0000-0000CF780000}"/>
    <cellStyle name="20% - Accent1 4 11 2 4 4" xfId="31111" xr:uid="{00000000-0005-0000-0000-0000D0780000}"/>
    <cellStyle name="20% - Accent1 4 11 2 5" xfId="31112" xr:uid="{00000000-0005-0000-0000-0000D1780000}"/>
    <cellStyle name="20% - Accent1 4 11 2 5 2" xfId="31113" xr:uid="{00000000-0005-0000-0000-0000D2780000}"/>
    <cellStyle name="20% - Accent1 4 11 2 5 2 2" xfId="31114" xr:uid="{00000000-0005-0000-0000-0000D3780000}"/>
    <cellStyle name="20% - Accent1 4 11 2 5 3" xfId="31115" xr:uid="{00000000-0005-0000-0000-0000D4780000}"/>
    <cellStyle name="20% - Accent1 4 11 2 6" xfId="31116" xr:uid="{00000000-0005-0000-0000-0000D5780000}"/>
    <cellStyle name="20% - Accent1 4 11 2 6 2" xfId="31117" xr:uid="{00000000-0005-0000-0000-0000D6780000}"/>
    <cellStyle name="20% - Accent1 4 11 2 6 2 2" xfId="31118" xr:uid="{00000000-0005-0000-0000-0000D7780000}"/>
    <cellStyle name="20% - Accent1 4 11 2 6 3" xfId="31119" xr:uid="{00000000-0005-0000-0000-0000D8780000}"/>
    <cellStyle name="20% - Accent1 4 11 2 7" xfId="31120" xr:uid="{00000000-0005-0000-0000-0000D9780000}"/>
    <cellStyle name="20% - Accent1 4 11 2 7 2" xfId="31121" xr:uid="{00000000-0005-0000-0000-0000DA780000}"/>
    <cellStyle name="20% - Accent1 4 11 2 8" xfId="31122" xr:uid="{00000000-0005-0000-0000-0000DB780000}"/>
    <cellStyle name="20% - Accent1 4 11 2 8 2" xfId="31123" xr:uid="{00000000-0005-0000-0000-0000DC780000}"/>
    <cellStyle name="20% - Accent1 4 11 2 9" xfId="31124" xr:uid="{00000000-0005-0000-0000-0000DD780000}"/>
    <cellStyle name="20% - Accent1 4 11 3" xfId="31125" xr:uid="{00000000-0005-0000-0000-0000DE780000}"/>
    <cellStyle name="20% - Accent1 4 11 3 2" xfId="31126" xr:uid="{00000000-0005-0000-0000-0000DF780000}"/>
    <cellStyle name="20% - Accent1 4 11 3 2 2" xfId="31127" xr:uid="{00000000-0005-0000-0000-0000E0780000}"/>
    <cellStyle name="20% - Accent1 4 11 3 2 2 2" xfId="31128" xr:uid="{00000000-0005-0000-0000-0000E1780000}"/>
    <cellStyle name="20% - Accent1 4 11 3 2 2 2 2" xfId="31129" xr:uid="{00000000-0005-0000-0000-0000E2780000}"/>
    <cellStyle name="20% - Accent1 4 11 3 2 2 3" xfId="31130" xr:uid="{00000000-0005-0000-0000-0000E3780000}"/>
    <cellStyle name="20% - Accent1 4 11 3 2 3" xfId="31131" xr:uid="{00000000-0005-0000-0000-0000E4780000}"/>
    <cellStyle name="20% - Accent1 4 11 3 2 3 2" xfId="31132" xr:uid="{00000000-0005-0000-0000-0000E5780000}"/>
    <cellStyle name="20% - Accent1 4 11 3 2 4" xfId="31133" xr:uid="{00000000-0005-0000-0000-0000E6780000}"/>
    <cellStyle name="20% - Accent1 4 11 3 3" xfId="31134" xr:uid="{00000000-0005-0000-0000-0000E7780000}"/>
    <cellStyle name="20% - Accent1 4 11 3 3 2" xfId="31135" xr:uid="{00000000-0005-0000-0000-0000E8780000}"/>
    <cellStyle name="20% - Accent1 4 11 3 3 2 2" xfId="31136" xr:uid="{00000000-0005-0000-0000-0000E9780000}"/>
    <cellStyle name="20% - Accent1 4 11 3 3 2 2 2" xfId="31137" xr:uid="{00000000-0005-0000-0000-0000EA780000}"/>
    <cellStyle name="20% - Accent1 4 11 3 3 2 3" xfId="31138" xr:uid="{00000000-0005-0000-0000-0000EB780000}"/>
    <cellStyle name="20% - Accent1 4 11 3 3 3" xfId="31139" xr:uid="{00000000-0005-0000-0000-0000EC780000}"/>
    <cellStyle name="20% - Accent1 4 11 3 3 3 2" xfId="31140" xr:uid="{00000000-0005-0000-0000-0000ED780000}"/>
    <cellStyle name="20% - Accent1 4 11 3 3 4" xfId="31141" xr:uid="{00000000-0005-0000-0000-0000EE780000}"/>
    <cellStyle name="20% - Accent1 4 11 3 4" xfId="31142" xr:uid="{00000000-0005-0000-0000-0000EF780000}"/>
    <cellStyle name="20% - Accent1 4 11 3 4 2" xfId="31143" xr:uid="{00000000-0005-0000-0000-0000F0780000}"/>
    <cellStyle name="20% - Accent1 4 11 3 4 2 2" xfId="31144" xr:uid="{00000000-0005-0000-0000-0000F1780000}"/>
    <cellStyle name="20% - Accent1 4 11 3 4 2 2 2" xfId="31145" xr:uid="{00000000-0005-0000-0000-0000F2780000}"/>
    <cellStyle name="20% - Accent1 4 11 3 4 2 3" xfId="31146" xr:uid="{00000000-0005-0000-0000-0000F3780000}"/>
    <cellStyle name="20% - Accent1 4 11 3 4 3" xfId="31147" xr:uid="{00000000-0005-0000-0000-0000F4780000}"/>
    <cellStyle name="20% - Accent1 4 11 3 4 3 2" xfId="31148" xr:uid="{00000000-0005-0000-0000-0000F5780000}"/>
    <cellStyle name="20% - Accent1 4 11 3 4 4" xfId="31149" xr:uid="{00000000-0005-0000-0000-0000F6780000}"/>
    <cellStyle name="20% - Accent1 4 11 3 5" xfId="31150" xr:uid="{00000000-0005-0000-0000-0000F7780000}"/>
    <cellStyle name="20% - Accent1 4 11 3 5 2" xfId="31151" xr:uid="{00000000-0005-0000-0000-0000F8780000}"/>
    <cellStyle name="20% - Accent1 4 11 3 5 2 2" xfId="31152" xr:uid="{00000000-0005-0000-0000-0000F9780000}"/>
    <cellStyle name="20% - Accent1 4 11 3 5 3" xfId="31153" xr:uid="{00000000-0005-0000-0000-0000FA780000}"/>
    <cellStyle name="20% - Accent1 4 11 3 6" xfId="31154" xr:uid="{00000000-0005-0000-0000-0000FB780000}"/>
    <cellStyle name="20% - Accent1 4 11 3 6 2" xfId="31155" xr:uid="{00000000-0005-0000-0000-0000FC780000}"/>
    <cellStyle name="20% - Accent1 4 11 3 6 2 2" xfId="31156" xr:uid="{00000000-0005-0000-0000-0000FD780000}"/>
    <cellStyle name="20% - Accent1 4 11 3 6 3" xfId="31157" xr:uid="{00000000-0005-0000-0000-0000FE780000}"/>
    <cellStyle name="20% - Accent1 4 11 3 7" xfId="31158" xr:uid="{00000000-0005-0000-0000-0000FF780000}"/>
    <cellStyle name="20% - Accent1 4 11 3 7 2" xfId="31159" xr:uid="{00000000-0005-0000-0000-000000790000}"/>
    <cellStyle name="20% - Accent1 4 11 3 8" xfId="31160" xr:uid="{00000000-0005-0000-0000-000001790000}"/>
    <cellStyle name="20% - Accent1 4 11 3 8 2" xfId="31161" xr:uid="{00000000-0005-0000-0000-000002790000}"/>
    <cellStyle name="20% - Accent1 4 11 3 9" xfId="31162" xr:uid="{00000000-0005-0000-0000-000003790000}"/>
    <cellStyle name="20% - Accent1 4 11 4" xfId="31163" xr:uid="{00000000-0005-0000-0000-000004790000}"/>
    <cellStyle name="20% - Accent1 4 11 4 2" xfId="31164" xr:uid="{00000000-0005-0000-0000-000005790000}"/>
    <cellStyle name="20% - Accent1 4 11 4 2 2" xfId="31165" xr:uid="{00000000-0005-0000-0000-000006790000}"/>
    <cellStyle name="20% - Accent1 4 11 4 2 2 2" xfId="31166" xr:uid="{00000000-0005-0000-0000-000007790000}"/>
    <cellStyle name="20% - Accent1 4 11 4 2 3" xfId="31167" xr:uid="{00000000-0005-0000-0000-000008790000}"/>
    <cellStyle name="20% - Accent1 4 11 4 3" xfId="31168" xr:uid="{00000000-0005-0000-0000-000009790000}"/>
    <cellStyle name="20% - Accent1 4 11 4 3 2" xfId="31169" xr:uid="{00000000-0005-0000-0000-00000A790000}"/>
    <cellStyle name="20% - Accent1 4 11 4 4" xfId="31170" xr:uid="{00000000-0005-0000-0000-00000B790000}"/>
    <cellStyle name="20% - Accent1 4 11 5" xfId="31171" xr:uid="{00000000-0005-0000-0000-00000C790000}"/>
    <cellStyle name="20% - Accent1 4 11 5 2" xfId="31172" xr:uid="{00000000-0005-0000-0000-00000D790000}"/>
    <cellStyle name="20% - Accent1 4 11 5 2 2" xfId="31173" xr:uid="{00000000-0005-0000-0000-00000E790000}"/>
    <cellStyle name="20% - Accent1 4 11 5 2 2 2" xfId="31174" xr:uid="{00000000-0005-0000-0000-00000F790000}"/>
    <cellStyle name="20% - Accent1 4 11 5 2 3" xfId="31175" xr:uid="{00000000-0005-0000-0000-000010790000}"/>
    <cellStyle name="20% - Accent1 4 11 5 3" xfId="31176" xr:uid="{00000000-0005-0000-0000-000011790000}"/>
    <cellStyle name="20% - Accent1 4 11 5 3 2" xfId="31177" xr:uid="{00000000-0005-0000-0000-000012790000}"/>
    <cellStyle name="20% - Accent1 4 11 5 4" xfId="31178" xr:uid="{00000000-0005-0000-0000-000013790000}"/>
    <cellStyle name="20% - Accent1 4 11 6" xfId="31179" xr:uid="{00000000-0005-0000-0000-000014790000}"/>
    <cellStyle name="20% - Accent1 4 11 6 2" xfId="31180" xr:uid="{00000000-0005-0000-0000-000015790000}"/>
    <cellStyle name="20% - Accent1 4 11 6 2 2" xfId="31181" xr:uid="{00000000-0005-0000-0000-000016790000}"/>
    <cellStyle name="20% - Accent1 4 11 6 2 2 2" xfId="31182" xr:uid="{00000000-0005-0000-0000-000017790000}"/>
    <cellStyle name="20% - Accent1 4 11 6 2 3" xfId="31183" xr:uid="{00000000-0005-0000-0000-000018790000}"/>
    <cellStyle name="20% - Accent1 4 11 6 3" xfId="31184" xr:uid="{00000000-0005-0000-0000-000019790000}"/>
    <cellStyle name="20% - Accent1 4 11 6 3 2" xfId="31185" xr:uid="{00000000-0005-0000-0000-00001A790000}"/>
    <cellStyle name="20% - Accent1 4 11 6 4" xfId="31186" xr:uid="{00000000-0005-0000-0000-00001B790000}"/>
    <cellStyle name="20% - Accent1 4 11 7" xfId="31187" xr:uid="{00000000-0005-0000-0000-00001C790000}"/>
    <cellStyle name="20% - Accent1 4 11 7 2" xfId="31188" xr:uid="{00000000-0005-0000-0000-00001D790000}"/>
    <cellStyle name="20% - Accent1 4 11 7 2 2" xfId="31189" xr:uid="{00000000-0005-0000-0000-00001E790000}"/>
    <cellStyle name="20% - Accent1 4 11 7 3" xfId="31190" xr:uid="{00000000-0005-0000-0000-00001F790000}"/>
    <cellStyle name="20% - Accent1 4 11 8" xfId="31191" xr:uid="{00000000-0005-0000-0000-000020790000}"/>
    <cellStyle name="20% - Accent1 4 11 8 2" xfId="31192" xr:uid="{00000000-0005-0000-0000-000021790000}"/>
    <cellStyle name="20% - Accent1 4 11 8 2 2" xfId="31193" xr:uid="{00000000-0005-0000-0000-000022790000}"/>
    <cellStyle name="20% - Accent1 4 11 8 3" xfId="31194" xr:uid="{00000000-0005-0000-0000-000023790000}"/>
    <cellStyle name="20% - Accent1 4 11 9" xfId="31195" xr:uid="{00000000-0005-0000-0000-000024790000}"/>
    <cellStyle name="20% - Accent1 4 11 9 2" xfId="31196" xr:uid="{00000000-0005-0000-0000-000025790000}"/>
    <cellStyle name="20% - Accent1 4 12" xfId="31197" xr:uid="{00000000-0005-0000-0000-000026790000}"/>
    <cellStyle name="20% - Accent1 4 12 2" xfId="31198" xr:uid="{00000000-0005-0000-0000-000027790000}"/>
    <cellStyle name="20% - Accent1 4 12 2 2" xfId="31199" xr:uid="{00000000-0005-0000-0000-000028790000}"/>
    <cellStyle name="20% - Accent1 4 12 2 2 2" xfId="31200" xr:uid="{00000000-0005-0000-0000-000029790000}"/>
    <cellStyle name="20% - Accent1 4 12 2 2 2 2" xfId="31201" xr:uid="{00000000-0005-0000-0000-00002A790000}"/>
    <cellStyle name="20% - Accent1 4 12 2 2 3" xfId="31202" xr:uid="{00000000-0005-0000-0000-00002B790000}"/>
    <cellStyle name="20% - Accent1 4 12 2 3" xfId="31203" xr:uid="{00000000-0005-0000-0000-00002C790000}"/>
    <cellStyle name="20% - Accent1 4 12 2 3 2" xfId="31204" xr:uid="{00000000-0005-0000-0000-00002D790000}"/>
    <cellStyle name="20% - Accent1 4 12 2 4" xfId="31205" xr:uid="{00000000-0005-0000-0000-00002E790000}"/>
    <cellStyle name="20% - Accent1 4 12 3" xfId="31206" xr:uid="{00000000-0005-0000-0000-00002F790000}"/>
    <cellStyle name="20% - Accent1 4 12 3 2" xfId="31207" xr:uid="{00000000-0005-0000-0000-000030790000}"/>
    <cellStyle name="20% - Accent1 4 12 3 2 2" xfId="31208" xr:uid="{00000000-0005-0000-0000-000031790000}"/>
    <cellStyle name="20% - Accent1 4 12 3 2 2 2" xfId="31209" xr:uid="{00000000-0005-0000-0000-000032790000}"/>
    <cellStyle name="20% - Accent1 4 12 3 2 3" xfId="31210" xr:uid="{00000000-0005-0000-0000-000033790000}"/>
    <cellStyle name="20% - Accent1 4 12 3 3" xfId="31211" xr:uid="{00000000-0005-0000-0000-000034790000}"/>
    <cellStyle name="20% - Accent1 4 12 3 3 2" xfId="31212" xr:uid="{00000000-0005-0000-0000-000035790000}"/>
    <cellStyle name="20% - Accent1 4 12 3 4" xfId="31213" xr:uid="{00000000-0005-0000-0000-000036790000}"/>
    <cellStyle name="20% - Accent1 4 12 4" xfId="31214" xr:uid="{00000000-0005-0000-0000-000037790000}"/>
    <cellStyle name="20% - Accent1 4 12 4 2" xfId="31215" xr:uid="{00000000-0005-0000-0000-000038790000}"/>
    <cellStyle name="20% - Accent1 4 12 4 2 2" xfId="31216" xr:uid="{00000000-0005-0000-0000-000039790000}"/>
    <cellStyle name="20% - Accent1 4 12 4 2 2 2" xfId="31217" xr:uid="{00000000-0005-0000-0000-00003A790000}"/>
    <cellStyle name="20% - Accent1 4 12 4 2 3" xfId="31218" xr:uid="{00000000-0005-0000-0000-00003B790000}"/>
    <cellStyle name="20% - Accent1 4 12 4 3" xfId="31219" xr:uid="{00000000-0005-0000-0000-00003C790000}"/>
    <cellStyle name="20% - Accent1 4 12 4 3 2" xfId="31220" xr:uid="{00000000-0005-0000-0000-00003D790000}"/>
    <cellStyle name="20% - Accent1 4 12 4 4" xfId="31221" xr:uid="{00000000-0005-0000-0000-00003E790000}"/>
    <cellStyle name="20% - Accent1 4 12 5" xfId="31222" xr:uid="{00000000-0005-0000-0000-00003F790000}"/>
    <cellStyle name="20% - Accent1 4 12 5 2" xfId="31223" xr:uid="{00000000-0005-0000-0000-000040790000}"/>
    <cellStyle name="20% - Accent1 4 12 5 2 2" xfId="31224" xr:uid="{00000000-0005-0000-0000-000041790000}"/>
    <cellStyle name="20% - Accent1 4 12 5 3" xfId="31225" xr:uid="{00000000-0005-0000-0000-000042790000}"/>
    <cellStyle name="20% - Accent1 4 12 6" xfId="31226" xr:uid="{00000000-0005-0000-0000-000043790000}"/>
    <cellStyle name="20% - Accent1 4 12 6 2" xfId="31227" xr:uid="{00000000-0005-0000-0000-000044790000}"/>
    <cellStyle name="20% - Accent1 4 12 6 2 2" xfId="31228" xr:uid="{00000000-0005-0000-0000-000045790000}"/>
    <cellStyle name="20% - Accent1 4 12 6 3" xfId="31229" xr:uid="{00000000-0005-0000-0000-000046790000}"/>
    <cellStyle name="20% - Accent1 4 12 7" xfId="31230" xr:uid="{00000000-0005-0000-0000-000047790000}"/>
    <cellStyle name="20% - Accent1 4 12 7 2" xfId="31231" xr:uid="{00000000-0005-0000-0000-000048790000}"/>
    <cellStyle name="20% - Accent1 4 12 8" xfId="31232" xr:uid="{00000000-0005-0000-0000-000049790000}"/>
    <cellStyle name="20% - Accent1 4 12 8 2" xfId="31233" xr:uid="{00000000-0005-0000-0000-00004A790000}"/>
    <cellStyle name="20% - Accent1 4 12 9" xfId="31234" xr:uid="{00000000-0005-0000-0000-00004B790000}"/>
    <cellStyle name="20% - Accent1 4 13" xfId="31235" xr:uid="{00000000-0005-0000-0000-00004C790000}"/>
    <cellStyle name="20% - Accent1 4 13 2" xfId="31236" xr:uid="{00000000-0005-0000-0000-00004D790000}"/>
    <cellStyle name="20% - Accent1 4 13 2 2" xfId="31237" xr:uid="{00000000-0005-0000-0000-00004E790000}"/>
    <cellStyle name="20% - Accent1 4 13 2 2 2" xfId="31238" xr:uid="{00000000-0005-0000-0000-00004F790000}"/>
    <cellStyle name="20% - Accent1 4 13 2 2 2 2" xfId="31239" xr:uid="{00000000-0005-0000-0000-000050790000}"/>
    <cellStyle name="20% - Accent1 4 13 2 2 3" xfId="31240" xr:uid="{00000000-0005-0000-0000-000051790000}"/>
    <cellStyle name="20% - Accent1 4 13 2 3" xfId="31241" xr:uid="{00000000-0005-0000-0000-000052790000}"/>
    <cellStyle name="20% - Accent1 4 13 2 3 2" xfId="31242" xr:uid="{00000000-0005-0000-0000-000053790000}"/>
    <cellStyle name="20% - Accent1 4 13 2 4" xfId="31243" xr:uid="{00000000-0005-0000-0000-000054790000}"/>
    <cellStyle name="20% - Accent1 4 13 3" xfId="31244" xr:uid="{00000000-0005-0000-0000-000055790000}"/>
    <cellStyle name="20% - Accent1 4 13 3 2" xfId="31245" xr:uid="{00000000-0005-0000-0000-000056790000}"/>
    <cellStyle name="20% - Accent1 4 13 3 2 2" xfId="31246" xr:uid="{00000000-0005-0000-0000-000057790000}"/>
    <cellStyle name="20% - Accent1 4 13 3 2 2 2" xfId="31247" xr:uid="{00000000-0005-0000-0000-000058790000}"/>
    <cellStyle name="20% - Accent1 4 13 3 2 3" xfId="31248" xr:uid="{00000000-0005-0000-0000-000059790000}"/>
    <cellStyle name="20% - Accent1 4 13 3 3" xfId="31249" xr:uid="{00000000-0005-0000-0000-00005A790000}"/>
    <cellStyle name="20% - Accent1 4 13 3 3 2" xfId="31250" xr:uid="{00000000-0005-0000-0000-00005B790000}"/>
    <cellStyle name="20% - Accent1 4 13 3 4" xfId="31251" xr:uid="{00000000-0005-0000-0000-00005C790000}"/>
    <cellStyle name="20% - Accent1 4 13 4" xfId="31252" xr:uid="{00000000-0005-0000-0000-00005D790000}"/>
    <cellStyle name="20% - Accent1 4 13 4 2" xfId="31253" xr:uid="{00000000-0005-0000-0000-00005E790000}"/>
    <cellStyle name="20% - Accent1 4 13 4 2 2" xfId="31254" xr:uid="{00000000-0005-0000-0000-00005F790000}"/>
    <cellStyle name="20% - Accent1 4 13 4 2 2 2" xfId="31255" xr:uid="{00000000-0005-0000-0000-000060790000}"/>
    <cellStyle name="20% - Accent1 4 13 4 2 3" xfId="31256" xr:uid="{00000000-0005-0000-0000-000061790000}"/>
    <cellStyle name="20% - Accent1 4 13 4 3" xfId="31257" xr:uid="{00000000-0005-0000-0000-000062790000}"/>
    <cellStyle name="20% - Accent1 4 13 4 3 2" xfId="31258" xr:uid="{00000000-0005-0000-0000-000063790000}"/>
    <cellStyle name="20% - Accent1 4 13 4 4" xfId="31259" xr:uid="{00000000-0005-0000-0000-000064790000}"/>
    <cellStyle name="20% - Accent1 4 13 5" xfId="31260" xr:uid="{00000000-0005-0000-0000-000065790000}"/>
    <cellStyle name="20% - Accent1 4 13 5 2" xfId="31261" xr:uid="{00000000-0005-0000-0000-000066790000}"/>
    <cellStyle name="20% - Accent1 4 13 5 2 2" xfId="31262" xr:uid="{00000000-0005-0000-0000-000067790000}"/>
    <cellStyle name="20% - Accent1 4 13 5 3" xfId="31263" xr:uid="{00000000-0005-0000-0000-000068790000}"/>
    <cellStyle name="20% - Accent1 4 13 6" xfId="31264" xr:uid="{00000000-0005-0000-0000-000069790000}"/>
    <cellStyle name="20% - Accent1 4 13 6 2" xfId="31265" xr:uid="{00000000-0005-0000-0000-00006A790000}"/>
    <cellStyle name="20% - Accent1 4 13 6 2 2" xfId="31266" xr:uid="{00000000-0005-0000-0000-00006B790000}"/>
    <cellStyle name="20% - Accent1 4 13 6 3" xfId="31267" xr:uid="{00000000-0005-0000-0000-00006C790000}"/>
    <cellStyle name="20% - Accent1 4 13 7" xfId="31268" xr:uid="{00000000-0005-0000-0000-00006D790000}"/>
    <cellStyle name="20% - Accent1 4 13 7 2" xfId="31269" xr:uid="{00000000-0005-0000-0000-00006E790000}"/>
    <cellStyle name="20% - Accent1 4 13 8" xfId="31270" xr:uid="{00000000-0005-0000-0000-00006F790000}"/>
    <cellStyle name="20% - Accent1 4 13 8 2" xfId="31271" xr:uid="{00000000-0005-0000-0000-000070790000}"/>
    <cellStyle name="20% - Accent1 4 13 9" xfId="31272" xr:uid="{00000000-0005-0000-0000-000071790000}"/>
    <cellStyle name="20% - Accent1 4 14" xfId="31273" xr:uid="{00000000-0005-0000-0000-000072790000}"/>
    <cellStyle name="20% - Accent1 4 14 2" xfId="31274" xr:uid="{00000000-0005-0000-0000-000073790000}"/>
    <cellStyle name="20% - Accent1 4 14 2 2" xfId="31275" xr:uid="{00000000-0005-0000-0000-000074790000}"/>
    <cellStyle name="20% - Accent1 4 14 2 2 2" xfId="31276" xr:uid="{00000000-0005-0000-0000-000075790000}"/>
    <cellStyle name="20% - Accent1 4 14 2 3" xfId="31277" xr:uid="{00000000-0005-0000-0000-000076790000}"/>
    <cellStyle name="20% - Accent1 4 14 3" xfId="31278" xr:uid="{00000000-0005-0000-0000-000077790000}"/>
    <cellStyle name="20% - Accent1 4 14 3 2" xfId="31279" xr:uid="{00000000-0005-0000-0000-000078790000}"/>
    <cellStyle name="20% - Accent1 4 14 4" xfId="31280" xr:uid="{00000000-0005-0000-0000-000079790000}"/>
    <cellStyle name="20% - Accent1 4 15" xfId="31281" xr:uid="{00000000-0005-0000-0000-00007A790000}"/>
    <cellStyle name="20% - Accent1 4 15 2" xfId="31282" xr:uid="{00000000-0005-0000-0000-00007B790000}"/>
    <cellStyle name="20% - Accent1 4 15 2 2" xfId="31283" xr:uid="{00000000-0005-0000-0000-00007C790000}"/>
    <cellStyle name="20% - Accent1 4 15 2 2 2" xfId="31284" xr:uid="{00000000-0005-0000-0000-00007D790000}"/>
    <cellStyle name="20% - Accent1 4 15 2 3" xfId="31285" xr:uid="{00000000-0005-0000-0000-00007E790000}"/>
    <cellStyle name="20% - Accent1 4 15 3" xfId="31286" xr:uid="{00000000-0005-0000-0000-00007F790000}"/>
    <cellStyle name="20% - Accent1 4 15 3 2" xfId="31287" xr:uid="{00000000-0005-0000-0000-000080790000}"/>
    <cellStyle name="20% - Accent1 4 15 4" xfId="31288" xr:uid="{00000000-0005-0000-0000-000081790000}"/>
    <cellStyle name="20% - Accent1 4 16" xfId="31289" xr:uid="{00000000-0005-0000-0000-000082790000}"/>
    <cellStyle name="20% - Accent1 4 16 2" xfId="31290" xr:uid="{00000000-0005-0000-0000-000083790000}"/>
    <cellStyle name="20% - Accent1 4 16 2 2" xfId="31291" xr:uid="{00000000-0005-0000-0000-000084790000}"/>
    <cellStyle name="20% - Accent1 4 16 2 2 2" xfId="31292" xr:uid="{00000000-0005-0000-0000-000085790000}"/>
    <cellStyle name="20% - Accent1 4 16 2 3" xfId="31293" xr:uid="{00000000-0005-0000-0000-000086790000}"/>
    <cellStyle name="20% - Accent1 4 16 3" xfId="31294" xr:uid="{00000000-0005-0000-0000-000087790000}"/>
    <cellStyle name="20% - Accent1 4 16 3 2" xfId="31295" xr:uid="{00000000-0005-0000-0000-000088790000}"/>
    <cellStyle name="20% - Accent1 4 16 4" xfId="31296" xr:uid="{00000000-0005-0000-0000-000089790000}"/>
    <cellStyle name="20% - Accent1 4 17" xfId="31297" xr:uid="{00000000-0005-0000-0000-00008A790000}"/>
    <cellStyle name="20% - Accent1 4 17 2" xfId="31298" xr:uid="{00000000-0005-0000-0000-00008B790000}"/>
    <cellStyle name="20% - Accent1 4 17 2 2" xfId="31299" xr:uid="{00000000-0005-0000-0000-00008C790000}"/>
    <cellStyle name="20% - Accent1 4 17 3" xfId="31300" xr:uid="{00000000-0005-0000-0000-00008D790000}"/>
    <cellStyle name="20% - Accent1 4 18" xfId="31301" xr:uid="{00000000-0005-0000-0000-00008E790000}"/>
    <cellStyle name="20% - Accent1 4 18 2" xfId="31302" xr:uid="{00000000-0005-0000-0000-00008F790000}"/>
    <cellStyle name="20% - Accent1 4 18 2 2" xfId="31303" xr:uid="{00000000-0005-0000-0000-000090790000}"/>
    <cellStyle name="20% - Accent1 4 18 3" xfId="31304" xr:uid="{00000000-0005-0000-0000-000091790000}"/>
    <cellStyle name="20% - Accent1 4 19" xfId="31305" xr:uid="{00000000-0005-0000-0000-000092790000}"/>
    <cellStyle name="20% - Accent1 4 19 2" xfId="31306" xr:uid="{00000000-0005-0000-0000-000093790000}"/>
    <cellStyle name="20% - Accent1 4 2" xfId="31307" xr:uid="{00000000-0005-0000-0000-000094790000}"/>
    <cellStyle name="20% - Accent1 4 2 10" xfId="31308" xr:uid="{00000000-0005-0000-0000-000095790000}"/>
    <cellStyle name="20% - Accent1 4 2 10 10" xfId="31309" xr:uid="{00000000-0005-0000-0000-000096790000}"/>
    <cellStyle name="20% - Accent1 4 2 10 10 2" xfId="31310" xr:uid="{00000000-0005-0000-0000-000097790000}"/>
    <cellStyle name="20% - Accent1 4 2 10 11" xfId="31311" xr:uid="{00000000-0005-0000-0000-000098790000}"/>
    <cellStyle name="20% - Accent1 4 2 10 2" xfId="31312" xr:uid="{00000000-0005-0000-0000-000099790000}"/>
    <cellStyle name="20% - Accent1 4 2 10 2 2" xfId="31313" xr:uid="{00000000-0005-0000-0000-00009A790000}"/>
    <cellStyle name="20% - Accent1 4 2 10 2 2 2" xfId="31314" xr:uid="{00000000-0005-0000-0000-00009B790000}"/>
    <cellStyle name="20% - Accent1 4 2 10 2 2 2 2" xfId="31315" xr:uid="{00000000-0005-0000-0000-00009C790000}"/>
    <cellStyle name="20% - Accent1 4 2 10 2 2 2 2 2" xfId="31316" xr:uid="{00000000-0005-0000-0000-00009D790000}"/>
    <cellStyle name="20% - Accent1 4 2 10 2 2 2 3" xfId="31317" xr:uid="{00000000-0005-0000-0000-00009E790000}"/>
    <cellStyle name="20% - Accent1 4 2 10 2 2 3" xfId="31318" xr:uid="{00000000-0005-0000-0000-00009F790000}"/>
    <cellStyle name="20% - Accent1 4 2 10 2 2 3 2" xfId="31319" xr:uid="{00000000-0005-0000-0000-0000A0790000}"/>
    <cellStyle name="20% - Accent1 4 2 10 2 2 4" xfId="31320" xr:uid="{00000000-0005-0000-0000-0000A1790000}"/>
    <cellStyle name="20% - Accent1 4 2 10 2 3" xfId="31321" xr:uid="{00000000-0005-0000-0000-0000A2790000}"/>
    <cellStyle name="20% - Accent1 4 2 10 2 3 2" xfId="31322" xr:uid="{00000000-0005-0000-0000-0000A3790000}"/>
    <cellStyle name="20% - Accent1 4 2 10 2 3 2 2" xfId="31323" xr:uid="{00000000-0005-0000-0000-0000A4790000}"/>
    <cellStyle name="20% - Accent1 4 2 10 2 3 2 2 2" xfId="31324" xr:uid="{00000000-0005-0000-0000-0000A5790000}"/>
    <cellStyle name="20% - Accent1 4 2 10 2 3 2 3" xfId="31325" xr:uid="{00000000-0005-0000-0000-0000A6790000}"/>
    <cellStyle name="20% - Accent1 4 2 10 2 3 3" xfId="31326" xr:uid="{00000000-0005-0000-0000-0000A7790000}"/>
    <cellStyle name="20% - Accent1 4 2 10 2 3 3 2" xfId="31327" xr:uid="{00000000-0005-0000-0000-0000A8790000}"/>
    <cellStyle name="20% - Accent1 4 2 10 2 3 4" xfId="31328" xr:uid="{00000000-0005-0000-0000-0000A9790000}"/>
    <cellStyle name="20% - Accent1 4 2 10 2 4" xfId="31329" xr:uid="{00000000-0005-0000-0000-0000AA790000}"/>
    <cellStyle name="20% - Accent1 4 2 10 2 4 2" xfId="31330" xr:uid="{00000000-0005-0000-0000-0000AB790000}"/>
    <cellStyle name="20% - Accent1 4 2 10 2 4 2 2" xfId="31331" xr:uid="{00000000-0005-0000-0000-0000AC790000}"/>
    <cellStyle name="20% - Accent1 4 2 10 2 4 2 2 2" xfId="31332" xr:uid="{00000000-0005-0000-0000-0000AD790000}"/>
    <cellStyle name="20% - Accent1 4 2 10 2 4 2 3" xfId="31333" xr:uid="{00000000-0005-0000-0000-0000AE790000}"/>
    <cellStyle name="20% - Accent1 4 2 10 2 4 3" xfId="31334" xr:uid="{00000000-0005-0000-0000-0000AF790000}"/>
    <cellStyle name="20% - Accent1 4 2 10 2 4 3 2" xfId="31335" xr:uid="{00000000-0005-0000-0000-0000B0790000}"/>
    <cellStyle name="20% - Accent1 4 2 10 2 4 4" xfId="31336" xr:uid="{00000000-0005-0000-0000-0000B1790000}"/>
    <cellStyle name="20% - Accent1 4 2 10 2 5" xfId="31337" xr:uid="{00000000-0005-0000-0000-0000B2790000}"/>
    <cellStyle name="20% - Accent1 4 2 10 2 5 2" xfId="31338" xr:uid="{00000000-0005-0000-0000-0000B3790000}"/>
    <cellStyle name="20% - Accent1 4 2 10 2 5 2 2" xfId="31339" xr:uid="{00000000-0005-0000-0000-0000B4790000}"/>
    <cellStyle name="20% - Accent1 4 2 10 2 5 3" xfId="31340" xr:uid="{00000000-0005-0000-0000-0000B5790000}"/>
    <cellStyle name="20% - Accent1 4 2 10 2 6" xfId="31341" xr:uid="{00000000-0005-0000-0000-0000B6790000}"/>
    <cellStyle name="20% - Accent1 4 2 10 2 6 2" xfId="31342" xr:uid="{00000000-0005-0000-0000-0000B7790000}"/>
    <cellStyle name="20% - Accent1 4 2 10 2 6 2 2" xfId="31343" xr:uid="{00000000-0005-0000-0000-0000B8790000}"/>
    <cellStyle name="20% - Accent1 4 2 10 2 6 3" xfId="31344" xr:uid="{00000000-0005-0000-0000-0000B9790000}"/>
    <cellStyle name="20% - Accent1 4 2 10 2 7" xfId="31345" xr:uid="{00000000-0005-0000-0000-0000BA790000}"/>
    <cellStyle name="20% - Accent1 4 2 10 2 7 2" xfId="31346" xr:uid="{00000000-0005-0000-0000-0000BB790000}"/>
    <cellStyle name="20% - Accent1 4 2 10 2 8" xfId="31347" xr:uid="{00000000-0005-0000-0000-0000BC790000}"/>
    <cellStyle name="20% - Accent1 4 2 10 2 8 2" xfId="31348" xr:uid="{00000000-0005-0000-0000-0000BD790000}"/>
    <cellStyle name="20% - Accent1 4 2 10 2 9" xfId="31349" xr:uid="{00000000-0005-0000-0000-0000BE790000}"/>
    <cellStyle name="20% - Accent1 4 2 10 3" xfId="31350" xr:uid="{00000000-0005-0000-0000-0000BF790000}"/>
    <cellStyle name="20% - Accent1 4 2 10 3 2" xfId="31351" xr:uid="{00000000-0005-0000-0000-0000C0790000}"/>
    <cellStyle name="20% - Accent1 4 2 10 3 2 2" xfId="31352" xr:uid="{00000000-0005-0000-0000-0000C1790000}"/>
    <cellStyle name="20% - Accent1 4 2 10 3 2 2 2" xfId="31353" xr:uid="{00000000-0005-0000-0000-0000C2790000}"/>
    <cellStyle name="20% - Accent1 4 2 10 3 2 2 2 2" xfId="31354" xr:uid="{00000000-0005-0000-0000-0000C3790000}"/>
    <cellStyle name="20% - Accent1 4 2 10 3 2 2 3" xfId="31355" xr:uid="{00000000-0005-0000-0000-0000C4790000}"/>
    <cellStyle name="20% - Accent1 4 2 10 3 2 3" xfId="31356" xr:uid="{00000000-0005-0000-0000-0000C5790000}"/>
    <cellStyle name="20% - Accent1 4 2 10 3 2 3 2" xfId="31357" xr:uid="{00000000-0005-0000-0000-0000C6790000}"/>
    <cellStyle name="20% - Accent1 4 2 10 3 2 4" xfId="31358" xr:uid="{00000000-0005-0000-0000-0000C7790000}"/>
    <cellStyle name="20% - Accent1 4 2 10 3 3" xfId="31359" xr:uid="{00000000-0005-0000-0000-0000C8790000}"/>
    <cellStyle name="20% - Accent1 4 2 10 3 3 2" xfId="31360" xr:uid="{00000000-0005-0000-0000-0000C9790000}"/>
    <cellStyle name="20% - Accent1 4 2 10 3 3 2 2" xfId="31361" xr:uid="{00000000-0005-0000-0000-0000CA790000}"/>
    <cellStyle name="20% - Accent1 4 2 10 3 3 2 2 2" xfId="31362" xr:uid="{00000000-0005-0000-0000-0000CB790000}"/>
    <cellStyle name="20% - Accent1 4 2 10 3 3 2 3" xfId="31363" xr:uid="{00000000-0005-0000-0000-0000CC790000}"/>
    <cellStyle name="20% - Accent1 4 2 10 3 3 3" xfId="31364" xr:uid="{00000000-0005-0000-0000-0000CD790000}"/>
    <cellStyle name="20% - Accent1 4 2 10 3 3 3 2" xfId="31365" xr:uid="{00000000-0005-0000-0000-0000CE790000}"/>
    <cellStyle name="20% - Accent1 4 2 10 3 3 4" xfId="31366" xr:uid="{00000000-0005-0000-0000-0000CF790000}"/>
    <cellStyle name="20% - Accent1 4 2 10 3 4" xfId="31367" xr:uid="{00000000-0005-0000-0000-0000D0790000}"/>
    <cellStyle name="20% - Accent1 4 2 10 3 4 2" xfId="31368" xr:uid="{00000000-0005-0000-0000-0000D1790000}"/>
    <cellStyle name="20% - Accent1 4 2 10 3 4 2 2" xfId="31369" xr:uid="{00000000-0005-0000-0000-0000D2790000}"/>
    <cellStyle name="20% - Accent1 4 2 10 3 4 2 2 2" xfId="31370" xr:uid="{00000000-0005-0000-0000-0000D3790000}"/>
    <cellStyle name="20% - Accent1 4 2 10 3 4 2 3" xfId="31371" xr:uid="{00000000-0005-0000-0000-0000D4790000}"/>
    <cellStyle name="20% - Accent1 4 2 10 3 4 3" xfId="31372" xr:uid="{00000000-0005-0000-0000-0000D5790000}"/>
    <cellStyle name="20% - Accent1 4 2 10 3 4 3 2" xfId="31373" xr:uid="{00000000-0005-0000-0000-0000D6790000}"/>
    <cellStyle name="20% - Accent1 4 2 10 3 4 4" xfId="31374" xr:uid="{00000000-0005-0000-0000-0000D7790000}"/>
    <cellStyle name="20% - Accent1 4 2 10 3 5" xfId="31375" xr:uid="{00000000-0005-0000-0000-0000D8790000}"/>
    <cellStyle name="20% - Accent1 4 2 10 3 5 2" xfId="31376" xr:uid="{00000000-0005-0000-0000-0000D9790000}"/>
    <cellStyle name="20% - Accent1 4 2 10 3 5 2 2" xfId="31377" xr:uid="{00000000-0005-0000-0000-0000DA790000}"/>
    <cellStyle name="20% - Accent1 4 2 10 3 5 3" xfId="31378" xr:uid="{00000000-0005-0000-0000-0000DB790000}"/>
    <cellStyle name="20% - Accent1 4 2 10 3 6" xfId="31379" xr:uid="{00000000-0005-0000-0000-0000DC790000}"/>
    <cellStyle name="20% - Accent1 4 2 10 3 6 2" xfId="31380" xr:uid="{00000000-0005-0000-0000-0000DD790000}"/>
    <cellStyle name="20% - Accent1 4 2 10 3 6 2 2" xfId="31381" xr:uid="{00000000-0005-0000-0000-0000DE790000}"/>
    <cellStyle name="20% - Accent1 4 2 10 3 6 3" xfId="31382" xr:uid="{00000000-0005-0000-0000-0000DF790000}"/>
    <cellStyle name="20% - Accent1 4 2 10 3 7" xfId="31383" xr:uid="{00000000-0005-0000-0000-0000E0790000}"/>
    <cellStyle name="20% - Accent1 4 2 10 3 7 2" xfId="31384" xr:uid="{00000000-0005-0000-0000-0000E1790000}"/>
    <cellStyle name="20% - Accent1 4 2 10 3 8" xfId="31385" xr:uid="{00000000-0005-0000-0000-0000E2790000}"/>
    <cellStyle name="20% - Accent1 4 2 10 3 8 2" xfId="31386" xr:uid="{00000000-0005-0000-0000-0000E3790000}"/>
    <cellStyle name="20% - Accent1 4 2 10 3 9" xfId="31387" xr:uid="{00000000-0005-0000-0000-0000E4790000}"/>
    <cellStyle name="20% - Accent1 4 2 10 4" xfId="31388" xr:uid="{00000000-0005-0000-0000-0000E5790000}"/>
    <cellStyle name="20% - Accent1 4 2 10 4 2" xfId="31389" xr:uid="{00000000-0005-0000-0000-0000E6790000}"/>
    <cellStyle name="20% - Accent1 4 2 10 4 2 2" xfId="31390" xr:uid="{00000000-0005-0000-0000-0000E7790000}"/>
    <cellStyle name="20% - Accent1 4 2 10 4 2 2 2" xfId="31391" xr:uid="{00000000-0005-0000-0000-0000E8790000}"/>
    <cellStyle name="20% - Accent1 4 2 10 4 2 3" xfId="31392" xr:uid="{00000000-0005-0000-0000-0000E9790000}"/>
    <cellStyle name="20% - Accent1 4 2 10 4 3" xfId="31393" xr:uid="{00000000-0005-0000-0000-0000EA790000}"/>
    <cellStyle name="20% - Accent1 4 2 10 4 3 2" xfId="31394" xr:uid="{00000000-0005-0000-0000-0000EB790000}"/>
    <cellStyle name="20% - Accent1 4 2 10 4 4" xfId="31395" xr:uid="{00000000-0005-0000-0000-0000EC790000}"/>
    <cellStyle name="20% - Accent1 4 2 10 5" xfId="31396" xr:uid="{00000000-0005-0000-0000-0000ED790000}"/>
    <cellStyle name="20% - Accent1 4 2 10 5 2" xfId="31397" xr:uid="{00000000-0005-0000-0000-0000EE790000}"/>
    <cellStyle name="20% - Accent1 4 2 10 5 2 2" xfId="31398" xr:uid="{00000000-0005-0000-0000-0000EF790000}"/>
    <cellStyle name="20% - Accent1 4 2 10 5 2 2 2" xfId="31399" xr:uid="{00000000-0005-0000-0000-0000F0790000}"/>
    <cellStyle name="20% - Accent1 4 2 10 5 2 3" xfId="31400" xr:uid="{00000000-0005-0000-0000-0000F1790000}"/>
    <cellStyle name="20% - Accent1 4 2 10 5 3" xfId="31401" xr:uid="{00000000-0005-0000-0000-0000F2790000}"/>
    <cellStyle name="20% - Accent1 4 2 10 5 3 2" xfId="31402" xr:uid="{00000000-0005-0000-0000-0000F3790000}"/>
    <cellStyle name="20% - Accent1 4 2 10 5 4" xfId="31403" xr:uid="{00000000-0005-0000-0000-0000F4790000}"/>
    <cellStyle name="20% - Accent1 4 2 10 6" xfId="31404" xr:uid="{00000000-0005-0000-0000-0000F5790000}"/>
    <cellStyle name="20% - Accent1 4 2 10 6 2" xfId="31405" xr:uid="{00000000-0005-0000-0000-0000F6790000}"/>
    <cellStyle name="20% - Accent1 4 2 10 6 2 2" xfId="31406" xr:uid="{00000000-0005-0000-0000-0000F7790000}"/>
    <cellStyle name="20% - Accent1 4 2 10 6 2 2 2" xfId="31407" xr:uid="{00000000-0005-0000-0000-0000F8790000}"/>
    <cellStyle name="20% - Accent1 4 2 10 6 2 3" xfId="31408" xr:uid="{00000000-0005-0000-0000-0000F9790000}"/>
    <cellStyle name="20% - Accent1 4 2 10 6 3" xfId="31409" xr:uid="{00000000-0005-0000-0000-0000FA790000}"/>
    <cellStyle name="20% - Accent1 4 2 10 6 3 2" xfId="31410" xr:uid="{00000000-0005-0000-0000-0000FB790000}"/>
    <cellStyle name="20% - Accent1 4 2 10 6 4" xfId="31411" xr:uid="{00000000-0005-0000-0000-0000FC790000}"/>
    <cellStyle name="20% - Accent1 4 2 10 7" xfId="31412" xr:uid="{00000000-0005-0000-0000-0000FD790000}"/>
    <cellStyle name="20% - Accent1 4 2 10 7 2" xfId="31413" xr:uid="{00000000-0005-0000-0000-0000FE790000}"/>
    <cellStyle name="20% - Accent1 4 2 10 7 2 2" xfId="31414" xr:uid="{00000000-0005-0000-0000-0000FF790000}"/>
    <cellStyle name="20% - Accent1 4 2 10 7 3" xfId="31415" xr:uid="{00000000-0005-0000-0000-0000007A0000}"/>
    <cellStyle name="20% - Accent1 4 2 10 8" xfId="31416" xr:uid="{00000000-0005-0000-0000-0000017A0000}"/>
    <cellStyle name="20% - Accent1 4 2 10 8 2" xfId="31417" xr:uid="{00000000-0005-0000-0000-0000027A0000}"/>
    <cellStyle name="20% - Accent1 4 2 10 8 2 2" xfId="31418" xr:uid="{00000000-0005-0000-0000-0000037A0000}"/>
    <cellStyle name="20% - Accent1 4 2 10 8 3" xfId="31419" xr:uid="{00000000-0005-0000-0000-0000047A0000}"/>
    <cellStyle name="20% - Accent1 4 2 10 9" xfId="31420" xr:uid="{00000000-0005-0000-0000-0000057A0000}"/>
    <cellStyle name="20% - Accent1 4 2 10 9 2" xfId="31421" xr:uid="{00000000-0005-0000-0000-0000067A0000}"/>
    <cellStyle name="20% - Accent1 4 2 11" xfId="31422" xr:uid="{00000000-0005-0000-0000-0000077A0000}"/>
    <cellStyle name="20% - Accent1 4 2 11 2" xfId="31423" xr:uid="{00000000-0005-0000-0000-0000087A0000}"/>
    <cellStyle name="20% - Accent1 4 2 11 2 2" xfId="31424" xr:uid="{00000000-0005-0000-0000-0000097A0000}"/>
    <cellStyle name="20% - Accent1 4 2 11 2 2 2" xfId="31425" xr:uid="{00000000-0005-0000-0000-00000A7A0000}"/>
    <cellStyle name="20% - Accent1 4 2 11 2 2 2 2" xfId="31426" xr:uid="{00000000-0005-0000-0000-00000B7A0000}"/>
    <cellStyle name="20% - Accent1 4 2 11 2 2 3" xfId="31427" xr:uid="{00000000-0005-0000-0000-00000C7A0000}"/>
    <cellStyle name="20% - Accent1 4 2 11 2 3" xfId="31428" xr:uid="{00000000-0005-0000-0000-00000D7A0000}"/>
    <cellStyle name="20% - Accent1 4 2 11 2 3 2" xfId="31429" xr:uid="{00000000-0005-0000-0000-00000E7A0000}"/>
    <cellStyle name="20% - Accent1 4 2 11 2 4" xfId="31430" xr:uid="{00000000-0005-0000-0000-00000F7A0000}"/>
    <cellStyle name="20% - Accent1 4 2 11 3" xfId="31431" xr:uid="{00000000-0005-0000-0000-0000107A0000}"/>
    <cellStyle name="20% - Accent1 4 2 11 3 2" xfId="31432" xr:uid="{00000000-0005-0000-0000-0000117A0000}"/>
    <cellStyle name="20% - Accent1 4 2 11 3 2 2" xfId="31433" xr:uid="{00000000-0005-0000-0000-0000127A0000}"/>
    <cellStyle name="20% - Accent1 4 2 11 3 2 2 2" xfId="31434" xr:uid="{00000000-0005-0000-0000-0000137A0000}"/>
    <cellStyle name="20% - Accent1 4 2 11 3 2 3" xfId="31435" xr:uid="{00000000-0005-0000-0000-0000147A0000}"/>
    <cellStyle name="20% - Accent1 4 2 11 3 3" xfId="31436" xr:uid="{00000000-0005-0000-0000-0000157A0000}"/>
    <cellStyle name="20% - Accent1 4 2 11 3 3 2" xfId="31437" xr:uid="{00000000-0005-0000-0000-0000167A0000}"/>
    <cellStyle name="20% - Accent1 4 2 11 3 4" xfId="31438" xr:uid="{00000000-0005-0000-0000-0000177A0000}"/>
    <cellStyle name="20% - Accent1 4 2 11 4" xfId="31439" xr:uid="{00000000-0005-0000-0000-0000187A0000}"/>
    <cellStyle name="20% - Accent1 4 2 11 4 2" xfId="31440" xr:uid="{00000000-0005-0000-0000-0000197A0000}"/>
    <cellStyle name="20% - Accent1 4 2 11 4 2 2" xfId="31441" xr:uid="{00000000-0005-0000-0000-00001A7A0000}"/>
    <cellStyle name="20% - Accent1 4 2 11 4 2 2 2" xfId="31442" xr:uid="{00000000-0005-0000-0000-00001B7A0000}"/>
    <cellStyle name="20% - Accent1 4 2 11 4 2 3" xfId="31443" xr:uid="{00000000-0005-0000-0000-00001C7A0000}"/>
    <cellStyle name="20% - Accent1 4 2 11 4 3" xfId="31444" xr:uid="{00000000-0005-0000-0000-00001D7A0000}"/>
    <cellStyle name="20% - Accent1 4 2 11 4 3 2" xfId="31445" xr:uid="{00000000-0005-0000-0000-00001E7A0000}"/>
    <cellStyle name="20% - Accent1 4 2 11 4 4" xfId="31446" xr:uid="{00000000-0005-0000-0000-00001F7A0000}"/>
    <cellStyle name="20% - Accent1 4 2 11 5" xfId="31447" xr:uid="{00000000-0005-0000-0000-0000207A0000}"/>
    <cellStyle name="20% - Accent1 4 2 11 5 2" xfId="31448" xr:uid="{00000000-0005-0000-0000-0000217A0000}"/>
    <cellStyle name="20% - Accent1 4 2 11 5 2 2" xfId="31449" xr:uid="{00000000-0005-0000-0000-0000227A0000}"/>
    <cellStyle name="20% - Accent1 4 2 11 5 3" xfId="31450" xr:uid="{00000000-0005-0000-0000-0000237A0000}"/>
    <cellStyle name="20% - Accent1 4 2 11 6" xfId="31451" xr:uid="{00000000-0005-0000-0000-0000247A0000}"/>
    <cellStyle name="20% - Accent1 4 2 11 6 2" xfId="31452" xr:uid="{00000000-0005-0000-0000-0000257A0000}"/>
    <cellStyle name="20% - Accent1 4 2 11 6 2 2" xfId="31453" xr:uid="{00000000-0005-0000-0000-0000267A0000}"/>
    <cellStyle name="20% - Accent1 4 2 11 6 3" xfId="31454" xr:uid="{00000000-0005-0000-0000-0000277A0000}"/>
    <cellStyle name="20% - Accent1 4 2 11 7" xfId="31455" xr:uid="{00000000-0005-0000-0000-0000287A0000}"/>
    <cellStyle name="20% - Accent1 4 2 11 7 2" xfId="31456" xr:uid="{00000000-0005-0000-0000-0000297A0000}"/>
    <cellStyle name="20% - Accent1 4 2 11 8" xfId="31457" xr:uid="{00000000-0005-0000-0000-00002A7A0000}"/>
    <cellStyle name="20% - Accent1 4 2 11 8 2" xfId="31458" xr:uid="{00000000-0005-0000-0000-00002B7A0000}"/>
    <cellStyle name="20% - Accent1 4 2 11 9" xfId="31459" xr:uid="{00000000-0005-0000-0000-00002C7A0000}"/>
    <cellStyle name="20% - Accent1 4 2 12" xfId="31460" xr:uid="{00000000-0005-0000-0000-00002D7A0000}"/>
    <cellStyle name="20% - Accent1 4 2 12 2" xfId="31461" xr:uid="{00000000-0005-0000-0000-00002E7A0000}"/>
    <cellStyle name="20% - Accent1 4 2 12 2 2" xfId="31462" xr:uid="{00000000-0005-0000-0000-00002F7A0000}"/>
    <cellStyle name="20% - Accent1 4 2 12 2 2 2" xfId="31463" xr:uid="{00000000-0005-0000-0000-0000307A0000}"/>
    <cellStyle name="20% - Accent1 4 2 12 2 2 2 2" xfId="31464" xr:uid="{00000000-0005-0000-0000-0000317A0000}"/>
    <cellStyle name="20% - Accent1 4 2 12 2 2 3" xfId="31465" xr:uid="{00000000-0005-0000-0000-0000327A0000}"/>
    <cellStyle name="20% - Accent1 4 2 12 2 3" xfId="31466" xr:uid="{00000000-0005-0000-0000-0000337A0000}"/>
    <cellStyle name="20% - Accent1 4 2 12 2 3 2" xfId="31467" xr:uid="{00000000-0005-0000-0000-0000347A0000}"/>
    <cellStyle name="20% - Accent1 4 2 12 2 4" xfId="31468" xr:uid="{00000000-0005-0000-0000-0000357A0000}"/>
    <cellStyle name="20% - Accent1 4 2 12 3" xfId="31469" xr:uid="{00000000-0005-0000-0000-0000367A0000}"/>
    <cellStyle name="20% - Accent1 4 2 12 3 2" xfId="31470" xr:uid="{00000000-0005-0000-0000-0000377A0000}"/>
    <cellStyle name="20% - Accent1 4 2 12 3 2 2" xfId="31471" xr:uid="{00000000-0005-0000-0000-0000387A0000}"/>
    <cellStyle name="20% - Accent1 4 2 12 3 2 2 2" xfId="31472" xr:uid="{00000000-0005-0000-0000-0000397A0000}"/>
    <cellStyle name="20% - Accent1 4 2 12 3 2 3" xfId="31473" xr:uid="{00000000-0005-0000-0000-00003A7A0000}"/>
    <cellStyle name="20% - Accent1 4 2 12 3 3" xfId="31474" xr:uid="{00000000-0005-0000-0000-00003B7A0000}"/>
    <cellStyle name="20% - Accent1 4 2 12 3 3 2" xfId="31475" xr:uid="{00000000-0005-0000-0000-00003C7A0000}"/>
    <cellStyle name="20% - Accent1 4 2 12 3 4" xfId="31476" xr:uid="{00000000-0005-0000-0000-00003D7A0000}"/>
    <cellStyle name="20% - Accent1 4 2 12 4" xfId="31477" xr:uid="{00000000-0005-0000-0000-00003E7A0000}"/>
    <cellStyle name="20% - Accent1 4 2 12 4 2" xfId="31478" xr:uid="{00000000-0005-0000-0000-00003F7A0000}"/>
    <cellStyle name="20% - Accent1 4 2 12 4 2 2" xfId="31479" xr:uid="{00000000-0005-0000-0000-0000407A0000}"/>
    <cellStyle name="20% - Accent1 4 2 12 4 2 2 2" xfId="31480" xr:uid="{00000000-0005-0000-0000-0000417A0000}"/>
    <cellStyle name="20% - Accent1 4 2 12 4 2 3" xfId="31481" xr:uid="{00000000-0005-0000-0000-0000427A0000}"/>
    <cellStyle name="20% - Accent1 4 2 12 4 3" xfId="31482" xr:uid="{00000000-0005-0000-0000-0000437A0000}"/>
    <cellStyle name="20% - Accent1 4 2 12 4 3 2" xfId="31483" xr:uid="{00000000-0005-0000-0000-0000447A0000}"/>
    <cellStyle name="20% - Accent1 4 2 12 4 4" xfId="31484" xr:uid="{00000000-0005-0000-0000-0000457A0000}"/>
    <cellStyle name="20% - Accent1 4 2 12 5" xfId="31485" xr:uid="{00000000-0005-0000-0000-0000467A0000}"/>
    <cellStyle name="20% - Accent1 4 2 12 5 2" xfId="31486" xr:uid="{00000000-0005-0000-0000-0000477A0000}"/>
    <cellStyle name="20% - Accent1 4 2 12 5 2 2" xfId="31487" xr:uid="{00000000-0005-0000-0000-0000487A0000}"/>
    <cellStyle name="20% - Accent1 4 2 12 5 3" xfId="31488" xr:uid="{00000000-0005-0000-0000-0000497A0000}"/>
    <cellStyle name="20% - Accent1 4 2 12 6" xfId="31489" xr:uid="{00000000-0005-0000-0000-00004A7A0000}"/>
    <cellStyle name="20% - Accent1 4 2 12 6 2" xfId="31490" xr:uid="{00000000-0005-0000-0000-00004B7A0000}"/>
    <cellStyle name="20% - Accent1 4 2 12 6 2 2" xfId="31491" xr:uid="{00000000-0005-0000-0000-00004C7A0000}"/>
    <cellStyle name="20% - Accent1 4 2 12 6 3" xfId="31492" xr:uid="{00000000-0005-0000-0000-00004D7A0000}"/>
    <cellStyle name="20% - Accent1 4 2 12 7" xfId="31493" xr:uid="{00000000-0005-0000-0000-00004E7A0000}"/>
    <cellStyle name="20% - Accent1 4 2 12 7 2" xfId="31494" xr:uid="{00000000-0005-0000-0000-00004F7A0000}"/>
    <cellStyle name="20% - Accent1 4 2 12 8" xfId="31495" xr:uid="{00000000-0005-0000-0000-0000507A0000}"/>
    <cellStyle name="20% - Accent1 4 2 12 8 2" xfId="31496" xr:uid="{00000000-0005-0000-0000-0000517A0000}"/>
    <cellStyle name="20% - Accent1 4 2 12 9" xfId="31497" xr:uid="{00000000-0005-0000-0000-0000527A0000}"/>
    <cellStyle name="20% - Accent1 4 2 13" xfId="31498" xr:uid="{00000000-0005-0000-0000-0000537A0000}"/>
    <cellStyle name="20% - Accent1 4 2 13 2" xfId="31499" xr:uid="{00000000-0005-0000-0000-0000547A0000}"/>
    <cellStyle name="20% - Accent1 4 2 13 2 2" xfId="31500" xr:uid="{00000000-0005-0000-0000-0000557A0000}"/>
    <cellStyle name="20% - Accent1 4 2 13 2 2 2" xfId="31501" xr:uid="{00000000-0005-0000-0000-0000567A0000}"/>
    <cellStyle name="20% - Accent1 4 2 13 2 3" xfId="31502" xr:uid="{00000000-0005-0000-0000-0000577A0000}"/>
    <cellStyle name="20% - Accent1 4 2 13 3" xfId="31503" xr:uid="{00000000-0005-0000-0000-0000587A0000}"/>
    <cellStyle name="20% - Accent1 4 2 13 3 2" xfId="31504" xr:uid="{00000000-0005-0000-0000-0000597A0000}"/>
    <cellStyle name="20% - Accent1 4 2 13 4" xfId="31505" xr:uid="{00000000-0005-0000-0000-00005A7A0000}"/>
    <cellStyle name="20% - Accent1 4 2 14" xfId="31506" xr:uid="{00000000-0005-0000-0000-00005B7A0000}"/>
    <cellStyle name="20% - Accent1 4 2 14 2" xfId="31507" xr:uid="{00000000-0005-0000-0000-00005C7A0000}"/>
    <cellStyle name="20% - Accent1 4 2 14 2 2" xfId="31508" xr:uid="{00000000-0005-0000-0000-00005D7A0000}"/>
    <cellStyle name="20% - Accent1 4 2 14 2 2 2" xfId="31509" xr:uid="{00000000-0005-0000-0000-00005E7A0000}"/>
    <cellStyle name="20% - Accent1 4 2 14 2 3" xfId="31510" xr:uid="{00000000-0005-0000-0000-00005F7A0000}"/>
    <cellStyle name="20% - Accent1 4 2 14 3" xfId="31511" xr:uid="{00000000-0005-0000-0000-0000607A0000}"/>
    <cellStyle name="20% - Accent1 4 2 14 3 2" xfId="31512" xr:uid="{00000000-0005-0000-0000-0000617A0000}"/>
    <cellStyle name="20% - Accent1 4 2 14 4" xfId="31513" xr:uid="{00000000-0005-0000-0000-0000627A0000}"/>
    <cellStyle name="20% - Accent1 4 2 15" xfId="31514" xr:uid="{00000000-0005-0000-0000-0000637A0000}"/>
    <cellStyle name="20% - Accent1 4 2 15 2" xfId="31515" xr:uid="{00000000-0005-0000-0000-0000647A0000}"/>
    <cellStyle name="20% - Accent1 4 2 15 2 2" xfId="31516" xr:uid="{00000000-0005-0000-0000-0000657A0000}"/>
    <cellStyle name="20% - Accent1 4 2 15 2 2 2" xfId="31517" xr:uid="{00000000-0005-0000-0000-0000667A0000}"/>
    <cellStyle name="20% - Accent1 4 2 15 2 3" xfId="31518" xr:uid="{00000000-0005-0000-0000-0000677A0000}"/>
    <cellStyle name="20% - Accent1 4 2 15 3" xfId="31519" xr:uid="{00000000-0005-0000-0000-0000687A0000}"/>
    <cellStyle name="20% - Accent1 4 2 15 3 2" xfId="31520" xr:uid="{00000000-0005-0000-0000-0000697A0000}"/>
    <cellStyle name="20% - Accent1 4 2 15 4" xfId="31521" xr:uid="{00000000-0005-0000-0000-00006A7A0000}"/>
    <cellStyle name="20% - Accent1 4 2 16" xfId="31522" xr:uid="{00000000-0005-0000-0000-00006B7A0000}"/>
    <cellStyle name="20% - Accent1 4 2 16 2" xfId="31523" xr:uid="{00000000-0005-0000-0000-00006C7A0000}"/>
    <cellStyle name="20% - Accent1 4 2 16 2 2" xfId="31524" xr:uid="{00000000-0005-0000-0000-00006D7A0000}"/>
    <cellStyle name="20% - Accent1 4 2 16 3" xfId="31525" xr:uid="{00000000-0005-0000-0000-00006E7A0000}"/>
    <cellStyle name="20% - Accent1 4 2 17" xfId="31526" xr:uid="{00000000-0005-0000-0000-00006F7A0000}"/>
    <cellStyle name="20% - Accent1 4 2 17 2" xfId="31527" xr:uid="{00000000-0005-0000-0000-0000707A0000}"/>
    <cellStyle name="20% - Accent1 4 2 17 2 2" xfId="31528" xr:uid="{00000000-0005-0000-0000-0000717A0000}"/>
    <cellStyle name="20% - Accent1 4 2 17 3" xfId="31529" xr:uid="{00000000-0005-0000-0000-0000727A0000}"/>
    <cellStyle name="20% - Accent1 4 2 18" xfId="31530" xr:uid="{00000000-0005-0000-0000-0000737A0000}"/>
    <cellStyle name="20% - Accent1 4 2 18 2" xfId="31531" xr:uid="{00000000-0005-0000-0000-0000747A0000}"/>
    <cellStyle name="20% - Accent1 4 2 19" xfId="31532" xr:uid="{00000000-0005-0000-0000-0000757A0000}"/>
    <cellStyle name="20% - Accent1 4 2 19 2" xfId="31533" xr:uid="{00000000-0005-0000-0000-0000767A0000}"/>
    <cellStyle name="20% - Accent1 4 2 2" xfId="31534" xr:uid="{00000000-0005-0000-0000-0000777A0000}"/>
    <cellStyle name="20% - Accent1 4 2 2 10" xfId="31535" xr:uid="{00000000-0005-0000-0000-0000787A0000}"/>
    <cellStyle name="20% - Accent1 4 2 2 10 2" xfId="31536" xr:uid="{00000000-0005-0000-0000-0000797A0000}"/>
    <cellStyle name="20% - Accent1 4 2 2 10 2 2" xfId="31537" xr:uid="{00000000-0005-0000-0000-00007A7A0000}"/>
    <cellStyle name="20% - Accent1 4 2 2 10 2 2 2" xfId="31538" xr:uid="{00000000-0005-0000-0000-00007B7A0000}"/>
    <cellStyle name="20% - Accent1 4 2 2 10 2 3" xfId="31539" xr:uid="{00000000-0005-0000-0000-00007C7A0000}"/>
    <cellStyle name="20% - Accent1 4 2 2 10 3" xfId="31540" xr:uid="{00000000-0005-0000-0000-00007D7A0000}"/>
    <cellStyle name="20% - Accent1 4 2 2 10 3 2" xfId="31541" xr:uid="{00000000-0005-0000-0000-00007E7A0000}"/>
    <cellStyle name="20% - Accent1 4 2 2 10 4" xfId="31542" xr:uid="{00000000-0005-0000-0000-00007F7A0000}"/>
    <cellStyle name="20% - Accent1 4 2 2 11" xfId="31543" xr:uid="{00000000-0005-0000-0000-0000807A0000}"/>
    <cellStyle name="20% - Accent1 4 2 2 11 2" xfId="31544" xr:uid="{00000000-0005-0000-0000-0000817A0000}"/>
    <cellStyle name="20% - Accent1 4 2 2 11 2 2" xfId="31545" xr:uid="{00000000-0005-0000-0000-0000827A0000}"/>
    <cellStyle name="20% - Accent1 4 2 2 11 2 2 2" xfId="31546" xr:uid="{00000000-0005-0000-0000-0000837A0000}"/>
    <cellStyle name="20% - Accent1 4 2 2 11 2 3" xfId="31547" xr:uid="{00000000-0005-0000-0000-0000847A0000}"/>
    <cellStyle name="20% - Accent1 4 2 2 11 3" xfId="31548" xr:uid="{00000000-0005-0000-0000-0000857A0000}"/>
    <cellStyle name="20% - Accent1 4 2 2 11 3 2" xfId="31549" xr:uid="{00000000-0005-0000-0000-0000867A0000}"/>
    <cellStyle name="20% - Accent1 4 2 2 11 4" xfId="31550" xr:uid="{00000000-0005-0000-0000-0000877A0000}"/>
    <cellStyle name="20% - Accent1 4 2 2 12" xfId="31551" xr:uid="{00000000-0005-0000-0000-0000887A0000}"/>
    <cellStyle name="20% - Accent1 4 2 2 12 2" xfId="31552" xr:uid="{00000000-0005-0000-0000-0000897A0000}"/>
    <cellStyle name="20% - Accent1 4 2 2 12 2 2" xfId="31553" xr:uid="{00000000-0005-0000-0000-00008A7A0000}"/>
    <cellStyle name="20% - Accent1 4 2 2 12 3" xfId="31554" xr:uid="{00000000-0005-0000-0000-00008B7A0000}"/>
    <cellStyle name="20% - Accent1 4 2 2 13" xfId="31555" xr:uid="{00000000-0005-0000-0000-00008C7A0000}"/>
    <cellStyle name="20% - Accent1 4 2 2 13 2" xfId="31556" xr:uid="{00000000-0005-0000-0000-00008D7A0000}"/>
    <cellStyle name="20% - Accent1 4 2 2 13 2 2" xfId="31557" xr:uid="{00000000-0005-0000-0000-00008E7A0000}"/>
    <cellStyle name="20% - Accent1 4 2 2 13 3" xfId="31558" xr:uid="{00000000-0005-0000-0000-00008F7A0000}"/>
    <cellStyle name="20% - Accent1 4 2 2 14" xfId="31559" xr:uid="{00000000-0005-0000-0000-0000907A0000}"/>
    <cellStyle name="20% - Accent1 4 2 2 14 2" xfId="31560" xr:uid="{00000000-0005-0000-0000-0000917A0000}"/>
    <cellStyle name="20% - Accent1 4 2 2 15" xfId="31561" xr:uid="{00000000-0005-0000-0000-0000927A0000}"/>
    <cellStyle name="20% - Accent1 4 2 2 15 2" xfId="31562" xr:uid="{00000000-0005-0000-0000-0000937A0000}"/>
    <cellStyle name="20% - Accent1 4 2 2 16" xfId="31563" xr:uid="{00000000-0005-0000-0000-0000947A0000}"/>
    <cellStyle name="20% - Accent1 4 2 2 2" xfId="31564" xr:uid="{00000000-0005-0000-0000-0000957A0000}"/>
    <cellStyle name="20% - Accent1 4 2 2 2 10" xfId="31565" xr:uid="{00000000-0005-0000-0000-0000967A0000}"/>
    <cellStyle name="20% - Accent1 4 2 2 2 10 2" xfId="31566" xr:uid="{00000000-0005-0000-0000-0000977A0000}"/>
    <cellStyle name="20% - Accent1 4 2 2 2 10 2 2" xfId="31567" xr:uid="{00000000-0005-0000-0000-0000987A0000}"/>
    <cellStyle name="20% - Accent1 4 2 2 2 10 2 2 2" xfId="31568" xr:uid="{00000000-0005-0000-0000-0000997A0000}"/>
    <cellStyle name="20% - Accent1 4 2 2 2 10 2 3" xfId="31569" xr:uid="{00000000-0005-0000-0000-00009A7A0000}"/>
    <cellStyle name="20% - Accent1 4 2 2 2 10 3" xfId="31570" xr:uid="{00000000-0005-0000-0000-00009B7A0000}"/>
    <cellStyle name="20% - Accent1 4 2 2 2 10 3 2" xfId="31571" xr:uid="{00000000-0005-0000-0000-00009C7A0000}"/>
    <cellStyle name="20% - Accent1 4 2 2 2 10 4" xfId="31572" xr:uid="{00000000-0005-0000-0000-00009D7A0000}"/>
    <cellStyle name="20% - Accent1 4 2 2 2 11" xfId="31573" xr:uid="{00000000-0005-0000-0000-00009E7A0000}"/>
    <cellStyle name="20% - Accent1 4 2 2 2 11 2" xfId="31574" xr:uid="{00000000-0005-0000-0000-00009F7A0000}"/>
    <cellStyle name="20% - Accent1 4 2 2 2 11 2 2" xfId="31575" xr:uid="{00000000-0005-0000-0000-0000A07A0000}"/>
    <cellStyle name="20% - Accent1 4 2 2 2 11 3" xfId="31576" xr:uid="{00000000-0005-0000-0000-0000A17A0000}"/>
    <cellStyle name="20% - Accent1 4 2 2 2 12" xfId="31577" xr:uid="{00000000-0005-0000-0000-0000A27A0000}"/>
    <cellStyle name="20% - Accent1 4 2 2 2 12 2" xfId="31578" xr:uid="{00000000-0005-0000-0000-0000A37A0000}"/>
    <cellStyle name="20% - Accent1 4 2 2 2 12 2 2" xfId="31579" xr:uid="{00000000-0005-0000-0000-0000A47A0000}"/>
    <cellStyle name="20% - Accent1 4 2 2 2 12 3" xfId="31580" xr:uid="{00000000-0005-0000-0000-0000A57A0000}"/>
    <cellStyle name="20% - Accent1 4 2 2 2 13" xfId="31581" xr:uid="{00000000-0005-0000-0000-0000A67A0000}"/>
    <cellStyle name="20% - Accent1 4 2 2 2 13 2" xfId="31582" xr:uid="{00000000-0005-0000-0000-0000A77A0000}"/>
    <cellStyle name="20% - Accent1 4 2 2 2 14" xfId="31583" xr:uid="{00000000-0005-0000-0000-0000A87A0000}"/>
    <cellStyle name="20% - Accent1 4 2 2 2 14 2" xfId="31584" xr:uid="{00000000-0005-0000-0000-0000A97A0000}"/>
    <cellStyle name="20% - Accent1 4 2 2 2 15" xfId="31585" xr:uid="{00000000-0005-0000-0000-0000AA7A0000}"/>
    <cellStyle name="20% - Accent1 4 2 2 2 2" xfId="31586" xr:uid="{00000000-0005-0000-0000-0000AB7A0000}"/>
    <cellStyle name="20% - Accent1 4 2 2 2 2 10" xfId="31587" xr:uid="{00000000-0005-0000-0000-0000AC7A0000}"/>
    <cellStyle name="20% - Accent1 4 2 2 2 2 10 2" xfId="31588" xr:uid="{00000000-0005-0000-0000-0000AD7A0000}"/>
    <cellStyle name="20% - Accent1 4 2 2 2 2 10 2 2" xfId="31589" xr:uid="{00000000-0005-0000-0000-0000AE7A0000}"/>
    <cellStyle name="20% - Accent1 4 2 2 2 2 10 3" xfId="31590" xr:uid="{00000000-0005-0000-0000-0000AF7A0000}"/>
    <cellStyle name="20% - Accent1 4 2 2 2 2 11" xfId="31591" xr:uid="{00000000-0005-0000-0000-0000B07A0000}"/>
    <cellStyle name="20% - Accent1 4 2 2 2 2 11 2" xfId="31592" xr:uid="{00000000-0005-0000-0000-0000B17A0000}"/>
    <cellStyle name="20% - Accent1 4 2 2 2 2 11 2 2" xfId="31593" xr:uid="{00000000-0005-0000-0000-0000B27A0000}"/>
    <cellStyle name="20% - Accent1 4 2 2 2 2 11 3" xfId="31594" xr:uid="{00000000-0005-0000-0000-0000B37A0000}"/>
    <cellStyle name="20% - Accent1 4 2 2 2 2 12" xfId="31595" xr:uid="{00000000-0005-0000-0000-0000B47A0000}"/>
    <cellStyle name="20% - Accent1 4 2 2 2 2 12 2" xfId="31596" xr:uid="{00000000-0005-0000-0000-0000B57A0000}"/>
    <cellStyle name="20% - Accent1 4 2 2 2 2 13" xfId="31597" xr:uid="{00000000-0005-0000-0000-0000B67A0000}"/>
    <cellStyle name="20% - Accent1 4 2 2 2 2 13 2" xfId="31598" xr:uid="{00000000-0005-0000-0000-0000B77A0000}"/>
    <cellStyle name="20% - Accent1 4 2 2 2 2 14" xfId="31599" xr:uid="{00000000-0005-0000-0000-0000B87A0000}"/>
    <cellStyle name="20% - Accent1 4 2 2 2 2 2" xfId="31600" xr:uid="{00000000-0005-0000-0000-0000B97A0000}"/>
    <cellStyle name="20% - Accent1 4 2 2 2 2 2 10" xfId="31601" xr:uid="{00000000-0005-0000-0000-0000BA7A0000}"/>
    <cellStyle name="20% - Accent1 4 2 2 2 2 2 10 2" xfId="31602" xr:uid="{00000000-0005-0000-0000-0000BB7A0000}"/>
    <cellStyle name="20% - Accent1 4 2 2 2 2 2 11" xfId="31603" xr:uid="{00000000-0005-0000-0000-0000BC7A0000}"/>
    <cellStyle name="20% - Accent1 4 2 2 2 2 2 2" xfId="31604" xr:uid="{00000000-0005-0000-0000-0000BD7A0000}"/>
    <cellStyle name="20% - Accent1 4 2 2 2 2 2 2 2" xfId="31605" xr:uid="{00000000-0005-0000-0000-0000BE7A0000}"/>
    <cellStyle name="20% - Accent1 4 2 2 2 2 2 2 2 2" xfId="31606" xr:uid="{00000000-0005-0000-0000-0000BF7A0000}"/>
    <cellStyle name="20% - Accent1 4 2 2 2 2 2 2 2 2 2" xfId="31607" xr:uid="{00000000-0005-0000-0000-0000C07A0000}"/>
    <cellStyle name="20% - Accent1 4 2 2 2 2 2 2 2 2 2 2" xfId="31608" xr:uid="{00000000-0005-0000-0000-0000C17A0000}"/>
    <cellStyle name="20% - Accent1 4 2 2 2 2 2 2 2 2 3" xfId="31609" xr:uid="{00000000-0005-0000-0000-0000C27A0000}"/>
    <cellStyle name="20% - Accent1 4 2 2 2 2 2 2 2 3" xfId="31610" xr:uid="{00000000-0005-0000-0000-0000C37A0000}"/>
    <cellStyle name="20% - Accent1 4 2 2 2 2 2 2 2 3 2" xfId="31611" xr:uid="{00000000-0005-0000-0000-0000C47A0000}"/>
    <cellStyle name="20% - Accent1 4 2 2 2 2 2 2 2 4" xfId="31612" xr:uid="{00000000-0005-0000-0000-0000C57A0000}"/>
    <cellStyle name="20% - Accent1 4 2 2 2 2 2 2 3" xfId="31613" xr:uid="{00000000-0005-0000-0000-0000C67A0000}"/>
    <cellStyle name="20% - Accent1 4 2 2 2 2 2 2 3 2" xfId="31614" xr:uid="{00000000-0005-0000-0000-0000C77A0000}"/>
    <cellStyle name="20% - Accent1 4 2 2 2 2 2 2 3 2 2" xfId="31615" xr:uid="{00000000-0005-0000-0000-0000C87A0000}"/>
    <cellStyle name="20% - Accent1 4 2 2 2 2 2 2 3 2 2 2" xfId="31616" xr:uid="{00000000-0005-0000-0000-0000C97A0000}"/>
    <cellStyle name="20% - Accent1 4 2 2 2 2 2 2 3 2 3" xfId="31617" xr:uid="{00000000-0005-0000-0000-0000CA7A0000}"/>
    <cellStyle name="20% - Accent1 4 2 2 2 2 2 2 3 3" xfId="31618" xr:uid="{00000000-0005-0000-0000-0000CB7A0000}"/>
    <cellStyle name="20% - Accent1 4 2 2 2 2 2 2 3 3 2" xfId="31619" xr:uid="{00000000-0005-0000-0000-0000CC7A0000}"/>
    <cellStyle name="20% - Accent1 4 2 2 2 2 2 2 3 4" xfId="31620" xr:uid="{00000000-0005-0000-0000-0000CD7A0000}"/>
    <cellStyle name="20% - Accent1 4 2 2 2 2 2 2 4" xfId="31621" xr:uid="{00000000-0005-0000-0000-0000CE7A0000}"/>
    <cellStyle name="20% - Accent1 4 2 2 2 2 2 2 4 2" xfId="31622" xr:uid="{00000000-0005-0000-0000-0000CF7A0000}"/>
    <cellStyle name="20% - Accent1 4 2 2 2 2 2 2 4 2 2" xfId="31623" xr:uid="{00000000-0005-0000-0000-0000D07A0000}"/>
    <cellStyle name="20% - Accent1 4 2 2 2 2 2 2 4 2 2 2" xfId="31624" xr:uid="{00000000-0005-0000-0000-0000D17A0000}"/>
    <cellStyle name="20% - Accent1 4 2 2 2 2 2 2 4 2 3" xfId="31625" xr:uid="{00000000-0005-0000-0000-0000D27A0000}"/>
    <cellStyle name="20% - Accent1 4 2 2 2 2 2 2 4 3" xfId="31626" xr:uid="{00000000-0005-0000-0000-0000D37A0000}"/>
    <cellStyle name="20% - Accent1 4 2 2 2 2 2 2 4 3 2" xfId="31627" xr:uid="{00000000-0005-0000-0000-0000D47A0000}"/>
    <cellStyle name="20% - Accent1 4 2 2 2 2 2 2 4 4" xfId="31628" xr:uid="{00000000-0005-0000-0000-0000D57A0000}"/>
    <cellStyle name="20% - Accent1 4 2 2 2 2 2 2 5" xfId="31629" xr:uid="{00000000-0005-0000-0000-0000D67A0000}"/>
    <cellStyle name="20% - Accent1 4 2 2 2 2 2 2 5 2" xfId="31630" xr:uid="{00000000-0005-0000-0000-0000D77A0000}"/>
    <cellStyle name="20% - Accent1 4 2 2 2 2 2 2 5 2 2" xfId="31631" xr:uid="{00000000-0005-0000-0000-0000D87A0000}"/>
    <cellStyle name="20% - Accent1 4 2 2 2 2 2 2 5 3" xfId="31632" xr:uid="{00000000-0005-0000-0000-0000D97A0000}"/>
    <cellStyle name="20% - Accent1 4 2 2 2 2 2 2 6" xfId="31633" xr:uid="{00000000-0005-0000-0000-0000DA7A0000}"/>
    <cellStyle name="20% - Accent1 4 2 2 2 2 2 2 6 2" xfId="31634" xr:uid="{00000000-0005-0000-0000-0000DB7A0000}"/>
    <cellStyle name="20% - Accent1 4 2 2 2 2 2 2 6 2 2" xfId="31635" xr:uid="{00000000-0005-0000-0000-0000DC7A0000}"/>
    <cellStyle name="20% - Accent1 4 2 2 2 2 2 2 6 3" xfId="31636" xr:uid="{00000000-0005-0000-0000-0000DD7A0000}"/>
    <cellStyle name="20% - Accent1 4 2 2 2 2 2 2 7" xfId="31637" xr:uid="{00000000-0005-0000-0000-0000DE7A0000}"/>
    <cellStyle name="20% - Accent1 4 2 2 2 2 2 2 7 2" xfId="31638" xr:uid="{00000000-0005-0000-0000-0000DF7A0000}"/>
    <cellStyle name="20% - Accent1 4 2 2 2 2 2 2 8" xfId="31639" xr:uid="{00000000-0005-0000-0000-0000E07A0000}"/>
    <cellStyle name="20% - Accent1 4 2 2 2 2 2 2 8 2" xfId="31640" xr:uid="{00000000-0005-0000-0000-0000E17A0000}"/>
    <cellStyle name="20% - Accent1 4 2 2 2 2 2 2 9" xfId="31641" xr:uid="{00000000-0005-0000-0000-0000E27A0000}"/>
    <cellStyle name="20% - Accent1 4 2 2 2 2 2 3" xfId="31642" xr:uid="{00000000-0005-0000-0000-0000E37A0000}"/>
    <cellStyle name="20% - Accent1 4 2 2 2 2 2 3 2" xfId="31643" xr:uid="{00000000-0005-0000-0000-0000E47A0000}"/>
    <cellStyle name="20% - Accent1 4 2 2 2 2 2 3 2 2" xfId="31644" xr:uid="{00000000-0005-0000-0000-0000E57A0000}"/>
    <cellStyle name="20% - Accent1 4 2 2 2 2 2 3 2 2 2" xfId="31645" xr:uid="{00000000-0005-0000-0000-0000E67A0000}"/>
    <cellStyle name="20% - Accent1 4 2 2 2 2 2 3 2 2 2 2" xfId="31646" xr:uid="{00000000-0005-0000-0000-0000E77A0000}"/>
    <cellStyle name="20% - Accent1 4 2 2 2 2 2 3 2 2 3" xfId="31647" xr:uid="{00000000-0005-0000-0000-0000E87A0000}"/>
    <cellStyle name="20% - Accent1 4 2 2 2 2 2 3 2 3" xfId="31648" xr:uid="{00000000-0005-0000-0000-0000E97A0000}"/>
    <cellStyle name="20% - Accent1 4 2 2 2 2 2 3 2 3 2" xfId="31649" xr:uid="{00000000-0005-0000-0000-0000EA7A0000}"/>
    <cellStyle name="20% - Accent1 4 2 2 2 2 2 3 2 4" xfId="31650" xr:uid="{00000000-0005-0000-0000-0000EB7A0000}"/>
    <cellStyle name="20% - Accent1 4 2 2 2 2 2 3 3" xfId="31651" xr:uid="{00000000-0005-0000-0000-0000EC7A0000}"/>
    <cellStyle name="20% - Accent1 4 2 2 2 2 2 3 3 2" xfId="31652" xr:uid="{00000000-0005-0000-0000-0000ED7A0000}"/>
    <cellStyle name="20% - Accent1 4 2 2 2 2 2 3 3 2 2" xfId="31653" xr:uid="{00000000-0005-0000-0000-0000EE7A0000}"/>
    <cellStyle name="20% - Accent1 4 2 2 2 2 2 3 3 2 2 2" xfId="31654" xr:uid="{00000000-0005-0000-0000-0000EF7A0000}"/>
    <cellStyle name="20% - Accent1 4 2 2 2 2 2 3 3 2 3" xfId="31655" xr:uid="{00000000-0005-0000-0000-0000F07A0000}"/>
    <cellStyle name="20% - Accent1 4 2 2 2 2 2 3 3 3" xfId="31656" xr:uid="{00000000-0005-0000-0000-0000F17A0000}"/>
    <cellStyle name="20% - Accent1 4 2 2 2 2 2 3 3 3 2" xfId="31657" xr:uid="{00000000-0005-0000-0000-0000F27A0000}"/>
    <cellStyle name="20% - Accent1 4 2 2 2 2 2 3 3 4" xfId="31658" xr:uid="{00000000-0005-0000-0000-0000F37A0000}"/>
    <cellStyle name="20% - Accent1 4 2 2 2 2 2 3 4" xfId="31659" xr:uid="{00000000-0005-0000-0000-0000F47A0000}"/>
    <cellStyle name="20% - Accent1 4 2 2 2 2 2 3 4 2" xfId="31660" xr:uid="{00000000-0005-0000-0000-0000F57A0000}"/>
    <cellStyle name="20% - Accent1 4 2 2 2 2 2 3 4 2 2" xfId="31661" xr:uid="{00000000-0005-0000-0000-0000F67A0000}"/>
    <cellStyle name="20% - Accent1 4 2 2 2 2 2 3 4 2 2 2" xfId="31662" xr:uid="{00000000-0005-0000-0000-0000F77A0000}"/>
    <cellStyle name="20% - Accent1 4 2 2 2 2 2 3 4 2 3" xfId="31663" xr:uid="{00000000-0005-0000-0000-0000F87A0000}"/>
    <cellStyle name="20% - Accent1 4 2 2 2 2 2 3 4 3" xfId="31664" xr:uid="{00000000-0005-0000-0000-0000F97A0000}"/>
    <cellStyle name="20% - Accent1 4 2 2 2 2 2 3 4 3 2" xfId="31665" xr:uid="{00000000-0005-0000-0000-0000FA7A0000}"/>
    <cellStyle name="20% - Accent1 4 2 2 2 2 2 3 4 4" xfId="31666" xr:uid="{00000000-0005-0000-0000-0000FB7A0000}"/>
    <cellStyle name="20% - Accent1 4 2 2 2 2 2 3 5" xfId="31667" xr:uid="{00000000-0005-0000-0000-0000FC7A0000}"/>
    <cellStyle name="20% - Accent1 4 2 2 2 2 2 3 5 2" xfId="31668" xr:uid="{00000000-0005-0000-0000-0000FD7A0000}"/>
    <cellStyle name="20% - Accent1 4 2 2 2 2 2 3 5 2 2" xfId="31669" xr:uid="{00000000-0005-0000-0000-0000FE7A0000}"/>
    <cellStyle name="20% - Accent1 4 2 2 2 2 2 3 5 3" xfId="31670" xr:uid="{00000000-0005-0000-0000-0000FF7A0000}"/>
    <cellStyle name="20% - Accent1 4 2 2 2 2 2 3 6" xfId="31671" xr:uid="{00000000-0005-0000-0000-0000007B0000}"/>
    <cellStyle name="20% - Accent1 4 2 2 2 2 2 3 6 2" xfId="31672" xr:uid="{00000000-0005-0000-0000-0000017B0000}"/>
    <cellStyle name="20% - Accent1 4 2 2 2 2 2 3 6 2 2" xfId="31673" xr:uid="{00000000-0005-0000-0000-0000027B0000}"/>
    <cellStyle name="20% - Accent1 4 2 2 2 2 2 3 6 3" xfId="31674" xr:uid="{00000000-0005-0000-0000-0000037B0000}"/>
    <cellStyle name="20% - Accent1 4 2 2 2 2 2 3 7" xfId="31675" xr:uid="{00000000-0005-0000-0000-0000047B0000}"/>
    <cellStyle name="20% - Accent1 4 2 2 2 2 2 3 7 2" xfId="31676" xr:uid="{00000000-0005-0000-0000-0000057B0000}"/>
    <cellStyle name="20% - Accent1 4 2 2 2 2 2 3 8" xfId="31677" xr:uid="{00000000-0005-0000-0000-0000067B0000}"/>
    <cellStyle name="20% - Accent1 4 2 2 2 2 2 3 8 2" xfId="31678" xr:uid="{00000000-0005-0000-0000-0000077B0000}"/>
    <cellStyle name="20% - Accent1 4 2 2 2 2 2 3 9" xfId="31679" xr:uid="{00000000-0005-0000-0000-0000087B0000}"/>
    <cellStyle name="20% - Accent1 4 2 2 2 2 2 4" xfId="31680" xr:uid="{00000000-0005-0000-0000-0000097B0000}"/>
    <cellStyle name="20% - Accent1 4 2 2 2 2 2 4 2" xfId="31681" xr:uid="{00000000-0005-0000-0000-00000A7B0000}"/>
    <cellStyle name="20% - Accent1 4 2 2 2 2 2 4 2 2" xfId="31682" xr:uid="{00000000-0005-0000-0000-00000B7B0000}"/>
    <cellStyle name="20% - Accent1 4 2 2 2 2 2 4 2 2 2" xfId="31683" xr:uid="{00000000-0005-0000-0000-00000C7B0000}"/>
    <cellStyle name="20% - Accent1 4 2 2 2 2 2 4 2 3" xfId="31684" xr:uid="{00000000-0005-0000-0000-00000D7B0000}"/>
    <cellStyle name="20% - Accent1 4 2 2 2 2 2 4 3" xfId="31685" xr:uid="{00000000-0005-0000-0000-00000E7B0000}"/>
    <cellStyle name="20% - Accent1 4 2 2 2 2 2 4 3 2" xfId="31686" xr:uid="{00000000-0005-0000-0000-00000F7B0000}"/>
    <cellStyle name="20% - Accent1 4 2 2 2 2 2 4 4" xfId="31687" xr:uid="{00000000-0005-0000-0000-0000107B0000}"/>
    <cellStyle name="20% - Accent1 4 2 2 2 2 2 5" xfId="31688" xr:uid="{00000000-0005-0000-0000-0000117B0000}"/>
    <cellStyle name="20% - Accent1 4 2 2 2 2 2 5 2" xfId="31689" xr:uid="{00000000-0005-0000-0000-0000127B0000}"/>
    <cellStyle name="20% - Accent1 4 2 2 2 2 2 5 2 2" xfId="31690" xr:uid="{00000000-0005-0000-0000-0000137B0000}"/>
    <cellStyle name="20% - Accent1 4 2 2 2 2 2 5 2 2 2" xfId="31691" xr:uid="{00000000-0005-0000-0000-0000147B0000}"/>
    <cellStyle name="20% - Accent1 4 2 2 2 2 2 5 2 3" xfId="31692" xr:uid="{00000000-0005-0000-0000-0000157B0000}"/>
    <cellStyle name="20% - Accent1 4 2 2 2 2 2 5 3" xfId="31693" xr:uid="{00000000-0005-0000-0000-0000167B0000}"/>
    <cellStyle name="20% - Accent1 4 2 2 2 2 2 5 3 2" xfId="31694" xr:uid="{00000000-0005-0000-0000-0000177B0000}"/>
    <cellStyle name="20% - Accent1 4 2 2 2 2 2 5 4" xfId="31695" xr:uid="{00000000-0005-0000-0000-0000187B0000}"/>
    <cellStyle name="20% - Accent1 4 2 2 2 2 2 6" xfId="31696" xr:uid="{00000000-0005-0000-0000-0000197B0000}"/>
    <cellStyle name="20% - Accent1 4 2 2 2 2 2 6 2" xfId="31697" xr:uid="{00000000-0005-0000-0000-00001A7B0000}"/>
    <cellStyle name="20% - Accent1 4 2 2 2 2 2 6 2 2" xfId="31698" xr:uid="{00000000-0005-0000-0000-00001B7B0000}"/>
    <cellStyle name="20% - Accent1 4 2 2 2 2 2 6 2 2 2" xfId="31699" xr:uid="{00000000-0005-0000-0000-00001C7B0000}"/>
    <cellStyle name="20% - Accent1 4 2 2 2 2 2 6 2 3" xfId="31700" xr:uid="{00000000-0005-0000-0000-00001D7B0000}"/>
    <cellStyle name="20% - Accent1 4 2 2 2 2 2 6 3" xfId="31701" xr:uid="{00000000-0005-0000-0000-00001E7B0000}"/>
    <cellStyle name="20% - Accent1 4 2 2 2 2 2 6 3 2" xfId="31702" xr:uid="{00000000-0005-0000-0000-00001F7B0000}"/>
    <cellStyle name="20% - Accent1 4 2 2 2 2 2 6 4" xfId="31703" xr:uid="{00000000-0005-0000-0000-0000207B0000}"/>
    <cellStyle name="20% - Accent1 4 2 2 2 2 2 7" xfId="31704" xr:uid="{00000000-0005-0000-0000-0000217B0000}"/>
    <cellStyle name="20% - Accent1 4 2 2 2 2 2 7 2" xfId="31705" xr:uid="{00000000-0005-0000-0000-0000227B0000}"/>
    <cellStyle name="20% - Accent1 4 2 2 2 2 2 7 2 2" xfId="31706" xr:uid="{00000000-0005-0000-0000-0000237B0000}"/>
    <cellStyle name="20% - Accent1 4 2 2 2 2 2 7 3" xfId="31707" xr:uid="{00000000-0005-0000-0000-0000247B0000}"/>
    <cellStyle name="20% - Accent1 4 2 2 2 2 2 8" xfId="31708" xr:uid="{00000000-0005-0000-0000-0000257B0000}"/>
    <cellStyle name="20% - Accent1 4 2 2 2 2 2 8 2" xfId="31709" xr:uid="{00000000-0005-0000-0000-0000267B0000}"/>
    <cellStyle name="20% - Accent1 4 2 2 2 2 2 8 2 2" xfId="31710" xr:uid="{00000000-0005-0000-0000-0000277B0000}"/>
    <cellStyle name="20% - Accent1 4 2 2 2 2 2 8 3" xfId="31711" xr:uid="{00000000-0005-0000-0000-0000287B0000}"/>
    <cellStyle name="20% - Accent1 4 2 2 2 2 2 9" xfId="31712" xr:uid="{00000000-0005-0000-0000-0000297B0000}"/>
    <cellStyle name="20% - Accent1 4 2 2 2 2 2 9 2" xfId="31713" xr:uid="{00000000-0005-0000-0000-00002A7B0000}"/>
    <cellStyle name="20% - Accent1 4 2 2 2 2 3" xfId="31714" xr:uid="{00000000-0005-0000-0000-00002B7B0000}"/>
    <cellStyle name="20% - Accent1 4 2 2 2 2 3 10" xfId="31715" xr:uid="{00000000-0005-0000-0000-00002C7B0000}"/>
    <cellStyle name="20% - Accent1 4 2 2 2 2 3 10 2" xfId="31716" xr:uid="{00000000-0005-0000-0000-00002D7B0000}"/>
    <cellStyle name="20% - Accent1 4 2 2 2 2 3 11" xfId="31717" xr:uid="{00000000-0005-0000-0000-00002E7B0000}"/>
    <cellStyle name="20% - Accent1 4 2 2 2 2 3 2" xfId="31718" xr:uid="{00000000-0005-0000-0000-00002F7B0000}"/>
    <cellStyle name="20% - Accent1 4 2 2 2 2 3 2 2" xfId="31719" xr:uid="{00000000-0005-0000-0000-0000307B0000}"/>
    <cellStyle name="20% - Accent1 4 2 2 2 2 3 2 2 2" xfId="31720" xr:uid="{00000000-0005-0000-0000-0000317B0000}"/>
    <cellStyle name="20% - Accent1 4 2 2 2 2 3 2 2 2 2" xfId="31721" xr:uid="{00000000-0005-0000-0000-0000327B0000}"/>
    <cellStyle name="20% - Accent1 4 2 2 2 2 3 2 2 2 2 2" xfId="31722" xr:uid="{00000000-0005-0000-0000-0000337B0000}"/>
    <cellStyle name="20% - Accent1 4 2 2 2 2 3 2 2 2 3" xfId="31723" xr:uid="{00000000-0005-0000-0000-0000347B0000}"/>
    <cellStyle name="20% - Accent1 4 2 2 2 2 3 2 2 3" xfId="31724" xr:uid="{00000000-0005-0000-0000-0000357B0000}"/>
    <cellStyle name="20% - Accent1 4 2 2 2 2 3 2 2 3 2" xfId="31725" xr:uid="{00000000-0005-0000-0000-0000367B0000}"/>
    <cellStyle name="20% - Accent1 4 2 2 2 2 3 2 2 4" xfId="31726" xr:uid="{00000000-0005-0000-0000-0000377B0000}"/>
    <cellStyle name="20% - Accent1 4 2 2 2 2 3 2 3" xfId="31727" xr:uid="{00000000-0005-0000-0000-0000387B0000}"/>
    <cellStyle name="20% - Accent1 4 2 2 2 2 3 2 3 2" xfId="31728" xr:uid="{00000000-0005-0000-0000-0000397B0000}"/>
    <cellStyle name="20% - Accent1 4 2 2 2 2 3 2 3 2 2" xfId="31729" xr:uid="{00000000-0005-0000-0000-00003A7B0000}"/>
    <cellStyle name="20% - Accent1 4 2 2 2 2 3 2 3 2 2 2" xfId="31730" xr:uid="{00000000-0005-0000-0000-00003B7B0000}"/>
    <cellStyle name="20% - Accent1 4 2 2 2 2 3 2 3 2 3" xfId="31731" xr:uid="{00000000-0005-0000-0000-00003C7B0000}"/>
    <cellStyle name="20% - Accent1 4 2 2 2 2 3 2 3 3" xfId="31732" xr:uid="{00000000-0005-0000-0000-00003D7B0000}"/>
    <cellStyle name="20% - Accent1 4 2 2 2 2 3 2 3 3 2" xfId="31733" xr:uid="{00000000-0005-0000-0000-00003E7B0000}"/>
    <cellStyle name="20% - Accent1 4 2 2 2 2 3 2 3 4" xfId="31734" xr:uid="{00000000-0005-0000-0000-00003F7B0000}"/>
    <cellStyle name="20% - Accent1 4 2 2 2 2 3 2 4" xfId="31735" xr:uid="{00000000-0005-0000-0000-0000407B0000}"/>
    <cellStyle name="20% - Accent1 4 2 2 2 2 3 2 4 2" xfId="31736" xr:uid="{00000000-0005-0000-0000-0000417B0000}"/>
    <cellStyle name="20% - Accent1 4 2 2 2 2 3 2 4 2 2" xfId="31737" xr:uid="{00000000-0005-0000-0000-0000427B0000}"/>
    <cellStyle name="20% - Accent1 4 2 2 2 2 3 2 4 2 2 2" xfId="31738" xr:uid="{00000000-0005-0000-0000-0000437B0000}"/>
    <cellStyle name="20% - Accent1 4 2 2 2 2 3 2 4 2 3" xfId="31739" xr:uid="{00000000-0005-0000-0000-0000447B0000}"/>
    <cellStyle name="20% - Accent1 4 2 2 2 2 3 2 4 3" xfId="31740" xr:uid="{00000000-0005-0000-0000-0000457B0000}"/>
    <cellStyle name="20% - Accent1 4 2 2 2 2 3 2 4 3 2" xfId="31741" xr:uid="{00000000-0005-0000-0000-0000467B0000}"/>
    <cellStyle name="20% - Accent1 4 2 2 2 2 3 2 4 4" xfId="31742" xr:uid="{00000000-0005-0000-0000-0000477B0000}"/>
    <cellStyle name="20% - Accent1 4 2 2 2 2 3 2 5" xfId="31743" xr:uid="{00000000-0005-0000-0000-0000487B0000}"/>
    <cellStyle name="20% - Accent1 4 2 2 2 2 3 2 5 2" xfId="31744" xr:uid="{00000000-0005-0000-0000-0000497B0000}"/>
    <cellStyle name="20% - Accent1 4 2 2 2 2 3 2 5 2 2" xfId="31745" xr:uid="{00000000-0005-0000-0000-00004A7B0000}"/>
    <cellStyle name="20% - Accent1 4 2 2 2 2 3 2 5 3" xfId="31746" xr:uid="{00000000-0005-0000-0000-00004B7B0000}"/>
    <cellStyle name="20% - Accent1 4 2 2 2 2 3 2 6" xfId="31747" xr:uid="{00000000-0005-0000-0000-00004C7B0000}"/>
    <cellStyle name="20% - Accent1 4 2 2 2 2 3 2 6 2" xfId="31748" xr:uid="{00000000-0005-0000-0000-00004D7B0000}"/>
    <cellStyle name="20% - Accent1 4 2 2 2 2 3 2 6 2 2" xfId="31749" xr:uid="{00000000-0005-0000-0000-00004E7B0000}"/>
    <cellStyle name="20% - Accent1 4 2 2 2 2 3 2 6 3" xfId="31750" xr:uid="{00000000-0005-0000-0000-00004F7B0000}"/>
    <cellStyle name="20% - Accent1 4 2 2 2 2 3 2 7" xfId="31751" xr:uid="{00000000-0005-0000-0000-0000507B0000}"/>
    <cellStyle name="20% - Accent1 4 2 2 2 2 3 2 7 2" xfId="31752" xr:uid="{00000000-0005-0000-0000-0000517B0000}"/>
    <cellStyle name="20% - Accent1 4 2 2 2 2 3 2 8" xfId="31753" xr:uid="{00000000-0005-0000-0000-0000527B0000}"/>
    <cellStyle name="20% - Accent1 4 2 2 2 2 3 2 8 2" xfId="31754" xr:uid="{00000000-0005-0000-0000-0000537B0000}"/>
    <cellStyle name="20% - Accent1 4 2 2 2 2 3 2 9" xfId="31755" xr:uid="{00000000-0005-0000-0000-0000547B0000}"/>
    <cellStyle name="20% - Accent1 4 2 2 2 2 3 3" xfId="31756" xr:uid="{00000000-0005-0000-0000-0000557B0000}"/>
    <cellStyle name="20% - Accent1 4 2 2 2 2 3 3 2" xfId="31757" xr:uid="{00000000-0005-0000-0000-0000567B0000}"/>
    <cellStyle name="20% - Accent1 4 2 2 2 2 3 3 2 2" xfId="31758" xr:uid="{00000000-0005-0000-0000-0000577B0000}"/>
    <cellStyle name="20% - Accent1 4 2 2 2 2 3 3 2 2 2" xfId="31759" xr:uid="{00000000-0005-0000-0000-0000587B0000}"/>
    <cellStyle name="20% - Accent1 4 2 2 2 2 3 3 2 2 2 2" xfId="31760" xr:uid="{00000000-0005-0000-0000-0000597B0000}"/>
    <cellStyle name="20% - Accent1 4 2 2 2 2 3 3 2 2 3" xfId="31761" xr:uid="{00000000-0005-0000-0000-00005A7B0000}"/>
    <cellStyle name="20% - Accent1 4 2 2 2 2 3 3 2 3" xfId="31762" xr:uid="{00000000-0005-0000-0000-00005B7B0000}"/>
    <cellStyle name="20% - Accent1 4 2 2 2 2 3 3 2 3 2" xfId="31763" xr:uid="{00000000-0005-0000-0000-00005C7B0000}"/>
    <cellStyle name="20% - Accent1 4 2 2 2 2 3 3 2 4" xfId="31764" xr:uid="{00000000-0005-0000-0000-00005D7B0000}"/>
    <cellStyle name="20% - Accent1 4 2 2 2 2 3 3 3" xfId="31765" xr:uid="{00000000-0005-0000-0000-00005E7B0000}"/>
    <cellStyle name="20% - Accent1 4 2 2 2 2 3 3 3 2" xfId="31766" xr:uid="{00000000-0005-0000-0000-00005F7B0000}"/>
    <cellStyle name="20% - Accent1 4 2 2 2 2 3 3 3 2 2" xfId="31767" xr:uid="{00000000-0005-0000-0000-0000607B0000}"/>
    <cellStyle name="20% - Accent1 4 2 2 2 2 3 3 3 2 2 2" xfId="31768" xr:uid="{00000000-0005-0000-0000-0000617B0000}"/>
    <cellStyle name="20% - Accent1 4 2 2 2 2 3 3 3 2 3" xfId="31769" xr:uid="{00000000-0005-0000-0000-0000627B0000}"/>
    <cellStyle name="20% - Accent1 4 2 2 2 2 3 3 3 3" xfId="31770" xr:uid="{00000000-0005-0000-0000-0000637B0000}"/>
    <cellStyle name="20% - Accent1 4 2 2 2 2 3 3 3 3 2" xfId="31771" xr:uid="{00000000-0005-0000-0000-0000647B0000}"/>
    <cellStyle name="20% - Accent1 4 2 2 2 2 3 3 3 4" xfId="31772" xr:uid="{00000000-0005-0000-0000-0000657B0000}"/>
    <cellStyle name="20% - Accent1 4 2 2 2 2 3 3 4" xfId="31773" xr:uid="{00000000-0005-0000-0000-0000667B0000}"/>
    <cellStyle name="20% - Accent1 4 2 2 2 2 3 3 4 2" xfId="31774" xr:uid="{00000000-0005-0000-0000-0000677B0000}"/>
    <cellStyle name="20% - Accent1 4 2 2 2 2 3 3 4 2 2" xfId="31775" xr:uid="{00000000-0005-0000-0000-0000687B0000}"/>
    <cellStyle name="20% - Accent1 4 2 2 2 2 3 3 4 2 2 2" xfId="31776" xr:uid="{00000000-0005-0000-0000-0000697B0000}"/>
    <cellStyle name="20% - Accent1 4 2 2 2 2 3 3 4 2 3" xfId="31777" xr:uid="{00000000-0005-0000-0000-00006A7B0000}"/>
    <cellStyle name="20% - Accent1 4 2 2 2 2 3 3 4 3" xfId="31778" xr:uid="{00000000-0005-0000-0000-00006B7B0000}"/>
    <cellStyle name="20% - Accent1 4 2 2 2 2 3 3 4 3 2" xfId="31779" xr:uid="{00000000-0005-0000-0000-00006C7B0000}"/>
    <cellStyle name="20% - Accent1 4 2 2 2 2 3 3 4 4" xfId="31780" xr:uid="{00000000-0005-0000-0000-00006D7B0000}"/>
    <cellStyle name="20% - Accent1 4 2 2 2 2 3 3 5" xfId="31781" xr:uid="{00000000-0005-0000-0000-00006E7B0000}"/>
    <cellStyle name="20% - Accent1 4 2 2 2 2 3 3 5 2" xfId="31782" xr:uid="{00000000-0005-0000-0000-00006F7B0000}"/>
    <cellStyle name="20% - Accent1 4 2 2 2 2 3 3 5 2 2" xfId="31783" xr:uid="{00000000-0005-0000-0000-0000707B0000}"/>
    <cellStyle name="20% - Accent1 4 2 2 2 2 3 3 5 3" xfId="31784" xr:uid="{00000000-0005-0000-0000-0000717B0000}"/>
    <cellStyle name="20% - Accent1 4 2 2 2 2 3 3 6" xfId="31785" xr:uid="{00000000-0005-0000-0000-0000727B0000}"/>
    <cellStyle name="20% - Accent1 4 2 2 2 2 3 3 6 2" xfId="31786" xr:uid="{00000000-0005-0000-0000-0000737B0000}"/>
    <cellStyle name="20% - Accent1 4 2 2 2 2 3 3 6 2 2" xfId="31787" xr:uid="{00000000-0005-0000-0000-0000747B0000}"/>
    <cellStyle name="20% - Accent1 4 2 2 2 2 3 3 6 3" xfId="31788" xr:uid="{00000000-0005-0000-0000-0000757B0000}"/>
    <cellStyle name="20% - Accent1 4 2 2 2 2 3 3 7" xfId="31789" xr:uid="{00000000-0005-0000-0000-0000767B0000}"/>
    <cellStyle name="20% - Accent1 4 2 2 2 2 3 3 7 2" xfId="31790" xr:uid="{00000000-0005-0000-0000-0000777B0000}"/>
    <cellStyle name="20% - Accent1 4 2 2 2 2 3 3 8" xfId="31791" xr:uid="{00000000-0005-0000-0000-0000787B0000}"/>
    <cellStyle name="20% - Accent1 4 2 2 2 2 3 3 8 2" xfId="31792" xr:uid="{00000000-0005-0000-0000-0000797B0000}"/>
    <cellStyle name="20% - Accent1 4 2 2 2 2 3 3 9" xfId="31793" xr:uid="{00000000-0005-0000-0000-00007A7B0000}"/>
    <cellStyle name="20% - Accent1 4 2 2 2 2 3 4" xfId="31794" xr:uid="{00000000-0005-0000-0000-00007B7B0000}"/>
    <cellStyle name="20% - Accent1 4 2 2 2 2 3 4 2" xfId="31795" xr:uid="{00000000-0005-0000-0000-00007C7B0000}"/>
    <cellStyle name="20% - Accent1 4 2 2 2 2 3 4 2 2" xfId="31796" xr:uid="{00000000-0005-0000-0000-00007D7B0000}"/>
    <cellStyle name="20% - Accent1 4 2 2 2 2 3 4 2 2 2" xfId="31797" xr:uid="{00000000-0005-0000-0000-00007E7B0000}"/>
    <cellStyle name="20% - Accent1 4 2 2 2 2 3 4 2 3" xfId="31798" xr:uid="{00000000-0005-0000-0000-00007F7B0000}"/>
    <cellStyle name="20% - Accent1 4 2 2 2 2 3 4 3" xfId="31799" xr:uid="{00000000-0005-0000-0000-0000807B0000}"/>
    <cellStyle name="20% - Accent1 4 2 2 2 2 3 4 3 2" xfId="31800" xr:uid="{00000000-0005-0000-0000-0000817B0000}"/>
    <cellStyle name="20% - Accent1 4 2 2 2 2 3 4 4" xfId="31801" xr:uid="{00000000-0005-0000-0000-0000827B0000}"/>
    <cellStyle name="20% - Accent1 4 2 2 2 2 3 5" xfId="31802" xr:uid="{00000000-0005-0000-0000-0000837B0000}"/>
    <cellStyle name="20% - Accent1 4 2 2 2 2 3 5 2" xfId="31803" xr:uid="{00000000-0005-0000-0000-0000847B0000}"/>
    <cellStyle name="20% - Accent1 4 2 2 2 2 3 5 2 2" xfId="31804" xr:uid="{00000000-0005-0000-0000-0000857B0000}"/>
    <cellStyle name="20% - Accent1 4 2 2 2 2 3 5 2 2 2" xfId="31805" xr:uid="{00000000-0005-0000-0000-0000867B0000}"/>
    <cellStyle name="20% - Accent1 4 2 2 2 2 3 5 2 3" xfId="31806" xr:uid="{00000000-0005-0000-0000-0000877B0000}"/>
    <cellStyle name="20% - Accent1 4 2 2 2 2 3 5 3" xfId="31807" xr:uid="{00000000-0005-0000-0000-0000887B0000}"/>
    <cellStyle name="20% - Accent1 4 2 2 2 2 3 5 3 2" xfId="31808" xr:uid="{00000000-0005-0000-0000-0000897B0000}"/>
    <cellStyle name="20% - Accent1 4 2 2 2 2 3 5 4" xfId="31809" xr:uid="{00000000-0005-0000-0000-00008A7B0000}"/>
    <cellStyle name="20% - Accent1 4 2 2 2 2 3 6" xfId="31810" xr:uid="{00000000-0005-0000-0000-00008B7B0000}"/>
    <cellStyle name="20% - Accent1 4 2 2 2 2 3 6 2" xfId="31811" xr:uid="{00000000-0005-0000-0000-00008C7B0000}"/>
    <cellStyle name="20% - Accent1 4 2 2 2 2 3 6 2 2" xfId="31812" xr:uid="{00000000-0005-0000-0000-00008D7B0000}"/>
    <cellStyle name="20% - Accent1 4 2 2 2 2 3 6 2 2 2" xfId="31813" xr:uid="{00000000-0005-0000-0000-00008E7B0000}"/>
    <cellStyle name="20% - Accent1 4 2 2 2 2 3 6 2 3" xfId="31814" xr:uid="{00000000-0005-0000-0000-00008F7B0000}"/>
    <cellStyle name="20% - Accent1 4 2 2 2 2 3 6 3" xfId="31815" xr:uid="{00000000-0005-0000-0000-0000907B0000}"/>
    <cellStyle name="20% - Accent1 4 2 2 2 2 3 6 3 2" xfId="31816" xr:uid="{00000000-0005-0000-0000-0000917B0000}"/>
    <cellStyle name="20% - Accent1 4 2 2 2 2 3 6 4" xfId="31817" xr:uid="{00000000-0005-0000-0000-0000927B0000}"/>
    <cellStyle name="20% - Accent1 4 2 2 2 2 3 7" xfId="31818" xr:uid="{00000000-0005-0000-0000-0000937B0000}"/>
    <cellStyle name="20% - Accent1 4 2 2 2 2 3 7 2" xfId="31819" xr:uid="{00000000-0005-0000-0000-0000947B0000}"/>
    <cellStyle name="20% - Accent1 4 2 2 2 2 3 7 2 2" xfId="31820" xr:uid="{00000000-0005-0000-0000-0000957B0000}"/>
    <cellStyle name="20% - Accent1 4 2 2 2 2 3 7 3" xfId="31821" xr:uid="{00000000-0005-0000-0000-0000967B0000}"/>
    <cellStyle name="20% - Accent1 4 2 2 2 2 3 8" xfId="31822" xr:uid="{00000000-0005-0000-0000-0000977B0000}"/>
    <cellStyle name="20% - Accent1 4 2 2 2 2 3 8 2" xfId="31823" xr:uid="{00000000-0005-0000-0000-0000987B0000}"/>
    <cellStyle name="20% - Accent1 4 2 2 2 2 3 8 2 2" xfId="31824" xr:uid="{00000000-0005-0000-0000-0000997B0000}"/>
    <cellStyle name="20% - Accent1 4 2 2 2 2 3 8 3" xfId="31825" xr:uid="{00000000-0005-0000-0000-00009A7B0000}"/>
    <cellStyle name="20% - Accent1 4 2 2 2 2 3 9" xfId="31826" xr:uid="{00000000-0005-0000-0000-00009B7B0000}"/>
    <cellStyle name="20% - Accent1 4 2 2 2 2 3 9 2" xfId="31827" xr:uid="{00000000-0005-0000-0000-00009C7B0000}"/>
    <cellStyle name="20% - Accent1 4 2 2 2 2 4" xfId="31828" xr:uid="{00000000-0005-0000-0000-00009D7B0000}"/>
    <cellStyle name="20% - Accent1 4 2 2 2 2 4 10" xfId="31829" xr:uid="{00000000-0005-0000-0000-00009E7B0000}"/>
    <cellStyle name="20% - Accent1 4 2 2 2 2 4 10 2" xfId="31830" xr:uid="{00000000-0005-0000-0000-00009F7B0000}"/>
    <cellStyle name="20% - Accent1 4 2 2 2 2 4 11" xfId="31831" xr:uid="{00000000-0005-0000-0000-0000A07B0000}"/>
    <cellStyle name="20% - Accent1 4 2 2 2 2 4 2" xfId="31832" xr:uid="{00000000-0005-0000-0000-0000A17B0000}"/>
    <cellStyle name="20% - Accent1 4 2 2 2 2 4 2 2" xfId="31833" xr:uid="{00000000-0005-0000-0000-0000A27B0000}"/>
    <cellStyle name="20% - Accent1 4 2 2 2 2 4 2 2 2" xfId="31834" xr:uid="{00000000-0005-0000-0000-0000A37B0000}"/>
    <cellStyle name="20% - Accent1 4 2 2 2 2 4 2 2 2 2" xfId="31835" xr:uid="{00000000-0005-0000-0000-0000A47B0000}"/>
    <cellStyle name="20% - Accent1 4 2 2 2 2 4 2 2 2 2 2" xfId="31836" xr:uid="{00000000-0005-0000-0000-0000A57B0000}"/>
    <cellStyle name="20% - Accent1 4 2 2 2 2 4 2 2 2 3" xfId="31837" xr:uid="{00000000-0005-0000-0000-0000A67B0000}"/>
    <cellStyle name="20% - Accent1 4 2 2 2 2 4 2 2 3" xfId="31838" xr:uid="{00000000-0005-0000-0000-0000A77B0000}"/>
    <cellStyle name="20% - Accent1 4 2 2 2 2 4 2 2 3 2" xfId="31839" xr:uid="{00000000-0005-0000-0000-0000A87B0000}"/>
    <cellStyle name="20% - Accent1 4 2 2 2 2 4 2 2 4" xfId="31840" xr:uid="{00000000-0005-0000-0000-0000A97B0000}"/>
    <cellStyle name="20% - Accent1 4 2 2 2 2 4 2 3" xfId="31841" xr:uid="{00000000-0005-0000-0000-0000AA7B0000}"/>
    <cellStyle name="20% - Accent1 4 2 2 2 2 4 2 3 2" xfId="31842" xr:uid="{00000000-0005-0000-0000-0000AB7B0000}"/>
    <cellStyle name="20% - Accent1 4 2 2 2 2 4 2 3 2 2" xfId="31843" xr:uid="{00000000-0005-0000-0000-0000AC7B0000}"/>
    <cellStyle name="20% - Accent1 4 2 2 2 2 4 2 3 2 2 2" xfId="31844" xr:uid="{00000000-0005-0000-0000-0000AD7B0000}"/>
    <cellStyle name="20% - Accent1 4 2 2 2 2 4 2 3 2 3" xfId="31845" xr:uid="{00000000-0005-0000-0000-0000AE7B0000}"/>
    <cellStyle name="20% - Accent1 4 2 2 2 2 4 2 3 3" xfId="31846" xr:uid="{00000000-0005-0000-0000-0000AF7B0000}"/>
    <cellStyle name="20% - Accent1 4 2 2 2 2 4 2 3 3 2" xfId="31847" xr:uid="{00000000-0005-0000-0000-0000B07B0000}"/>
    <cellStyle name="20% - Accent1 4 2 2 2 2 4 2 3 4" xfId="31848" xr:uid="{00000000-0005-0000-0000-0000B17B0000}"/>
    <cellStyle name="20% - Accent1 4 2 2 2 2 4 2 4" xfId="31849" xr:uid="{00000000-0005-0000-0000-0000B27B0000}"/>
    <cellStyle name="20% - Accent1 4 2 2 2 2 4 2 4 2" xfId="31850" xr:uid="{00000000-0005-0000-0000-0000B37B0000}"/>
    <cellStyle name="20% - Accent1 4 2 2 2 2 4 2 4 2 2" xfId="31851" xr:uid="{00000000-0005-0000-0000-0000B47B0000}"/>
    <cellStyle name="20% - Accent1 4 2 2 2 2 4 2 4 2 2 2" xfId="31852" xr:uid="{00000000-0005-0000-0000-0000B57B0000}"/>
    <cellStyle name="20% - Accent1 4 2 2 2 2 4 2 4 2 3" xfId="31853" xr:uid="{00000000-0005-0000-0000-0000B67B0000}"/>
    <cellStyle name="20% - Accent1 4 2 2 2 2 4 2 4 3" xfId="31854" xr:uid="{00000000-0005-0000-0000-0000B77B0000}"/>
    <cellStyle name="20% - Accent1 4 2 2 2 2 4 2 4 3 2" xfId="31855" xr:uid="{00000000-0005-0000-0000-0000B87B0000}"/>
    <cellStyle name="20% - Accent1 4 2 2 2 2 4 2 4 4" xfId="31856" xr:uid="{00000000-0005-0000-0000-0000B97B0000}"/>
    <cellStyle name="20% - Accent1 4 2 2 2 2 4 2 5" xfId="31857" xr:uid="{00000000-0005-0000-0000-0000BA7B0000}"/>
    <cellStyle name="20% - Accent1 4 2 2 2 2 4 2 5 2" xfId="31858" xr:uid="{00000000-0005-0000-0000-0000BB7B0000}"/>
    <cellStyle name="20% - Accent1 4 2 2 2 2 4 2 5 2 2" xfId="31859" xr:uid="{00000000-0005-0000-0000-0000BC7B0000}"/>
    <cellStyle name="20% - Accent1 4 2 2 2 2 4 2 5 3" xfId="31860" xr:uid="{00000000-0005-0000-0000-0000BD7B0000}"/>
    <cellStyle name="20% - Accent1 4 2 2 2 2 4 2 6" xfId="31861" xr:uid="{00000000-0005-0000-0000-0000BE7B0000}"/>
    <cellStyle name="20% - Accent1 4 2 2 2 2 4 2 6 2" xfId="31862" xr:uid="{00000000-0005-0000-0000-0000BF7B0000}"/>
    <cellStyle name="20% - Accent1 4 2 2 2 2 4 2 6 2 2" xfId="31863" xr:uid="{00000000-0005-0000-0000-0000C07B0000}"/>
    <cellStyle name="20% - Accent1 4 2 2 2 2 4 2 6 3" xfId="31864" xr:uid="{00000000-0005-0000-0000-0000C17B0000}"/>
    <cellStyle name="20% - Accent1 4 2 2 2 2 4 2 7" xfId="31865" xr:uid="{00000000-0005-0000-0000-0000C27B0000}"/>
    <cellStyle name="20% - Accent1 4 2 2 2 2 4 2 7 2" xfId="31866" xr:uid="{00000000-0005-0000-0000-0000C37B0000}"/>
    <cellStyle name="20% - Accent1 4 2 2 2 2 4 2 8" xfId="31867" xr:uid="{00000000-0005-0000-0000-0000C47B0000}"/>
    <cellStyle name="20% - Accent1 4 2 2 2 2 4 2 8 2" xfId="31868" xr:uid="{00000000-0005-0000-0000-0000C57B0000}"/>
    <cellStyle name="20% - Accent1 4 2 2 2 2 4 2 9" xfId="31869" xr:uid="{00000000-0005-0000-0000-0000C67B0000}"/>
    <cellStyle name="20% - Accent1 4 2 2 2 2 4 3" xfId="31870" xr:uid="{00000000-0005-0000-0000-0000C77B0000}"/>
    <cellStyle name="20% - Accent1 4 2 2 2 2 4 3 2" xfId="31871" xr:uid="{00000000-0005-0000-0000-0000C87B0000}"/>
    <cellStyle name="20% - Accent1 4 2 2 2 2 4 3 2 2" xfId="31872" xr:uid="{00000000-0005-0000-0000-0000C97B0000}"/>
    <cellStyle name="20% - Accent1 4 2 2 2 2 4 3 2 2 2" xfId="31873" xr:uid="{00000000-0005-0000-0000-0000CA7B0000}"/>
    <cellStyle name="20% - Accent1 4 2 2 2 2 4 3 2 2 2 2" xfId="31874" xr:uid="{00000000-0005-0000-0000-0000CB7B0000}"/>
    <cellStyle name="20% - Accent1 4 2 2 2 2 4 3 2 2 3" xfId="31875" xr:uid="{00000000-0005-0000-0000-0000CC7B0000}"/>
    <cellStyle name="20% - Accent1 4 2 2 2 2 4 3 2 3" xfId="31876" xr:uid="{00000000-0005-0000-0000-0000CD7B0000}"/>
    <cellStyle name="20% - Accent1 4 2 2 2 2 4 3 2 3 2" xfId="31877" xr:uid="{00000000-0005-0000-0000-0000CE7B0000}"/>
    <cellStyle name="20% - Accent1 4 2 2 2 2 4 3 2 4" xfId="31878" xr:uid="{00000000-0005-0000-0000-0000CF7B0000}"/>
    <cellStyle name="20% - Accent1 4 2 2 2 2 4 3 3" xfId="31879" xr:uid="{00000000-0005-0000-0000-0000D07B0000}"/>
    <cellStyle name="20% - Accent1 4 2 2 2 2 4 3 3 2" xfId="31880" xr:uid="{00000000-0005-0000-0000-0000D17B0000}"/>
    <cellStyle name="20% - Accent1 4 2 2 2 2 4 3 3 2 2" xfId="31881" xr:uid="{00000000-0005-0000-0000-0000D27B0000}"/>
    <cellStyle name="20% - Accent1 4 2 2 2 2 4 3 3 2 2 2" xfId="31882" xr:uid="{00000000-0005-0000-0000-0000D37B0000}"/>
    <cellStyle name="20% - Accent1 4 2 2 2 2 4 3 3 2 3" xfId="31883" xr:uid="{00000000-0005-0000-0000-0000D47B0000}"/>
    <cellStyle name="20% - Accent1 4 2 2 2 2 4 3 3 3" xfId="31884" xr:uid="{00000000-0005-0000-0000-0000D57B0000}"/>
    <cellStyle name="20% - Accent1 4 2 2 2 2 4 3 3 3 2" xfId="31885" xr:uid="{00000000-0005-0000-0000-0000D67B0000}"/>
    <cellStyle name="20% - Accent1 4 2 2 2 2 4 3 3 4" xfId="31886" xr:uid="{00000000-0005-0000-0000-0000D77B0000}"/>
    <cellStyle name="20% - Accent1 4 2 2 2 2 4 3 4" xfId="31887" xr:uid="{00000000-0005-0000-0000-0000D87B0000}"/>
    <cellStyle name="20% - Accent1 4 2 2 2 2 4 3 4 2" xfId="31888" xr:uid="{00000000-0005-0000-0000-0000D97B0000}"/>
    <cellStyle name="20% - Accent1 4 2 2 2 2 4 3 4 2 2" xfId="31889" xr:uid="{00000000-0005-0000-0000-0000DA7B0000}"/>
    <cellStyle name="20% - Accent1 4 2 2 2 2 4 3 4 2 2 2" xfId="31890" xr:uid="{00000000-0005-0000-0000-0000DB7B0000}"/>
    <cellStyle name="20% - Accent1 4 2 2 2 2 4 3 4 2 3" xfId="31891" xr:uid="{00000000-0005-0000-0000-0000DC7B0000}"/>
    <cellStyle name="20% - Accent1 4 2 2 2 2 4 3 4 3" xfId="31892" xr:uid="{00000000-0005-0000-0000-0000DD7B0000}"/>
    <cellStyle name="20% - Accent1 4 2 2 2 2 4 3 4 3 2" xfId="31893" xr:uid="{00000000-0005-0000-0000-0000DE7B0000}"/>
    <cellStyle name="20% - Accent1 4 2 2 2 2 4 3 4 4" xfId="31894" xr:uid="{00000000-0005-0000-0000-0000DF7B0000}"/>
    <cellStyle name="20% - Accent1 4 2 2 2 2 4 3 5" xfId="31895" xr:uid="{00000000-0005-0000-0000-0000E07B0000}"/>
    <cellStyle name="20% - Accent1 4 2 2 2 2 4 3 5 2" xfId="31896" xr:uid="{00000000-0005-0000-0000-0000E17B0000}"/>
    <cellStyle name="20% - Accent1 4 2 2 2 2 4 3 5 2 2" xfId="31897" xr:uid="{00000000-0005-0000-0000-0000E27B0000}"/>
    <cellStyle name="20% - Accent1 4 2 2 2 2 4 3 5 3" xfId="31898" xr:uid="{00000000-0005-0000-0000-0000E37B0000}"/>
    <cellStyle name="20% - Accent1 4 2 2 2 2 4 3 6" xfId="31899" xr:uid="{00000000-0005-0000-0000-0000E47B0000}"/>
    <cellStyle name="20% - Accent1 4 2 2 2 2 4 3 6 2" xfId="31900" xr:uid="{00000000-0005-0000-0000-0000E57B0000}"/>
    <cellStyle name="20% - Accent1 4 2 2 2 2 4 3 6 2 2" xfId="31901" xr:uid="{00000000-0005-0000-0000-0000E67B0000}"/>
    <cellStyle name="20% - Accent1 4 2 2 2 2 4 3 6 3" xfId="31902" xr:uid="{00000000-0005-0000-0000-0000E77B0000}"/>
    <cellStyle name="20% - Accent1 4 2 2 2 2 4 3 7" xfId="31903" xr:uid="{00000000-0005-0000-0000-0000E87B0000}"/>
    <cellStyle name="20% - Accent1 4 2 2 2 2 4 3 7 2" xfId="31904" xr:uid="{00000000-0005-0000-0000-0000E97B0000}"/>
    <cellStyle name="20% - Accent1 4 2 2 2 2 4 3 8" xfId="31905" xr:uid="{00000000-0005-0000-0000-0000EA7B0000}"/>
    <cellStyle name="20% - Accent1 4 2 2 2 2 4 3 8 2" xfId="31906" xr:uid="{00000000-0005-0000-0000-0000EB7B0000}"/>
    <cellStyle name="20% - Accent1 4 2 2 2 2 4 3 9" xfId="31907" xr:uid="{00000000-0005-0000-0000-0000EC7B0000}"/>
    <cellStyle name="20% - Accent1 4 2 2 2 2 4 4" xfId="31908" xr:uid="{00000000-0005-0000-0000-0000ED7B0000}"/>
    <cellStyle name="20% - Accent1 4 2 2 2 2 4 4 2" xfId="31909" xr:uid="{00000000-0005-0000-0000-0000EE7B0000}"/>
    <cellStyle name="20% - Accent1 4 2 2 2 2 4 4 2 2" xfId="31910" xr:uid="{00000000-0005-0000-0000-0000EF7B0000}"/>
    <cellStyle name="20% - Accent1 4 2 2 2 2 4 4 2 2 2" xfId="31911" xr:uid="{00000000-0005-0000-0000-0000F07B0000}"/>
    <cellStyle name="20% - Accent1 4 2 2 2 2 4 4 2 3" xfId="31912" xr:uid="{00000000-0005-0000-0000-0000F17B0000}"/>
    <cellStyle name="20% - Accent1 4 2 2 2 2 4 4 3" xfId="31913" xr:uid="{00000000-0005-0000-0000-0000F27B0000}"/>
    <cellStyle name="20% - Accent1 4 2 2 2 2 4 4 3 2" xfId="31914" xr:uid="{00000000-0005-0000-0000-0000F37B0000}"/>
    <cellStyle name="20% - Accent1 4 2 2 2 2 4 4 4" xfId="31915" xr:uid="{00000000-0005-0000-0000-0000F47B0000}"/>
    <cellStyle name="20% - Accent1 4 2 2 2 2 4 5" xfId="31916" xr:uid="{00000000-0005-0000-0000-0000F57B0000}"/>
    <cellStyle name="20% - Accent1 4 2 2 2 2 4 5 2" xfId="31917" xr:uid="{00000000-0005-0000-0000-0000F67B0000}"/>
    <cellStyle name="20% - Accent1 4 2 2 2 2 4 5 2 2" xfId="31918" xr:uid="{00000000-0005-0000-0000-0000F77B0000}"/>
    <cellStyle name="20% - Accent1 4 2 2 2 2 4 5 2 2 2" xfId="31919" xr:uid="{00000000-0005-0000-0000-0000F87B0000}"/>
    <cellStyle name="20% - Accent1 4 2 2 2 2 4 5 2 3" xfId="31920" xr:uid="{00000000-0005-0000-0000-0000F97B0000}"/>
    <cellStyle name="20% - Accent1 4 2 2 2 2 4 5 3" xfId="31921" xr:uid="{00000000-0005-0000-0000-0000FA7B0000}"/>
    <cellStyle name="20% - Accent1 4 2 2 2 2 4 5 3 2" xfId="31922" xr:uid="{00000000-0005-0000-0000-0000FB7B0000}"/>
    <cellStyle name="20% - Accent1 4 2 2 2 2 4 5 4" xfId="31923" xr:uid="{00000000-0005-0000-0000-0000FC7B0000}"/>
    <cellStyle name="20% - Accent1 4 2 2 2 2 4 6" xfId="31924" xr:uid="{00000000-0005-0000-0000-0000FD7B0000}"/>
    <cellStyle name="20% - Accent1 4 2 2 2 2 4 6 2" xfId="31925" xr:uid="{00000000-0005-0000-0000-0000FE7B0000}"/>
    <cellStyle name="20% - Accent1 4 2 2 2 2 4 6 2 2" xfId="31926" xr:uid="{00000000-0005-0000-0000-0000FF7B0000}"/>
    <cellStyle name="20% - Accent1 4 2 2 2 2 4 6 2 2 2" xfId="31927" xr:uid="{00000000-0005-0000-0000-0000007C0000}"/>
    <cellStyle name="20% - Accent1 4 2 2 2 2 4 6 2 3" xfId="31928" xr:uid="{00000000-0005-0000-0000-0000017C0000}"/>
    <cellStyle name="20% - Accent1 4 2 2 2 2 4 6 3" xfId="31929" xr:uid="{00000000-0005-0000-0000-0000027C0000}"/>
    <cellStyle name="20% - Accent1 4 2 2 2 2 4 6 3 2" xfId="31930" xr:uid="{00000000-0005-0000-0000-0000037C0000}"/>
    <cellStyle name="20% - Accent1 4 2 2 2 2 4 6 4" xfId="31931" xr:uid="{00000000-0005-0000-0000-0000047C0000}"/>
    <cellStyle name="20% - Accent1 4 2 2 2 2 4 7" xfId="31932" xr:uid="{00000000-0005-0000-0000-0000057C0000}"/>
    <cellStyle name="20% - Accent1 4 2 2 2 2 4 7 2" xfId="31933" xr:uid="{00000000-0005-0000-0000-0000067C0000}"/>
    <cellStyle name="20% - Accent1 4 2 2 2 2 4 7 2 2" xfId="31934" xr:uid="{00000000-0005-0000-0000-0000077C0000}"/>
    <cellStyle name="20% - Accent1 4 2 2 2 2 4 7 3" xfId="31935" xr:uid="{00000000-0005-0000-0000-0000087C0000}"/>
    <cellStyle name="20% - Accent1 4 2 2 2 2 4 8" xfId="31936" xr:uid="{00000000-0005-0000-0000-0000097C0000}"/>
    <cellStyle name="20% - Accent1 4 2 2 2 2 4 8 2" xfId="31937" xr:uid="{00000000-0005-0000-0000-00000A7C0000}"/>
    <cellStyle name="20% - Accent1 4 2 2 2 2 4 8 2 2" xfId="31938" xr:uid="{00000000-0005-0000-0000-00000B7C0000}"/>
    <cellStyle name="20% - Accent1 4 2 2 2 2 4 8 3" xfId="31939" xr:uid="{00000000-0005-0000-0000-00000C7C0000}"/>
    <cellStyle name="20% - Accent1 4 2 2 2 2 4 9" xfId="31940" xr:uid="{00000000-0005-0000-0000-00000D7C0000}"/>
    <cellStyle name="20% - Accent1 4 2 2 2 2 4 9 2" xfId="31941" xr:uid="{00000000-0005-0000-0000-00000E7C0000}"/>
    <cellStyle name="20% - Accent1 4 2 2 2 2 5" xfId="31942" xr:uid="{00000000-0005-0000-0000-00000F7C0000}"/>
    <cellStyle name="20% - Accent1 4 2 2 2 2 5 2" xfId="31943" xr:uid="{00000000-0005-0000-0000-0000107C0000}"/>
    <cellStyle name="20% - Accent1 4 2 2 2 2 5 2 2" xfId="31944" xr:uid="{00000000-0005-0000-0000-0000117C0000}"/>
    <cellStyle name="20% - Accent1 4 2 2 2 2 5 2 2 2" xfId="31945" xr:uid="{00000000-0005-0000-0000-0000127C0000}"/>
    <cellStyle name="20% - Accent1 4 2 2 2 2 5 2 2 2 2" xfId="31946" xr:uid="{00000000-0005-0000-0000-0000137C0000}"/>
    <cellStyle name="20% - Accent1 4 2 2 2 2 5 2 2 3" xfId="31947" xr:uid="{00000000-0005-0000-0000-0000147C0000}"/>
    <cellStyle name="20% - Accent1 4 2 2 2 2 5 2 3" xfId="31948" xr:uid="{00000000-0005-0000-0000-0000157C0000}"/>
    <cellStyle name="20% - Accent1 4 2 2 2 2 5 2 3 2" xfId="31949" xr:uid="{00000000-0005-0000-0000-0000167C0000}"/>
    <cellStyle name="20% - Accent1 4 2 2 2 2 5 2 4" xfId="31950" xr:uid="{00000000-0005-0000-0000-0000177C0000}"/>
    <cellStyle name="20% - Accent1 4 2 2 2 2 5 3" xfId="31951" xr:uid="{00000000-0005-0000-0000-0000187C0000}"/>
    <cellStyle name="20% - Accent1 4 2 2 2 2 5 3 2" xfId="31952" xr:uid="{00000000-0005-0000-0000-0000197C0000}"/>
    <cellStyle name="20% - Accent1 4 2 2 2 2 5 3 2 2" xfId="31953" xr:uid="{00000000-0005-0000-0000-00001A7C0000}"/>
    <cellStyle name="20% - Accent1 4 2 2 2 2 5 3 2 2 2" xfId="31954" xr:uid="{00000000-0005-0000-0000-00001B7C0000}"/>
    <cellStyle name="20% - Accent1 4 2 2 2 2 5 3 2 3" xfId="31955" xr:uid="{00000000-0005-0000-0000-00001C7C0000}"/>
    <cellStyle name="20% - Accent1 4 2 2 2 2 5 3 3" xfId="31956" xr:uid="{00000000-0005-0000-0000-00001D7C0000}"/>
    <cellStyle name="20% - Accent1 4 2 2 2 2 5 3 3 2" xfId="31957" xr:uid="{00000000-0005-0000-0000-00001E7C0000}"/>
    <cellStyle name="20% - Accent1 4 2 2 2 2 5 3 4" xfId="31958" xr:uid="{00000000-0005-0000-0000-00001F7C0000}"/>
    <cellStyle name="20% - Accent1 4 2 2 2 2 5 4" xfId="31959" xr:uid="{00000000-0005-0000-0000-0000207C0000}"/>
    <cellStyle name="20% - Accent1 4 2 2 2 2 5 4 2" xfId="31960" xr:uid="{00000000-0005-0000-0000-0000217C0000}"/>
    <cellStyle name="20% - Accent1 4 2 2 2 2 5 4 2 2" xfId="31961" xr:uid="{00000000-0005-0000-0000-0000227C0000}"/>
    <cellStyle name="20% - Accent1 4 2 2 2 2 5 4 2 2 2" xfId="31962" xr:uid="{00000000-0005-0000-0000-0000237C0000}"/>
    <cellStyle name="20% - Accent1 4 2 2 2 2 5 4 2 3" xfId="31963" xr:uid="{00000000-0005-0000-0000-0000247C0000}"/>
    <cellStyle name="20% - Accent1 4 2 2 2 2 5 4 3" xfId="31964" xr:uid="{00000000-0005-0000-0000-0000257C0000}"/>
    <cellStyle name="20% - Accent1 4 2 2 2 2 5 4 3 2" xfId="31965" xr:uid="{00000000-0005-0000-0000-0000267C0000}"/>
    <cellStyle name="20% - Accent1 4 2 2 2 2 5 4 4" xfId="31966" xr:uid="{00000000-0005-0000-0000-0000277C0000}"/>
    <cellStyle name="20% - Accent1 4 2 2 2 2 5 5" xfId="31967" xr:uid="{00000000-0005-0000-0000-0000287C0000}"/>
    <cellStyle name="20% - Accent1 4 2 2 2 2 5 5 2" xfId="31968" xr:uid="{00000000-0005-0000-0000-0000297C0000}"/>
    <cellStyle name="20% - Accent1 4 2 2 2 2 5 5 2 2" xfId="31969" xr:uid="{00000000-0005-0000-0000-00002A7C0000}"/>
    <cellStyle name="20% - Accent1 4 2 2 2 2 5 5 3" xfId="31970" xr:uid="{00000000-0005-0000-0000-00002B7C0000}"/>
    <cellStyle name="20% - Accent1 4 2 2 2 2 5 6" xfId="31971" xr:uid="{00000000-0005-0000-0000-00002C7C0000}"/>
    <cellStyle name="20% - Accent1 4 2 2 2 2 5 6 2" xfId="31972" xr:uid="{00000000-0005-0000-0000-00002D7C0000}"/>
    <cellStyle name="20% - Accent1 4 2 2 2 2 5 6 2 2" xfId="31973" xr:uid="{00000000-0005-0000-0000-00002E7C0000}"/>
    <cellStyle name="20% - Accent1 4 2 2 2 2 5 6 3" xfId="31974" xr:uid="{00000000-0005-0000-0000-00002F7C0000}"/>
    <cellStyle name="20% - Accent1 4 2 2 2 2 5 7" xfId="31975" xr:uid="{00000000-0005-0000-0000-0000307C0000}"/>
    <cellStyle name="20% - Accent1 4 2 2 2 2 5 7 2" xfId="31976" xr:uid="{00000000-0005-0000-0000-0000317C0000}"/>
    <cellStyle name="20% - Accent1 4 2 2 2 2 5 8" xfId="31977" xr:uid="{00000000-0005-0000-0000-0000327C0000}"/>
    <cellStyle name="20% - Accent1 4 2 2 2 2 5 8 2" xfId="31978" xr:uid="{00000000-0005-0000-0000-0000337C0000}"/>
    <cellStyle name="20% - Accent1 4 2 2 2 2 5 9" xfId="31979" xr:uid="{00000000-0005-0000-0000-0000347C0000}"/>
    <cellStyle name="20% - Accent1 4 2 2 2 2 6" xfId="31980" xr:uid="{00000000-0005-0000-0000-0000357C0000}"/>
    <cellStyle name="20% - Accent1 4 2 2 2 2 6 2" xfId="31981" xr:uid="{00000000-0005-0000-0000-0000367C0000}"/>
    <cellStyle name="20% - Accent1 4 2 2 2 2 6 2 2" xfId="31982" xr:uid="{00000000-0005-0000-0000-0000377C0000}"/>
    <cellStyle name="20% - Accent1 4 2 2 2 2 6 2 2 2" xfId="31983" xr:uid="{00000000-0005-0000-0000-0000387C0000}"/>
    <cellStyle name="20% - Accent1 4 2 2 2 2 6 2 2 2 2" xfId="31984" xr:uid="{00000000-0005-0000-0000-0000397C0000}"/>
    <cellStyle name="20% - Accent1 4 2 2 2 2 6 2 2 3" xfId="31985" xr:uid="{00000000-0005-0000-0000-00003A7C0000}"/>
    <cellStyle name="20% - Accent1 4 2 2 2 2 6 2 3" xfId="31986" xr:uid="{00000000-0005-0000-0000-00003B7C0000}"/>
    <cellStyle name="20% - Accent1 4 2 2 2 2 6 2 3 2" xfId="31987" xr:uid="{00000000-0005-0000-0000-00003C7C0000}"/>
    <cellStyle name="20% - Accent1 4 2 2 2 2 6 2 4" xfId="31988" xr:uid="{00000000-0005-0000-0000-00003D7C0000}"/>
    <cellStyle name="20% - Accent1 4 2 2 2 2 6 3" xfId="31989" xr:uid="{00000000-0005-0000-0000-00003E7C0000}"/>
    <cellStyle name="20% - Accent1 4 2 2 2 2 6 3 2" xfId="31990" xr:uid="{00000000-0005-0000-0000-00003F7C0000}"/>
    <cellStyle name="20% - Accent1 4 2 2 2 2 6 3 2 2" xfId="31991" xr:uid="{00000000-0005-0000-0000-0000407C0000}"/>
    <cellStyle name="20% - Accent1 4 2 2 2 2 6 3 2 2 2" xfId="31992" xr:uid="{00000000-0005-0000-0000-0000417C0000}"/>
    <cellStyle name="20% - Accent1 4 2 2 2 2 6 3 2 3" xfId="31993" xr:uid="{00000000-0005-0000-0000-0000427C0000}"/>
    <cellStyle name="20% - Accent1 4 2 2 2 2 6 3 3" xfId="31994" xr:uid="{00000000-0005-0000-0000-0000437C0000}"/>
    <cellStyle name="20% - Accent1 4 2 2 2 2 6 3 3 2" xfId="31995" xr:uid="{00000000-0005-0000-0000-0000447C0000}"/>
    <cellStyle name="20% - Accent1 4 2 2 2 2 6 3 4" xfId="31996" xr:uid="{00000000-0005-0000-0000-0000457C0000}"/>
    <cellStyle name="20% - Accent1 4 2 2 2 2 6 4" xfId="31997" xr:uid="{00000000-0005-0000-0000-0000467C0000}"/>
    <cellStyle name="20% - Accent1 4 2 2 2 2 6 4 2" xfId="31998" xr:uid="{00000000-0005-0000-0000-0000477C0000}"/>
    <cellStyle name="20% - Accent1 4 2 2 2 2 6 4 2 2" xfId="31999" xr:uid="{00000000-0005-0000-0000-0000487C0000}"/>
    <cellStyle name="20% - Accent1 4 2 2 2 2 6 4 2 2 2" xfId="32000" xr:uid="{00000000-0005-0000-0000-0000497C0000}"/>
    <cellStyle name="20% - Accent1 4 2 2 2 2 6 4 2 3" xfId="32001" xr:uid="{00000000-0005-0000-0000-00004A7C0000}"/>
    <cellStyle name="20% - Accent1 4 2 2 2 2 6 4 3" xfId="32002" xr:uid="{00000000-0005-0000-0000-00004B7C0000}"/>
    <cellStyle name="20% - Accent1 4 2 2 2 2 6 4 3 2" xfId="32003" xr:uid="{00000000-0005-0000-0000-00004C7C0000}"/>
    <cellStyle name="20% - Accent1 4 2 2 2 2 6 4 4" xfId="32004" xr:uid="{00000000-0005-0000-0000-00004D7C0000}"/>
    <cellStyle name="20% - Accent1 4 2 2 2 2 6 5" xfId="32005" xr:uid="{00000000-0005-0000-0000-00004E7C0000}"/>
    <cellStyle name="20% - Accent1 4 2 2 2 2 6 5 2" xfId="32006" xr:uid="{00000000-0005-0000-0000-00004F7C0000}"/>
    <cellStyle name="20% - Accent1 4 2 2 2 2 6 5 2 2" xfId="32007" xr:uid="{00000000-0005-0000-0000-0000507C0000}"/>
    <cellStyle name="20% - Accent1 4 2 2 2 2 6 5 3" xfId="32008" xr:uid="{00000000-0005-0000-0000-0000517C0000}"/>
    <cellStyle name="20% - Accent1 4 2 2 2 2 6 6" xfId="32009" xr:uid="{00000000-0005-0000-0000-0000527C0000}"/>
    <cellStyle name="20% - Accent1 4 2 2 2 2 6 6 2" xfId="32010" xr:uid="{00000000-0005-0000-0000-0000537C0000}"/>
    <cellStyle name="20% - Accent1 4 2 2 2 2 6 6 2 2" xfId="32011" xr:uid="{00000000-0005-0000-0000-0000547C0000}"/>
    <cellStyle name="20% - Accent1 4 2 2 2 2 6 6 3" xfId="32012" xr:uid="{00000000-0005-0000-0000-0000557C0000}"/>
    <cellStyle name="20% - Accent1 4 2 2 2 2 6 7" xfId="32013" xr:uid="{00000000-0005-0000-0000-0000567C0000}"/>
    <cellStyle name="20% - Accent1 4 2 2 2 2 6 7 2" xfId="32014" xr:uid="{00000000-0005-0000-0000-0000577C0000}"/>
    <cellStyle name="20% - Accent1 4 2 2 2 2 6 8" xfId="32015" xr:uid="{00000000-0005-0000-0000-0000587C0000}"/>
    <cellStyle name="20% - Accent1 4 2 2 2 2 6 8 2" xfId="32016" xr:uid="{00000000-0005-0000-0000-0000597C0000}"/>
    <cellStyle name="20% - Accent1 4 2 2 2 2 6 9" xfId="32017" xr:uid="{00000000-0005-0000-0000-00005A7C0000}"/>
    <cellStyle name="20% - Accent1 4 2 2 2 2 7" xfId="32018" xr:uid="{00000000-0005-0000-0000-00005B7C0000}"/>
    <cellStyle name="20% - Accent1 4 2 2 2 2 7 2" xfId="32019" xr:uid="{00000000-0005-0000-0000-00005C7C0000}"/>
    <cellStyle name="20% - Accent1 4 2 2 2 2 7 2 2" xfId="32020" xr:uid="{00000000-0005-0000-0000-00005D7C0000}"/>
    <cellStyle name="20% - Accent1 4 2 2 2 2 7 2 2 2" xfId="32021" xr:uid="{00000000-0005-0000-0000-00005E7C0000}"/>
    <cellStyle name="20% - Accent1 4 2 2 2 2 7 2 3" xfId="32022" xr:uid="{00000000-0005-0000-0000-00005F7C0000}"/>
    <cellStyle name="20% - Accent1 4 2 2 2 2 7 3" xfId="32023" xr:uid="{00000000-0005-0000-0000-0000607C0000}"/>
    <cellStyle name="20% - Accent1 4 2 2 2 2 7 3 2" xfId="32024" xr:uid="{00000000-0005-0000-0000-0000617C0000}"/>
    <cellStyle name="20% - Accent1 4 2 2 2 2 7 4" xfId="32025" xr:uid="{00000000-0005-0000-0000-0000627C0000}"/>
    <cellStyle name="20% - Accent1 4 2 2 2 2 8" xfId="32026" xr:uid="{00000000-0005-0000-0000-0000637C0000}"/>
    <cellStyle name="20% - Accent1 4 2 2 2 2 8 2" xfId="32027" xr:uid="{00000000-0005-0000-0000-0000647C0000}"/>
    <cellStyle name="20% - Accent1 4 2 2 2 2 8 2 2" xfId="32028" xr:uid="{00000000-0005-0000-0000-0000657C0000}"/>
    <cellStyle name="20% - Accent1 4 2 2 2 2 8 2 2 2" xfId="32029" xr:uid="{00000000-0005-0000-0000-0000667C0000}"/>
    <cellStyle name="20% - Accent1 4 2 2 2 2 8 2 3" xfId="32030" xr:uid="{00000000-0005-0000-0000-0000677C0000}"/>
    <cellStyle name="20% - Accent1 4 2 2 2 2 8 3" xfId="32031" xr:uid="{00000000-0005-0000-0000-0000687C0000}"/>
    <cellStyle name="20% - Accent1 4 2 2 2 2 8 3 2" xfId="32032" xr:uid="{00000000-0005-0000-0000-0000697C0000}"/>
    <cellStyle name="20% - Accent1 4 2 2 2 2 8 4" xfId="32033" xr:uid="{00000000-0005-0000-0000-00006A7C0000}"/>
    <cellStyle name="20% - Accent1 4 2 2 2 2 9" xfId="32034" xr:uid="{00000000-0005-0000-0000-00006B7C0000}"/>
    <cellStyle name="20% - Accent1 4 2 2 2 2 9 2" xfId="32035" xr:uid="{00000000-0005-0000-0000-00006C7C0000}"/>
    <cellStyle name="20% - Accent1 4 2 2 2 2 9 2 2" xfId="32036" xr:uid="{00000000-0005-0000-0000-00006D7C0000}"/>
    <cellStyle name="20% - Accent1 4 2 2 2 2 9 2 2 2" xfId="32037" xr:uid="{00000000-0005-0000-0000-00006E7C0000}"/>
    <cellStyle name="20% - Accent1 4 2 2 2 2 9 2 3" xfId="32038" xr:uid="{00000000-0005-0000-0000-00006F7C0000}"/>
    <cellStyle name="20% - Accent1 4 2 2 2 2 9 3" xfId="32039" xr:uid="{00000000-0005-0000-0000-0000707C0000}"/>
    <cellStyle name="20% - Accent1 4 2 2 2 2 9 3 2" xfId="32040" xr:uid="{00000000-0005-0000-0000-0000717C0000}"/>
    <cellStyle name="20% - Accent1 4 2 2 2 2 9 4" xfId="32041" xr:uid="{00000000-0005-0000-0000-0000727C0000}"/>
    <cellStyle name="20% - Accent1 4 2 2 2 3" xfId="32042" xr:uid="{00000000-0005-0000-0000-0000737C0000}"/>
    <cellStyle name="20% - Accent1 4 2 2 2 3 10" xfId="32043" xr:uid="{00000000-0005-0000-0000-0000747C0000}"/>
    <cellStyle name="20% - Accent1 4 2 2 2 3 10 2" xfId="32044" xr:uid="{00000000-0005-0000-0000-0000757C0000}"/>
    <cellStyle name="20% - Accent1 4 2 2 2 3 11" xfId="32045" xr:uid="{00000000-0005-0000-0000-0000767C0000}"/>
    <cellStyle name="20% - Accent1 4 2 2 2 3 2" xfId="32046" xr:uid="{00000000-0005-0000-0000-0000777C0000}"/>
    <cellStyle name="20% - Accent1 4 2 2 2 3 2 2" xfId="32047" xr:uid="{00000000-0005-0000-0000-0000787C0000}"/>
    <cellStyle name="20% - Accent1 4 2 2 2 3 2 2 2" xfId="32048" xr:uid="{00000000-0005-0000-0000-0000797C0000}"/>
    <cellStyle name="20% - Accent1 4 2 2 2 3 2 2 2 2" xfId="32049" xr:uid="{00000000-0005-0000-0000-00007A7C0000}"/>
    <cellStyle name="20% - Accent1 4 2 2 2 3 2 2 2 2 2" xfId="32050" xr:uid="{00000000-0005-0000-0000-00007B7C0000}"/>
    <cellStyle name="20% - Accent1 4 2 2 2 3 2 2 2 3" xfId="32051" xr:uid="{00000000-0005-0000-0000-00007C7C0000}"/>
    <cellStyle name="20% - Accent1 4 2 2 2 3 2 2 3" xfId="32052" xr:uid="{00000000-0005-0000-0000-00007D7C0000}"/>
    <cellStyle name="20% - Accent1 4 2 2 2 3 2 2 3 2" xfId="32053" xr:uid="{00000000-0005-0000-0000-00007E7C0000}"/>
    <cellStyle name="20% - Accent1 4 2 2 2 3 2 2 4" xfId="32054" xr:uid="{00000000-0005-0000-0000-00007F7C0000}"/>
    <cellStyle name="20% - Accent1 4 2 2 2 3 2 3" xfId="32055" xr:uid="{00000000-0005-0000-0000-0000807C0000}"/>
    <cellStyle name="20% - Accent1 4 2 2 2 3 2 3 2" xfId="32056" xr:uid="{00000000-0005-0000-0000-0000817C0000}"/>
    <cellStyle name="20% - Accent1 4 2 2 2 3 2 3 2 2" xfId="32057" xr:uid="{00000000-0005-0000-0000-0000827C0000}"/>
    <cellStyle name="20% - Accent1 4 2 2 2 3 2 3 2 2 2" xfId="32058" xr:uid="{00000000-0005-0000-0000-0000837C0000}"/>
    <cellStyle name="20% - Accent1 4 2 2 2 3 2 3 2 3" xfId="32059" xr:uid="{00000000-0005-0000-0000-0000847C0000}"/>
    <cellStyle name="20% - Accent1 4 2 2 2 3 2 3 3" xfId="32060" xr:uid="{00000000-0005-0000-0000-0000857C0000}"/>
    <cellStyle name="20% - Accent1 4 2 2 2 3 2 3 3 2" xfId="32061" xr:uid="{00000000-0005-0000-0000-0000867C0000}"/>
    <cellStyle name="20% - Accent1 4 2 2 2 3 2 3 4" xfId="32062" xr:uid="{00000000-0005-0000-0000-0000877C0000}"/>
    <cellStyle name="20% - Accent1 4 2 2 2 3 2 4" xfId="32063" xr:uid="{00000000-0005-0000-0000-0000887C0000}"/>
    <cellStyle name="20% - Accent1 4 2 2 2 3 2 4 2" xfId="32064" xr:uid="{00000000-0005-0000-0000-0000897C0000}"/>
    <cellStyle name="20% - Accent1 4 2 2 2 3 2 4 2 2" xfId="32065" xr:uid="{00000000-0005-0000-0000-00008A7C0000}"/>
    <cellStyle name="20% - Accent1 4 2 2 2 3 2 4 2 2 2" xfId="32066" xr:uid="{00000000-0005-0000-0000-00008B7C0000}"/>
    <cellStyle name="20% - Accent1 4 2 2 2 3 2 4 2 3" xfId="32067" xr:uid="{00000000-0005-0000-0000-00008C7C0000}"/>
    <cellStyle name="20% - Accent1 4 2 2 2 3 2 4 3" xfId="32068" xr:uid="{00000000-0005-0000-0000-00008D7C0000}"/>
    <cellStyle name="20% - Accent1 4 2 2 2 3 2 4 3 2" xfId="32069" xr:uid="{00000000-0005-0000-0000-00008E7C0000}"/>
    <cellStyle name="20% - Accent1 4 2 2 2 3 2 4 4" xfId="32070" xr:uid="{00000000-0005-0000-0000-00008F7C0000}"/>
    <cellStyle name="20% - Accent1 4 2 2 2 3 2 5" xfId="32071" xr:uid="{00000000-0005-0000-0000-0000907C0000}"/>
    <cellStyle name="20% - Accent1 4 2 2 2 3 2 5 2" xfId="32072" xr:uid="{00000000-0005-0000-0000-0000917C0000}"/>
    <cellStyle name="20% - Accent1 4 2 2 2 3 2 5 2 2" xfId="32073" xr:uid="{00000000-0005-0000-0000-0000927C0000}"/>
    <cellStyle name="20% - Accent1 4 2 2 2 3 2 5 3" xfId="32074" xr:uid="{00000000-0005-0000-0000-0000937C0000}"/>
    <cellStyle name="20% - Accent1 4 2 2 2 3 2 6" xfId="32075" xr:uid="{00000000-0005-0000-0000-0000947C0000}"/>
    <cellStyle name="20% - Accent1 4 2 2 2 3 2 6 2" xfId="32076" xr:uid="{00000000-0005-0000-0000-0000957C0000}"/>
    <cellStyle name="20% - Accent1 4 2 2 2 3 2 6 2 2" xfId="32077" xr:uid="{00000000-0005-0000-0000-0000967C0000}"/>
    <cellStyle name="20% - Accent1 4 2 2 2 3 2 6 3" xfId="32078" xr:uid="{00000000-0005-0000-0000-0000977C0000}"/>
    <cellStyle name="20% - Accent1 4 2 2 2 3 2 7" xfId="32079" xr:uid="{00000000-0005-0000-0000-0000987C0000}"/>
    <cellStyle name="20% - Accent1 4 2 2 2 3 2 7 2" xfId="32080" xr:uid="{00000000-0005-0000-0000-0000997C0000}"/>
    <cellStyle name="20% - Accent1 4 2 2 2 3 2 8" xfId="32081" xr:uid="{00000000-0005-0000-0000-00009A7C0000}"/>
    <cellStyle name="20% - Accent1 4 2 2 2 3 2 8 2" xfId="32082" xr:uid="{00000000-0005-0000-0000-00009B7C0000}"/>
    <cellStyle name="20% - Accent1 4 2 2 2 3 2 9" xfId="32083" xr:uid="{00000000-0005-0000-0000-00009C7C0000}"/>
    <cellStyle name="20% - Accent1 4 2 2 2 3 3" xfId="32084" xr:uid="{00000000-0005-0000-0000-00009D7C0000}"/>
    <cellStyle name="20% - Accent1 4 2 2 2 3 3 2" xfId="32085" xr:uid="{00000000-0005-0000-0000-00009E7C0000}"/>
    <cellStyle name="20% - Accent1 4 2 2 2 3 3 2 2" xfId="32086" xr:uid="{00000000-0005-0000-0000-00009F7C0000}"/>
    <cellStyle name="20% - Accent1 4 2 2 2 3 3 2 2 2" xfId="32087" xr:uid="{00000000-0005-0000-0000-0000A07C0000}"/>
    <cellStyle name="20% - Accent1 4 2 2 2 3 3 2 2 2 2" xfId="32088" xr:uid="{00000000-0005-0000-0000-0000A17C0000}"/>
    <cellStyle name="20% - Accent1 4 2 2 2 3 3 2 2 3" xfId="32089" xr:uid="{00000000-0005-0000-0000-0000A27C0000}"/>
    <cellStyle name="20% - Accent1 4 2 2 2 3 3 2 3" xfId="32090" xr:uid="{00000000-0005-0000-0000-0000A37C0000}"/>
    <cellStyle name="20% - Accent1 4 2 2 2 3 3 2 3 2" xfId="32091" xr:uid="{00000000-0005-0000-0000-0000A47C0000}"/>
    <cellStyle name="20% - Accent1 4 2 2 2 3 3 2 4" xfId="32092" xr:uid="{00000000-0005-0000-0000-0000A57C0000}"/>
    <cellStyle name="20% - Accent1 4 2 2 2 3 3 3" xfId="32093" xr:uid="{00000000-0005-0000-0000-0000A67C0000}"/>
    <cellStyle name="20% - Accent1 4 2 2 2 3 3 3 2" xfId="32094" xr:uid="{00000000-0005-0000-0000-0000A77C0000}"/>
    <cellStyle name="20% - Accent1 4 2 2 2 3 3 3 2 2" xfId="32095" xr:uid="{00000000-0005-0000-0000-0000A87C0000}"/>
    <cellStyle name="20% - Accent1 4 2 2 2 3 3 3 2 2 2" xfId="32096" xr:uid="{00000000-0005-0000-0000-0000A97C0000}"/>
    <cellStyle name="20% - Accent1 4 2 2 2 3 3 3 2 3" xfId="32097" xr:uid="{00000000-0005-0000-0000-0000AA7C0000}"/>
    <cellStyle name="20% - Accent1 4 2 2 2 3 3 3 3" xfId="32098" xr:uid="{00000000-0005-0000-0000-0000AB7C0000}"/>
    <cellStyle name="20% - Accent1 4 2 2 2 3 3 3 3 2" xfId="32099" xr:uid="{00000000-0005-0000-0000-0000AC7C0000}"/>
    <cellStyle name="20% - Accent1 4 2 2 2 3 3 3 4" xfId="32100" xr:uid="{00000000-0005-0000-0000-0000AD7C0000}"/>
    <cellStyle name="20% - Accent1 4 2 2 2 3 3 4" xfId="32101" xr:uid="{00000000-0005-0000-0000-0000AE7C0000}"/>
    <cellStyle name="20% - Accent1 4 2 2 2 3 3 4 2" xfId="32102" xr:uid="{00000000-0005-0000-0000-0000AF7C0000}"/>
    <cellStyle name="20% - Accent1 4 2 2 2 3 3 4 2 2" xfId="32103" xr:uid="{00000000-0005-0000-0000-0000B07C0000}"/>
    <cellStyle name="20% - Accent1 4 2 2 2 3 3 4 2 2 2" xfId="32104" xr:uid="{00000000-0005-0000-0000-0000B17C0000}"/>
    <cellStyle name="20% - Accent1 4 2 2 2 3 3 4 2 3" xfId="32105" xr:uid="{00000000-0005-0000-0000-0000B27C0000}"/>
    <cellStyle name="20% - Accent1 4 2 2 2 3 3 4 3" xfId="32106" xr:uid="{00000000-0005-0000-0000-0000B37C0000}"/>
    <cellStyle name="20% - Accent1 4 2 2 2 3 3 4 3 2" xfId="32107" xr:uid="{00000000-0005-0000-0000-0000B47C0000}"/>
    <cellStyle name="20% - Accent1 4 2 2 2 3 3 4 4" xfId="32108" xr:uid="{00000000-0005-0000-0000-0000B57C0000}"/>
    <cellStyle name="20% - Accent1 4 2 2 2 3 3 5" xfId="32109" xr:uid="{00000000-0005-0000-0000-0000B67C0000}"/>
    <cellStyle name="20% - Accent1 4 2 2 2 3 3 5 2" xfId="32110" xr:uid="{00000000-0005-0000-0000-0000B77C0000}"/>
    <cellStyle name="20% - Accent1 4 2 2 2 3 3 5 2 2" xfId="32111" xr:uid="{00000000-0005-0000-0000-0000B87C0000}"/>
    <cellStyle name="20% - Accent1 4 2 2 2 3 3 5 3" xfId="32112" xr:uid="{00000000-0005-0000-0000-0000B97C0000}"/>
    <cellStyle name="20% - Accent1 4 2 2 2 3 3 6" xfId="32113" xr:uid="{00000000-0005-0000-0000-0000BA7C0000}"/>
    <cellStyle name="20% - Accent1 4 2 2 2 3 3 6 2" xfId="32114" xr:uid="{00000000-0005-0000-0000-0000BB7C0000}"/>
    <cellStyle name="20% - Accent1 4 2 2 2 3 3 6 2 2" xfId="32115" xr:uid="{00000000-0005-0000-0000-0000BC7C0000}"/>
    <cellStyle name="20% - Accent1 4 2 2 2 3 3 6 3" xfId="32116" xr:uid="{00000000-0005-0000-0000-0000BD7C0000}"/>
    <cellStyle name="20% - Accent1 4 2 2 2 3 3 7" xfId="32117" xr:uid="{00000000-0005-0000-0000-0000BE7C0000}"/>
    <cellStyle name="20% - Accent1 4 2 2 2 3 3 7 2" xfId="32118" xr:uid="{00000000-0005-0000-0000-0000BF7C0000}"/>
    <cellStyle name="20% - Accent1 4 2 2 2 3 3 8" xfId="32119" xr:uid="{00000000-0005-0000-0000-0000C07C0000}"/>
    <cellStyle name="20% - Accent1 4 2 2 2 3 3 8 2" xfId="32120" xr:uid="{00000000-0005-0000-0000-0000C17C0000}"/>
    <cellStyle name="20% - Accent1 4 2 2 2 3 3 9" xfId="32121" xr:uid="{00000000-0005-0000-0000-0000C27C0000}"/>
    <cellStyle name="20% - Accent1 4 2 2 2 3 4" xfId="32122" xr:uid="{00000000-0005-0000-0000-0000C37C0000}"/>
    <cellStyle name="20% - Accent1 4 2 2 2 3 4 2" xfId="32123" xr:uid="{00000000-0005-0000-0000-0000C47C0000}"/>
    <cellStyle name="20% - Accent1 4 2 2 2 3 4 2 2" xfId="32124" xr:uid="{00000000-0005-0000-0000-0000C57C0000}"/>
    <cellStyle name="20% - Accent1 4 2 2 2 3 4 2 2 2" xfId="32125" xr:uid="{00000000-0005-0000-0000-0000C67C0000}"/>
    <cellStyle name="20% - Accent1 4 2 2 2 3 4 2 3" xfId="32126" xr:uid="{00000000-0005-0000-0000-0000C77C0000}"/>
    <cellStyle name="20% - Accent1 4 2 2 2 3 4 3" xfId="32127" xr:uid="{00000000-0005-0000-0000-0000C87C0000}"/>
    <cellStyle name="20% - Accent1 4 2 2 2 3 4 3 2" xfId="32128" xr:uid="{00000000-0005-0000-0000-0000C97C0000}"/>
    <cellStyle name="20% - Accent1 4 2 2 2 3 4 4" xfId="32129" xr:uid="{00000000-0005-0000-0000-0000CA7C0000}"/>
    <cellStyle name="20% - Accent1 4 2 2 2 3 5" xfId="32130" xr:uid="{00000000-0005-0000-0000-0000CB7C0000}"/>
    <cellStyle name="20% - Accent1 4 2 2 2 3 5 2" xfId="32131" xr:uid="{00000000-0005-0000-0000-0000CC7C0000}"/>
    <cellStyle name="20% - Accent1 4 2 2 2 3 5 2 2" xfId="32132" xr:uid="{00000000-0005-0000-0000-0000CD7C0000}"/>
    <cellStyle name="20% - Accent1 4 2 2 2 3 5 2 2 2" xfId="32133" xr:uid="{00000000-0005-0000-0000-0000CE7C0000}"/>
    <cellStyle name="20% - Accent1 4 2 2 2 3 5 2 3" xfId="32134" xr:uid="{00000000-0005-0000-0000-0000CF7C0000}"/>
    <cellStyle name="20% - Accent1 4 2 2 2 3 5 3" xfId="32135" xr:uid="{00000000-0005-0000-0000-0000D07C0000}"/>
    <cellStyle name="20% - Accent1 4 2 2 2 3 5 3 2" xfId="32136" xr:uid="{00000000-0005-0000-0000-0000D17C0000}"/>
    <cellStyle name="20% - Accent1 4 2 2 2 3 5 4" xfId="32137" xr:uid="{00000000-0005-0000-0000-0000D27C0000}"/>
    <cellStyle name="20% - Accent1 4 2 2 2 3 6" xfId="32138" xr:uid="{00000000-0005-0000-0000-0000D37C0000}"/>
    <cellStyle name="20% - Accent1 4 2 2 2 3 6 2" xfId="32139" xr:uid="{00000000-0005-0000-0000-0000D47C0000}"/>
    <cellStyle name="20% - Accent1 4 2 2 2 3 6 2 2" xfId="32140" xr:uid="{00000000-0005-0000-0000-0000D57C0000}"/>
    <cellStyle name="20% - Accent1 4 2 2 2 3 6 2 2 2" xfId="32141" xr:uid="{00000000-0005-0000-0000-0000D67C0000}"/>
    <cellStyle name="20% - Accent1 4 2 2 2 3 6 2 3" xfId="32142" xr:uid="{00000000-0005-0000-0000-0000D77C0000}"/>
    <cellStyle name="20% - Accent1 4 2 2 2 3 6 3" xfId="32143" xr:uid="{00000000-0005-0000-0000-0000D87C0000}"/>
    <cellStyle name="20% - Accent1 4 2 2 2 3 6 3 2" xfId="32144" xr:uid="{00000000-0005-0000-0000-0000D97C0000}"/>
    <cellStyle name="20% - Accent1 4 2 2 2 3 6 4" xfId="32145" xr:uid="{00000000-0005-0000-0000-0000DA7C0000}"/>
    <cellStyle name="20% - Accent1 4 2 2 2 3 7" xfId="32146" xr:uid="{00000000-0005-0000-0000-0000DB7C0000}"/>
    <cellStyle name="20% - Accent1 4 2 2 2 3 7 2" xfId="32147" xr:uid="{00000000-0005-0000-0000-0000DC7C0000}"/>
    <cellStyle name="20% - Accent1 4 2 2 2 3 7 2 2" xfId="32148" xr:uid="{00000000-0005-0000-0000-0000DD7C0000}"/>
    <cellStyle name="20% - Accent1 4 2 2 2 3 7 3" xfId="32149" xr:uid="{00000000-0005-0000-0000-0000DE7C0000}"/>
    <cellStyle name="20% - Accent1 4 2 2 2 3 8" xfId="32150" xr:uid="{00000000-0005-0000-0000-0000DF7C0000}"/>
    <cellStyle name="20% - Accent1 4 2 2 2 3 8 2" xfId="32151" xr:uid="{00000000-0005-0000-0000-0000E07C0000}"/>
    <cellStyle name="20% - Accent1 4 2 2 2 3 8 2 2" xfId="32152" xr:uid="{00000000-0005-0000-0000-0000E17C0000}"/>
    <cellStyle name="20% - Accent1 4 2 2 2 3 8 3" xfId="32153" xr:uid="{00000000-0005-0000-0000-0000E27C0000}"/>
    <cellStyle name="20% - Accent1 4 2 2 2 3 9" xfId="32154" xr:uid="{00000000-0005-0000-0000-0000E37C0000}"/>
    <cellStyle name="20% - Accent1 4 2 2 2 3 9 2" xfId="32155" xr:uid="{00000000-0005-0000-0000-0000E47C0000}"/>
    <cellStyle name="20% - Accent1 4 2 2 2 4" xfId="32156" xr:uid="{00000000-0005-0000-0000-0000E57C0000}"/>
    <cellStyle name="20% - Accent1 4 2 2 2 4 10" xfId="32157" xr:uid="{00000000-0005-0000-0000-0000E67C0000}"/>
    <cellStyle name="20% - Accent1 4 2 2 2 4 10 2" xfId="32158" xr:uid="{00000000-0005-0000-0000-0000E77C0000}"/>
    <cellStyle name="20% - Accent1 4 2 2 2 4 11" xfId="32159" xr:uid="{00000000-0005-0000-0000-0000E87C0000}"/>
    <cellStyle name="20% - Accent1 4 2 2 2 4 2" xfId="32160" xr:uid="{00000000-0005-0000-0000-0000E97C0000}"/>
    <cellStyle name="20% - Accent1 4 2 2 2 4 2 2" xfId="32161" xr:uid="{00000000-0005-0000-0000-0000EA7C0000}"/>
    <cellStyle name="20% - Accent1 4 2 2 2 4 2 2 2" xfId="32162" xr:uid="{00000000-0005-0000-0000-0000EB7C0000}"/>
    <cellStyle name="20% - Accent1 4 2 2 2 4 2 2 2 2" xfId="32163" xr:uid="{00000000-0005-0000-0000-0000EC7C0000}"/>
    <cellStyle name="20% - Accent1 4 2 2 2 4 2 2 2 2 2" xfId="32164" xr:uid="{00000000-0005-0000-0000-0000ED7C0000}"/>
    <cellStyle name="20% - Accent1 4 2 2 2 4 2 2 2 3" xfId="32165" xr:uid="{00000000-0005-0000-0000-0000EE7C0000}"/>
    <cellStyle name="20% - Accent1 4 2 2 2 4 2 2 3" xfId="32166" xr:uid="{00000000-0005-0000-0000-0000EF7C0000}"/>
    <cellStyle name="20% - Accent1 4 2 2 2 4 2 2 3 2" xfId="32167" xr:uid="{00000000-0005-0000-0000-0000F07C0000}"/>
    <cellStyle name="20% - Accent1 4 2 2 2 4 2 2 4" xfId="32168" xr:uid="{00000000-0005-0000-0000-0000F17C0000}"/>
    <cellStyle name="20% - Accent1 4 2 2 2 4 2 3" xfId="32169" xr:uid="{00000000-0005-0000-0000-0000F27C0000}"/>
    <cellStyle name="20% - Accent1 4 2 2 2 4 2 3 2" xfId="32170" xr:uid="{00000000-0005-0000-0000-0000F37C0000}"/>
    <cellStyle name="20% - Accent1 4 2 2 2 4 2 3 2 2" xfId="32171" xr:uid="{00000000-0005-0000-0000-0000F47C0000}"/>
    <cellStyle name="20% - Accent1 4 2 2 2 4 2 3 2 2 2" xfId="32172" xr:uid="{00000000-0005-0000-0000-0000F57C0000}"/>
    <cellStyle name="20% - Accent1 4 2 2 2 4 2 3 2 3" xfId="32173" xr:uid="{00000000-0005-0000-0000-0000F67C0000}"/>
    <cellStyle name="20% - Accent1 4 2 2 2 4 2 3 3" xfId="32174" xr:uid="{00000000-0005-0000-0000-0000F77C0000}"/>
    <cellStyle name="20% - Accent1 4 2 2 2 4 2 3 3 2" xfId="32175" xr:uid="{00000000-0005-0000-0000-0000F87C0000}"/>
    <cellStyle name="20% - Accent1 4 2 2 2 4 2 3 4" xfId="32176" xr:uid="{00000000-0005-0000-0000-0000F97C0000}"/>
    <cellStyle name="20% - Accent1 4 2 2 2 4 2 4" xfId="32177" xr:uid="{00000000-0005-0000-0000-0000FA7C0000}"/>
    <cellStyle name="20% - Accent1 4 2 2 2 4 2 4 2" xfId="32178" xr:uid="{00000000-0005-0000-0000-0000FB7C0000}"/>
    <cellStyle name="20% - Accent1 4 2 2 2 4 2 4 2 2" xfId="32179" xr:uid="{00000000-0005-0000-0000-0000FC7C0000}"/>
    <cellStyle name="20% - Accent1 4 2 2 2 4 2 4 2 2 2" xfId="32180" xr:uid="{00000000-0005-0000-0000-0000FD7C0000}"/>
    <cellStyle name="20% - Accent1 4 2 2 2 4 2 4 2 3" xfId="32181" xr:uid="{00000000-0005-0000-0000-0000FE7C0000}"/>
    <cellStyle name="20% - Accent1 4 2 2 2 4 2 4 3" xfId="32182" xr:uid="{00000000-0005-0000-0000-0000FF7C0000}"/>
    <cellStyle name="20% - Accent1 4 2 2 2 4 2 4 3 2" xfId="32183" xr:uid="{00000000-0005-0000-0000-0000007D0000}"/>
    <cellStyle name="20% - Accent1 4 2 2 2 4 2 4 4" xfId="32184" xr:uid="{00000000-0005-0000-0000-0000017D0000}"/>
    <cellStyle name="20% - Accent1 4 2 2 2 4 2 5" xfId="32185" xr:uid="{00000000-0005-0000-0000-0000027D0000}"/>
    <cellStyle name="20% - Accent1 4 2 2 2 4 2 5 2" xfId="32186" xr:uid="{00000000-0005-0000-0000-0000037D0000}"/>
    <cellStyle name="20% - Accent1 4 2 2 2 4 2 5 2 2" xfId="32187" xr:uid="{00000000-0005-0000-0000-0000047D0000}"/>
    <cellStyle name="20% - Accent1 4 2 2 2 4 2 5 3" xfId="32188" xr:uid="{00000000-0005-0000-0000-0000057D0000}"/>
    <cellStyle name="20% - Accent1 4 2 2 2 4 2 6" xfId="32189" xr:uid="{00000000-0005-0000-0000-0000067D0000}"/>
    <cellStyle name="20% - Accent1 4 2 2 2 4 2 6 2" xfId="32190" xr:uid="{00000000-0005-0000-0000-0000077D0000}"/>
    <cellStyle name="20% - Accent1 4 2 2 2 4 2 6 2 2" xfId="32191" xr:uid="{00000000-0005-0000-0000-0000087D0000}"/>
    <cellStyle name="20% - Accent1 4 2 2 2 4 2 6 3" xfId="32192" xr:uid="{00000000-0005-0000-0000-0000097D0000}"/>
    <cellStyle name="20% - Accent1 4 2 2 2 4 2 7" xfId="32193" xr:uid="{00000000-0005-0000-0000-00000A7D0000}"/>
    <cellStyle name="20% - Accent1 4 2 2 2 4 2 7 2" xfId="32194" xr:uid="{00000000-0005-0000-0000-00000B7D0000}"/>
    <cellStyle name="20% - Accent1 4 2 2 2 4 2 8" xfId="32195" xr:uid="{00000000-0005-0000-0000-00000C7D0000}"/>
    <cellStyle name="20% - Accent1 4 2 2 2 4 2 8 2" xfId="32196" xr:uid="{00000000-0005-0000-0000-00000D7D0000}"/>
    <cellStyle name="20% - Accent1 4 2 2 2 4 2 9" xfId="32197" xr:uid="{00000000-0005-0000-0000-00000E7D0000}"/>
    <cellStyle name="20% - Accent1 4 2 2 2 4 3" xfId="32198" xr:uid="{00000000-0005-0000-0000-00000F7D0000}"/>
    <cellStyle name="20% - Accent1 4 2 2 2 4 3 2" xfId="32199" xr:uid="{00000000-0005-0000-0000-0000107D0000}"/>
    <cellStyle name="20% - Accent1 4 2 2 2 4 3 2 2" xfId="32200" xr:uid="{00000000-0005-0000-0000-0000117D0000}"/>
    <cellStyle name="20% - Accent1 4 2 2 2 4 3 2 2 2" xfId="32201" xr:uid="{00000000-0005-0000-0000-0000127D0000}"/>
    <cellStyle name="20% - Accent1 4 2 2 2 4 3 2 2 2 2" xfId="32202" xr:uid="{00000000-0005-0000-0000-0000137D0000}"/>
    <cellStyle name="20% - Accent1 4 2 2 2 4 3 2 2 3" xfId="32203" xr:uid="{00000000-0005-0000-0000-0000147D0000}"/>
    <cellStyle name="20% - Accent1 4 2 2 2 4 3 2 3" xfId="32204" xr:uid="{00000000-0005-0000-0000-0000157D0000}"/>
    <cellStyle name="20% - Accent1 4 2 2 2 4 3 2 3 2" xfId="32205" xr:uid="{00000000-0005-0000-0000-0000167D0000}"/>
    <cellStyle name="20% - Accent1 4 2 2 2 4 3 2 4" xfId="32206" xr:uid="{00000000-0005-0000-0000-0000177D0000}"/>
    <cellStyle name="20% - Accent1 4 2 2 2 4 3 3" xfId="32207" xr:uid="{00000000-0005-0000-0000-0000187D0000}"/>
    <cellStyle name="20% - Accent1 4 2 2 2 4 3 3 2" xfId="32208" xr:uid="{00000000-0005-0000-0000-0000197D0000}"/>
    <cellStyle name="20% - Accent1 4 2 2 2 4 3 3 2 2" xfId="32209" xr:uid="{00000000-0005-0000-0000-00001A7D0000}"/>
    <cellStyle name="20% - Accent1 4 2 2 2 4 3 3 2 2 2" xfId="32210" xr:uid="{00000000-0005-0000-0000-00001B7D0000}"/>
    <cellStyle name="20% - Accent1 4 2 2 2 4 3 3 2 3" xfId="32211" xr:uid="{00000000-0005-0000-0000-00001C7D0000}"/>
    <cellStyle name="20% - Accent1 4 2 2 2 4 3 3 3" xfId="32212" xr:uid="{00000000-0005-0000-0000-00001D7D0000}"/>
    <cellStyle name="20% - Accent1 4 2 2 2 4 3 3 3 2" xfId="32213" xr:uid="{00000000-0005-0000-0000-00001E7D0000}"/>
    <cellStyle name="20% - Accent1 4 2 2 2 4 3 3 4" xfId="32214" xr:uid="{00000000-0005-0000-0000-00001F7D0000}"/>
    <cellStyle name="20% - Accent1 4 2 2 2 4 3 4" xfId="32215" xr:uid="{00000000-0005-0000-0000-0000207D0000}"/>
    <cellStyle name="20% - Accent1 4 2 2 2 4 3 4 2" xfId="32216" xr:uid="{00000000-0005-0000-0000-0000217D0000}"/>
    <cellStyle name="20% - Accent1 4 2 2 2 4 3 4 2 2" xfId="32217" xr:uid="{00000000-0005-0000-0000-0000227D0000}"/>
    <cellStyle name="20% - Accent1 4 2 2 2 4 3 4 2 2 2" xfId="32218" xr:uid="{00000000-0005-0000-0000-0000237D0000}"/>
    <cellStyle name="20% - Accent1 4 2 2 2 4 3 4 2 3" xfId="32219" xr:uid="{00000000-0005-0000-0000-0000247D0000}"/>
    <cellStyle name="20% - Accent1 4 2 2 2 4 3 4 3" xfId="32220" xr:uid="{00000000-0005-0000-0000-0000257D0000}"/>
    <cellStyle name="20% - Accent1 4 2 2 2 4 3 4 3 2" xfId="32221" xr:uid="{00000000-0005-0000-0000-0000267D0000}"/>
    <cellStyle name="20% - Accent1 4 2 2 2 4 3 4 4" xfId="32222" xr:uid="{00000000-0005-0000-0000-0000277D0000}"/>
    <cellStyle name="20% - Accent1 4 2 2 2 4 3 5" xfId="32223" xr:uid="{00000000-0005-0000-0000-0000287D0000}"/>
    <cellStyle name="20% - Accent1 4 2 2 2 4 3 5 2" xfId="32224" xr:uid="{00000000-0005-0000-0000-0000297D0000}"/>
    <cellStyle name="20% - Accent1 4 2 2 2 4 3 5 2 2" xfId="32225" xr:uid="{00000000-0005-0000-0000-00002A7D0000}"/>
    <cellStyle name="20% - Accent1 4 2 2 2 4 3 5 3" xfId="32226" xr:uid="{00000000-0005-0000-0000-00002B7D0000}"/>
    <cellStyle name="20% - Accent1 4 2 2 2 4 3 6" xfId="32227" xr:uid="{00000000-0005-0000-0000-00002C7D0000}"/>
    <cellStyle name="20% - Accent1 4 2 2 2 4 3 6 2" xfId="32228" xr:uid="{00000000-0005-0000-0000-00002D7D0000}"/>
    <cellStyle name="20% - Accent1 4 2 2 2 4 3 6 2 2" xfId="32229" xr:uid="{00000000-0005-0000-0000-00002E7D0000}"/>
    <cellStyle name="20% - Accent1 4 2 2 2 4 3 6 3" xfId="32230" xr:uid="{00000000-0005-0000-0000-00002F7D0000}"/>
    <cellStyle name="20% - Accent1 4 2 2 2 4 3 7" xfId="32231" xr:uid="{00000000-0005-0000-0000-0000307D0000}"/>
    <cellStyle name="20% - Accent1 4 2 2 2 4 3 7 2" xfId="32232" xr:uid="{00000000-0005-0000-0000-0000317D0000}"/>
    <cellStyle name="20% - Accent1 4 2 2 2 4 3 8" xfId="32233" xr:uid="{00000000-0005-0000-0000-0000327D0000}"/>
    <cellStyle name="20% - Accent1 4 2 2 2 4 3 8 2" xfId="32234" xr:uid="{00000000-0005-0000-0000-0000337D0000}"/>
    <cellStyle name="20% - Accent1 4 2 2 2 4 3 9" xfId="32235" xr:uid="{00000000-0005-0000-0000-0000347D0000}"/>
    <cellStyle name="20% - Accent1 4 2 2 2 4 4" xfId="32236" xr:uid="{00000000-0005-0000-0000-0000357D0000}"/>
    <cellStyle name="20% - Accent1 4 2 2 2 4 4 2" xfId="32237" xr:uid="{00000000-0005-0000-0000-0000367D0000}"/>
    <cellStyle name="20% - Accent1 4 2 2 2 4 4 2 2" xfId="32238" xr:uid="{00000000-0005-0000-0000-0000377D0000}"/>
    <cellStyle name="20% - Accent1 4 2 2 2 4 4 2 2 2" xfId="32239" xr:uid="{00000000-0005-0000-0000-0000387D0000}"/>
    <cellStyle name="20% - Accent1 4 2 2 2 4 4 2 3" xfId="32240" xr:uid="{00000000-0005-0000-0000-0000397D0000}"/>
    <cellStyle name="20% - Accent1 4 2 2 2 4 4 3" xfId="32241" xr:uid="{00000000-0005-0000-0000-00003A7D0000}"/>
    <cellStyle name="20% - Accent1 4 2 2 2 4 4 3 2" xfId="32242" xr:uid="{00000000-0005-0000-0000-00003B7D0000}"/>
    <cellStyle name="20% - Accent1 4 2 2 2 4 4 4" xfId="32243" xr:uid="{00000000-0005-0000-0000-00003C7D0000}"/>
    <cellStyle name="20% - Accent1 4 2 2 2 4 5" xfId="32244" xr:uid="{00000000-0005-0000-0000-00003D7D0000}"/>
    <cellStyle name="20% - Accent1 4 2 2 2 4 5 2" xfId="32245" xr:uid="{00000000-0005-0000-0000-00003E7D0000}"/>
    <cellStyle name="20% - Accent1 4 2 2 2 4 5 2 2" xfId="32246" xr:uid="{00000000-0005-0000-0000-00003F7D0000}"/>
    <cellStyle name="20% - Accent1 4 2 2 2 4 5 2 2 2" xfId="32247" xr:uid="{00000000-0005-0000-0000-0000407D0000}"/>
    <cellStyle name="20% - Accent1 4 2 2 2 4 5 2 3" xfId="32248" xr:uid="{00000000-0005-0000-0000-0000417D0000}"/>
    <cellStyle name="20% - Accent1 4 2 2 2 4 5 3" xfId="32249" xr:uid="{00000000-0005-0000-0000-0000427D0000}"/>
    <cellStyle name="20% - Accent1 4 2 2 2 4 5 3 2" xfId="32250" xr:uid="{00000000-0005-0000-0000-0000437D0000}"/>
    <cellStyle name="20% - Accent1 4 2 2 2 4 5 4" xfId="32251" xr:uid="{00000000-0005-0000-0000-0000447D0000}"/>
    <cellStyle name="20% - Accent1 4 2 2 2 4 6" xfId="32252" xr:uid="{00000000-0005-0000-0000-0000457D0000}"/>
    <cellStyle name="20% - Accent1 4 2 2 2 4 6 2" xfId="32253" xr:uid="{00000000-0005-0000-0000-0000467D0000}"/>
    <cellStyle name="20% - Accent1 4 2 2 2 4 6 2 2" xfId="32254" xr:uid="{00000000-0005-0000-0000-0000477D0000}"/>
    <cellStyle name="20% - Accent1 4 2 2 2 4 6 2 2 2" xfId="32255" xr:uid="{00000000-0005-0000-0000-0000487D0000}"/>
    <cellStyle name="20% - Accent1 4 2 2 2 4 6 2 3" xfId="32256" xr:uid="{00000000-0005-0000-0000-0000497D0000}"/>
    <cellStyle name="20% - Accent1 4 2 2 2 4 6 3" xfId="32257" xr:uid="{00000000-0005-0000-0000-00004A7D0000}"/>
    <cellStyle name="20% - Accent1 4 2 2 2 4 6 3 2" xfId="32258" xr:uid="{00000000-0005-0000-0000-00004B7D0000}"/>
    <cellStyle name="20% - Accent1 4 2 2 2 4 6 4" xfId="32259" xr:uid="{00000000-0005-0000-0000-00004C7D0000}"/>
    <cellStyle name="20% - Accent1 4 2 2 2 4 7" xfId="32260" xr:uid="{00000000-0005-0000-0000-00004D7D0000}"/>
    <cellStyle name="20% - Accent1 4 2 2 2 4 7 2" xfId="32261" xr:uid="{00000000-0005-0000-0000-00004E7D0000}"/>
    <cellStyle name="20% - Accent1 4 2 2 2 4 7 2 2" xfId="32262" xr:uid="{00000000-0005-0000-0000-00004F7D0000}"/>
    <cellStyle name="20% - Accent1 4 2 2 2 4 7 3" xfId="32263" xr:uid="{00000000-0005-0000-0000-0000507D0000}"/>
    <cellStyle name="20% - Accent1 4 2 2 2 4 8" xfId="32264" xr:uid="{00000000-0005-0000-0000-0000517D0000}"/>
    <cellStyle name="20% - Accent1 4 2 2 2 4 8 2" xfId="32265" xr:uid="{00000000-0005-0000-0000-0000527D0000}"/>
    <cellStyle name="20% - Accent1 4 2 2 2 4 8 2 2" xfId="32266" xr:uid="{00000000-0005-0000-0000-0000537D0000}"/>
    <cellStyle name="20% - Accent1 4 2 2 2 4 8 3" xfId="32267" xr:uid="{00000000-0005-0000-0000-0000547D0000}"/>
    <cellStyle name="20% - Accent1 4 2 2 2 4 9" xfId="32268" xr:uid="{00000000-0005-0000-0000-0000557D0000}"/>
    <cellStyle name="20% - Accent1 4 2 2 2 4 9 2" xfId="32269" xr:uid="{00000000-0005-0000-0000-0000567D0000}"/>
    <cellStyle name="20% - Accent1 4 2 2 2 5" xfId="32270" xr:uid="{00000000-0005-0000-0000-0000577D0000}"/>
    <cellStyle name="20% - Accent1 4 2 2 2 5 10" xfId="32271" xr:uid="{00000000-0005-0000-0000-0000587D0000}"/>
    <cellStyle name="20% - Accent1 4 2 2 2 5 10 2" xfId="32272" xr:uid="{00000000-0005-0000-0000-0000597D0000}"/>
    <cellStyle name="20% - Accent1 4 2 2 2 5 11" xfId="32273" xr:uid="{00000000-0005-0000-0000-00005A7D0000}"/>
    <cellStyle name="20% - Accent1 4 2 2 2 5 2" xfId="32274" xr:uid="{00000000-0005-0000-0000-00005B7D0000}"/>
    <cellStyle name="20% - Accent1 4 2 2 2 5 2 2" xfId="32275" xr:uid="{00000000-0005-0000-0000-00005C7D0000}"/>
    <cellStyle name="20% - Accent1 4 2 2 2 5 2 2 2" xfId="32276" xr:uid="{00000000-0005-0000-0000-00005D7D0000}"/>
    <cellStyle name="20% - Accent1 4 2 2 2 5 2 2 2 2" xfId="32277" xr:uid="{00000000-0005-0000-0000-00005E7D0000}"/>
    <cellStyle name="20% - Accent1 4 2 2 2 5 2 2 2 2 2" xfId="32278" xr:uid="{00000000-0005-0000-0000-00005F7D0000}"/>
    <cellStyle name="20% - Accent1 4 2 2 2 5 2 2 2 3" xfId="32279" xr:uid="{00000000-0005-0000-0000-0000607D0000}"/>
    <cellStyle name="20% - Accent1 4 2 2 2 5 2 2 3" xfId="32280" xr:uid="{00000000-0005-0000-0000-0000617D0000}"/>
    <cellStyle name="20% - Accent1 4 2 2 2 5 2 2 3 2" xfId="32281" xr:uid="{00000000-0005-0000-0000-0000627D0000}"/>
    <cellStyle name="20% - Accent1 4 2 2 2 5 2 2 4" xfId="32282" xr:uid="{00000000-0005-0000-0000-0000637D0000}"/>
    <cellStyle name="20% - Accent1 4 2 2 2 5 2 3" xfId="32283" xr:uid="{00000000-0005-0000-0000-0000647D0000}"/>
    <cellStyle name="20% - Accent1 4 2 2 2 5 2 3 2" xfId="32284" xr:uid="{00000000-0005-0000-0000-0000657D0000}"/>
    <cellStyle name="20% - Accent1 4 2 2 2 5 2 3 2 2" xfId="32285" xr:uid="{00000000-0005-0000-0000-0000667D0000}"/>
    <cellStyle name="20% - Accent1 4 2 2 2 5 2 3 2 2 2" xfId="32286" xr:uid="{00000000-0005-0000-0000-0000677D0000}"/>
    <cellStyle name="20% - Accent1 4 2 2 2 5 2 3 2 3" xfId="32287" xr:uid="{00000000-0005-0000-0000-0000687D0000}"/>
    <cellStyle name="20% - Accent1 4 2 2 2 5 2 3 3" xfId="32288" xr:uid="{00000000-0005-0000-0000-0000697D0000}"/>
    <cellStyle name="20% - Accent1 4 2 2 2 5 2 3 3 2" xfId="32289" xr:uid="{00000000-0005-0000-0000-00006A7D0000}"/>
    <cellStyle name="20% - Accent1 4 2 2 2 5 2 3 4" xfId="32290" xr:uid="{00000000-0005-0000-0000-00006B7D0000}"/>
    <cellStyle name="20% - Accent1 4 2 2 2 5 2 4" xfId="32291" xr:uid="{00000000-0005-0000-0000-00006C7D0000}"/>
    <cellStyle name="20% - Accent1 4 2 2 2 5 2 4 2" xfId="32292" xr:uid="{00000000-0005-0000-0000-00006D7D0000}"/>
    <cellStyle name="20% - Accent1 4 2 2 2 5 2 4 2 2" xfId="32293" xr:uid="{00000000-0005-0000-0000-00006E7D0000}"/>
    <cellStyle name="20% - Accent1 4 2 2 2 5 2 4 2 2 2" xfId="32294" xr:uid="{00000000-0005-0000-0000-00006F7D0000}"/>
    <cellStyle name="20% - Accent1 4 2 2 2 5 2 4 2 3" xfId="32295" xr:uid="{00000000-0005-0000-0000-0000707D0000}"/>
    <cellStyle name="20% - Accent1 4 2 2 2 5 2 4 3" xfId="32296" xr:uid="{00000000-0005-0000-0000-0000717D0000}"/>
    <cellStyle name="20% - Accent1 4 2 2 2 5 2 4 3 2" xfId="32297" xr:uid="{00000000-0005-0000-0000-0000727D0000}"/>
    <cellStyle name="20% - Accent1 4 2 2 2 5 2 4 4" xfId="32298" xr:uid="{00000000-0005-0000-0000-0000737D0000}"/>
    <cellStyle name="20% - Accent1 4 2 2 2 5 2 5" xfId="32299" xr:uid="{00000000-0005-0000-0000-0000747D0000}"/>
    <cellStyle name="20% - Accent1 4 2 2 2 5 2 5 2" xfId="32300" xr:uid="{00000000-0005-0000-0000-0000757D0000}"/>
    <cellStyle name="20% - Accent1 4 2 2 2 5 2 5 2 2" xfId="32301" xr:uid="{00000000-0005-0000-0000-0000767D0000}"/>
    <cellStyle name="20% - Accent1 4 2 2 2 5 2 5 3" xfId="32302" xr:uid="{00000000-0005-0000-0000-0000777D0000}"/>
    <cellStyle name="20% - Accent1 4 2 2 2 5 2 6" xfId="32303" xr:uid="{00000000-0005-0000-0000-0000787D0000}"/>
    <cellStyle name="20% - Accent1 4 2 2 2 5 2 6 2" xfId="32304" xr:uid="{00000000-0005-0000-0000-0000797D0000}"/>
    <cellStyle name="20% - Accent1 4 2 2 2 5 2 6 2 2" xfId="32305" xr:uid="{00000000-0005-0000-0000-00007A7D0000}"/>
    <cellStyle name="20% - Accent1 4 2 2 2 5 2 6 3" xfId="32306" xr:uid="{00000000-0005-0000-0000-00007B7D0000}"/>
    <cellStyle name="20% - Accent1 4 2 2 2 5 2 7" xfId="32307" xr:uid="{00000000-0005-0000-0000-00007C7D0000}"/>
    <cellStyle name="20% - Accent1 4 2 2 2 5 2 7 2" xfId="32308" xr:uid="{00000000-0005-0000-0000-00007D7D0000}"/>
    <cellStyle name="20% - Accent1 4 2 2 2 5 2 8" xfId="32309" xr:uid="{00000000-0005-0000-0000-00007E7D0000}"/>
    <cellStyle name="20% - Accent1 4 2 2 2 5 2 8 2" xfId="32310" xr:uid="{00000000-0005-0000-0000-00007F7D0000}"/>
    <cellStyle name="20% - Accent1 4 2 2 2 5 2 9" xfId="32311" xr:uid="{00000000-0005-0000-0000-0000807D0000}"/>
    <cellStyle name="20% - Accent1 4 2 2 2 5 3" xfId="32312" xr:uid="{00000000-0005-0000-0000-0000817D0000}"/>
    <cellStyle name="20% - Accent1 4 2 2 2 5 3 2" xfId="32313" xr:uid="{00000000-0005-0000-0000-0000827D0000}"/>
    <cellStyle name="20% - Accent1 4 2 2 2 5 3 2 2" xfId="32314" xr:uid="{00000000-0005-0000-0000-0000837D0000}"/>
    <cellStyle name="20% - Accent1 4 2 2 2 5 3 2 2 2" xfId="32315" xr:uid="{00000000-0005-0000-0000-0000847D0000}"/>
    <cellStyle name="20% - Accent1 4 2 2 2 5 3 2 2 2 2" xfId="32316" xr:uid="{00000000-0005-0000-0000-0000857D0000}"/>
    <cellStyle name="20% - Accent1 4 2 2 2 5 3 2 2 3" xfId="32317" xr:uid="{00000000-0005-0000-0000-0000867D0000}"/>
    <cellStyle name="20% - Accent1 4 2 2 2 5 3 2 3" xfId="32318" xr:uid="{00000000-0005-0000-0000-0000877D0000}"/>
    <cellStyle name="20% - Accent1 4 2 2 2 5 3 2 3 2" xfId="32319" xr:uid="{00000000-0005-0000-0000-0000887D0000}"/>
    <cellStyle name="20% - Accent1 4 2 2 2 5 3 2 4" xfId="32320" xr:uid="{00000000-0005-0000-0000-0000897D0000}"/>
    <cellStyle name="20% - Accent1 4 2 2 2 5 3 3" xfId="32321" xr:uid="{00000000-0005-0000-0000-00008A7D0000}"/>
    <cellStyle name="20% - Accent1 4 2 2 2 5 3 3 2" xfId="32322" xr:uid="{00000000-0005-0000-0000-00008B7D0000}"/>
    <cellStyle name="20% - Accent1 4 2 2 2 5 3 3 2 2" xfId="32323" xr:uid="{00000000-0005-0000-0000-00008C7D0000}"/>
    <cellStyle name="20% - Accent1 4 2 2 2 5 3 3 2 2 2" xfId="32324" xr:uid="{00000000-0005-0000-0000-00008D7D0000}"/>
    <cellStyle name="20% - Accent1 4 2 2 2 5 3 3 2 3" xfId="32325" xr:uid="{00000000-0005-0000-0000-00008E7D0000}"/>
    <cellStyle name="20% - Accent1 4 2 2 2 5 3 3 3" xfId="32326" xr:uid="{00000000-0005-0000-0000-00008F7D0000}"/>
    <cellStyle name="20% - Accent1 4 2 2 2 5 3 3 3 2" xfId="32327" xr:uid="{00000000-0005-0000-0000-0000907D0000}"/>
    <cellStyle name="20% - Accent1 4 2 2 2 5 3 3 4" xfId="32328" xr:uid="{00000000-0005-0000-0000-0000917D0000}"/>
    <cellStyle name="20% - Accent1 4 2 2 2 5 3 4" xfId="32329" xr:uid="{00000000-0005-0000-0000-0000927D0000}"/>
    <cellStyle name="20% - Accent1 4 2 2 2 5 3 4 2" xfId="32330" xr:uid="{00000000-0005-0000-0000-0000937D0000}"/>
    <cellStyle name="20% - Accent1 4 2 2 2 5 3 4 2 2" xfId="32331" xr:uid="{00000000-0005-0000-0000-0000947D0000}"/>
    <cellStyle name="20% - Accent1 4 2 2 2 5 3 4 2 2 2" xfId="32332" xr:uid="{00000000-0005-0000-0000-0000957D0000}"/>
    <cellStyle name="20% - Accent1 4 2 2 2 5 3 4 2 3" xfId="32333" xr:uid="{00000000-0005-0000-0000-0000967D0000}"/>
    <cellStyle name="20% - Accent1 4 2 2 2 5 3 4 3" xfId="32334" xr:uid="{00000000-0005-0000-0000-0000977D0000}"/>
    <cellStyle name="20% - Accent1 4 2 2 2 5 3 4 3 2" xfId="32335" xr:uid="{00000000-0005-0000-0000-0000987D0000}"/>
    <cellStyle name="20% - Accent1 4 2 2 2 5 3 4 4" xfId="32336" xr:uid="{00000000-0005-0000-0000-0000997D0000}"/>
    <cellStyle name="20% - Accent1 4 2 2 2 5 3 5" xfId="32337" xr:uid="{00000000-0005-0000-0000-00009A7D0000}"/>
    <cellStyle name="20% - Accent1 4 2 2 2 5 3 5 2" xfId="32338" xr:uid="{00000000-0005-0000-0000-00009B7D0000}"/>
    <cellStyle name="20% - Accent1 4 2 2 2 5 3 5 2 2" xfId="32339" xr:uid="{00000000-0005-0000-0000-00009C7D0000}"/>
    <cellStyle name="20% - Accent1 4 2 2 2 5 3 5 3" xfId="32340" xr:uid="{00000000-0005-0000-0000-00009D7D0000}"/>
    <cellStyle name="20% - Accent1 4 2 2 2 5 3 6" xfId="32341" xr:uid="{00000000-0005-0000-0000-00009E7D0000}"/>
    <cellStyle name="20% - Accent1 4 2 2 2 5 3 6 2" xfId="32342" xr:uid="{00000000-0005-0000-0000-00009F7D0000}"/>
    <cellStyle name="20% - Accent1 4 2 2 2 5 3 6 2 2" xfId="32343" xr:uid="{00000000-0005-0000-0000-0000A07D0000}"/>
    <cellStyle name="20% - Accent1 4 2 2 2 5 3 6 3" xfId="32344" xr:uid="{00000000-0005-0000-0000-0000A17D0000}"/>
    <cellStyle name="20% - Accent1 4 2 2 2 5 3 7" xfId="32345" xr:uid="{00000000-0005-0000-0000-0000A27D0000}"/>
    <cellStyle name="20% - Accent1 4 2 2 2 5 3 7 2" xfId="32346" xr:uid="{00000000-0005-0000-0000-0000A37D0000}"/>
    <cellStyle name="20% - Accent1 4 2 2 2 5 3 8" xfId="32347" xr:uid="{00000000-0005-0000-0000-0000A47D0000}"/>
    <cellStyle name="20% - Accent1 4 2 2 2 5 3 8 2" xfId="32348" xr:uid="{00000000-0005-0000-0000-0000A57D0000}"/>
    <cellStyle name="20% - Accent1 4 2 2 2 5 3 9" xfId="32349" xr:uid="{00000000-0005-0000-0000-0000A67D0000}"/>
    <cellStyle name="20% - Accent1 4 2 2 2 5 4" xfId="32350" xr:uid="{00000000-0005-0000-0000-0000A77D0000}"/>
    <cellStyle name="20% - Accent1 4 2 2 2 5 4 2" xfId="32351" xr:uid="{00000000-0005-0000-0000-0000A87D0000}"/>
    <cellStyle name="20% - Accent1 4 2 2 2 5 4 2 2" xfId="32352" xr:uid="{00000000-0005-0000-0000-0000A97D0000}"/>
    <cellStyle name="20% - Accent1 4 2 2 2 5 4 2 2 2" xfId="32353" xr:uid="{00000000-0005-0000-0000-0000AA7D0000}"/>
    <cellStyle name="20% - Accent1 4 2 2 2 5 4 2 3" xfId="32354" xr:uid="{00000000-0005-0000-0000-0000AB7D0000}"/>
    <cellStyle name="20% - Accent1 4 2 2 2 5 4 3" xfId="32355" xr:uid="{00000000-0005-0000-0000-0000AC7D0000}"/>
    <cellStyle name="20% - Accent1 4 2 2 2 5 4 3 2" xfId="32356" xr:uid="{00000000-0005-0000-0000-0000AD7D0000}"/>
    <cellStyle name="20% - Accent1 4 2 2 2 5 4 4" xfId="32357" xr:uid="{00000000-0005-0000-0000-0000AE7D0000}"/>
    <cellStyle name="20% - Accent1 4 2 2 2 5 5" xfId="32358" xr:uid="{00000000-0005-0000-0000-0000AF7D0000}"/>
    <cellStyle name="20% - Accent1 4 2 2 2 5 5 2" xfId="32359" xr:uid="{00000000-0005-0000-0000-0000B07D0000}"/>
    <cellStyle name="20% - Accent1 4 2 2 2 5 5 2 2" xfId="32360" xr:uid="{00000000-0005-0000-0000-0000B17D0000}"/>
    <cellStyle name="20% - Accent1 4 2 2 2 5 5 2 2 2" xfId="32361" xr:uid="{00000000-0005-0000-0000-0000B27D0000}"/>
    <cellStyle name="20% - Accent1 4 2 2 2 5 5 2 3" xfId="32362" xr:uid="{00000000-0005-0000-0000-0000B37D0000}"/>
    <cellStyle name="20% - Accent1 4 2 2 2 5 5 3" xfId="32363" xr:uid="{00000000-0005-0000-0000-0000B47D0000}"/>
    <cellStyle name="20% - Accent1 4 2 2 2 5 5 3 2" xfId="32364" xr:uid="{00000000-0005-0000-0000-0000B57D0000}"/>
    <cellStyle name="20% - Accent1 4 2 2 2 5 5 4" xfId="32365" xr:uid="{00000000-0005-0000-0000-0000B67D0000}"/>
    <cellStyle name="20% - Accent1 4 2 2 2 5 6" xfId="32366" xr:uid="{00000000-0005-0000-0000-0000B77D0000}"/>
    <cellStyle name="20% - Accent1 4 2 2 2 5 6 2" xfId="32367" xr:uid="{00000000-0005-0000-0000-0000B87D0000}"/>
    <cellStyle name="20% - Accent1 4 2 2 2 5 6 2 2" xfId="32368" xr:uid="{00000000-0005-0000-0000-0000B97D0000}"/>
    <cellStyle name="20% - Accent1 4 2 2 2 5 6 2 2 2" xfId="32369" xr:uid="{00000000-0005-0000-0000-0000BA7D0000}"/>
    <cellStyle name="20% - Accent1 4 2 2 2 5 6 2 3" xfId="32370" xr:uid="{00000000-0005-0000-0000-0000BB7D0000}"/>
    <cellStyle name="20% - Accent1 4 2 2 2 5 6 3" xfId="32371" xr:uid="{00000000-0005-0000-0000-0000BC7D0000}"/>
    <cellStyle name="20% - Accent1 4 2 2 2 5 6 3 2" xfId="32372" xr:uid="{00000000-0005-0000-0000-0000BD7D0000}"/>
    <cellStyle name="20% - Accent1 4 2 2 2 5 6 4" xfId="32373" xr:uid="{00000000-0005-0000-0000-0000BE7D0000}"/>
    <cellStyle name="20% - Accent1 4 2 2 2 5 7" xfId="32374" xr:uid="{00000000-0005-0000-0000-0000BF7D0000}"/>
    <cellStyle name="20% - Accent1 4 2 2 2 5 7 2" xfId="32375" xr:uid="{00000000-0005-0000-0000-0000C07D0000}"/>
    <cellStyle name="20% - Accent1 4 2 2 2 5 7 2 2" xfId="32376" xr:uid="{00000000-0005-0000-0000-0000C17D0000}"/>
    <cellStyle name="20% - Accent1 4 2 2 2 5 7 3" xfId="32377" xr:uid="{00000000-0005-0000-0000-0000C27D0000}"/>
    <cellStyle name="20% - Accent1 4 2 2 2 5 8" xfId="32378" xr:uid="{00000000-0005-0000-0000-0000C37D0000}"/>
    <cellStyle name="20% - Accent1 4 2 2 2 5 8 2" xfId="32379" xr:uid="{00000000-0005-0000-0000-0000C47D0000}"/>
    <cellStyle name="20% - Accent1 4 2 2 2 5 8 2 2" xfId="32380" xr:uid="{00000000-0005-0000-0000-0000C57D0000}"/>
    <cellStyle name="20% - Accent1 4 2 2 2 5 8 3" xfId="32381" xr:uid="{00000000-0005-0000-0000-0000C67D0000}"/>
    <cellStyle name="20% - Accent1 4 2 2 2 5 9" xfId="32382" xr:uid="{00000000-0005-0000-0000-0000C77D0000}"/>
    <cellStyle name="20% - Accent1 4 2 2 2 5 9 2" xfId="32383" xr:uid="{00000000-0005-0000-0000-0000C87D0000}"/>
    <cellStyle name="20% - Accent1 4 2 2 2 6" xfId="32384" xr:uid="{00000000-0005-0000-0000-0000C97D0000}"/>
    <cellStyle name="20% - Accent1 4 2 2 2 6 2" xfId="32385" xr:uid="{00000000-0005-0000-0000-0000CA7D0000}"/>
    <cellStyle name="20% - Accent1 4 2 2 2 6 2 2" xfId="32386" xr:uid="{00000000-0005-0000-0000-0000CB7D0000}"/>
    <cellStyle name="20% - Accent1 4 2 2 2 6 2 2 2" xfId="32387" xr:uid="{00000000-0005-0000-0000-0000CC7D0000}"/>
    <cellStyle name="20% - Accent1 4 2 2 2 6 2 2 2 2" xfId="32388" xr:uid="{00000000-0005-0000-0000-0000CD7D0000}"/>
    <cellStyle name="20% - Accent1 4 2 2 2 6 2 2 3" xfId="32389" xr:uid="{00000000-0005-0000-0000-0000CE7D0000}"/>
    <cellStyle name="20% - Accent1 4 2 2 2 6 2 3" xfId="32390" xr:uid="{00000000-0005-0000-0000-0000CF7D0000}"/>
    <cellStyle name="20% - Accent1 4 2 2 2 6 2 3 2" xfId="32391" xr:uid="{00000000-0005-0000-0000-0000D07D0000}"/>
    <cellStyle name="20% - Accent1 4 2 2 2 6 2 4" xfId="32392" xr:uid="{00000000-0005-0000-0000-0000D17D0000}"/>
    <cellStyle name="20% - Accent1 4 2 2 2 6 3" xfId="32393" xr:uid="{00000000-0005-0000-0000-0000D27D0000}"/>
    <cellStyle name="20% - Accent1 4 2 2 2 6 3 2" xfId="32394" xr:uid="{00000000-0005-0000-0000-0000D37D0000}"/>
    <cellStyle name="20% - Accent1 4 2 2 2 6 3 2 2" xfId="32395" xr:uid="{00000000-0005-0000-0000-0000D47D0000}"/>
    <cellStyle name="20% - Accent1 4 2 2 2 6 3 2 2 2" xfId="32396" xr:uid="{00000000-0005-0000-0000-0000D57D0000}"/>
    <cellStyle name="20% - Accent1 4 2 2 2 6 3 2 3" xfId="32397" xr:uid="{00000000-0005-0000-0000-0000D67D0000}"/>
    <cellStyle name="20% - Accent1 4 2 2 2 6 3 3" xfId="32398" xr:uid="{00000000-0005-0000-0000-0000D77D0000}"/>
    <cellStyle name="20% - Accent1 4 2 2 2 6 3 3 2" xfId="32399" xr:uid="{00000000-0005-0000-0000-0000D87D0000}"/>
    <cellStyle name="20% - Accent1 4 2 2 2 6 3 4" xfId="32400" xr:uid="{00000000-0005-0000-0000-0000D97D0000}"/>
    <cellStyle name="20% - Accent1 4 2 2 2 6 4" xfId="32401" xr:uid="{00000000-0005-0000-0000-0000DA7D0000}"/>
    <cellStyle name="20% - Accent1 4 2 2 2 6 4 2" xfId="32402" xr:uid="{00000000-0005-0000-0000-0000DB7D0000}"/>
    <cellStyle name="20% - Accent1 4 2 2 2 6 4 2 2" xfId="32403" xr:uid="{00000000-0005-0000-0000-0000DC7D0000}"/>
    <cellStyle name="20% - Accent1 4 2 2 2 6 4 2 2 2" xfId="32404" xr:uid="{00000000-0005-0000-0000-0000DD7D0000}"/>
    <cellStyle name="20% - Accent1 4 2 2 2 6 4 2 3" xfId="32405" xr:uid="{00000000-0005-0000-0000-0000DE7D0000}"/>
    <cellStyle name="20% - Accent1 4 2 2 2 6 4 3" xfId="32406" xr:uid="{00000000-0005-0000-0000-0000DF7D0000}"/>
    <cellStyle name="20% - Accent1 4 2 2 2 6 4 3 2" xfId="32407" xr:uid="{00000000-0005-0000-0000-0000E07D0000}"/>
    <cellStyle name="20% - Accent1 4 2 2 2 6 4 4" xfId="32408" xr:uid="{00000000-0005-0000-0000-0000E17D0000}"/>
    <cellStyle name="20% - Accent1 4 2 2 2 6 5" xfId="32409" xr:uid="{00000000-0005-0000-0000-0000E27D0000}"/>
    <cellStyle name="20% - Accent1 4 2 2 2 6 5 2" xfId="32410" xr:uid="{00000000-0005-0000-0000-0000E37D0000}"/>
    <cellStyle name="20% - Accent1 4 2 2 2 6 5 2 2" xfId="32411" xr:uid="{00000000-0005-0000-0000-0000E47D0000}"/>
    <cellStyle name="20% - Accent1 4 2 2 2 6 5 3" xfId="32412" xr:uid="{00000000-0005-0000-0000-0000E57D0000}"/>
    <cellStyle name="20% - Accent1 4 2 2 2 6 6" xfId="32413" xr:uid="{00000000-0005-0000-0000-0000E67D0000}"/>
    <cellStyle name="20% - Accent1 4 2 2 2 6 6 2" xfId="32414" xr:uid="{00000000-0005-0000-0000-0000E77D0000}"/>
    <cellStyle name="20% - Accent1 4 2 2 2 6 6 2 2" xfId="32415" xr:uid="{00000000-0005-0000-0000-0000E87D0000}"/>
    <cellStyle name="20% - Accent1 4 2 2 2 6 6 3" xfId="32416" xr:uid="{00000000-0005-0000-0000-0000E97D0000}"/>
    <cellStyle name="20% - Accent1 4 2 2 2 6 7" xfId="32417" xr:uid="{00000000-0005-0000-0000-0000EA7D0000}"/>
    <cellStyle name="20% - Accent1 4 2 2 2 6 7 2" xfId="32418" xr:uid="{00000000-0005-0000-0000-0000EB7D0000}"/>
    <cellStyle name="20% - Accent1 4 2 2 2 6 8" xfId="32419" xr:uid="{00000000-0005-0000-0000-0000EC7D0000}"/>
    <cellStyle name="20% - Accent1 4 2 2 2 6 8 2" xfId="32420" xr:uid="{00000000-0005-0000-0000-0000ED7D0000}"/>
    <cellStyle name="20% - Accent1 4 2 2 2 6 9" xfId="32421" xr:uid="{00000000-0005-0000-0000-0000EE7D0000}"/>
    <cellStyle name="20% - Accent1 4 2 2 2 7" xfId="32422" xr:uid="{00000000-0005-0000-0000-0000EF7D0000}"/>
    <cellStyle name="20% - Accent1 4 2 2 2 7 2" xfId="32423" xr:uid="{00000000-0005-0000-0000-0000F07D0000}"/>
    <cellStyle name="20% - Accent1 4 2 2 2 7 2 2" xfId="32424" xr:uid="{00000000-0005-0000-0000-0000F17D0000}"/>
    <cellStyle name="20% - Accent1 4 2 2 2 7 2 2 2" xfId="32425" xr:uid="{00000000-0005-0000-0000-0000F27D0000}"/>
    <cellStyle name="20% - Accent1 4 2 2 2 7 2 2 2 2" xfId="32426" xr:uid="{00000000-0005-0000-0000-0000F37D0000}"/>
    <cellStyle name="20% - Accent1 4 2 2 2 7 2 2 3" xfId="32427" xr:uid="{00000000-0005-0000-0000-0000F47D0000}"/>
    <cellStyle name="20% - Accent1 4 2 2 2 7 2 3" xfId="32428" xr:uid="{00000000-0005-0000-0000-0000F57D0000}"/>
    <cellStyle name="20% - Accent1 4 2 2 2 7 2 3 2" xfId="32429" xr:uid="{00000000-0005-0000-0000-0000F67D0000}"/>
    <cellStyle name="20% - Accent1 4 2 2 2 7 2 4" xfId="32430" xr:uid="{00000000-0005-0000-0000-0000F77D0000}"/>
    <cellStyle name="20% - Accent1 4 2 2 2 7 3" xfId="32431" xr:uid="{00000000-0005-0000-0000-0000F87D0000}"/>
    <cellStyle name="20% - Accent1 4 2 2 2 7 3 2" xfId="32432" xr:uid="{00000000-0005-0000-0000-0000F97D0000}"/>
    <cellStyle name="20% - Accent1 4 2 2 2 7 3 2 2" xfId="32433" xr:uid="{00000000-0005-0000-0000-0000FA7D0000}"/>
    <cellStyle name="20% - Accent1 4 2 2 2 7 3 2 2 2" xfId="32434" xr:uid="{00000000-0005-0000-0000-0000FB7D0000}"/>
    <cellStyle name="20% - Accent1 4 2 2 2 7 3 2 3" xfId="32435" xr:uid="{00000000-0005-0000-0000-0000FC7D0000}"/>
    <cellStyle name="20% - Accent1 4 2 2 2 7 3 3" xfId="32436" xr:uid="{00000000-0005-0000-0000-0000FD7D0000}"/>
    <cellStyle name="20% - Accent1 4 2 2 2 7 3 3 2" xfId="32437" xr:uid="{00000000-0005-0000-0000-0000FE7D0000}"/>
    <cellStyle name="20% - Accent1 4 2 2 2 7 3 4" xfId="32438" xr:uid="{00000000-0005-0000-0000-0000FF7D0000}"/>
    <cellStyle name="20% - Accent1 4 2 2 2 7 4" xfId="32439" xr:uid="{00000000-0005-0000-0000-0000007E0000}"/>
    <cellStyle name="20% - Accent1 4 2 2 2 7 4 2" xfId="32440" xr:uid="{00000000-0005-0000-0000-0000017E0000}"/>
    <cellStyle name="20% - Accent1 4 2 2 2 7 4 2 2" xfId="32441" xr:uid="{00000000-0005-0000-0000-0000027E0000}"/>
    <cellStyle name="20% - Accent1 4 2 2 2 7 4 2 2 2" xfId="32442" xr:uid="{00000000-0005-0000-0000-0000037E0000}"/>
    <cellStyle name="20% - Accent1 4 2 2 2 7 4 2 3" xfId="32443" xr:uid="{00000000-0005-0000-0000-0000047E0000}"/>
    <cellStyle name="20% - Accent1 4 2 2 2 7 4 3" xfId="32444" xr:uid="{00000000-0005-0000-0000-0000057E0000}"/>
    <cellStyle name="20% - Accent1 4 2 2 2 7 4 3 2" xfId="32445" xr:uid="{00000000-0005-0000-0000-0000067E0000}"/>
    <cellStyle name="20% - Accent1 4 2 2 2 7 4 4" xfId="32446" xr:uid="{00000000-0005-0000-0000-0000077E0000}"/>
    <cellStyle name="20% - Accent1 4 2 2 2 7 5" xfId="32447" xr:uid="{00000000-0005-0000-0000-0000087E0000}"/>
    <cellStyle name="20% - Accent1 4 2 2 2 7 5 2" xfId="32448" xr:uid="{00000000-0005-0000-0000-0000097E0000}"/>
    <cellStyle name="20% - Accent1 4 2 2 2 7 5 2 2" xfId="32449" xr:uid="{00000000-0005-0000-0000-00000A7E0000}"/>
    <cellStyle name="20% - Accent1 4 2 2 2 7 5 3" xfId="32450" xr:uid="{00000000-0005-0000-0000-00000B7E0000}"/>
    <cellStyle name="20% - Accent1 4 2 2 2 7 6" xfId="32451" xr:uid="{00000000-0005-0000-0000-00000C7E0000}"/>
    <cellStyle name="20% - Accent1 4 2 2 2 7 6 2" xfId="32452" xr:uid="{00000000-0005-0000-0000-00000D7E0000}"/>
    <cellStyle name="20% - Accent1 4 2 2 2 7 6 2 2" xfId="32453" xr:uid="{00000000-0005-0000-0000-00000E7E0000}"/>
    <cellStyle name="20% - Accent1 4 2 2 2 7 6 3" xfId="32454" xr:uid="{00000000-0005-0000-0000-00000F7E0000}"/>
    <cellStyle name="20% - Accent1 4 2 2 2 7 7" xfId="32455" xr:uid="{00000000-0005-0000-0000-0000107E0000}"/>
    <cellStyle name="20% - Accent1 4 2 2 2 7 7 2" xfId="32456" xr:uid="{00000000-0005-0000-0000-0000117E0000}"/>
    <cellStyle name="20% - Accent1 4 2 2 2 7 8" xfId="32457" xr:uid="{00000000-0005-0000-0000-0000127E0000}"/>
    <cellStyle name="20% - Accent1 4 2 2 2 7 8 2" xfId="32458" xr:uid="{00000000-0005-0000-0000-0000137E0000}"/>
    <cellStyle name="20% - Accent1 4 2 2 2 7 9" xfId="32459" xr:uid="{00000000-0005-0000-0000-0000147E0000}"/>
    <cellStyle name="20% - Accent1 4 2 2 2 8" xfId="32460" xr:uid="{00000000-0005-0000-0000-0000157E0000}"/>
    <cellStyle name="20% - Accent1 4 2 2 2 8 2" xfId="32461" xr:uid="{00000000-0005-0000-0000-0000167E0000}"/>
    <cellStyle name="20% - Accent1 4 2 2 2 8 2 2" xfId="32462" xr:uid="{00000000-0005-0000-0000-0000177E0000}"/>
    <cellStyle name="20% - Accent1 4 2 2 2 8 2 2 2" xfId="32463" xr:uid="{00000000-0005-0000-0000-0000187E0000}"/>
    <cellStyle name="20% - Accent1 4 2 2 2 8 2 3" xfId="32464" xr:uid="{00000000-0005-0000-0000-0000197E0000}"/>
    <cellStyle name="20% - Accent1 4 2 2 2 8 3" xfId="32465" xr:uid="{00000000-0005-0000-0000-00001A7E0000}"/>
    <cellStyle name="20% - Accent1 4 2 2 2 8 3 2" xfId="32466" xr:uid="{00000000-0005-0000-0000-00001B7E0000}"/>
    <cellStyle name="20% - Accent1 4 2 2 2 8 4" xfId="32467" xr:uid="{00000000-0005-0000-0000-00001C7E0000}"/>
    <cellStyle name="20% - Accent1 4 2 2 2 9" xfId="32468" xr:uid="{00000000-0005-0000-0000-00001D7E0000}"/>
    <cellStyle name="20% - Accent1 4 2 2 2 9 2" xfId="32469" xr:uid="{00000000-0005-0000-0000-00001E7E0000}"/>
    <cellStyle name="20% - Accent1 4 2 2 2 9 2 2" xfId="32470" xr:uid="{00000000-0005-0000-0000-00001F7E0000}"/>
    <cellStyle name="20% - Accent1 4 2 2 2 9 2 2 2" xfId="32471" xr:uid="{00000000-0005-0000-0000-0000207E0000}"/>
    <cellStyle name="20% - Accent1 4 2 2 2 9 2 3" xfId="32472" xr:uid="{00000000-0005-0000-0000-0000217E0000}"/>
    <cellStyle name="20% - Accent1 4 2 2 2 9 3" xfId="32473" xr:uid="{00000000-0005-0000-0000-0000227E0000}"/>
    <cellStyle name="20% - Accent1 4 2 2 2 9 3 2" xfId="32474" xr:uid="{00000000-0005-0000-0000-0000237E0000}"/>
    <cellStyle name="20% - Accent1 4 2 2 2 9 4" xfId="32475" xr:uid="{00000000-0005-0000-0000-0000247E0000}"/>
    <cellStyle name="20% - Accent1 4 2 2 3" xfId="32476" xr:uid="{00000000-0005-0000-0000-0000257E0000}"/>
    <cellStyle name="20% - Accent1 4 2 2 3 10" xfId="32477" xr:uid="{00000000-0005-0000-0000-0000267E0000}"/>
    <cellStyle name="20% - Accent1 4 2 2 3 10 2" xfId="32478" xr:uid="{00000000-0005-0000-0000-0000277E0000}"/>
    <cellStyle name="20% - Accent1 4 2 2 3 10 2 2" xfId="32479" xr:uid="{00000000-0005-0000-0000-0000287E0000}"/>
    <cellStyle name="20% - Accent1 4 2 2 3 10 3" xfId="32480" xr:uid="{00000000-0005-0000-0000-0000297E0000}"/>
    <cellStyle name="20% - Accent1 4 2 2 3 11" xfId="32481" xr:uid="{00000000-0005-0000-0000-00002A7E0000}"/>
    <cellStyle name="20% - Accent1 4 2 2 3 11 2" xfId="32482" xr:uid="{00000000-0005-0000-0000-00002B7E0000}"/>
    <cellStyle name="20% - Accent1 4 2 2 3 11 2 2" xfId="32483" xr:uid="{00000000-0005-0000-0000-00002C7E0000}"/>
    <cellStyle name="20% - Accent1 4 2 2 3 11 3" xfId="32484" xr:uid="{00000000-0005-0000-0000-00002D7E0000}"/>
    <cellStyle name="20% - Accent1 4 2 2 3 12" xfId="32485" xr:uid="{00000000-0005-0000-0000-00002E7E0000}"/>
    <cellStyle name="20% - Accent1 4 2 2 3 12 2" xfId="32486" xr:uid="{00000000-0005-0000-0000-00002F7E0000}"/>
    <cellStyle name="20% - Accent1 4 2 2 3 13" xfId="32487" xr:uid="{00000000-0005-0000-0000-0000307E0000}"/>
    <cellStyle name="20% - Accent1 4 2 2 3 13 2" xfId="32488" xr:uid="{00000000-0005-0000-0000-0000317E0000}"/>
    <cellStyle name="20% - Accent1 4 2 2 3 14" xfId="32489" xr:uid="{00000000-0005-0000-0000-0000327E0000}"/>
    <cellStyle name="20% - Accent1 4 2 2 3 2" xfId="32490" xr:uid="{00000000-0005-0000-0000-0000337E0000}"/>
    <cellStyle name="20% - Accent1 4 2 2 3 2 10" xfId="32491" xr:uid="{00000000-0005-0000-0000-0000347E0000}"/>
    <cellStyle name="20% - Accent1 4 2 2 3 2 10 2" xfId="32492" xr:uid="{00000000-0005-0000-0000-0000357E0000}"/>
    <cellStyle name="20% - Accent1 4 2 2 3 2 11" xfId="32493" xr:uid="{00000000-0005-0000-0000-0000367E0000}"/>
    <cellStyle name="20% - Accent1 4 2 2 3 2 2" xfId="32494" xr:uid="{00000000-0005-0000-0000-0000377E0000}"/>
    <cellStyle name="20% - Accent1 4 2 2 3 2 2 2" xfId="32495" xr:uid="{00000000-0005-0000-0000-0000387E0000}"/>
    <cellStyle name="20% - Accent1 4 2 2 3 2 2 2 2" xfId="32496" xr:uid="{00000000-0005-0000-0000-0000397E0000}"/>
    <cellStyle name="20% - Accent1 4 2 2 3 2 2 2 2 2" xfId="32497" xr:uid="{00000000-0005-0000-0000-00003A7E0000}"/>
    <cellStyle name="20% - Accent1 4 2 2 3 2 2 2 2 2 2" xfId="32498" xr:uid="{00000000-0005-0000-0000-00003B7E0000}"/>
    <cellStyle name="20% - Accent1 4 2 2 3 2 2 2 2 3" xfId="32499" xr:uid="{00000000-0005-0000-0000-00003C7E0000}"/>
    <cellStyle name="20% - Accent1 4 2 2 3 2 2 2 3" xfId="32500" xr:uid="{00000000-0005-0000-0000-00003D7E0000}"/>
    <cellStyle name="20% - Accent1 4 2 2 3 2 2 2 3 2" xfId="32501" xr:uid="{00000000-0005-0000-0000-00003E7E0000}"/>
    <cellStyle name="20% - Accent1 4 2 2 3 2 2 2 4" xfId="32502" xr:uid="{00000000-0005-0000-0000-00003F7E0000}"/>
    <cellStyle name="20% - Accent1 4 2 2 3 2 2 3" xfId="32503" xr:uid="{00000000-0005-0000-0000-0000407E0000}"/>
    <cellStyle name="20% - Accent1 4 2 2 3 2 2 3 2" xfId="32504" xr:uid="{00000000-0005-0000-0000-0000417E0000}"/>
    <cellStyle name="20% - Accent1 4 2 2 3 2 2 3 2 2" xfId="32505" xr:uid="{00000000-0005-0000-0000-0000427E0000}"/>
    <cellStyle name="20% - Accent1 4 2 2 3 2 2 3 2 2 2" xfId="32506" xr:uid="{00000000-0005-0000-0000-0000437E0000}"/>
    <cellStyle name="20% - Accent1 4 2 2 3 2 2 3 2 3" xfId="32507" xr:uid="{00000000-0005-0000-0000-0000447E0000}"/>
    <cellStyle name="20% - Accent1 4 2 2 3 2 2 3 3" xfId="32508" xr:uid="{00000000-0005-0000-0000-0000457E0000}"/>
    <cellStyle name="20% - Accent1 4 2 2 3 2 2 3 3 2" xfId="32509" xr:uid="{00000000-0005-0000-0000-0000467E0000}"/>
    <cellStyle name="20% - Accent1 4 2 2 3 2 2 3 4" xfId="32510" xr:uid="{00000000-0005-0000-0000-0000477E0000}"/>
    <cellStyle name="20% - Accent1 4 2 2 3 2 2 4" xfId="32511" xr:uid="{00000000-0005-0000-0000-0000487E0000}"/>
    <cellStyle name="20% - Accent1 4 2 2 3 2 2 4 2" xfId="32512" xr:uid="{00000000-0005-0000-0000-0000497E0000}"/>
    <cellStyle name="20% - Accent1 4 2 2 3 2 2 4 2 2" xfId="32513" xr:uid="{00000000-0005-0000-0000-00004A7E0000}"/>
    <cellStyle name="20% - Accent1 4 2 2 3 2 2 4 2 2 2" xfId="32514" xr:uid="{00000000-0005-0000-0000-00004B7E0000}"/>
    <cellStyle name="20% - Accent1 4 2 2 3 2 2 4 2 3" xfId="32515" xr:uid="{00000000-0005-0000-0000-00004C7E0000}"/>
    <cellStyle name="20% - Accent1 4 2 2 3 2 2 4 3" xfId="32516" xr:uid="{00000000-0005-0000-0000-00004D7E0000}"/>
    <cellStyle name="20% - Accent1 4 2 2 3 2 2 4 3 2" xfId="32517" xr:uid="{00000000-0005-0000-0000-00004E7E0000}"/>
    <cellStyle name="20% - Accent1 4 2 2 3 2 2 4 4" xfId="32518" xr:uid="{00000000-0005-0000-0000-00004F7E0000}"/>
    <cellStyle name="20% - Accent1 4 2 2 3 2 2 5" xfId="32519" xr:uid="{00000000-0005-0000-0000-0000507E0000}"/>
    <cellStyle name="20% - Accent1 4 2 2 3 2 2 5 2" xfId="32520" xr:uid="{00000000-0005-0000-0000-0000517E0000}"/>
    <cellStyle name="20% - Accent1 4 2 2 3 2 2 5 2 2" xfId="32521" xr:uid="{00000000-0005-0000-0000-0000527E0000}"/>
    <cellStyle name="20% - Accent1 4 2 2 3 2 2 5 3" xfId="32522" xr:uid="{00000000-0005-0000-0000-0000537E0000}"/>
    <cellStyle name="20% - Accent1 4 2 2 3 2 2 6" xfId="32523" xr:uid="{00000000-0005-0000-0000-0000547E0000}"/>
    <cellStyle name="20% - Accent1 4 2 2 3 2 2 6 2" xfId="32524" xr:uid="{00000000-0005-0000-0000-0000557E0000}"/>
    <cellStyle name="20% - Accent1 4 2 2 3 2 2 6 2 2" xfId="32525" xr:uid="{00000000-0005-0000-0000-0000567E0000}"/>
    <cellStyle name="20% - Accent1 4 2 2 3 2 2 6 3" xfId="32526" xr:uid="{00000000-0005-0000-0000-0000577E0000}"/>
    <cellStyle name="20% - Accent1 4 2 2 3 2 2 7" xfId="32527" xr:uid="{00000000-0005-0000-0000-0000587E0000}"/>
    <cellStyle name="20% - Accent1 4 2 2 3 2 2 7 2" xfId="32528" xr:uid="{00000000-0005-0000-0000-0000597E0000}"/>
    <cellStyle name="20% - Accent1 4 2 2 3 2 2 8" xfId="32529" xr:uid="{00000000-0005-0000-0000-00005A7E0000}"/>
    <cellStyle name="20% - Accent1 4 2 2 3 2 2 8 2" xfId="32530" xr:uid="{00000000-0005-0000-0000-00005B7E0000}"/>
    <cellStyle name="20% - Accent1 4 2 2 3 2 2 9" xfId="32531" xr:uid="{00000000-0005-0000-0000-00005C7E0000}"/>
    <cellStyle name="20% - Accent1 4 2 2 3 2 3" xfId="32532" xr:uid="{00000000-0005-0000-0000-00005D7E0000}"/>
    <cellStyle name="20% - Accent1 4 2 2 3 2 3 2" xfId="32533" xr:uid="{00000000-0005-0000-0000-00005E7E0000}"/>
    <cellStyle name="20% - Accent1 4 2 2 3 2 3 2 2" xfId="32534" xr:uid="{00000000-0005-0000-0000-00005F7E0000}"/>
    <cellStyle name="20% - Accent1 4 2 2 3 2 3 2 2 2" xfId="32535" xr:uid="{00000000-0005-0000-0000-0000607E0000}"/>
    <cellStyle name="20% - Accent1 4 2 2 3 2 3 2 2 2 2" xfId="32536" xr:uid="{00000000-0005-0000-0000-0000617E0000}"/>
    <cellStyle name="20% - Accent1 4 2 2 3 2 3 2 2 3" xfId="32537" xr:uid="{00000000-0005-0000-0000-0000627E0000}"/>
    <cellStyle name="20% - Accent1 4 2 2 3 2 3 2 3" xfId="32538" xr:uid="{00000000-0005-0000-0000-0000637E0000}"/>
    <cellStyle name="20% - Accent1 4 2 2 3 2 3 2 3 2" xfId="32539" xr:uid="{00000000-0005-0000-0000-0000647E0000}"/>
    <cellStyle name="20% - Accent1 4 2 2 3 2 3 2 4" xfId="32540" xr:uid="{00000000-0005-0000-0000-0000657E0000}"/>
    <cellStyle name="20% - Accent1 4 2 2 3 2 3 3" xfId="32541" xr:uid="{00000000-0005-0000-0000-0000667E0000}"/>
    <cellStyle name="20% - Accent1 4 2 2 3 2 3 3 2" xfId="32542" xr:uid="{00000000-0005-0000-0000-0000677E0000}"/>
    <cellStyle name="20% - Accent1 4 2 2 3 2 3 3 2 2" xfId="32543" xr:uid="{00000000-0005-0000-0000-0000687E0000}"/>
    <cellStyle name="20% - Accent1 4 2 2 3 2 3 3 2 2 2" xfId="32544" xr:uid="{00000000-0005-0000-0000-0000697E0000}"/>
    <cellStyle name="20% - Accent1 4 2 2 3 2 3 3 2 3" xfId="32545" xr:uid="{00000000-0005-0000-0000-00006A7E0000}"/>
    <cellStyle name="20% - Accent1 4 2 2 3 2 3 3 3" xfId="32546" xr:uid="{00000000-0005-0000-0000-00006B7E0000}"/>
    <cellStyle name="20% - Accent1 4 2 2 3 2 3 3 3 2" xfId="32547" xr:uid="{00000000-0005-0000-0000-00006C7E0000}"/>
    <cellStyle name="20% - Accent1 4 2 2 3 2 3 3 4" xfId="32548" xr:uid="{00000000-0005-0000-0000-00006D7E0000}"/>
    <cellStyle name="20% - Accent1 4 2 2 3 2 3 4" xfId="32549" xr:uid="{00000000-0005-0000-0000-00006E7E0000}"/>
    <cellStyle name="20% - Accent1 4 2 2 3 2 3 4 2" xfId="32550" xr:uid="{00000000-0005-0000-0000-00006F7E0000}"/>
    <cellStyle name="20% - Accent1 4 2 2 3 2 3 4 2 2" xfId="32551" xr:uid="{00000000-0005-0000-0000-0000707E0000}"/>
    <cellStyle name="20% - Accent1 4 2 2 3 2 3 4 2 2 2" xfId="32552" xr:uid="{00000000-0005-0000-0000-0000717E0000}"/>
    <cellStyle name="20% - Accent1 4 2 2 3 2 3 4 2 3" xfId="32553" xr:uid="{00000000-0005-0000-0000-0000727E0000}"/>
    <cellStyle name="20% - Accent1 4 2 2 3 2 3 4 3" xfId="32554" xr:uid="{00000000-0005-0000-0000-0000737E0000}"/>
    <cellStyle name="20% - Accent1 4 2 2 3 2 3 4 3 2" xfId="32555" xr:uid="{00000000-0005-0000-0000-0000747E0000}"/>
    <cellStyle name="20% - Accent1 4 2 2 3 2 3 4 4" xfId="32556" xr:uid="{00000000-0005-0000-0000-0000757E0000}"/>
    <cellStyle name="20% - Accent1 4 2 2 3 2 3 5" xfId="32557" xr:uid="{00000000-0005-0000-0000-0000767E0000}"/>
    <cellStyle name="20% - Accent1 4 2 2 3 2 3 5 2" xfId="32558" xr:uid="{00000000-0005-0000-0000-0000777E0000}"/>
    <cellStyle name="20% - Accent1 4 2 2 3 2 3 5 2 2" xfId="32559" xr:uid="{00000000-0005-0000-0000-0000787E0000}"/>
    <cellStyle name="20% - Accent1 4 2 2 3 2 3 5 3" xfId="32560" xr:uid="{00000000-0005-0000-0000-0000797E0000}"/>
    <cellStyle name="20% - Accent1 4 2 2 3 2 3 6" xfId="32561" xr:uid="{00000000-0005-0000-0000-00007A7E0000}"/>
    <cellStyle name="20% - Accent1 4 2 2 3 2 3 6 2" xfId="32562" xr:uid="{00000000-0005-0000-0000-00007B7E0000}"/>
    <cellStyle name="20% - Accent1 4 2 2 3 2 3 6 2 2" xfId="32563" xr:uid="{00000000-0005-0000-0000-00007C7E0000}"/>
    <cellStyle name="20% - Accent1 4 2 2 3 2 3 6 3" xfId="32564" xr:uid="{00000000-0005-0000-0000-00007D7E0000}"/>
    <cellStyle name="20% - Accent1 4 2 2 3 2 3 7" xfId="32565" xr:uid="{00000000-0005-0000-0000-00007E7E0000}"/>
    <cellStyle name="20% - Accent1 4 2 2 3 2 3 7 2" xfId="32566" xr:uid="{00000000-0005-0000-0000-00007F7E0000}"/>
    <cellStyle name="20% - Accent1 4 2 2 3 2 3 8" xfId="32567" xr:uid="{00000000-0005-0000-0000-0000807E0000}"/>
    <cellStyle name="20% - Accent1 4 2 2 3 2 3 8 2" xfId="32568" xr:uid="{00000000-0005-0000-0000-0000817E0000}"/>
    <cellStyle name="20% - Accent1 4 2 2 3 2 3 9" xfId="32569" xr:uid="{00000000-0005-0000-0000-0000827E0000}"/>
    <cellStyle name="20% - Accent1 4 2 2 3 2 4" xfId="32570" xr:uid="{00000000-0005-0000-0000-0000837E0000}"/>
    <cellStyle name="20% - Accent1 4 2 2 3 2 4 2" xfId="32571" xr:uid="{00000000-0005-0000-0000-0000847E0000}"/>
    <cellStyle name="20% - Accent1 4 2 2 3 2 4 2 2" xfId="32572" xr:uid="{00000000-0005-0000-0000-0000857E0000}"/>
    <cellStyle name="20% - Accent1 4 2 2 3 2 4 2 2 2" xfId="32573" xr:uid="{00000000-0005-0000-0000-0000867E0000}"/>
    <cellStyle name="20% - Accent1 4 2 2 3 2 4 2 3" xfId="32574" xr:uid="{00000000-0005-0000-0000-0000877E0000}"/>
    <cellStyle name="20% - Accent1 4 2 2 3 2 4 3" xfId="32575" xr:uid="{00000000-0005-0000-0000-0000887E0000}"/>
    <cellStyle name="20% - Accent1 4 2 2 3 2 4 3 2" xfId="32576" xr:uid="{00000000-0005-0000-0000-0000897E0000}"/>
    <cellStyle name="20% - Accent1 4 2 2 3 2 4 4" xfId="32577" xr:uid="{00000000-0005-0000-0000-00008A7E0000}"/>
    <cellStyle name="20% - Accent1 4 2 2 3 2 5" xfId="32578" xr:uid="{00000000-0005-0000-0000-00008B7E0000}"/>
    <cellStyle name="20% - Accent1 4 2 2 3 2 5 2" xfId="32579" xr:uid="{00000000-0005-0000-0000-00008C7E0000}"/>
    <cellStyle name="20% - Accent1 4 2 2 3 2 5 2 2" xfId="32580" xr:uid="{00000000-0005-0000-0000-00008D7E0000}"/>
    <cellStyle name="20% - Accent1 4 2 2 3 2 5 2 2 2" xfId="32581" xr:uid="{00000000-0005-0000-0000-00008E7E0000}"/>
    <cellStyle name="20% - Accent1 4 2 2 3 2 5 2 3" xfId="32582" xr:uid="{00000000-0005-0000-0000-00008F7E0000}"/>
    <cellStyle name="20% - Accent1 4 2 2 3 2 5 3" xfId="32583" xr:uid="{00000000-0005-0000-0000-0000907E0000}"/>
    <cellStyle name="20% - Accent1 4 2 2 3 2 5 3 2" xfId="32584" xr:uid="{00000000-0005-0000-0000-0000917E0000}"/>
    <cellStyle name="20% - Accent1 4 2 2 3 2 5 4" xfId="32585" xr:uid="{00000000-0005-0000-0000-0000927E0000}"/>
    <cellStyle name="20% - Accent1 4 2 2 3 2 6" xfId="32586" xr:uid="{00000000-0005-0000-0000-0000937E0000}"/>
    <cellStyle name="20% - Accent1 4 2 2 3 2 6 2" xfId="32587" xr:uid="{00000000-0005-0000-0000-0000947E0000}"/>
    <cellStyle name="20% - Accent1 4 2 2 3 2 6 2 2" xfId="32588" xr:uid="{00000000-0005-0000-0000-0000957E0000}"/>
    <cellStyle name="20% - Accent1 4 2 2 3 2 6 2 2 2" xfId="32589" xr:uid="{00000000-0005-0000-0000-0000967E0000}"/>
    <cellStyle name="20% - Accent1 4 2 2 3 2 6 2 3" xfId="32590" xr:uid="{00000000-0005-0000-0000-0000977E0000}"/>
    <cellStyle name="20% - Accent1 4 2 2 3 2 6 3" xfId="32591" xr:uid="{00000000-0005-0000-0000-0000987E0000}"/>
    <cellStyle name="20% - Accent1 4 2 2 3 2 6 3 2" xfId="32592" xr:uid="{00000000-0005-0000-0000-0000997E0000}"/>
    <cellStyle name="20% - Accent1 4 2 2 3 2 6 4" xfId="32593" xr:uid="{00000000-0005-0000-0000-00009A7E0000}"/>
    <cellStyle name="20% - Accent1 4 2 2 3 2 7" xfId="32594" xr:uid="{00000000-0005-0000-0000-00009B7E0000}"/>
    <cellStyle name="20% - Accent1 4 2 2 3 2 7 2" xfId="32595" xr:uid="{00000000-0005-0000-0000-00009C7E0000}"/>
    <cellStyle name="20% - Accent1 4 2 2 3 2 7 2 2" xfId="32596" xr:uid="{00000000-0005-0000-0000-00009D7E0000}"/>
    <cellStyle name="20% - Accent1 4 2 2 3 2 7 3" xfId="32597" xr:uid="{00000000-0005-0000-0000-00009E7E0000}"/>
    <cellStyle name="20% - Accent1 4 2 2 3 2 8" xfId="32598" xr:uid="{00000000-0005-0000-0000-00009F7E0000}"/>
    <cellStyle name="20% - Accent1 4 2 2 3 2 8 2" xfId="32599" xr:uid="{00000000-0005-0000-0000-0000A07E0000}"/>
    <cellStyle name="20% - Accent1 4 2 2 3 2 8 2 2" xfId="32600" xr:uid="{00000000-0005-0000-0000-0000A17E0000}"/>
    <cellStyle name="20% - Accent1 4 2 2 3 2 8 3" xfId="32601" xr:uid="{00000000-0005-0000-0000-0000A27E0000}"/>
    <cellStyle name="20% - Accent1 4 2 2 3 2 9" xfId="32602" xr:uid="{00000000-0005-0000-0000-0000A37E0000}"/>
    <cellStyle name="20% - Accent1 4 2 2 3 2 9 2" xfId="32603" xr:uid="{00000000-0005-0000-0000-0000A47E0000}"/>
    <cellStyle name="20% - Accent1 4 2 2 3 3" xfId="32604" xr:uid="{00000000-0005-0000-0000-0000A57E0000}"/>
    <cellStyle name="20% - Accent1 4 2 2 3 3 10" xfId="32605" xr:uid="{00000000-0005-0000-0000-0000A67E0000}"/>
    <cellStyle name="20% - Accent1 4 2 2 3 3 10 2" xfId="32606" xr:uid="{00000000-0005-0000-0000-0000A77E0000}"/>
    <cellStyle name="20% - Accent1 4 2 2 3 3 11" xfId="32607" xr:uid="{00000000-0005-0000-0000-0000A87E0000}"/>
    <cellStyle name="20% - Accent1 4 2 2 3 3 2" xfId="32608" xr:uid="{00000000-0005-0000-0000-0000A97E0000}"/>
    <cellStyle name="20% - Accent1 4 2 2 3 3 2 2" xfId="32609" xr:uid="{00000000-0005-0000-0000-0000AA7E0000}"/>
    <cellStyle name="20% - Accent1 4 2 2 3 3 2 2 2" xfId="32610" xr:uid="{00000000-0005-0000-0000-0000AB7E0000}"/>
    <cellStyle name="20% - Accent1 4 2 2 3 3 2 2 2 2" xfId="32611" xr:uid="{00000000-0005-0000-0000-0000AC7E0000}"/>
    <cellStyle name="20% - Accent1 4 2 2 3 3 2 2 2 2 2" xfId="32612" xr:uid="{00000000-0005-0000-0000-0000AD7E0000}"/>
    <cellStyle name="20% - Accent1 4 2 2 3 3 2 2 2 3" xfId="32613" xr:uid="{00000000-0005-0000-0000-0000AE7E0000}"/>
    <cellStyle name="20% - Accent1 4 2 2 3 3 2 2 3" xfId="32614" xr:uid="{00000000-0005-0000-0000-0000AF7E0000}"/>
    <cellStyle name="20% - Accent1 4 2 2 3 3 2 2 3 2" xfId="32615" xr:uid="{00000000-0005-0000-0000-0000B07E0000}"/>
    <cellStyle name="20% - Accent1 4 2 2 3 3 2 2 4" xfId="32616" xr:uid="{00000000-0005-0000-0000-0000B17E0000}"/>
    <cellStyle name="20% - Accent1 4 2 2 3 3 2 3" xfId="32617" xr:uid="{00000000-0005-0000-0000-0000B27E0000}"/>
    <cellStyle name="20% - Accent1 4 2 2 3 3 2 3 2" xfId="32618" xr:uid="{00000000-0005-0000-0000-0000B37E0000}"/>
    <cellStyle name="20% - Accent1 4 2 2 3 3 2 3 2 2" xfId="32619" xr:uid="{00000000-0005-0000-0000-0000B47E0000}"/>
    <cellStyle name="20% - Accent1 4 2 2 3 3 2 3 2 2 2" xfId="32620" xr:uid="{00000000-0005-0000-0000-0000B57E0000}"/>
    <cellStyle name="20% - Accent1 4 2 2 3 3 2 3 2 3" xfId="32621" xr:uid="{00000000-0005-0000-0000-0000B67E0000}"/>
    <cellStyle name="20% - Accent1 4 2 2 3 3 2 3 3" xfId="32622" xr:uid="{00000000-0005-0000-0000-0000B77E0000}"/>
    <cellStyle name="20% - Accent1 4 2 2 3 3 2 3 3 2" xfId="32623" xr:uid="{00000000-0005-0000-0000-0000B87E0000}"/>
    <cellStyle name="20% - Accent1 4 2 2 3 3 2 3 4" xfId="32624" xr:uid="{00000000-0005-0000-0000-0000B97E0000}"/>
    <cellStyle name="20% - Accent1 4 2 2 3 3 2 4" xfId="32625" xr:uid="{00000000-0005-0000-0000-0000BA7E0000}"/>
    <cellStyle name="20% - Accent1 4 2 2 3 3 2 4 2" xfId="32626" xr:uid="{00000000-0005-0000-0000-0000BB7E0000}"/>
    <cellStyle name="20% - Accent1 4 2 2 3 3 2 4 2 2" xfId="32627" xr:uid="{00000000-0005-0000-0000-0000BC7E0000}"/>
    <cellStyle name="20% - Accent1 4 2 2 3 3 2 4 2 2 2" xfId="32628" xr:uid="{00000000-0005-0000-0000-0000BD7E0000}"/>
    <cellStyle name="20% - Accent1 4 2 2 3 3 2 4 2 3" xfId="32629" xr:uid="{00000000-0005-0000-0000-0000BE7E0000}"/>
    <cellStyle name="20% - Accent1 4 2 2 3 3 2 4 3" xfId="32630" xr:uid="{00000000-0005-0000-0000-0000BF7E0000}"/>
    <cellStyle name="20% - Accent1 4 2 2 3 3 2 4 3 2" xfId="32631" xr:uid="{00000000-0005-0000-0000-0000C07E0000}"/>
    <cellStyle name="20% - Accent1 4 2 2 3 3 2 4 4" xfId="32632" xr:uid="{00000000-0005-0000-0000-0000C17E0000}"/>
    <cellStyle name="20% - Accent1 4 2 2 3 3 2 5" xfId="32633" xr:uid="{00000000-0005-0000-0000-0000C27E0000}"/>
    <cellStyle name="20% - Accent1 4 2 2 3 3 2 5 2" xfId="32634" xr:uid="{00000000-0005-0000-0000-0000C37E0000}"/>
    <cellStyle name="20% - Accent1 4 2 2 3 3 2 5 2 2" xfId="32635" xr:uid="{00000000-0005-0000-0000-0000C47E0000}"/>
    <cellStyle name="20% - Accent1 4 2 2 3 3 2 5 3" xfId="32636" xr:uid="{00000000-0005-0000-0000-0000C57E0000}"/>
    <cellStyle name="20% - Accent1 4 2 2 3 3 2 6" xfId="32637" xr:uid="{00000000-0005-0000-0000-0000C67E0000}"/>
    <cellStyle name="20% - Accent1 4 2 2 3 3 2 6 2" xfId="32638" xr:uid="{00000000-0005-0000-0000-0000C77E0000}"/>
    <cellStyle name="20% - Accent1 4 2 2 3 3 2 6 2 2" xfId="32639" xr:uid="{00000000-0005-0000-0000-0000C87E0000}"/>
    <cellStyle name="20% - Accent1 4 2 2 3 3 2 6 3" xfId="32640" xr:uid="{00000000-0005-0000-0000-0000C97E0000}"/>
    <cellStyle name="20% - Accent1 4 2 2 3 3 2 7" xfId="32641" xr:uid="{00000000-0005-0000-0000-0000CA7E0000}"/>
    <cellStyle name="20% - Accent1 4 2 2 3 3 2 7 2" xfId="32642" xr:uid="{00000000-0005-0000-0000-0000CB7E0000}"/>
    <cellStyle name="20% - Accent1 4 2 2 3 3 2 8" xfId="32643" xr:uid="{00000000-0005-0000-0000-0000CC7E0000}"/>
    <cellStyle name="20% - Accent1 4 2 2 3 3 2 8 2" xfId="32644" xr:uid="{00000000-0005-0000-0000-0000CD7E0000}"/>
    <cellStyle name="20% - Accent1 4 2 2 3 3 2 9" xfId="32645" xr:uid="{00000000-0005-0000-0000-0000CE7E0000}"/>
    <cellStyle name="20% - Accent1 4 2 2 3 3 3" xfId="32646" xr:uid="{00000000-0005-0000-0000-0000CF7E0000}"/>
    <cellStyle name="20% - Accent1 4 2 2 3 3 3 2" xfId="32647" xr:uid="{00000000-0005-0000-0000-0000D07E0000}"/>
    <cellStyle name="20% - Accent1 4 2 2 3 3 3 2 2" xfId="32648" xr:uid="{00000000-0005-0000-0000-0000D17E0000}"/>
    <cellStyle name="20% - Accent1 4 2 2 3 3 3 2 2 2" xfId="32649" xr:uid="{00000000-0005-0000-0000-0000D27E0000}"/>
    <cellStyle name="20% - Accent1 4 2 2 3 3 3 2 2 2 2" xfId="32650" xr:uid="{00000000-0005-0000-0000-0000D37E0000}"/>
    <cellStyle name="20% - Accent1 4 2 2 3 3 3 2 2 3" xfId="32651" xr:uid="{00000000-0005-0000-0000-0000D47E0000}"/>
    <cellStyle name="20% - Accent1 4 2 2 3 3 3 2 3" xfId="32652" xr:uid="{00000000-0005-0000-0000-0000D57E0000}"/>
    <cellStyle name="20% - Accent1 4 2 2 3 3 3 2 3 2" xfId="32653" xr:uid="{00000000-0005-0000-0000-0000D67E0000}"/>
    <cellStyle name="20% - Accent1 4 2 2 3 3 3 2 4" xfId="32654" xr:uid="{00000000-0005-0000-0000-0000D77E0000}"/>
    <cellStyle name="20% - Accent1 4 2 2 3 3 3 3" xfId="32655" xr:uid="{00000000-0005-0000-0000-0000D87E0000}"/>
    <cellStyle name="20% - Accent1 4 2 2 3 3 3 3 2" xfId="32656" xr:uid="{00000000-0005-0000-0000-0000D97E0000}"/>
    <cellStyle name="20% - Accent1 4 2 2 3 3 3 3 2 2" xfId="32657" xr:uid="{00000000-0005-0000-0000-0000DA7E0000}"/>
    <cellStyle name="20% - Accent1 4 2 2 3 3 3 3 2 2 2" xfId="32658" xr:uid="{00000000-0005-0000-0000-0000DB7E0000}"/>
    <cellStyle name="20% - Accent1 4 2 2 3 3 3 3 2 3" xfId="32659" xr:uid="{00000000-0005-0000-0000-0000DC7E0000}"/>
    <cellStyle name="20% - Accent1 4 2 2 3 3 3 3 3" xfId="32660" xr:uid="{00000000-0005-0000-0000-0000DD7E0000}"/>
    <cellStyle name="20% - Accent1 4 2 2 3 3 3 3 3 2" xfId="32661" xr:uid="{00000000-0005-0000-0000-0000DE7E0000}"/>
    <cellStyle name="20% - Accent1 4 2 2 3 3 3 3 4" xfId="32662" xr:uid="{00000000-0005-0000-0000-0000DF7E0000}"/>
    <cellStyle name="20% - Accent1 4 2 2 3 3 3 4" xfId="32663" xr:uid="{00000000-0005-0000-0000-0000E07E0000}"/>
    <cellStyle name="20% - Accent1 4 2 2 3 3 3 4 2" xfId="32664" xr:uid="{00000000-0005-0000-0000-0000E17E0000}"/>
    <cellStyle name="20% - Accent1 4 2 2 3 3 3 4 2 2" xfId="32665" xr:uid="{00000000-0005-0000-0000-0000E27E0000}"/>
    <cellStyle name="20% - Accent1 4 2 2 3 3 3 4 2 2 2" xfId="32666" xr:uid="{00000000-0005-0000-0000-0000E37E0000}"/>
    <cellStyle name="20% - Accent1 4 2 2 3 3 3 4 2 3" xfId="32667" xr:uid="{00000000-0005-0000-0000-0000E47E0000}"/>
    <cellStyle name="20% - Accent1 4 2 2 3 3 3 4 3" xfId="32668" xr:uid="{00000000-0005-0000-0000-0000E57E0000}"/>
    <cellStyle name="20% - Accent1 4 2 2 3 3 3 4 3 2" xfId="32669" xr:uid="{00000000-0005-0000-0000-0000E67E0000}"/>
    <cellStyle name="20% - Accent1 4 2 2 3 3 3 4 4" xfId="32670" xr:uid="{00000000-0005-0000-0000-0000E77E0000}"/>
    <cellStyle name="20% - Accent1 4 2 2 3 3 3 5" xfId="32671" xr:uid="{00000000-0005-0000-0000-0000E87E0000}"/>
    <cellStyle name="20% - Accent1 4 2 2 3 3 3 5 2" xfId="32672" xr:uid="{00000000-0005-0000-0000-0000E97E0000}"/>
    <cellStyle name="20% - Accent1 4 2 2 3 3 3 5 2 2" xfId="32673" xr:uid="{00000000-0005-0000-0000-0000EA7E0000}"/>
    <cellStyle name="20% - Accent1 4 2 2 3 3 3 5 3" xfId="32674" xr:uid="{00000000-0005-0000-0000-0000EB7E0000}"/>
    <cellStyle name="20% - Accent1 4 2 2 3 3 3 6" xfId="32675" xr:uid="{00000000-0005-0000-0000-0000EC7E0000}"/>
    <cellStyle name="20% - Accent1 4 2 2 3 3 3 6 2" xfId="32676" xr:uid="{00000000-0005-0000-0000-0000ED7E0000}"/>
    <cellStyle name="20% - Accent1 4 2 2 3 3 3 6 2 2" xfId="32677" xr:uid="{00000000-0005-0000-0000-0000EE7E0000}"/>
    <cellStyle name="20% - Accent1 4 2 2 3 3 3 6 3" xfId="32678" xr:uid="{00000000-0005-0000-0000-0000EF7E0000}"/>
    <cellStyle name="20% - Accent1 4 2 2 3 3 3 7" xfId="32679" xr:uid="{00000000-0005-0000-0000-0000F07E0000}"/>
    <cellStyle name="20% - Accent1 4 2 2 3 3 3 7 2" xfId="32680" xr:uid="{00000000-0005-0000-0000-0000F17E0000}"/>
    <cellStyle name="20% - Accent1 4 2 2 3 3 3 8" xfId="32681" xr:uid="{00000000-0005-0000-0000-0000F27E0000}"/>
    <cellStyle name="20% - Accent1 4 2 2 3 3 3 8 2" xfId="32682" xr:uid="{00000000-0005-0000-0000-0000F37E0000}"/>
    <cellStyle name="20% - Accent1 4 2 2 3 3 3 9" xfId="32683" xr:uid="{00000000-0005-0000-0000-0000F47E0000}"/>
    <cellStyle name="20% - Accent1 4 2 2 3 3 4" xfId="32684" xr:uid="{00000000-0005-0000-0000-0000F57E0000}"/>
    <cellStyle name="20% - Accent1 4 2 2 3 3 4 2" xfId="32685" xr:uid="{00000000-0005-0000-0000-0000F67E0000}"/>
    <cellStyle name="20% - Accent1 4 2 2 3 3 4 2 2" xfId="32686" xr:uid="{00000000-0005-0000-0000-0000F77E0000}"/>
    <cellStyle name="20% - Accent1 4 2 2 3 3 4 2 2 2" xfId="32687" xr:uid="{00000000-0005-0000-0000-0000F87E0000}"/>
    <cellStyle name="20% - Accent1 4 2 2 3 3 4 2 3" xfId="32688" xr:uid="{00000000-0005-0000-0000-0000F97E0000}"/>
    <cellStyle name="20% - Accent1 4 2 2 3 3 4 3" xfId="32689" xr:uid="{00000000-0005-0000-0000-0000FA7E0000}"/>
    <cellStyle name="20% - Accent1 4 2 2 3 3 4 3 2" xfId="32690" xr:uid="{00000000-0005-0000-0000-0000FB7E0000}"/>
    <cellStyle name="20% - Accent1 4 2 2 3 3 4 4" xfId="32691" xr:uid="{00000000-0005-0000-0000-0000FC7E0000}"/>
    <cellStyle name="20% - Accent1 4 2 2 3 3 5" xfId="32692" xr:uid="{00000000-0005-0000-0000-0000FD7E0000}"/>
    <cellStyle name="20% - Accent1 4 2 2 3 3 5 2" xfId="32693" xr:uid="{00000000-0005-0000-0000-0000FE7E0000}"/>
    <cellStyle name="20% - Accent1 4 2 2 3 3 5 2 2" xfId="32694" xr:uid="{00000000-0005-0000-0000-0000FF7E0000}"/>
    <cellStyle name="20% - Accent1 4 2 2 3 3 5 2 2 2" xfId="32695" xr:uid="{00000000-0005-0000-0000-0000007F0000}"/>
    <cellStyle name="20% - Accent1 4 2 2 3 3 5 2 3" xfId="32696" xr:uid="{00000000-0005-0000-0000-0000017F0000}"/>
    <cellStyle name="20% - Accent1 4 2 2 3 3 5 3" xfId="32697" xr:uid="{00000000-0005-0000-0000-0000027F0000}"/>
    <cellStyle name="20% - Accent1 4 2 2 3 3 5 3 2" xfId="32698" xr:uid="{00000000-0005-0000-0000-0000037F0000}"/>
    <cellStyle name="20% - Accent1 4 2 2 3 3 5 4" xfId="32699" xr:uid="{00000000-0005-0000-0000-0000047F0000}"/>
    <cellStyle name="20% - Accent1 4 2 2 3 3 6" xfId="32700" xr:uid="{00000000-0005-0000-0000-0000057F0000}"/>
    <cellStyle name="20% - Accent1 4 2 2 3 3 6 2" xfId="32701" xr:uid="{00000000-0005-0000-0000-0000067F0000}"/>
    <cellStyle name="20% - Accent1 4 2 2 3 3 6 2 2" xfId="32702" xr:uid="{00000000-0005-0000-0000-0000077F0000}"/>
    <cellStyle name="20% - Accent1 4 2 2 3 3 6 2 2 2" xfId="32703" xr:uid="{00000000-0005-0000-0000-0000087F0000}"/>
    <cellStyle name="20% - Accent1 4 2 2 3 3 6 2 3" xfId="32704" xr:uid="{00000000-0005-0000-0000-0000097F0000}"/>
    <cellStyle name="20% - Accent1 4 2 2 3 3 6 3" xfId="32705" xr:uid="{00000000-0005-0000-0000-00000A7F0000}"/>
    <cellStyle name="20% - Accent1 4 2 2 3 3 6 3 2" xfId="32706" xr:uid="{00000000-0005-0000-0000-00000B7F0000}"/>
    <cellStyle name="20% - Accent1 4 2 2 3 3 6 4" xfId="32707" xr:uid="{00000000-0005-0000-0000-00000C7F0000}"/>
    <cellStyle name="20% - Accent1 4 2 2 3 3 7" xfId="32708" xr:uid="{00000000-0005-0000-0000-00000D7F0000}"/>
    <cellStyle name="20% - Accent1 4 2 2 3 3 7 2" xfId="32709" xr:uid="{00000000-0005-0000-0000-00000E7F0000}"/>
    <cellStyle name="20% - Accent1 4 2 2 3 3 7 2 2" xfId="32710" xr:uid="{00000000-0005-0000-0000-00000F7F0000}"/>
    <cellStyle name="20% - Accent1 4 2 2 3 3 7 3" xfId="32711" xr:uid="{00000000-0005-0000-0000-0000107F0000}"/>
    <cellStyle name="20% - Accent1 4 2 2 3 3 8" xfId="32712" xr:uid="{00000000-0005-0000-0000-0000117F0000}"/>
    <cellStyle name="20% - Accent1 4 2 2 3 3 8 2" xfId="32713" xr:uid="{00000000-0005-0000-0000-0000127F0000}"/>
    <cellStyle name="20% - Accent1 4 2 2 3 3 8 2 2" xfId="32714" xr:uid="{00000000-0005-0000-0000-0000137F0000}"/>
    <cellStyle name="20% - Accent1 4 2 2 3 3 8 3" xfId="32715" xr:uid="{00000000-0005-0000-0000-0000147F0000}"/>
    <cellStyle name="20% - Accent1 4 2 2 3 3 9" xfId="32716" xr:uid="{00000000-0005-0000-0000-0000157F0000}"/>
    <cellStyle name="20% - Accent1 4 2 2 3 3 9 2" xfId="32717" xr:uid="{00000000-0005-0000-0000-0000167F0000}"/>
    <cellStyle name="20% - Accent1 4 2 2 3 4" xfId="32718" xr:uid="{00000000-0005-0000-0000-0000177F0000}"/>
    <cellStyle name="20% - Accent1 4 2 2 3 4 10" xfId="32719" xr:uid="{00000000-0005-0000-0000-0000187F0000}"/>
    <cellStyle name="20% - Accent1 4 2 2 3 4 10 2" xfId="32720" xr:uid="{00000000-0005-0000-0000-0000197F0000}"/>
    <cellStyle name="20% - Accent1 4 2 2 3 4 11" xfId="32721" xr:uid="{00000000-0005-0000-0000-00001A7F0000}"/>
    <cellStyle name="20% - Accent1 4 2 2 3 4 2" xfId="32722" xr:uid="{00000000-0005-0000-0000-00001B7F0000}"/>
    <cellStyle name="20% - Accent1 4 2 2 3 4 2 2" xfId="32723" xr:uid="{00000000-0005-0000-0000-00001C7F0000}"/>
    <cellStyle name="20% - Accent1 4 2 2 3 4 2 2 2" xfId="32724" xr:uid="{00000000-0005-0000-0000-00001D7F0000}"/>
    <cellStyle name="20% - Accent1 4 2 2 3 4 2 2 2 2" xfId="32725" xr:uid="{00000000-0005-0000-0000-00001E7F0000}"/>
    <cellStyle name="20% - Accent1 4 2 2 3 4 2 2 2 2 2" xfId="32726" xr:uid="{00000000-0005-0000-0000-00001F7F0000}"/>
    <cellStyle name="20% - Accent1 4 2 2 3 4 2 2 2 3" xfId="32727" xr:uid="{00000000-0005-0000-0000-0000207F0000}"/>
    <cellStyle name="20% - Accent1 4 2 2 3 4 2 2 3" xfId="32728" xr:uid="{00000000-0005-0000-0000-0000217F0000}"/>
    <cellStyle name="20% - Accent1 4 2 2 3 4 2 2 3 2" xfId="32729" xr:uid="{00000000-0005-0000-0000-0000227F0000}"/>
    <cellStyle name="20% - Accent1 4 2 2 3 4 2 2 4" xfId="32730" xr:uid="{00000000-0005-0000-0000-0000237F0000}"/>
    <cellStyle name="20% - Accent1 4 2 2 3 4 2 3" xfId="32731" xr:uid="{00000000-0005-0000-0000-0000247F0000}"/>
    <cellStyle name="20% - Accent1 4 2 2 3 4 2 3 2" xfId="32732" xr:uid="{00000000-0005-0000-0000-0000257F0000}"/>
    <cellStyle name="20% - Accent1 4 2 2 3 4 2 3 2 2" xfId="32733" xr:uid="{00000000-0005-0000-0000-0000267F0000}"/>
    <cellStyle name="20% - Accent1 4 2 2 3 4 2 3 2 2 2" xfId="32734" xr:uid="{00000000-0005-0000-0000-0000277F0000}"/>
    <cellStyle name="20% - Accent1 4 2 2 3 4 2 3 2 3" xfId="32735" xr:uid="{00000000-0005-0000-0000-0000287F0000}"/>
    <cellStyle name="20% - Accent1 4 2 2 3 4 2 3 3" xfId="32736" xr:uid="{00000000-0005-0000-0000-0000297F0000}"/>
    <cellStyle name="20% - Accent1 4 2 2 3 4 2 3 3 2" xfId="32737" xr:uid="{00000000-0005-0000-0000-00002A7F0000}"/>
    <cellStyle name="20% - Accent1 4 2 2 3 4 2 3 4" xfId="32738" xr:uid="{00000000-0005-0000-0000-00002B7F0000}"/>
    <cellStyle name="20% - Accent1 4 2 2 3 4 2 4" xfId="32739" xr:uid="{00000000-0005-0000-0000-00002C7F0000}"/>
    <cellStyle name="20% - Accent1 4 2 2 3 4 2 4 2" xfId="32740" xr:uid="{00000000-0005-0000-0000-00002D7F0000}"/>
    <cellStyle name="20% - Accent1 4 2 2 3 4 2 4 2 2" xfId="32741" xr:uid="{00000000-0005-0000-0000-00002E7F0000}"/>
    <cellStyle name="20% - Accent1 4 2 2 3 4 2 4 2 2 2" xfId="32742" xr:uid="{00000000-0005-0000-0000-00002F7F0000}"/>
    <cellStyle name="20% - Accent1 4 2 2 3 4 2 4 2 3" xfId="32743" xr:uid="{00000000-0005-0000-0000-0000307F0000}"/>
    <cellStyle name="20% - Accent1 4 2 2 3 4 2 4 3" xfId="32744" xr:uid="{00000000-0005-0000-0000-0000317F0000}"/>
    <cellStyle name="20% - Accent1 4 2 2 3 4 2 4 3 2" xfId="32745" xr:uid="{00000000-0005-0000-0000-0000327F0000}"/>
    <cellStyle name="20% - Accent1 4 2 2 3 4 2 4 4" xfId="32746" xr:uid="{00000000-0005-0000-0000-0000337F0000}"/>
    <cellStyle name="20% - Accent1 4 2 2 3 4 2 5" xfId="32747" xr:uid="{00000000-0005-0000-0000-0000347F0000}"/>
    <cellStyle name="20% - Accent1 4 2 2 3 4 2 5 2" xfId="32748" xr:uid="{00000000-0005-0000-0000-0000357F0000}"/>
    <cellStyle name="20% - Accent1 4 2 2 3 4 2 5 2 2" xfId="32749" xr:uid="{00000000-0005-0000-0000-0000367F0000}"/>
    <cellStyle name="20% - Accent1 4 2 2 3 4 2 5 3" xfId="32750" xr:uid="{00000000-0005-0000-0000-0000377F0000}"/>
    <cellStyle name="20% - Accent1 4 2 2 3 4 2 6" xfId="32751" xr:uid="{00000000-0005-0000-0000-0000387F0000}"/>
    <cellStyle name="20% - Accent1 4 2 2 3 4 2 6 2" xfId="32752" xr:uid="{00000000-0005-0000-0000-0000397F0000}"/>
    <cellStyle name="20% - Accent1 4 2 2 3 4 2 6 2 2" xfId="32753" xr:uid="{00000000-0005-0000-0000-00003A7F0000}"/>
    <cellStyle name="20% - Accent1 4 2 2 3 4 2 6 3" xfId="32754" xr:uid="{00000000-0005-0000-0000-00003B7F0000}"/>
    <cellStyle name="20% - Accent1 4 2 2 3 4 2 7" xfId="32755" xr:uid="{00000000-0005-0000-0000-00003C7F0000}"/>
    <cellStyle name="20% - Accent1 4 2 2 3 4 2 7 2" xfId="32756" xr:uid="{00000000-0005-0000-0000-00003D7F0000}"/>
    <cellStyle name="20% - Accent1 4 2 2 3 4 2 8" xfId="32757" xr:uid="{00000000-0005-0000-0000-00003E7F0000}"/>
    <cellStyle name="20% - Accent1 4 2 2 3 4 2 8 2" xfId="32758" xr:uid="{00000000-0005-0000-0000-00003F7F0000}"/>
    <cellStyle name="20% - Accent1 4 2 2 3 4 2 9" xfId="32759" xr:uid="{00000000-0005-0000-0000-0000407F0000}"/>
    <cellStyle name="20% - Accent1 4 2 2 3 4 3" xfId="32760" xr:uid="{00000000-0005-0000-0000-0000417F0000}"/>
    <cellStyle name="20% - Accent1 4 2 2 3 4 3 2" xfId="32761" xr:uid="{00000000-0005-0000-0000-0000427F0000}"/>
    <cellStyle name="20% - Accent1 4 2 2 3 4 3 2 2" xfId="32762" xr:uid="{00000000-0005-0000-0000-0000437F0000}"/>
    <cellStyle name="20% - Accent1 4 2 2 3 4 3 2 2 2" xfId="32763" xr:uid="{00000000-0005-0000-0000-0000447F0000}"/>
    <cellStyle name="20% - Accent1 4 2 2 3 4 3 2 2 2 2" xfId="32764" xr:uid="{00000000-0005-0000-0000-0000457F0000}"/>
    <cellStyle name="20% - Accent1 4 2 2 3 4 3 2 2 3" xfId="32765" xr:uid="{00000000-0005-0000-0000-0000467F0000}"/>
    <cellStyle name="20% - Accent1 4 2 2 3 4 3 2 3" xfId="32766" xr:uid="{00000000-0005-0000-0000-0000477F0000}"/>
    <cellStyle name="20% - Accent1 4 2 2 3 4 3 2 3 2" xfId="32767" xr:uid="{00000000-0005-0000-0000-0000487F0000}"/>
    <cellStyle name="20% - Accent1 4 2 2 3 4 3 2 4" xfId="32768" xr:uid="{00000000-0005-0000-0000-0000497F0000}"/>
    <cellStyle name="20% - Accent1 4 2 2 3 4 3 3" xfId="32769" xr:uid="{00000000-0005-0000-0000-00004A7F0000}"/>
    <cellStyle name="20% - Accent1 4 2 2 3 4 3 3 2" xfId="32770" xr:uid="{00000000-0005-0000-0000-00004B7F0000}"/>
    <cellStyle name="20% - Accent1 4 2 2 3 4 3 3 2 2" xfId="32771" xr:uid="{00000000-0005-0000-0000-00004C7F0000}"/>
    <cellStyle name="20% - Accent1 4 2 2 3 4 3 3 2 2 2" xfId="32772" xr:uid="{00000000-0005-0000-0000-00004D7F0000}"/>
    <cellStyle name="20% - Accent1 4 2 2 3 4 3 3 2 3" xfId="32773" xr:uid="{00000000-0005-0000-0000-00004E7F0000}"/>
    <cellStyle name="20% - Accent1 4 2 2 3 4 3 3 3" xfId="32774" xr:uid="{00000000-0005-0000-0000-00004F7F0000}"/>
    <cellStyle name="20% - Accent1 4 2 2 3 4 3 3 3 2" xfId="32775" xr:uid="{00000000-0005-0000-0000-0000507F0000}"/>
    <cellStyle name="20% - Accent1 4 2 2 3 4 3 3 4" xfId="32776" xr:uid="{00000000-0005-0000-0000-0000517F0000}"/>
    <cellStyle name="20% - Accent1 4 2 2 3 4 3 4" xfId="32777" xr:uid="{00000000-0005-0000-0000-0000527F0000}"/>
    <cellStyle name="20% - Accent1 4 2 2 3 4 3 4 2" xfId="32778" xr:uid="{00000000-0005-0000-0000-0000537F0000}"/>
    <cellStyle name="20% - Accent1 4 2 2 3 4 3 4 2 2" xfId="32779" xr:uid="{00000000-0005-0000-0000-0000547F0000}"/>
    <cellStyle name="20% - Accent1 4 2 2 3 4 3 4 2 2 2" xfId="32780" xr:uid="{00000000-0005-0000-0000-0000557F0000}"/>
    <cellStyle name="20% - Accent1 4 2 2 3 4 3 4 2 3" xfId="32781" xr:uid="{00000000-0005-0000-0000-0000567F0000}"/>
    <cellStyle name="20% - Accent1 4 2 2 3 4 3 4 3" xfId="32782" xr:uid="{00000000-0005-0000-0000-0000577F0000}"/>
    <cellStyle name="20% - Accent1 4 2 2 3 4 3 4 3 2" xfId="32783" xr:uid="{00000000-0005-0000-0000-0000587F0000}"/>
    <cellStyle name="20% - Accent1 4 2 2 3 4 3 4 4" xfId="32784" xr:uid="{00000000-0005-0000-0000-0000597F0000}"/>
    <cellStyle name="20% - Accent1 4 2 2 3 4 3 5" xfId="32785" xr:uid="{00000000-0005-0000-0000-00005A7F0000}"/>
    <cellStyle name="20% - Accent1 4 2 2 3 4 3 5 2" xfId="32786" xr:uid="{00000000-0005-0000-0000-00005B7F0000}"/>
    <cellStyle name="20% - Accent1 4 2 2 3 4 3 5 2 2" xfId="32787" xr:uid="{00000000-0005-0000-0000-00005C7F0000}"/>
    <cellStyle name="20% - Accent1 4 2 2 3 4 3 5 3" xfId="32788" xr:uid="{00000000-0005-0000-0000-00005D7F0000}"/>
    <cellStyle name="20% - Accent1 4 2 2 3 4 3 6" xfId="32789" xr:uid="{00000000-0005-0000-0000-00005E7F0000}"/>
    <cellStyle name="20% - Accent1 4 2 2 3 4 3 6 2" xfId="32790" xr:uid="{00000000-0005-0000-0000-00005F7F0000}"/>
    <cellStyle name="20% - Accent1 4 2 2 3 4 3 6 2 2" xfId="32791" xr:uid="{00000000-0005-0000-0000-0000607F0000}"/>
    <cellStyle name="20% - Accent1 4 2 2 3 4 3 6 3" xfId="32792" xr:uid="{00000000-0005-0000-0000-0000617F0000}"/>
    <cellStyle name="20% - Accent1 4 2 2 3 4 3 7" xfId="32793" xr:uid="{00000000-0005-0000-0000-0000627F0000}"/>
    <cellStyle name="20% - Accent1 4 2 2 3 4 3 7 2" xfId="32794" xr:uid="{00000000-0005-0000-0000-0000637F0000}"/>
    <cellStyle name="20% - Accent1 4 2 2 3 4 3 8" xfId="32795" xr:uid="{00000000-0005-0000-0000-0000647F0000}"/>
    <cellStyle name="20% - Accent1 4 2 2 3 4 3 8 2" xfId="32796" xr:uid="{00000000-0005-0000-0000-0000657F0000}"/>
    <cellStyle name="20% - Accent1 4 2 2 3 4 3 9" xfId="32797" xr:uid="{00000000-0005-0000-0000-0000667F0000}"/>
    <cellStyle name="20% - Accent1 4 2 2 3 4 4" xfId="32798" xr:uid="{00000000-0005-0000-0000-0000677F0000}"/>
    <cellStyle name="20% - Accent1 4 2 2 3 4 4 2" xfId="32799" xr:uid="{00000000-0005-0000-0000-0000687F0000}"/>
    <cellStyle name="20% - Accent1 4 2 2 3 4 4 2 2" xfId="32800" xr:uid="{00000000-0005-0000-0000-0000697F0000}"/>
    <cellStyle name="20% - Accent1 4 2 2 3 4 4 2 2 2" xfId="32801" xr:uid="{00000000-0005-0000-0000-00006A7F0000}"/>
    <cellStyle name="20% - Accent1 4 2 2 3 4 4 2 3" xfId="32802" xr:uid="{00000000-0005-0000-0000-00006B7F0000}"/>
    <cellStyle name="20% - Accent1 4 2 2 3 4 4 3" xfId="32803" xr:uid="{00000000-0005-0000-0000-00006C7F0000}"/>
    <cellStyle name="20% - Accent1 4 2 2 3 4 4 3 2" xfId="32804" xr:uid="{00000000-0005-0000-0000-00006D7F0000}"/>
    <cellStyle name="20% - Accent1 4 2 2 3 4 4 4" xfId="32805" xr:uid="{00000000-0005-0000-0000-00006E7F0000}"/>
    <cellStyle name="20% - Accent1 4 2 2 3 4 5" xfId="32806" xr:uid="{00000000-0005-0000-0000-00006F7F0000}"/>
    <cellStyle name="20% - Accent1 4 2 2 3 4 5 2" xfId="32807" xr:uid="{00000000-0005-0000-0000-0000707F0000}"/>
    <cellStyle name="20% - Accent1 4 2 2 3 4 5 2 2" xfId="32808" xr:uid="{00000000-0005-0000-0000-0000717F0000}"/>
    <cellStyle name="20% - Accent1 4 2 2 3 4 5 2 2 2" xfId="32809" xr:uid="{00000000-0005-0000-0000-0000727F0000}"/>
    <cellStyle name="20% - Accent1 4 2 2 3 4 5 2 3" xfId="32810" xr:uid="{00000000-0005-0000-0000-0000737F0000}"/>
    <cellStyle name="20% - Accent1 4 2 2 3 4 5 3" xfId="32811" xr:uid="{00000000-0005-0000-0000-0000747F0000}"/>
    <cellStyle name="20% - Accent1 4 2 2 3 4 5 3 2" xfId="32812" xr:uid="{00000000-0005-0000-0000-0000757F0000}"/>
    <cellStyle name="20% - Accent1 4 2 2 3 4 5 4" xfId="32813" xr:uid="{00000000-0005-0000-0000-0000767F0000}"/>
    <cellStyle name="20% - Accent1 4 2 2 3 4 6" xfId="32814" xr:uid="{00000000-0005-0000-0000-0000777F0000}"/>
    <cellStyle name="20% - Accent1 4 2 2 3 4 6 2" xfId="32815" xr:uid="{00000000-0005-0000-0000-0000787F0000}"/>
    <cellStyle name="20% - Accent1 4 2 2 3 4 6 2 2" xfId="32816" xr:uid="{00000000-0005-0000-0000-0000797F0000}"/>
    <cellStyle name="20% - Accent1 4 2 2 3 4 6 2 2 2" xfId="32817" xr:uid="{00000000-0005-0000-0000-00007A7F0000}"/>
    <cellStyle name="20% - Accent1 4 2 2 3 4 6 2 3" xfId="32818" xr:uid="{00000000-0005-0000-0000-00007B7F0000}"/>
    <cellStyle name="20% - Accent1 4 2 2 3 4 6 3" xfId="32819" xr:uid="{00000000-0005-0000-0000-00007C7F0000}"/>
    <cellStyle name="20% - Accent1 4 2 2 3 4 6 3 2" xfId="32820" xr:uid="{00000000-0005-0000-0000-00007D7F0000}"/>
    <cellStyle name="20% - Accent1 4 2 2 3 4 6 4" xfId="32821" xr:uid="{00000000-0005-0000-0000-00007E7F0000}"/>
    <cellStyle name="20% - Accent1 4 2 2 3 4 7" xfId="32822" xr:uid="{00000000-0005-0000-0000-00007F7F0000}"/>
    <cellStyle name="20% - Accent1 4 2 2 3 4 7 2" xfId="32823" xr:uid="{00000000-0005-0000-0000-0000807F0000}"/>
    <cellStyle name="20% - Accent1 4 2 2 3 4 7 2 2" xfId="32824" xr:uid="{00000000-0005-0000-0000-0000817F0000}"/>
    <cellStyle name="20% - Accent1 4 2 2 3 4 7 3" xfId="32825" xr:uid="{00000000-0005-0000-0000-0000827F0000}"/>
    <cellStyle name="20% - Accent1 4 2 2 3 4 8" xfId="32826" xr:uid="{00000000-0005-0000-0000-0000837F0000}"/>
    <cellStyle name="20% - Accent1 4 2 2 3 4 8 2" xfId="32827" xr:uid="{00000000-0005-0000-0000-0000847F0000}"/>
    <cellStyle name="20% - Accent1 4 2 2 3 4 8 2 2" xfId="32828" xr:uid="{00000000-0005-0000-0000-0000857F0000}"/>
    <cellStyle name="20% - Accent1 4 2 2 3 4 8 3" xfId="32829" xr:uid="{00000000-0005-0000-0000-0000867F0000}"/>
    <cellStyle name="20% - Accent1 4 2 2 3 4 9" xfId="32830" xr:uid="{00000000-0005-0000-0000-0000877F0000}"/>
    <cellStyle name="20% - Accent1 4 2 2 3 4 9 2" xfId="32831" xr:uid="{00000000-0005-0000-0000-0000887F0000}"/>
    <cellStyle name="20% - Accent1 4 2 2 3 5" xfId="32832" xr:uid="{00000000-0005-0000-0000-0000897F0000}"/>
    <cellStyle name="20% - Accent1 4 2 2 3 5 2" xfId="32833" xr:uid="{00000000-0005-0000-0000-00008A7F0000}"/>
    <cellStyle name="20% - Accent1 4 2 2 3 5 2 2" xfId="32834" xr:uid="{00000000-0005-0000-0000-00008B7F0000}"/>
    <cellStyle name="20% - Accent1 4 2 2 3 5 2 2 2" xfId="32835" xr:uid="{00000000-0005-0000-0000-00008C7F0000}"/>
    <cellStyle name="20% - Accent1 4 2 2 3 5 2 2 2 2" xfId="32836" xr:uid="{00000000-0005-0000-0000-00008D7F0000}"/>
    <cellStyle name="20% - Accent1 4 2 2 3 5 2 2 3" xfId="32837" xr:uid="{00000000-0005-0000-0000-00008E7F0000}"/>
    <cellStyle name="20% - Accent1 4 2 2 3 5 2 3" xfId="32838" xr:uid="{00000000-0005-0000-0000-00008F7F0000}"/>
    <cellStyle name="20% - Accent1 4 2 2 3 5 2 3 2" xfId="32839" xr:uid="{00000000-0005-0000-0000-0000907F0000}"/>
    <cellStyle name="20% - Accent1 4 2 2 3 5 2 4" xfId="32840" xr:uid="{00000000-0005-0000-0000-0000917F0000}"/>
    <cellStyle name="20% - Accent1 4 2 2 3 5 3" xfId="32841" xr:uid="{00000000-0005-0000-0000-0000927F0000}"/>
    <cellStyle name="20% - Accent1 4 2 2 3 5 3 2" xfId="32842" xr:uid="{00000000-0005-0000-0000-0000937F0000}"/>
    <cellStyle name="20% - Accent1 4 2 2 3 5 3 2 2" xfId="32843" xr:uid="{00000000-0005-0000-0000-0000947F0000}"/>
    <cellStyle name="20% - Accent1 4 2 2 3 5 3 2 2 2" xfId="32844" xr:uid="{00000000-0005-0000-0000-0000957F0000}"/>
    <cellStyle name="20% - Accent1 4 2 2 3 5 3 2 3" xfId="32845" xr:uid="{00000000-0005-0000-0000-0000967F0000}"/>
    <cellStyle name="20% - Accent1 4 2 2 3 5 3 3" xfId="32846" xr:uid="{00000000-0005-0000-0000-0000977F0000}"/>
    <cellStyle name="20% - Accent1 4 2 2 3 5 3 3 2" xfId="32847" xr:uid="{00000000-0005-0000-0000-0000987F0000}"/>
    <cellStyle name="20% - Accent1 4 2 2 3 5 3 4" xfId="32848" xr:uid="{00000000-0005-0000-0000-0000997F0000}"/>
    <cellStyle name="20% - Accent1 4 2 2 3 5 4" xfId="32849" xr:uid="{00000000-0005-0000-0000-00009A7F0000}"/>
    <cellStyle name="20% - Accent1 4 2 2 3 5 4 2" xfId="32850" xr:uid="{00000000-0005-0000-0000-00009B7F0000}"/>
    <cellStyle name="20% - Accent1 4 2 2 3 5 4 2 2" xfId="32851" xr:uid="{00000000-0005-0000-0000-00009C7F0000}"/>
    <cellStyle name="20% - Accent1 4 2 2 3 5 4 2 2 2" xfId="32852" xr:uid="{00000000-0005-0000-0000-00009D7F0000}"/>
    <cellStyle name="20% - Accent1 4 2 2 3 5 4 2 3" xfId="32853" xr:uid="{00000000-0005-0000-0000-00009E7F0000}"/>
    <cellStyle name="20% - Accent1 4 2 2 3 5 4 3" xfId="32854" xr:uid="{00000000-0005-0000-0000-00009F7F0000}"/>
    <cellStyle name="20% - Accent1 4 2 2 3 5 4 3 2" xfId="32855" xr:uid="{00000000-0005-0000-0000-0000A07F0000}"/>
    <cellStyle name="20% - Accent1 4 2 2 3 5 4 4" xfId="32856" xr:uid="{00000000-0005-0000-0000-0000A17F0000}"/>
    <cellStyle name="20% - Accent1 4 2 2 3 5 5" xfId="32857" xr:uid="{00000000-0005-0000-0000-0000A27F0000}"/>
    <cellStyle name="20% - Accent1 4 2 2 3 5 5 2" xfId="32858" xr:uid="{00000000-0005-0000-0000-0000A37F0000}"/>
    <cellStyle name="20% - Accent1 4 2 2 3 5 5 2 2" xfId="32859" xr:uid="{00000000-0005-0000-0000-0000A47F0000}"/>
    <cellStyle name="20% - Accent1 4 2 2 3 5 5 3" xfId="32860" xr:uid="{00000000-0005-0000-0000-0000A57F0000}"/>
    <cellStyle name="20% - Accent1 4 2 2 3 5 6" xfId="32861" xr:uid="{00000000-0005-0000-0000-0000A67F0000}"/>
    <cellStyle name="20% - Accent1 4 2 2 3 5 6 2" xfId="32862" xr:uid="{00000000-0005-0000-0000-0000A77F0000}"/>
    <cellStyle name="20% - Accent1 4 2 2 3 5 6 2 2" xfId="32863" xr:uid="{00000000-0005-0000-0000-0000A87F0000}"/>
    <cellStyle name="20% - Accent1 4 2 2 3 5 6 3" xfId="32864" xr:uid="{00000000-0005-0000-0000-0000A97F0000}"/>
    <cellStyle name="20% - Accent1 4 2 2 3 5 7" xfId="32865" xr:uid="{00000000-0005-0000-0000-0000AA7F0000}"/>
    <cellStyle name="20% - Accent1 4 2 2 3 5 7 2" xfId="32866" xr:uid="{00000000-0005-0000-0000-0000AB7F0000}"/>
    <cellStyle name="20% - Accent1 4 2 2 3 5 8" xfId="32867" xr:uid="{00000000-0005-0000-0000-0000AC7F0000}"/>
    <cellStyle name="20% - Accent1 4 2 2 3 5 8 2" xfId="32868" xr:uid="{00000000-0005-0000-0000-0000AD7F0000}"/>
    <cellStyle name="20% - Accent1 4 2 2 3 5 9" xfId="32869" xr:uid="{00000000-0005-0000-0000-0000AE7F0000}"/>
    <cellStyle name="20% - Accent1 4 2 2 3 6" xfId="32870" xr:uid="{00000000-0005-0000-0000-0000AF7F0000}"/>
    <cellStyle name="20% - Accent1 4 2 2 3 6 2" xfId="32871" xr:uid="{00000000-0005-0000-0000-0000B07F0000}"/>
    <cellStyle name="20% - Accent1 4 2 2 3 6 2 2" xfId="32872" xr:uid="{00000000-0005-0000-0000-0000B17F0000}"/>
    <cellStyle name="20% - Accent1 4 2 2 3 6 2 2 2" xfId="32873" xr:uid="{00000000-0005-0000-0000-0000B27F0000}"/>
    <cellStyle name="20% - Accent1 4 2 2 3 6 2 2 2 2" xfId="32874" xr:uid="{00000000-0005-0000-0000-0000B37F0000}"/>
    <cellStyle name="20% - Accent1 4 2 2 3 6 2 2 3" xfId="32875" xr:uid="{00000000-0005-0000-0000-0000B47F0000}"/>
    <cellStyle name="20% - Accent1 4 2 2 3 6 2 3" xfId="32876" xr:uid="{00000000-0005-0000-0000-0000B57F0000}"/>
    <cellStyle name="20% - Accent1 4 2 2 3 6 2 3 2" xfId="32877" xr:uid="{00000000-0005-0000-0000-0000B67F0000}"/>
    <cellStyle name="20% - Accent1 4 2 2 3 6 2 4" xfId="32878" xr:uid="{00000000-0005-0000-0000-0000B77F0000}"/>
    <cellStyle name="20% - Accent1 4 2 2 3 6 3" xfId="32879" xr:uid="{00000000-0005-0000-0000-0000B87F0000}"/>
    <cellStyle name="20% - Accent1 4 2 2 3 6 3 2" xfId="32880" xr:uid="{00000000-0005-0000-0000-0000B97F0000}"/>
    <cellStyle name="20% - Accent1 4 2 2 3 6 3 2 2" xfId="32881" xr:uid="{00000000-0005-0000-0000-0000BA7F0000}"/>
    <cellStyle name="20% - Accent1 4 2 2 3 6 3 2 2 2" xfId="32882" xr:uid="{00000000-0005-0000-0000-0000BB7F0000}"/>
    <cellStyle name="20% - Accent1 4 2 2 3 6 3 2 3" xfId="32883" xr:uid="{00000000-0005-0000-0000-0000BC7F0000}"/>
    <cellStyle name="20% - Accent1 4 2 2 3 6 3 3" xfId="32884" xr:uid="{00000000-0005-0000-0000-0000BD7F0000}"/>
    <cellStyle name="20% - Accent1 4 2 2 3 6 3 3 2" xfId="32885" xr:uid="{00000000-0005-0000-0000-0000BE7F0000}"/>
    <cellStyle name="20% - Accent1 4 2 2 3 6 3 4" xfId="32886" xr:uid="{00000000-0005-0000-0000-0000BF7F0000}"/>
    <cellStyle name="20% - Accent1 4 2 2 3 6 4" xfId="32887" xr:uid="{00000000-0005-0000-0000-0000C07F0000}"/>
    <cellStyle name="20% - Accent1 4 2 2 3 6 4 2" xfId="32888" xr:uid="{00000000-0005-0000-0000-0000C17F0000}"/>
    <cellStyle name="20% - Accent1 4 2 2 3 6 4 2 2" xfId="32889" xr:uid="{00000000-0005-0000-0000-0000C27F0000}"/>
    <cellStyle name="20% - Accent1 4 2 2 3 6 4 2 2 2" xfId="32890" xr:uid="{00000000-0005-0000-0000-0000C37F0000}"/>
    <cellStyle name="20% - Accent1 4 2 2 3 6 4 2 3" xfId="32891" xr:uid="{00000000-0005-0000-0000-0000C47F0000}"/>
    <cellStyle name="20% - Accent1 4 2 2 3 6 4 3" xfId="32892" xr:uid="{00000000-0005-0000-0000-0000C57F0000}"/>
    <cellStyle name="20% - Accent1 4 2 2 3 6 4 3 2" xfId="32893" xr:uid="{00000000-0005-0000-0000-0000C67F0000}"/>
    <cellStyle name="20% - Accent1 4 2 2 3 6 4 4" xfId="32894" xr:uid="{00000000-0005-0000-0000-0000C77F0000}"/>
    <cellStyle name="20% - Accent1 4 2 2 3 6 5" xfId="32895" xr:uid="{00000000-0005-0000-0000-0000C87F0000}"/>
    <cellStyle name="20% - Accent1 4 2 2 3 6 5 2" xfId="32896" xr:uid="{00000000-0005-0000-0000-0000C97F0000}"/>
    <cellStyle name="20% - Accent1 4 2 2 3 6 5 2 2" xfId="32897" xr:uid="{00000000-0005-0000-0000-0000CA7F0000}"/>
    <cellStyle name="20% - Accent1 4 2 2 3 6 5 3" xfId="32898" xr:uid="{00000000-0005-0000-0000-0000CB7F0000}"/>
    <cellStyle name="20% - Accent1 4 2 2 3 6 6" xfId="32899" xr:uid="{00000000-0005-0000-0000-0000CC7F0000}"/>
    <cellStyle name="20% - Accent1 4 2 2 3 6 6 2" xfId="32900" xr:uid="{00000000-0005-0000-0000-0000CD7F0000}"/>
    <cellStyle name="20% - Accent1 4 2 2 3 6 6 2 2" xfId="32901" xr:uid="{00000000-0005-0000-0000-0000CE7F0000}"/>
    <cellStyle name="20% - Accent1 4 2 2 3 6 6 3" xfId="32902" xr:uid="{00000000-0005-0000-0000-0000CF7F0000}"/>
    <cellStyle name="20% - Accent1 4 2 2 3 6 7" xfId="32903" xr:uid="{00000000-0005-0000-0000-0000D07F0000}"/>
    <cellStyle name="20% - Accent1 4 2 2 3 6 7 2" xfId="32904" xr:uid="{00000000-0005-0000-0000-0000D17F0000}"/>
    <cellStyle name="20% - Accent1 4 2 2 3 6 8" xfId="32905" xr:uid="{00000000-0005-0000-0000-0000D27F0000}"/>
    <cellStyle name="20% - Accent1 4 2 2 3 6 8 2" xfId="32906" xr:uid="{00000000-0005-0000-0000-0000D37F0000}"/>
    <cellStyle name="20% - Accent1 4 2 2 3 6 9" xfId="32907" xr:uid="{00000000-0005-0000-0000-0000D47F0000}"/>
    <cellStyle name="20% - Accent1 4 2 2 3 7" xfId="32908" xr:uid="{00000000-0005-0000-0000-0000D57F0000}"/>
    <cellStyle name="20% - Accent1 4 2 2 3 7 2" xfId="32909" xr:uid="{00000000-0005-0000-0000-0000D67F0000}"/>
    <cellStyle name="20% - Accent1 4 2 2 3 7 2 2" xfId="32910" xr:uid="{00000000-0005-0000-0000-0000D77F0000}"/>
    <cellStyle name="20% - Accent1 4 2 2 3 7 2 2 2" xfId="32911" xr:uid="{00000000-0005-0000-0000-0000D87F0000}"/>
    <cellStyle name="20% - Accent1 4 2 2 3 7 2 3" xfId="32912" xr:uid="{00000000-0005-0000-0000-0000D97F0000}"/>
    <cellStyle name="20% - Accent1 4 2 2 3 7 3" xfId="32913" xr:uid="{00000000-0005-0000-0000-0000DA7F0000}"/>
    <cellStyle name="20% - Accent1 4 2 2 3 7 3 2" xfId="32914" xr:uid="{00000000-0005-0000-0000-0000DB7F0000}"/>
    <cellStyle name="20% - Accent1 4 2 2 3 7 4" xfId="32915" xr:uid="{00000000-0005-0000-0000-0000DC7F0000}"/>
    <cellStyle name="20% - Accent1 4 2 2 3 8" xfId="32916" xr:uid="{00000000-0005-0000-0000-0000DD7F0000}"/>
    <cellStyle name="20% - Accent1 4 2 2 3 8 2" xfId="32917" xr:uid="{00000000-0005-0000-0000-0000DE7F0000}"/>
    <cellStyle name="20% - Accent1 4 2 2 3 8 2 2" xfId="32918" xr:uid="{00000000-0005-0000-0000-0000DF7F0000}"/>
    <cellStyle name="20% - Accent1 4 2 2 3 8 2 2 2" xfId="32919" xr:uid="{00000000-0005-0000-0000-0000E07F0000}"/>
    <cellStyle name="20% - Accent1 4 2 2 3 8 2 3" xfId="32920" xr:uid="{00000000-0005-0000-0000-0000E17F0000}"/>
    <cellStyle name="20% - Accent1 4 2 2 3 8 3" xfId="32921" xr:uid="{00000000-0005-0000-0000-0000E27F0000}"/>
    <cellStyle name="20% - Accent1 4 2 2 3 8 3 2" xfId="32922" xr:uid="{00000000-0005-0000-0000-0000E37F0000}"/>
    <cellStyle name="20% - Accent1 4 2 2 3 8 4" xfId="32923" xr:uid="{00000000-0005-0000-0000-0000E47F0000}"/>
    <cellStyle name="20% - Accent1 4 2 2 3 9" xfId="32924" xr:uid="{00000000-0005-0000-0000-0000E57F0000}"/>
    <cellStyle name="20% - Accent1 4 2 2 3 9 2" xfId="32925" xr:uid="{00000000-0005-0000-0000-0000E67F0000}"/>
    <cellStyle name="20% - Accent1 4 2 2 3 9 2 2" xfId="32926" xr:uid="{00000000-0005-0000-0000-0000E77F0000}"/>
    <cellStyle name="20% - Accent1 4 2 2 3 9 2 2 2" xfId="32927" xr:uid="{00000000-0005-0000-0000-0000E87F0000}"/>
    <cellStyle name="20% - Accent1 4 2 2 3 9 2 3" xfId="32928" xr:uid="{00000000-0005-0000-0000-0000E97F0000}"/>
    <cellStyle name="20% - Accent1 4 2 2 3 9 3" xfId="32929" xr:uid="{00000000-0005-0000-0000-0000EA7F0000}"/>
    <cellStyle name="20% - Accent1 4 2 2 3 9 3 2" xfId="32930" xr:uid="{00000000-0005-0000-0000-0000EB7F0000}"/>
    <cellStyle name="20% - Accent1 4 2 2 3 9 4" xfId="32931" xr:uid="{00000000-0005-0000-0000-0000EC7F0000}"/>
    <cellStyle name="20% - Accent1 4 2 2 4" xfId="32932" xr:uid="{00000000-0005-0000-0000-0000ED7F0000}"/>
    <cellStyle name="20% - Accent1 4 2 2 4 10" xfId="32933" xr:uid="{00000000-0005-0000-0000-0000EE7F0000}"/>
    <cellStyle name="20% - Accent1 4 2 2 4 10 2" xfId="32934" xr:uid="{00000000-0005-0000-0000-0000EF7F0000}"/>
    <cellStyle name="20% - Accent1 4 2 2 4 11" xfId="32935" xr:uid="{00000000-0005-0000-0000-0000F07F0000}"/>
    <cellStyle name="20% - Accent1 4 2 2 4 2" xfId="32936" xr:uid="{00000000-0005-0000-0000-0000F17F0000}"/>
    <cellStyle name="20% - Accent1 4 2 2 4 2 2" xfId="32937" xr:uid="{00000000-0005-0000-0000-0000F27F0000}"/>
    <cellStyle name="20% - Accent1 4 2 2 4 2 2 2" xfId="32938" xr:uid="{00000000-0005-0000-0000-0000F37F0000}"/>
    <cellStyle name="20% - Accent1 4 2 2 4 2 2 2 2" xfId="32939" xr:uid="{00000000-0005-0000-0000-0000F47F0000}"/>
    <cellStyle name="20% - Accent1 4 2 2 4 2 2 2 2 2" xfId="32940" xr:uid="{00000000-0005-0000-0000-0000F57F0000}"/>
    <cellStyle name="20% - Accent1 4 2 2 4 2 2 2 3" xfId="32941" xr:uid="{00000000-0005-0000-0000-0000F67F0000}"/>
    <cellStyle name="20% - Accent1 4 2 2 4 2 2 3" xfId="32942" xr:uid="{00000000-0005-0000-0000-0000F77F0000}"/>
    <cellStyle name="20% - Accent1 4 2 2 4 2 2 3 2" xfId="32943" xr:uid="{00000000-0005-0000-0000-0000F87F0000}"/>
    <cellStyle name="20% - Accent1 4 2 2 4 2 2 4" xfId="32944" xr:uid="{00000000-0005-0000-0000-0000F97F0000}"/>
    <cellStyle name="20% - Accent1 4 2 2 4 2 3" xfId="32945" xr:uid="{00000000-0005-0000-0000-0000FA7F0000}"/>
    <cellStyle name="20% - Accent1 4 2 2 4 2 3 2" xfId="32946" xr:uid="{00000000-0005-0000-0000-0000FB7F0000}"/>
    <cellStyle name="20% - Accent1 4 2 2 4 2 3 2 2" xfId="32947" xr:uid="{00000000-0005-0000-0000-0000FC7F0000}"/>
    <cellStyle name="20% - Accent1 4 2 2 4 2 3 2 2 2" xfId="32948" xr:uid="{00000000-0005-0000-0000-0000FD7F0000}"/>
    <cellStyle name="20% - Accent1 4 2 2 4 2 3 2 3" xfId="32949" xr:uid="{00000000-0005-0000-0000-0000FE7F0000}"/>
    <cellStyle name="20% - Accent1 4 2 2 4 2 3 3" xfId="32950" xr:uid="{00000000-0005-0000-0000-0000FF7F0000}"/>
    <cellStyle name="20% - Accent1 4 2 2 4 2 3 3 2" xfId="32951" xr:uid="{00000000-0005-0000-0000-000000800000}"/>
    <cellStyle name="20% - Accent1 4 2 2 4 2 3 4" xfId="32952" xr:uid="{00000000-0005-0000-0000-000001800000}"/>
    <cellStyle name="20% - Accent1 4 2 2 4 2 4" xfId="32953" xr:uid="{00000000-0005-0000-0000-000002800000}"/>
    <cellStyle name="20% - Accent1 4 2 2 4 2 4 2" xfId="32954" xr:uid="{00000000-0005-0000-0000-000003800000}"/>
    <cellStyle name="20% - Accent1 4 2 2 4 2 4 2 2" xfId="32955" xr:uid="{00000000-0005-0000-0000-000004800000}"/>
    <cellStyle name="20% - Accent1 4 2 2 4 2 4 2 2 2" xfId="32956" xr:uid="{00000000-0005-0000-0000-000005800000}"/>
    <cellStyle name="20% - Accent1 4 2 2 4 2 4 2 3" xfId="32957" xr:uid="{00000000-0005-0000-0000-000006800000}"/>
    <cellStyle name="20% - Accent1 4 2 2 4 2 4 3" xfId="32958" xr:uid="{00000000-0005-0000-0000-000007800000}"/>
    <cellStyle name="20% - Accent1 4 2 2 4 2 4 3 2" xfId="32959" xr:uid="{00000000-0005-0000-0000-000008800000}"/>
    <cellStyle name="20% - Accent1 4 2 2 4 2 4 4" xfId="32960" xr:uid="{00000000-0005-0000-0000-000009800000}"/>
    <cellStyle name="20% - Accent1 4 2 2 4 2 5" xfId="32961" xr:uid="{00000000-0005-0000-0000-00000A800000}"/>
    <cellStyle name="20% - Accent1 4 2 2 4 2 5 2" xfId="32962" xr:uid="{00000000-0005-0000-0000-00000B800000}"/>
    <cellStyle name="20% - Accent1 4 2 2 4 2 5 2 2" xfId="32963" xr:uid="{00000000-0005-0000-0000-00000C800000}"/>
    <cellStyle name="20% - Accent1 4 2 2 4 2 5 3" xfId="32964" xr:uid="{00000000-0005-0000-0000-00000D800000}"/>
    <cellStyle name="20% - Accent1 4 2 2 4 2 6" xfId="32965" xr:uid="{00000000-0005-0000-0000-00000E800000}"/>
    <cellStyle name="20% - Accent1 4 2 2 4 2 6 2" xfId="32966" xr:uid="{00000000-0005-0000-0000-00000F800000}"/>
    <cellStyle name="20% - Accent1 4 2 2 4 2 6 2 2" xfId="32967" xr:uid="{00000000-0005-0000-0000-000010800000}"/>
    <cellStyle name="20% - Accent1 4 2 2 4 2 6 3" xfId="32968" xr:uid="{00000000-0005-0000-0000-000011800000}"/>
    <cellStyle name="20% - Accent1 4 2 2 4 2 7" xfId="32969" xr:uid="{00000000-0005-0000-0000-000012800000}"/>
    <cellStyle name="20% - Accent1 4 2 2 4 2 7 2" xfId="32970" xr:uid="{00000000-0005-0000-0000-000013800000}"/>
    <cellStyle name="20% - Accent1 4 2 2 4 2 8" xfId="32971" xr:uid="{00000000-0005-0000-0000-000014800000}"/>
    <cellStyle name="20% - Accent1 4 2 2 4 2 8 2" xfId="32972" xr:uid="{00000000-0005-0000-0000-000015800000}"/>
    <cellStyle name="20% - Accent1 4 2 2 4 2 9" xfId="32973" xr:uid="{00000000-0005-0000-0000-000016800000}"/>
    <cellStyle name="20% - Accent1 4 2 2 4 3" xfId="32974" xr:uid="{00000000-0005-0000-0000-000017800000}"/>
    <cellStyle name="20% - Accent1 4 2 2 4 3 2" xfId="32975" xr:uid="{00000000-0005-0000-0000-000018800000}"/>
    <cellStyle name="20% - Accent1 4 2 2 4 3 2 2" xfId="32976" xr:uid="{00000000-0005-0000-0000-000019800000}"/>
    <cellStyle name="20% - Accent1 4 2 2 4 3 2 2 2" xfId="32977" xr:uid="{00000000-0005-0000-0000-00001A800000}"/>
    <cellStyle name="20% - Accent1 4 2 2 4 3 2 2 2 2" xfId="32978" xr:uid="{00000000-0005-0000-0000-00001B800000}"/>
    <cellStyle name="20% - Accent1 4 2 2 4 3 2 2 3" xfId="32979" xr:uid="{00000000-0005-0000-0000-00001C800000}"/>
    <cellStyle name="20% - Accent1 4 2 2 4 3 2 3" xfId="32980" xr:uid="{00000000-0005-0000-0000-00001D800000}"/>
    <cellStyle name="20% - Accent1 4 2 2 4 3 2 3 2" xfId="32981" xr:uid="{00000000-0005-0000-0000-00001E800000}"/>
    <cellStyle name="20% - Accent1 4 2 2 4 3 2 4" xfId="32982" xr:uid="{00000000-0005-0000-0000-00001F800000}"/>
    <cellStyle name="20% - Accent1 4 2 2 4 3 3" xfId="32983" xr:uid="{00000000-0005-0000-0000-000020800000}"/>
    <cellStyle name="20% - Accent1 4 2 2 4 3 3 2" xfId="32984" xr:uid="{00000000-0005-0000-0000-000021800000}"/>
    <cellStyle name="20% - Accent1 4 2 2 4 3 3 2 2" xfId="32985" xr:uid="{00000000-0005-0000-0000-000022800000}"/>
    <cellStyle name="20% - Accent1 4 2 2 4 3 3 2 2 2" xfId="32986" xr:uid="{00000000-0005-0000-0000-000023800000}"/>
    <cellStyle name="20% - Accent1 4 2 2 4 3 3 2 3" xfId="32987" xr:uid="{00000000-0005-0000-0000-000024800000}"/>
    <cellStyle name="20% - Accent1 4 2 2 4 3 3 3" xfId="32988" xr:uid="{00000000-0005-0000-0000-000025800000}"/>
    <cellStyle name="20% - Accent1 4 2 2 4 3 3 3 2" xfId="32989" xr:uid="{00000000-0005-0000-0000-000026800000}"/>
    <cellStyle name="20% - Accent1 4 2 2 4 3 3 4" xfId="32990" xr:uid="{00000000-0005-0000-0000-000027800000}"/>
    <cellStyle name="20% - Accent1 4 2 2 4 3 4" xfId="32991" xr:uid="{00000000-0005-0000-0000-000028800000}"/>
    <cellStyle name="20% - Accent1 4 2 2 4 3 4 2" xfId="32992" xr:uid="{00000000-0005-0000-0000-000029800000}"/>
    <cellStyle name="20% - Accent1 4 2 2 4 3 4 2 2" xfId="32993" xr:uid="{00000000-0005-0000-0000-00002A800000}"/>
    <cellStyle name="20% - Accent1 4 2 2 4 3 4 2 2 2" xfId="32994" xr:uid="{00000000-0005-0000-0000-00002B800000}"/>
    <cellStyle name="20% - Accent1 4 2 2 4 3 4 2 3" xfId="32995" xr:uid="{00000000-0005-0000-0000-00002C800000}"/>
    <cellStyle name="20% - Accent1 4 2 2 4 3 4 3" xfId="32996" xr:uid="{00000000-0005-0000-0000-00002D800000}"/>
    <cellStyle name="20% - Accent1 4 2 2 4 3 4 3 2" xfId="32997" xr:uid="{00000000-0005-0000-0000-00002E800000}"/>
    <cellStyle name="20% - Accent1 4 2 2 4 3 4 4" xfId="32998" xr:uid="{00000000-0005-0000-0000-00002F800000}"/>
    <cellStyle name="20% - Accent1 4 2 2 4 3 5" xfId="32999" xr:uid="{00000000-0005-0000-0000-000030800000}"/>
    <cellStyle name="20% - Accent1 4 2 2 4 3 5 2" xfId="33000" xr:uid="{00000000-0005-0000-0000-000031800000}"/>
    <cellStyle name="20% - Accent1 4 2 2 4 3 5 2 2" xfId="33001" xr:uid="{00000000-0005-0000-0000-000032800000}"/>
    <cellStyle name="20% - Accent1 4 2 2 4 3 5 3" xfId="33002" xr:uid="{00000000-0005-0000-0000-000033800000}"/>
    <cellStyle name="20% - Accent1 4 2 2 4 3 6" xfId="33003" xr:uid="{00000000-0005-0000-0000-000034800000}"/>
    <cellStyle name="20% - Accent1 4 2 2 4 3 6 2" xfId="33004" xr:uid="{00000000-0005-0000-0000-000035800000}"/>
    <cellStyle name="20% - Accent1 4 2 2 4 3 6 2 2" xfId="33005" xr:uid="{00000000-0005-0000-0000-000036800000}"/>
    <cellStyle name="20% - Accent1 4 2 2 4 3 6 3" xfId="33006" xr:uid="{00000000-0005-0000-0000-000037800000}"/>
    <cellStyle name="20% - Accent1 4 2 2 4 3 7" xfId="33007" xr:uid="{00000000-0005-0000-0000-000038800000}"/>
    <cellStyle name="20% - Accent1 4 2 2 4 3 7 2" xfId="33008" xr:uid="{00000000-0005-0000-0000-000039800000}"/>
    <cellStyle name="20% - Accent1 4 2 2 4 3 8" xfId="33009" xr:uid="{00000000-0005-0000-0000-00003A800000}"/>
    <cellStyle name="20% - Accent1 4 2 2 4 3 8 2" xfId="33010" xr:uid="{00000000-0005-0000-0000-00003B800000}"/>
    <cellStyle name="20% - Accent1 4 2 2 4 3 9" xfId="33011" xr:uid="{00000000-0005-0000-0000-00003C800000}"/>
    <cellStyle name="20% - Accent1 4 2 2 4 4" xfId="33012" xr:uid="{00000000-0005-0000-0000-00003D800000}"/>
    <cellStyle name="20% - Accent1 4 2 2 4 4 2" xfId="33013" xr:uid="{00000000-0005-0000-0000-00003E800000}"/>
    <cellStyle name="20% - Accent1 4 2 2 4 4 2 2" xfId="33014" xr:uid="{00000000-0005-0000-0000-00003F800000}"/>
    <cellStyle name="20% - Accent1 4 2 2 4 4 2 2 2" xfId="33015" xr:uid="{00000000-0005-0000-0000-000040800000}"/>
    <cellStyle name="20% - Accent1 4 2 2 4 4 2 3" xfId="33016" xr:uid="{00000000-0005-0000-0000-000041800000}"/>
    <cellStyle name="20% - Accent1 4 2 2 4 4 3" xfId="33017" xr:uid="{00000000-0005-0000-0000-000042800000}"/>
    <cellStyle name="20% - Accent1 4 2 2 4 4 3 2" xfId="33018" xr:uid="{00000000-0005-0000-0000-000043800000}"/>
    <cellStyle name="20% - Accent1 4 2 2 4 4 4" xfId="33019" xr:uid="{00000000-0005-0000-0000-000044800000}"/>
    <cellStyle name="20% - Accent1 4 2 2 4 5" xfId="33020" xr:uid="{00000000-0005-0000-0000-000045800000}"/>
    <cellStyle name="20% - Accent1 4 2 2 4 5 2" xfId="33021" xr:uid="{00000000-0005-0000-0000-000046800000}"/>
    <cellStyle name="20% - Accent1 4 2 2 4 5 2 2" xfId="33022" xr:uid="{00000000-0005-0000-0000-000047800000}"/>
    <cellStyle name="20% - Accent1 4 2 2 4 5 2 2 2" xfId="33023" xr:uid="{00000000-0005-0000-0000-000048800000}"/>
    <cellStyle name="20% - Accent1 4 2 2 4 5 2 3" xfId="33024" xr:uid="{00000000-0005-0000-0000-000049800000}"/>
    <cellStyle name="20% - Accent1 4 2 2 4 5 3" xfId="33025" xr:uid="{00000000-0005-0000-0000-00004A800000}"/>
    <cellStyle name="20% - Accent1 4 2 2 4 5 3 2" xfId="33026" xr:uid="{00000000-0005-0000-0000-00004B800000}"/>
    <cellStyle name="20% - Accent1 4 2 2 4 5 4" xfId="33027" xr:uid="{00000000-0005-0000-0000-00004C800000}"/>
    <cellStyle name="20% - Accent1 4 2 2 4 6" xfId="33028" xr:uid="{00000000-0005-0000-0000-00004D800000}"/>
    <cellStyle name="20% - Accent1 4 2 2 4 6 2" xfId="33029" xr:uid="{00000000-0005-0000-0000-00004E800000}"/>
    <cellStyle name="20% - Accent1 4 2 2 4 6 2 2" xfId="33030" xr:uid="{00000000-0005-0000-0000-00004F800000}"/>
    <cellStyle name="20% - Accent1 4 2 2 4 6 2 2 2" xfId="33031" xr:uid="{00000000-0005-0000-0000-000050800000}"/>
    <cellStyle name="20% - Accent1 4 2 2 4 6 2 3" xfId="33032" xr:uid="{00000000-0005-0000-0000-000051800000}"/>
    <cellStyle name="20% - Accent1 4 2 2 4 6 3" xfId="33033" xr:uid="{00000000-0005-0000-0000-000052800000}"/>
    <cellStyle name="20% - Accent1 4 2 2 4 6 3 2" xfId="33034" xr:uid="{00000000-0005-0000-0000-000053800000}"/>
    <cellStyle name="20% - Accent1 4 2 2 4 6 4" xfId="33035" xr:uid="{00000000-0005-0000-0000-000054800000}"/>
    <cellStyle name="20% - Accent1 4 2 2 4 7" xfId="33036" xr:uid="{00000000-0005-0000-0000-000055800000}"/>
    <cellStyle name="20% - Accent1 4 2 2 4 7 2" xfId="33037" xr:uid="{00000000-0005-0000-0000-000056800000}"/>
    <cellStyle name="20% - Accent1 4 2 2 4 7 2 2" xfId="33038" xr:uid="{00000000-0005-0000-0000-000057800000}"/>
    <cellStyle name="20% - Accent1 4 2 2 4 7 3" xfId="33039" xr:uid="{00000000-0005-0000-0000-000058800000}"/>
    <cellStyle name="20% - Accent1 4 2 2 4 8" xfId="33040" xr:uid="{00000000-0005-0000-0000-000059800000}"/>
    <cellStyle name="20% - Accent1 4 2 2 4 8 2" xfId="33041" xr:uid="{00000000-0005-0000-0000-00005A800000}"/>
    <cellStyle name="20% - Accent1 4 2 2 4 8 2 2" xfId="33042" xr:uid="{00000000-0005-0000-0000-00005B800000}"/>
    <cellStyle name="20% - Accent1 4 2 2 4 8 3" xfId="33043" xr:uid="{00000000-0005-0000-0000-00005C800000}"/>
    <cellStyle name="20% - Accent1 4 2 2 4 9" xfId="33044" xr:uid="{00000000-0005-0000-0000-00005D800000}"/>
    <cellStyle name="20% - Accent1 4 2 2 4 9 2" xfId="33045" xr:uid="{00000000-0005-0000-0000-00005E800000}"/>
    <cellStyle name="20% - Accent1 4 2 2 5" xfId="33046" xr:uid="{00000000-0005-0000-0000-00005F800000}"/>
    <cellStyle name="20% - Accent1 4 2 2 5 10" xfId="33047" xr:uid="{00000000-0005-0000-0000-000060800000}"/>
    <cellStyle name="20% - Accent1 4 2 2 5 10 2" xfId="33048" xr:uid="{00000000-0005-0000-0000-000061800000}"/>
    <cellStyle name="20% - Accent1 4 2 2 5 11" xfId="33049" xr:uid="{00000000-0005-0000-0000-000062800000}"/>
    <cellStyle name="20% - Accent1 4 2 2 5 2" xfId="33050" xr:uid="{00000000-0005-0000-0000-000063800000}"/>
    <cellStyle name="20% - Accent1 4 2 2 5 2 2" xfId="33051" xr:uid="{00000000-0005-0000-0000-000064800000}"/>
    <cellStyle name="20% - Accent1 4 2 2 5 2 2 2" xfId="33052" xr:uid="{00000000-0005-0000-0000-000065800000}"/>
    <cellStyle name="20% - Accent1 4 2 2 5 2 2 2 2" xfId="33053" xr:uid="{00000000-0005-0000-0000-000066800000}"/>
    <cellStyle name="20% - Accent1 4 2 2 5 2 2 2 2 2" xfId="33054" xr:uid="{00000000-0005-0000-0000-000067800000}"/>
    <cellStyle name="20% - Accent1 4 2 2 5 2 2 2 3" xfId="33055" xr:uid="{00000000-0005-0000-0000-000068800000}"/>
    <cellStyle name="20% - Accent1 4 2 2 5 2 2 3" xfId="33056" xr:uid="{00000000-0005-0000-0000-000069800000}"/>
    <cellStyle name="20% - Accent1 4 2 2 5 2 2 3 2" xfId="33057" xr:uid="{00000000-0005-0000-0000-00006A800000}"/>
    <cellStyle name="20% - Accent1 4 2 2 5 2 2 4" xfId="33058" xr:uid="{00000000-0005-0000-0000-00006B800000}"/>
    <cellStyle name="20% - Accent1 4 2 2 5 2 3" xfId="33059" xr:uid="{00000000-0005-0000-0000-00006C800000}"/>
    <cellStyle name="20% - Accent1 4 2 2 5 2 3 2" xfId="33060" xr:uid="{00000000-0005-0000-0000-00006D800000}"/>
    <cellStyle name="20% - Accent1 4 2 2 5 2 3 2 2" xfId="33061" xr:uid="{00000000-0005-0000-0000-00006E800000}"/>
    <cellStyle name="20% - Accent1 4 2 2 5 2 3 2 2 2" xfId="33062" xr:uid="{00000000-0005-0000-0000-00006F800000}"/>
    <cellStyle name="20% - Accent1 4 2 2 5 2 3 2 3" xfId="33063" xr:uid="{00000000-0005-0000-0000-000070800000}"/>
    <cellStyle name="20% - Accent1 4 2 2 5 2 3 3" xfId="33064" xr:uid="{00000000-0005-0000-0000-000071800000}"/>
    <cellStyle name="20% - Accent1 4 2 2 5 2 3 3 2" xfId="33065" xr:uid="{00000000-0005-0000-0000-000072800000}"/>
    <cellStyle name="20% - Accent1 4 2 2 5 2 3 4" xfId="33066" xr:uid="{00000000-0005-0000-0000-000073800000}"/>
    <cellStyle name="20% - Accent1 4 2 2 5 2 4" xfId="33067" xr:uid="{00000000-0005-0000-0000-000074800000}"/>
    <cellStyle name="20% - Accent1 4 2 2 5 2 4 2" xfId="33068" xr:uid="{00000000-0005-0000-0000-000075800000}"/>
    <cellStyle name="20% - Accent1 4 2 2 5 2 4 2 2" xfId="33069" xr:uid="{00000000-0005-0000-0000-000076800000}"/>
    <cellStyle name="20% - Accent1 4 2 2 5 2 4 2 2 2" xfId="33070" xr:uid="{00000000-0005-0000-0000-000077800000}"/>
    <cellStyle name="20% - Accent1 4 2 2 5 2 4 2 3" xfId="33071" xr:uid="{00000000-0005-0000-0000-000078800000}"/>
    <cellStyle name="20% - Accent1 4 2 2 5 2 4 3" xfId="33072" xr:uid="{00000000-0005-0000-0000-000079800000}"/>
    <cellStyle name="20% - Accent1 4 2 2 5 2 4 3 2" xfId="33073" xr:uid="{00000000-0005-0000-0000-00007A800000}"/>
    <cellStyle name="20% - Accent1 4 2 2 5 2 4 4" xfId="33074" xr:uid="{00000000-0005-0000-0000-00007B800000}"/>
    <cellStyle name="20% - Accent1 4 2 2 5 2 5" xfId="33075" xr:uid="{00000000-0005-0000-0000-00007C800000}"/>
    <cellStyle name="20% - Accent1 4 2 2 5 2 5 2" xfId="33076" xr:uid="{00000000-0005-0000-0000-00007D800000}"/>
    <cellStyle name="20% - Accent1 4 2 2 5 2 5 2 2" xfId="33077" xr:uid="{00000000-0005-0000-0000-00007E800000}"/>
    <cellStyle name="20% - Accent1 4 2 2 5 2 5 3" xfId="33078" xr:uid="{00000000-0005-0000-0000-00007F800000}"/>
    <cellStyle name="20% - Accent1 4 2 2 5 2 6" xfId="33079" xr:uid="{00000000-0005-0000-0000-000080800000}"/>
    <cellStyle name="20% - Accent1 4 2 2 5 2 6 2" xfId="33080" xr:uid="{00000000-0005-0000-0000-000081800000}"/>
    <cellStyle name="20% - Accent1 4 2 2 5 2 6 2 2" xfId="33081" xr:uid="{00000000-0005-0000-0000-000082800000}"/>
    <cellStyle name="20% - Accent1 4 2 2 5 2 6 3" xfId="33082" xr:uid="{00000000-0005-0000-0000-000083800000}"/>
    <cellStyle name="20% - Accent1 4 2 2 5 2 7" xfId="33083" xr:uid="{00000000-0005-0000-0000-000084800000}"/>
    <cellStyle name="20% - Accent1 4 2 2 5 2 7 2" xfId="33084" xr:uid="{00000000-0005-0000-0000-000085800000}"/>
    <cellStyle name="20% - Accent1 4 2 2 5 2 8" xfId="33085" xr:uid="{00000000-0005-0000-0000-000086800000}"/>
    <cellStyle name="20% - Accent1 4 2 2 5 2 8 2" xfId="33086" xr:uid="{00000000-0005-0000-0000-000087800000}"/>
    <cellStyle name="20% - Accent1 4 2 2 5 2 9" xfId="33087" xr:uid="{00000000-0005-0000-0000-000088800000}"/>
    <cellStyle name="20% - Accent1 4 2 2 5 3" xfId="33088" xr:uid="{00000000-0005-0000-0000-000089800000}"/>
    <cellStyle name="20% - Accent1 4 2 2 5 3 2" xfId="33089" xr:uid="{00000000-0005-0000-0000-00008A800000}"/>
    <cellStyle name="20% - Accent1 4 2 2 5 3 2 2" xfId="33090" xr:uid="{00000000-0005-0000-0000-00008B800000}"/>
    <cellStyle name="20% - Accent1 4 2 2 5 3 2 2 2" xfId="33091" xr:uid="{00000000-0005-0000-0000-00008C800000}"/>
    <cellStyle name="20% - Accent1 4 2 2 5 3 2 2 2 2" xfId="33092" xr:uid="{00000000-0005-0000-0000-00008D800000}"/>
    <cellStyle name="20% - Accent1 4 2 2 5 3 2 2 3" xfId="33093" xr:uid="{00000000-0005-0000-0000-00008E800000}"/>
    <cellStyle name="20% - Accent1 4 2 2 5 3 2 3" xfId="33094" xr:uid="{00000000-0005-0000-0000-00008F800000}"/>
    <cellStyle name="20% - Accent1 4 2 2 5 3 2 3 2" xfId="33095" xr:uid="{00000000-0005-0000-0000-000090800000}"/>
    <cellStyle name="20% - Accent1 4 2 2 5 3 2 4" xfId="33096" xr:uid="{00000000-0005-0000-0000-000091800000}"/>
    <cellStyle name="20% - Accent1 4 2 2 5 3 3" xfId="33097" xr:uid="{00000000-0005-0000-0000-000092800000}"/>
    <cellStyle name="20% - Accent1 4 2 2 5 3 3 2" xfId="33098" xr:uid="{00000000-0005-0000-0000-000093800000}"/>
    <cellStyle name="20% - Accent1 4 2 2 5 3 3 2 2" xfId="33099" xr:uid="{00000000-0005-0000-0000-000094800000}"/>
    <cellStyle name="20% - Accent1 4 2 2 5 3 3 2 2 2" xfId="33100" xr:uid="{00000000-0005-0000-0000-000095800000}"/>
    <cellStyle name="20% - Accent1 4 2 2 5 3 3 2 3" xfId="33101" xr:uid="{00000000-0005-0000-0000-000096800000}"/>
    <cellStyle name="20% - Accent1 4 2 2 5 3 3 3" xfId="33102" xr:uid="{00000000-0005-0000-0000-000097800000}"/>
    <cellStyle name="20% - Accent1 4 2 2 5 3 3 3 2" xfId="33103" xr:uid="{00000000-0005-0000-0000-000098800000}"/>
    <cellStyle name="20% - Accent1 4 2 2 5 3 3 4" xfId="33104" xr:uid="{00000000-0005-0000-0000-000099800000}"/>
    <cellStyle name="20% - Accent1 4 2 2 5 3 4" xfId="33105" xr:uid="{00000000-0005-0000-0000-00009A800000}"/>
    <cellStyle name="20% - Accent1 4 2 2 5 3 4 2" xfId="33106" xr:uid="{00000000-0005-0000-0000-00009B800000}"/>
    <cellStyle name="20% - Accent1 4 2 2 5 3 4 2 2" xfId="33107" xr:uid="{00000000-0005-0000-0000-00009C800000}"/>
    <cellStyle name="20% - Accent1 4 2 2 5 3 4 2 2 2" xfId="33108" xr:uid="{00000000-0005-0000-0000-00009D800000}"/>
    <cellStyle name="20% - Accent1 4 2 2 5 3 4 2 3" xfId="33109" xr:uid="{00000000-0005-0000-0000-00009E800000}"/>
    <cellStyle name="20% - Accent1 4 2 2 5 3 4 3" xfId="33110" xr:uid="{00000000-0005-0000-0000-00009F800000}"/>
    <cellStyle name="20% - Accent1 4 2 2 5 3 4 3 2" xfId="33111" xr:uid="{00000000-0005-0000-0000-0000A0800000}"/>
    <cellStyle name="20% - Accent1 4 2 2 5 3 4 4" xfId="33112" xr:uid="{00000000-0005-0000-0000-0000A1800000}"/>
    <cellStyle name="20% - Accent1 4 2 2 5 3 5" xfId="33113" xr:uid="{00000000-0005-0000-0000-0000A2800000}"/>
    <cellStyle name="20% - Accent1 4 2 2 5 3 5 2" xfId="33114" xr:uid="{00000000-0005-0000-0000-0000A3800000}"/>
    <cellStyle name="20% - Accent1 4 2 2 5 3 5 2 2" xfId="33115" xr:uid="{00000000-0005-0000-0000-0000A4800000}"/>
    <cellStyle name="20% - Accent1 4 2 2 5 3 5 3" xfId="33116" xr:uid="{00000000-0005-0000-0000-0000A5800000}"/>
    <cellStyle name="20% - Accent1 4 2 2 5 3 6" xfId="33117" xr:uid="{00000000-0005-0000-0000-0000A6800000}"/>
    <cellStyle name="20% - Accent1 4 2 2 5 3 6 2" xfId="33118" xr:uid="{00000000-0005-0000-0000-0000A7800000}"/>
    <cellStyle name="20% - Accent1 4 2 2 5 3 6 2 2" xfId="33119" xr:uid="{00000000-0005-0000-0000-0000A8800000}"/>
    <cellStyle name="20% - Accent1 4 2 2 5 3 6 3" xfId="33120" xr:uid="{00000000-0005-0000-0000-0000A9800000}"/>
    <cellStyle name="20% - Accent1 4 2 2 5 3 7" xfId="33121" xr:uid="{00000000-0005-0000-0000-0000AA800000}"/>
    <cellStyle name="20% - Accent1 4 2 2 5 3 7 2" xfId="33122" xr:uid="{00000000-0005-0000-0000-0000AB800000}"/>
    <cellStyle name="20% - Accent1 4 2 2 5 3 8" xfId="33123" xr:uid="{00000000-0005-0000-0000-0000AC800000}"/>
    <cellStyle name="20% - Accent1 4 2 2 5 3 8 2" xfId="33124" xr:uid="{00000000-0005-0000-0000-0000AD800000}"/>
    <cellStyle name="20% - Accent1 4 2 2 5 3 9" xfId="33125" xr:uid="{00000000-0005-0000-0000-0000AE800000}"/>
    <cellStyle name="20% - Accent1 4 2 2 5 4" xfId="33126" xr:uid="{00000000-0005-0000-0000-0000AF800000}"/>
    <cellStyle name="20% - Accent1 4 2 2 5 4 2" xfId="33127" xr:uid="{00000000-0005-0000-0000-0000B0800000}"/>
    <cellStyle name="20% - Accent1 4 2 2 5 4 2 2" xfId="33128" xr:uid="{00000000-0005-0000-0000-0000B1800000}"/>
    <cellStyle name="20% - Accent1 4 2 2 5 4 2 2 2" xfId="33129" xr:uid="{00000000-0005-0000-0000-0000B2800000}"/>
    <cellStyle name="20% - Accent1 4 2 2 5 4 2 3" xfId="33130" xr:uid="{00000000-0005-0000-0000-0000B3800000}"/>
    <cellStyle name="20% - Accent1 4 2 2 5 4 3" xfId="33131" xr:uid="{00000000-0005-0000-0000-0000B4800000}"/>
    <cellStyle name="20% - Accent1 4 2 2 5 4 3 2" xfId="33132" xr:uid="{00000000-0005-0000-0000-0000B5800000}"/>
    <cellStyle name="20% - Accent1 4 2 2 5 4 4" xfId="33133" xr:uid="{00000000-0005-0000-0000-0000B6800000}"/>
    <cellStyle name="20% - Accent1 4 2 2 5 5" xfId="33134" xr:uid="{00000000-0005-0000-0000-0000B7800000}"/>
    <cellStyle name="20% - Accent1 4 2 2 5 5 2" xfId="33135" xr:uid="{00000000-0005-0000-0000-0000B8800000}"/>
    <cellStyle name="20% - Accent1 4 2 2 5 5 2 2" xfId="33136" xr:uid="{00000000-0005-0000-0000-0000B9800000}"/>
    <cellStyle name="20% - Accent1 4 2 2 5 5 2 2 2" xfId="33137" xr:uid="{00000000-0005-0000-0000-0000BA800000}"/>
    <cellStyle name="20% - Accent1 4 2 2 5 5 2 3" xfId="33138" xr:uid="{00000000-0005-0000-0000-0000BB800000}"/>
    <cellStyle name="20% - Accent1 4 2 2 5 5 3" xfId="33139" xr:uid="{00000000-0005-0000-0000-0000BC800000}"/>
    <cellStyle name="20% - Accent1 4 2 2 5 5 3 2" xfId="33140" xr:uid="{00000000-0005-0000-0000-0000BD800000}"/>
    <cellStyle name="20% - Accent1 4 2 2 5 5 4" xfId="33141" xr:uid="{00000000-0005-0000-0000-0000BE800000}"/>
    <cellStyle name="20% - Accent1 4 2 2 5 6" xfId="33142" xr:uid="{00000000-0005-0000-0000-0000BF800000}"/>
    <cellStyle name="20% - Accent1 4 2 2 5 6 2" xfId="33143" xr:uid="{00000000-0005-0000-0000-0000C0800000}"/>
    <cellStyle name="20% - Accent1 4 2 2 5 6 2 2" xfId="33144" xr:uid="{00000000-0005-0000-0000-0000C1800000}"/>
    <cellStyle name="20% - Accent1 4 2 2 5 6 2 2 2" xfId="33145" xr:uid="{00000000-0005-0000-0000-0000C2800000}"/>
    <cellStyle name="20% - Accent1 4 2 2 5 6 2 3" xfId="33146" xr:uid="{00000000-0005-0000-0000-0000C3800000}"/>
    <cellStyle name="20% - Accent1 4 2 2 5 6 3" xfId="33147" xr:uid="{00000000-0005-0000-0000-0000C4800000}"/>
    <cellStyle name="20% - Accent1 4 2 2 5 6 3 2" xfId="33148" xr:uid="{00000000-0005-0000-0000-0000C5800000}"/>
    <cellStyle name="20% - Accent1 4 2 2 5 6 4" xfId="33149" xr:uid="{00000000-0005-0000-0000-0000C6800000}"/>
    <cellStyle name="20% - Accent1 4 2 2 5 7" xfId="33150" xr:uid="{00000000-0005-0000-0000-0000C7800000}"/>
    <cellStyle name="20% - Accent1 4 2 2 5 7 2" xfId="33151" xr:uid="{00000000-0005-0000-0000-0000C8800000}"/>
    <cellStyle name="20% - Accent1 4 2 2 5 7 2 2" xfId="33152" xr:uid="{00000000-0005-0000-0000-0000C9800000}"/>
    <cellStyle name="20% - Accent1 4 2 2 5 7 3" xfId="33153" xr:uid="{00000000-0005-0000-0000-0000CA800000}"/>
    <cellStyle name="20% - Accent1 4 2 2 5 8" xfId="33154" xr:uid="{00000000-0005-0000-0000-0000CB800000}"/>
    <cellStyle name="20% - Accent1 4 2 2 5 8 2" xfId="33155" xr:uid="{00000000-0005-0000-0000-0000CC800000}"/>
    <cellStyle name="20% - Accent1 4 2 2 5 8 2 2" xfId="33156" xr:uid="{00000000-0005-0000-0000-0000CD800000}"/>
    <cellStyle name="20% - Accent1 4 2 2 5 8 3" xfId="33157" xr:uid="{00000000-0005-0000-0000-0000CE800000}"/>
    <cellStyle name="20% - Accent1 4 2 2 5 9" xfId="33158" xr:uid="{00000000-0005-0000-0000-0000CF800000}"/>
    <cellStyle name="20% - Accent1 4 2 2 5 9 2" xfId="33159" xr:uid="{00000000-0005-0000-0000-0000D0800000}"/>
    <cellStyle name="20% - Accent1 4 2 2 6" xfId="33160" xr:uid="{00000000-0005-0000-0000-0000D1800000}"/>
    <cellStyle name="20% - Accent1 4 2 2 6 10" xfId="33161" xr:uid="{00000000-0005-0000-0000-0000D2800000}"/>
    <cellStyle name="20% - Accent1 4 2 2 6 10 2" xfId="33162" xr:uid="{00000000-0005-0000-0000-0000D3800000}"/>
    <cellStyle name="20% - Accent1 4 2 2 6 11" xfId="33163" xr:uid="{00000000-0005-0000-0000-0000D4800000}"/>
    <cellStyle name="20% - Accent1 4 2 2 6 2" xfId="33164" xr:uid="{00000000-0005-0000-0000-0000D5800000}"/>
    <cellStyle name="20% - Accent1 4 2 2 6 2 2" xfId="33165" xr:uid="{00000000-0005-0000-0000-0000D6800000}"/>
    <cellStyle name="20% - Accent1 4 2 2 6 2 2 2" xfId="33166" xr:uid="{00000000-0005-0000-0000-0000D7800000}"/>
    <cellStyle name="20% - Accent1 4 2 2 6 2 2 2 2" xfId="33167" xr:uid="{00000000-0005-0000-0000-0000D8800000}"/>
    <cellStyle name="20% - Accent1 4 2 2 6 2 2 2 2 2" xfId="33168" xr:uid="{00000000-0005-0000-0000-0000D9800000}"/>
    <cellStyle name="20% - Accent1 4 2 2 6 2 2 2 3" xfId="33169" xr:uid="{00000000-0005-0000-0000-0000DA800000}"/>
    <cellStyle name="20% - Accent1 4 2 2 6 2 2 3" xfId="33170" xr:uid="{00000000-0005-0000-0000-0000DB800000}"/>
    <cellStyle name="20% - Accent1 4 2 2 6 2 2 3 2" xfId="33171" xr:uid="{00000000-0005-0000-0000-0000DC800000}"/>
    <cellStyle name="20% - Accent1 4 2 2 6 2 2 4" xfId="33172" xr:uid="{00000000-0005-0000-0000-0000DD800000}"/>
    <cellStyle name="20% - Accent1 4 2 2 6 2 3" xfId="33173" xr:uid="{00000000-0005-0000-0000-0000DE800000}"/>
    <cellStyle name="20% - Accent1 4 2 2 6 2 3 2" xfId="33174" xr:uid="{00000000-0005-0000-0000-0000DF800000}"/>
    <cellStyle name="20% - Accent1 4 2 2 6 2 3 2 2" xfId="33175" xr:uid="{00000000-0005-0000-0000-0000E0800000}"/>
    <cellStyle name="20% - Accent1 4 2 2 6 2 3 2 2 2" xfId="33176" xr:uid="{00000000-0005-0000-0000-0000E1800000}"/>
    <cellStyle name="20% - Accent1 4 2 2 6 2 3 2 3" xfId="33177" xr:uid="{00000000-0005-0000-0000-0000E2800000}"/>
    <cellStyle name="20% - Accent1 4 2 2 6 2 3 3" xfId="33178" xr:uid="{00000000-0005-0000-0000-0000E3800000}"/>
    <cellStyle name="20% - Accent1 4 2 2 6 2 3 3 2" xfId="33179" xr:uid="{00000000-0005-0000-0000-0000E4800000}"/>
    <cellStyle name="20% - Accent1 4 2 2 6 2 3 4" xfId="33180" xr:uid="{00000000-0005-0000-0000-0000E5800000}"/>
    <cellStyle name="20% - Accent1 4 2 2 6 2 4" xfId="33181" xr:uid="{00000000-0005-0000-0000-0000E6800000}"/>
    <cellStyle name="20% - Accent1 4 2 2 6 2 4 2" xfId="33182" xr:uid="{00000000-0005-0000-0000-0000E7800000}"/>
    <cellStyle name="20% - Accent1 4 2 2 6 2 4 2 2" xfId="33183" xr:uid="{00000000-0005-0000-0000-0000E8800000}"/>
    <cellStyle name="20% - Accent1 4 2 2 6 2 4 2 2 2" xfId="33184" xr:uid="{00000000-0005-0000-0000-0000E9800000}"/>
    <cellStyle name="20% - Accent1 4 2 2 6 2 4 2 3" xfId="33185" xr:uid="{00000000-0005-0000-0000-0000EA800000}"/>
    <cellStyle name="20% - Accent1 4 2 2 6 2 4 3" xfId="33186" xr:uid="{00000000-0005-0000-0000-0000EB800000}"/>
    <cellStyle name="20% - Accent1 4 2 2 6 2 4 3 2" xfId="33187" xr:uid="{00000000-0005-0000-0000-0000EC800000}"/>
    <cellStyle name="20% - Accent1 4 2 2 6 2 4 4" xfId="33188" xr:uid="{00000000-0005-0000-0000-0000ED800000}"/>
    <cellStyle name="20% - Accent1 4 2 2 6 2 5" xfId="33189" xr:uid="{00000000-0005-0000-0000-0000EE800000}"/>
    <cellStyle name="20% - Accent1 4 2 2 6 2 5 2" xfId="33190" xr:uid="{00000000-0005-0000-0000-0000EF800000}"/>
    <cellStyle name="20% - Accent1 4 2 2 6 2 5 2 2" xfId="33191" xr:uid="{00000000-0005-0000-0000-0000F0800000}"/>
    <cellStyle name="20% - Accent1 4 2 2 6 2 5 3" xfId="33192" xr:uid="{00000000-0005-0000-0000-0000F1800000}"/>
    <cellStyle name="20% - Accent1 4 2 2 6 2 6" xfId="33193" xr:uid="{00000000-0005-0000-0000-0000F2800000}"/>
    <cellStyle name="20% - Accent1 4 2 2 6 2 6 2" xfId="33194" xr:uid="{00000000-0005-0000-0000-0000F3800000}"/>
    <cellStyle name="20% - Accent1 4 2 2 6 2 6 2 2" xfId="33195" xr:uid="{00000000-0005-0000-0000-0000F4800000}"/>
    <cellStyle name="20% - Accent1 4 2 2 6 2 6 3" xfId="33196" xr:uid="{00000000-0005-0000-0000-0000F5800000}"/>
    <cellStyle name="20% - Accent1 4 2 2 6 2 7" xfId="33197" xr:uid="{00000000-0005-0000-0000-0000F6800000}"/>
    <cellStyle name="20% - Accent1 4 2 2 6 2 7 2" xfId="33198" xr:uid="{00000000-0005-0000-0000-0000F7800000}"/>
    <cellStyle name="20% - Accent1 4 2 2 6 2 8" xfId="33199" xr:uid="{00000000-0005-0000-0000-0000F8800000}"/>
    <cellStyle name="20% - Accent1 4 2 2 6 2 8 2" xfId="33200" xr:uid="{00000000-0005-0000-0000-0000F9800000}"/>
    <cellStyle name="20% - Accent1 4 2 2 6 2 9" xfId="33201" xr:uid="{00000000-0005-0000-0000-0000FA800000}"/>
    <cellStyle name="20% - Accent1 4 2 2 6 3" xfId="33202" xr:uid="{00000000-0005-0000-0000-0000FB800000}"/>
    <cellStyle name="20% - Accent1 4 2 2 6 3 2" xfId="33203" xr:uid="{00000000-0005-0000-0000-0000FC800000}"/>
    <cellStyle name="20% - Accent1 4 2 2 6 3 2 2" xfId="33204" xr:uid="{00000000-0005-0000-0000-0000FD800000}"/>
    <cellStyle name="20% - Accent1 4 2 2 6 3 2 2 2" xfId="33205" xr:uid="{00000000-0005-0000-0000-0000FE800000}"/>
    <cellStyle name="20% - Accent1 4 2 2 6 3 2 2 2 2" xfId="33206" xr:uid="{00000000-0005-0000-0000-0000FF800000}"/>
    <cellStyle name="20% - Accent1 4 2 2 6 3 2 2 3" xfId="33207" xr:uid="{00000000-0005-0000-0000-000000810000}"/>
    <cellStyle name="20% - Accent1 4 2 2 6 3 2 3" xfId="33208" xr:uid="{00000000-0005-0000-0000-000001810000}"/>
    <cellStyle name="20% - Accent1 4 2 2 6 3 2 3 2" xfId="33209" xr:uid="{00000000-0005-0000-0000-000002810000}"/>
    <cellStyle name="20% - Accent1 4 2 2 6 3 2 4" xfId="33210" xr:uid="{00000000-0005-0000-0000-000003810000}"/>
    <cellStyle name="20% - Accent1 4 2 2 6 3 3" xfId="33211" xr:uid="{00000000-0005-0000-0000-000004810000}"/>
    <cellStyle name="20% - Accent1 4 2 2 6 3 3 2" xfId="33212" xr:uid="{00000000-0005-0000-0000-000005810000}"/>
    <cellStyle name="20% - Accent1 4 2 2 6 3 3 2 2" xfId="33213" xr:uid="{00000000-0005-0000-0000-000006810000}"/>
    <cellStyle name="20% - Accent1 4 2 2 6 3 3 2 2 2" xfId="33214" xr:uid="{00000000-0005-0000-0000-000007810000}"/>
    <cellStyle name="20% - Accent1 4 2 2 6 3 3 2 3" xfId="33215" xr:uid="{00000000-0005-0000-0000-000008810000}"/>
    <cellStyle name="20% - Accent1 4 2 2 6 3 3 3" xfId="33216" xr:uid="{00000000-0005-0000-0000-000009810000}"/>
    <cellStyle name="20% - Accent1 4 2 2 6 3 3 3 2" xfId="33217" xr:uid="{00000000-0005-0000-0000-00000A810000}"/>
    <cellStyle name="20% - Accent1 4 2 2 6 3 3 4" xfId="33218" xr:uid="{00000000-0005-0000-0000-00000B810000}"/>
    <cellStyle name="20% - Accent1 4 2 2 6 3 4" xfId="33219" xr:uid="{00000000-0005-0000-0000-00000C810000}"/>
    <cellStyle name="20% - Accent1 4 2 2 6 3 4 2" xfId="33220" xr:uid="{00000000-0005-0000-0000-00000D810000}"/>
    <cellStyle name="20% - Accent1 4 2 2 6 3 4 2 2" xfId="33221" xr:uid="{00000000-0005-0000-0000-00000E810000}"/>
    <cellStyle name="20% - Accent1 4 2 2 6 3 4 2 2 2" xfId="33222" xr:uid="{00000000-0005-0000-0000-00000F810000}"/>
    <cellStyle name="20% - Accent1 4 2 2 6 3 4 2 3" xfId="33223" xr:uid="{00000000-0005-0000-0000-000010810000}"/>
    <cellStyle name="20% - Accent1 4 2 2 6 3 4 3" xfId="33224" xr:uid="{00000000-0005-0000-0000-000011810000}"/>
    <cellStyle name="20% - Accent1 4 2 2 6 3 4 3 2" xfId="33225" xr:uid="{00000000-0005-0000-0000-000012810000}"/>
    <cellStyle name="20% - Accent1 4 2 2 6 3 4 4" xfId="33226" xr:uid="{00000000-0005-0000-0000-000013810000}"/>
    <cellStyle name="20% - Accent1 4 2 2 6 3 5" xfId="33227" xr:uid="{00000000-0005-0000-0000-000014810000}"/>
    <cellStyle name="20% - Accent1 4 2 2 6 3 5 2" xfId="33228" xr:uid="{00000000-0005-0000-0000-000015810000}"/>
    <cellStyle name="20% - Accent1 4 2 2 6 3 5 2 2" xfId="33229" xr:uid="{00000000-0005-0000-0000-000016810000}"/>
    <cellStyle name="20% - Accent1 4 2 2 6 3 5 3" xfId="33230" xr:uid="{00000000-0005-0000-0000-000017810000}"/>
    <cellStyle name="20% - Accent1 4 2 2 6 3 6" xfId="33231" xr:uid="{00000000-0005-0000-0000-000018810000}"/>
    <cellStyle name="20% - Accent1 4 2 2 6 3 6 2" xfId="33232" xr:uid="{00000000-0005-0000-0000-000019810000}"/>
    <cellStyle name="20% - Accent1 4 2 2 6 3 6 2 2" xfId="33233" xr:uid="{00000000-0005-0000-0000-00001A810000}"/>
    <cellStyle name="20% - Accent1 4 2 2 6 3 6 3" xfId="33234" xr:uid="{00000000-0005-0000-0000-00001B810000}"/>
    <cellStyle name="20% - Accent1 4 2 2 6 3 7" xfId="33235" xr:uid="{00000000-0005-0000-0000-00001C810000}"/>
    <cellStyle name="20% - Accent1 4 2 2 6 3 7 2" xfId="33236" xr:uid="{00000000-0005-0000-0000-00001D810000}"/>
    <cellStyle name="20% - Accent1 4 2 2 6 3 8" xfId="33237" xr:uid="{00000000-0005-0000-0000-00001E810000}"/>
    <cellStyle name="20% - Accent1 4 2 2 6 3 8 2" xfId="33238" xr:uid="{00000000-0005-0000-0000-00001F810000}"/>
    <cellStyle name="20% - Accent1 4 2 2 6 3 9" xfId="33239" xr:uid="{00000000-0005-0000-0000-000020810000}"/>
    <cellStyle name="20% - Accent1 4 2 2 6 4" xfId="33240" xr:uid="{00000000-0005-0000-0000-000021810000}"/>
    <cellStyle name="20% - Accent1 4 2 2 6 4 2" xfId="33241" xr:uid="{00000000-0005-0000-0000-000022810000}"/>
    <cellStyle name="20% - Accent1 4 2 2 6 4 2 2" xfId="33242" xr:uid="{00000000-0005-0000-0000-000023810000}"/>
    <cellStyle name="20% - Accent1 4 2 2 6 4 2 2 2" xfId="33243" xr:uid="{00000000-0005-0000-0000-000024810000}"/>
    <cellStyle name="20% - Accent1 4 2 2 6 4 2 3" xfId="33244" xr:uid="{00000000-0005-0000-0000-000025810000}"/>
    <cellStyle name="20% - Accent1 4 2 2 6 4 3" xfId="33245" xr:uid="{00000000-0005-0000-0000-000026810000}"/>
    <cellStyle name="20% - Accent1 4 2 2 6 4 3 2" xfId="33246" xr:uid="{00000000-0005-0000-0000-000027810000}"/>
    <cellStyle name="20% - Accent1 4 2 2 6 4 4" xfId="33247" xr:uid="{00000000-0005-0000-0000-000028810000}"/>
    <cellStyle name="20% - Accent1 4 2 2 6 5" xfId="33248" xr:uid="{00000000-0005-0000-0000-000029810000}"/>
    <cellStyle name="20% - Accent1 4 2 2 6 5 2" xfId="33249" xr:uid="{00000000-0005-0000-0000-00002A810000}"/>
    <cellStyle name="20% - Accent1 4 2 2 6 5 2 2" xfId="33250" xr:uid="{00000000-0005-0000-0000-00002B810000}"/>
    <cellStyle name="20% - Accent1 4 2 2 6 5 2 2 2" xfId="33251" xr:uid="{00000000-0005-0000-0000-00002C810000}"/>
    <cellStyle name="20% - Accent1 4 2 2 6 5 2 3" xfId="33252" xr:uid="{00000000-0005-0000-0000-00002D810000}"/>
    <cellStyle name="20% - Accent1 4 2 2 6 5 3" xfId="33253" xr:uid="{00000000-0005-0000-0000-00002E810000}"/>
    <cellStyle name="20% - Accent1 4 2 2 6 5 3 2" xfId="33254" xr:uid="{00000000-0005-0000-0000-00002F810000}"/>
    <cellStyle name="20% - Accent1 4 2 2 6 5 4" xfId="33255" xr:uid="{00000000-0005-0000-0000-000030810000}"/>
    <cellStyle name="20% - Accent1 4 2 2 6 6" xfId="33256" xr:uid="{00000000-0005-0000-0000-000031810000}"/>
    <cellStyle name="20% - Accent1 4 2 2 6 6 2" xfId="33257" xr:uid="{00000000-0005-0000-0000-000032810000}"/>
    <cellStyle name="20% - Accent1 4 2 2 6 6 2 2" xfId="33258" xr:uid="{00000000-0005-0000-0000-000033810000}"/>
    <cellStyle name="20% - Accent1 4 2 2 6 6 2 2 2" xfId="33259" xr:uid="{00000000-0005-0000-0000-000034810000}"/>
    <cellStyle name="20% - Accent1 4 2 2 6 6 2 3" xfId="33260" xr:uid="{00000000-0005-0000-0000-000035810000}"/>
    <cellStyle name="20% - Accent1 4 2 2 6 6 3" xfId="33261" xr:uid="{00000000-0005-0000-0000-000036810000}"/>
    <cellStyle name="20% - Accent1 4 2 2 6 6 3 2" xfId="33262" xr:uid="{00000000-0005-0000-0000-000037810000}"/>
    <cellStyle name="20% - Accent1 4 2 2 6 6 4" xfId="33263" xr:uid="{00000000-0005-0000-0000-000038810000}"/>
    <cellStyle name="20% - Accent1 4 2 2 6 7" xfId="33264" xr:uid="{00000000-0005-0000-0000-000039810000}"/>
    <cellStyle name="20% - Accent1 4 2 2 6 7 2" xfId="33265" xr:uid="{00000000-0005-0000-0000-00003A810000}"/>
    <cellStyle name="20% - Accent1 4 2 2 6 7 2 2" xfId="33266" xr:uid="{00000000-0005-0000-0000-00003B810000}"/>
    <cellStyle name="20% - Accent1 4 2 2 6 7 3" xfId="33267" xr:uid="{00000000-0005-0000-0000-00003C810000}"/>
    <cellStyle name="20% - Accent1 4 2 2 6 8" xfId="33268" xr:uid="{00000000-0005-0000-0000-00003D810000}"/>
    <cellStyle name="20% - Accent1 4 2 2 6 8 2" xfId="33269" xr:uid="{00000000-0005-0000-0000-00003E810000}"/>
    <cellStyle name="20% - Accent1 4 2 2 6 8 2 2" xfId="33270" xr:uid="{00000000-0005-0000-0000-00003F810000}"/>
    <cellStyle name="20% - Accent1 4 2 2 6 8 3" xfId="33271" xr:uid="{00000000-0005-0000-0000-000040810000}"/>
    <cellStyle name="20% - Accent1 4 2 2 6 9" xfId="33272" xr:uid="{00000000-0005-0000-0000-000041810000}"/>
    <cellStyle name="20% - Accent1 4 2 2 6 9 2" xfId="33273" xr:uid="{00000000-0005-0000-0000-000042810000}"/>
    <cellStyle name="20% - Accent1 4 2 2 7" xfId="33274" xr:uid="{00000000-0005-0000-0000-000043810000}"/>
    <cellStyle name="20% - Accent1 4 2 2 7 2" xfId="33275" xr:uid="{00000000-0005-0000-0000-000044810000}"/>
    <cellStyle name="20% - Accent1 4 2 2 7 2 2" xfId="33276" xr:uid="{00000000-0005-0000-0000-000045810000}"/>
    <cellStyle name="20% - Accent1 4 2 2 7 2 2 2" xfId="33277" xr:uid="{00000000-0005-0000-0000-000046810000}"/>
    <cellStyle name="20% - Accent1 4 2 2 7 2 2 2 2" xfId="33278" xr:uid="{00000000-0005-0000-0000-000047810000}"/>
    <cellStyle name="20% - Accent1 4 2 2 7 2 2 3" xfId="33279" xr:uid="{00000000-0005-0000-0000-000048810000}"/>
    <cellStyle name="20% - Accent1 4 2 2 7 2 3" xfId="33280" xr:uid="{00000000-0005-0000-0000-000049810000}"/>
    <cellStyle name="20% - Accent1 4 2 2 7 2 3 2" xfId="33281" xr:uid="{00000000-0005-0000-0000-00004A810000}"/>
    <cellStyle name="20% - Accent1 4 2 2 7 2 4" xfId="33282" xr:uid="{00000000-0005-0000-0000-00004B810000}"/>
    <cellStyle name="20% - Accent1 4 2 2 7 3" xfId="33283" xr:uid="{00000000-0005-0000-0000-00004C810000}"/>
    <cellStyle name="20% - Accent1 4 2 2 7 3 2" xfId="33284" xr:uid="{00000000-0005-0000-0000-00004D810000}"/>
    <cellStyle name="20% - Accent1 4 2 2 7 3 2 2" xfId="33285" xr:uid="{00000000-0005-0000-0000-00004E810000}"/>
    <cellStyle name="20% - Accent1 4 2 2 7 3 2 2 2" xfId="33286" xr:uid="{00000000-0005-0000-0000-00004F810000}"/>
    <cellStyle name="20% - Accent1 4 2 2 7 3 2 3" xfId="33287" xr:uid="{00000000-0005-0000-0000-000050810000}"/>
    <cellStyle name="20% - Accent1 4 2 2 7 3 3" xfId="33288" xr:uid="{00000000-0005-0000-0000-000051810000}"/>
    <cellStyle name="20% - Accent1 4 2 2 7 3 3 2" xfId="33289" xr:uid="{00000000-0005-0000-0000-000052810000}"/>
    <cellStyle name="20% - Accent1 4 2 2 7 3 4" xfId="33290" xr:uid="{00000000-0005-0000-0000-000053810000}"/>
    <cellStyle name="20% - Accent1 4 2 2 7 4" xfId="33291" xr:uid="{00000000-0005-0000-0000-000054810000}"/>
    <cellStyle name="20% - Accent1 4 2 2 7 4 2" xfId="33292" xr:uid="{00000000-0005-0000-0000-000055810000}"/>
    <cellStyle name="20% - Accent1 4 2 2 7 4 2 2" xfId="33293" xr:uid="{00000000-0005-0000-0000-000056810000}"/>
    <cellStyle name="20% - Accent1 4 2 2 7 4 2 2 2" xfId="33294" xr:uid="{00000000-0005-0000-0000-000057810000}"/>
    <cellStyle name="20% - Accent1 4 2 2 7 4 2 3" xfId="33295" xr:uid="{00000000-0005-0000-0000-000058810000}"/>
    <cellStyle name="20% - Accent1 4 2 2 7 4 3" xfId="33296" xr:uid="{00000000-0005-0000-0000-000059810000}"/>
    <cellStyle name="20% - Accent1 4 2 2 7 4 3 2" xfId="33297" xr:uid="{00000000-0005-0000-0000-00005A810000}"/>
    <cellStyle name="20% - Accent1 4 2 2 7 4 4" xfId="33298" xr:uid="{00000000-0005-0000-0000-00005B810000}"/>
    <cellStyle name="20% - Accent1 4 2 2 7 5" xfId="33299" xr:uid="{00000000-0005-0000-0000-00005C810000}"/>
    <cellStyle name="20% - Accent1 4 2 2 7 5 2" xfId="33300" xr:uid="{00000000-0005-0000-0000-00005D810000}"/>
    <cellStyle name="20% - Accent1 4 2 2 7 5 2 2" xfId="33301" xr:uid="{00000000-0005-0000-0000-00005E810000}"/>
    <cellStyle name="20% - Accent1 4 2 2 7 5 3" xfId="33302" xr:uid="{00000000-0005-0000-0000-00005F810000}"/>
    <cellStyle name="20% - Accent1 4 2 2 7 6" xfId="33303" xr:uid="{00000000-0005-0000-0000-000060810000}"/>
    <cellStyle name="20% - Accent1 4 2 2 7 6 2" xfId="33304" xr:uid="{00000000-0005-0000-0000-000061810000}"/>
    <cellStyle name="20% - Accent1 4 2 2 7 6 2 2" xfId="33305" xr:uid="{00000000-0005-0000-0000-000062810000}"/>
    <cellStyle name="20% - Accent1 4 2 2 7 6 3" xfId="33306" xr:uid="{00000000-0005-0000-0000-000063810000}"/>
    <cellStyle name="20% - Accent1 4 2 2 7 7" xfId="33307" xr:uid="{00000000-0005-0000-0000-000064810000}"/>
    <cellStyle name="20% - Accent1 4 2 2 7 7 2" xfId="33308" xr:uid="{00000000-0005-0000-0000-000065810000}"/>
    <cellStyle name="20% - Accent1 4 2 2 7 8" xfId="33309" xr:uid="{00000000-0005-0000-0000-000066810000}"/>
    <cellStyle name="20% - Accent1 4 2 2 7 8 2" xfId="33310" xr:uid="{00000000-0005-0000-0000-000067810000}"/>
    <cellStyle name="20% - Accent1 4 2 2 7 9" xfId="33311" xr:uid="{00000000-0005-0000-0000-000068810000}"/>
    <cellStyle name="20% - Accent1 4 2 2 8" xfId="33312" xr:uid="{00000000-0005-0000-0000-000069810000}"/>
    <cellStyle name="20% - Accent1 4 2 2 8 2" xfId="33313" xr:uid="{00000000-0005-0000-0000-00006A810000}"/>
    <cellStyle name="20% - Accent1 4 2 2 8 2 2" xfId="33314" xr:uid="{00000000-0005-0000-0000-00006B810000}"/>
    <cellStyle name="20% - Accent1 4 2 2 8 2 2 2" xfId="33315" xr:uid="{00000000-0005-0000-0000-00006C810000}"/>
    <cellStyle name="20% - Accent1 4 2 2 8 2 2 2 2" xfId="33316" xr:uid="{00000000-0005-0000-0000-00006D810000}"/>
    <cellStyle name="20% - Accent1 4 2 2 8 2 2 3" xfId="33317" xr:uid="{00000000-0005-0000-0000-00006E810000}"/>
    <cellStyle name="20% - Accent1 4 2 2 8 2 3" xfId="33318" xr:uid="{00000000-0005-0000-0000-00006F810000}"/>
    <cellStyle name="20% - Accent1 4 2 2 8 2 3 2" xfId="33319" xr:uid="{00000000-0005-0000-0000-000070810000}"/>
    <cellStyle name="20% - Accent1 4 2 2 8 2 4" xfId="33320" xr:uid="{00000000-0005-0000-0000-000071810000}"/>
    <cellStyle name="20% - Accent1 4 2 2 8 3" xfId="33321" xr:uid="{00000000-0005-0000-0000-000072810000}"/>
    <cellStyle name="20% - Accent1 4 2 2 8 3 2" xfId="33322" xr:uid="{00000000-0005-0000-0000-000073810000}"/>
    <cellStyle name="20% - Accent1 4 2 2 8 3 2 2" xfId="33323" xr:uid="{00000000-0005-0000-0000-000074810000}"/>
    <cellStyle name="20% - Accent1 4 2 2 8 3 2 2 2" xfId="33324" xr:uid="{00000000-0005-0000-0000-000075810000}"/>
    <cellStyle name="20% - Accent1 4 2 2 8 3 2 3" xfId="33325" xr:uid="{00000000-0005-0000-0000-000076810000}"/>
    <cellStyle name="20% - Accent1 4 2 2 8 3 3" xfId="33326" xr:uid="{00000000-0005-0000-0000-000077810000}"/>
    <cellStyle name="20% - Accent1 4 2 2 8 3 3 2" xfId="33327" xr:uid="{00000000-0005-0000-0000-000078810000}"/>
    <cellStyle name="20% - Accent1 4 2 2 8 3 4" xfId="33328" xr:uid="{00000000-0005-0000-0000-000079810000}"/>
    <cellStyle name="20% - Accent1 4 2 2 8 4" xfId="33329" xr:uid="{00000000-0005-0000-0000-00007A810000}"/>
    <cellStyle name="20% - Accent1 4 2 2 8 4 2" xfId="33330" xr:uid="{00000000-0005-0000-0000-00007B810000}"/>
    <cellStyle name="20% - Accent1 4 2 2 8 4 2 2" xfId="33331" xr:uid="{00000000-0005-0000-0000-00007C810000}"/>
    <cellStyle name="20% - Accent1 4 2 2 8 4 2 2 2" xfId="33332" xr:uid="{00000000-0005-0000-0000-00007D810000}"/>
    <cellStyle name="20% - Accent1 4 2 2 8 4 2 3" xfId="33333" xr:uid="{00000000-0005-0000-0000-00007E810000}"/>
    <cellStyle name="20% - Accent1 4 2 2 8 4 3" xfId="33334" xr:uid="{00000000-0005-0000-0000-00007F810000}"/>
    <cellStyle name="20% - Accent1 4 2 2 8 4 3 2" xfId="33335" xr:uid="{00000000-0005-0000-0000-000080810000}"/>
    <cellStyle name="20% - Accent1 4 2 2 8 4 4" xfId="33336" xr:uid="{00000000-0005-0000-0000-000081810000}"/>
    <cellStyle name="20% - Accent1 4 2 2 8 5" xfId="33337" xr:uid="{00000000-0005-0000-0000-000082810000}"/>
    <cellStyle name="20% - Accent1 4 2 2 8 5 2" xfId="33338" xr:uid="{00000000-0005-0000-0000-000083810000}"/>
    <cellStyle name="20% - Accent1 4 2 2 8 5 2 2" xfId="33339" xr:uid="{00000000-0005-0000-0000-000084810000}"/>
    <cellStyle name="20% - Accent1 4 2 2 8 5 3" xfId="33340" xr:uid="{00000000-0005-0000-0000-000085810000}"/>
    <cellStyle name="20% - Accent1 4 2 2 8 6" xfId="33341" xr:uid="{00000000-0005-0000-0000-000086810000}"/>
    <cellStyle name="20% - Accent1 4 2 2 8 6 2" xfId="33342" xr:uid="{00000000-0005-0000-0000-000087810000}"/>
    <cellStyle name="20% - Accent1 4 2 2 8 6 2 2" xfId="33343" xr:uid="{00000000-0005-0000-0000-000088810000}"/>
    <cellStyle name="20% - Accent1 4 2 2 8 6 3" xfId="33344" xr:uid="{00000000-0005-0000-0000-000089810000}"/>
    <cellStyle name="20% - Accent1 4 2 2 8 7" xfId="33345" xr:uid="{00000000-0005-0000-0000-00008A810000}"/>
    <cellStyle name="20% - Accent1 4 2 2 8 7 2" xfId="33346" xr:uid="{00000000-0005-0000-0000-00008B810000}"/>
    <cellStyle name="20% - Accent1 4 2 2 8 8" xfId="33347" xr:uid="{00000000-0005-0000-0000-00008C810000}"/>
    <cellStyle name="20% - Accent1 4 2 2 8 8 2" xfId="33348" xr:uid="{00000000-0005-0000-0000-00008D810000}"/>
    <cellStyle name="20% - Accent1 4 2 2 8 9" xfId="33349" xr:uid="{00000000-0005-0000-0000-00008E810000}"/>
    <cellStyle name="20% - Accent1 4 2 2 9" xfId="33350" xr:uid="{00000000-0005-0000-0000-00008F810000}"/>
    <cellStyle name="20% - Accent1 4 2 2 9 2" xfId="33351" xr:uid="{00000000-0005-0000-0000-000090810000}"/>
    <cellStyle name="20% - Accent1 4 2 2 9 2 2" xfId="33352" xr:uid="{00000000-0005-0000-0000-000091810000}"/>
    <cellStyle name="20% - Accent1 4 2 2 9 2 2 2" xfId="33353" xr:uid="{00000000-0005-0000-0000-000092810000}"/>
    <cellStyle name="20% - Accent1 4 2 2 9 2 3" xfId="33354" xr:uid="{00000000-0005-0000-0000-000093810000}"/>
    <cellStyle name="20% - Accent1 4 2 2 9 3" xfId="33355" xr:uid="{00000000-0005-0000-0000-000094810000}"/>
    <cellStyle name="20% - Accent1 4 2 2 9 3 2" xfId="33356" xr:uid="{00000000-0005-0000-0000-000095810000}"/>
    <cellStyle name="20% - Accent1 4 2 2 9 4" xfId="33357" xr:uid="{00000000-0005-0000-0000-000096810000}"/>
    <cellStyle name="20% - Accent1 4 2 20" xfId="33358" xr:uid="{00000000-0005-0000-0000-000097810000}"/>
    <cellStyle name="20% - Accent1 4 2 3" xfId="33359" xr:uid="{00000000-0005-0000-0000-000098810000}"/>
    <cellStyle name="20% - Accent1 4 2 3 10" xfId="33360" xr:uid="{00000000-0005-0000-0000-000099810000}"/>
    <cellStyle name="20% - Accent1 4 2 3 10 2" xfId="33361" xr:uid="{00000000-0005-0000-0000-00009A810000}"/>
    <cellStyle name="20% - Accent1 4 2 3 10 2 2" xfId="33362" xr:uid="{00000000-0005-0000-0000-00009B810000}"/>
    <cellStyle name="20% - Accent1 4 2 3 10 2 2 2" xfId="33363" xr:uid="{00000000-0005-0000-0000-00009C810000}"/>
    <cellStyle name="20% - Accent1 4 2 3 10 2 3" xfId="33364" xr:uid="{00000000-0005-0000-0000-00009D810000}"/>
    <cellStyle name="20% - Accent1 4 2 3 10 3" xfId="33365" xr:uid="{00000000-0005-0000-0000-00009E810000}"/>
    <cellStyle name="20% - Accent1 4 2 3 10 3 2" xfId="33366" xr:uid="{00000000-0005-0000-0000-00009F810000}"/>
    <cellStyle name="20% - Accent1 4 2 3 10 4" xfId="33367" xr:uid="{00000000-0005-0000-0000-0000A0810000}"/>
    <cellStyle name="20% - Accent1 4 2 3 11" xfId="33368" xr:uid="{00000000-0005-0000-0000-0000A1810000}"/>
    <cellStyle name="20% - Accent1 4 2 3 11 2" xfId="33369" xr:uid="{00000000-0005-0000-0000-0000A2810000}"/>
    <cellStyle name="20% - Accent1 4 2 3 11 2 2" xfId="33370" xr:uid="{00000000-0005-0000-0000-0000A3810000}"/>
    <cellStyle name="20% - Accent1 4 2 3 11 2 2 2" xfId="33371" xr:uid="{00000000-0005-0000-0000-0000A4810000}"/>
    <cellStyle name="20% - Accent1 4 2 3 11 2 3" xfId="33372" xr:uid="{00000000-0005-0000-0000-0000A5810000}"/>
    <cellStyle name="20% - Accent1 4 2 3 11 3" xfId="33373" xr:uid="{00000000-0005-0000-0000-0000A6810000}"/>
    <cellStyle name="20% - Accent1 4 2 3 11 3 2" xfId="33374" xr:uid="{00000000-0005-0000-0000-0000A7810000}"/>
    <cellStyle name="20% - Accent1 4 2 3 11 4" xfId="33375" xr:uid="{00000000-0005-0000-0000-0000A8810000}"/>
    <cellStyle name="20% - Accent1 4 2 3 12" xfId="33376" xr:uid="{00000000-0005-0000-0000-0000A9810000}"/>
    <cellStyle name="20% - Accent1 4 2 3 12 2" xfId="33377" xr:uid="{00000000-0005-0000-0000-0000AA810000}"/>
    <cellStyle name="20% - Accent1 4 2 3 12 2 2" xfId="33378" xr:uid="{00000000-0005-0000-0000-0000AB810000}"/>
    <cellStyle name="20% - Accent1 4 2 3 12 3" xfId="33379" xr:uid="{00000000-0005-0000-0000-0000AC810000}"/>
    <cellStyle name="20% - Accent1 4 2 3 13" xfId="33380" xr:uid="{00000000-0005-0000-0000-0000AD810000}"/>
    <cellStyle name="20% - Accent1 4 2 3 13 2" xfId="33381" xr:uid="{00000000-0005-0000-0000-0000AE810000}"/>
    <cellStyle name="20% - Accent1 4 2 3 13 2 2" xfId="33382" xr:uid="{00000000-0005-0000-0000-0000AF810000}"/>
    <cellStyle name="20% - Accent1 4 2 3 13 3" xfId="33383" xr:uid="{00000000-0005-0000-0000-0000B0810000}"/>
    <cellStyle name="20% - Accent1 4 2 3 14" xfId="33384" xr:uid="{00000000-0005-0000-0000-0000B1810000}"/>
    <cellStyle name="20% - Accent1 4 2 3 14 2" xfId="33385" xr:uid="{00000000-0005-0000-0000-0000B2810000}"/>
    <cellStyle name="20% - Accent1 4 2 3 15" xfId="33386" xr:uid="{00000000-0005-0000-0000-0000B3810000}"/>
    <cellStyle name="20% - Accent1 4 2 3 15 2" xfId="33387" xr:uid="{00000000-0005-0000-0000-0000B4810000}"/>
    <cellStyle name="20% - Accent1 4 2 3 16" xfId="33388" xr:uid="{00000000-0005-0000-0000-0000B5810000}"/>
    <cellStyle name="20% - Accent1 4 2 3 2" xfId="33389" xr:uid="{00000000-0005-0000-0000-0000B6810000}"/>
    <cellStyle name="20% - Accent1 4 2 3 2 10" xfId="33390" xr:uid="{00000000-0005-0000-0000-0000B7810000}"/>
    <cellStyle name="20% - Accent1 4 2 3 2 10 2" xfId="33391" xr:uid="{00000000-0005-0000-0000-0000B8810000}"/>
    <cellStyle name="20% - Accent1 4 2 3 2 10 2 2" xfId="33392" xr:uid="{00000000-0005-0000-0000-0000B9810000}"/>
    <cellStyle name="20% - Accent1 4 2 3 2 10 2 2 2" xfId="33393" xr:uid="{00000000-0005-0000-0000-0000BA810000}"/>
    <cellStyle name="20% - Accent1 4 2 3 2 10 2 3" xfId="33394" xr:uid="{00000000-0005-0000-0000-0000BB810000}"/>
    <cellStyle name="20% - Accent1 4 2 3 2 10 3" xfId="33395" xr:uid="{00000000-0005-0000-0000-0000BC810000}"/>
    <cellStyle name="20% - Accent1 4 2 3 2 10 3 2" xfId="33396" xr:uid="{00000000-0005-0000-0000-0000BD810000}"/>
    <cellStyle name="20% - Accent1 4 2 3 2 10 4" xfId="33397" xr:uid="{00000000-0005-0000-0000-0000BE810000}"/>
    <cellStyle name="20% - Accent1 4 2 3 2 11" xfId="33398" xr:uid="{00000000-0005-0000-0000-0000BF810000}"/>
    <cellStyle name="20% - Accent1 4 2 3 2 11 2" xfId="33399" xr:uid="{00000000-0005-0000-0000-0000C0810000}"/>
    <cellStyle name="20% - Accent1 4 2 3 2 11 2 2" xfId="33400" xr:uid="{00000000-0005-0000-0000-0000C1810000}"/>
    <cellStyle name="20% - Accent1 4 2 3 2 11 3" xfId="33401" xr:uid="{00000000-0005-0000-0000-0000C2810000}"/>
    <cellStyle name="20% - Accent1 4 2 3 2 12" xfId="33402" xr:uid="{00000000-0005-0000-0000-0000C3810000}"/>
    <cellStyle name="20% - Accent1 4 2 3 2 12 2" xfId="33403" xr:uid="{00000000-0005-0000-0000-0000C4810000}"/>
    <cellStyle name="20% - Accent1 4 2 3 2 12 2 2" xfId="33404" xr:uid="{00000000-0005-0000-0000-0000C5810000}"/>
    <cellStyle name="20% - Accent1 4 2 3 2 12 3" xfId="33405" xr:uid="{00000000-0005-0000-0000-0000C6810000}"/>
    <cellStyle name="20% - Accent1 4 2 3 2 13" xfId="33406" xr:uid="{00000000-0005-0000-0000-0000C7810000}"/>
    <cellStyle name="20% - Accent1 4 2 3 2 13 2" xfId="33407" xr:uid="{00000000-0005-0000-0000-0000C8810000}"/>
    <cellStyle name="20% - Accent1 4 2 3 2 14" xfId="33408" xr:uid="{00000000-0005-0000-0000-0000C9810000}"/>
    <cellStyle name="20% - Accent1 4 2 3 2 14 2" xfId="33409" xr:uid="{00000000-0005-0000-0000-0000CA810000}"/>
    <cellStyle name="20% - Accent1 4 2 3 2 15" xfId="33410" xr:uid="{00000000-0005-0000-0000-0000CB810000}"/>
    <cellStyle name="20% - Accent1 4 2 3 2 2" xfId="33411" xr:uid="{00000000-0005-0000-0000-0000CC810000}"/>
    <cellStyle name="20% - Accent1 4 2 3 2 2 10" xfId="33412" xr:uid="{00000000-0005-0000-0000-0000CD810000}"/>
    <cellStyle name="20% - Accent1 4 2 3 2 2 10 2" xfId="33413" xr:uid="{00000000-0005-0000-0000-0000CE810000}"/>
    <cellStyle name="20% - Accent1 4 2 3 2 2 10 2 2" xfId="33414" xr:uid="{00000000-0005-0000-0000-0000CF810000}"/>
    <cellStyle name="20% - Accent1 4 2 3 2 2 10 3" xfId="33415" xr:uid="{00000000-0005-0000-0000-0000D0810000}"/>
    <cellStyle name="20% - Accent1 4 2 3 2 2 11" xfId="33416" xr:uid="{00000000-0005-0000-0000-0000D1810000}"/>
    <cellStyle name="20% - Accent1 4 2 3 2 2 11 2" xfId="33417" xr:uid="{00000000-0005-0000-0000-0000D2810000}"/>
    <cellStyle name="20% - Accent1 4 2 3 2 2 11 2 2" xfId="33418" xr:uid="{00000000-0005-0000-0000-0000D3810000}"/>
    <cellStyle name="20% - Accent1 4 2 3 2 2 11 3" xfId="33419" xr:uid="{00000000-0005-0000-0000-0000D4810000}"/>
    <cellStyle name="20% - Accent1 4 2 3 2 2 12" xfId="33420" xr:uid="{00000000-0005-0000-0000-0000D5810000}"/>
    <cellStyle name="20% - Accent1 4 2 3 2 2 12 2" xfId="33421" xr:uid="{00000000-0005-0000-0000-0000D6810000}"/>
    <cellStyle name="20% - Accent1 4 2 3 2 2 13" xfId="33422" xr:uid="{00000000-0005-0000-0000-0000D7810000}"/>
    <cellStyle name="20% - Accent1 4 2 3 2 2 13 2" xfId="33423" xr:uid="{00000000-0005-0000-0000-0000D8810000}"/>
    <cellStyle name="20% - Accent1 4 2 3 2 2 14" xfId="33424" xr:uid="{00000000-0005-0000-0000-0000D9810000}"/>
    <cellStyle name="20% - Accent1 4 2 3 2 2 2" xfId="33425" xr:uid="{00000000-0005-0000-0000-0000DA810000}"/>
    <cellStyle name="20% - Accent1 4 2 3 2 2 2 10" xfId="33426" xr:uid="{00000000-0005-0000-0000-0000DB810000}"/>
    <cellStyle name="20% - Accent1 4 2 3 2 2 2 10 2" xfId="33427" xr:uid="{00000000-0005-0000-0000-0000DC810000}"/>
    <cellStyle name="20% - Accent1 4 2 3 2 2 2 11" xfId="33428" xr:uid="{00000000-0005-0000-0000-0000DD810000}"/>
    <cellStyle name="20% - Accent1 4 2 3 2 2 2 2" xfId="33429" xr:uid="{00000000-0005-0000-0000-0000DE810000}"/>
    <cellStyle name="20% - Accent1 4 2 3 2 2 2 2 2" xfId="33430" xr:uid="{00000000-0005-0000-0000-0000DF810000}"/>
    <cellStyle name="20% - Accent1 4 2 3 2 2 2 2 2 2" xfId="33431" xr:uid="{00000000-0005-0000-0000-0000E0810000}"/>
    <cellStyle name="20% - Accent1 4 2 3 2 2 2 2 2 2 2" xfId="33432" xr:uid="{00000000-0005-0000-0000-0000E1810000}"/>
    <cellStyle name="20% - Accent1 4 2 3 2 2 2 2 2 2 2 2" xfId="33433" xr:uid="{00000000-0005-0000-0000-0000E2810000}"/>
    <cellStyle name="20% - Accent1 4 2 3 2 2 2 2 2 2 3" xfId="33434" xr:uid="{00000000-0005-0000-0000-0000E3810000}"/>
    <cellStyle name="20% - Accent1 4 2 3 2 2 2 2 2 3" xfId="33435" xr:uid="{00000000-0005-0000-0000-0000E4810000}"/>
    <cellStyle name="20% - Accent1 4 2 3 2 2 2 2 2 3 2" xfId="33436" xr:uid="{00000000-0005-0000-0000-0000E5810000}"/>
    <cellStyle name="20% - Accent1 4 2 3 2 2 2 2 2 4" xfId="33437" xr:uid="{00000000-0005-0000-0000-0000E6810000}"/>
    <cellStyle name="20% - Accent1 4 2 3 2 2 2 2 3" xfId="33438" xr:uid="{00000000-0005-0000-0000-0000E7810000}"/>
    <cellStyle name="20% - Accent1 4 2 3 2 2 2 2 3 2" xfId="33439" xr:uid="{00000000-0005-0000-0000-0000E8810000}"/>
    <cellStyle name="20% - Accent1 4 2 3 2 2 2 2 3 2 2" xfId="33440" xr:uid="{00000000-0005-0000-0000-0000E9810000}"/>
    <cellStyle name="20% - Accent1 4 2 3 2 2 2 2 3 2 2 2" xfId="33441" xr:uid="{00000000-0005-0000-0000-0000EA810000}"/>
    <cellStyle name="20% - Accent1 4 2 3 2 2 2 2 3 2 3" xfId="33442" xr:uid="{00000000-0005-0000-0000-0000EB810000}"/>
    <cellStyle name="20% - Accent1 4 2 3 2 2 2 2 3 3" xfId="33443" xr:uid="{00000000-0005-0000-0000-0000EC810000}"/>
    <cellStyle name="20% - Accent1 4 2 3 2 2 2 2 3 3 2" xfId="33444" xr:uid="{00000000-0005-0000-0000-0000ED810000}"/>
    <cellStyle name="20% - Accent1 4 2 3 2 2 2 2 3 4" xfId="33445" xr:uid="{00000000-0005-0000-0000-0000EE810000}"/>
    <cellStyle name="20% - Accent1 4 2 3 2 2 2 2 4" xfId="33446" xr:uid="{00000000-0005-0000-0000-0000EF810000}"/>
    <cellStyle name="20% - Accent1 4 2 3 2 2 2 2 4 2" xfId="33447" xr:uid="{00000000-0005-0000-0000-0000F0810000}"/>
    <cellStyle name="20% - Accent1 4 2 3 2 2 2 2 4 2 2" xfId="33448" xr:uid="{00000000-0005-0000-0000-0000F1810000}"/>
    <cellStyle name="20% - Accent1 4 2 3 2 2 2 2 4 2 2 2" xfId="33449" xr:uid="{00000000-0005-0000-0000-0000F2810000}"/>
    <cellStyle name="20% - Accent1 4 2 3 2 2 2 2 4 2 3" xfId="33450" xr:uid="{00000000-0005-0000-0000-0000F3810000}"/>
    <cellStyle name="20% - Accent1 4 2 3 2 2 2 2 4 3" xfId="33451" xr:uid="{00000000-0005-0000-0000-0000F4810000}"/>
    <cellStyle name="20% - Accent1 4 2 3 2 2 2 2 4 3 2" xfId="33452" xr:uid="{00000000-0005-0000-0000-0000F5810000}"/>
    <cellStyle name="20% - Accent1 4 2 3 2 2 2 2 4 4" xfId="33453" xr:uid="{00000000-0005-0000-0000-0000F6810000}"/>
    <cellStyle name="20% - Accent1 4 2 3 2 2 2 2 5" xfId="33454" xr:uid="{00000000-0005-0000-0000-0000F7810000}"/>
    <cellStyle name="20% - Accent1 4 2 3 2 2 2 2 5 2" xfId="33455" xr:uid="{00000000-0005-0000-0000-0000F8810000}"/>
    <cellStyle name="20% - Accent1 4 2 3 2 2 2 2 5 2 2" xfId="33456" xr:uid="{00000000-0005-0000-0000-0000F9810000}"/>
    <cellStyle name="20% - Accent1 4 2 3 2 2 2 2 5 3" xfId="33457" xr:uid="{00000000-0005-0000-0000-0000FA810000}"/>
    <cellStyle name="20% - Accent1 4 2 3 2 2 2 2 6" xfId="33458" xr:uid="{00000000-0005-0000-0000-0000FB810000}"/>
    <cellStyle name="20% - Accent1 4 2 3 2 2 2 2 6 2" xfId="33459" xr:uid="{00000000-0005-0000-0000-0000FC810000}"/>
    <cellStyle name="20% - Accent1 4 2 3 2 2 2 2 6 2 2" xfId="33460" xr:uid="{00000000-0005-0000-0000-0000FD810000}"/>
    <cellStyle name="20% - Accent1 4 2 3 2 2 2 2 6 3" xfId="33461" xr:uid="{00000000-0005-0000-0000-0000FE810000}"/>
    <cellStyle name="20% - Accent1 4 2 3 2 2 2 2 7" xfId="33462" xr:uid="{00000000-0005-0000-0000-0000FF810000}"/>
    <cellStyle name="20% - Accent1 4 2 3 2 2 2 2 7 2" xfId="33463" xr:uid="{00000000-0005-0000-0000-000000820000}"/>
    <cellStyle name="20% - Accent1 4 2 3 2 2 2 2 8" xfId="33464" xr:uid="{00000000-0005-0000-0000-000001820000}"/>
    <cellStyle name="20% - Accent1 4 2 3 2 2 2 2 8 2" xfId="33465" xr:uid="{00000000-0005-0000-0000-000002820000}"/>
    <cellStyle name="20% - Accent1 4 2 3 2 2 2 2 9" xfId="33466" xr:uid="{00000000-0005-0000-0000-000003820000}"/>
    <cellStyle name="20% - Accent1 4 2 3 2 2 2 3" xfId="33467" xr:uid="{00000000-0005-0000-0000-000004820000}"/>
    <cellStyle name="20% - Accent1 4 2 3 2 2 2 3 2" xfId="33468" xr:uid="{00000000-0005-0000-0000-000005820000}"/>
    <cellStyle name="20% - Accent1 4 2 3 2 2 2 3 2 2" xfId="33469" xr:uid="{00000000-0005-0000-0000-000006820000}"/>
    <cellStyle name="20% - Accent1 4 2 3 2 2 2 3 2 2 2" xfId="33470" xr:uid="{00000000-0005-0000-0000-000007820000}"/>
    <cellStyle name="20% - Accent1 4 2 3 2 2 2 3 2 2 2 2" xfId="33471" xr:uid="{00000000-0005-0000-0000-000008820000}"/>
    <cellStyle name="20% - Accent1 4 2 3 2 2 2 3 2 2 3" xfId="33472" xr:uid="{00000000-0005-0000-0000-000009820000}"/>
    <cellStyle name="20% - Accent1 4 2 3 2 2 2 3 2 3" xfId="33473" xr:uid="{00000000-0005-0000-0000-00000A820000}"/>
    <cellStyle name="20% - Accent1 4 2 3 2 2 2 3 2 3 2" xfId="33474" xr:uid="{00000000-0005-0000-0000-00000B820000}"/>
    <cellStyle name="20% - Accent1 4 2 3 2 2 2 3 2 4" xfId="33475" xr:uid="{00000000-0005-0000-0000-00000C820000}"/>
    <cellStyle name="20% - Accent1 4 2 3 2 2 2 3 3" xfId="33476" xr:uid="{00000000-0005-0000-0000-00000D820000}"/>
    <cellStyle name="20% - Accent1 4 2 3 2 2 2 3 3 2" xfId="33477" xr:uid="{00000000-0005-0000-0000-00000E820000}"/>
    <cellStyle name="20% - Accent1 4 2 3 2 2 2 3 3 2 2" xfId="33478" xr:uid="{00000000-0005-0000-0000-00000F820000}"/>
    <cellStyle name="20% - Accent1 4 2 3 2 2 2 3 3 2 2 2" xfId="33479" xr:uid="{00000000-0005-0000-0000-000010820000}"/>
    <cellStyle name="20% - Accent1 4 2 3 2 2 2 3 3 2 3" xfId="33480" xr:uid="{00000000-0005-0000-0000-000011820000}"/>
    <cellStyle name="20% - Accent1 4 2 3 2 2 2 3 3 3" xfId="33481" xr:uid="{00000000-0005-0000-0000-000012820000}"/>
    <cellStyle name="20% - Accent1 4 2 3 2 2 2 3 3 3 2" xfId="33482" xr:uid="{00000000-0005-0000-0000-000013820000}"/>
    <cellStyle name="20% - Accent1 4 2 3 2 2 2 3 3 4" xfId="33483" xr:uid="{00000000-0005-0000-0000-000014820000}"/>
    <cellStyle name="20% - Accent1 4 2 3 2 2 2 3 4" xfId="33484" xr:uid="{00000000-0005-0000-0000-000015820000}"/>
    <cellStyle name="20% - Accent1 4 2 3 2 2 2 3 4 2" xfId="33485" xr:uid="{00000000-0005-0000-0000-000016820000}"/>
    <cellStyle name="20% - Accent1 4 2 3 2 2 2 3 4 2 2" xfId="33486" xr:uid="{00000000-0005-0000-0000-000017820000}"/>
    <cellStyle name="20% - Accent1 4 2 3 2 2 2 3 4 2 2 2" xfId="33487" xr:uid="{00000000-0005-0000-0000-000018820000}"/>
    <cellStyle name="20% - Accent1 4 2 3 2 2 2 3 4 2 3" xfId="33488" xr:uid="{00000000-0005-0000-0000-000019820000}"/>
    <cellStyle name="20% - Accent1 4 2 3 2 2 2 3 4 3" xfId="33489" xr:uid="{00000000-0005-0000-0000-00001A820000}"/>
    <cellStyle name="20% - Accent1 4 2 3 2 2 2 3 4 3 2" xfId="33490" xr:uid="{00000000-0005-0000-0000-00001B820000}"/>
    <cellStyle name="20% - Accent1 4 2 3 2 2 2 3 4 4" xfId="33491" xr:uid="{00000000-0005-0000-0000-00001C820000}"/>
    <cellStyle name="20% - Accent1 4 2 3 2 2 2 3 5" xfId="33492" xr:uid="{00000000-0005-0000-0000-00001D820000}"/>
    <cellStyle name="20% - Accent1 4 2 3 2 2 2 3 5 2" xfId="33493" xr:uid="{00000000-0005-0000-0000-00001E820000}"/>
    <cellStyle name="20% - Accent1 4 2 3 2 2 2 3 5 2 2" xfId="33494" xr:uid="{00000000-0005-0000-0000-00001F820000}"/>
    <cellStyle name="20% - Accent1 4 2 3 2 2 2 3 5 3" xfId="33495" xr:uid="{00000000-0005-0000-0000-000020820000}"/>
    <cellStyle name="20% - Accent1 4 2 3 2 2 2 3 6" xfId="33496" xr:uid="{00000000-0005-0000-0000-000021820000}"/>
    <cellStyle name="20% - Accent1 4 2 3 2 2 2 3 6 2" xfId="33497" xr:uid="{00000000-0005-0000-0000-000022820000}"/>
    <cellStyle name="20% - Accent1 4 2 3 2 2 2 3 6 2 2" xfId="33498" xr:uid="{00000000-0005-0000-0000-000023820000}"/>
    <cellStyle name="20% - Accent1 4 2 3 2 2 2 3 6 3" xfId="33499" xr:uid="{00000000-0005-0000-0000-000024820000}"/>
    <cellStyle name="20% - Accent1 4 2 3 2 2 2 3 7" xfId="33500" xr:uid="{00000000-0005-0000-0000-000025820000}"/>
    <cellStyle name="20% - Accent1 4 2 3 2 2 2 3 7 2" xfId="33501" xr:uid="{00000000-0005-0000-0000-000026820000}"/>
    <cellStyle name="20% - Accent1 4 2 3 2 2 2 3 8" xfId="33502" xr:uid="{00000000-0005-0000-0000-000027820000}"/>
    <cellStyle name="20% - Accent1 4 2 3 2 2 2 3 8 2" xfId="33503" xr:uid="{00000000-0005-0000-0000-000028820000}"/>
    <cellStyle name="20% - Accent1 4 2 3 2 2 2 3 9" xfId="33504" xr:uid="{00000000-0005-0000-0000-000029820000}"/>
    <cellStyle name="20% - Accent1 4 2 3 2 2 2 4" xfId="33505" xr:uid="{00000000-0005-0000-0000-00002A820000}"/>
    <cellStyle name="20% - Accent1 4 2 3 2 2 2 4 2" xfId="33506" xr:uid="{00000000-0005-0000-0000-00002B820000}"/>
    <cellStyle name="20% - Accent1 4 2 3 2 2 2 4 2 2" xfId="33507" xr:uid="{00000000-0005-0000-0000-00002C820000}"/>
    <cellStyle name="20% - Accent1 4 2 3 2 2 2 4 2 2 2" xfId="33508" xr:uid="{00000000-0005-0000-0000-00002D820000}"/>
    <cellStyle name="20% - Accent1 4 2 3 2 2 2 4 2 3" xfId="33509" xr:uid="{00000000-0005-0000-0000-00002E820000}"/>
    <cellStyle name="20% - Accent1 4 2 3 2 2 2 4 3" xfId="33510" xr:uid="{00000000-0005-0000-0000-00002F820000}"/>
    <cellStyle name="20% - Accent1 4 2 3 2 2 2 4 3 2" xfId="33511" xr:uid="{00000000-0005-0000-0000-000030820000}"/>
    <cellStyle name="20% - Accent1 4 2 3 2 2 2 4 4" xfId="33512" xr:uid="{00000000-0005-0000-0000-000031820000}"/>
    <cellStyle name="20% - Accent1 4 2 3 2 2 2 5" xfId="33513" xr:uid="{00000000-0005-0000-0000-000032820000}"/>
    <cellStyle name="20% - Accent1 4 2 3 2 2 2 5 2" xfId="33514" xr:uid="{00000000-0005-0000-0000-000033820000}"/>
    <cellStyle name="20% - Accent1 4 2 3 2 2 2 5 2 2" xfId="33515" xr:uid="{00000000-0005-0000-0000-000034820000}"/>
    <cellStyle name="20% - Accent1 4 2 3 2 2 2 5 2 2 2" xfId="33516" xr:uid="{00000000-0005-0000-0000-000035820000}"/>
    <cellStyle name="20% - Accent1 4 2 3 2 2 2 5 2 3" xfId="33517" xr:uid="{00000000-0005-0000-0000-000036820000}"/>
    <cellStyle name="20% - Accent1 4 2 3 2 2 2 5 3" xfId="33518" xr:uid="{00000000-0005-0000-0000-000037820000}"/>
    <cellStyle name="20% - Accent1 4 2 3 2 2 2 5 3 2" xfId="33519" xr:uid="{00000000-0005-0000-0000-000038820000}"/>
    <cellStyle name="20% - Accent1 4 2 3 2 2 2 5 4" xfId="33520" xr:uid="{00000000-0005-0000-0000-000039820000}"/>
    <cellStyle name="20% - Accent1 4 2 3 2 2 2 6" xfId="33521" xr:uid="{00000000-0005-0000-0000-00003A820000}"/>
    <cellStyle name="20% - Accent1 4 2 3 2 2 2 6 2" xfId="33522" xr:uid="{00000000-0005-0000-0000-00003B820000}"/>
    <cellStyle name="20% - Accent1 4 2 3 2 2 2 6 2 2" xfId="33523" xr:uid="{00000000-0005-0000-0000-00003C820000}"/>
    <cellStyle name="20% - Accent1 4 2 3 2 2 2 6 2 2 2" xfId="33524" xr:uid="{00000000-0005-0000-0000-00003D820000}"/>
    <cellStyle name="20% - Accent1 4 2 3 2 2 2 6 2 3" xfId="33525" xr:uid="{00000000-0005-0000-0000-00003E820000}"/>
    <cellStyle name="20% - Accent1 4 2 3 2 2 2 6 3" xfId="33526" xr:uid="{00000000-0005-0000-0000-00003F820000}"/>
    <cellStyle name="20% - Accent1 4 2 3 2 2 2 6 3 2" xfId="33527" xr:uid="{00000000-0005-0000-0000-000040820000}"/>
    <cellStyle name="20% - Accent1 4 2 3 2 2 2 6 4" xfId="33528" xr:uid="{00000000-0005-0000-0000-000041820000}"/>
    <cellStyle name="20% - Accent1 4 2 3 2 2 2 7" xfId="33529" xr:uid="{00000000-0005-0000-0000-000042820000}"/>
    <cellStyle name="20% - Accent1 4 2 3 2 2 2 7 2" xfId="33530" xr:uid="{00000000-0005-0000-0000-000043820000}"/>
    <cellStyle name="20% - Accent1 4 2 3 2 2 2 7 2 2" xfId="33531" xr:uid="{00000000-0005-0000-0000-000044820000}"/>
    <cellStyle name="20% - Accent1 4 2 3 2 2 2 7 3" xfId="33532" xr:uid="{00000000-0005-0000-0000-000045820000}"/>
    <cellStyle name="20% - Accent1 4 2 3 2 2 2 8" xfId="33533" xr:uid="{00000000-0005-0000-0000-000046820000}"/>
    <cellStyle name="20% - Accent1 4 2 3 2 2 2 8 2" xfId="33534" xr:uid="{00000000-0005-0000-0000-000047820000}"/>
    <cellStyle name="20% - Accent1 4 2 3 2 2 2 8 2 2" xfId="33535" xr:uid="{00000000-0005-0000-0000-000048820000}"/>
    <cellStyle name="20% - Accent1 4 2 3 2 2 2 8 3" xfId="33536" xr:uid="{00000000-0005-0000-0000-000049820000}"/>
    <cellStyle name="20% - Accent1 4 2 3 2 2 2 9" xfId="33537" xr:uid="{00000000-0005-0000-0000-00004A820000}"/>
    <cellStyle name="20% - Accent1 4 2 3 2 2 2 9 2" xfId="33538" xr:uid="{00000000-0005-0000-0000-00004B820000}"/>
    <cellStyle name="20% - Accent1 4 2 3 2 2 3" xfId="33539" xr:uid="{00000000-0005-0000-0000-00004C820000}"/>
    <cellStyle name="20% - Accent1 4 2 3 2 2 3 10" xfId="33540" xr:uid="{00000000-0005-0000-0000-00004D820000}"/>
    <cellStyle name="20% - Accent1 4 2 3 2 2 3 10 2" xfId="33541" xr:uid="{00000000-0005-0000-0000-00004E820000}"/>
    <cellStyle name="20% - Accent1 4 2 3 2 2 3 11" xfId="33542" xr:uid="{00000000-0005-0000-0000-00004F820000}"/>
    <cellStyle name="20% - Accent1 4 2 3 2 2 3 2" xfId="33543" xr:uid="{00000000-0005-0000-0000-000050820000}"/>
    <cellStyle name="20% - Accent1 4 2 3 2 2 3 2 2" xfId="33544" xr:uid="{00000000-0005-0000-0000-000051820000}"/>
    <cellStyle name="20% - Accent1 4 2 3 2 2 3 2 2 2" xfId="33545" xr:uid="{00000000-0005-0000-0000-000052820000}"/>
    <cellStyle name="20% - Accent1 4 2 3 2 2 3 2 2 2 2" xfId="33546" xr:uid="{00000000-0005-0000-0000-000053820000}"/>
    <cellStyle name="20% - Accent1 4 2 3 2 2 3 2 2 2 2 2" xfId="33547" xr:uid="{00000000-0005-0000-0000-000054820000}"/>
    <cellStyle name="20% - Accent1 4 2 3 2 2 3 2 2 2 3" xfId="33548" xr:uid="{00000000-0005-0000-0000-000055820000}"/>
    <cellStyle name="20% - Accent1 4 2 3 2 2 3 2 2 3" xfId="33549" xr:uid="{00000000-0005-0000-0000-000056820000}"/>
    <cellStyle name="20% - Accent1 4 2 3 2 2 3 2 2 3 2" xfId="33550" xr:uid="{00000000-0005-0000-0000-000057820000}"/>
    <cellStyle name="20% - Accent1 4 2 3 2 2 3 2 2 4" xfId="33551" xr:uid="{00000000-0005-0000-0000-000058820000}"/>
    <cellStyle name="20% - Accent1 4 2 3 2 2 3 2 3" xfId="33552" xr:uid="{00000000-0005-0000-0000-000059820000}"/>
    <cellStyle name="20% - Accent1 4 2 3 2 2 3 2 3 2" xfId="33553" xr:uid="{00000000-0005-0000-0000-00005A820000}"/>
    <cellStyle name="20% - Accent1 4 2 3 2 2 3 2 3 2 2" xfId="33554" xr:uid="{00000000-0005-0000-0000-00005B820000}"/>
    <cellStyle name="20% - Accent1 4 2 3 2 2 3 2 3 2 2 2" xfId="33555" xr:uid="{00000000-0005-0000-0000-00005C820000}"/>
    <cellStyle name="20% - Accent1 4 2 3 2 2 3 2 3 2 3" xfId="33556" xr:uid="{00000000-0005-0000-0000-00005D820000}"/>
    <cellStyle name="20% - Accent1 4 2 3 2 2 3 2 3 3" xfId="33557" xr:uid="{00000000-0005-0000-0000-00005E820000}"/>
    <cellStyle name="20% - Accent1 4 2 3 2 2 3 2 3 3 2" xfId="33558" xr:uid="{00000000-0005-0000-0000-00005F820000}"/>
    <cellStyle name="20% - Accent1 4 2 3 2 2 3 2 3 4" xfId="33559" xr:uid="{00000000-0005-0000-0000-000060820000}"/>
    <cellStyle name="20% - Accent1 4 2 3 2 2 3 2 4" xfId="33560" xr:uid="{00000000-0005-0000-0000-000061820000}"/>
    <cellStyle name="20% - Accent1 4 2 3 2 2 3 2 4 2" xfId="33561" xr:uid="{00000000-0005-0000-0000-000062820000}"/>
    <cellStyle name="20% - Accent1 4 2 3 2 2 3 2 4 2 2" xfId="33562" xr:uid="{00000000-0005-0000-0000-000063820000}"/>
    <cellStyle name="20% - Accent1 4 2 3 2 2 3 2 4 2 2 2" xfId="33563" xr:uid="{00000000-0005-0000-0000-000064820000}"/>
    <cellStyle name="20% - Accent1 4 2 3 2 2 3 2 4 2 3" xfId="33564" xr:uid="{00000000-0005-0000-0000-000065820000}"/>
    <cellStyle name="20% - Accent1 4 2 3 2 2 3 2 4 3" xfId="33565" xr:uid="{00000000-0005-0000-0000-000066820000}"/>
    <cellStyle name="20% - Accent1 4 2 3 2 2 3 2 4 3 2" xfId="33566" xr:uid="{00000000-0005-0000-0000-000067820000}"/>
    <cellStyle name="20% - Accent1 4 2 3 2 2 3 2 4 4" xfId="33567" xr:uid="{00000000-0005-0000-0000-000068820000}"/>
    <cellStyle name="20% - Accent1 4 2 3 2 2 3 2 5" xfId="33568" xr:uid="{00000000-0005-0000-0000-000069820000}"/>
    <cellStyle name="20% - Accent1 4 2 3 2 2 3 2 5 2" xfId="33569" xr:uid="{00000000-0005-0000-0000-00006A820000}"/>
    <cellStyle name="20% - Accent1 4 2 3 2 2 3 2 5 2 2" xfId="33570" xr:uid="{00000000-0005-0000-0000-00006B820000}"/>
    <cellStyle name="20% - Accent1 4 2 3 2 2 3 2 5 3" xfId="33571" xr:uid="{00000000-0005-0000-0000-00006C820000}"/>
    <cellStyle name="20% - Accent1 4 2 3 2 2 3 2 6" xfId="33572" xr:uid="{00000000-0005-0000-0000-00006D820000}"/>
    <cellStyle name="20% - Accent1 4 2 3 2 2 3 2 6 2" xfId="33573" xr:uid="{00000000-0005-0000-0000-00006E820000}"/>
    <cellStyle name="20% - Accent1 4 2 3 2 2 3 2 6 2 2" xfId="33574" xr:uid="{00000000-0005-0000-0000-00006F820000}"/>
    <cellStyle name="20% - Accent1 4 2 3 2 2 3 2 6 3" xfId="33575" xr:uid="{00000000-0005-0000-0000-000070820000}"/>
    <cellStyle name="20% - Accent1 4 2 3 2 2 3 2 7" xfId="33576" xr:uid="{00000000-0005-0000-0000-000071820000}"/>
    <cellStyle name="20% - Accent1 4 2 3 2 2 3 2 7 2" xfId="33577" xr:uid="{00000000-0005-0000-0000-000072820000}"/>
    <cellStyle name="20% - Accent1 4 2 3 2 2 3 2 8" xfId="33578" xr:uid="{00000000-0005-0000-0000-000073820000}"/>
    <cellStyle name="20% - Accent1 4 2 3 2 2 3 2 8 2" xfId="33579" xr:uid="{00000000-0005-0000-0000-000074820000}"/>
    <cellStyle name="20% - Accent1 4 2 3 2 2 3 2 9" xfId="33580" xr:uid="{00000000-0005-0000-0000-000075820000}"/>
    <cellStyle name="20% - Accent1 4 2 3 2 2 3 3" xfId="33581" xr:uid="{00000000-0005-0000-0000-000076820000}"/>
    <cellStyle name="20% - Accent1 4 2 3 2 2 3 3 2" xfId="33582" xr:uid="{00000000-0005-0000-0000-000077820000}"/>
    <cellStyle name="20% - Accent1 4 2 3 2 2 3 3 2 2" xfId="33583" xr:uid="{00000000-0005-0000-0000-000078820000}"/>
    <cellStyle name="20% - Accent1 4 2 3 2 2 3 3 2 2 2" xfId="33584" xr:uid="{00000000-0005-0000-0000-000079820000}"/>
    <cellStyle name="20% - Accent1 4 2 3 2 2 3 3 2 2 2 2" xfId="33585" xr:uid="{00000000-0005-0000-0000-00007A820000}"/>
    <cellStyle name="20% - Accent1 4 2 3 2 2 3 3 2 2 3" xfId="33586" xr:uid="{00000000-0005-0000-0000-00007B820000}"/>
    <cellStyle name="20% - Accent1 4 2 3 2 2 3 3 2 3" xfId="33587" xr:uid="{00000000-0005-0000-0000-00007C820000}"/>
    <cellStyle name="20% - Accent1 4 2 3 2 2 3 3 2 3 2" xfId="33588" xr:uid="{00000000-0005-0000-0000-00007D820000}"/>
    <cellStyle name="20% - Accent1 4 2 3 2 2 3 3 2 4" xfId="33589" xr:uid="{00000000-0005-0000-0000-00007E820000}"/>
    <cellStyle name="20% - Accent1 4 2 3 2 2 3 3 3" xfId="33590" xr:uid="{00000000-0005-0000-0000-00007F820000}"/>
    <cellStyle name="20% - Accent1 4 2 3 2 2 3 3 3 2" xfId="33591" xr:uid="{00000000-0005-0000-0000-000080820000}"/>
    <cellStyle name="20% - Accent1 4 2 3 2 2 3 3 3 2 2" xfId="33592" xr:uid="{00000000-0005-0000-0000-000081820000}"/>
    <cellStyle name="20% - Accent1 4 2 3 2 2 3 3 3 2 2 2" xfId="33593" xr:uid="{00000000-0005-0000-0000-000082820000}"/>
    <cellStyle name="20% - Accent1 4 2 3 2 2 3 3 3 2 3" xfId="33594" xr:uid="{00000000-0005-0000-0000-000083820000}"/>
    <cellStyle name="20% - Accent1 4 2 3 2 2 3 3 3 3" xfId="33595" xr:uid="{00000000-0005-0000-0000-000084820000}"/>
    <cellStyle name="20% - Accent1 4 2 3 2 2 3 3 3 3 2" xfId="33596" xr:uid="{00000000-0005-0000-0000-000085820000}"/>
    <cellStyle name="20% - Accent1 4 2 3 2 2 3 3 3 4" xfId="33597" xr:uid="{00000000-0005-0000-0000-000086820000}"/>
    <cellStyle name="20% - Accent1 4 2 3 2 2 3 3 4" xfId="33598" xr:uid="{00000000-0005-0000-0000-000087820000}"/>
    <cellStyle name="20% - Accent1 4 2 3 2 2 3 3 4 2" xfId="33599" xr:uid="{00000000-0005-0000-0000-000088820000}"/>
    <cellStyle name="20% - Accent1 4 2 3 2 2 3 3 4 2 2" xfId="33600" xr:uid="{00000000-0005-0000-0000-000089820000}"/>
    <cellStyle name="20% - Accent1 4 2 3 2 2 3 3 4 2 2 2" xfId="33601" xr:uid="{00000000-0005-0000-0000-00008A820000}"/>
    <cellStyle name="20% - Accent1 4 2 3 2 2 3 3 4 2 3" xfId="33602" xr:uid="{00000000-0005-0000-0000-00008B820000}"/>
    <cellStyle name="20% - Accent1 4 2 3 2 2 3 3 4 3" xfId="33603" xr:uid="{00000000-0005-0000-0000-00008C820000}"/>
    <cellStyle name="20% - Accent1 4 2 3 2 2 3 3 4 3 2" xfId="33604" xr:uid="{00000000-0005-0000-0000-00008D820000}"/>
    <cellStyle name="20% - Accent1 4 2 3 2 2 3 3 4 4" xfId="33605" xr:uid="{00000000-0005-0000-0000-00008E820000}"/>
    <cellStyle name="20% - Accent1 4 2 3 2 2 3 3 5" xfId="33606" xr:uid="{00000000-0005-0000-0000-00008F820000}"/>
    <cellStyle name="20% - Accent1 4 2 3 2 2 3 3 5 2" xfId="33607" xr:uid="{00000000-0005-0000-0000-000090820000}"/>
    <cellStyle name="20% - Accent1 4 2 3 2 2 3 3 5 2 2" xfId="33608" xr:uid="{00000000-0005-0000-0000-000091820000}"/>
    <cellStyle name="20% - Accent1 4 2 3 2 2 3 3 5 3" xfId="33609" xr:uid="{00000000-0005-0000-0000-000092820000}"/>
    <cellStyle name="20% - Accent1 4 2 3 2 2 3 3 6" xfId="33610" xr:uid="{00000000-0005-0000-0000-000093820000}"/>
    <cellStyle name="20% - Accent1 4 2 3 2 2 3 3 6 2" xfId="33611" xr:uid="{00000000-0005-0000-0000-000094820000}"/>
    <cellStyle name="20% - Accent1 4 2 3 2 2 3 3 6 2 2" xfId="33612" xr:uid="{00000000-0005-0000-0000-000095820000}"/>
    <cellStyle name="20% - Accent1 4 2 3 2 2 3 3 6 3" xfId="33613" xr:uid="{00000000-0005-0000-0000-000096820000}"/>
    <cellStyle name="20% - Accent1 4 2 3 2 2 3 3 7" xfId="33614" xr:uid="{00000000-0005-0000-0000-000097820000}"/>
    <cellStyle name="20% - Accent1 4 2 3 2 2 3 3 7 2" xfId="33615" xr:uid="{00000000-0005-0000-0000-000098820000}"/>
    <cellStyle name="20% - Accent1 4 2 3 2 2 3 3 8" xfId="33616" xr:uid="{00000000-0005-0000-0000-000099820000}"/>
    <cellStyle name="20% - Accent1 4 2 3 2 2 3 3 8 2" xfId="33617" xr:uid="{00000000-0005-0000-0000-00009A820000}"/>
    <cellStyle name="20% - Accent1 4 2 3 2 2 3 3 9" xfId="33618" xr:uid="{00000000-0005-0000-0000-00009B820000}"/>
    <cellStyle name="20% - Accent1 4 2 3 2 2 3 4" xfId="33619" xr:uid="{00000000-0005-0000-0000-00009C820000}"/>
    <cellStyle name="20% - Accent1 4 2 3 2 2 3 4 2" xfId="33620" xr:uid="{00000000-0005-0000-0000-00009D820000}"/>
    <cellStyle name="20% - Accent1 4 2 3 2 2 3 4 2 2" xfId="33621" xr:uid="{00000000-0005-0000-0000-00009E820000}"/>
    <cellStyle name="20% - Accent1 4 2 3 2 2 3 4 2 2 2" xfId="33622" xr:uid="{00000000-0005-0000-0000-00009F820000}"/>
    <cellStyle name="20% - Accent1 4 2 3 2 2 3 4 2 3" xfId="33623" xr:uid="{00000000-0005-0000-0000-0000A0820000}"/>
    <cellStyle name="20% - Accent1 4 2 3 2 2 3 4 3" xfId="33624" xr:uid="{00000000-0005-0000-0000-0000A1820000}"/>
    <cellStyle name="20% - Accent1 4 2 3 2 2 3 4 3 2" xfId="33625" xr:uid="{00000000-0005-0000-0000-0000A2820000}"/>
    <cellStyle name="20% - Accent1 4 2 3 2 2 3 4 4" xfId="33626" xr:uid="{00000000-0005-0000-0000-0000A3820000}"/>
    <cellStyle name="20% - Accent1 4 2 3 2 2 3 5" xfId="33627" xr:uid="{00000000-0005-0000-0000-0000A4820000}"/>
    <cellStyle name="20% - Accent1 4 2 3 2 2 3 5 2" xfId="33628" xr:uid="{00000000-0005-0000-0000-0000A5820000}"/>
    <cellStyle name="20% - Accent1 4 2 3 2 2 3 5 2 2" xfId="33629" xr:uid="{00000000-0005-0000-0000-0000A6820000}"/>
    <cellStyle name="20% - Accent1 4 2 3 2 2 3 5 2 2 2" xfId="33630" xr:uid="{00000000-0005-0000-0000-0000A7820000}"/>
    <cellStyle name="20% - Accent1 4 2 3 2 2 3 5 2 3" xfId="33631" xr:uid="{00000000-0005-0000-0000-0000A8820000}"/>
    <cellStyle name="20% - Accent1 4 2 3 2 2 3 5 3" xfId="33632" xr:uid="{00000000-0005-0000-0000-0000A9820000}"/>
    <cellStyle name="20% - Accent1 4 2 3 2 2 3 5 3 2" xfId="33633" xr:uid="{00000000-0005-0000-0000-0000AA820000}"/>
    <cellStyle name="20% - Accent1 4 2 3 2 2 3 5 4" xfId="33634" xr:uid="{00000000-0005-0000-0000-0000AB820000}"/>
    <cellStyle name="20% - Accent1 4 2 3 2 2 3 6" xfId="33635" xr:uid="{00000000-0005-0000-0000-0000AC820000}"/>
    <cellStyle name="20% - Accent1 4 2 3 2 2 3 6 2" xfId="33636" xr:uid="{00000000-0005-0000-0000-0000AD820000}"/>
    <cellStyle name="20% - Accent1 4 2 3 2 2 3 6 2 2" xfId="33637" xr:uid="{00000000-0005-0000-0000-0000AE820000}"/>
    <cellStyle name="20% - Accent1 4 2 3 2 2 3 6 2 2 2" xfId="33638" xr:uid="{00000000-0005-0000-0000-0000AF820000}"/>
    <cellStyle name="20% - Accent1 4 2 3 2 2 3 6 2 3" xfId="33639" xr:uid="{00000000-0005-0000-0000-0000B0820000}"/>
    <cellStyle name="20% - Accent1 4 2 3 2 2 3 6 3" xfId="33640" xr:uid="{00000000-0005-0000-0000-0000B1820000}"/>
    <cellStyle name="20% - Accent1 4 2 3 2 2 3 6 3 2" xfId="33641" xr:uid="{00000000-0005-0000-0000-0000B2820000}"/>
    <cellStyle name="20% - Accent1 4 2 3 2 2 3 6 4" xfId="33642" xr:uid="{00000000-0005-0000-0000-0000B3820000}"/>
    <cellStyle name="20% - Accent1 4 2 3 2 2 3 7" xfId="33643" xr:uid="{00000000-0005-0000-0000-0000B4820000}"/>
    <cellStyle name="20% - Accent1 4 2 3 2 2 3 7 2" xfId="33644" xr:uid="{00000000-0005-0000-0000-0000B5820000}"/>
    <cellStyle name="20% - Accent1 4 2 3 2 2 3 7 2 2" xfId="33645" xr:uid="{00000000-0005-0000-0000-0000B6820000}"/>
    <cellStyle name="20% - Accent1 4 2 3 2 2 3 7 3" xfId="33646" xr:uid="{00000000-0005-0000-0000-0000B7820000}"/>
    <cellStyle name="20% - Accent1 4 2 3 2 2 3 8" xfId="33647" xr:uid="{00000000-0005-0000-0000-0000B8820000}"/>
    <cellStyle name="20% - Accent1 4 2 3 2 2 3 8 2" xfId="33648" xr:uid="{00000000-0005-0000-0000-0000B9820000}"/>
    <cellStyle name="20% - Accent1 4 2 3 2 2 3 8 2 2" xfId="33649" xr:uid="{00000000-0005-0000-0000-0000BA820000}"/>
    <cellStyle name="20% - Accent1 4 2 3 2 2 3 8 3" xfId="33650" xr:uid="{00000000-0005-0000-0000-0000BB820000}"/>
    <cellStyle name="20% - Accent1 4 2 3 2 2 3 9" xfId="33651" xr:uid="{00000000-0005-0000-0000-0000BC820000}"/>
    <cellStyle name="20% - Accent1 4 2 3 2 2 3 9 2" xfId="33652" xr:uid="{00000000-0005-0000-0000-0000BD820000}"/>
    <cellStyle name="20% - Accent1 4 2 3 2 2 4" xfId="33653" xr:uid="{00000000-0005-0000-0000-0000BE820000}"/>
    <cellStyle name="20% - Accent1 4 2 3 2 2 4 10" xfId="33654" xr:uid="{00000000-0005-0000-0000-0000BF820000}"/>
    <cellStyle name="20% - Accent1 4 2 3 2 2 4 10 2" xfId="33655" xr:uid="{00000000-0005-0000-0000-0000C0820000}"/>
    <cellStyle name="20% - Accent1 4 2 3 2 2 4 11" xfId="33656" xr:uid="{00000000-0005-0000-0000-0000C1820000}"/>
    <cellStyle name="20% - Accent1 4 2 3 2 2 4 2" xfId="33657" xr:uid="{00000000-0005-0000-0000-0000C2820000}"/>
    <cellStyle name="20% - Accent1 4 2 3 2 2 4 2 2" xfId="33658" xr:uid="{00000000-0005-0000-0000-0000C3820000}"/>
    <cellStyle name="20% - Accent1 4 2 3 2 2 4 2 2 2" xfId="33659" xr:uid="{00000000-0005-0000-0000-0000C4820000}"/>
    <cellStyle name="20% - Accent1 4 2 3 2 2 4 2 2 2 2" xfId="33660" xr:uid="{00000000-0005-0000-0000-0000C5820000}"/>
    <cellStyle name="20% - Accent1 4 2 3 2 2 4 2 2 2 2 2" xfId="33661" xr:uid="{00000000-0005-0000-0000-0000C6820000}"/>
    <cellStyle name="20% - Accent1 4 2 3 2 2 4 2 2 2 3" xfId="33662" xr:uid="{00000000-0005-0000-0000-0000C7820000}"/>
    <cellStyle name="20% - Accent1 4 2 3 2 2 4 2 2 3" xfId="33663" xr:uid="{00000000-0005-0000-0000-0000C8820000}"/>
    <cellStyle name="20% - Accent1 4 2 3 2 2 4 2 2 3 2" xfId="33664" xr:uid="{00000000-0005-0000-0000-0000C9820000}"/>
    <cellStyle name="20% - Accent1 4 2 3 2 2 4 2 2 4" xfId="33665" xr:uid="{00000000-0005-0000-0000-0000CA820000}"/>
    <cellStyle name="20% - Accent1 4 2 3 2 2 4 2 3" xfId="33666" xr:uid="{00000000-0005-0000-0000-0000CB820000}"/>
    <cellStyle name="20% - Accent1 4 2 3 2 2 4 2 3 2" xfId="33667" xr:uid="{00000000-0005-0000-0000-0000CC820000}"/>
    <cellStyle name="20% - Accent1 4 2 3 2 2 4 2 3 2 2" xfId="33668" xr:uid="{00000000-0005-0000-0000-0000CD820000}"/>
    <cellStyle name="20% - Accent1 4 2 3 2 2 4 2 3 2 2 2" xfId="33669" xr:uid="{00000000-0005-0000-0000-0000CE820000}"/>
    <cellStyle name="20% - Accent1 4 2 3 2 2 4 2 3 2 3" xfId="33670" xr:uid="{00000000-0005-0000-0000-0000CF820000}"/>
    <cellStyle name="20% - Accent1 4 2 3 2 2 4 2 3 3" xfId="33671" xr:uid="{00000000-0005-0000-0000-0000D0820000}"/>
    <cellStyle name="20% - Accent1 4 2 3 2 2 4 2 3 3 2" xfId="33672" xr:uid="{00000000-0005-0000-0000-0000D1820000}"/>
    <cellStyle name="20% - Accent1 4 2 3 2 2 4 2 3 4" xfId="33673" xr:uid="{00000000-0005-0000-0000-0000D2820000}"/>
    <cellStyle name="20% - Accent1 4 2 3 2 2 4 2 4" xfId="33674" xr:uid="{00000000-0005-0000-0000-0000D3820000}"/>
    <cellStyle name="20% - Accent1 4 2 3 2 2 4 2 4 2" xfId="33675" xr:uid="{00000000-0005-0000-0000-0000D4820000}"/>
    <cellStyle name="20% - Accent1 4 2 3 2 2 4 2 4 2 2" xfId="33676" xr:uid="{00000000-0005-0000-0000-0000D5820000}"/>
    <cellStyle name="20% - Accent1 4 2 3 2 2 4 2 4 2 2 2" xfId="33677" xr:uid="{00000000-0005-0000-0000-0000D6820000}"/>
    <cellStyle name="20% - Accent1 4 2 3 2 2 4 2 4 2 3" xfId="33678" xr:uid="{00000000-0005-0000-0000-0000D7820000}"/>
    <cellStyle name="20% - Accent1 4 2 3 2 2 4 2 4 3" xfId="33679" xr:uid="{00000000-0005-0000-0000-0000D8820000}"/>
    <cellStyle name="20% - Accent1 4 2 3 2 2 4 2 4 3 2" xfId="33680" xr:uid="{00000000-0005-0000-0000-0000D9820000}"/>
    <cellStyle name="20% - Accent1 4 2 3 2 2 4 2 4 4" xfId="33681" xr:uid="{00000000-0005-0000-0000-0000DA820000}"/>
    <cellStyle name="20% - Accent1 4 2 3 2 2 4 2 5" xfId="33682" xr:uid="{00000000-0005-0000-0000-0000DB820000}"/>
    <cellStyle name="20% - Accent1 4 2 3 2 2 4 2 5 2" xfId="33683" xr:uid="{00000000-0005-0000-0000-0000DC820000}"/>
    <cellStyle name="20% - Accent1 4 2 3 2 2 4 2 5 2 2" xfId="33684" xr:uid="{00000000-0005-0000-0000-0000DD820000}"/>
    <cellStyle name="20% - Accent1 4 2 3 2 2 4 2 5 3" xfId="33685" xr:uid="{00000000-0005-0000-0000-0000DE820000}"/>
    <cellStyle name="20% - Accent1 4 2 3 2 2 4 2 6" xfId="33686" xr:uid="{00000000-0005-0000-0000-0000DF820000}"/>
    <cellStyle name="20% - Accent1 4 2 3 2 2 4 2 6 2" xfId="33687" xr:uid="{00000000-0005-0000-0000-0000E0820000}"/>
    <cellStyle name="20% - Accent1 4 2 3 2 2 4 2 6 2 2" xfId="33688" xr:uid="{00000000-0005-0000-0000-0000E1820000}"/>
    <cellStyle name="20% - Accent1 4 2 3 2 2 4 2 6 3" xfId="33689" xr:uid="{00000000-0005-0000-0000-0000E2820000}"/>
    <cellStyle name="20% - Accent1 4 2 3 2 2 4 2 7" xfId="33690" xr:uid="{00000000-0005-0000-0000-0000E3820000}"/>
    <cellStyle name="20% - Accent1 4 2 3 2 2 4 2 7 2" xfId="33691" xr:uid="{00000000-0005-0000-0000-0000E4820000}"/>
    <cellStyle name="20% - Accent1 4 2 3 2 2 4 2 8" xfId="33692" xr:uid="{00000000-0005-0000-0000-0000E5820000}"/>
    <cellStyle name="20% - Accent1 4 2 3 2 2 4 2 8 2" xfId="33693" xr:uid="{00000000-0005-0000-0000-0000E6820000}"/>
    <cellStyle name="20% - Accent1 4 2 3 2 2 4 2 9" xfId="33694" xr:uid="{00000000-0005-0000-0000-0000E7820000}"/>
    <cellStyle name="20% - Accent1 4 2 3 2 2 4 3" xfId="33695" xr:uid="{00000000-0005-0000-0000-0000E8820000}"/>
    <cellStyle name="20% - Accent1 4 2 3 2 2 4 3 2" xfId="33696" xr:uid="{00000000-0005-0000-0000-0000E9820000}"/>
    <cellStyle name="20% - Accent1 4 2 3 2 2 4 3 2 2" xfId="33697" xr:uid="{00000000-0005-0000-0000-0000EA820000}"/>
    <cellStyle name="20% - Accent1 4 2 3 2 2 4 3 2 2 2" xfId="33698" xr:uid="{00000000-0005-0000-0000-0000EB820000}"/>
    <cellStyle name="20% - Accent1 4 2 3 2 2 4 3 2 2 2 2" xfId="33699" xr:uid="{00000000-0005-0000-0000-0000EC820000}"/>
    <cellStyle name="20% - Accent1 4 2 3 2 2 4 3 2 2 3" xfId="33700" xr:uid="{00000000-0005-0000-0000-0000ED820000}"/>
    <cellStyle name="20% - Accent1 4 2 3 2 2 4 3 2 3" xfId="33701" xr:uid="{00000000-0005-0000-0000-0000EE820000}"/>
    <cellStyle name="20% - Accent1 4 2 3 2 2 4 3 2 3 2" xfId="33702" xr:uid="{00000000-0005-0000-0000-0000EF820000}"/>
    <cellStyle name="20% - Accent1 4 2 3 2 2 4 3 2 4" xfId="33703" xr:uid="{00000000-0005-0000-0000-0000F0820000}"/>
    <cellStyle name="20% - Accent1 4 2 3 2 2 4 3 3" xfId="33704" xr:uid="{00000000-0005-0000-0000-0000F1820000}"/>
    <cellStyle name="20% - Accent1 4 2 3 2 2 4 3 3 2" xfId="33705" xr:uid="{00000000-0005-0000-0000-0000F2820000}"/>
    <cellStyle name="20% - Accent1 4 2 3 2 2 4 3 3 2 2" xfId="33706" xr:uid="{00000000-0005-0000-0000-0000F3820000}"/>
    <cellStyle name="20% - Accent1 4 2 3 2 2 4 3 3 2 2 2" xfId="33707" xr:uid="{00000000-0005-0000-0000-0000F4820000}"/>
    <cellStyle name="20% - Accent1 4 2 3 2 2 4 3 3 2 3" xfId="33708" xr:uid="{00000000-0005-0000-0000-0000F5820000}"/>
    <cellStyle name="20% - Accent1 4 2 3 2 2 4 3 3 3" xfId="33709" xr:uid="{00000000-0005-0000-0000-0000F6820000}"/>
    <cellStyle name="20% - Accent1 4 2 3 2 2 4 3 3 3 2" xfId="33710" xr:uid="{00000000-0005-0000-0000-0000F7820000}"/>
    <cellStyle name="20% - Accent1 4 2 3 2 2 4 3 3 4" xfId="33711" xr:uid="{00000000-0005-0000-0000-0000F8820000}"/>
    <cellStyle name="20% - Accent1 4 2 3 2 2 4 3 4" xfId="33712" xr:uid="{00000000-0005-0000-0000-0000F9820000}"/>
    <cellStyle name="20% - Accent1 4 2 3 2 2 4 3 4 2" xfId="33713" xr:uid="{00000000-0005-0000-0000-0000FA820000}"/>
    <cellStyle name="20% - Accent1 4 2 3 2 2 4 3 4 2 2" xfId="33714" xr:uid="{00000000-0005-0000-0000-0000FB820000}"/>
    <cellStyle name="20% - Accent1 4 2 3 2 2 4 3 4 2 2 2" xfId="33715" xr:uid="{00000000-0005-0000-0000-0000FC820000}"/>
    <cellStyle name="20% - Accent1 4 2 3 2 2 4 3 4 2 3" xfId="33716" xr:uid="{00000000-0005-0000-0000-0000FD820000}"/>
    <cellStyle name="20% - Accent1 4 2 3 2 2 4 3 4 3" xfId="33717" xr:uid="{00000000-0005-0000-0000-0000FE820000}"/>
    <cellStyle name="20% - Accent1 4 2 3 2 2 4 3 4 3 2" xfId="33718" xr:uid="{00000000-0005-0000-0000-0000FF820000}"/>
    <cellStyle name="20% - Accent1 4 2 3 2 2 4 3 4 4" xfId="33719" xr:uid="{00000000-0005-0000-0000-000000830000}"/>
    <cellStyle name="20% - Accent1 4 2 3 2 2 4 3 5" xfId="33720" xr:uid="{00000000-0005-0000-0000-000001830000}"/>
    <cellStyle name="20% - Accent1 4 2 3 2 2 4 3 5 2" xfId="33721" xr:uid="{00000000-0005-0000-0000-000002830000}"/>
    <cellStyle name="20% - Accent1 4 2 3 2 2 4 3 5 2 2" xfId="33722" xr:uid="{00000000-0005-0000-0000-000003830000}"/>
    <cellStyle name="20% - Accent1 4 2 3 2 2 4 3 5 3" xfId="33723" xr:uid="{00000000-0005-0000-0000-000004830000}"/>
    <cellStyle name="20% - Accent1 4 2 3 2 2 4 3 6" xfId="33724" xr:uid="{00000000-0005-0000-0000-000005830000}"/>
    <cellStyle name="20% - Accent1 4 2 3 2 2 4 3 6 2" xfId="33725" xr:uid="{00000000-0005-0000-0000-000006830000}"/>
    <cellStyle name="20% - Accent1 4 2 3 2 2 4 3 6 2 2" xfId="33726" xr:uid="{00000000-0005-0000-0000-000007830000}"/>
    <cellStyle name="20% - Accent1 4 2 3 2 2 4 3 6 3" xfId="33727" xr:uid="{00000000-0005-0000-0000-000008830000}"/>
    <cellStyle name="20% - Accent1 4 2 3 2 2 4 3 7" xfId="33728" xr:uid="{00000000-0005-0000-0000-000009830000}"/>
    <cellStyle name="20% - Accent1 4 2 3 2 2 4 3 7 2" xfId="33729" xr:uid="{00000000-0005-0000-0000-00000A830000}"/>
    <cellStyle name="20% - Accent1 4 2 3 2 2 4 3 8" xfId="33730" xr:uid="{00000000-0005-0000-0000-00000B830000}"/>
    <cellStyle name="20% - Accent1 4 2 3 2 2 4 3 8 2" xfId="33731" xr:uid="{00000000-0005-0000-0000-00000C830000}"/>
    <cellStyle name="20% - Accent1 4 2 3 2 2 4 3 9" xfId="33732" xr:uid="{00000000-0005-0000-0000-00000D830000}"/>
    <cellStyle name="20% - Accent1 4 2 3 2 2 4 4" xfId="33733" xr:uid="{00000000-0005-0000-0000-00000E830000}"/>
    <cellStyle name="20% - Accent1 4 2 3 2 2 4 4 2" xfId="33734" xr:uid="{00000000-0005-0000-0000-00000F830000}"/>
    <cellStyle name="20% - Accent1 4 2 3 2 2 4 4 2 2" xfId="33735" xr:uid="{00000000-0005-0000-0000-000010830000}"/>
    <cellStyle name="20% - Accent1 4 2 3 2 2 4 4 2 2 2" xfId="33736" xr:uid="{00000000-0005-0000-0000-000011830000}"/>
    <cellStyle name="20% - Accent1 4 2 3 2 2 4 4 2 3" xfId="33737" xr:uid="{00000000-0005-0000-0000-000012830000}"/>
    <cellStyle name="20% - Accent1 4 2 3 2 2 4 4 3" xfId="33738" xr:uid="{00000000-0005-0000-0000-000013830000}"/>
    <cellStyle name="20% - Accent1 4 2 3 2 2 4 4 3 2" xfId="33739" xr:uid="{00000000-0005-0000-0000-000014830000}"/>
    <cellStyle name="20% - Accent1 4 2 3 2 2 4 4 4" xfId="33740" xr:uid="{00000000-0005-0000-0000-000015830000}"/>
    <cellStyle name="20% - Accent1 4 2 3 2 2 4 5" xfId="33741" xr:uid="{00000000-0005-0000-0000-000016830000}"/>
    <cellStyle name="20% - Accent1 4 2 3 2 2 4 5 2" xfId="33742" xr:uid="{00000000-0005-0000-0000-000017830000}"/>
    <cellStyle name="20% - Accent1 4 2 3 2 2 4 5 2 2" xfId="33743" xr:uid="{00000000-0005-0000-0000-000018830000}"/>
    <cellStyle name="20% - Accent1 4 2 3 2 2 4 5 2 2 2" xfId="33744" xr:uid="{00000000-0005-0000-0000-000019830000}"/>
    <cellStyle name="20% - Accent1 4 2 3 2 2 4 5 2 3" xfId="33745" xr:uid="{00000000-0005-0000-0000-00001A830000}"/>
    <cellStyle name="20% - Accent1 4 2 3 2 2 4 5 3" xfId="33746" xr:uid="{00000000-0005-0000-0000-00001B830000}"/>
    <cellStyle name="20% - Accent1 4 2 3 2 2 4 5 3 2" xfId="33747" xr:uid="{00000000-0005-0000-0000-00001C830000}"/>
    <cellStyle name="20% - Accent1 4 2 3 2 2 4 5 4" xfId="33748" xr:uid="{00000000-0005-0000-0000-00001D830000}"/>
    <cellStyle name="20% - Accent1 4 2 3 2 2 4 6" xfId="33749" xr:uid="{00000000-0005-0000-0000-00001E830000}"/>
    <cellStyle name="20% - Accent1 4 2 3 2 2 4 6 2" xfId="33750" xr:uid="{00000000-0005-0000-0000-00001F830000}"/>
    <cellStyle name="20% - Accent1 4 2 3 2 2 4 6 2 2" xfId="33751" xr:uid="{00000000-0005-0000-0000-000020830000}"/>
    <cellStyle name="20% - Accent1 4 2 3 2 2 4 6 2 2 2" xfId="33752" xr:uid="{00000000-0005-0000-0000-000021830000}"/>
    <cellStyle name="20% - Accent1 4 2 3 2 2 4 6 2 3" xfId="33753" xr:uid="{00000000-0005-0000-0000-000022830000}"/>
    <cellStyle name="20% - Accent1 4 2 3 2 2 4 6 3" xfId="33754" xr:uid="{00000000-0005-0000-0000-000023830000}"/>
    <cellStyle name="20% - Accent1 4 2 3 2 2 4 6 3 2" xfId="33755" xr:uid="{00000000-0005-0000-0000-000024830000}"/>
    <cellStyle name="20% - Accent1 4 2 3 2 2 4 6 4" xfId="33756" xr:uid="{00000000-0005-0000-0000-000025830000}"/>
    <cellStyle name="20% - Accent1 4 2 3 2 2 4 7" xfId="33757" xr:uid="{00000000-0005-0000-0000-000026830000}"/>
    <cellStyle name="20% - Accent1 4 2 3 2 2 4 7 2" xfId="33758" xr:uid="{00000000-0005-0000-0000-000027830000}"/>
    <cellStyle name="20% - Accent1 4 2 3 2 2 4 7 2 2" xfId="33759" xr:uid="{00000000-0005-0000-0000-000028830000}"/>
    <cellStyle name="20% - Accent1 4 2 3 2 2 4 7 3" xfId="33760" xr:uid="{00000000-0005-0000-0000-000029830000}"/>
    <cellStyle name="20% - Accent1 4 2 3 2 2 4 8" xfId="33761" xr:uid="{00000000-0005-0000-0000-00002A830000}"/>
    <cellStyle name="20% - Accent1 4 2 3 2 2 4 8 2" xfId="33762" xr:uid="{00000000-0005-0000-0000-00002B830000}"/>
    <cellStyle name="20% - Accent1 4 2 3 2 2 4 8 2 2" xfId="33763" xr:uid="{00000000-0005-0000-0000-00002C830000}"/>
    <cellStyle name="20% - Accent1 4 2 3 2 2 4 8 3" xfId="33764" xr:uid="{00000000-0005-0000-0000-00002D830000}"/>
    <cellStyle name="20% - Accent1 4 2 3 2 2 4 9" xfId="33765" xr:uid="{00000000-0005-0000-0000-00002E830000}"/>
    <cellStyle name="20% - Accent1 4 2 3 2 2 4 9 2" xfId="33766" xr:uid="{00000000-0005-0000-0000-00002F830000}"/>
    <cellStyle name="20% - Accent1 4 2 3 2 2 5" xfId="33767" xr:uid="{00000000-0005-0000-0000-000030830000}"/>
    <cellStyle name="20% - Accent1 4 2 3 2 2 5 2" xfId="33768" xr:uid="{00000000-0005-0000-0000-000031830000}"/>
    <cellStyle name="20% - Accent1 4 2 3 2 2 5 2 2" xfId="33769" xr:uid="{00000000-0005-0000-0000-000032830000}"/>
    <cellStyle name="20% - Accent1 4 2 3 2 2 5 2 2 2" xfId="33770" xr:uid="{00000000-0005-0000-0000-000033830000}"/>
    <cellStyle name="20% - Accent1 4 2 3 2 2 5 2 2 2 2" xfId="33771" xr:uid="{00000000-0005-0000-0000-000034830000}"/>
    <cellStyle name="20% - Accent1 4 2 3 2 2 5 2 2 3" xfId="33772" xr:uid="{00000000-0005-0000-0000-000035830000}"/>
    <cellStyle name="20% - Accent1 4 2 3 2 2 5 2 3" xfId="33773" xr:uid="{00000000-0005-0000-0000-000036830000}"/>
    <cellStyle name="20% - Accent1 4 2 3 2 2 5 2 3 2" xfId="33774" xr:uid="{00000000-0005-0000-0000-000037830000}"/>
    <cellStyle name="20% - Accent1 4 2 3 2 2 5 2 4" xfId="33775" xr:uid="{00000000-0005-0000-0000-000038830000}"/>
    <cellStyle name="20% - Accent1 4 2 3 2 2 5 3" xfId="33776" xr:uid="{00000000-0005-0000-0000-000039830000}"/>
    <cellStyle name="20% - Accent1 4 2 3 2 2 5 3 2" xfId="33777" xr:uid="{00000000-0005-0000-0000-00003A830000}"/>
    <cellStyle name="20% - Accent1 4 2 3 2 2 5 3 2 2" xfId="33778" xr:uid="{00000000-0005-0000-0000-00003B830000}"/>
    <cellStyle name="20% - Accent1 4 2 3 2 2 5 3 2 2 2" xfId="33779" xr:uid="{00000000-0005-0000-0000-00003C830000}"/>
    <cellStyle name="20% - Accent1 4 2 3 2 2 5 3 2 3" xfId="33780" xr:uid="{00000000-0005-0000-0000-00003D830000}"/>
    <cellStyle name="20% - Accent1 4 2 3 2 2 5 3 3" xfId="33781" xr:uid="{00000000-0005-0000-0000-00003E830000}"/>
    <cellStyle name="20% - Accent1 4 2 3 2 2 5 3 3 2" xfId="33782" xr:uid="{00000000-0005-0000-0000-00003F830000}"/>
    <cellStyle name="20% - Accent1 4 2 3 2 2 5 3 4" xfId="33783" xr:uid="{00000000-0005-0000-0000-000040830000}"/>
    <cellStyle name="20% - Accent1 4 2 3 2 2 5 4" xfId="33784" xr:uid="{00000000-0005-0000-0000-000041830000}"/>
    <cellStyle name="20% - Accent1 4 2 3 2 2 5 4 2" xfId="33785" xr:uid="{00000000-0005-0000-0000-000042830000}"/>
    <cellStyle name="20% - Accent1 4 2 3 2 2 5 4 2 2" xfId="33786" xr:uid="{00000000-0005-0000-0000-000043830000}"/>
    <cellStyle name="20% - Accent1 4 2 3 2 2 5 4 2 2 2" xfId="33787" xr:uid="{00000000-0005-0000-0000-000044830000}"/>
    <cellStyle name="20% - Accent1 4 2 3 2 2 5 4 2 3" xfId="33788" xr:uid="{00000000-0005-0000-0000-000045830000}"/>
    <cellStyle name="20% - Accent1 4 2 3 2 2 5 4 3" xfId="33789" xr:uid="{00000000-0005-0000-0000-000046830000}"/>
    <cellStyle name="20% - Accent1 4 2 3 2 2 5 4 3 2" xfId="33790" xr:uid="{00000000-0005-0000-0000-000047830000}"/>
    <cellStyle name="20% - Accent1 4 2 3 2 2 5 4 4" xfId="33791" xr:uid="{00000000-0005-0000-0000-000048830000}"/>
    <cellStyle name="20% - Accent1 4 2 3 2 2 5 5" xfId="33792" xr:uid="{00000000-0005-0000-0000-000049830000}"/>
    <cellStyle name="20% - Accent1 4 2 3 2 2 5 5 2" xfId="33793" xr:uid="{00000000-0005-0000-0000-00004A830000}"/>
    <cellStyle name="20% - Accent1 4 2 3 2 2 5 5 2 2" xfId="33794" xr:uid="{00000000-0005-0000-0000-00004B830000}"/>
    <cellStyle name="20% - Accent1 4 2 3 2 2 5 5 3" xfId="33795" xr:uid="{00000000-0005-0000-0000-00004C830000}"/>
    <cellStyle name="20% - Accent1 4 2 3 2 2 5 6" xfId="33796" xr:uid="{00000000-0005-0000-0000-00004D830000}"/>
    <cellStyle name="20% - Accent1 4 2 3 2 2 5 6 2" xfId="33797" xr:uid="{00000000-0005-0000-0000-00004E830000}"/>
    <cellStyle name="20% - Accent1 4 2 3 2 2 5 6 2 2" xfId="33798" xr:uid="{00000000-0005-0000-0000-00004F830000}"/>
    <cellStyle name="20% - Accent1 4 2 3 2 2 5 6 3" xfId="33799" xr:uid="{00000000-0005-0000-0000-000050830000}"/>
    <cellStyle name="20% - Accent1 4 2 3 2 2 5 7" xfId="33800" xr:uid="{00000000-0005-0000-0000-000051830000}"/>
    <cellStyle name="20% - Accent1 4 2 3 2 2 5 7 2" xfId="33801" xr:uid="{00000000-0005-0000-0000-000052830000}"/>
    <cellStyle name="20% - Accent1 4 2 3 2 2 5 8" xfId="33802" xr:uid="{00000000-0005-0000-0000-000053830000}"/>
    <cellStyle name="20% - Accent1 4 2 3 2 2 5 8 2" xfId="33803" xr:uid="{00000000-0005-0000-0000-000054830000}"/>
    <cellStyle name="20% - Accent1 4 2 3 2 2 5 9" xfId="33804" xr:uid="{00000000-0005-0000-0000-000055830000}"/>
    <cellStyle name="20% - Accent1 4 2 3 2 2 6" xfId="33805" xr:uid="{00000000-0005-0000-0000-000056830000}"/>
    <cellStyle name="20% - Accent1 4 2 3 2 2 6 2" xfId="33806" xr:uid="{00000000-0005-0000-0000-000057830000}"/>
    <cellStyle name="20% - Accent1 4 2 3 2 2 6 2 2" xfId="33807" xr:uid="{00000000-0005-0000-0000-000058830000}"/>
    <cellStyle name="20% - Accent1 4 2 3 2 2 6 2 2 2" xfId="33808" xr:uid="{00000000-0005-0000-0000-000059830000}"/>
    <cellStyle name="20% - Accent1 4 2 3 2 2 6 2 2 2 2" xfId="33809" xr:uid="{00000000-0005-0000-0000-00005A830000}"/>
    <cellStyle name="20% - Accent1 4 2 3 2 2 6 2 2 3" xfId="33810" xr:uid="{00000000-0005-0000-0000-00005B830000}"/>
    <cellStyle name="20% - Accent1 4 2 3 2 2 6 2 3" xfId="33811" xr:uid="{00000000-0005-0000-0000-00005C830000}"/>
    <cellStyle name="20% - Accent1 4 2 3 2 2 6 2 3 2" xfId="33812" xr:uid="{00000000-0005-0000-0000-00005D830000}"/>
    <cellStyle name="20% - Accent1 4 2 3 2 2 6 2 4" xfId="33813" xr:uid="{00000000-0005-0000-0000-00005E830000}"/>
    <cellStyle name="20% - Accent1 4 2 3 2 2 6 3" xfId="33814" xr:uid="{00000000-0005-0000-0000-00005F830000}"/>
    <cellStyle name="20% - Accent1 4 2 3 2 2 6 3 2" xfId="33815" xr:uid="{00000000-0005-0000-0000-000060830000}"/>
    <cellStyle name="20% - Accent1 4 2 3 2 2 6 3 2 2" xfId="33816" xr:uid="{00000000-0005-0000-0000-000061830000}"/>
    <cellStyle name="20% - Accent1 4 2 3 2 2 6 3 2 2 2" xfId="33817" xr:uid="{00000000-0005-0000-0000-000062830000}"/>
    <cellStyle name="20% - Accent1 4 2 3 2 2 6 3 2 3" xfId="33818" xr:uid="{00000000-0005-0000-0000-000063830000}"/>
    <cellStyle name="20% - Accent1 4 2 3 2 2 6 3 3" xfId="33819" xr:uid="{00000000-0005-0000-0000-000064830000}"/>
    <cellStyle name="20% - Accent1 4 2 3 2 2 6 3 3 2" xfId="33820" xr:uid="{00000000-0005-0000-0000-000065830000}"/>
    <cellStyle name="20% - Accent1 4 2 3 2 2 6 3 4" xfId="33821" xr:uid="{00000000-0005-0000-0000-000066830000}"/>
    <cellStyle name="20% - Accent1 4 2 3 2 2 6 4" xfId="33822" xr:uid="{00000000-0005-0000-0000-000067830000}"/>
    <cellStyle name="20% - Accent1 4 2 3 2 2 6 4 2" xfId="33823" xr:uid="{00000000-0005-0000-0000-000068830000}"/>
    <cellStyle name="20% - Accent1 4 2 3 2 2 6 4 2 2" xfId="33824" xr:uid="{00000000-0005-0000-0000-000069830000}"/>
    <cellStyle name="20% - Accent1 4 2 3 2 2 6 4 2 2 2" xfId="33825" xr:uid="{00000000-0005-0000-0000-00006A830000}"/>
    <cellStyle name="20% - Accent1 4 2 3 2 2 6 4 2 3" xfId="33826" xr:uid="{00000000-0005-0000-0000-00006B830000}"/>
    <cellStyle name="20% - Accent1 4 2 3 2 2 6 4 3" xfId="33827" xr:uid="{00000000-0005-0000-0000-00006C830000}"/>
    <cellStyle name="20% - Accent1 4 2 3 2 2 6 4 3 2" xfId="33828" xr:uid="{00000000-0005-0000-0000-00006D830000}"/>
    <cellStyle name="20% - Accent1 4 2 3 2 2 6 4 4" xfId="33829" xr:uid="{00000000-0005-0000-0000-00006E830000}"/>
    <cellStyle name="20% - Accent1 4 2 3 2 2 6 5" xfId="33830" xr:uid="{00000000-0005-0000-0000-00006F830000}"/>
    <cellStyle name="20% - Accent1 4 2 3 2 2 6 5 2" xfId="33831" xr:uid="{00000000-0005-0000-0000-000070830000}"/>
    <cellStyle name="20% - Accent1 4 2 3 2 2 6 5 2 2" xfId="33832" xr:uid="{00000000-0005-0000-0000-000071830000}"/>
    <cellStyle name="20% - Accent1 4 2 3 2 2 6 5 3" xfId="33833" xr:uid="{00000000-0005-0000-0000-000072830000}"/>
    <cellStyle name="20% - Accent1 4 2 3 2 2 6 6" xfId="33834" xr:uid="{00000000-0005-0000-0000-000073830000}"/>
    <cellStyle name="20% - Accent1 4 2 3 2 2 6 6 2" xfId="33835" xr:uid="{00000000-0005-0000-0000-000074830000}"/>
    <cellStyle name="20% - Accent1 4 2 3 2 2 6 6 2 2" xfId="33836" xr:uid="{00000000-0005-0000-0000-000075830000}"/>
    <cellStyle name="20% - Accent1 4 2 3 2 2 6 6 3" xfId="33837" xr:uid="{00000000-0005-0000-0000-000076830000}"/>
    <cellStyle name="20% - Accent1 4 2 3 2 2 6 7" xfId="33838" xr:uid="{00000000-0005-0000-0000-000077830000}"/>
    <cellStyle name="20% - Accent1 4 2 3 2 2 6 7 2" xfId="33839" xr:uid="{00000000-0005-0000-0000-000078830000}"/>
    <cellStyle name="20% - Accent1 4 2 3 2 2 6 8" xfId="33840" xr:uid="{00000000-0005-0000-0000-000079830000}"/>
    <cellStyle name="20% - Accent1 4 2 3 2 2 6 8 2" xfId="33841" xr:uid="{00000000-0005-0000-0000-00007A830000}"/>
    <cellStyle name="20% - Accent1 4 2 3 2 2 6 9" xfId="33842" xr:uid="{00000000-0005-0000-0000-00007B830000}"/>
    <cellStyle name="20% - Accent1 4 2 3 2 2 7" xfId="33843" xr:uid="{00000000-0005-0000-0000-00007C830000}"/>
    <cellStyle name="20% - Accent1 4 2 3 2 2 7 2" xfId="33844" xr:uid="{00000000-0005-0000-0000-00007D830000}"/>
    <cellStyle name="20% - Accent1 4 2 3 2 2 7 2 2" xfId="33845" xr:uid="{00000000-0005-0000-0000-00007E830000}"/>
    <cellStyle name="20% - Accent1 4 2 3 2 2 7 2 2 2" xfId="33846" xr:uid="{00000000-0005-0000-0000-00007F830000}"/>
    <cellStyle name="20% - Accent1 4 2 3 2 2 7 2 3" xfId="33847" xr:uid="{00000000-0005-0000-0000-000080830000}"/>
    <cellStyle name="20% - Accent1 4 2 3 2 2 7 3" xfId="33848" xr:uid="{00000000-0005-0000-0000-000081830000}"/>
    <cellStyle name="20% - Accent1 4 2 3 2 2 7 3 2" xfId="33849" xr:uid="{00000000-0005-0000-0000-000082830000}"/>
    <cellStyle name="20% - Accent1 4 2 3 2 2 7 4" xfId="33850" xr:uid="{00000000-0005-0000-0000-000083830000}"/>
    <cellStyle name="20% - Accent1 4 2 3 2 2 8" xfId="33851" xr:uid="{00000000-0005-0000-0000-000084830000}"/>
    <cellStyle name="20% - Accent1 4 2 3 2 2 8 2" xfId="33852" xr:uid="{00000000-0005-0000-0000-000085830000}"/>
    <cellStyle name="20% - Accent1 4 2 3 2 2 8 2 2" xfId="33853" xr:uid="{00000000-0005-0000-0000-000086830000}"/>
    <cellStyle name="20% - Accent1 4 2 3 2 2 8 2 2 2" xfId="33854" xr:uid="{00000000-0005-0000-0000-000087830000}"/>
    <cellStyle name="20% - Accent1 4 2 3 2 2 8 2 3" xfId="33855" xr:uid="{00000000-0005-0000-0000-000088830000}"/>
    <cellStyle name="20% - Accent1 4 2 3 2 2 8 3" xfId="33856" xr:uid="{00000000-0005-0000-0000-000089830000}"/>
    <cellStyle name="20% - Accent1 4 2 3 2 2 8 3 2" xfId="33857" xr:uid="{00000000-0005-0000-0000-00008A830000}"/>
    <cellStyle name="20% - Accent1 4 2 3 2 2 8 4" xfId="33858" xr:uid="{00000000-0005-0000-0000-00008B830000}"/>
    <cellStyle name="20% - Accent1 4 2 3 2 2 9" xfId="33859" xr:uid="{00000000-0005-0000-0000-00008C830000}"/>
    <cellStyle name="20% - Accent1 4 2 3 2 2 9 2" xfId="33860" xr:uid="{00000000-0005-0000-0000-00008D830000}"/>
    <cellStyle name="20% - Accent1 4 2 3 2 2 9 2 2" xfId="33861" xr:uid="{00000000-0005-0000-0000-00008E830000}"/>
    <cellStyle name="20% - Accent1 4 2 3 2 2 9 2 2 2" xfId="33862" xr:uid="{00000000-0005-0000-0000-00008F830000}"/>
    <cellStyle name="20% - Accent1 4 2 3 2 2 9 2 3" xfId="33863" xr:uid="{00000000-0005-0000-0000-000090830000}"/>
    <cellStyle name="20% - Accent1 4 2 3 2 2 9 3" xfId="33864" xr:uid="{00000000-0005-0000-0000-000091830000}"/>
    <cellStyle name="20% - Accent1 4 2 3 2 2 9 3 2" xfId="33865" xr:uid="{00000000-0005-0000-0000-000092830000}"/>
    <cellStyle name="20% - Accent1 4 2 3 2 2 9 4" xfId="33866" xr:uid="{00000000-0005-0000-0000-000093830000}"/>
    <cellStyle name="20% - Accent1 4 2 3 2 3" xfId="33867" xr:uid="{00000000-0005-0000-0000-000094830000}"/>
    <cellStyle name="20% - Accent1 4 2 3 2 3 10" xfId="33868" xr:uid="{00000000-0005-0000-0000-000095830000}"/>
    <cellStyle name="20% - Accent1 4 2 3 2 3 10 2" xfId="33869" xr:uid="{00000000-0005-0000-0000-000096830000}"/>
    <cellStyle name="20% - Accent1 4 2 3 2 3 11" xfId="33870" xr:uid="{00000000-0005-0000-0000-000097830000}"/>
    <cellStyle name="20% - Accent1 4 2 3 2 3 2" xfId="33871" xr:uid="{00000000-0005-0000-0000-000098830000}"/>
    <cellStyle name="20% - Accent1 4 2 3 2 3 2 2" xfId="33872" xr:uid="{00000000-0005-0000-0000-000099830000}"/>
    <cellStyle name="20% - Accent1 4 2 3 2 3 2 2 2" xfId="33873" xr:uid="{00000000-0005-0000-0000-00009A830000}"/>
    <cellStyle name="20% - Accent1 4 2 3 2 3 2 2 2 2" xfId="33874" xr:uid="{00000000-0005-0000-0000-00009B830000}"/>
    <cellStyle name="20% - Accent1 4 2 3 2 3 2 2 2 2 2" xfId="33875" xr:uid="{00000000-0005-0000-0000-00009C830000}"/>
    <cellStyle name="20% - Accent1 4 2 3 2 3 2 2 2 3" xfId="33876" xr:uid="{00000000-0005-0000-0000-00009D830000}"/>
    <cellStyle name="20% - Accent1 4 2 3 2 3 2 2 3" xfId="33877" xr:uid="{00000000-0005-0000-0000-00009E830000}"/>
    <cellStyle name="20% - Accent1 4 2 3 2 3 2 2 3 2" xfId="33878" xr:uid="{00000000-0005-0000-0000-00009F830000}"/>
    <cellStyle name="20% - Accent1 4 2 3 2 3 2 2 4" xfId="33879" xr:uid="{00000000-0005-0000-0000-0000A0830000}"/>
    <cellStyle name="20% - Accent1 4 2 3 2 3 2 3" xfId="33880" xr:uid="{00000000-0005-0000-0000-0000A1830000}"/>
    <cellStyle name="20% - Accent1 4 2 3 2 3 2 3 2" xfId="33881" xr:uid="{00000000-0005-0000-0000-0000A2830000}"/>
    <cellStyle name="20% - Accent1 4 2 3 2 3 2 3 2 2" xfId="33882" xr:uid="{00000000-0005-0000-0000-0000A3830000}"/>
    <cellStyle name="20% - Accent1 4 2 3 2 3 2 3 2 2 2" xfId="33883" xr:uid="{00000000-0005-0000-0000-0000A4830000}"/>
    <cellStyle name="20% - Accent1 4 2 3 2 3 2 3 2 3" xfId="33884" xr:uid="{00000000-0005-0000-0000-0000A5830000}"/>
    <cellStyle name="20% - Accent1 4 2 3 2 3 2 3 3" xfId="33885" xr:uid="{00000000-0005-0000-0000-0000A6830000}"/>
    <cellStyle name="20% - Accent1 4 2 3 2 3 2 3 3 2" xfId="33886" xr:uid="{00000000-0005-0000-0000-0000A7830000}"/>
    <cellStyle name="20% - Accent1 4 2 3 2 3 2 3 4" xfId="33887" xr:uid="{00000000-0005-0000-0000-0000A8830000}"/>
    <cellStyle name="20% - Accent1 4 2 3 2 3 2 4" xfId="33888" xr:uid="{00000000-0005-0000-0000-0000A9830000}"/>
    <cellStyle name="20% - Accent1 4 2 3 2 3 2 4 2" xfId="33889" xr:uid="{00000000-0005-0000-0000-0000AA830000}"/>
    <cellStyle name="20% - Accent1 4 2 3 2 3 2 4 2 2" xfId="33890" xr:uid="{00000000-0005-0000-0000-0000AB830000}"/>
    <cellStyle name="20% - Accent1 4 2 3 2 3 2 4 2 2 2" xfId="33891" xr:uid="{00000000-0005-0000-0000-0000AC830000}"/>
    <cellStyle name="20% - Accent1 4 2 3 2 3 2 4 2 3" xfId="33892" xr:uid="{00000000-0005-0000-0000-0000AD830000}"/>
    <cellStyle name="20% - Accent1 4 2 3 2 3 2 4 3" xfId="33893" xr:uid="{00000000-0005-0000-0000-0000AE830000}"/>
    <cellStyle name="20% - Accent1 4 2 3 2 3 2 4 3 2" xfId="33894" xr:uid="{00000000-0005-0000-0000-0000AF830000}"/>
    <cellStyle name="20% - Accent1 4 2 3 2 3 2 4 4" xfId="33895" xr:uid="{00000000-0005-0000-0000-0000B0830000}"/>
    <cellStyle name="20% - Accent1 4 2 3 2 3 2 5" xfId="33896" xr:uid="{00000000-0005-0000-0000-0000B1830000}"/>
    <cellStyle name="20% - Accent1 4 2 3 2 3 2 5 2" xfId="33897" xr:uid="{00000000-0005-0000-0000-0000B2830000}"/>
    <cellStyle name="20% - Accent1 4 2 3 2 3 2 5 2 2" xfId="33898" xr:uid="{00000000-0005-0000-0000-0000B3830000}"/>
    <cellStyle name="20% - Accent1 4 2 3 2 3 2 5 3" xfId="33899" xr:uid="{00000000-0005-0000-0000-0000B4830000}"/>
    <cellStyle name="20% - Accent1 4 2 3 2 3 2 6" xfId="33900" xr:uid="{00000000-0005-0000-0000-0000B5830000}"/>
    <cellStyle name="20% - Accent1 4 2 3 2 3 2 6 2" xfId="33901" xr:uid="{00000000-0005-0000-0000-0000B6830000}"/>
    <cellStyle name="20% - Accent1 4 2 3 2 3 2 6 2 2" xfId="33902" xr:uid="{00000000-0005-0000-0000-0000B7830000}"/>
    <cellStyle name="20% - Accent1 4 2 3 2 3 2 6 3" xfId="33903" xr:uid="{00000000-0005-0000-0000-0000B8830000}"/>
    <cellStyle name="20% - Accent1 4 2 3 2 3 2 7" xfId="33904" xr:uid="{00000000-0005-0000-0000-0000B9830000}"/>
    <cellStyle name="20% - Accent1 4 2 3 2 3 2 7 2" xfId="33905" xr:uid="{00000000-0005-0000-0000-0000BA830000}"/>
    <cellStyle name="20% - Accent1 4 2 3 2 3 2 8" xfId="33906" xr:uid="{00000000-0005-0000-0000-0000BB830000}"/>
    <cellStyle name="20% - Accent1 4 2 3 2 3 2 8 2" xfId="33907" xr:uid="{00000000-0005-0000-0000-0000BC830000}"/>
    <cellStyle name="20% - Accent1 4 2 3 2 3 2 9" xfId="33908" xr:uid="{00000000-0005-0000-0000-0000BD830000}"/>
    <cellStyle name="20% - Accent1 4 2 3 2 3 3" xfId="33909" xr:uid="{00000000-0005-0000-0000-0000BE830000}"/>
    <cellStyle name="20% - Accent1 4 2 3 2 3 3 2" xfId="33910" xr:uid="{00000000-0005-0000-0000-0000BF830000}"/>
    <cellStyle name="20% - Accent1 4 2 3 2 3 3 2 2" xfId="33911" xr:uid="{00000000-0005-0000-0000-0000C0830000}"/>
    <cellStyle name="20% - Accent1 4 2 3 2 3 3 2 2 2" xfId="33912" xr:uid="{00000000-0005-0000-0000-0000C1830000}"/>
    <cellStyle name="20% - Accent1 4 2 3 2 3 3 2 2 2 2" xfId="33913" xr:uid="{00000000-0005-0000-0000-0000C2830000}"/>
    <cellStyle name="20% - Accent1 4 2 3 2 3 3 2 2 3" xfId="33914" xr:uid="{00000000-0005-0000-0000-0000C3830000}"/>
    <cellStyle name="20% - Accent1 4 2 3 2 3 3 2 3" xfId="33915" xr:uid="{00000000-0005-0000-0000-0000C4830000}"/>
    <cellStyle name="20% - Accent1 4 2 3 2 3 3 2 3 2" xfId="33916" xr:uid="{00000000-0005-0000-0000-0000C5830000}"/>
    <cellStyle name="20% - Accent1 4 2 3 2 3 3 2 4" xfId="33917" xr:uid="{00000000-0005-0000-0000-0000C6830000}"/>
    <cellStyle name="20% - Accent1 4 2 3 2 3 3 3" xfId="33918" xr:uid="{00000000-0005-0000-0000-0000C7830000}"/>
    <cellStyle name="20% - Accent1 4 2 3 2 3 3 3 2" xfId="33919" xr:uid="{00000000-0005-0000-0000-0000C8830000}"/>
    <cellStyle name="20% - Accent1 4 2 3 2 3 3 3 2 2" xfId="33920" xr:uid="{00000000-0005-0000-0000-0000C9830000}"/>
    <cellStyle name="20% - Accent1 4 2 3 2 3 3 3 2 2 2" xfId="33921" xr:uid="{00000000-0005-0000-0000-0000CA830000}"/>
    <cellStyle name="20% - Accent1 4 2 3 2 3 3 3 2 3" xfId="33922" xr:uid="{00000000-0005-0000-0000-0000CB830000}"/>
    <cellStyle name="20% - Accent1 4 2 3 2 3 3 3 3" xfId="33923" xr:uid="{00000000-0005-0000-0000-0000CC830000}"/>
    <cellStyle name="20% - Accent1 4 2 3 2 3 3 3 3 2" xfId="33924" xr:uid="{00000000-0005-0000-0000-0000CD830000}"/>
    <cellStyle name="20% - Accent1 4 2 3 2 3 3 3 4" xfId="33925" xr:uid="{00000000-0005-0000-0000-0000CE830000}"/>
    <cellStyle name="20% - Accent1 4 2 3 2 3 3 4" xfId="33926" xr:uid="{00000000-0005-0000-0000-0000CF830000}"/>
    <cellStyle name="20% - Accent1 4 2 3 2 3 3 4 2" xfId="33927" xr:uid="{00000000-0005-0000-0000-0000D0830000}"/>
    <cellStyle name="20% - Accent1 4 2 3 2 3 3 4 2 2" xfId="33928" xr:uid="{00000000-0005-0000-0000-0000D1830000}"/>
    <cellStyle name="20% - Accent1 4 2 3 2 3 3 4 2 2 2" xfId="33929" xr:uid="{00000000-0005-0000-0000-0000D2830000}"/>
    <cellStyle name="20% - Accent1 4 2 3 2 3 3 4 2 3" xfId="33930" xr:uid="{00000000-0005-0000-0000-0000D3830000}"/>
    <cellStyle name="20% - Accent1 4 2 3 2 3 3 4 3" xfId="33931" xr:uid="{00000000-0005-0000-0000-0000D4830000}"/>
    <cellStyle name="20% - Accent1 4 2 3 2 3 3 4 3 2" xfId="33932" xr:uid="{00000000-0005-0000-0000-0000D5830000}"/>
    <cellStyle name="20% - Accent1 4 2 3 2 3 3 4 4" xfId="33933" xr:uid="{00000000-0005-0000-0000-0000D6830000}"/>
    <cellStyle name="20% - Accent1 4 2 3 2 3 3 5" xfId="33934" xr:uid="{00000000-0005-0000-0000-0000D7830000}"/>
    <cellStyle name="20% - Accent1 4 2 3 2 3 3 5 2" xfId="33935" xr:uid="{00000000-0005-0000-0000-0000D8830000}"/>
    <cellStyle name="20% - Accent1 4 2 3 2 3 3 5 2 2" xfId="33936" xr:uid="{00000000-0005-0000-0000-0000D9830000}"/>
    <cellStyle name="20% - Accent1 4 2 3 2 3 3 5 3" xfId="33937" xr:uid="{00000000-0005-0000-0000-0000DA830000}"/>
    <cellStyle name="20% - Accent1 4 2 3 2 3 3 6" xfId="33938" xr:uid="{00000000-0005-0000-0000-0000DB830000}"/>
    <cellStyle name="20% - Accent1 4 2 3 2 3 3 6 2" xfId="33939" xr:uid="{00000000-0005-0000-0000-0000DC830000}"/>
    <cellStyle name="20% - Accent1 4 2 3 2 3 3 6 2 2" xfId="33940" xr:uid="{00000000-0005-0000-0000-0000DD830000}"/>
    <cellStyle name="20% - Accent1 4 2 3 2 3 3 6 3" xfId="33941" xr:uid="{00000000-0005-0000-0000-0000DE830000}"/>
    <cellStyle name="20% - Accent1 4 2 3 2 3 3 7" xfId="33942" xr:uid="{00000000-0005-0000-0000-0000DF830000}"/>
    <cellStyle name="20% - Accent1 4 2 3 2 3 3 7 2" xfId="33943" xr:uid="{00000000-0005-0000-0000-0000E0830000}"/>
    <cellStyle name="20% - Accent1 4 2 3 2 3 3 8" xfId="33944" xr:uid="{00000000-0005-0000-0000-0000E1830000}"/>
    <cellStyle name="20% - Accent1 4 2 3 2 3 3 8 2" xfId="33945" xr:uid="{00000000-0005-0000-0000-0000E2830000}"/>
    <cellStyle name="20% - Accent1 4 2 3 2 3 3 9" xfId="33946" xr:uid="{00000000-0005-0000-0000-0000E3830000}"/>
    <cellStyle name="20% - Accent1 4 2 3 2 3 4" xfId="33947" xr:uid="{00000000-0005-0000-0000-0000E4830000}"/>
    <cellStyle name="20% - Accent1 4 2 3 2 3 4 2" xfId="33948" xr:uid="{00000000-0005-0000-0000-0000E5830000}"/>
    <cellStyle name="20% - Accent1 4 2 3 2 3 4 2 2" xfId="33949" xr:uid="{00000000-0005-0000-0000-0000E6830000}"/>
    <cellStyle name="20% - Accent1 4 2 3 2 3 4 2 2 2" xfId="33950" xr:uid="{00000000-0005-0000-0000-0000E7830000}"/>
    <cellStyle name="20% - Accent1 4 2 3 2 3 4 2 3" xfId="33951" xr:uid="{00000000-0005-0000-0000-0000E8830000}"/>
    <cellStyle name="20% - Accent1 4 2 3 2 3 4 3" xfId="33952" xr:uid="{00000000-0005-0000-0000-0000E9830000}"/>
    <cellStyle name="20% - Accent1 4 2 3 2 3 4 3 2" xfId="33953" xr:uid="{00000000-0005-0000-0000-0000EA830000}"/>
    <cellStyle name="20% - Accent1 4 2 3 2 3 4 4" xfId="33954" xr:uid="{00000000-0005-0000-0000-0000EB830000}"/>
    <cellStyle name="20% - Accent1 4 2 3 2 3 5" xfId="33955" xr:uid="{00000000-0005-0000-0000-0000EC830000}"/>
    <cellStyle name="20% - Accent1 4 2 3 2 3 5 2" xfId="33956" xr:uid="{00000000-0005-0000-0000-0000ED830000}"/>
    <cellStyle name="20% - Accent1 4 2 3 2 3 5 2 2" xfId="33957" xr:uid="{00000000-0005-0000-0000-0000EE830000}"/>
    <cellStyle name="20% - Accent1 4 2 3 2 3 5 2 2 2" xfId="33958" xr:uid="{00000000-0005-0000-0000-0000EF830000}"/>
    <cellStyle name="20% - Accent1 4 2 3 2 3 5 2 3" xfId="33959" xr:uid="{00000000-0005-0000-0000-0000F0830000}"/>
    <cellStyle name="20% - Accent1 4 2 3 2 3 5 3" xfId="33960" xr:uid="{00000000-0005-0000-0000-0000F1830000}"/>
    <cellStyle name="20% - Accent1 4 2 3 2 3 5 3 2" xfId="33961" xr:uid="{00000000-0005-0000-0000-0000F2830000}"/>
    <cellStyle name="20% - Accent1 4 2 3 2 3 5 4" xfId="33962" xr:uid="{00000000-0005-0000-0000-0000F3830000}"/>
    <cellStyle name="20% - Accent1 4 2 3 2 3 6" xfId="33963" xr:uid="{00000000-0005-0000-0000-0000F4830000}"/>
    <cellStyle name="20% - Accent1 4 2 3 2 3 6 2" xfId="33964" xr:uid="{00000000-0005-0000-0000-0000F5830000}"/>
    <cellStyle name="20% - Accent1 4 2 3 2 3 6 2 2" xfId="33965" xr:uid="{00000000-0005-0000-0000-0000F6830000}"/>
    <cellStyle name="20% - Accent1 4 2 3 2 3 6 2 2 2" xfId="33966" xr:uid="{00000000-0005-0000-0000-0000F7830000}"/>
    <cellStyle name="20% - Accent1 4 2 3 2 3 6 2 3" xfId="33967" xr:uid="{00000000-0005-0000-0000-0000F8830000}"/>
    <cellStyle name="20% - Accent1 4 2 3 2 3 6 3" xfId="33968" xr:uid="{00000000-0005-0000-0000-0000F9830000}"/>
    <cellStyle name="20% - Accent1 4 2 3 2 3 6 3 2" xfId="33969" xr:uid="{00000000-0005-0000-0000-0000FA830000}"/>
    <cellStyle name="20% - Accent1 4 2 3 2 3 6 4" xfId="33970" xr:uid="{00000000-0005-0000-0000-0000FB830000}"/>
    <cellStyle name="20% - Accent1 4 2 3 2 3 7" xfId="33971" xr:uid="{00000000-0005-0000-0000-0000FC830000}"/>
    <cellStyle name="20% - Accent1 4 2 3 2 3 7 2" xfId="33972" xr:uid="{00000000-0005-0000-0000-0000FD830000}"/>
    <cellStyle name="20% - Accent1 4 2 3 2 3 7 2 2" xfId="33973" xr:uid="{00000000-0005-0000-0000-0000FE830000}"/>
    <cellStyle name="20% - Accent1 4 2 3 2 3 7 3" xfId="33974" xr:uid="{00000000-0005-0000-0000-0000FF830000}"/>
    <cellStyle name="20% - Accent1 4 2 3 2 3 8" xfId="33975" xr:uid="{00000000-0005-0000-0000-000000840000}"/>
    <cellStyle name="20% - Accent1 4 2 3 2 3 8 2" xfId="33976" xr:uid="{00000000-0005-0000-0000-000001840000}"/>
    <cellStyle name="20% - Accent1 4 2 3 2 3 8 2 2" xfId="33977" xr:uid="{00000000-0005-0000-0000-000002840000}"/>
    <cellStyle name="20% - Accent1 4 2 3 2 3 8 3" xfId="33978" xr:uid="{00000000-0005-0000-0000-000003840000}"/>
    <cellStyle name="20% - Accent1 4 2 3 2 3 9" xfId="33979" xr:uid="{00000000-0005-0000-0000-000004840000}"/>
    <cellStyle name="20% - Accent1 4 2 3 2 3 9 2" xfId="33980" xr:uid="{00000000-0005-0000-0000-000005840000}"/>
    <cellStyle name="20% - Accent1 4 2 3 2 4" xfId="33981" xr:uid="{00000000-0005-0000-0000-000006840000}"/>
    <cellStyle name="20% - Accent1 4 2 3 2 4 10" xfId="33982" xr:uid="{00000000-0005-0000-0000-000007840000}"/>
    <cellStyle name="20% - Accent1 4 2 3 2 4 10 2" xfId="33983" xr:uid="{00000000-0005-0000-0000-000008840000}"/>
    <cellStyle name="20% - Accent1 4 2 3 2 4 11" xfId="33984" xr:uid="{00000000-0005-0000-0000-000009840000}"/>
    <cellStyle name="20% - Accent1 4 2 3 2 4 2" xfId="33985" xr:uid="{00000000-0005-0000-0000-00000A840000}"/>
    <cellStyle name="20% - Accent1 4 2 3 2 4 2 2" xfId="33986" xr:uid="{00000000-0005-0000-0000-00000B840000}"/>
    <cellStyle name="20% - Accent1 4 2 3 2 4 2 2 2" xfId="33987" xr:uid="{00000000-0005-0000-0000-00000C840000}"/>
    <cellStyle name="20% - Accent1 4 2 3 2 4 2 2 2 2" xfId="33988" xr:uid="{00000000-0005-0000-0000-00000D840000}"/>
    <cellStyle name="20% - Accent1 4 2 3 2 4 2 2 2 2 2" xfId="33989" xr:uid="{00000000-0005-0000-0000-00000E840000}"/>
    <cellStyle name="20% - Accent1 4 2 3 2 4 2 2 2 3" xfId="33990" xr:uid="{00000000-0005-0000-0000-00000F840000}"/>
    <cellStyle name="20% - Accent1 4 2 3 2 4 2 2 3" xfId="33991" xr:uid="{00000000-0005-0000-0000-000010840000}"/>
    <cellStyle name="20% - Accent1 4 2 3 2 4 2 2 3 2" xfId="33992" xr:uid="{00000000-0005-0000-0000-000011840000}"/>
    <cellStyle name="20% - Accent1 4 2 3 2 4 2 2 4" xfId="33993" xr:uid="{00000000-0005-0000-0000-000012840000}"/>
    <cellStyle name="20% - Accent1 4 2 3 2 4 2 3" xfId="33994" xr:uid="{00000000-0005-0000-0000-000013840000}"/>
    <cellStyle name="20% - Accent1 4 2 3 2 4 2 3 2" xfId="33995" xr:uid="{00000000-0005-0000-0000-000014840000}"/>
    <cellStyle name="20% - Accent1 4 2 3 2 4 2 3 2 2" xfId="33996" xr:uid="{00000000-0005-0000-0000-000015840000}"/>
    <cellStyle name="20% - Accent1 4 2 3 2 4 2 3 2 2 2" xfId="33997" xr:uid="{00000000-0005-0000-0000-000016840000}"/>
    <cellStyle name="20% - Accent1 4 2 3 2 4 2 3 2 3" xfId="33998" xr:uid="{00000000-0005-0000-0000-000017840000}"/>
    <cellStyle name="20% - Accent1 4 2 3 2 4 2 3 3" xfId="33999" xr:uid="{00000000-0005-0000-0000-000018840000}"/>
    <cellStyle name="20% - Accent1 4 2 3 2 4 2 3 3 2" xfId="34000" xr:uid="{00000000-0005-0000-0000-000019840000}"/>
    <cellStyle name="20% - Accent1 4 2 3 2 4 2 3 4" xfId="34001" xr:uid="{00000000-0005-0000-0000-00001A840000}"/>
    <cellStyle name="20% - Accent1 4 2 3 2 4 2 4" xfId="34002" xr:uid="{00000000-0005-0000-0000-00001B840000}"/>
    <cellStyle name="20% - Accent1 4 2 3 2 4 2 4 2" xfId="34003" xr:uid="{00000000-0005-0000-0000-00001C840000}"/>
    <cellStyle name="20% - Accent1 4 2 3 2 4 2 4 2 2" xfId="34004" xr:uid="{00000000-0005-0000-0000-00001D840000}"/>
    <cellStyle name="20% - Accent1 4 2 3 2 4 2 4 2 2 2" xfId="34005" xr:uid="{00000000-0005-0000-0000-00001E840000}"/>
    <cellStyle name="20% - Accent1 4 2 3 2 4 2 4 2 3" xfId="34006" xr:uid="{00000000-0005-0000-0000-00001F840000}"/>
    <cellStyle name="20% - Accent1 4 2 3 2 4 2 4 3" xfId="34007" xr:uid="{00000000-0005-0000-0000-000020840000}"/>
    <cellStyle name="20% - Accent1 4 2 3 2 4 2 4 3 2" xfId="34008" xr:uid="{00000000-0005-0000-0000-000021840000}"/>
    <cellStyle name="20% - Accent1 4 2 3 2 4 2 4 4" xfId="34009" xr:uid="{00000000-0005-0000-0000-000022840000}"/>
    <cellStyle name="20% - Accent1 4 2 3 2 4 2 5" xfId="34010" xr:uid="{00000000-0005-0000-0000-000023840000}"/>
    <cellStyle name="20% - Accent1 4 2 3 2 4 2 5 2" xfId="34011" xr:uid="{00000000-0005-0000-0000-000024840000}"/>
    <cellStyle name="20% - Accent1 4 2 3 2 4 2 5 2 2" xfId="34012" xr:uid="{00000000-0005-0000-0000-000025840000}"/>
    <cellStyle name="20% - Accent1 4 2 3 2 4 2 5 3" xfId="34013" xr:uid="{00000000-0005-0000-0000-000026840000}"/>
    <cellStyle name="20% - Accent1 4 2 3 2 4 2 6" xfId="34014" xr:uid="{00000000-0005-0000-0000-000027840000}"/>
    <cellStyle name="20% - Accent1 4 2 3 2 4 2 6 2" xfId="34015" xr:uid="{00000000-0005-0000-0000-000028840000}"/>
    <cellStyle name="20% - Accent1 4 2 3 2 4 2 6 2 2" xfId="34016" xr:uid="{00000000-0005-0000-0000-000029840000}"/>
    <cellStyle name="20% - Accent1 4 2 3 2 4 2 6 3" xfId="34017" xr:uid="{00000000-0005-0000-0000-00002A840000}"/>
    <cellStyle name="20% - Accent1 4 2 3 2 4 2 7" xfId="34018" xr:uid="{00000000-0005-0000-0000-00002B840000}"/>
    <cellStyle name="20% - Accent1 4 2 3 2 4 2 7 2" xfId="34019" xr:uid="{00000000-0005-0000-0000-00002C840000}"/>
    <cellStyle name="20% - Accent1 4 2 3 2 4 2 8" xfId="34020" xr:uid="{00000000-0005-0000-0000-00002D840000}"/>
    <cellStyle name="20% - Accent1 4 2 3 2 4 2 8 2" xfId="34021" xr:uid="{00000000-0005-0000-0000-00002E840000}"/>
    <cellStyle name="20% - Accent1 4 2 3 2 4 2 9" xfId="34022" xr:uid="{00000000-0005-0000-0000-00002F840000}"/>
    <cellStyle name="20% - Accent1 4 2 3 2 4 3" xfId="34023" xr:uid="{00000000-0005-0000-0000-000030840000}"/>
    <cellStyle name="20% - Accent1 4 2 3 2 4 3 2" xfId="34024" xr:uid="{00000000-0005-0000-0000-000031840000}"/>
    <cellStyle name="20% - Accent1 4 2 3 2 4 3 2 2" xfId="34025" xr:uid="{00000000-0005-0000-0000-000032840000}"/>
    <cellStyle name="20% - Accent1 4 2 3 2 4 3 2 2 2" xfId="34026" xr:uid="{00000000-0005-0000-0000-000033840000}"/>
    <cellStyle name="20% - Accent1 4 2 3 2 4 3 2 2 2 2" xfId="34027" xr:uid="{00000000-0005-0000-0000-000034840000}"/>
    <cellStyle name="20% - Accent1 4 2 3 2 4 3 2 2 3" xfId="34028" xr:uid="{00000000-0005-0000-0000-000035840000}"/>
    <cellStyle name="20% - Accent1 4 2 3 2 4 3 2 3" xfId="34029" xr:uid="{00000000-0005-0000-0000-000036840000}"/>
    <cellStyle name="20% - Accent1 4 2 3 2 4 3 2 3 2" xfId="34030" xr:uid="{00000000-0005-0000-0000-000037840000}"/>
    <cellStyle name="20% - Accent1 4 2 3 2 4 3 2 4" xfId="34031" xr:uid="{00000000-0005-0000-0000-000038840000}"/>
    <cellStyle name="20% - Accent1 4 2 3 2 4 3 3" xfId="34032" xr:uid="{00000000-0005-0000-0000-000039840000}"/>
    <cellStyle name="20% - Accent1 4 2 3 2 4 3 3 2" xfId="34033" xr:uid="{00000000-0005-0000-0000-00003A840000}"/>
    <cellStyle name="20% - Accent1 4 2 3 2 4 3 3 2 2" xfId="34034" xr:uid="{00000000-0005-0000-0000-00003B840000}"/>
    <cellStyle name="20% - Accent1 4 2 3 2 4 3 3 2 2 2" xfId="34035" xr:uid="{00000000-0005-0000-0000-00003C840000}"/>
    <cellStyle name="20% - Accent1 4 2 3 2 4 3 3 2 3" xfId="34036" xr:uid="{00000000-0005-0000-0000-00003D840000}"/>
    <cellStyle name="20% - Accent1 4 2 3 2 4 3 3 3" xfId="34037" xr:uid="{00000000-0005-0000-0000-00003E840000}"/>
    <cellStyle name="20% - Accent1 4 2 3 2 4 3 3 3 2" xfId="34038" xr:uid="{00000000-0005-0000-0000-00003F840000}"/>
    <cellStyle name="20% - Accent1 4 2 3 2 4 3 3 4" xfId="34039" xr:uid="{00000000-0005-0000-0000-000040840000}"/>
    <cellStyle name="20% - Accent1 4 2 3 2 4 3 4" xfId="34040" xr:uid="{00000000-0005-0000-0000-000041840000}"/>
    <cellStyle name="20% - Accent1 4 2 3 2 4 3 4 2" xfId="34041" xr:uid="{00000000-0005-0000-0000-000042840000}"/>
    <cellStyle name="20% - Accent1 4 2 3 2 4 3 4 2 2" xfId="34042" xr:uid="{00000000-0005-0000-0000-000043840000}"/>
    <cellStyle name="20% - Accent1 4 2 3 2 4 3 4 2 2 2" xfId="34043" xr:uid="{00000000-0005-0000-0000-000044840000}"/>
    <cellStyle name="20% - Accent1 4 2 3 2 4 3 4 2 3" xfId="34044" xr:uid="{00000000-0005-0000-0000-000045840000}"/>
    <cellStyle name="20% - Accent1 4 2 3 2 4 3 4 3" xfId="34045" xr:uid="{00000000-0005-0000-0000-000046840000}"/>
    <cellStyle name="20% - Accent1 4 2 3 2 4 3 4 3 2" xfId="34046" xr:uid="{00000000-0005-0000-0000-000047840000}"/>
    <cellStyle name="20% - Accent1 4 2 3 2 4 3 4 4" xfId="34047" xr:uid="{00000000-0005-0000-0000-000048840000}"/>
    <cellStyle name="20% - Accent1 4 2 3 2 4 3 5" xfId="34048" xr:uid="{00000000-0005-0000-0000-000049840000}"/>
    <cellStyle name="20% - Accent1 4 2 3 2 4 3 5 2" xfId="34049" xr:uid="{00000000-0005-0000-0000-00004A840000}"/>
    <cellStyle name="20% - Accent1 4 2 3 2 4 3 5 2 2" xfId="34050" xr:uid="{00000000-0005-0000-0000-00004B840000}"/>
    <cellStyle name="20% - Accent1 4 2 3 2 4 3 5 3" xfId="34051" xr:uid="{00000000-0005-0000-0000-00004C840000}"/>
    <cellStyle name="20% - Accent1 4 2 3 2 4 3 6" xfId="34052" xr:uid="{00000000-0005-0000-0000-00004D840000}"/>
    <cellStyle name="20% - Accent1 4 2 3 2 4 3 6 2" xfId="34053" xr:uid="{00000000-0005-0000-0000-00004E840000}"/>
    <cellStyle name="20% - Accent1 4 2 3 2 4 3 6 2 2" xfId="34054" xr:uid="{00000000-0005-0000-0000-00004F840000}"/>
    <cellStyle name="20% - Accent1 4 2 3 2 4 3 6 3" xfId="34055" xr:uid="{00000000-0005-0000-0000-000050840000}"/>
    <cellStyle name="20% - Accent1 4 2 3 2 4 3 7" xfId="34056" xr:uid="{00000000-0005-0000-0000-000051840000}"/>
    <cellStyle name="20% - Accent1 4 2 3 2 4 3 7 2" xfId="34057" xr:uid="{00000000-0005-0000-0000-000052840000}"/>
    <cellStyle name="20% - Accent1 4 2 3 2 4 3 8" xfId="34058" xr:uid="{00000000-0005-0000-0000-000053840000}"/>
    <cellStyle name="20% - Accent1 4 2 3 2 4 3 8 2" xfId="34059" xr:uid="{00000000-0005-0000-0000-000054840000}"/>
    <cellStyle name="20% - Accent1 4 2 3 2 4 3 9" xfId="34060" xr:uid="{00000000-0005-0000-0000-000055840000}"/>
    <cellStyle name="20% - Accent1 4 2 3 2 4 4" xfId="34061" xr:uid="{00000000-0005-0000-0000-000056840000}"/>
    <cellStyle name="20% - Accent1 4 2 3 2 4 4 2" xfId="34062" xr:uid="{00000000-0005-0000-0000-000057840000}"/>
    <cellStyle name="20% - Accent1 4 2 3 2 4 4 2 2" xfId="34063" xr:uid="{00000000-0005-0000-0000-000058840000}"/>
    <cellStyle name="20% - Accent1 4 2 3 2 4 4 2 2 2" xfId="34064" xr:uid="{00000000-0005-0000-0000-000059840000}"/>
    <cellStyle name="20% - Accent1 4 2 3 2 4 4 2 3" xfId="34065" xr:uid="{00000000-0005-0000-0000-00005A840000}"/>
    <cellStyle name="20% - Accent1 4 2 3 2 4 4 3" xfId="34066" xr:uid="{00000000-0005-0000-0000-00005B840000}"/>
    <cellStyle name="20% - Accent1 4 2 3 2 4 4 3 2" xfId="34067" xr:uid="{00000000-0005-0000-0000-00005C840000}"/>
    <cellStyle name="20% - Accent1 4 2 3 2 4 4 4" xfId="34068" xr:uid="{00000000-0005-0000-0000-00005D840000}"/>
    <cellStyle name="20% - Accent1 4 2 3 2 4 5" xfId="34069" xr:uid="{00000000-0005-0000-0000-00005E840000}"/>
    <cellStyle name="20% - Accent1 4 2 3 2 4 5 2" xfId="34070" xr:uid="{00000000-0005-0000-0000-00005F840000}"/>
    <cellStyle name="20% - Accent1 4 2 3 2 4 5 2 2" xfId="34071" xr:uid="{00000000-0005-0000-0000-000060840000}"/>
    <cellStyle name="20% - Accent1 4 2 3 2 4 5 2 2 2" xfId="34072" xr:uid="{00000000-0005-0000-0000-000061840000}"/>
    <cellStyle name="20% - Accent1 4 2 3 2 4 5 2 3" xfId="34073" xr:uid="{00000000-0005-0000-0000-000062840000}"/>
    <cellStyle name="20% - Accent1 4 2 3 2 4 5 3" xfId="34074" xr:uid="{00000000-0005-0000-0000-000063840000}"/>
    <cellStyle name="20% - Accent1 4 2 3 2 4 5 3 2" xfId="34075" xr:uid="{00000000-0005-0000-0000-000064840000}"/>
    <cellStyle name="20% - Accent1 4 2 3 2 4 5 4" xfId="34076" xr:uid="{00000000-0005-0000-0000-000065840000}"/>
    <cellStyle name="20% - Accent1 4 2 3 2 4 6" xfId="34077" xr:uid="{00000000-0005-0000-0000-000066840000}"/>
    <cellStyle name="20% - Accent1 4 2 3 2 4 6 2" xfId="34078" xr:uid="{00000000-0005-0000-0000-000067840000}"/>
    <cellStyle name="20% - Accent1 4 2 3 2 4 6 2 2" xfId="34079" xr:uid="{00000000-0005-0000-0000-000068840000}"/>
    <cellStyle name="20% - Accent1 4 2 3 2 4 6 2 2 2" xfId="34080" xr:uid="{00000000-0005-0000-0000-000069840000}"/>
    <cellStyle name="20% - Accent1 4 2 3 2 4 6 2 3" xfId="34081" xr:uid="{00000000-0005-0000-0000-00006A840000}"/>
    <cellStyle name="20% - Accent1 4 2 3 2 4 6 3" xfId="34082" xr:uid="{00000000-0005-0000-0000-00006B840000}"/>
    <cellStyle name="20% - Accent1 4 2 3 2 4 6 3 2" xfId="34083" xr:uid="{00000000-0005-0000-0000-00006C840000}"/>
    <cellStyle name="20% - Accent1 4 2 3 2 4 6 4" xfId="34084" xr:uid="{00000000-0005-0000-0000-00006D840000}"/>
    <cellStyle name="20% - Accent1 4 2 3 2 4 7" xfId="34085" xr:uid="{00000000-0005-0000-0000-00006E840000}"/>
    <cellStyle name="20% - Accent1 4 2 3 2 4 7 2" xfId="34086" xr:uid="{00000000-0005-0000-0000-00006F840000}"/>
    <cellStyle name="20% - Accent1 4 2 3 2 4 7 2 2" xfId="34087" xr:uid="{00000000-0005-0000-0000-000070840000}"/>
    <cellStyle name="20% - Accent1 4 2 3 2 4 7 3" xfId="34088" xr:uid="{00000000-0005-0000-0000-000071840000}"/>
    <cellStyle name="20% - Accent1 4 2 3 2 4 8" xfId="34089" xr:uid="{00000000-0005-0000-0000-000072840000}"/>
    <cellStyle name="20% - Accent1 4 2 3 2 4 8 2" xfId="34090" xr:uid="{00000000-0005-0000-0000-000073840000}"/>
    <cellStyle name="20% - Accent1 4 2 3 2 4 8 2 2" xfId="34091" xr:uid="{00000000-0005-0000-0000-000074840000}"/>
    <cellStyle name="20% - Accent1 4 2 3 2 4 8 3" xfId="34092" xr:uid="{00000000-0005-0000-0000-000075840000}"/>
    <cellStyle name="20% - Accent1 4 2 3 2 4 9" xfId="34093" xr:uid="{00000000-0005-0000-0000-000076840000}"/>
    <cellStyle name="20% - Accent1 4 2 3 2 4 9 2" xfId="34094" xr:uid="{00000000-0005-0000-0000-000077840000}"/>
    <cellStyle name="20% - Accent1 4 2 3 2 5" xfId="34095" xr:uid="{00000000-0005-0000-0000-000078840000}"/>
    <cellStyle name="20% - Accent1 4 2 3 2 5 10" xfId="34096" xr:uid="{00000000-0005-0000-0000-000079840000}"/>
    <cellStyle name="20% - Accent1 4 2 3 2 5 10 2" xfId="34097" xr:uid="{00000000-0005-0000-0000-00007A840000}"/>
    <cellStyle name="20% - Accent1 4 2 3 2 5 11" xfId="34098" xr:uid="{00000000-0005-0000-0000-00007B840000}"/>
    <cellStyle name="20% - Accent1 4 2 3 2 5 2" xfId="34099" xr:uid="{00000000-0005-0000-0000-00007C840000}"/>
    <cellStyle name="20% - Accent1 4 2 3 2 5 2 2" xfId="34100" xr:uid="{00000000-0005-0000-0000-00007D840000}"/>
    <cellStyle name="20% - Accent1 4 2 3 2 5 2 2 2" xfId="34101" xr:uid="{00000000-0005-0000-0000-00007E840000}"/>
    <cellStyle name="20% - Accent1 4 2 3 2 5 2 2 2 2" xfId="34102" xr:uid="{00000000-0005-0000-0000-00007F840000}"/>
    <cellStyle name="20% - Accent1 4 2 3 2 5 2 2 2 2 2" xfId="34103" xr:uid="{00000000-0005-0000-0000-000080840000}"/>
    <cellStyle name="20% - Accent1 4 2 3 2 5 2 2 2 3" xfId="34104" xr:uid="{00000000-0005-0000-0000-000081840000}"/>
    <cellStyle name="20% - Accent1 4 2 3 2 5 2 2 3" xfId="34105" xr:uid="{00000000-0005-0000-0000-000082840000}"/>
    <cellStyle name="20% - Accent1 4 2 3 2 5 2 2 3 2" xfId="34106" xr:uid="{00000000-0005-0000-0000-000083840000}"/>
    <cellStyle name="20% - Accent1 4 2 3 2 5 2 2 4" xfId="34107" xr:uid="{00000000-0005-0000-0000-000084840000}"/>
    <cellStyle name="20% - Accent1 4 2 3 2 5 2 3" xfId="34108" xr:uid="{00000000-0005-0000-0000-000085840000}"/>
    <cellStyle name="20% - Accent1 4 2 3 2 5 2 3 2" xfId="34109" xr:uid="{00000000-0005-0000-0000-000086840000}"/>
    <cellStyle name="20% - Accent1 4 2 3 2 5 2 3 2 2" xfId="34110" xr:uid="{00000000-0005-0000-0000-000087840000}"/>
    <cellStyle name="20% - Accent1 4 2 3 2 5 2 3 2 2 2" xfId="34111" xr:uid="{00000000-0005-0000-0000-000088840000}"/>
    <cellStyle name="20% - Accent1 4 2 3 2 5 2 3 2 3" xfId="34112" xr:uid="{00000000-0005-0000-0000-000089840000}"/>
    <cellStyle name="20% - Accent1 4 2 3 2 5 2 3 3" xfId="34113" xr:uid="{00000000-0005-0000-0000-00008A840000}"/>
    <cellStyle name="20% - Accent1 4 2 3 2 5 2 3 3 2" xfId="34114" xr:uid="{00000000-0005-0000-0000-00008B840000}"/>
    <cellStyle name="20% - Accent1 4 2 3 2 5 2 3 4" xfId="34115" xr:uid="{00000000-0005-0000-0000-00008C840000}"/>
    <cellStyle name="20% - Accent1 4 2 3 2 5 2 4" xfId="34116" xr:uid="{00000000-0005-0000-0000-00008D840000}"/>
    <cellStyle name="20% - Accent1 4 2 3 2 5 2 4 2" xfId="34117" xr:uid="{00000000-0005-0000-0000-00008E840000}"/>
    <cellStyle name="20% - Accent1 4 2 3 2 5 2 4 2 2" xfId="34118" xr:uid="{00000000-0005-0000-0000-00008F840000}"/>
    <cellStyle name="20% - Accent1 4 2 3 2 5 2 4 2 2 2" xfId="34119" xr:uid="{00000000-0005-0000-0000-000090840000}"/>
    <cellStyle name="20% - Accent1 4 2 3 2 5 2 4 2 3" xfId="34120" xr:uid="{00000000-0005-0000-0000-000091840000}"/>
    <cellStyle name="20% - Accent1 4 2 3 2 5 2 4 3" xfId="34121" xr:uid="{00000000-0005-0000-0000-000092840000}"/>
    <cellStyle name="20% - Accent1 4 2 3 2 5 2 4 3 2" xfId="34122" xr:uid="{00000000-0005-0000-0000-000093840000}"/>
    <cellStyle name="20% - Accent1 4 2 3 2 5 2 4 4" xfId="34123" xr:uid="{00000000-0005-0000-0000-000094840000}"/>
    <cellStyle name="20% - Accent1 4 2 3 2 5 2 5" xfId="34124" xr:uid="{00000000-0005-0000-0000-000095840000}"/>
    <cellStyle name="20% - Accent1 4 2 3 2 5 2 5 2" xfId="34125" xr:uid="{00000000-0005-0000-0000-000096840000}"/>
    <cellStyle name="20% - Accent1 4 2 3 2 5 2 5 2 2" xfId="34126" xr:uid="{00000000-0005-0000-0000-000097840000}"/>
    <cellStyle name="20% - Accent1 4 2 3 2 5 2 5 3" xfId="34127" xr:uid="{00000000-0005-0000-0000-000098840000}"/>
    <cellStyle name="20% - Accent1 4 2 3 2 5 2 6" xfId="34128" xr:uid="{00000000-0005-0000-0000-000099840000}"/>
    <cellStyle name="20% - Accent1 4 2 3 2 5 2 6 2" xfId="34129" xr:uid="{00000000-0005-0000-0000-00009A840000}"/>
    <cellStyle name="20% - Accent1 4 2 3 2 5 2 6 2 2" xfId="34130" xr:uid="{00000000-0005-0000-0000-00009B840000}"/>
    <cellStyle name="20% - Accent1 4 2 3 2 5 2 6 3" xfId="34131" xr:uid="{00000000-0005-0000-0000-00009C840000}"/>
    <cellStyle name="20% - Accent1 4 2 3 2 5 2 7" xfId="34132" xr:uid="{00000000-0005-0000-0000-00009D840000}"/>
    <cellStyle name="20% - Accent1 4 2 3 2 5 2 7 2" xfId="34133" xr:uid="{00000000-0005-0000-0000-00009E840000}"/>
    <cellStyle name="20% - Accent1 4 2 3 2 5 2 8" xfId="34134" xr:uid="{00000000-0005-0000-0000-00009F840000}"/>
    <cellStyle name="20% - Accent1 4 2 3 2 5 2 8 2" xfId="34135" xr:uid="{00000000-0005-0000-0000-0000A0840000}"/>
    <cellStyle name="20% - Accent1 4 2 3 2 5 2 9" xfId="34136" xr:uid="{00000000-0005-0000-0000-0000A1840000}"/>
    <cellStyle name="20% - Accent1 4 2 3 2 5 3" xfId="34137" xr:uid="{00000000-0005-0000-0000-0000A2840000}"/>
    <cellStyle name="20% - Accent1 4 2 3 2 5 3 2" xfId="34138" xr:uid="{00000000-0005-0000-0000-0000A3840000}"/>
    <cellStyle name="20% - Accent1 4 2 3 2 5 3 2 2" xfId="34139" xr:uid="{00000000-0005-0000-0000-0000A4840000}"/>
    <cellStyle name="20% - Accent1 4 2 3 2 5 3 2 2 2" xfId="34140" xr:uid="{00000000-0005-0000-0000-0000A5840000}"/>
    <cellStyle name="20% - Accent1 4 2 3 2 5 3 2 2 2 2" xfId="34141" xr:uid="{00000000-0005-0000-0000-0000A6840000}"/>
    <cellStyle name="20% - Accent1 4 2 3 2 5 3 2 2 3" xfId="34142" xr:uid="{00000000-0005-0000-0000-0000A7840000}"/>
    <cellStyle name="20% - Accent1 4 2 3 2 5 3 2 3" xfId="34143" xr:uid="{00000000-0005-0000-0000-0000A8840000}"/>
    <cellStyle name="20% - Accent1 4 2 3 2 5 3 2 3 2" xfId="34144" xr:uid="{00000000-0005-0000-0000-0000A9840000}"/>
    <cellStyle name="20% - Accent1 4 2 3 2 5 3 2 4" xfId="34145" xr:uid="{00000000-0005-0000-0000-0000AA840000}"/>
    <cellStyle name="20% - Accent1 4 2 3 2 5 3 3" xfId="34146" xr:uid="{00000000-0005-0000-0000-0000AB840000}"/>
    <cellStyle name="20% - Accent1 4 2 3 2 5 3 3 2" xfId="34147" xr:uid="{00000000-0005-0000-0000-0000AC840000}"/>
    <cellStyle name="20% - Accent1 4 2 3 2 5 3 3 2 2" xfId="34148" xr:uid="{00000000-0005-0000-0000-0000AD840000}"/>
    <cellStyle name="20% - Accent1 4 2 3 2 5 3 3 2 2 2" xfId="34149" xr:uid="{00000000-0005-0000-0000-0000AE840000}"/>
    <cellStyle name="20% - Accent1 4 2 3 2 5 3 3 2 3" xfId="34150" xr:uid="{00000000-0005-0000-0000-0000AF840000}"/>
    <cellStyle name="20% - Accent1 4 2 3 2 5 3 3 3" xfId="34151" xr:uid="{00000000-0005-0000-0000-0000B0840000}"/>
    <cellStyle name="20% - Accent1 4 2 3 2 5 3 3 3 2" xfId="34152" xr:uid="{00000000-0005-0000-0000-0000B1840000}"/>
    <cellStyle name="20% - Accent1 4 2 3 2 5 3 3 4" xfId="34153" xr:uid="{00000000-0005-0000-0000-0000B2840000}"/>
    <cellStyle name="20% - Accent1 4 2 3 2 5 3 4" xfId="34154" xr:uid="{00000000-0005-0000-0000-0000B3840000}"/>
    <cellStyle name="20% - Accent1 4 2 3 2 5 3 4 2" xfId="34155" xr:uid="{00000000-0005-0000-0000-0000B4840000}"/>
    <cellStyle name="20% - Accent1 4 2 3 2 5 3 4 2 2" xfId="34156" xr:uid="{00000000-0005-0000-0000-0000B5840000}"/>
    <cellStyle name="20% - Accent1 4 2 3 2 5 3 4 2 2 2" xfId="34157" xr:uid="{00000000-0005-0000-0000-0000B6840000}"/>
    <cellStyle name="20% - Accent1 4 2 3 2 5 3 4 2 3" xfId="34158" xr:uid="{00000000-0005-0000-0000-0000B7840000}"/>
    <cellStyle name="20% - Accent1 4 2 3 2 5 3 4 3" xfId="34159" xr:uid="{00000000-0005-0000-0000-0000B8840000}"/>
    <cellStyle name="20% - Accent1 4 2 3 2 5 3 4 3 2" xfId="34160" xr:uid="{00000000-0005-0000-0000-0000B9840000}"/>
    <cellStyle name="20% - Accent1 4 2 3 2 5 3 4 4" xfId="34161" xr:uid="{00000000-0005-0000-0000-0000BA840000}"/>
    <cellStyle name="20% - Accent1 4 2 3 2 5 3 5" xfId="34162" xr:uid="{00000000-0005-0000-0000-0000BB840000}"/>
    <cellStyle name="20% - Accent1 4 2 3 2 5 3 5 2" xfId="34163" xr:uid="{00000000-0005-0000-0000-0000BC840000}"/>
    <cellStyle name="20% - Accent1 4 2 3 2 5 3 5 2 2" xfId="34164" xr:uid="{00000000-0005-0000-0000-0000BD840000}"/>
    <cellStyle name="20% - Accent1 4 2 3 2 5 3 5 3" xfId="34165" xr:uid="{00000000-0005-0000-0000-0000BE840000}"/>
    <cellStyle name="20% - Accent1 4 2 3 2 5 3 6" xfId="34166" xr:uid="{00000000-0005-0000-0000-0000BF840000}"/>
    <cellStyle name="20% - Accent1 4 2 3 2 5 3 6 2" xfId="34167" xr:uid="{00000000-0005-0000-0000-0000C0840000}"/>
    <cellStyle name="20% - Accent1 4 2 3 2 5 3 6 2 2" xfId="34168" xr:uid="{00000000-0005-0000-0000-0000C1840000}"/>
    <cellStyle name="20% - Accent1 4 2 3 2 5 3 6 3" xfId="34169" xr:uid="{00000000-0005-0000-0000-0000C2840000}"/>
    <cellStyle name="20% - Accent1 4 2 3 2 5 3 7" xfId="34170" xr:uid="{00000000-0005-0000-0000-0000C3840000}"/>
    <cellStyle name="20% - Accent1 4 2 3 2 5 3 7 2" xfId="34171" xr:uid="{00000000-0005-0000-0000-0000C4840000}"/>
    <cellStyle name="20% - Accent1 4 2 3 2 5 3 8" xfId="34172" xr:uid="{00000000-0005-0000-0000-0000C5840000}"/>
    <cellStyle name="20% - Accent1 4 2 3 2 5 3 8 2" xfId="34173" xr:uid="{00000000-0005-0000-0000-0000C6840000}"/>
    <cellStyle name="20% - Accent1 4 2 3 2 5 3 9" xfId="34174" xr:uid="{00000000-0005-0000-0000-0000C7840000}"/>
    <cellStyle name="20% - Accent1 4 2 3 2 5 4" xfId="34175" xr:uid="{00000000-0005-0000-0000-0000C8840000}"/>
    <cellStyle name="20% - Accent1 4 2 3 2 5 4 2" xfId="34176" xr:uid="{00000000-0005-0000-0000-0000C9840000}"/>
    <cellStyle name="20% - Accent1 4 2 3 2 5 4 2 2" xfId="34177" xr:uid="{00000000-0005-0000-0000-0000CA840000}"/>
    <cellStyle name="20% - Accent1 4 2 3 2 5 4 2 2 2" xfId="34178" xr:uid="{00000000-0005-0000-0000-0000CB840000}"/>
    <cellStyle name="20% - Accent1 4 2 3 2 5 4 2 3" xfId="34179" xr:uid="{00000000-0005-0000-0000-0000CC840000}"/>
    <cellStyle name="20% - Accent1 4 2 3 2 5 4 3" xfId="34180" xr:uid="{00000000-0005-0000-0000-0000CD840000}"/>
    <cellStyle name="20% - Accent1 4 2 3 2 5 4 3 2" xfId="34181" xr:uid="{00000000-0005-0000-0000-0000CE840000}"/>
    <cellStyle name="20% - Accent1 4 2 3 2 5 4 4" xfId="34182" xr:uid="{00000000-0005-0000-0000-0000CF840000}"/>
    <cellStyle name="20% - Accent1 4 2 3 2 5 5" xfId="34183" xr:uid="{00000000-0005-0000-0000-0000D0840000}"/>
    <cellStyle name="20% - Accent1 4 2 3 2 5 5 2" xfId="34184" xr:uid="{00000000-0005-0000-0000-0000D1840000}"/>
    <cellStyle name="20% - Accent1 4 2 3 2 5 5 2 2" xfId="34185" xr:uid="{00000000-0005-0000-0000-0000D2840000}"/>
    <cellStyle name="20% - Accent1 4 2 3 2 5 5 2 2 2" xfId="34186" xr:uid="{00000000-0005-0000-0000-0000D3840000}"/>
    <cellStyle name="20% - Accent1 4 2 3 2 5 5 2 3" xfId="34187" xr:uid="{00000000-0005-0000-0000-0000D4840000}"/>
    <cellStyle name="20% - Accent1 4 2 3 2 5 5 3" xfId="34188" xr:uid="{00000000-0005-0000-0000-0000D5840000}"/>
    <cellStyle name="20% - Accent1 4 2 3 2 5 5 3 2" xfId="34189" xr:uid="{00000000-0005-0000-0000-0000D6840000}"/>
    <cellStyle name="20% - Accent1 4 2 3 2 5 5 4" xfId="34190" xr:uid="{00000000-0005-0000-0000-0000D7840000}"/>
    <cellStyle name="20% - Accent1 4 2 3 2 5 6" xfId="34191" xr:uid="{00000000-0005-0000-0000-0000D8840000}"/>
    <cellStyle name="20% - Accent1 4 2 3 2 5 6 2" xfId="34192" xr:uid="{00000000-0005-0000-0000-0000D9840000}"/>
    <cellStyle name="20% - Accent1 4 2 3 2 5 6 2 2" xfId="34193" xr:uid="{00000000-0005-0000-0000-0000DA840000}"/>
    <cellStyle name="20% - Accent1 4 2 3 2 5 6 2 2 2" xfId="34194" xr:uid="{00000000-0005-0000-0000-0000DB840000}"/>
    <cellStyle name="20% - Accent1 4 2 3 2 5 6 2 3" xfId="34195" xr:uid="{00000000-0005-0000-0000-0000DC840000}"/>
    <cellStyle name="20% - Accent1 4 2 3 2 5 6 3" xfId="34196" xr:uid="{00000000-0005-0000-0000-0000DD840000}"/>
    <cellStyle name="20% - Accent1 4 2 3 2 5 6 3 2" xfId="34197" xr:uid="{00000000-0005-0000-0000-0000DE840000}"/>
    <cellStyle name="20% - Accent1 4 2 3 2 5 6 4" xfId="34198" xr:uid="{00000000-0005-0000-0000-0000DF840000}"/>
    <cellStyle name="20% - Accent1 4 2 3 2 5 7" xfId="34199" xr:uid="{00000000-0005-0000-0000-0000E0840000}"/>
    <cellStyle name="20% - Accent1 4 2 3 2 5 7 2" xfId="34200" xr:uid="{00000000-0005-0000-0000-0000E1840000}"/>
    <cellStyle name="20% - Accent1 4 2 3 2 5 7 2 2" xfId="34201" xr:uid="{00000000-0005-0000-0000-0000E2840000}"/>
    <cellStyle name="20% - Accent1 4 2 3 2 5 7 3" xfId="34202" xr:uid="{00000000-0005-0000-0000-0000E3840000}"/>
    <cellStyle name="20% - Accent1 4 2 3 2 5 8" xfId="34203" xr:uid="{00000000-0005-0000-0000-0000E4840000}"/>
    <cellStyle name="20% - Accent1 4 2 3 2 5 8 2" xfId="34204" xr:uid="{00000000-0005-0000-0000-0000E5840000}"/>
    <cellStyle name="20% - Accent1 4 2 3 2 5 8 2 2" xfId="34205" xr:uid="{00000000-0005-0000-0000-0000E6840000}"/>
    <cellStyle name="20% - Accent1 4 2 3 2 5 8 3" xfId="34206" xr:uid="{00000000-0005-0000-0000-0000E7840000}"/>
    <cellStyle name="20% - Accent1 4 2 3 2 5 9" xfId="34207" xr:uid="{00000000-0005-0000-0000-0000E8840000}"/>
    <cellStyle name="20% - Accent1 4 2 3 2 5 9 2" xfId="34208" xr:uid="{00000000-0005-0000-0000-0000E9840000}"/>
    <cellStyle name="20% - Accent1 4 2 3 2 6" xfId="34209" xr:uid="{00000000-0005-0000-0000-0000EA840000}"/>
    <cellStyle name="20% - Accent1 4 2 3 2 6 2" xfId="34210" xr:uid="{00000000-0005-0000-0000-0000EB840000}"/>
    <cellStyle name="20% - Accent1 4 2 3 2 6 2 2" xfId="34211" xr:uid="{00000000-0005-0000-0000-0000EC840000}"/>
    <cellStyle name="20% - Accent1 4 2 3 2 6 2 2 2" xfId="34212" xr:uid="{00000000-0005-0000-0000-0000ED840000}"/>
    <cellStyle name="20% - Accent1 4 2 3 2 6 2 2 2 2" xfId="34213" xr:uid="{00000000-0005-0000-0000-0000EE840000}"/>
    <cellStyle name="20% - Accent1 4 2 3 2 6 2 2 3" xfId="34214" xr:uid="{00000000-0005-0000-0000-0000EF840000}"/>
    <cellStyle name="20% - Accent1 4 2 3 2 6 2 3" xfId="34215" xr:uid="{00000000-0005-0000-0000-0000F0840000}"/>
    <cellStyle name="20% - Accent1 4 2 3 2 6 2 3 2" xfId="34216" xr:uid="{00000000-0005-0000-0000-0000F1840000}"/>
    <cellStyle name="20% - Accent1 4 2 3 2 6 2 4" xfId="34217" xr:uid="{00000000-0005-0000-0000-0000F2840000}"/>
    <cellStyle name="20% - Accent1 4 2 3 2 6 3" xfId="34218" xr:uid="{00000000-0005-0000-0000-0000F3840000}"/>
    <cellStyle name="20% - Accent1 4 2 3 2 6 3 2" xfId="34219" xr:uid="{00000000-0005-0000-0000-0000F4840000}"/>
    <cellStyle name="20% - Accent1 4 2 3 2 6 3 2 2" xfId="34220" xr:uid="{00000000-0005-0000-0000-0000F5840000}"/>
    <cellStyle name="20% - Accent1 4 2 3 2 6 3 2 2 2" xfId="34221" xr:uid="{00000000-0005-0000-0000-0000F6840000}"/>
    <cellStyle name="20% - Accent1 4 2 3 2 6 3 2 3" xfId="34222" xr:uid="{00000000-0005-0000-0000-0000F7840000}"/>
    <cellStyle name="20% - Accent1 4 2 3 2 6 3 3" xfId="34223" xr:uid="{00000000-0005-0000-0000-0000F8840000}"/>
    <cellStyle name="20% - Accent1 4 2 3 2 6 3 3 2" xfId="34224" xr:uid="{00000000-0005-0000-0000-0000F9840000}"/>
    <cellStyle name="20% - Accent1 4 2 3 2 6 3 4" xfId="34225" xr:uid="{00000000-0005-0000-0000-0000FA840000}"/>
    <cellStyle name="20% - Accent1 4 2 3 2 6 4" xfId="34226" xr:uid="{00000000-0005-0000-0000-0000FB840000}"/>
    <cellStyle name="20% - Accent1 4 2 3 2 6 4 2" xfId="34227" xr:uid="{00000000-0005-0000-0000-0000FC840000}"/>
    <cellStyle name="20% - Accent1 4 2 3 2 6 4 2 2" xfId="34228" xr:uid="{00000000-0005-0000-0000-0000FD840000}"/>
    <cellStyle name="20% - Accent1 4 2 3 2 6 4 2 2 2" xfId="34229" xr:uid="{00000000-0005-0000-0000-0000FE840000}"/>
    <cellStyle name="20% - Accent1 4 2 3 2 6 4 2 3" xfId="34230" xr:uid="{00000000-0005-0000-0000-0000FF840000}"/>
    <cellStyle name="20% - Accent1 4 2 3 2 6 4 3" xfId="34231" xr:uid="{00000000-0005-0000-0000-000000850000}"/>
    <cellStyle name="20% - Accent1 4 2 3 2 6 4 3 2" xfId="34232" xr:uid="{00000000-0005-0000-0000-000001850000}"/>
    <cellStyle name="20% - Accent1 4 2 3 2 6 4 4" xfId="34233" xr:uid="{00000000-0005-0000-0000-000002850000}"/>
    <cellStyle name="20% - Accent1 4 2 3 2 6 5" xfId="34234" xr:uid="{00000000-0005-0000-0000-000003850000}"/>
    <cellStyle name="20% - Accent1 4 2 3 2 6 5 2" xfId="34235" xr:uid="{00000000-0005-0000-0000-000004850000}"/>
    <cellStyle name="20% - Accent1 4 2 3 2 6 5 2 2" xfId="34236" xr:uid="{00000000-0005-0000-0000-000005850000}"/>
    <cellStyle name="20% - Accent1 4 2 3 2 6 5 3" xfId="34237" xr:uid="{00000000-0005-0000-0000-000006850000}"/>
    <cellStyle name="20% - Accent1 4 2 3 2 6 6" xfId="34238" xr:uid="{00000000-0005-0000-0000-000007850000}"/>
    <cellStyle name="20% - Accent1 4 2 3 2 6 6 2" xfId="34239" xr:uid="{00000000-0005-0000-0000-000008850000}"/>
    <cellStyle name="20% - Accent1 4 2 3 2 6 6 2 2" xfId="34240" xr:uid="{00000000-0005-0000-0000-000009850000}"/>
    <cellStyle name="20% - Accent1 4 2 3 2 6 6 3" xfId="34241" xr:uid="{00000000-0005-0000-0000-00000A850000}"/>
    <cellStyle name="20% - Accent1 4 2 3 2 6 7" xfId="34242" xr:uid="{00000000-0005-0000-0000-00000B850000}"/>
    <cellStyle name="20% - Accent1 4 2 3 2 6 7 2" xfId="34243" xr:uid="{00000000-0005-0000-0000-00000C850000}"/>
    <cellStyle name="20% - Accent1 4 2 3 2 6 8" xfId="34244" xr:uid="{00000000-0005-0000-0000-00000D850000}"/>
    <cellStyle name="20% - Accent1 4 2 3 2 6 8 2" xfId="34245" xr:uid="{00000000-0005-0000-0000-00000E850000}"/>
    <cellStyle name="20% - Accent1 4 2 3 2 6 9" xfId="34246" xr:uid="{00000000-0005-0000-0000-00000F850000}"/>
    <cellStyle name="20% - Accent1 4 2 3 2 7" xfId="34247" xr:uid="{00000000-0005-0000-0000-000010850000}"/>
    <cellStyle name="20% - Accent1 4 2 3 2 7 2" xfId="34248" xr:uid="{00000000-0005-0000-0000-000011850000}"/>
    <cellStyle name="20% - Accent1 4 2 3 2 7 2 2" xfId="34249" xr:uid="{00000000-0005-0000-0000-000012850000}"/>
    <cellStyle name="20% - Accent1 4 2 3 2 7 2 2 2" xfId="34250" xr:uid="{00000000-0005-0000-0000-000013850000}"/>
    <cellStyle name="20% - Accent1 4 2 3 2 7 2 2 2 2" xfId="34251" xr:uid="{00000000-0005-0000-0000-000014850000}"/>
    <cellStyle name="20% - Accent1 4 2 3 2 7 2 2 3" xfId="34252" xr:uid="{00000000-0005-0000-0000-000015850000}"/>
    <cellStyle name="20% - Accent1 4 2 3 2 7 2 3" xfId="34253" xr:uid="{00000000-0005-0000-0000-000016850000}"/>
    <cellStyle name="20% - Accent1 4 2 3 2 7 2 3 2" xfId="34254" xr:uid="{00000000-0005-0000-0000-000017850000}"/>
    <cellStyle name="20% - Accent1 4 2 3 2 7 2 4" xfId="34255" xr:uid="{00000000-0005-0000-0000-000018850000}"/>
    <cellStyle name="20% - Accent1 4 2 3 2 7 3" xfId="34256" xr:uid="{00000000-0005-0000-0000-000019850000}"/>
    <cellStyle name="20% - Accent1 4 2 3 2 7 3 2" xfId="34257" xr:uid="{00000000-0005-0000-0000-00001A850000}"/>
    <cellStyle name="20% - Accent1 4 2 3 2 7 3 2 2" xfId="34258" xr:uid="{00000000-0005-0000-0000-00001B850000}"/>
    <cellStyle name="20% - Accent1 4 2 3 2 7 3 2 2 2" xfId="34259" xr:uid="{00000000-0005-0000-0000-00001C850000}"/>
    <cellStyle name="20% - Accent1 4 2 3 2 7 3 2 3" xfId="34260" xr:uid="{00000000-0005-0000-0000-00001D850000}"/>
    <cellStyle name="20% - Accent1 4 2 3 2 7 3 3" xfId="34261" xr:uid="{00000000-0005-0000-0000-00001E850000}"/>
    <cellStyle name="20% - Accent1 4 2 3 2 7 3 3 2" xfId="34262" xr:uid="{00000000-0005-0000-0000-00001F850000}"/>
    <cellStyle name="20% - Accent1 4 2 3 2 7 3 4" xfId="34263" xr:uid="{00000000-0005-0000-0000-000020850000}"/>
    <cellStyle name="20% - Accent1 4 2 3 2 7 4" xfId="34264" xr:uid="{00000000-0005-0000-0000-000021850000}"/>
    <cellStyle name="20% - Accent1 4 2 3 2 7 4 2" xfId="34265" xr:uid="{00000000-0005-0000-0000-000022850000}"/>
    <cellStyle name="20% - Accent1 4 2 3 2 7 4 2 2" xfId="34266" xr:uid="{00000000-0005-0000-0000-000023850000}"/>
    <cellStyle name="20% - Accent1 4 2 3 2 7 4 2 2 2" xfId="34267" xr:uid="{00000000-0005-0000-0000-000024850000}"/>
    <cellStyle name="20% - Accent1 4 2 3 2 7 4 2 3" xfId="34268" xr:uid="{00000000-0005-0000-0000-000025850000}"/>
    <cellStyle name="20% - Accent1 4 2 3 2 7 4 3" xfId="34269" xr:uid="{00000000-0005-0000-0000-000026850000}"/>
    <cellStyle name="20% - Accent1 4 2 3 2 7 4 3 2" xfId="34270" xr:uid="{00000000-0005-0000-0000-000027850000}"/>
    <cellStyle name="20% - Accent1 4 2 3 2 7 4 4" xfId="34271" xr:uid="{00000000-0005-0000-0000-000028850000}"/>
    <cellStyle name="20% - Accent1 4 2 3 2 7 5" xfId="34272" xr:uid="{00000000-0005-0000-0000-000029850000}"/>
    <cellStyle name="20% - Accent1 4 2 3 2 7 5 2" xfId="34273" xr:uid="{00000000-0005-0000-0000-00002A850000}"/>
    <cellStyle name="20% - Accent1 4 2 3 2 7 5 2 2" xfId="34274" xr:uid="{00000000-0005-0000-0000-00002B850000}"/>
    <cellStyle name="20% - Accent1 4 2 3 2 7 5 3" xfId="34275" xr:uid="{00000000-0005-0000-0000-00002C850000}"/>
    <cellStyle name="20% - Accent1 4 2 3 2 7 6" xfId="34276" xr:uid="{00000000-0005-0000-0000-00002D850000}"/>
    <cellStyle name="20% - Accent1 4 2 3 2 7 6 2" xfId="34277" xr:uid="{00000000-0005-0000-0000-00002E850000}"/>
    <cellStyle name="20% - Accent1 4 2 3 2 7 6 2 2" xfId="34278" xr:uid="{00000000-0005-0000-0000-00002F850000}"/>
    <cellStyle name="20% - Accent1 4 2 3 2 7 6 3" xfId="34279" xr:uid="{00000000-0005-0000-0000-000030850000}"/>
    <cellStyle name="20% - Accent1 4 2 3 2 7 7" xfId="34280" xr:uid="{00000000-0005-0000-0000-000031850000}"/>
    <cellStyle name="20% - Accent1 4 2 3 2 7 7 2" xfId="34281" xr:uid="{00000000-0005-0000-0000-000032850000}"/>
    <cellStyle name="20% - Accent1 4 2 3 2 7 8" xfId="34282" xr:uid="{00000000-0005-0000-0000-000033850000}"/>
    <cellStyle name="20% - Accent1 4 2 3 2 7 8 2" xfId="34283" xr:uid="{00000000-0005-0000-0000-000034850000}"/>
    <cellStyle name="20% - Accent1 4 2 3 2 7 9" xfId="34284" xr:uid="{00000000-0005-0000-0000-000035850000}"/>
    <cellStyle name="20% - Accent1 4 2 3 2 8" xfId="34285" xr:uid="{00000000-0005-0000-0000-000036850000}"/>
    <cellStyle name="20% - Accent1 4 2 3 2 8 2" xfId="34286" xr:uid="{00000000-0005-0000-0000-000037850000}"/>
    <cellStyle name="20% - Accent1 4 2 3 2 8 2 2" xfId="34287" xr:uid="{00000000-0005-0000-0000-000038850000}"/>
    <cellStyle name="20% - Accent1 4 2 3 2 8 2 2 2" xfId="34288" xr:uid="{00000000-0005-0000-0000-000039850000}"/>
    <cellStyle name="20% - Accent1 4 2 3 2 8 2 3" xfId="34289" xr:uid="{00000000-0005-0000-0000-00003A850000}"/>
    <cellStyle name="20% - Accent1 4 2 3 2 8 3" xfId="34290" xr:uid="{00000000-0005-0000-0000-00003B850000}"/>
    <cellStyle name="20% - Accent1 4 2 3 2 8 3 2" xfId="34291" xr:uid="{00000000-0005-0000-0000-00003C850000}"/>
    <cellStyle name="20% - Accent1 4 2 3 2 8 4" xfId="34292" xr:uid="{00000000-0005-0000-0000-00003D850000}"/>
    <cellStyle name="20% - Accent1 4 2 3 2 9" xfId="34293" xr:uid="{00000000-0005-0000-0000-00003E850000}"/>
    <cellStyle name="20% - Accent1 4 2 3 2 9 2" xfId="34294" xr:uid="{00000000-0005-0000-0000-00003F850000}"/>
    <cellStyle name="20% - Accent1 4 2 3 2 9 2 2" xfId="34295" xr:uid="{00000000-0005-0000-0000-000040850000}"/>
    <cellStyle name="20% - Accent1 4 2 3 2 9 2 2 2" xfId="34296" xr:uid="{00000000-0005-0000-0000-000041850000}"/>
    <cellStyle name="20% - Accent1 4 2 3 2 9 2 3" xfId="34297" xr:uid="{00000000-0005-0000-0000-000042850000}"/>
    <cellStyle name="20% - Accent1 4 2 3 2 9 3" xfId="34298" xr:uid="{00000000-0005-0000-0000-000043850000}"/>
    <cellStyle name="20% - Accent1 4 2 3 2 9 3 2" xfId="34299" xr:uid="{00000000-0005-0000-0000-000044850000}"/>
    <cellStyle name="20% - Accent1 4 2 3 2 9 4" xfId="34300" xr:uid="{00000000-0005-0000-0000-000045850000}"/>
    <cellStyle name="20% - Accent1 4 2 3 3" xfId="34301" xr:uid="{00000000-0005-0000-0000-000046850000}"/>
    <cellStyle name="20% - Accent1 4 2 3 3 10" xfId="34302" xr:uid="{00000000-0005-0000-0000-000047850000}"/>
    <cellStyle name="20% - Accent1 4 2 3 3 10 2" xfId="34303" xr:uid="{00000000-0005-0000-0000-000048850000}"/>
    <cellStyle name="20% - Accent1 4 2 3 3 10 2 2" xfId="34304" xr:uid="{00000000-0005-0000-0000-000049850000}"/>
    <cellStyle name="20% - Accent1 4 2 3 3 10 3" xfId="34305" xr:uid="{00000000-0005-0000-0000-00004A850000}"/>
    <cellStyle name="20% - Accent1 4 2 3 3 11" xfId="34306" xr:uid="{00000000-0005-0000-0000-00004B850000}"/>
    <cellStyle name="20% - Accent1 4 2 3 3 11 2" xfId="34307" xr:uid="{00000000-0005-0000-0000-00004C850000}"/>
    <cellStyle name="20% - Accent1 4 2 3 3 11 2 2" xfId="34308" xr:uid="{00000000-0005-0000-0000-00004D850000}"/>
    <cellStyle name="20% - Accent1 4 2 3 3 11 3" xfId="34309" xr:uid="{00000000-0005-0000-0000-00004E850000}"/>
    <cellStyle name="20% - Accent1 4 2 3 3 12" xfId="34310" xr:uid="{00000000-0005-0000-0000-00004F850000}"/>
    <cellStyle name="20% - Accent1 4 2 3 3 12 2" xfId="34311" xr:uid="{00000000-0005-0000-0000-000050850000}"/>
    <cellStyle name="20% - Accent1 4 2 3 3 13" xfId="34312" xr:uid="{00000000-0005-0000-0000-000051850000}"/>
    <cellStyle name="20% - Accent1 4 2 3 3 13 2" xfId="34313" xr:uid="{00000000-0005-0000-0000-000052850000}"/>
    <cellStyle name="20% - Accent1 4 2 3 3 14" xfId="34314" xr:uid="{00000000-0005-0000-0000-000053850000}"/>
    <cellStyle name="20% - Accent1 4 2 3 3 2" xfId="34315" xr:uid="{00000000-0005-0000-0000-000054850000}"/>
    <cellStyle name="20% - Accent1 4 2 3 3 2 10" xfId="34316" xr:uid="{00000000-0005-0000-0000-000055850000}"/>
    <cellStyle name="20% - Accent1 4 2 3 3 2 10 2" xfId="34317" xr:uid="{00000000-0005-0000-0000-000056850000}"/>
    <cellStyle name="20% - Accent1 4 2 3 3 2 11" xfId="34318" xr:uid="{00000000-0005-0000-0000-000057850000}"/>
    <cellStyle name="20% - Accent1 4 2 3 3 2 2" xfId="34319" xr:uid="{00000000-0005-0000-0000-000058850000}"/>
    <cellStyle name="20% - Accent1 4 2 3 3 2 2 2" xfId="34320" xr:uid="{00000000-0005-0000-0000-000059850000}"/>
    <cellStyle name="20% - Accent1 4 2 3 3 2 2 2 2" xfId="34321" xr:uid="{00000000-0005-0000-0000-00005A850000}"/>
    <cellStyle name="20% - Accent1 4 2 3 3 2 2 2 2 2" xfId="34322" xr:uid="{00000000-0005-0000-0000-00005B850000}"/>
    <cellStyle name="20% - Accent1 4 2 3 3 2 2 2 2 2 2" xfId="34323" xr:uid="{00000000-0005-0000-0000-00005C850000}"/>
    <cellStyle name="20% - Accent1 4 2 3 3 2 2 2 2 3" xfId="34324" xr:uid="{00000000-0005-0000-0000-00005D850000}"/>
    <cellStyle name="20% - Accent1 4 2 3 3 2 2 2 3" xfId="34325" xr:uid="{00000000-0005-0000-0000-00005E850000}"/>
    <cellStyle name="20% - Accent1 4 2 3 3 2 2 2 3 2" xfId="34326" xr:uid="{00000000-0005-0000-0000-00005F850000}"/>
    <cellStyle name="20% - Accent1 4 2 3 3 2 2 2 4" xfId="34327" xr:uid="{00000000-0005-0000-0000-000060850000}"/>
    <cellStyle name="20% - Accent1 4 2 3 3 2 2 3" xfId="34328" xr:uid="{00000000-0005-0000-0000-000061850000}"/>
    <cellStyle name="20% - Accent1 4 2 3 3 2 2 3 2" xfId="34329" xr:uid="{00000000-0005-0000-0000-000062850000}"/>
    <cellStyle name="20% - Accent1 4 2 3 3 2 2 3 2 2" xfId="34330" xr:uid="{00000000-0005-0000-0000-000063850000}"/>
    <cellStyle name="20% - Accent1 4 2 3 3 2 2 3 2 2 2" xfId="34331" xr:uid="{00000000-0005-0000-0000-000064850000}"/>
    <cellStyle name="20% - Accent1 4 2 3 3 2 2 3 2 3" xfId="34332" xr:uid="{00000000-0005-0000-0000-000065850000}"/>
    <cellStyle name="20% - Accent1 4 2 3 3 2 2 3 3" xfId="34333" xr:uid="{00000000-0005-0000-0000-000066850000}"/>
    <cellStyle name="20% - Accent1 4 2 3 3 2 2 3 3 2" xfId="34334" xr:uid="{00000000-0005-0000-0000-000067850000}"/>
    <cellStyle name="20% - Accent1 4 2 3 3 2 2 3 4" xfId="34335" xr:uid="{00000000-0005-0000-0000-000068850000}"/>
    <cellStyle name="20% - Accent1 4 2 3 3 2 2 4" xfId="34336" xr:uid="{00000000-0005-0000-0000-000069850000}"/>
    <cellStyle name="20% - Accent1 4 2 3 3 2 2 4 2" xfId="34337" xr:uid="{00000000-0005-0000-0000-00006A850000}"/>
    <cellStyle name="20% - Accent1 4 2 3 3 2 2 4 2 2" xfId="34338" xr:uid="{00000000-0005-0000-0000-00006B850000}"/>
    <cellStyle name="20% - Accent1 4 2 3 3 2 2 4 2 2 2" xfId="34339" xr:uid="{00000000-0005-0000-0000-00006C850000}"/>
    <cellStyle name="20% - Accent1 4 2 3 3 2 2 4 2 3" xfId="34340" xr:uid="{00000000-0005-0000-0000-00006D850000}"/>
    <cellStyle name="20% - Accent1 4 2 3 3 2 2 4 3" xfId="34341" xr:uid="{00000000-0005-0000-0000-00006E850000}"/>
    <cellStyle name="20% - Accent1 4 2 3 3 2 2 4 3 2" xfId="34342" xr:uid="{00000000-0005-0000-0000-00006F850000}"/>
    <cellStyle name="20% - Accent1 4 2 3 3 2 2 4 4" xfId="34343" xr:uid="{00000000-0005-0000-0000-000070850000}"/>
    <cellStyle name="20% - Accent1 4 2 3 3 2 2 5" xfId="34344" xr:uid="{00000000-0005-0000-0000-000071850000}"/>
    <cellStyle name="20% - Accent1 4 2 3 3 2 2 5 2" xfId="34345" xr:uid="{00000000-0005-0000-0000-000072850000}"/>
    <cellStyle name="20% - Accent1 4 2 3 3 2 2 5 2 2" xfId="34346" xr:uid="{00000000-0005-0000-0000-000073850000}"/>
    <cellStyle name="20% - Accent1 4 2 3 3 2 2 5 3" xfId="34347" xr:uid="{00000000-0005-0000-0000-000074850000}"/>
    <cellStyle name="20% - Accent1 4 2 3 3 2 2 6" xfId="34348" xr:uid="{00000000-0005-0000-0000-000075850000}"/>
    <cellStyle name="20% - Accent1 4 2 3 3 2 2 6 2" xfId="34349" xr:uid="{00000000-0005-0000-0000-000076850000}"/>
    <cellStyle name="20% - Accent1 4 2 3 3 2 2 6 2 2" xfId="34350" xr:uid="{00000000-0005-0000-0000-000077850000}"/>
    <cellStyle name="20% - Accent1 4 2 3 3 2 2 6 3" xfId="34351" xr:uid="{00000000-0005-0000-0000-000078850000}"/>
    <cellStyle name="20% - Accent1 4 2 3 3 2 2 7" xfId="34352" xr:uid="{00000000-0005-0000-0000-000079850000}"/>
    <cellStyle name="20% - Accent1 4 2 3 3 2 2 7 2" xfId="34353" xr:uid="{00000000-0005-0000-0000-00007A850000}"/>
    <cellStyle name="20% - Accent1 4 2 3 3 2 2 8" xfId="34354" xr:uid="{00000000-0005-0000-0000-00007B850000}"/>
    <cellStyle name="20% - Accent1 4 2 3 3 2 2 8 2" xfId="34355" xr:uid="{00000000-0005-0000-0000-00007C850000}"/>
    <cellStyle name="20% - Accent1 4 2 3 3 2 2 9" xfId="34356" xr:uid="{00000000-0005-0000-0000-00007D850000}"/>
    <cellStyle name="20% - Accent1 4 2 3 3 2 3" xfId="34357" xr:uid="{00000000-0005-0000-0000-00007E850000}"/>
    <cellStyle name="20% - Accent1 4 2 3 3 2 3 2" xfId="34358" xr:uid="{00000000-0005-0000-0000-00007F850000}"/>
    <cellStyle name="20% - Accent1 4 2 3 3 2 3 2 2" xfId="34359" xr:uid="{00000000-0005-0000-0000-000080850000}"/>
    <cellStyle name="20% - Accent1 4 2 3 3 2 3 2 2 2" xfId="34360" xr:uid="{00000000-0005-0000-0000-000081850000}"/>
    <cellStyle name="20% - Accent1 4 2 3 3 2 3 2 2 2 2" xfId="34361" xr:uid="{00000000-0005-0000-0000-000082850000}"/>
    <cellStyle name="20% - Accent1 4 2 3 3 2 3 2 2 3" xfId="34362" xr:uid="{00000000-0005-0000-0000-000083850000}"/>
    <cellStyle name="20% - Accent1 4 2 3 3 2 3 2 3" xfId="34363" xr:uid="{00000000-0005-0000-0000-000084850000}"/>
    <cellStyle name="20% - Accent1 4 2 3 3 2 3 2 3 2" xfId="34364" xr:uid="{00000000-0005-0000-0000-000085850000}"/>
    <cellStyle name="20% - Accent1 4 2 3 3 2 3 2 4" xfId="34365" xr:uid="{00000000-0005-0000-0000-000086850000}"/>
    <cellStyle name="20% - Accent1 4 2 3 3 2 3 3" xfId="34366" xr:uid="{00000000-0005-0000-0000-000087850000}"/>
    <cellStyle name="20% - Accent1 4 2 3 3 2 3 3 2" xfId="34367" xr:uid="{00000000-0005-0000-0000-000088850000}"/>
    <cellStyle name="20% - Accent1 4 2 3 3 2 3 3 2 2" xfId="34368" xr:uid="{00000000-0005-0000-0000-000089850000}"/>
    <cellStyle name="20% - Accent1 4 2 3 3 2 3 3 2 2 2" xfId="34369" xr:uid="{00000000-0005-0000-0000-00008A850000}"/>
    <cellStyle name="20% - Accent1 4 2 3 3 2 3 3 2 3" xfId="34370" xr:uid="{00000000-0005-0000-0000-00008B850000}"/>
    <cellStyle name="20% - Accent1 4 2 3 3 2 3 3 3" xfId="34371" xr:uid="{00000000-0005-0000-0000-00008C850000}"/>
    <cellStyle name="20% - Accent1 4 2 3 3 2 3 3 3 2" xfId="34372" xr:uid="{00000000-0005-0000-0000-00008D850000}"/>
    <cellStyle name="20% - Accent1 4 2 3 3 2 3 3 4" xfId="34373" xr:uid="{00000000-0005-0000-0000-00008E850000}"/>
    <cellStyle name="20% - Accent1 4 2 3 3 2 3 4" xfId="34374" xr:uid="{00000000-0005-0000-0000-00008F850000}"/>
    <cellStyle name="20% - Accent1 4 2 3 3 2 3 4 2" xfId="34375" xr:uid="{00000000-0005-0000-0000-000090850000}"/>
    <cellStyle name="20% - Accent1 4 2 3 3 2 3 4 2 2" xfId="34376" xr:uid="{00000000-0005-0000-0000-000091850000}"/>
    <cellStyle name="20% - Accent1 4 2 3 3 2 3 4 2 2 2" xfId="34377" xr:uid="{00000000-0005-0000-0000-000092850000}"/>
    <cellStyle name="20% - Accent1 4 2 3 3 2 3 4 2 3" xfId="34378" xr:uid="{00000000-0005-0000-0000-000093850000}"/>
    <cellStyle name="20% - Accent1 4 2 3 3 2 3 4 3" xfId="34379" xr:uid="{00000000-0005-0000-0000-000094850000}"/>
    <cellStyle name="20% - Accent1 4 2 3 3 2 3 4 3 2" xfId="34380" xr:uid="{00000000-0005-0000-0000-000095850000}"/>
    <cellStyle name="20% - Accent1 4 2 3 3 2 3 4 4" xfId="34381" xr:uid="{00000000-0005-0000-0000-000096850000}"/>
    <cellStyle name="20% - Accent1 4 2 3 3 2 3 5" xfId="34382" xr:uid="{00000000-0005-0000-0000-000097850000}"/>
    <cellStyle name="20% - Accent1 4 2 3 3 2 3 5 2" xfId="34383" xr:uid="{00000000-0005-0000-0000-000098850000}"/>
    <cellStyle name="20% - Accent1 4 2 3 3 2 3 5 2 2" xfId="34384" xr:uid="{00000000-0005-0000-0000-000099850000}"/>
    <cellStyle name="20% - Accent1 4 2 3 3 2 3 5 3" xfId="34385" xr:uid="{00000000-0005-0000-0000-00009A850000}"/>
    <cellStyle name="20% - Accent1 4 2 3 3 2 3 6" xfId="34386" xr:uid="{00000000-0005-0000-0000-00009B850000}"/>
    <cellStyle name="20% - Accent1 4 2 3 3 2 3 6 2" xfId="34387" xr:uid="{00000000-0005-0000-0000-00009C850000}"/>
    <cellStyle name="20% - Accent1 4 2 3 3 2 3 6 2 2" xfId="34388" xr:uid="{00000000-0005-0000-0000-00009D850000}"/>
    <cellStyle name="20% - Accent1 4 2 3 3 2 3 6 3" xfId="34389" xr:uid="{00000000-0005-0000-0000-00009E850000}"/>
    <cellStyle name="20% - Accent1 4 2 3 3 2 3 7" xfId="34390" xr:uid="{00000000-0005-0000-0000-00009F850000}"/>
    <cellStyle name="20% - Accent1 4 2 3 3 2 3 7 2" xfId="34391" xr:uid="{00000000-0005-0000-0000-0000A0850000}"/>
    <cellStyle name="20% - Accent1 4 2 3 3 2 3 8" xfId="34392" xr:uid="{00000000-0005-0000-0000-0000A1850000}"/>
    <cellStyle name="20% - Accent1 4 2 3 3 2 3 8 2" xfId="34393" xr:uid="{00000000-0005-0000-0000-0000A2850000}"/>
    <cellStyle name="20% - Accent1 4 2 3 3 2 3 9" xfId="34394" xr:uid="{00000000-0005-0000-0000-0000A3850000}"/>
    <cellStyle name="20% - Accent1 4 2 3 3 2 4" xfId="34395" xr:uid="{00000000-0005-0000-0000-0000A4850000}"/>
    <cellStyle name="20% - Accent1 4 2 3 3 2 4 2" xfId="34396" xr:uid="{00000000-0005-0000-0000-0000A5850000}"/>
    <cellStyle name="20% - Accent1 4 2 3 3 2 4 2 2" xfId="34397" xr:uid="{00000000-0005-0000-0000-0000A6850000}"/>
    <cellStyle name="20% - Accent1 4 2 3 3 2 4 2 2 2" xfId="34398" xr:uid="{00000000-0005-0000-0000-0000A7850000}"/>
    <cellStyle name="20% - Accent1 4 2 3 3 2 4 2 3" xfId="34399" xr:uid="{00000000-0005-0000-0000-0000A8850000}"/>
    <cellStyle name="20% - Accent1 4 2 3 3 2 4 3" xfId="34400" xr:uid="{00000000-0005-0000-0000-0000A9850000}"/>
    <cellStyle name="20% - Accent1 4 2 3 3 2 4 3 2" xfId="34401" xr:uid="{00000000-0005-0000-0000-0000AA850000}"/>
    <cellStyle name="20% - Accent1 4 2 3 3 2 4 4" xfId="34402" xr:uid="{00000000-0005-0000-0000-0000AB850000}"/>
    <cellStyle name="20% - Accent1 4 2 3 3 2 5" xfId="34403" xr:uid="{00000000-0005-0000-0000-0000AC850000}"/>
    <cellStyle name="20% - Accent1 4 2 3 3 2 5 2" xfId="34404" xr:uid="{00000000-0005-0000-0000-0000AD850000}"/>
    <cellStyle name="20% - Accent1 4 2 3 3 2 5 2 2" xfId="34405" xr:uid="{00000000-0005-0000-0000-0000AE850000}"/>
    <cellStyle name="20% - Accent1 4 2 3 3 2 5 2 2 2" xfId="34406" xr:uid="{00000000-0005-0000-0000-0000AF850000}"/>
    <cellStyle name="20% - Accent1 4 2 3 3 2 5 2 3" xfId="34407" xr:uid="{00000000-0005-0000-0000-0000B0850000}"/>
    <cellStyle name="20% - Accent1 4 2 3 3 2 5 3" xfId="34408" xr:uid="{00000000-0005-0000-0000-0000B1850000}"/>
    <cellStyle name="20% - Accent1 4 2 3 3 2 5 3 2" xfId="34409" xr:uid="{00000000-0005-0000-0000-0000B2850000}"/>
    <cellStyle name="20% - Accent1 4 2 3 3 2 5 4" xfId="34410" xr:uid="{00000000-0005-0000-0000-0000B3850000}"/>
    <cellStyle name="20% - Accent1 4 2 3 3 2 6" xfId="34411" xr:uid="{00000000-0005-0000-0000-0000B4850000}"/>
    <cellStyle name="20% - Accent1 4 2 3 3 2 6 2" xfId="34412" xr:uid="{00000000-0005-0000-0000-0000B5850000}"/>
    <cellStyle name="20% - Accent1 4 2 3 3 2 6 2 2" xfId="34413" xr:uid="{00000000-0005-0000-0000-0000B6850000}"/>
    <cellStyle name="20% - Accent1 4 2 3 3 2 6 2 2 2" xfId="34414" xr:uid="{00000000-0005-0000-0000-0000B7850000}"/>
    <cellStyle name="20% - Accent1 4 2 3 3 2 6 2 3" xfId="34415" xr:uid="{00000000-0005-0000-0000-0000B8850000}"/>
    <cellStyle name="20% - Accent1 4 2 3 3 2 6 3" xfId="34416" xr:uid="{00000000-0005-0000-0000-0000B9850000}"/>
    <cellStyle name="20% - Accent1 4 2 3 3 2 6 3 2" xfId="34417" xr:uid="{00000000-0005-0000-0000-0000BA850000}"/>
    <cellStyle name="20% - Accent1 4 2 3 3 2 6 4" xfId="34418" xr:uid="{00000000-0005-0000-0000-0000BB850000}"/>
    <cellStyle name="20% - Accent1 4 2 3 3 2 7" xfId="34419" xr:uid="{00000000-0005-0000-0000-0000BC850000}"/>
    <cellStyle name="20% - Accent1 4 2 3 3 2 7 2" xfId="34420" xr:uid="{00000000-0005-0000-0000-0000BD850000}"/>
    <cellStyle name="20% - Accent1 4 2 3 3 2 7 2 2" xfId="34421" xr:uid="{00000000-0005-0000-0000-0000BE850000}"/>
    <cellStyle name="20% - Accent1 4 2 3 3 2 7 3" xfId="34422" xr:uid="{00000000-0005-0000-0000-0000BF850000}"/>
    <cellStyle name="20% - Accent1 4 2 3 3 2 8" xfId="34423" xr:uid="{00000000-0005-0000-0000-0000C0850000}"/>
    <cellStyle name="20% - Accent1 4 2 3 3 2 8 2" xfId="34424" xr:uid="{00000000-0005-0000-0000-0000C1850000}"/>
    <cellStyle name="20% - Accent1 4 2 3 3 2 8 2 2" xfId="34425" xr:uid="{00000000-0005-0000-0000-0000C2850000}"/>
    <cellStyle name="20% - Accent1 4 2 3 3 2 8 3" xfId="34426" xr:uid="{00000000-0005-0000-0000-0000C3850000}"/>
    <cellStyle name="20% - Accent1 4 2 3 3 2 9" xfId="34427" xr:uid="{00000000-0005-0000-0000-0000C4850000}"/>
    <cellStyle name="20% - Accent1 4 2 3 3 2 9 2" xfId="34428" xr:uid="{00000000-0005-0000-0000-0000C5850000}"/>
    <cellStyle name="20% - Accent1 4 2 3 3 3" xfId="34429" xr:uid="{00000000-0005-0000-0000-0000C6850000}"/>
    <cellStyle name="20% - Accent1 4 2 3 3 3 10" xfId="34430" xr:uid="{00000000-0005-0000-0000-0000C7850000}"/>
    <cellStyle name="20% - Accent1 4 2 3 3 3 10 2" xfId="34431" xr:uid="{00000000-0005-0000-0000-0000C8850000}"/>
    <cellStyle name="20% - Accent1 4 2 3 3 3 11" xfId="34432" xr:uid="{00000000-0005-0000-0000-0000C9850000}"/>
    <cellStyle name="20% - Accent1 4 2 3 3 3 2" xfId="34433" xr:uid="{00000000-0005-0000-0000-0000CA850000}"/>
    <cellStyle name="20% - Accent1 4 2 3 3 3 2 2" xfId="34434" xr:uid="{00000000-0005-0000-0000-0000CB850000}"/>
    <cellStyle name="20% - Accent1 4 2 3 3 3 2 2 2" xfId="34435" xr:uid="{00000000-0005-0000-0000-0000CC850000}"/>
    <cellStyle name="20% - Accent1 4 2 3 3 3 2 2 2 2" xfId="34436" xr:uid="{00000000-0005-0000-0000-0000CD850000}"/>
    <cellStyle name="20% - Accent1 4 2 3 3 3 2 2 2 2 2" xfId="34437" xr:uid="{00000000-0005-0000-0000-0000CE850000}"/>
    <cellStyle name="20% - Accent1 4 2 3 3 3 2 2 2 3" xfId="34438" xr:uid="{00000000-0005-0000-0000-0000CF850000}"/>
    <cellStyle name="20% - Accent1 4 2 3 3 3 2 2 3" xfId="34439" xr:uid="{00000000-0005-0000-0000-0000D0850000}"/>
    <cellStyle name="20% - Accent1 4 2 3 3 3 2 2 3 2" xfId="34440" xr:uid="{00000000-0005-0000-0000-0000D1850000}"/>
    <cellStyle name="20% - Accent1 4 2 3 3 3 2 2 4" xfId="34441" xr:uid="{00000000-0005-0000-0000-0000D2850000}"/>
    <cellStyle name="20% - Accent1 4 2 3 3 3 2 3" xfId="34442" xr:uid="{00000000-0005-0000-0000-0000D3850000}"/>
    <cellStyle name="20% - Accent1 4 2 3 3 3 2 3 2" xfId="34443" xr:uid="{00000000-0005-0000-0000-0000D4850000}"/>
    <cellStyle name="20% - Accent1 4 2 3 3 3 2 3 2 2" xfId="34444" xr:uid="{00000000-0005-0000-0000-0000D5850000}"/>
    <cellStyle name="20% - Accent1 4 2 3 3 3 2 3 2 2 2" xfId="34445" xr:uid="{00000000-0005-0000-0000-0000D6850000}"/>
    <cellStyle name="20% - Accent1 4 2 3 3 3 2 3 2 3" xfId="34446" xr:uid="{00000000-0005-0000-0000-0000D7850000}"/>
    <cellStyle name="20% - Accent1 4 2 3 3 3 2 3 3" xfId="34447" xr:uid="{00000000-0005-0000-0000-0000D8850000}"/>
    <cellStyle name="20% - Accent1 4 2 3 3 3 2 3 3 2" xfId="34448" xr:uid="{00000000-0005-0000-0000-0000D9850000}"/>
    <cellStyle name="20% - Accent1 4 2 3 3 3 2 3 4" xfId="34449" xr:uid="{00000000-0005-0000-0000-0000DA850000}"/>
    <cellStyle name="20% - Accent1 4 2 3 3 3 2 4" xfId="34450" xr:uid="{00000000-0005-0000-0000-0000DB850000}"/>
    <cellStyle name="20% - Accent1 4 2 3 3 3 2 4 2" xfId="34451" xr:uid="{00000000-0005-0000-0000-0000DC850000}"/>
    <cellStyle name="20% - Accent1 4 2 3 3 3 2 4 2 2" xfId="34452" xr:uid="{00000000-0005-0000-0000-0000DD850000}"/>
    <cellStyle name="20% - Accent1 4 2 3 3 3 2 4 2 2 2" xfId="34453" xr:uid="{00000000-0005-0000-0000-0000DE850000}"/>
    <cellStyle name="20% - Accent1 4 2 3 3 3 2 4 2 3" xfId="34454" xr:uid="{00000000-0005-0000-0000-0000DF850000}"/>
    <cellStyle name="20% - Accent1 4 2 3 3 3 2 4 3" xfId="34455" xr:uid="{00000000-0005-0000-0000-0000E0850000}"/>
    <cellStyle name="20% - Accent1 4 2 3 3 3 2 4 3 2" xfId="34456" xr:uid="{00000000-0005-0000-0000-0000E1850000}"/>
    <cellStyle name="20% - Accent1 4 2 3 3 3 2 4 4" xfId="34457" xr:uid="{00000000-0005-0000-0000-0000E2850000}"/>
    <cellStyle name="20% - Accent1 4 2 3 3 3 2 5" xfId="34458" xr:uid="{00000000-0005-0000-0000-0000E3850000}"/>
    <cellStyle name="20% - Accent1 4 2 3 3 3 2 5 2" xfId="34459" xr:uid="{00000000-0005-0000-0000-0000E4850000}"/>
    <cellStyle name="20% - Accent1 4 2 3 3 3 2 5 2 2" xfId="34460" xr:uid="{00000000-0005-0000-0000-0000E5850000}"/>
    <cellStyle name="20% - Accent1 4 2 3 3 3 2 5 3" xfId="34461" xr:uid="{00000000-0005-0000-0000-0000E6850000}"/>
    <cellStyle name="20% - Accent1 4 2 3 3 3 2 6" xfId="34462" xr:uid="{00000000-0005-0000-0000-0000E7850000}"/>
    <cellStyle name="20% - Accent1 4 2 3 3 3 2 6 2" xfId="34463" xr:uid="{00000000-0005-0000-0000-0000E8850000}"/>
    <cellStyle name="20% - Accent1 4 2 3 3 3 2 6 2 2" xfId="34464" xr:uid="{00000000-0005-0000-0000-0000E9850000}"/>
    <cellStyle name="20% - Accent1 4 2 3 3 3 2 6 3" xfId="34465" xr:uid="{00000000-0005-0000-0000-0000EA850000}"/>
    <cellStyle name="20% - Accent1 4 2 3 3 3 2 7" xfId="34466" xr:uid="{00000000-0005-0000-0000-0000EB850000}"/>
    <cellStyle name="20% - Accent1 4 2 3 3 3 2 7 2" xfId="34467" xr:uid="{00000000-0005-0000-0000-0000EC850000}"/>
    <cellStyle name="20% - Accent1 4 2 3 3 3 2 8" xfId="34468" xr:uid="{00000000-0005-0000-0000-0000ED850000}"/>
    <cellStyle name="20% - Accent1 4 2 3 3 3 2 8 2" xfId="34469" xr:uid="{00000000-0005-0000-0000-0000EE850000}"/>
    <cellStyle name="20% - Accent1 4 2 3 3 3 2 9" xfId="34470" xr:uid="{00000000-0005-0000-0000-0000EF850000}"/>
    <cellStyle name="20% - Accent1 4 2 3 3 3 3" xfId="34471" xr:uid="{00000000-0005-0000-0000-0000F0850000}"/>
    <cellStyle name="20% - Accent1 4 2 3 3 3 3 2" xfId="34472" xr:uid="{00000000-0005-0000-0000-0000F1850000}"/>
    <cellStyle name="20% - Accent1 4 2 3 3 3 3 2 2" xfId="34473" xr:uid="{00000000-0005-0000-0000-0000F2850000}"/>
    <cellStyle name="20% - Accent1 4 2 3 3 3 3 2 2 2" xfId="34474" xr:uid="{00000000-0005-0000-0000-0000F3850000}"/>
    <cellStyle name="20% - Accent1 4 2 3 3 3 3 2 2 2 2" xfId="34475" xr:uid="{00000000-0005-0000-0000-0000F4850000}"/>
    <cellStyle name="20% - Accent1 4 2 3 3 3 3 2 2 3" xfId="34476" xr:uid="{00000000-0005-0000-0000-0000F5850000}"/>
    <cellStyle name="20% - Accent1 4 2 3 3 3 3 2 3" xfId="34477" xr:uid="{00000000-0005-0000-0000-0000F6850000}"/>
    <cellStyle name="20% - Accent1 4 2 3 3 3 3 2 3 2" xfId="34478" xr:uid="{00000000-0005-0000-0000-0000F7850000}"/>
    <cellStyle name="20% - Accent1 4 2 3 3 3 3 2 4" xfId="34479" xr:uid="{00000000-0005-0000-0000-0000F8850000}"/>
    <cellStyle name="20% - Accent1 4 2 3 3 3 3 3" xfId="34480" xr:uid="{00000000-0005-0000-0000-0000F9850000}"/>
    <cellStyle name="20% - Accent1 4 2 3 3 3 3 3 2" xfId="34481" xr:uid="{00000000-0005-0000-0000-0000FA850000}"/>
    <cellStyle name="20% - Accent1 4 2 3 3 3 3 3 2 2" xfId="34482" xr:uid="{00000000-0005-0000-0000-0000FB850000}"/>
    <cellStyle name="20% - Accent1 4 2 3 3 3 3 3 2 2 2" xfId="34483" xr:uid="{00000000-0005-0000-0000-0000FC850000}"/>
    <cellStyle name="20% - Accent1 4 2 3 3 3 3 3 2 3" xfId="34484" xr:uid="{00000000-0005-0000-0000-0000FD850000}"/>
    <cellStyle name="20% - Accent1 4 2 3 3 3 3 3 3" xfId="34485" xr:uid="{00000000-0005-0000-0000-0000FE850000}"/>
    <cellStyle name="20% - Accent1 4 2 3 3 3 3 3 3 2" xfId="34486" xr:uid="{00000000-0005-0000-0000-0000FF850000}"/>
    <cellStyle name="20% - Accent1 4 2 3 3 3 3 3 4" xfId="34487" xr:uid="{00000000-0005-0000-0000-000000860000}"/>
    <cellStyle name="20% - Accent1 4 2 3 3 3 3 4" xfId="34488" xr:uid="{00000000-0005-0000-0000-000001860000}"/>
    <cellStyle name="20% - Accent1 4 2 3 3 3 3 4 2" xfId="34489" xr:uid="{00000000-0005-0000-0000-000002860000}"/>
    <cellStyle name="20% - Accent1 4 2 3 3 3 3 4 2 2" xfId="34490" xr:uid="{00000000-0005-0000-0000-000003860000}"/>
    <cellStyle name="20% - Accent1 4 2 3 3 3 3 4 2 2 2" xfId="34491" xr:uid="{00000000-0005-0000-0000-000004860000}"/>
    <cellStyle name="20% - Accent1 4 2 3 3 3 3 4 2 3" xfId="34492" xr:uid="{00000000-0005-0000-0000-000005860000}"/>
    <cellStyle name="20% - Accent1 4 2 3 3 3 3 4 3" xfId="34493" xr:uid="{00000000-0005-0000-0000-000006860000}"/>
    <cellStyle name="20% - Accent1 4 2 3 3 3 3 4 3 2" xfId="34494" xr:uid="{00000000-0005-0000-0000-000007860000}"/>
    <cellStyle name="20% - Accent1 4 2 3 3 3 3 4 4" xfId="34495" xr:uid="{00000000-0005-0000-0000-000008860000}"/>
    <cellStyle name="20% - Accent1 4 2 3 3 3 3 5" xfId="34496" xr:uid="{00000000-0005-0000-0000-000009860000}"/>
    <cellStyle name="20% - Accent1 4 2 3 3 3 3 5 2" xfId="34497" xr:uid="{00000000-0005-0000-0000-00000A860000}"/>
    <cellStyle name="20% - Accent1 4 2 3 3 3 3 5 2 2" xfId="34498" xr:uid="{00000000-0005-0000-0000-00000B860000}"/>
    <cellStyle name="20% - Accent1 4 2 3 3 3 3 5 3" xfId="34499" xr:uid="{00000000-0005-0000-0000-00000C860000}"/>
    <cellStyle name="20% - Accent1 4 2 3 3 3 3 6" xfId="34500" xr:uid="{00000000-0005-0000-0000-00000D860000}"/>
    <cellStyle name="20% - Accent1 4 2 3 3 3 3 6 2" xfId="34501" xr:uid="{00000000-0005-0000-0000-00000E860000}"/>
    <cellStyle name="20% - Accent1 4 2 3 3 3 3 6 2 2" xfId="34502" xr:uid="{00000000-0005-0000-0000-00000F860000}"/>
    <cellStyle name="20% - Accent1 4 2 3 3 3 3 6 3" xfId="34503" xr:uid="{00000000-0005-0000-0000-000010860000}"/>
    <cellStyle name="20% - Accent1 4 2 3 3 3 3 7" xfId="34504" xr:uid="{00000000-0005-0000-0000-000011860000}"/>
    <cellStyle name="20% - Accent1 4 2 3 3 3 3 7 2" xfId="34505" xr:uid="{00000000-0005-0000-0000-000012860000}"/>
    <cellStyle name="20% - Accent1 4 2 3 3 3 3 8" xfId="34506" xr:uid="{00000000-0005-0000-0000-000013860000}"/>
    <cellStyle name="20% - Accent1 4 2 3 3 3 3 8 2" xfId="34507" xr:uid="{00000000-0005-0000-0000-000014860000}"/>
    <cellStyle name="20% - Accent1 4 2 3 3 3 3 9" xfId="34508" xr:uid="{00000000-0005-0000-0000-000015860000}"/>
    <cellStyle name="20% - Accent1 4 2 3 3 3 4" xfId="34509" xr:uid="{00000000-0005-0000-0000-000016860000}"/>
    <cellStyle name="20% - Accent1 4 2 3 3 3 4 2" xfId="34510" xr:uid="{00000000-0005-0000-0000-000017860000}"/>
    <cellStyle name="20% - Accent1 4 2 3 3 3 4 2 2" xfId="34511" xr:uid="{00000000-0005-0000-0000-000018860000}"/>
    <cellStyle name="20% - Accent1 4 2 3 3 3 4 2 2 2" xfId="34512" xr:uid="{00000000-0005-0000-0000-000019860000}"/>
    <cellStyle name="20% - Accent1 4 2 3 3 3 4 2 3" xfId="34513" xr:uid="{00000000-0005-0000-0000-00001A860000}"/>
    <cellStyle name="20% - Accent1 4 2 3 3 3 4 3" xfId="34514" xr:uid="{00000000-0005-0000-0000-00001B860000}"/>
    <cellStyle name="20% - Accent1 4 2 3 3 3 4 3 2" xfId="34515" xr:uid="{00000000-0005-0000-0000-00001C860000}"/>
    <cellStyle name="20% - Accent1 4 2 3 3 3 4 4" xfId="34516" xr:uid="{00000000-0005-0000-0000-00001D860000}"/>
    <cellStyle name="20% - Accent1 4 2 3 3 3 5" xfId="34517" xr:uid="{00000000-0005-0000-0000-00001E860000}"/>
    <cellStyle name="20% - Accent1 4 2 3 3 3 5 2" xfId="34518" xr:uid="{00000000-0005-0000-0000-00001F860000}"/>
    <cellStyle name="20% - Accent1 4 2 3 3 3 5 2 2" xfId="34519" xr:uid="{00000000-0005-0000-0000-000020860000}"/>
    <cellStyle name="20% - Accent1 4 2 3 3 3 5 2 2 2" xfId="34520" xr:uid="{00000000-0005-0000-0000-000021860000}"/>
    <cellStyle name="20% - Accent1 4 2 3 3 3 5 2 3" xfId="34521" xr:uid="{00000000-0005-0000-0000-000022860000}"/>
    <cellStyle name="20% - Accent1 4 2 3 3 3 5 3" xfId="34522" xr:uid="{00000000-0005-0000-0000-000023860000}"/>
    <cellStyle name="20% - Accent1 4 2 3 3 3 5 3 2" xfId="34523" xr:uid="{00000000-0005-0000-0000-000024860000}"/>
    <cellStyle name="20% - Accent1 4 2 3 3 3 5 4" xfId="34524" xr:uid="{00000000-0005-0000-0000-000025860000}"/>
    <cellStyle name="20% - Accent1 4 2 3 3 3 6" xfId="34525" xr:uid="{00000000-0005-0000-0000-000026860000}"/>
    <cellStyle name="20% - Accent1 4 2 3 3 3 6 2" xfId="34526" xr:uid="{00000000-0005-0000-0000-000027860000}"/>
    <cellStyle name="20% - Accent1 4 2 3 3 3 6 2 2" xfId="34527" xr:uid="{00000000-0005-0000-0000-000028860000}"/>
    <cellStyle name="20% - Accent1 4 2 3 3 3 6 2 2 2" xfId="34528" xr:uid="{00000000-0005-0000-0000-000029860000}"/>
    <cellStyle name="20% - Accent1 4 2 3 3 3 6 2 3" xfId="34529" xr:uid="{00000000-0005-0000-0000-00002A860000}"/>
    <cellStyle name="20% - Accent1 4 2 3 3 3 6 3" xfId="34530" xr:uid="{00000000-0005-0000-0000-00002B860000}"/>
    <cellStyle name="20% - Accent1 4 2 3 3 3 6 3 2" xfId="34531" xr:uid="{00000000-0005-0000-0000-00002C860000}"/>
    <cellStyle name="20% - Accent1 4 2 3 3 3 6 4" xfId="34532" xr:uid="{00000000-0005-0000-0000-00002D860000}"/>
    <cellStyle name="20% - Accent1 4 2 3 3 3 7" xfId="34533" xr:uid="{00000000-0005-0000-0000-00002E860000}"/>
    <cellStyle name="20% - Accent1 4 2 3 3 3 7 2" xfId="34534" xr:uid="{00000000-0005-0000-0000-00002F860000}"/>
    <cellStyle name="20% - Accent1 4 2 3 3 3 7 2 2" xfId="34535" xr:uid="{00000000-0005-0000-0000-000030860000}"/>
    <cellStyle name="20% - Accent1 4 2 3 3 3 7 3" xfId="34536" xr:uid="{00000000-0005-0000-0000-000031860000}"/>
    <cellStyle name="20% - Accent1 4 2 3 3 3 8" xfId="34537" xr:uid="{00000000-0005-0000-0000-000032860000}"/>
    <cellStyle name="20% - Accent1 4 2 3 3 3 8 2" xfId="34538" xr:uid="{00000000-0005-0000-0000-000033860000}"/>
    <cellStyle name="20% - Accent1 4 2 3 3 3 8 2 2" xfId="34539" xr:uid="{00000000-0005-0000-0000-000034860000}"/>
    <cellStyle name="20% - Accent1 4 2 3 3 3 8 3" xfId="34540" xr:uid="{00000000-0005-0000-0000-000035860000}"/>
    <cellStyle name="20% - Accent1 4 2 3 3 3 9" xfId="34541" xr:uid="{00000000-0005-0000-0000-000036860000}"/>
    <cellStyle name="20% - Accent1 4 2 3 3 3 9 2" xfId="34542" xr:uid="{00000000-0005-0000-0000-000037860000}"/>
    <cellStyle name="20% - Accent1 4 2 3 3 4" xfId="34543" xr:uid="{00000000-0005-0000-0000-000038860000}"/>
    <cellStyle name="20% - Accent1 4 2 3 3 4 10" xfId="34544" xr:uid="{00000000-0005-0000-0000-000039860000}"/>
    <cellStyle name="20% - Accent1 4 2 3 3 4 10 2" xfId="34545" xr:uid="{00000000-0005-0000-0000-00003A860000}"/>
    <cellStyle name="20% - Accent1 4 2 3 3 4 11" xfId="34546" xr:uid="{00000000-0005-0000-0000-00003B860000}"/>
    <cellStyle name="20% - Accent1 4 2 3 3 4 2" xfId="34547" xr:uid="{00000000-0005-0000-0000-00003C860000}"/>
    <cellStyle name="20% - Accent1 4 2 3 3 4 2 2" xfId="34548" xr:uid="{00000000-0005-0000-0000-00003D860000}"/>
    <cellStyle name="20% - Accent1 4 2 3 3 4 2 2 2" xfId="34549" xr:uid="{00000000-0005-0000-0000-00003E860000}"/>
    <cellStyle name="20% - Accent1 4 2 3 3 4 2 2 2 2" xfId="34550" xr:uid="{00000000-0005-0000-0000-00003F860000}"/>
    <cellStyle name="20% - Accent1 4 2 3 3 4 2 2 2 2 2" xfId="34551" xr:uid="{00000000-0005-0000-0000-000040860000}"/>
    <cellStyle name="20% - Accent1 4 2 3 3 4 2 2 2 3" xfId="34552" xr:uid="{00000000-0005-0000-0000-000041860000}"/>
    <cellStyle name="20% - Accent1 4 2 3 3 4 2 2 3" xfId="34553" xr:uid="{00000000-0005-0000-0000-000042860000}"/>
    <cellStyle name="20% - Accent1 4 2 3 3 4 2 2 3 2" xfId="34554" xr:uid="{00000000-0005-0000-0000-000043860000}"/>
    <cellStyle name="20% - Accent1 4 2 3 3 4 2 2 4" xfId="34555" xr:uid="{00000000-0005-0000-0000-000044860000}"/>
    <cellStyle name="20% - Accent1 4 2 3 3 4 2 3" xfId="34556" xr:uid="{00000000-0005-0000-0000-000045860000}"/>
    <cellStyle name="20% - Accent1 4 2 3 3 4 2 3 2" xfId="34557" xr:uid="{00000000-0005-0000-0000-000046860000}"/>
    <cellStyle name="20% - Accent1 4 2 3 3 4 2 3 2 2" xfId="34558" xr:uid="{00000000-0005-0000-0000-000047860000}"/>
    <cellStyle name="20% - Accent1 4 2 3 3 4 2 3 2 2 2" xfId="34559" xr:uid="{00000000-0005-0000-0000-000048860000}"/>
    <cellStyle name="20% - Accent1 4 2 3 3 4 2 3 2 3" xfId="34560" xr:uid="{00000000-0005-0000-0000-000049860000}"/>
    <cellStyle name="20% - Accent1 4 2 3 3 4 2 3 3" xfId="34561" xr:uid="{00000000-0005-0000-0000-00004A860000}"/>
    <cellStyle name="20% - Accent1 4 2 3 3 4 2 3 3 2" xfId="34562" xr:uid="{00000000-0005-0000-0000-00004B860000}"/>
    <cellStyle name="20% - Accent1 4 2 3 3 4 2 3 4" xfId="34563" xr:uid="{00000000-0005-0000-0000-00004C860000}"/>
    <cellStyle name="20% - Accent1 4 2 3 3 4 2 4" xfId="34564" xr:uid="{00000000-0005-0000-0000-00004D860000}"/>
    <cellStyle name="20% - Accent1 4 2 3 3 4 2 4 2" xfId="34565" xr:uid="{00000000-0005-0000-0000-00004E860000}"/>
    <cellStyle name="20% - Accent1 4 2 3 3 4 2 4 2 2" xfId="34566" xr:uid="{00000000-0005-0000-0000-00004F860000}"/>
    <cellStyle name="20% - Accent1 4 2 3 3 4 2 4 2 2 2" xfId="34567" xr:uid="{00000000-0005-0000-0000-000050860000}"/>
    <cellStyle name="20% - Accent1 4 2 3 3 4 2 4 2 3" xfId="34568" xr:uid="{00000000-0005-0000-0000-000051860000}"/>
    <cellStyle name="20% - Accent1 4 2 3 3 4 2 4 3" xfId="34569" xr:uid="{00000000-0005-0000-0000-000052860000}"/>
    <cellStyle name="20% - Accent1 4 2 3 3 4 2 4 3 2" xfId="34570" xr:uid="{00000000-0005-0000-0000-000053860000}"/>
    <cellStyle name="20% - Accent1 4 2 3 3 4 2 4 4" xfId="34571" xr:uid="{00000000-0005-0000-0000-000054860000}"/>
    <cellStyle name="20% - Accent1 4 2 3 3 4 2 5" xfId="34572" xr:uid="{00000000-0005-0000-0000-000055860000}"/>
    <cellStyle name="20% - Accent1 4 2 3 3 4 2 5 2" xfId="34573" xr:uid="{00000000-0005-0000-0000-000056860000}"/>
    <cellStyle name="20% - Accent1 4 2 3 3 4 2 5 2 2" xfId="34574" xr:uid="{00000000-0005-0000-0000-000057860000}"/>
    <cellStyle name="20% - Accent1 4 2 3 3 4 2 5 3" xfId="34575" xr:uid="{00000000-0005-0000-0000-000058860000}"/>
    <cellStyle name="20% - Accent1 4 2 3 3 4 2 6" xfId="34576" xr:uid="{00000000-0005-0000-0000-000059860000}"/>
    <cellStyle name="20% - Accent1 4 2 3 3 4 2 6 2" xfId="34577" xr:uid="{00000000-0005-0000-0000-00005A860000}"/>
    <cellStyle name="20% - Accent1 4 2 3 3 4 2 6 2 2" xfId="34578" xr:uid="{00000000-0005-0000-0000-00005B860000}"/>
    <cellStyle name="20% - Accent1 4 2 3 3 4 2 6 3" xfId="34579" xr:uid="{00000000-0005-0000-0000-00005C860000}"/>
    <cellStyle name="20% - Accent1 4 2 3 3 4 2 7" xfId="34580" xr:uid="{00000000-0005-0000-0000-00005D860000}"/>
    <cellStyle name="20% - Accent1 4 2 3 3 4 2 7 2" xfId="34581" xr:uid="{00000000-0005-0000-0000-00005E860000}"/>
    <cellStyle name="20% - Accent1 4 2 3 3 4 2 8" xfId="34582" xr:uid="{00000000-0005-0000-0000-00005F860000}"/>
    <cellStyle name="20% - Accent1 4 2 3 3 4 2 8 2" xfId="34583" xr:uid="{00000000-0005-0000-0000-000060860000}"/>
    <cellStyle name="20% - Accent1 4 2 3 3 4 2 9" xfId="34584" xr:uid="{00000000-0005-0000-0000-000061860000}"/>
    <cellStyle name="20% - Accent1 4 2 3 3 4 3" xfId="34585" xr:uid="{00000000-0005-0000-0000-000062860000}"/>
    <cellStyle name="20% - Accent1 4 2 3 3 4 3 2" xfId="34586" xr:uid="{00000000-0005-0000-0000-000063860000}"/>
    <cellStyle name="20% - Accent1 4 2 3 3 4 3 2 2" xfId="34587" xr:uid="{00000000-0005-0000-0000-000064860000}"/>
    <cellStyle name="20% - Accent1 4 2 3 3 4 3 2 2 2" xfId="34588" xr:uid="{00000000-0005-0000-0000-000065860000}"/>
    <cellStyle name="20% - Accent1 4 2 3 3 4 3 2 2 2 2" xfId="34589" xr:uid="{00000000-0005-0000-0000-000066860000}"/>
    <cellStyle name="20% - Accent1 4 2 3 3 4 3 2 2 3" xfId="34590" xr:uid="{00000000-0005-0000-0000-000067860000}"/>
    <cellStyle name="20% - Accent1 4 2 3 3 4 3 2 3" xfId="34591" xr:uid="{00000000-0005-0000-0000-000068860000}"/>
    <cellStyle name="20% - Accent1 4 2 3 3 4 3 2 3 2" xfId="34592" xr:uid="{00000000-0005-0000-0000-000069860000}"/>
    <cellStyle name="20% - Accent1 4 2 3 3 4 3 2 4" xfId="34593" xr:uid="{00000000-0005-0000-0000-00006A860000}"/>
    <cellStyle name="20% - Accent1 4 2 3 3 4 3 3" xfId="34594" xr:uid="{00000000-0005-0000-0000-00006B860000}"/>
    <cellStyle name="20% - Accent1 4 2 3 3 4 3 3 2" xfId="34595" xr:uid="{00000000-0005-0000-0000-00006C860000}"/>
    <cellStyle name="20% - Accent1 4 2 3 3 4 3 3 2 2" xfId="34596" xr:uid="{00000000-0005-0000-0000-00006D860000}"/>
    <cellStyle name="20% - Accent1 4 2 3 3 4 3 3 2 2 2" xfId="34597" xr:uid="{00000000-0005-0000-0000-00006E860000}"/>
    <cellStyle name="20% - Accent1 4 2 3 3 4 3 3 2 3" xfId="34598" xr:uid="{00000000-0005-0000-0000-00006F860000}"/>
    <cellStyle name="20% - Accent1 4 2 3 3 4 3 3 3" xfId="34599" xr:uid="{00000000-0005-0000-0000-000070860000}"/>
    <cellStyle name="20% - Accent1 4 2 3 3 4 3 3 3 2" xfId="34600" xr:uid="{00000000-0005-0000-0000-000071860000}"/>
    <cellStyle name="20% - Accent1 4 2 3 3 4 3 3 4" xfId="34601" xr:uid="{00000000-0005-0000-0000-000072860000}"/>
    <cellStyle name="20% - Accent1 4 2 3 3 4 3 4" xfId="34602" xr:uid="{00000000-0005-0000-0000-000073860000}"/>
    <cellStyle name="20% - Accent1 4 2 3 3 4 3 4 2" xfId="34603" xr:uid="{00000000-0005-0000-0000-000074860000}"/>
    <cellStyle name="20% - Accent1 4 2 3 3 4 3 4 2 2" xfId="34604" xr:uid="{00000000-0005-0000-0000-000075860000}"/>
    <cellStyle name="20% - Accent1 4 2 3 3 4 3 4 2 2 2" xfId="34605" xr:uid="{00000000-0005-0000-0000-000076860000}"/>
    <cellStyle name="20% - Accent1 4 2 3 3 4 3 4 2 3" xfId="34606" xr:uid="{00000000-0005-0000-0000-000077860000}"/>
    <cellStyle name="20% - Accent1 4 2 3 3 4 3 4 3" xfId="34607" xr:uid="{00000000-0005-0000-0000-000078860000}"/>
    <cellStyle name="20% - Accent1 4 2 3 3 4 3 4 3 2" xfId="34608" xr:uid="{00000000-0005-0000-0000-000079860000}"/>
    <cellStyle name="20% - Accent1 4 2 3 3 4 3 4 4" xfId="34609" xr:uid="{00000000-0005-0000-0000-00007A860000}"/>
    <cellStyle name="20% - Accent1 4 2 3 3 4 3 5" xfId="34610" xr:uid="{00000000-0005-0000-0000-00007B860000}"/>
    <cellStyle name="20% - Accent1 4 2 3 3 4 3 5 2" xfId="34611" xr:uid="{00000000-0005-0000-0000-00007C860000}"/>
    <cellStyle name="20% - Accent1 4 2 3 3 4 3 5 2 2" xfId="34612" xr:uid="{00000000-0005-0000-0000-00007D860000}"/>
    <cellStyle name="20% - Accent1 4 2 3 3 4 3 5 3" xfId="34613" xr:uid="{00000000-0005-0000-0000-00007E860000}"/>
    <cellStyle name="20% - Accent1 4 2 3 3 4 3 6" xfId="34614" xr:uid="{00000000-0005-0000-0000-00007F860000}"/>
    <cellStyle name="20% - Accent1 4 2 3 3 4 3 6 2" xfId="34615" xr:uid="{00000000-0005-0000-0000-000080860000}"/>
    <cellStyle name="20% - Accent1 4 2 3 3 4 3 6 2 2" xfId="34616" xr:uid="{00000000-0005-0000-0000-000081860000}"/>
    <cellStyle name="20% - Accent1 4 2 3 3 4 3 6 3" xfId="34617" xr:uid="{00000000-0005-0000-0000-000082860000}"/>
    <cellStyle name="20% - Accent1 4 2 3 3 4 3 7" xfId="34618" xr:uid="{00000000-0005-0000-0000-000083860000}"/>
    <cellStyle name="20% - Accent1 4 2 3 3 4 3 7 2" xfId="34619" xr:uid="{00000000-0005-0000-0000-000084860000}"/>
    <cellStyle name="20% - Accent1 4 2 3 3 4 3 8" xfId="34620" xr:uid="{00000000-0005-0000-0000-000085860000}"/>
    <cellStyle name="20% - Accent1 4 2 3 3 4 3 8 2" xfId="34621" xr:uid="{00000000-0005-0000-0000-000086860000}"/>
    <cellStyle name="20% - Accent1 4 2 3 3 4 3 9" xfId="34622" xr:uid="{00000000-0005-0000-0000-000087860000}"/>
    <cellStyle name="20% - Accent1 4 2 3 3 4 4" xfId="34623" xr:uid="{00000000-0005-0000-0000-000088860000}"/>
    <cellStyle name="20% - Accent1 4 2 3 3 4 4 2" xfId="34624" xr:uid="{00000000-0005-0000-0000-000089860000}"/>
    <cellStyle name="20% - Accent1 4 2 3 3 4 4 2 2" xfId="34625" xr:uid="{00000000-0005-0000-0000-00008A860000}"/>
    <cellStyle name="20% - Accent1 4 2 3 3 4 4 2 2 2" xfId="34626" xr:uid="{00000000-0005-0000-0000-00008B860000}"/>
    <cellStyle name="20% - Accent1 4 2 3 3 4 4 2 3" xfId="34627" xr:uid="{00000000-0005-0000-0000-00008C860000}"/>
    <cellStyle name="20% - Accent1 4 2 3 3 4 4 3" xfId="34628" xr:uid="{00000000-0005-0000-0000-00008D860000}"/>
    <cellStyle name="20% - Accent1 4 2 3 3 4 4 3 2" xfId="34629" xr:uid="{00000000-0005-0000-0000-00008E860000}"/>
    <cellStyle name="20% - Accent1 4 2 3 3 4 4 4" xfId="34630" xr:uid="{00000000-0005-0000-0000-00008F860000}"/>
    <cellStyle name="20% - Accent1 4 2 3 3 4 5" xfId="34631" xr:uid="{00000000-0005-0000-0000-000090860000}"/>
    <cellStyle name="20% - Accent1 4 2 3 3 4 5 2" xfId="34632" xr:uid="{00000000-0005-0000-0000-000091860000}"/>
    <cellStyle name="20% - Accent1 4 2 3 3 4 5 2 2" xfId="34633" xr:uid="{00000000-0005-0000-0000-000092860000}"/>
    <cellStyle name="20% - Accent1 4 2 3 3 4 5 2 2 2" xfId="34634" xr:uid="{00000000-0005-0000-0000-000093860000}"/>
    <cellStyle name="20% - Accent1 4 2 3 3 4 5 2 3" xfId="34635" xr:uid="{00000000-0005-0000-0000-000094860000}"/>
    <cellStyle name="20% - Accent1 4 2 3 3 4 5 3" xfId="34636" xr:uid="{00000000-0005-0000-0000-000095860000}"/>
    <cellStyle name="20% - Accent1 4 2 3 3 4 5 3 2" xfId="34637" xr:uid="{00000000-0005-0000-0000-000096860000}"/>
    <cellStyle name="20% - Accent1 4 2 3 3 4 5 4" xfId="34638" xr:uid="{00000000-0005-0000-0000-000097860000}"/>
    <cellStyle name="20% - Accent1 4 2 3 3 4 6" xfId="34639" xr:uid="{00000000-0005-0000-0000-000098860000}"/>
    <cellStyle name="20% - Accent1 4 2 3 3 4 6 2" xfId="34640" xr:uid="{00000000-0005-0000-0000-000099860000}"/>
    <cellStyle name="20% - Accent1 4 2 3 3 4 6 2 2" xfId="34641" xr:uid="{00000000-0005-0000-0000-00009A860000}"/>
    <cellStyle name="20% - Accent1 4 2 3 3 4 6 2 2 2" xfId="34642" xr:uid="{00000000-0005-0000-0000-00009B860000}"/>
    <cellStyle name="20% - Accent1 4 2 3 3 4 6 2 3" xfId="34643" xr:uid="{00000000-0005-0000-0000-00009C860000}"/>
    <cellStyle name="20% - Accent1 4 2 3 3 4 6 3" xfId="34644" xr:uid="{00000000-0005-0000-0000-00009D860000}"/>
    <cellStyle name="20% - Accent1 4 2 3 3 4 6 3 2" xfId="34645" xr:uid="{00000000-0005-0000-0000-00009E860000}"/>
    <cellStyle name="20% - Accent1 4 2 3 3 4 6 4" xfId="34646" xr:uid="{00000000-0005-0000-0000-00009F860000}"/>
    <cellStyle name="20% - Accent1 4 2 3 3 4 7" xfId="34647" xr:uid="{00000000-0005-0000-0000-0000A0860000}"/>
    <cellStyle name="20% - Accent1 4 2 3 3 4 7 2" xfId="34648" xr:uid="{00000000-0005-0000-0000-0000A1860000}"/>
    <cellStyle name="20% - Accent1 4 2 3 3 4 7 2 2" xfId="34649" xr:uid="{00000000-0005-0000-0000-0000A2860000}"/>
    <cellStyle name="20% - Accent1 4 2 3 3 4 7 3" xfId="34650" xr:uid="{00000000-0005-0000-0000-0000A3860000}"/>
    <cellStyle name="20% - Accent1 4 2 3 3 4 8" xfId="34651" xr:uid="{00000000-0005-0000-0000-0000A4860000}"/>
    <cellStyle name="20% - Accent1 4 2 3 3 4 8 2" xfId="34652" xr:uid="{00000000-0005-0000-0000-0000A5860000}"/>
    <cellStyle name="20% - Accent1 4 2 3 3 4 8 2 2" xfId="34653" xr:uid="{00000000-0005-0000-0000-0000A6860000}"/>
    <cellStyle name="20% - Accent1 4 2 3 3 4 8 3" xfId="34654" xr:uid="{00000000-0005-0000-0000-0000A7860000}"/>
    <cellStyle name="20% - Accent1 4 2 3 3 4 9" xfId="34655" xr:uid="{00000000-0005-0000-0000-0000A8860000}"/>
    <cellStyle name="20% - Accent1 4 2 3 3 4 9 2" xfId="34656" xr:uid="{00000000-0005-0000-0000-0000A9860000}"/>
    <cellStyle name="20% - Accent1 4 2 3 3 5" xfId="34657" xr:uid="{00000000-0005-0000-0000-0000AA860000}"/>
    <cellStyle name="20% - Accent1 4 2 3 3 5 2" xfId="34658" xr:uid="{00000000-0005-0000-0000-0000AB860000}"/>
    <cellStyle name="20% - Accent1 4 2 3 3 5 2 2" xfId="34659" xr:uid="{00000000-0005-0000-0000-0000AC860000}"/>
    <cellStyle name="20% - Accent1 4 2 3 3 5 2 2 2" xfId="34660" xr:uid="{00000000-0005-0000-0000-0000AD860000}"/>
    <cellStyle name="20% - Accent1 4 2 3 3 5 2 2 2 2" xfId="34661" xr:uid="{00000000-0005-0000-0000-0000AE860000}"/>
    <cellStyle name="20% - Accent1 4 2 3 3 5 2 2 3" xfId="34662" xr:uid="{00000000-0005-0000-0000-0000AF860000}"/>
    <cellStyle name="20% - Accent1 4 2 3 3 5 2 3" xfId="34663" xr:uid="{00000000-0005-0000-0000-0000B0860000}"/>
    <cellStyle name="20% - Accent1 4 2 3 3 5 2 3 2" xfId="34664" xr:uid="{00000000-0005-0000-0000-0000B1860000}"/>
    <cellStyle name="20% - Accent1 4 2 3 3 5 2 4" xfId="34665" xr:uid="{00000000-0005-0000-0000-0000B2860000}"/>
    <cellStyle name="20% - Accent1 4 2 3 3 5 3" xfId="34666" xr:uid="{00000000-0005-0000-0000-0000B3860000}"/>
    <cellStyle name="20% - Accent1 4 2 3 3 5 3 2" xfId="34667" xr:uid="{00000000-0005-0000-0000-0000B4860000}"/>
    <cellStyle name="20% - Accent1 4 2 3 3 5 3 2 2" xfId="34668" xr:uid="{00000000-0005-0000-0000-0000B5860000}"/>
    <cellStyle name="20% - Accent1 4 2 3 3 5 3 2 2 2" xfId="34669" xr:uid="{00000000-0005-0000-0000-0000B6860000}"/>
    <cellStyle name="20% - Accent1 4 2 3 3 5 3 2 3" xfId="34670" xr:uid="{00000000-0005-0000-0000-0000B7860000}"/>
    <cellStyle name="20% - Accent1 4 2 3 3 5 3 3" xfId="34671" xr:uid="{00000000-0005-0000-0000-0000B8860000}"/>
    <cellStyle name="20% - Accent1 4 2 3 3 5 3 3 2" xfId="34672" xr:uid="{00000000-0005-0000-0000-0000B9860000}"/>
    <cellStyle name="20% - Accent1 4 2 3 3 5 3 4" xfId="34673" xr:uid="{00000000-0005-0000-0000-0000BA860000}"/>
    <cellStyle name="20% - Accent1 4 2 3 3 5 4" xfId="34674" xr:uid="{00000000-0005-0000-0000-0000BB860000}"/>
    <cellStyle name="20% - Accent1 4 2 3 3 5 4 2" xfId="34675" xr:uid="{00000000-0005-0000-0000-0000BC860000}"/>
    <cellStyle name="20% - Accent1 4 2 3 3 5 4 2 2" xfId="34676" xr:uid="{00000000-0005-0000-0000-0000BD860000}"/>
    <cellStyle name="20% - Accent1 4 2 3 3 5 4 2 2 2" xfId="34677" xr:uid="{00000000-0005-0000-0000-0000BE860000}"/>
    <cellStyle name="20% - Accent1 4 2 3 3 5 4 2 3" xfId="34678" xr:uid="{00000000-0005-0000-0000-0000BF860000}"/>
    <cellStyle name="20% - Accent1 4 2 3 3 5 4 3" xfId="34679" xr:uid="{00000000-0005-0000-0000-0000C0860000}"/>
    <cellStyle name="20% - Accent1 4 2 3 3 5 4 3 2" xfId="34680" xr:uid="{00000000-0005-0000-0000-0000C1860000}"/>
    <cellStyle name="20% - Accent1 4 2 3 3 5 4 4" xfId="34681" xr:uid="{00000000-0005-0000-0000-0000C2860000}"/>
    <cellStyle name="20% - Accent1 4 2 3 3 5 5" xfId="34682" xr:uid="{00000000-0005-0000-0000-0000C3860000}"/>
    <cellStyle name="20% - Accent1 4 2 3 3 5 5 2" xfId="34683" xr:uid="{00000000-0005-0000-0000-0000C4860000}"/>
    <cellStyle name="20% - Accent1 4 2 3 3 5 5 2 2" xfId="34684" xr:uid="{00000000-0005-0000-0000-0000C5860000}"/>
    <cellStyle name="20% - Accent1 4 2 3 3 5 5 3" xfId="34685" xr:uid="{00000000-0005-0000-0000-0000C6860000}"/>
    <cellStyle name="20% - Accent1 4 2 3 3 5 6" xfId="34686" xr:uid="{00000000-0005-0000-0000-0000C7860000}"/>
    <cellStyle name="20% - Accent1 4 2 3 3 5 6 2" xfId="34687" xr:uid="{00000000-0005-0000-0000-0000C8860000}"/>
    <cellStyle name="20% - Accent1 4 2 3 3 5 6 2 2" xfId="34688" xr:uid="{00000000-0005-0000-0000-0000C9860000}"/>
    <cellStyle name="20% - Accent1 4 2 3 3 5 6 3" xfId="34689" xr:uid="{00000000-0005-0000-0000-0000CA860000}"/>
    <cellStyle name="20% - Accent1 4 2 3 3 5 7" xfId="34690" xr:uid="{00000000-0005-0000-0000-0000CB860000}"/>
    <cellStyle name="20% - Accent1 4 2 3 3 5 7 2" xfId="34691" xr:uid="{00000000-0005-0000-0000-0000CC860000}"/>
    <cellStyle name="20% - Accent1 4 2 3 3 5 8" xfId="34692" xr:uid="{00000000-0005-0000-0000-0000CD860000}"/>
    <cellStyle name="20% - Accent1 4 2 3 3 5 8 2" xfId="34693" xr:uid="{00000000-0005-0000-0000-0000CE860000}"/>
    <cellStyle name="20% - Accent1 4 2 3 3 5 9" xfId="34694" xr:uid="{00000000-0005-0000-0000-0000CF860000}"/>
    <cellStyle name="20% - Accent1 4 2 3 3 6" xfId="34695" xr:uid="{00000000-0005-0000-0000-0000D0860000}"/>
    <cellStyle name="20% - Accent1 4 2 3 3 6 2" xfId="34696" xr:uid="{00000000-0005-0000-0000-0000D1860000}"/>
    <cellStyle name="20% - Accent1 4 2 3 3 6 2 2" xfId="34697" xr:uid="{00000000-0005-0000-0000-0000D2860000}"/>
    <cellStyle name="20% - Accent1 4 2 3 3 6 2 2 2" xfId="34698" xr:uid="{00000000-0005-0000-0000-0000D3860000}"/>
    <cellStyle name="20% - Accent1 4 2 3 3 6 2 2 2 2" xfId="34699" xr:uid="{00000000-0005-0000-0000-0000D4860000}"/>
    <cellStyle name="20% - Accent1 4 2 3 3 6 2 2 3" xfId="34700" xr:uid="{00000000-0005-0000-0000-0000D5860000}"/>
    <cellStyle name="20% - Accent1 4 2 3 3 6 2 3" xfId="34701" xr:uid="{00000000-0005-0000-0000-0000D6860000}"/>
    <cellStyle name="20% - Accent1 4 2 3 3 6 2 3 2" xfId="34702" xr:uid="{00000000-0005-0000-0000-0000D7860000}"/>
    <cellStyle name="20% - Accent1 4 2 3 3 6 2 4" xfId="34703" xr:uid="{00000000-0005-0000-0000-0000D8860000}"/>
    <cellStyle name="20% - Accent1 4 2 3 3 6 3" xfId="34704" xr:uid="{00000000-0005-0000-0000-0000D9860000}"/>
    <cellStyle name="20% - Accent1 4 2 3 3 6 3 2" xfId="34705" xr:uid="{00000000-0005-0000-0000-0000DA860000}"/>
    <cellStyle name="20% - Accent1 4 2 3 3 6 3 2 2" xfId="34706" xr:uid="{00000000-0005-0000-0000-0000DB860000}"/>
    <cellStyle name="20% - Accent1 4 2 3 3 6 3 2 2 2" xfId="34707" xr:uid="{00000000-0005-0000-0000-0000DC860000}"/>
    <cellStyle name="20% - Accent1 4 2 3 3 6 3 2 3" xfId="34708" xr:uid="{00000000-0005-0000-0000-0000DD860000}"/>
    <cellStyle name="20% - Accent1 4 2 3 3 6 3 3" xfId="34709" xr:uid="{00000000-0005-0000-0000-0000DE860000}"/>
    <cellStyle name="20% - Accent1 4 2 3 3 6 3 3 2" xfId="34710" xr:uid="{00000000-0005-0000-0000-0000DF860000}"/>
    <cellStyle name="20% - Accent1 4 2 3 3 6 3 4" xfId="34711" xr:uid="{00000000-0005-0000-0000-0000E0860000}"/>
    <cellStyle name="20% - Accent1 4 2 3 3 6 4" xfId="34712" xr:uid="{00000000-0005-0000-0000-0000E1860000}"/>
    <cellStyle name="20% - Accent1 4 2 3 3 6 4 2" xfId="34713" xr:uid="{00000000-0005-0000-0000-0000E2860000}"/>
    <cellStyle name="20% - Accent1 4 2 3 3 6 4 2 2" xfId="34714" xr:uid="{00000000-0005-0000-0000-0000E3860000}"/>
    <cellStyle name="20% - Accent1 4 2 3 3 6 4 2 2 2" xfId="34715" xr:uid="{00000000-0005-0000-0000-0000E4860000}"/>
    <cellStyle name="20% - Accent1 4 2 3 3 6 4 2 3" xfId="34716" xr:uid="{00000000-0005-0000-0000-0000E5860000}"/>
    <cellStyle name="20% - Accent1 4 2 3 3 6 4 3" xfId="34717" xr:uid="{00000000-0005-0000-0000-0000E6860000}"/>
    <cellStyle name="20% - Accent1 4 2 3 3 6 4 3 2" xfId="34718" xr:uid="{00000000-0005-0000-0000-0000E7860000}"/>
    <cellStyle name="20% - Accent1 4 2 3 3 6 4 4" xfId="34719" xr:uid="{00000000-0005-0000-0000-0000E8860000}"/>
    <cellStyle name="20% - Accent1 4 2 3 3 6 5" xfId="34720" xr:uid="{00000000-0005-0000-0000-0000E9860000}"/>
    <cellStyle name="20% - Accent1 4 2 3 3 6 5 2" xfId="34721" xr:uid="{00000000-0005-0000-0000-0000EA860000}"/>
    <cellStyle name="20% - Accent1 4 2 3 3 6 5 2 2" xfId="34722" xr:uid="{00000000-0005-0000-0000-0000EB860000}"/>
    <cellStyle name="20% - Accent1 4 2 3 3 6 5 3" xfId="34723" xr:uid="{00000000-0005-0000-0000-0000EC860000}"/>
    <cellStyle name="20% - Accent1 4 2 3 3 6 6" xfId="34724" xr:uid="{00000000-0005-0000-0000-0000ED860000}"/>
    <cellStyle name="20% - Accent1 4 2 3 3 6 6 2" xfId="34725" xr:uid="{00000000-0005-0000-0000-0000EE860000}"/>
    <cellStyle name="20% - Accent1 4 2 3 3 6 6 2 2" xfId="34726" xr:uid="{00000000-0005-0000-0000-0000EF860000}"/>
    <cellStyle name="20% - Accent1 4 2 3 3 6 6 3" xfId="34727" xr:uid="{00000000-0005-0000-0000-0000F0860000}"/>
    <cellStyle name="20% - Accent1 4 2 3 3 6 7" xfId="34728" xr:uid="{00000000-0005-0000-0000-0000F1860000}"/>
    <cellStyle name="20% - Accent1 4 2 3 3 6 7 2" xfId="34729" xr:uid="{00000000-0005-0000-0000-0000F2860000}"/>
    <cellStyle name="20% - Accent1 4 2 3 3 6 8" xfId="34730" xr:uid="{00000000-0005-0000-0000-0000F3860000}"/>
    <cellStyle name="20% - Accent1 4 2 3 3 6 8 2" xfId="34731" xr:uid="{00000000-0005-0000-0000-0000F4860000}"/>
    <cellStyle name="20% - Accent1 4 2 3 3 6 9" xfId="34732" xr:uid="{00000000-0005-0000-0000-0000F5860000}"/>
    <cellStyle name="20% - Accent1 4 2 3 3 7" xfId="34733" xr:uid="{00000000-0005-0000-0000-0000F6860000}"/>
    <cellStyle name="20% - Accent1 4 2 3 3 7 2" xfId="34734" xr:uid="{00000000-0005-0000-0000-0000F7860000}"/>
    <cellStyle name="20% - Accent1 4 2 3 3 7 2 2" xfId="34735" xr:uid="{00000000-0005-0000-0000-0000F8860000}"/>
    <cellStyle name="20% - Accent1 4 2 3 3 7 2 2 2" xfId="34736" xr:uid="{00000000-0005-0000-0000-0000F9860000}"/>
    <cellStyle name="20% - Accent1 4 2 3 3 7 2 3" xfId="34737" xr:uid="{00000000-0005-0000-0000-0000FA860000}"/>
    <cellStyle name="20% - Accent1 4 2 3 3 7 3" xfId="34738" xr:uid="{00000000-0005-0000-0000-0000FB860000}"/>
    <cellStyle name="20% - Accent1 4 2 3 3 7 3 2" xfId="34739" xr:uid="{00000000-0005-0000-0000-0000FC860000}"/>
    <cellStyle name="20% - Accent1 4 2 3 3 7 4" xfId="34740" xr:uid="{00000000-0005-0000-0000-0000FD860000}"/>
    <cellStyle name="20% - Accent1 4 2 3 3 8" xfId="34741" xr:uid="{00000000-0005-0000-0000-0000FE860000}"/>
    <cellStyle name="20% - Accent1 4 2 3 3 8 2" xfId="34742" xr:uid="{00000000-0005-0000-0000-0000FF860000}"/>
    <cellStyle name="20% - Accent1 4 2 3 3 8 2 2" xfId="34743" xr:uid="{00000000-0005-0000-0000-000000870000}"/>
    <cellStyle name="20% - Accent1 4 2 3 3 8 2 2 2" xfId="34744" xr:uid="{00000000-0005-0000-0000-000001870000}"/>
    <cellStyle name="20% - Accent1 4 2 3 3 8 2 3" xfId="34745" xr:uid="{00000000-0005-0000-0000-000002870000}"/>
    <cellStyle name="20% - Accent1 4 2 3 3 8 3" xfId="34746" xr:uid="{00000000-0005-0000-0000-000003870000}"/>
    <cellStyle name="20% - Accent1 4 2 3 3 8 3 2" xfId="34747" xr:uid="{00000000-0005-0000-0000-000004870000}"/>
    <cellStyle name="20% - Accent1 4 2 3 3 8 4" xfId="34748" xr:uid="{00000000-0005-0000-0000-000005870000}"/>
    <cellStyle name="20% - Accent1 4 2 3 3 9" xfId="34749" xr:uid="{00000000-0005-0000-0000-000006870000}"/>
    <cellStyle name="20% - Accent1 4 2 3 3 9 2" xfId="34750" xr:uid="{00000000-0005-0000-0000-000007870000}"/>
    <cellStyle name="20% - Accent1 4 2 3 3 9 2 2" xfId="34751" xr:uid="{00000000-0005-0000-0000-000008870000}"/>
    <cellStyle name="20% - Accent1 4 2 3 3 9 2 2 2" xfId="34752" xr:uid="{00000000-0005-0000-0000-000009870000}"/>
    <cellStyle name="20% - Accent1 4 2 3 3 9 2 3" xfId="34753" xr:uid="{00000000-0005-0000-0000-00000A870000}"/>
    <cellStyle name="20% - Accent1 4 2 3 3 9 3" xfId="34754" xr:uid="{00000000-0005-0000-0000-00000B870000}"/>
    <cellStyle name="20% - Accent1 4 2 3 3 9 3 2" xfId="34755" xr:uid="{00000000-0005-0000-0000-00000C870000}"/>
    <cellStyle name="20% - Accent1 4 2 3 3 9 4" xfId="34756" xr:uid="{00000000-0005-0000-0000-00000D870000}"/>
    <cellStyle name="20% - Accent1 4 2 3 4" xfId="34757" xr:uid="{00000000-0005-0000-0000-00000E870000}"/>
    <cellStyle name="20% - Accent1 4 2 3 4 10" xfId="34758" xr:uid="{00000000-0005-0000-0000-00000F870000}"/>
    <cellStyle name="20% - Accent1 4 2 3 4 10 2" xfId="34759" xr:uid="{00000000-0005-0000-0000-000010870000}"/>
    <cellStyle name="20% - Accent1 4 2 3 4 11" xfId="34760" xr:uid="{00000000-0005-0000-0000-000011870000}"/>
    <cellStyle name="20% - Accent1 4 2 3 4 2" xfId="34761" xr:uid="{00000000-0005-0000-0000-000012870000}"/>
    <cellStyle name="20% - Accent1 4 2 3 4 2 2" xfId="34762" xr:uid="{00000000-0005-0000-0000-000013870000}"/>
    <cellStyle name="20% - Accent1 4 2 3 4 2 2 2" xfId="34763" xr:uid="{00000000-0005-0000-0000-000014870000}"/>
    <cellStyle name="20% - Accent1 4 2 3 4 2 2 2 2" xfId="34764" xr:uid="{00000000-0005-0000-0000-000015870000}"/>
    <cellStyle name="20% - Accent1 4 2 3 4 2 2 2 2 2" xfId="34765" xr:uid="{00000000-0005-0000-0000-000016870000}"/>
    <cellStyle name="20% - Accent1 4 2 3 4 2 2 2 3" xfId="34766" xr:uid="{00000000-0005-0000-0000-000017870000}"/>
    <cellStyle name="20% - Accent1 4 2 3 4 2 2 3" xfId="34767" xr:uid="{00000000-0005-0000-0000-000018870000}"/>
    <cellStyle name="20% - Accent1 4 2 3 4 2 2 3 2" xfId="34768" xr:uid="{00000000-0005-0000-0000-000019870000}"/>
    <cellStyle name="20% - Accent1 4 2 3 4 2 2 4" xfId="34769" xr:uid="{00000000-0005-0000-0000-00001A870000}"/>
    <cellStyle name="20% - Accent1 4 2 3 4 2 3" xfId="34770" xr:uid="{00000000-0005-0000-0000-00001B870000}"/>
    <cellStyle name="20% - Accent1 4 2 3 4 2 3 2" xfId="34771" xr:uid="{00000000-0005-0000-0000-00001C870000}"/>
    <cellStyle name="20% - Accent1 4 2 3 4 2 3 2 2" xfId="34772" xr:uid="{00000000-0005-0000-0000-00001D870000}"/>
    <cellStyle name="20% - Accent1 4 2 3 4 2 3 2 2 2" xfId="34773" xr:uid="{00000000-0005-0000-0000-00001E870000}"/>
    <cellStyle name="20% - Accent1 4 2 3 4 2 3 2 3" xfId="34774" xr:uid="{00000000-0005-0000-0000-00001F870000}"/>
    <cellStyle name="20% - Accent1 4 2 3 4 2 3 3" xfId="34775" xr:uid="{00000000-0005-0000-0000-000020870000}"/>
    <cellStyle name="20% - Accent1 4 2 3 4 2 3 3 2" xfId="34776" xr:uid="{00000000-0005-0000-0000-000021870000}"/>
    <cellStyle name="20% - Accent1 4 2 3 4 2 3 4" xfId="34777" xr:uid="{00000000-0005-0000-0000-000022870000}"/>
    <cellStyle name="20% - Accent1 4 2 3 4 2 4" xfId="34778" xr:uid="{00000000-0005-0000-0000-000023870000}"/>
    <cellStyle name="20% - Accent1 4 2 3 4 2 4 2" xfId="34779" xr:uid="{00000000-0005-0000-0000-000024870000}"/>
    <cellStyle name="20% - Accent1 4 2 3 4 2 4 2 2" xfId="34780" xr:uid="{00000000-0005-0000-0000-000025870000}"/>
    <cellStyle name="20% - Accent1 4 2 3 4 2 4 2 2 2" xfId="34781" xr:uid="{00000000-0005-0000-0000-000026870000}"/>
    <cellStyle name="20% - Accent1 4 2 3 4 2 4 2 3" xfId="34782" xr:uid="{00000000-0005-0000-0000-000027870000}"/>
    <cellStyle name="20% - Accent1 4 2 3 4 2 4 3" xfId="34783" xr:uid="{00000000-0005-0000-0000-000028870000}"/>
    <cellStyle name="20% - Accent1 4 2 3 4 2 4 3 2" xfId="34784" xr:uid="{00000000-0005-0000-0000-000029870000}"/>
    <cellStyle name="20% - Accent1 4 2 3 4 2 4 4" xfId="34785" xr:uid="{00000000-0005-0000-0000-00002A870000}"/>
    <cellStyle name="20% - Accent1 4 2 3 4 2 5" xfId="34786" xr:uid="{00000000-0005-0000-0000-00002B870000}"/>
    <cellStyle name="20% - Accent1 4 2 3 4 2 5 2" xfId="34787" xr:uid="{00000000-0005-0000-0000-00002C870000}"/>
    <cellStyle name="20% - Accent1 4 2 3 4 2 5 2 2" xfId="34788" xr:uid="{00000000-0005-0000-0000-00002D870000}"/>
    <cellStyle name="20% - Accent1 4 2 3 4 2 5 3" xfId="34789" xr:uid="{00000000-0005-0000-0000-00002E870000}"/>
    <cellStyle name="20% - Accent1 4 2 3 4 2 6" xfId="34790" xr:uid="{00000000-0005-0000-0000-00002F870000}"/>
    <cellStyle name="20% - Accent1 4 2 3 4 2 6 2" xfId="34791" xr:uid="{00000000-0005-0000-0000-000030870000}"/>
    <cellStyle name="20% - Accent1 4 2 3 4 2 6 2 2" xfId="34792" xr:uid="{00000000-0005-0000-0000-000031870000}"/>
    <cellStyle name="20% - Accent1 4 2 3 4 2 6 3" xfId="34793" xr:uid="{00000000-0005-0000-0000-000032870000}"/>
    <cellStyle name="20% - Accent1 4 2 3 4 2 7" xfId="34794" xr:uid="{00000000-0005-0000-0000-000033870000}"/>
    <cellStyle name="20% - Accent1 4 2 3 4 2 7 2" xfId="34795" xr:uid="{00000000-0005-0000-0000-000034870000}"/>
    <cellStyle name="20% - Accent1 4 2 3 4 2 8" xfId="34796" xr:uid="{00000000-0005-0000-0000-000035870000}"/>
    <cellStyle name="20% - Accent1 4 2 3 4 2 8 2" xfId="34797" xr:uid="{00000000-0005-0000-0000-000036870000}"/>
    <cellStyle name="20% - Accent1 4 2 3 4 2 9" xfId="34798" xr:uid="{00000000-0005-0000-0000-000037870000}"/>
    <cellStyle name="20% - Accent1 4 2 3 4 3" xfId="34799" xr:uid="{00000000-0005-0000-0000-000038870000}"/>
    <cellStyle name="20% - Accent1 4 2 3 4 3 2" xfId="34800" xr:uid="{00000000-0005-0000-0000-000039870000}"/>
    <cellStyle name="20% - Accent1 4 2 3 4 3 2 2" xfId="34801" xr:uid="{00000000-0005-0000-0000-00003A870000}"/>
    <cellStyle name="20% - Accent1 4 2 3 4 3 2 2 2" xfId="34802" xr:uid="{00000000-0005-0000-0000-00003B870000}"/>
    <cellStyle name="20% - Accent1 4 2 3 4 3 2 2 2 2" xfId="34803" xr:uid="{00000000-0005-0000-0000-00003C870000}"/>
    <cellStyle name="20% - Accent1 4 2 3 4 3 2 2 3" xfId="34804" xr:uid="{00000000-0005-0000-0000-00003D870000}"/>
    <cellStyle name="20% - Accent1 4 2 3 4 3 2 3" xfId="34805" xr:uid="{00000000-0005-0000-0000-00003E870000}"/>
    <cellStyle name="20% - Accent1 4 2 3 4 3 2 3 2" xfId="34806" xr:uid="{00000000-0005-0000-0000-00003F870000}"/>
    <cellStyle name="20% - Accent1 4 2 3 4 3 2 4" xfId="34807" xr:uid="{00000000-0005-0000-0000-000040870000}"/>
    <cellStyle name="20% - Accent1 4 2 3 4 3 3" xfId="34808" xr:uid="{00000000-0005-0000-0000-000041870000}"/>
    <cellStyle name="20% - Accent1 4 2 3 4 3 3 2" xfId="34809" xr:uid="{00000000-0005-0000-0000-000042870000}"/>
    <cellStyle name="20% - Accent1 4 2 3 4 3 3 2 2" xfId="34810" xr:uid="{00000000-0005-0000-0000-000043870000}"/>
    <cellStyle name="20% - Accent1 4 2 3 4 3 3 2 2 2" xfId="34811" xr:uid="{00000000-0005-0000-0000-000044870000}"/>
    <cellStyle name="20% - Accent1 4 2 3 4 3 3 2 3" xfId="34812" xr:uid="{00000000-0005-0000-0000-000045870000}"/>
    <cellStyle name="20% - Accent1 4 2 3 4 3 3 3" xfId="34813" xr:uid="{00000000-0005-0000-0000-000046870000}"/>
    <cellStyle name="20% - Accent1 4 2 3 4 3 3 3 2" xfId="34814" xr:uid="{00000000-0005-0000-0000-000047870000}"/>
    <cellStyle name="20% - Accent1 4 2 3 4 3 3 4" xfId="34815" xr:uid="{00000000-0005-0000-0000-000048870000}"/>
    <cellStyle name="20% - Accent1 4 2 3 4 3 4" xfId="34816" xr:uid="{00000000-0005-0000-0000-000049870000}"/>
    <cellStyle name="20% - Accent1 4 2 3 4 3 4 2" xfId="34817" xr:uid="{00000000-0005-0000-0000-00004A870000}"/>
    <cellStyle name="20% - Accent1 4 2 3 4 3 4 2 2" xfId="34818" xr:uid="{00000000-0005-0000-0000-00004B870000}"/>
    <cellStyle name="20% - Accent1 4 2 3 4 3 4 2 2 2" xfId="34819" xr:uid="{00000000-0005-0000-0000-00004C870000}"/>
    <cellStyle name="20% - Accent1 4 2 3 4 3 4 2 3" xfId="34820" xr:uid="{00000000-0005-0000-0000-00004D870000}"/>
    <cellStyle name="20% - Accent1 4 2 3 4 3 4 3" xfId="34821" xr:uid="{00000000-0005-0000-0000-00004E870000}"/>
    <cellStyle name="20% - Accent1 4 2 3 4 3 4 3 2" xfId="34822" xr:uid="{00000000-0005-0000-0000-00004F870000}"/>
    <cellStyle name="20% - Accent1 4 2 3 4 3 4 4" xfId="34823" xr:uid="{00000000-0005-0000-0000-000050870000}"/>
    <cellStyle name="20% - Accent1 4 2 3 4 3 5" xfId="34824" xr:uid="{00000000-0005-0000-0000-000051870000}"/>
    <cellStyle name="20% - Accent1 4 2 3 4 3 5 2" xfId="34825" xr:uid="{00000000-0005-0000-0000-000052870000}"/>
    <cellStyle name="20% - Accent1 4 2 3 4 3 5 2 2" xfId="34826" xr:uid="{00000000-0005-0000-0000-000053870000}"/>
    <cellStyle name="20% - Accent1 4 2 3 4 3 5 3" xfId="34827" xr:uid="{00000000-0005-0000-0000-000054870000}"/>
    <cellStyle name="20% - Accent1 4 2 3 4 3 6" xfId="34828" xr:uid="{00000000-0005-0000-0000-000055870000}"/>
    <cellStyle name="20% - Accent1 4 2 3 4 3 6 2" xfId="34829" xr:uid="{00000000-0005-0000-0000-000056870000}"/>
    <cellStyle name="20% - Accent1 4 2 3 4 3 6 2 2" xfId="34830" xr:uid="{00000000-0005-0000-0000-000057870000}"/>
    <cellStyle name="20% - Accent1 4 2 3 4 3 6 3" xfId="34831" xr:uid="{00000000-0005-0000-0000-000058870000}"/>
    <cellStyle name="20% - Accent1 4 2 3 4 3 7" xfId="34832" xr:uid="{00000000-0005-0000-0000-000059870000}"/>
    <cellStyle name="20% - Accent1 4 2 3 4 3 7 2" xfId="34833" xr:uid="{00000000-0005-0000-0000-00005A870000}"/>
    <cellStyle name="20% - Accent1 4 2 3 4 3 8" xfId="34834" xr:uid="{00000000-0005-0000-0000-00005B870000}"/>
    <cellStyle name="20% - Accent1 4 2 3 4 3 8 2" xfId="34835" xr:uid="{00000000-0005-0000-0000-00005C870000}"/>
    <cellStyle name="20% - Accent1 4 2 3 4 3 9" xfId="34836" xr:uid="{00000000-0005-0000-0000-00005D870000}"/>
    <cellStyle name="20% - Accent1 4 2 3 4 4" xfId="34837" xr:uid="{00000000-0005-0000-0000-00005E870000}"/>
    <cellStyle name="20% - Accent1 4 2 3 4 4 2" xfId="34838" xr:uid="{00000000-0005-0000-0000-00005F870000}"/>
    <cellStyle name="20% - Accent1 4 2 3 4 4 2 2" xfId="34839" xr:uid="{00000000-0005-0000-0000-000060870000}"/>
    <cellStyle name="20% - Accent1 4 2 3 4 4 2 2 2" xfId="34840" xr:uid="{00000000-0005-0000-0000-000061870000}"/>
    <cellStyle name="20% - Accent1 4 2 3 4 4 2 3" xfId="34841" xr:uid="{00000000-0005-0000-0000-000062870000}"/>
    <cellStyle name="20% - Accent1 4 2 3 4 4 3" xfId="34842" xr:uid="{00000000-0005-0000-0000-000063870000}"/>
    <cellStyle name="20% - Accent1 4 2 3 4 4 3 2" xfId="34843" xr:uid="{00000000-0005-0000-0000-000064870000}"/>
    <cellStyle name="20% - Accent1 4 2 3 4 4 4" xfId="34844" xr:uid="{00000000-0005-0000-0000-000065870000}"/>
    <cellStyle name="20% - Accent1 4 2 3 4 5" xfId="34845" xr:uid="{00000000-0005-0000-0000-000066870000}"/>
    <cellStyle name="20% - Accent1 4 2 3 4 5 2" xfId="34846" xr:uid="{00000000-0005-0000-0000-000067870000}"/>
    <cellStyle name="20% - Accent1 4 2 3 4 5 2 2" xfId="34847" xr:uid="{00000000-0005-0000-0000-000068870000}"/>
    <cellStyle name="20% - Accent1 4 2 3 4 5 2 2 2" xfId="34848" xr:uid="{00000000-0005-0000-0000-000069870000}"/>
    <cellStyle name="20% - Accent1 4 2 3 4 5 2 3" xfId="34849" xr:uid="{00000000-0005-0000-0000-00006A870000}"/>
    <cellStyle name="20% - Accent1 4 2 3 4 5 3" xfId="34850" xr:uid="{00000000-0005-0000-0000-00006B870000}"/>
    <cellStyle name="20% - Accent1 4 2 3 4 5 3 2" xfId="34851" xr:uid="{00000000-0005-0000-0000-00006C870000}"/>
    <cellStyle name="20% - Accent1 4 2 3 4 5 4" xfId="34852" xr:uid="{00000000-0005-0000-0000-00006D870000}"/>
    <cellStyle name="20% - Accent1 4 2 3 4 6" xfId="34853" xr:uid="{00000000-0005-0000-0000-00006E870000}"/>
    <cellStyle name="20% - Accent1 4 2 3 4 6 2" xfId="34854" xr:uid="{00000000-0005-0000-0000-00006F870000}"/>
    <cellStyle name="20% - Accent1 4 2 3 4 6 2 2" xfId="34855" xr:uid="{00000000-0005-0000-0000-000070870000}"/>
    <cellStyle name="20% - Accent1 4 2 3 4 6 2 2 2" xfId="34856" xr:uid="{00000000-0005-0000-0000-000071870000}"/>
    <cellStyle name="20% - Accent1 4 2 3 4 6 2 3" xfId="34857" xr:uid="{00000000-0005-0000-0000-000072870000}"/>
    <cellStyle name="20% - Accent1 4 2 3 4 6 3" xfId="34858" xr:uid="{00000000-0005-0000-0000-000073870000}"/>
    <cellStyle name="20% - Accent1 4 2 3 4 6 3 2" xfId="34859" xr:uid="{00000000-0005-0000-0000-000074870000}"/>
    <cellStyle name="20% - Accent1 4 2 3 4 6 4" xfId="34860" xr:uid="{00000000-0005-0000-0000-000075870000}"/>
    <cellStyle name="20% - Accent1 4 2 3 4 7" xfId="34861" xr:uid="{00000000-0005-0000-0000-000076870000}"/>
    <cellStyle name="20% - Accent1 4 2 3 4 7 2" xfId="34862" xr:uid="{00000000-0005-0000-0000-000077870000}"/>
    <cellStyle name="20% - Accent1 4 2 3 4 7 2 2" xfId="34863" xr:uid="{00000000-0005-0000-0000-000078870000}"/>
    <cellStyle name="20% - Accent1 4 2 3 4 7 3" xfId="34864" xr:uid="{00000000-0005-0000-0000-000079870000}"/>
    <cellStyle name="20% - Accent1 4 2 3 4 8" xfId="34865" xr:uid="{00000000-0005-0000-0000-00007A870000}"/>
    <cellStyle name="20% - Accent1 4 2 3 4 8 2" xfId="34866" xr:uid="{00000000-0005-0000-0000-00007B870000}"/>
    <cellStyle name="20% - Accent1 4 2 3 4 8 2 2" xfId="34867" xr:uid="{00000000-0005-0000-0000-00007C870000}"/>
    <cellStyle name="20% - Accent1 4 2 3 4 8 3" xfId="34868" xr:uid="{00000000-0005-0000-0000-00007D870000}"/>
    <cellStyle name="20% - Accent1 4 2 3 4 9" xfId="34869" xr:uid="{00000000-0005-0000-0000-00007E870000}"/>
    <cellStyle name="20% - Accent1 4 2 3 4 9 2" xfId="34870" xr:uid="{00000000-0005-0000-0000-00007F870000}"/>
    <cellStyle name="20% - Accent1 4 2 3 5" xfId="34871" xr:uid="{00000000-0005-0000-0000-000080870000}"/>
    <cellStyle name="20% - Accent1 4 2 3 5 10" xfId="34872" xr:uid="{00000000-0005-0000-0000-000081870000}"/>
    <cellStyle name="20% - Accent1 4 2 3 5 10 2" xfId="34873" xr:uid="{00000000-0005-0000-0000-000082870000}"/>
    <cellStyle name="20% - Accent1 4 2 3 5 11" xfId="34874" xr:uid="{00000000-0005-0000-0000-000083870000}"/>
    <cellStyle name="20% - Accent1 4 2 3 5 2" xfId="34875" xr:uid="{00000000-0005-0000-0000-000084870000}"/>
    <cellStyle name="20% - Accent1 4 2 3 5 2 2" xfId="34876" xr:uid="{00000000-0005-0000-0000-000085870000}"/>
    <cellStyle name="20% - Accent1 4 2 3 5 2 2 2" xfId="34877" xr:uid="{00000000-0005-0000-0000-000086870000}"/>
    <cellStyle name="20% - Accent1 4 2 3 5 2 2 2 2" xfId="34878" xr:uid="{00000000-0005-0000-0000-000087870000}"/>
    <cellStyle name="20% - Accent1 4 2 3 5 2 2 2 2 2" xfId="34879" xr:uid="{00000000-0005-0000-0000-000088870000}"/>
    <cellStyle name="20% - Accent1 4 2 3 5 2 2 2 3" xfId="34880" xr:uid="{00000000-0005-0000-0000-000089870000}"/>
    <cellStyle name="20% - Accent1 4 2 3 5 2 2 3" xfId="34881" xr:uid="{00000000-0005-0000-0000-00008A870000}"/>
    <cellStyle name="20% - Accent1 4 2 3 5 2 2 3 2" xfId="34882" xr:uid="{00000000-0005-0000-0000-00008B870000}"/>
    <cellStyle name="20% - Accent1 4 2 3 5 2 2 4" xfId="34883" xr:uid="{00000000-0005-0000-0000-00008C870000}"/>
    <cellStyle name="20% - Accent1 4 2 3 5 2 3" xfId="34884" xr:uid="{00000000-0005-0000-0000-00008D870000}"/>
    <cellStyle name="20% - Accent1 4 2 3 5 2 3 2" xfId="34885" xr:uid="{00000000-0005-0000-0000-00008E870000}"/>
    <cellStyle name="20% - Accent1 4 2 3 5 2 3 2 2" xfId="34886" xr:uid="{00000000-0005-0000-0000-00008F870000}"/>
    <cellStyle name="20% - Accent1 4 2 3 5 2 3 2 2 2" xfId="34887" xr:uid="{00000000-0005-0000-0000-000090870000}"/>
    <cellStyle name="20% - Accent1 4 2 3 5 2 3 2 3" xfId="34888" xr:uid="{00000000-0005-0000-0000-000091870000}"/>
    <cellStyle name="20% - Accent1 4 2 3 5 2 3 3" xfId="34889" xr:uid="{00000000-0005-0000-0000-000092870000}"/>
    <cellStyle name="20% - Accent1 4 2 3 5 2 3 3 2" xfId="34890" xr:uid="{00000000-0005-0000-0000-000093870000}"/>
    <cellStyle name="20% - Accent1 4 2 3 5 2 3 4" xfId="34891" xr:uid="{00000000-0005-0000-0000-000094870000}"/>
    <cellStyle name="20% - Accent1 4 2 3 5 2 4" xfId="34892" xr:uid="{00000000-0005-0000-0000-000095870000}"/>
    <cellStyle name="20% - Accent1 4 2 3 5 2 4 2" xfId="34893" xr:uid="{00000000-0005-0000-0000-000096870000}"/>
    <cellStyle name="20% - Accent1 4 2 3 5 2 4 2 2" xfId="34894" xr:uid="{00000000-0005-0000-0000-000097870000}"/>
    <cellStyle name="20% - Accent1 4 2 3 5 2 4 2 2 2" xfId="34895" xr:uid="{00000000-0005-0000-0000-000098870000}"/>
    <cellStyle name="20% - Accent1 4 2 3 5 2 4 2 3" xfId="34896" xr:uid="{00000000-0005-0000-0000-000099870000}"/>
    <cellStyle name="20% - Accent1 4 2 3 5 2 4 3" xfId="34897" xr:uid="{00000000-0005-0000-0000-00009A870000}"/>
    <cellStyle name="20% - Accent1 4 2 3 5 2 4 3 2" xfId="34898" xr:uid="{00000000-0005-0000-0000-00009B870000}"/>
    <cellStyle name="20% - Accent1 4 2 3 5 2 4 4" xfId="34899" xr:uid="{00000000-0005-0000-0000-00009C870000}"/>
    <cellStyle name="20% - Accent1 4 2 3 5 2 5" xfId="34900" xr:uid="{00000000-0005-0000-0000-00009D870000}"/>
    <cellStyle name="20% - Accent1 4 2 3 5 2 5 2" xfId="34901" xr:uid="{00000000-0005-0000-0000-00009E870000}"/>
    <cellStyle name="20% - Accent1 4 2 3 5 2 5 2 2" xfId="34902" xr:uid="{00000000-0005-0000-0000-00009F870000}"/>
    <cellStyle name="20% - Accent1 4 2 3 5 2 5 3" xfId="34903" xr:uid="{00000000-0005-0000-0000-0000A0870000}"/>
    <cellStyle name="20% - Accent1 4 2 3 5 2 6" xfId="34904" xr:uid="{00000000-0005-0000-0000-0000A1870000}"/>
    <cellStyle name="20% - Accent1 4 2 3 5 2 6 2" xfId="34905" xr:uid="{00000000-0005-0000-0000-0000A2870000}"/>
    <cellStyle name="20% - Accent1 4 2 3 5 2 6 2 2" xfId="34906" xr:uid="{00000000-0005-0000-0000-0000A3870000}"/>
    <cellStyle name="20% - Accent1 4 2 3 5 2 6 3" xfId="34907" xr:uid="{00000000-0005-0000-0000-0000A4870000}"/>
    <cellStyle name="20% - Accent1 4 2 3 5 2 7" xfId="34908" xr:uid="{00000000-0005-0000-0000-0000A5870000}"/>
    <cellStyle name="20% - Accent1 4 2 3 5 2 7 2" xfId="34909" xr:uid="{00000000-0005-0000-0000-0000A6870000}"/>
    <cellStyle name="20% - Accent1 4 2 3 5 2 8" xfId="34910" xr:uid="{00000000-0005-0000-0000-0000A7870000}"/>
    <cellStyle name="20% - Accent1 4 2 3 5 2 8 2" xfId="34911" xr:uid="{00000000-0005-0000-0000-0000A8870000}"/>
    <cellStyle name="20% - Accent1 4 2 3 5 2 9" xfId="34912" xr:uid="{00000000-0005-0000-0000-0000A9870000}"/>
    <cellStyle name="20% - Accent1 4 2 3 5 3" xfId="34913" xr:uid="{00000000-0005-0000-0000-0000AA870000}"/>
    <cellStyle name="20% - Accent1 4 2 3 5 3 2" xfId="34914" xr:uid="{00000000-0005-0000-0000-0000AB870000}"/>
    <cellStyle name="20% - Accent1 4 2 3 5 3 2 2" xfId="34915" xr:uid="{00000000-0005-0000-0000-0000AC870000}"/>
    <cellStyle name="20% - Accent1 4 2 3 5 3 2 2 2" xfId="34916" xr:uid="{00000000-0005-0000-0000-0000AD870000}"/>
    <cellStyle name="20% - Accent1 4 2 3 5 3 2 2 2 2" xfId="34917" xr:uid="{00000000-0005-0000-0000-0000AE870000}"/>
    <cellStyle name="20% - Accent1 4 2 3 5 3 2 2 3" xfId="34918" xr:uid="{00000000-0005-0000-0000-0000AF870000}"/>
    <cellStyle name="20% - Accent1 4 2 3 5 3 2 3" xfId="34919" xr:uid="{00000000-0005-0000-0000-0000B0870000}"/>
    <cellStyle name="20% - Accent1 4 2 3 5 3 2 3 2" xfId="34920" xr:uid="{00000000-0005-0000-0000-0000B1870000}"/>
    <cellStyle name="20% - Accent1 4 2 3 5 3 2 4" xfId="34921" xr:uid="{00000000-0005-0000-0000-0000B2870000}"/>
    <cellStyle name="20% - Accent1 4 2 3 5 3 3" xfId="34922" xr:uid="{00000000-0005-0000-0000-0000B3870000}"/>
    <cellStyle name="20% - Accent1 4 2 3 5 3 3 2" xfId="34923" xr:uid="{00000000-0005-0000-0000-0000B4870000}"/>
    <cellStyle name="20% - Accent1 4 2 3 5 3 3 2 2" xfId="34924" xr:uid="{00000000-0005-0000-0000-0000B5870000}"/>
    <cellStyle name="20% - Accent1 4 2 3 5 3 3 2 2 2" xfId="34925" xr:uid="{00000000-0005-0000-0000-0000B6870000}"/>
    <cellStyle name="20% - Accent1 4 2 3 5 3 3 2 3" xfId="34926" xr:uid="{00000000-0005-0000-0000-0000B7870000}"/>
    <cellStyle name="20% - Accent1 4 2 3 5 3 3 3" xfId="34927" xr:uid="{00000000-0005-0000-0000-0000B8870000}"/>
    <cellStyle name="20% - Accent1 4 2 3 5 3 3 3 2" xfId="34928" xr:uid="{00000000-0005-0000-0000-0000B9870000}"/>
    <cellStyle name="20% - Accent1 4 2 3 5 3 3 4" xfId="34929" xr:uid="{00000000-0005-0000-0000-0000BA870000}"/>
    <cellStyle name="20% - Accent1 4 2 3 5 3 4" xfId="34930" xr:uid="{00000000-0005-0000-0000-0000BB870000}"/>
    <cellStyle name="20% - Accent1 4 2 3 5 3 4 2" xfId="34931" xr:uid="{00000000-0005-0000-0000-0000BC870000}"/>
    <cellStyle name="20% - Accent1 4 2 3 5 3 4 2 2" xfId="34932" xr:uid="{00000000-0005-0000-0000-0000BD870000}"/>
    <cellStyle name="20% - Accent1 4 2 3 5 3 4 2 2 2" xfId="34933" xr:uid="{00000000-0005-0000-0000-0000BE870000}"/>
    <cellStyle name="20% - Accent1 4 2 3 5 3 4 2 3" xfId="34934" xr:uid="{00000000-0005-0000-0000-0000BF870000}"/>
    <cellStyle name="20% - Accent1 4 2 3 5 3 4 3" xfId="34935" xr:uid="{00000000-0005-0000-0000-0000C0870000}"/>
    <cellStyle name="20% - Accent1 4 2 3 5 3 4 3 2" xfId="34936" xr:uid="{00000000-0005-0000-0000-0000C1870000}"/>
    <cellStyle name="20% - Accent1 4 2 3 5 3 4 4" xfId="34937" xr:uid="{00000000-0005-0000-0000-0000C2870000}"/>
    <cellStyle name="20% - Accent1 4 2 3 5 3 5" xfId="34938" xr:uid="{00000000-0005-0000-0000-0000C3870000}"/>
    <cellStyle name="20% - Accent1 4 2 3 5 3 5 2" xfId="34939" xr:uid="{00000000-0005-0000-0000-0000C4870000}"/>
    <cellStyle name="20% - Accent1 4 2 3 5 3 5 2 2" xfId="34940" xr:uid="{00000000-0005-0000-0000-0000C5870000}"/>
    <cellStyle name="20% - Accent1 4 2 3 5 3 5 3" xfId="34941" xr:uid="{00000000-0005-0000-0000-0000C6870000}"/>
    <cellStyle name="20% - Accent1 4 2 3 5 3 6" xfId="34942" xr:uid="{00000000-0005-0000-0000-0000C7870000}"/>
    <cellStyle name="20% - Accent1 4 2 3 5 3 6 2" xfId="34943" xr:uid="{00000000-0005-0000-0000-0000C8870000}"/>
    <cellStyle name="20% - Accent1 4 2 3 5 3 6 2 2" xfId="34944" xr:uid="{00000000-0005-0000-0000-0000C9870000}"/>
    <cellStyle name="20% - Accent1 4 2 3 5 3 6 3" xfId="34945" xr:uid="{00000000-0005-0000-0000-0000CA870000}"/>
    <cellStyle name="20% - Accent1 4 2 3 5 3 7" xfId="34946" xr:uid="{00000000-0005-0000-0000-0000CB870000}"/>
    <cellStyle name="20% - Accent1 4 2 3 5 3 7 2" xfId="34947" xr:uid="{00000000-0005-0000-0000-0000CC870000}"/>
    <cellStyle name="20% - Accent1 4 2 3 5 3 8" xfId="34948" xr:uid="{00000000-0005-0000-0000-0000CD870000}"/>
    <cellStyle name="20% - Accent1 4 2 3 5 3 8 2" xfId="34949" xr:uid="{00000000-0005-0000-0000-0000CE870000}"/>
    <cellStyle name="20% - Accent1 4 2 3 5 3 9" xfId="34950" xr:uid="{00000000-0005-0000-0000-0000CF870000}"/>
    <cellStyle name="20% - Accent1 4 2 3 5 4" xfId="34951" xr:uid="{00000000-0005-0000-0000-0000D0870000}"/>
    <cellStyle name="20% - Accent1 4 2 3 5 4 2" xfId="34952" xr:uid="{00000000-0005-0000-0000-0000D1870000}"/>
    <cellStyle name="20% - Accent1 4 2 3 5 4 2 2" xfId="34953" xr:uid="{00000000-0005-0000-0000-0000D2870000}"/>
    <cellStyle name="20% - Accent1 4 2 3 5 4 2 2 2" xfId="34954" xr:uid="{00000000-0005-0000-0000-0000D3870000}"/>
    <cellStyle name="20% - Accent1 4 2 3 5 4 2 3" xfId="34955" xr:uid="{00000000-0005-0000-0000-0000D4870000}"/>
    <cellStyle name="20% - Accent1 4 2 3 5 4 3" xfId="34956" xr:uid="{00000000-0005-0000-0000-0000D5870000}"/>
    <cellStyle name="20% - Accent1 4 2 3 5 4 3 2" xfId="34957" xr:uid="{00000000-0005-0000-0000-0000D6870000}"/>
    <cellStyle name="20% - Accent1 4 2 3 5 4 4" xfId="34958" xr:uid="{00000000-0005-0000-0000-0000D7870000}"/>
    <cellStyle name="20% - Accent1 4 2 3 5 5" xfId="34959" xr:uid="{00000000-0005-0000-0000-0000D8870000}"/>
    <cellStyle name="20% - Accent1 4 2 3 5 5 2" xfId="34960" xr:uid="{00000000-0005-0000-0000-0000D9870000}"/>
    <cellStyle name="20% - Accent1 4 2 3 5 5 2 2" xfId="34961" xr:uid="{00000000-0005-0000-0000-0000DA870000}"/>
    <cellStyle name="20% - Accent1 4 2 3 5 5 2 2 2" xfId="34962" xr:uid="{00000000-0005-0000-0000-0000DB870000}"/>
    <cellStyle name="20% - Accent1 4 2 3 5 5 2 3" xfId="34963" xr:uid="{00000000-0005-0000-0000-0000DC870000}"/>
    <cellStyle name="20% - Accent1 4 2 3 5 5 3" xfId="34964" xr:uid="{00000000-0005-0000-0000-0000DD870000}"/>
    <cellStyle name="20% - Accent1 4 2 3 5 5 3 2" xfId="34965" xr:uid="{00000000-0005-0000-0000-0000DE870000}"/>
    <cellStyle name="20% - Accent1 4 2 3 5 5 4" xfId="34966" xr:uid="{00000000-0005-0000-0000-0000DF870000}"/>
    <cellStyle name="20% - Accent1 4 2 3 5 6" xfId="34967" xr:uid="{00000000-0005-0000-0000-0000E0870000}"/>
    <cellStyle name="20% - Accent1 4 2 3 5 6 2" xfId="34968" xr:uid="{00000000-0005-0000-0000-0000E1870000}"/>
    <cellStyle name="20% - Accent1 4 2 3 5 6 2 2" xfId="34969" xr:uid="{00000000-0005-0000-0000-0000E2870000}"/>
    <cellStyle name="20% - Accent1 4 2 3 5 6 2 2 2" xfId="34970" xr:uid="{00000000-0005-0000-0000-0000E3870000}"/>
    <cellStyle name="20% - Accent1 4 2 3 5 6 2 3" xfId="34971" xr:uid="{00000000-0005-0000-0000-0000E4870000}"/>
    <cellStyle name="20% - Accent1 4 2 3 5 6 3" xfId="34972" xr:uid="{00000000-0005-0000-0000-0000E5870000}"/>
    <cellStyle name="20% - Accent1 4 2 3 5 6 3 2" xfId="34973" xr:uid="{00000000-0005-0000-0000-0000E6870000}"/>
    <cellStyle name="20% - Accent1 4 2 3 5 6 4" xfId="34974" xr:uid="{00000000-0005-0000-0000-0000E7870000}"/>
    <cellStyle name="20% - Accent1 4 2 3 5 7" xfId="34975" xr:uid="{00000000-0005-0000-0000-0000E8870000}"/>
    <cellStyle name="20% - Accent1 4 2 3 5 7 2" xfId="34976" xr:uid="{00000000-0005-0000-0000-0000E9870000}"/>
    <cellStyle name="20% - Accent1 4 2 3 5 7 2 2" xfId="34977" xr:uid="{00000000-0005-0000-0000-0000EA870000}"/>
    <cellStyle name="20% - Accent1 4 2 3 5 7 3" xfId="34978" xr:uid="{00000000-0005-0000-0000-0000EB870000}"/>
    <cellStyle name="20% - Accent1 4 2 3 5 8" xfId="34979" xr:uid="{00000000-0005-0000-0000-0000EC870000}"/>
    <cellStyle name="20% - Accent1 4 2 3 5 8 2" xfId="34980" xr:uid="{00000000-0005-0000-0000-0000ED870000}"/>
    <cellStyle name="20% - Accent1 4 2 3 5 8 2 2" xfId="34981" xr:uid="{00000000-0005-0000-0000-0000EE870000}"/>
    <cellStyle name="20% - Accent1 4 2 3 5 8 3" xfId="34982" xr:uid="{00000000-0005-0000-0000-0000EF870000}"/>
    <cellStyle name="20% - Accent1 4 2 3 5 9" xfId="34983" xr:uid="{00000000-0005-0000-0000-0000F0870000}"/>
    <cellStyle name="20% - Accent1 4 2 3 5 9 2" xfId="34984" xr:uid="{00000000-0005-0000-0000-0000F1870000}"/>
    <cellStyle name="20% - Accent1 4 2 3 6" xfId="34985" xr:uid="{00000000-0005-0000-0000-0000F2870000}"/>
    <cellStyle name="20% - Accent1 4 2 3 6 10" xfId="34986" xr:uid="{00000000-0005-0000-0000-0000F3870000}"/>
    <cellStyle name="20% - Accent1 4 2 3 6 10 2" xfId="34987" xr:uid="{00000000-0005-0000-0000-0000F4870000}"/>
    <cellStyle name="20% - Accent1 4 2 3 6 11" xfId="34988" xr:uid="{00000000-0005-0000-0000-0000F5870000}"/>
    <cellStyle name="20% - Accent1 4 2 3 6 2" xfId="34989" xr:uid="{00000000-0005-0000-0000-0000F6870000}"/>
    <cellStyle name="20% - Accent1 4 2 3 6 2 2" xfId="34990" xr:uid="{00000000-0005-0000-0000-0000F7870000}"/>
    <cellStyle name="20% - Accent1 4 2 3 6 2 2 2" xfId="34991" xr:uid="{00000000-0005-0000-0000-0000F8870000}"/>
    <cellStyle name="20% - Accent1 4 2 3 6 2 2 2 2" xfId="34992" xr:uid="{00000000-0005-0000-0000-0000F9870000}"/>
    <cellStyle name="20% - Accent1 4 2 3 6 2 2 2 2 2" xfId="34993" xr:uid="{00000000-0005-0000-0000-0000FA870000}"/>
    <cellStyle name="20% - Accent1 4 2 3 6 2 2 2 3" xfId="34994" xr:uid="{00000000-0005-0000-0000-0000FB870000}"/>
    <cellStyle name="20% - Accent1 4 2 3 6 2 2 3" xfId="34995" xr:uid="{00000000-0005-0000-0000-0000FC870000}"/>
    <cellStyle name="20% - Accent1 4 2 3 6 2 2 3 2" xfId="34996" xr:uid="{00000000-0005-0000-0000-0000FD870000}"/>
    <cellStyle name="20% - Accent1 4 2 3 6 2 2 4" xfId="34997" xr:uid="{00000000-0005-0000-0000-0000FE870000}"/>
    <cellStyle name="20% - Accent1 4 2 3 6 2 3" xfId="34998" xr:uid="{00000000-0005-0000-0000-0000FF870000}"/>
    <cellStyle name="20% - Accent1 4 2 3 6 2 3 2" xfId="34999" xr:uid="{00000000-0005-0000-0000-000000880000}"/>
    <cellStyle name="20% - Accent1 4 2 3 6 2 3 2 2" xfId="35000" xr:uid="{00000000-0005-0000-0000-000001880000}"/>
    <cellStyle name="20% - Accent1 4 2 3 6 2 3 2 2 2" xfId="35001" xr:uid="{00000000-0005-0000-0000-000002880000}"/>
    <cellStyle name="20% - Accent1 4 2 3 6 2 3 2 3" xfId="35002" xr:uid="{00000000-0005-0000-0000-000003880000}"/>
    <cellStyle name="20% - Accent1 4 2 3 6 2 3 3" xfId="35003" xr:uid="{00000000-0005-0000-0000-000004880000}"/>
    <cellStyle name="20% - Accent1 4 2 3 6 2 3 3 2" xfId="35004" xr:uid="{00000000-0005-0000-0000-000005880000}"/>
    <cellStyle name="20% - Accent1 4 2 3 6 2 3 4" xfId="35005" xr:uid="{00000000-0005-0000-0000-000006880000}"/>
    <cellStyle name="20% - Accent1 4 2 3 6 2 4" xfId="35006" xr:uid="{00000000-0005-0000-0000-000007880000}"/>
    <cellStyle name="20% - Accent1 4 2 3 6 2 4 2" xfId="35007" xr:uid="{00000000-0005-0000-0000-000008880000}"/>
    <cellStyle name="20% - Accent1 4 2 3 6 2 4 2 2" xfId="35008" xr:uid="{00000000-0005-0000-0000-000009880000}"/>
    <cellStyle name="20% - Accent1 4 2 3 6 2 4 2 2 2" xfId="35009" xr:uid="{00000000-0005-0000-0000-00000A880000}"/>
    <cellStyle name="20% - Accent1 4 2 3 6 2 4 2 3" xfId="35010" xr:uid="{00000000-0005-0000-0000-00000B880000}"/>
    <cellStyle name="20% - Accent1 4 2 3 6 2 4 3" xfId="35011" xr:uid="{00000000-0005-0000-0000-00000C880000}"/>
    <cellStyle name="20% - Accent1 4 2 3 6 2 4 3 2" xfId="35012" xr:uid="{00000000-0005-0000-0000-00000D880000}"/>
    <cellStyle name="20% - Accent1 4 2 3 6 2 4 4" xfId="35013" xr:uid="{00000000-0005-0000-0000-00000E880000}"/>
    <cellStyle name="20% - Accent1 4 2 3 6 2 5" xfId="35014" xr:uid="{00000000-0005-0000-0000-00000F880000}"/>
    <cellStyle name="20% - Accent1 4 2 3 6 2 5 2" xfId="35015" xr:uid="{00000000-0005-0000-0000-000010880000}"/>
    <cellStyle name="20% - Accent1 4 2 3 6 2 5 2 2" xfId="35016" xr:uid="{00000000-0005-0000-0000-000011880000}"/>
    <cellStyle name="20% - Accent1 4 2 3 6 2 5 3" xfId="35017" xr:uid="{00000000-0005-0000-0000-000012880000}"/>
    <cellStyle name="20% - Accent1 4 2 3 6 2 6" xfId="35018" xr:uid="{00000000-0005-0000-0000-000013880000}"/>
    <cellStyle name="20% - Accent1 4 2 3 6 2 6 2" xfId="35019" xr:uid="{00000000-0005-0000-0000-000014880000}"/>
    <cellStyle name="20% - Accent1 4 2 3 6 2 6 2 2" xfId="35020" xr:uid="{00000000-0005-0000-0000-000015880000}"/>
    <cellStyle name="20% - Accent1 4 2 3 6 2 6 3" xfId="35021" xr:uid="{00000000-0005-0000-0000-000016880000}"/>
    <cellStyle name="20% - Accent1 4 2 3 6 2 7" xfId="35022" xr:uid="{00000000-0005-0000-0000-000017880000}"/>
    <cellStyle name="20% - Accent1 4 2 3 6 2 7 2" xfId="35023" xr:uid="{00000000-0005-0000-0000-000018880000}"/>
    <cellStyle name="20% - Accent1 4 2 3 6 2 8" xfId="35024" xr:uid="{00000000-0005-0000-0000-000019880000}"/>
    <cellStyle name="20% - Accent1 4 2 3 6 2 8 2" xfId="35025" xr:uid="{00000000-0005-0000-0000-00001A880000}"/>
    <cellStyle name="20% - Accent1 4 2 3 6 2 9" xfId="35026" xr:uid="{00000000-0005-0000-0000-00001B880000}"/>
    <cellStyle name="20% - Accent1 4 2 3 6 3" xfId="35027" xr:uid="{00000000-0005-0000-0000-00001C880000}"/>
    <cellStyle name="20% - Accent1 4 2 3 6 3 2" xfId="35028" xr:uid="{00000000-0005-0000-0000-00001D880000}"/>
    <cellStyle name="20% - Accent1 4 2 3 6 3 2 2" xfId="35029" xr:uid="{00000000-0005-0000-0000-00001E880000}"/>
    <cellStyle name="20% - Accent1 4 2 3 6 3 2 2 2" xfId="35030" xr:uid="{00000000-0005-0000-0000-00001F880000}"/>
    <cellStyle name="20% - Accent1 4 2 3 6 3 2 2 2 2" xfId="35031" xr:uid="{00000000-0005-0000-0000-000020880000}"/>
    <cellStyle name="20% - Accent1 4 2 3 6 3 2 2 3" xfId="35032" xr:uid="{00000000-0005-0000-0000-000021880000}"/>
    <cellStyle name="20% - Accent1 4 2 3 6 3 2 3" xfId="35033" xr:uid="{00000000-0005-0000-0000-000022880000}"/>
    <cellStyle name="20% - Accent1 4 2 3 6 3 2 3 2" xfId="35034" xr:uid="{00000000-0005-0000-0000-000023880000}"/>
    <cellStyle name="20% - Accent1 4 2 3 6 3 2 4" xfId="35035" xr:uid="{00000000-0005-0000-0000-000024880000}"/>
    <cellStyle name="20% - Accent1 4 2 3 6 3 3" xfId="35036" xr:uid="{00000000-0005-0000-0000-000025880000}"/>
    <cellStyle name="20% - Accent1 4 2 3 6 3 3 2" xfId="35037" xr:uid="{00000000-0005-0000-0000-000026880000}"/>
    <cellStyle name="20% - Accent1 4 2 3 6 3 3 2 2" xfId="35038" xr:uid="{00000000-0005-0000-0000-000027880000}"/>
    <cellStyle name="20% - Accent1 4 2 3 6 3 3 2 2 2" xfId="35039" xr:uid="{00000000-0005-0000-0000-000028880000}"/>
    <cellStyle name="20% - Accent1 4 2 3 6 3 3 2 3" xfId="35040" xr:uid="{00000000-0005-0000-0000-000029880000}"/>
    <cellStyle name="20% - Accent1 4 2 3 6 3 3 3" xfId="35041" xr:uid="{00000000-0005-0000-0000-00002A880000}"/>
    <cellStyle name="20% - Accent1 4 2 3 6 3 3 3 2" xfId="35042" xr:uid="{00000000-0005-0000-0000-00002B880000}"/>
    <cellStyle name="20% - Accent1 4 2 3 6 3 3 4" xfId="35043" xr:uid="{00000000-0005-0000-0000-00002C880000}"/>
    <cellStyle name="20% - Accent1 4 2 3 6 3 4" xfId="35044" xr:uid="{00000000-0005-0000-0000-00002D880000}"/>
    <cellStyle name="20% - Accent1 4 2 3 6 3 4 2" xfId="35045" xr:uid="{00000000-0005-0000-0000-00002E880000}"/>
    <cellStyle name="20% - Accent1 4 2 3 6 3 4 2 2" xfId="35046" xr:uid="{00000000-0005-0000-0000-00002F880000}"/>
    <cellStyle name="20% - Accent1 4 2 3 6 3 4 2 2 2" xfId="35047" xr:uid="{00000000-0005-0000-0000-000030880000}"/>
    <cellStyle name="20% - Accent1 4 2 3 6 3 4 2 3" xfId="35048" xr:uid="{00000000-0005-0000-0000-000031880000}"/>
    <cellStyle name="20% - Accent1 4 2 3 6 3 4 3" xfId="35049" xr:uid="{00000000-0005-0000-0000-000032880000}"/>
    <cellStyle name="20% - Accent1 4 2 3 6 3 4 3 2" xfId="35050" xr:uid="{00000000-0005-0000-0000-000033880000}"/>
    <cellStyle name="20% - Accent1 4 2 3 6 3 4 4" xfId="35051" xr:uid="{00000000-0005-0000-0000-000034880000}"/>
    <cellStyle name="20% - Accent1 4 2 3 6 3 5" xfId="35052" xr:uid="{00000000-0005-0000-0000-000035880000}"/>
    <cellStyle name="20% - Accent1 4 2 3 6 3 5 2" xfId="35053" xr:uid="{00000000-0005-0000-0000-000036880000}"/>
    <cellStyle name="20% - Accent1 4 2 3 6 3 5 2 2" xfId="35054" xr:uid="{00000000-0005-0000-0000-000037880000}"/>
    <cellStyle name="20% - Accent1 4 2 3 6 3 5 3" xfId="35055" xr:uid="{00000000-0005-0000-0000-000038880000}"/>
    <cellStyle name="20% - Accent1 4 2 3 6 3 6" xfId="35056" xr:uid="{00000000-0005-0000-0000-000039880000}"/>
    <cellStyle name="20% - Accent1 4 2 3 6 3 6 2" xfId="35057" xr:uid="{00000000-0005-0000-0000-00003A880000}"/>
    <cellStyle name="20% - Accent1 4 2 3 6 3 6 2 2" xfId="35058" xr:uid="{00000000-0005-0000-0000-00003B880000}"/>
    <cellStyle name="20% - Accent1 4 2 3 6 3 6 3" xfId="35059" xr:uid="{00000000-0005-0000-0000-00003C880000}"/>
    <cellStyle name="20% - Accent1 4 2 3 6 3 7" xfId="35060" xr:uid="{00000000-0005-0000-0000-00003D880000}"/>
    <cellStyle name="20% - Accent1 4 2 3 6 3 7 2" xfId="35061" xr:uid="{00000000-0005-0000-0000-00003E880000}"/>
    <cellStyle name="20% - Accent1 4 2 3 6 3 8" xfId="35062" xr:uid="{00000000-0005-0000-0000-00003F880000}"/>
    <cellStyle name="20% - Accent1 4 2 3 6 3 8 2" xfId="35063" xr:uid="{00000000-0005-0000-0000-000040880000}"/>
    <cellStyle name="20% - Accent1 4 2 3 6 3 9" xfId="35064" xr:uid="{00000000-0005-0000-0000-000041880000}"/>
    <cellStyle name="20% - Accent1 4 2 3 6 4" xfId="35065" xr:uid="{00000000-0005-0000-0000-000042880000}"/>
    <cellStyle name="20% - Accent1 4 2 3 6 4 2" xfId="35066" xr:uid="{00000000-0005-0000-0000-000043880000}"/>
    <cellStyle name="20% - Accent1 4 2 3 6 4 2 2" xfId="35067" xr:uid="{00000000-0005-0000-0000-000044880000}"/>
    <cellStyle name="20% - Accent1 4 2 3 6 4 2 2 2" xfId="35068" xr:uid="{00000000-0005-0000-0000-000045880000}"/>
    <cellStyle name="20% - Accent1 4 2 3 6 4 2 3" xfId="35069" xr:uid="{00000000-0005-0000-0000-000046880000}"/>
    <cellStyle name="20% - Accent1 4 2 3 6 4 3" xfId="35070" xr:uid="{00000000-0005-0000-0000-000047880000}"/>
    <cellStyle name="20% - Accent1 4 2 3 6 4 3 2" xfId="35071" xr:uid="{00000000-0005-0000-0000-000048880000}"/>
    <cellStyle name="20% - Accent1 4 2 3 6 4 4" xfId="35072" xr:uid="{00000000-0005-0000-0000-000049880000}"/>
    <cellStyle name="20% - Accent1 4 2 3 6 5" xfId="35073" xr:uid="{00000000-0005-0000-0000-00004A880000}"/>
    <cellStyle name="20% - Accent1 4 2 3 6 5 2" xfId="35074" xr:uid="{00000000-0005-0000-0000-00004B880000}"/>
    <cellStyle name="20% - Accent1 4 2 3 6 5 2 2" xfId="35075" xr:uid="{00000000-0005-0000-0000-00004C880000}"/>
    <cellStyle name="20% - Accent1 4 2 3 6 5 2 2 2" xfId="35076" xr:uid="{00000000-0005-0000-0000-00004D880000}"/>
    <cellStyle name="20% - Accent1 4 2 3 6 5 2 3" xfId="35077" xr:uid="{00000000-0005-0000-0000-00004E880000}"/>
    <cellStyle name="20% - Accent1 4 2 3 6 5 3" xfId="35078" xr:uid="{00000000-0005-0000-0000-00004F880000}"/>
    <cellStyle name="20% - Accent1 4 2 3 6 5 3 2" xfId="35079" xr:uid="{00000000-0005-0000-0000-000050880000}"/>
    <cellStyle name="20% - Accent1 4 2 3 6 5 4" xfId="35080" xr:uid="{00000000-0005-0000-0000-000051880000}"/>
    <cellStyle name="20% - Accent1 4 2 3 6 6" xfId="35081" xr:uid="{00000000-0005-0000-0000-000052880000}"/>
    <cellStyle name="20% - Accent1 4 2 3 6 6 2" xfId="35082" xr:uid="{00000000-0005-0000-0000-000053880000}"/>
    <cellStyle name="20% - Accent1 4 2 3 6 6 2 2" xfId="35083" xr:uid="{00000000-0005-0000-0000-000054880000}"/>
    <cellStyle name="20% - Accent1 4 2 3 6 6 2 2 2" xfId="35084" xr:uid="{00000000-0005-0000-0000-000055880000}"/>
    <cellStyle name="20% - Accent1 4 2 3 6 6 2 3" xfId="35085" xr:uid="{00000000-0005-0000-0000-000056880000}"/>
    <cellStyle name="20% - Accent1 4 2 3 6 6 3" xfId="35086" xr:uid="{00000000-0005-0000-0000-000057880000}"/>
    <cellStyle name="20% - Accent1 4 2 3 6 6 3 2" xfId="35087" xr:uid="{00000000-0005-0000-0000-000058880000}"/>
    <cellStyle name="20% - Accent1 4 2 3 6 6 4" xfId="35088" xr:uid="{00000000-0005-0000-0000-000059880000}"/>
    <cellStyle name="20% - Accent1 4 2 3 6 7" xfId="35089" xr:uid="{00000000-0005-0000-0000-00005A880000}"/>
    <cellStyle name="20% - Accent1 4 2 3 6 7 2" xfId="35090" xr:uid="{00000000-0005-0000-0000-00005B880000}"/>
    <cellStyle name="20% - Accent1 4 2 3 6 7 2 2" xfId="35091" xr:uid="{00000000-0005-0000-0000-00005C880000}"/>
    <cellStyle name="20% - Accent1 4 2 3 6 7 3" xfId="35092" xr:uid="{00000000-0005-0000-0000-00005D880000}"/>
    <cellStyle name="20% - Accent1 4 2 3 6 8" xfId="35093" xr:uid="{00000000-0005-0000-0000-00005E880000}"/>
    <cellStyle name="20% - Accent1 4 2 3 6 8 2" xfId="35094" xr:uid="{00000000-0005-0000-0000-00005F880000}"/>
    <cellStyle name="20% - Accent1 4 2 3 6 8 2 2" xfId="35095" xr:uid="{00000000-0005-0000-0000-000060880000}"/>
    <cellStyle name="20% - Accent1 4 2 3 6 8 3" xfId="35096" xr:uid="{00000000-0005-0000-0000-000061880000}"/>
    <cellStyle name="20% - Accent1 4 2 3 6 9" xfId="35097" xr:uid="{00000000-0005-0000-0000-000062880000}"/>
    <cellStyle name="20% - Accent1 4 2 3 6 9 2" xfId="35098" xr:uid="{00000000-0005-0000-0000-000063880000}"/>
    <cellStyle name="20% - Accent1 4 2 3 7" xfId="35099" xr:uid="{00000000-0005-0000-0000-000064880000}"/>
    <cellStyle name="20% - Accent1 4 2 3 7 2" xfId="35100" xr:uid="{00000000-0005-0000-0000-000065880000}"/>
    <cellStyle name="20% - Accent1 4 2 3 7 2 2" xfId="35101" xr:uid="{00000000-0005-0000-0000-000066880000}"/>
    <cellStyle name="20% - Accent1 4 2 3 7 2 2 2" xfId="35102" xr:uid="{00000000-0005-0000-0000-000067880000}"/>
    <cellStyle name="20% - Accent1 4 2 3 7 2 2 2 2" xfId="35103" xr:uid="{00000000-0005-0000-0000-000068880000}"/>
    <cellStyle name="20% - Accent1 4 2 3 7 2 2 3" xfId="35104" xr:uid="{00000000-0005-0000-0000-000069880000}"/>
    <cellStyle name="20% - Accent1 4 2 3 7 2 3" xfId="35105" xr:uid="{00000000-0005-0000-0000-00006A880000}"/>
    <cellStyle name="20% - Accent1 4 2 3 7 2 3 2" xfId="35106" xr:uid="{00000000-0005-0000-0000-00006B880000}"/>
    <cellStyle name="20% - Accent1 4 2 3 7 2 4" xfId="35107" xr:uid="{00000000-0005-0000-0000-00006C880000}"/>
    <cellStyle name="20% - Accent1 4 2 3 7 3" xfId="35108" xr:uid="{00000000-0005-0000-0000-00006D880000}"/>
    <cellStyle name="20% - Accent1 4 2 3 7 3 2" xfId="35109" xr:uid="{00000000-0005-0000-0000-00006E880000}"/>
    <cellStyle name="20% - Accent1 4 2 3 7 3 2 2" xfId="35110" xr:uid="{00000000-0005-0000-0000-00006F880000}"/>
    <cellStyle name="20% - Accent1 4 2 3 7 3 2 2 2" xfId="35111" xr:uid="{00000000-0005-0000-0000-000070880000}"/>
    <cellStyle name="20% - Accent1 4 2 3 7 3 2 3" xfId="35112" xr:uid="{00000000-0005-0000-0000-000071880000}"/>
    <cellStyle name="20% - Accent1 4 2 3 7 3 3" xfId="35113" xr:uid="{00000000-0005-0000-0000-000072880000}"/>
    <cellStyle name="20% - Accent1 4 2 3 7 3 3 2" xfId="35114" xr:uid="{00000000-0005-0000-0000-000073880000}"/>
    <cellStyle name="20% - Accent1 4 2 3 7 3 4" xfId="35115" xr:uid="{00000000-0005-0000-0000-000074880000}"/>
    <cellStyle name="20% - Accent1 4 2 3 7 4" xfId="35116" xr:uid="{00000000-0005-0000-0000-000075880000}"/>
    <cellStyle name="20% - Accent1 4 2 3 7 4 2" xfId="35117" xr:uid="{00000000-0005-0000-0000-000076880000}"/>
    <cellStyle name="20% - Accent1 4 2 3 7 4 2 2" xfId="35118" xr:uid="{00000000-0005-0000-0000-000077880000}"/>
    <cellStyle name="20% - Accent1 4 2 3 7 4 2 2 2" xfId="35119" xr:uid="{00000000-0005-0000-0000-000078880000}"/>
    <cellStyle name="20% - Accent1 4 2 3 7 4 2 3" xfId="35120" xr:uid="{00000000-0005-0000-0000-000079880000}"/>
    <cellStyle name="20% - Accent1 4 2 3 7 4 3" xfId="35121" xr:uid="{00000000-0005-0000-0000-00007A880000}"/>
    <cellStyle name="20% - Accent1 4 2 3 7 4 3 2" xfId="35122" xr:uid="{00000000-0005-0000-0000-00007B880000}"/>
    <cellStyle name="20% - Accent1 4 2 3 7 4 4" xfId="35123" xr:uid="{00000000-0005-0000-0000-00007C880000}"/>
    <cellStyle name="20% - Accent1 4 2 3 7 5" xfId="35124" xr:uid="{00000000-0005-0000-0000-00007D880000}"/>
    <cellStyle name="20% - Accent1 4 2 3 7 5 2" xfId="35125" xr:uid="{00000000-0005-0000-0000-00007E880000}"/>
    <cellStyle name="20% - Accent1 4 2 3 7 5 2 2" xfId="35126" xr:uid="{00000000-0005-0000-0000-00007F880000}"/>
    <cellStyle name="20% - Accent1 4 2 3 7 5 3" xfId="35127" xr:uid="{00000000-0005-0000-0000-000080880000}"/>
    <cellStyle name="20% - Accent1 4 2 3 7 6" xfId="35128" xr:uid="{00000000-0005-0000-0000-000081880000}"/>
    <cellStyle name="20% - Accent1 4 2 3 7 6 2" xfId="35129" xr:uid="{00000000-0005-0000-0000-000082880000}"/>
    <cellStyle name="20% - Accent1 4 2 3 7 6 2 2" xfId="35130" xr:uid="{00000000-0005-0000-0000-000083880000}"/>
    <cellStyle name="20% - Accent1 4 2 3 7 6 3" xfId="35131" xr:uid="{00000000-0005-0000-0000-000084880000}"/>
    <cellStyle name="20% - Accent1 4 2 3 7 7" xfId="35132" xr:uid="{00000000-0005-0000-0000-000085880000}"/>
    <cellStyle name="20% - Accent1 4 2 3 7 7 2" xfId="35133" xr:uid="{00000000-0005-0000-0000-000086880000}"/>
    <cellStyle name="20% - Accent1 4 2 3 7 8" xfId="35134" xr:uid="{00000000-0005-0000-0000-000087880000}"/>
    <cellStyle name="20% - Accent1 4 2 3 7 8 2" xfId="35135" xr:uid="{00000000-0005-0000-0000-000088880000}"/>
    <cellStyle name="20% - Accent1 4 2 3 7 9" xfId="35136" xr:uid="{00000000-0005-0000-0000-000089880000}"/>
    <cellStyle name="20% - Accent1 4 2 3 8" xfId="35137" xr:uid="{00000000-0005-0000-0000-00008A880000}"/>
    <cellStyle name="20% - Accent1 4 2 3 8 2" xfId="35138" xr:uid="{00000000-0005-0000-0000-00008B880000}"/>
    <cellStyle name="20% - Accent1 4 2 3 8 2 2" xfId="35139" xr:uid="{00000000-0005-0000-0000-00008C880000}"/>
    <cellStyle name="20% - Accent1 4 2 3 8 2 2 2" xfId="35140" xr:uid="{00000000-0005-0000-0000-00008D880000}"/>
    <cellStyle name="20% - Accent1 4 2 3 8 2 2 2 2" xfId="35141" xr:uid="{00000000-0005-0000-0000-00008E880000}"/>
    <cellStyle name="20% - Accent1 4 2 3 8 2 2 3" xfId="35142" xr:uid="{00000000-0005-0000-0000-00008F880000}"/>
    <cellStyle name="20% - Accent1 4 2 3 8 2 3" xfId="35143" xr:uid="{00000000-0005-0000-0000-000090880000}"/>
    <cellStyle name="20% - Accent1 4 2 3 8 2 3 2" xfId="35144" xr:uid="{00000000-0005-0000-0000-000091880000}"/>
    <cellStyle name="20% - Accent1 4 2 3 8 2 4" xfId="35145" xr:uid="{00000000-0005-0000-0000-000092880000}"/>
    <cellStyle name="20% - Accent1 4 2 3 8 3" xfId="35146" xr:uid="{00000000-0005-0000-0000-000093880000}"/>
    <cellStyle name="20% - Accent1 4 2 3 8 3 2" xfId="35147" xr:uid="{00000000-0005-0000-0000-000094880000}"/>
    <cellStyle name="20% - Accent1 4 2 3 8 3 2 2" xfId="35148" xr:uid="{00000000-0005-0000-0000-000095880000}"/>
    <cellStyle name="20% - Accent1 4 2 3 8 3 2 2 2" xfId="35149" xr:uid="{00000000-0005-0000-0000-000096880000}"/>
    <cellStyle name="20% - Accent1 4 2 3 8 3 2 3" xfId="35150" xr:uid="{00000000-0005-0000-0000-000097880000}"/>
    <cellStyle name="20% - Accent1 4 2 3 8 3 3" xfId="35151" xr:uid="{00000000-0005-0000-0000-000098880000}"/>
    <cellStyle name="20% - Accent1 4 2 3 8 3 3 2" xfId="35152" xr:uid="{00000000-0005-0000-0000-000099880000}"/>
    <cellStyle name="20% - Accent1 4 2 3 8 3 4" xfId="35153" xr:uid="{00000000-0005-0000-0000-00009A880000}"/>
    <cellStyle name="20% - Accent1 4 2 3 8 4" xfId="35154" xr:uid="{00000000-0005-0000-0000-00009B880000}"/>
    <cellStyle name="20% - Accent1 4 2 3 8 4 2" xfId="35155" xr:uid="{00000000-0005-0000-0000-00009C880000}"/>
    <cellStyle name="20% - Accent1 4 2 3 8 4 2 2" xfId="35156" xr:uid="{00000000-0005-0000-0000-00009D880000}"/>
    <cellStyle name="20% - Accent1 4 2 3 8 4 2 2 2" xfId="35157" xr:uid="{00000000-0005-0000-0000-00009E880000}"/>
    <cellStyle name="20% - Accent1 4 2 3 8 4 2 3" xfId="35158" xr:uid="{00000000-0005-0000-0000-00009F880000}"/>
    <cellStyle name="20% - Accent1 4 2 3 8 4 3" xfId="35159" xr:uid="{00000000-0005-0000-0000-0000A0880000}"/>
    <cellStyle name="20% - Accent1 4 2 3 8 4 3 2" xfId="35160" xr:uid="{00000000-0005-0000-0000-0000A1880000}"/>
    <cellStyle name="20% - Accent1 4 2 3 8 4 4" xfId="35161" xr:uid="{00000000-0005-0000-0000-0000A2880000}"/>
    <cellStyle name="20% - Accent1 4 2 3 8 5" xfId="35162" xr:uid="{00000000-0005-0000-0000-0000A3880000}"/>
    <cellStyle name="20% - Accent1 4 2 3 8 5 2" xfId="35163" xr:uid="{00000000-0005-0000-0000-0000A4880000}"/>
    <cellStyle name="20% - Accent1 4 2 3 8 5 2 2" xfId="35164" xr:uid="{00000000-0005-0000-0000-0000A5880000}"/>
    <cellStyle name="20% - Accent1 4 2 3 8 5 3" xfId="35165" xr:uid="{00000000-0005-0000-0000-0000A6880000}"/>
    <cellStyle name="20% - Accent1 4 2 3 8 6" xfId="35166" xr:uid="{00000000-0005-0000-0000-0000A7880000}"/>
    <cellStyle name="20% - Accent1 4 2 3 8 6 2" xfId="35167" xr:uid="{00000000-0005-0000-0000-0000A8880000}"/>
    <cellStyle name="20% - Accent1 4 2 3 8 6 2 2" xfId="35168" xr:uid="{00000000-0005-0000-0000-0000A9880000}"/>
    <cellStyle name="20% - Accent1 4 2 3 8 6 3" xfId="35169" xr:uid="{00000000-0005-0000-0000-0000AA880000}"/>
    <cellStyle name="20% - Accent1 4 2 3 8 7" xfId="35170" xr:uid="{00000000-0005-0000-0000-0000AB880000}"/>
    <cellStyle name="20% - Accent1 4 2 3 8 7 2" xfId="35171" xr:uid="{00000000-0005-0000-0000-0000AC880000}"/>
    <cellStyle name="20% - Accent1 4 2 3 8 8" xfId="35172" xr:uid="{00000000-0005-0000-0000-0000AD880000}"/>
    <cellStyle name="20% - Accent1 4 2 3 8 8 2" xfId="35173" xr:uid="{00000000-0005-0000-0000-0000AE880000}"/>
    <cellStyle name="20% - Accent1 4 2 3 8 9" xfId="35174" xr:uid="{00000000-0005-0000-0000-0000AF880000}"/>
    <cellStyle name="20% - Accent1 4 2 3 9" xfId="35175" xr:uid="{00000000-0005-0000-0000-0000B0880000}"/>
    <cellStyle name="20% - Accent1 4 2 3 9 2" xfId="35176" xr:uid="{00000000-0005-0000-0000-0000B1880000}"/>
    <cellStyle name="20% - Accent1 4 2 3 9 2 2" xfId="35177" xr:uid="{00000000-0005-0000-0000-0000B2880000}"/>
    <cellStyle name="20% - Accent1 4 2 3 9 2 2 2" xfId="35178" xr:uid="{00000000-0005-0000-0000-0000B3880000}"/>
    <cellStyle name="20% - Accent1 4 2 3 9 2 3" xfId="35179" xr:uid="{00000000-0005-0000-0000-0000B4880000}"/>
    <cellStyle name="20% - Accent1 4 2 3 9 3" xfId="35180" xr:uid="{00000000-0005-0000-0000-0000B5880000}"/>
    <cellStyle name="20% - Accent1 4 2 3 9 3 2" xfId="35181" xr:uid="{00000000-0005-0000-0000-0000B6880000}"/>
    <cellStyle name="20% - Accent1 4 2 3 9 4" xfId="35182" xr:uid="{00000000-0005-0000-0000-0000B7880000}"/>
    <cellStyle name="20% - Accent1 4 2 4" xfId="35183" xr:uid="{00000000-0005-0000-0000-0000B8880000}"/>
    <cellStyle name="20% - Accent1 4 2 4 10" xfId="35184" xr:uid="{00000000-0005-0000-0000-0000B9880000}"/>
    <cellStyle name="20% - Accent1 4 2 4 10 2" xfId="35185" xr:uid="{00000000-0005-0000-0000-0000BA880000}"/>
    <cellStyle name="20% - Accent1 4 2 4 10 2 2" xfId="35186" xr:uid="{00000000-0005-0000-0000-0000BB880000}"/>
    <cellStyle name="20% - Accent1 4 2 4 10 2 2 2" xfId="35187" xr:uid="{00000000-0005-0000-0000-0000BC880000}"/>
    <cellStyle name="20% - Accent1 4 2 4 10 2 3" xfId="35188" xr:uid="{00000000-0005-0000-0000-0000BD880000}"/>
    <cellStyle name="20% - Accent1 4 2 4 10 3" xfId="35189" xr:uid="{00000000-0005-0000-0000-0000BE880000}"/>
    <cellStyle name="20% - Accent1 4 2 4 10 3 2" xfId="35190" xr:uid="{00000000-0005-0000-0000-0000BF880000}"/>
    <cellStyle name="20% - Accent1 4 2 4 10 4" xfId="35191" xr:uid="{00000000-0005-0000-0000-0000C0880000}"/>
    <cellStyle name="20% - Accent1 4 2 4 11" xfId="35192" xr:uid="{00000000-0005-0000-0000-0000C1880000}"/>
    <cellStyle name="20% - Accent1 4 2 4 11 2" xfId="35193" xr:uid="{00000000-0005-0000-0000-0000C2880000}"/>
    <cellStyle name="20% - Accent1 4 2 4 11 2 2" xfId="35194" xr:uid="{00000000-0005-0000-0000-0000C3880000}"/>
    <cellStyle name="20% - Accent1 4 2 4 11 2 2 2" xfId="35195" xr:uid="{00000000-0005-0000-0000-0000C4880000}"/>
    <cellStyle name="20% - Accent1 4 2 4 11 2 3" xfId="35196" xr:uid="{00000000-0005-0000-0000-0000C5880000}"/>
    <cellStyle name="20% - Accent1 4 2 4 11 3" xfId="35197" xr:uid="{00000000-0005-0000-0000-0000C6880000}"/>
    <cellStyle name="20% - Accent1 4 2 4 11 3 2" xfId="35198" xr:uid="{00000000-0005-0000-0000-0000C7880000}"/>
    <cellStyle name="20% - Accent1 4 2 4 11 4" xfId="35199" xr:uid="{00000000-0005-0000-0000-0000C8880000}"/>
    <cellStyle name="20% - Accent1 4 2 4 12" xfId="35200" xr:uid="{00000000-0005-0000-0000-0000C9880000}"/>
    <cellStyle name="20% - Accent1 4 2 4 12 2" xfId="35201" xr:uid="{00000000-0005-0000-0000-0000CA880000}"/>
    <cellStyle name="20% - Accent1 4 2 4 12 2 2" xfId="35202" xr:uid="{00000000-0005-0000-0000-0000CB880000}"/>
    <cellStyle name="20% - Accent1 4 2 4 12 3" xfId="35203" xr:uid="{00000000-0005-0000-0000-0000CC880000}"/>
    <cellStyle name="20% - Accent1 4 2 4 13" xfId="35204" xr:uid="{00000000-0005-0000-0000-0000CD880000}"/>
    <cellStyle name="20% - Accent1 4 2 4 13 2" xfId="35205" xr:uid="{00000000-0005-0000-0000-0000CE880000}"/>
    <cellStyle name="20% - Accent1 4 2 4 13 2 2" xfId="35206" xr:uid="{00000000-0005-0000-0000-0000CF880000}"/>
    <cellStyle name="20% - Accent1 4 2 4 13 3" xfId="35207" xr:uid="{00000000-0005-0000-0000-0000D0880000}"/>
    <cellStyle name="20% - Accent1 4 2 4 14" xfId="35208" xr:uid="{00000000-0005-0000-0000-0000D1880000}"/>
    <cellStyle name="20% - Accent1 4 2 4 14 2" xfId="35209" xr:uid="{00000000-0005-0000-0000-0000D2880000}"/>
    <cellStyle name="20% - Accent1 4 2 4 15" xfId="35210" xr:uid="{00000000-0005-0000-0000-0000D3880000}"/>
    <cellStyle name="20% - Accent1 4 2 4 15 2" xfId="35211" xr:uid="{00000000-0005-0000-0000-0000D4880000}"/>
    <cellStyle name="20% - Accent1 4 2 4 16" xfId="35212" xr:uid="{00000000-0005-0000-0000-0000D5880000}"/>
    <cellStyle name="20% - Accent1 4 2 4 2" xfId="35213" xr:uid="{00000000-0005-0000-0000-0000D6880000}"/>
    <cellStyle name="20% - Accent1 4 2 4 2 10" xfId="35214" xr:uid="{00000000-0005-0000-0000-0000D7880000}"/>
    <cellStyle name="20% - Accent1 4 2 4 2 10 2" xfId="35215" xr:uid="{00000000-0005-0000-0000-0000D8880000}"/>
    <cellStyle name="20% - Accent1 4 2 4 2 10 2 2" xfId="35216" xr:uid="{00000000-0005-0000-0000-0000D9880000}"/>
    <cellStyle name="20% - Accent1 4 2 4 2 10 2 2 2" xfId="35217" xr:uid="{00000000-0005-0000-0000-0000DA880000}"/>
    <cellStyle name="20% - Accent1 4 2 4 2 10 2 3" xfId="35218" xr:uid="{00000000-0005-0000-0000-0000DB880000}"/>
    <cellStyle name="20% - Accent1 4 2 4 2 10 3" xfId="35219" xr:uid="{00000000-0005-0000-0000-0000DC880000}"/>
    <cellStyle name="20% - Accent1 4 2 4 2 10 3 2" xfId="35220" xr:uid="{00000000-0005-0000-0000-0000DD880000}"/>
    <cellStyle name="20% - Accent1 4 2 4 2 10 4" xfId="35221" xr:uid="{00000000-0005-0000-0000-0000DE880000}"/>
    <cellStyle name="20% - Accent1 4 2 4 2 11" xfId="35222" xr:uid="{00000000-0005-0000-0000-0000DF880000}"/>
    <cellStyle name="20% - Accent1 4 2 4 2 11 2" xfId="35223" xr:uid="{00000000-0005-0000-0000-0000E0880000}"/>
    <cellStyle name="20% - Accent1 4 2 4 2 11 2 2" xfId="35224" xr:uid="{00000000-0005-0000-0000-0000E1880000}"/>
    <cellStyle name="20% - Accent1 4 2 4 2 11 3" xfId="35225" xr:uid="{00000000-0005-0000-0000-0000E2880000}"/>
    <cellStyle name="20% - Accent1 4 2 4 2 12" xfId="35226" xr:uid="{00000000-0005-0000-0000-0000E3880000}"/>
    <cellStyle name="20% - Accent1 4 2 4 2 12 2" xfId="35227" xr:uid="{00000000-0005-0000-0000-0000E4880000}"/>
    <cellStyle name="20% - Accent1 4 2 4 2 12 2 2" xfId="35228" xr:uid="{00000000-0005-0000-0000-0000E5880000}"/>
    <cellStyle name="20% - Accent1 4 2 4 2 12 3" xfId="35229" xr:uid="{00000000-0005-0000-0000-0000E6880000}"/>
    <cellStyle name="20% - Accent1 4 2 4 2 13" xfId="35230" xr:uid="{00000000-0005-0000-0000-0000E7880000}"/>
    <cellStyle name="20% - Accent1 4 2 4 2 13 2" xfId="35231" xr:uid="{00000000-0005-0000-0000-0000E8880000}"/>
    <cellStyle name="20% - Accent1 4 2 4 2 14" xfId="35232" xr:uid="{00000000-0005-0000-0000-0000E9880000}"/>
    <cellStyle name="20% - Accent1 4 2 4 2 14 2" xfId="35233" xr:uid="{00000000-0005-0000-0000-0000EA880000}"/>
    <cellStyle name="20% - Accent1 4 2 4 2 15" xfId="35234" xr:uid="{00000000-0005-0000-0000-0000EB880000}"/>
    <cellStyle name="20% - Accent1 4 2 4 2 2" xfId="35235" xr:uid="{00000000-0005-0000-0000-0000EC880000}"/>
    <cellStyle name="20% - Accent1 4 2 4 2 2 10" xfId="35236" xr:uid="{00000000-0005-0000-0000-0000ED880000}"/>
    <cellStyle name="20% - Accent1 4 2 4 2 2 10 2" xfId="35237" xr:uid="{00000000-0005-0000-0000-0000EE880000}"/>
    <cellStyle name="20% - Accent1 4 2 4 2 2 10 2 2" xfId="35238" xr:uid="{00000000-0005-0000-0000-0000EF880000}"/>
    <cellStyle name="20% - Accent1 4 2 4 2 2 10 3" xfId="35239" xr:uid="{00000000-0005-0000-0000-0000F0880000}"/>
    <cellStyle name="20% - Accent1 4 2 4 2 2 11" xfId="35240" xr:uid="{00000000-0005-0000-0000-0000F1880000}"/>
    <cellStyle name="20% - Accent1 4 2 4 2 2 11 2" xfId="35241" xr:uid="{00000000-0005-0000-0000-0000F2880000}"/>
    <cellStyle name="20% - Accent1 4 2 4 2 2 11 2 2" xfId="35242" xr:uid="{00000000-0005-0000-0000-0000F3880000}"/>
    <cellStyle name="20% - Accent1 4 2 4 2 2 11 3" xfId="35243" xr:uid="{00000000-0005-0000-0000-0000F4880000}"/>
    <cellStyle name="20% - Accent1 4 2 4 2 2 12" xfId="35244" xr:uid="{00000000-0005-0000-0000-0000F5880000}"/>
    <cellStyle name="20% - Accent1 4 2 4 2 2 12 2" xfId="35245" xr:uid="{00000000-0005-0000-0000-0000F6880000}"/>
    <cellStyle name="20% - Accent1 4 2 4 2 2 13" xfId="35246" xr:uid="{00000000-0005-0000-0000-0000F7880000}"/>
    <cellStyle name="20% - Accent1 4 2 4 2 2 13 2" xfId="35247" xr:uid="{00000000-0005-0000-0000-0000F8880000}"/>
    <cellStyle name="20% - Accent1 4 2 4 2 2 14" xfId="35248" xr:uid="{00000000-0005-0000-0000-0000F9880000}"/>
    <cellStyle name="20% - Accent1 4 2 4 2 2 2" xfId="35249" xr:uid="{00000000-0005-0000-0000-0000FA880000}"/>
    <cellStyle name="20% - Accent1 4 2 4 2 2 2 10" xfId="35250" xr:uid="{00000000-0005-0000-0000-0000FB880000}"/>
    <cellStyle name="20% - Accent1 4 2 4 2 2 2 10 2" xfId="35251" xr:uid="{00000000-0005-0000-0000-0000FC880000}"/>
    <cellStyle name="20% - Accent1 4 2 4 2 2 2 11" xfId="35252" xr:uid="{00000000-0005-0000-0000-0000FD880000}"/>
    <cellStyle name="20% - Accent1 4 2 4 2 2 2 2" xfId="35253" xr:uid="{00000000-0005-0000-0000-0000FE880000}"/>
    <cellStyle name="20% - Accent1 4 2 4 2 2 2 2 2" xfId="35254" xr:uid="{00000000-0005-0000-0000-0000FF880000}"/>
    <cellStyle name="20% - Accent1 4 2 4 2 2 2 2 2 2" xfId="35255" xr:uid="{00000000-0005-0000-0000-000000890000}"/>
    <cellStyle name="20% - Accent1 4 2 4 2 2 2 2 2 2 2" xfId="35256" xr:uid="{00000000-0005-0000-0000-000001890000}"/>
    <cellStyle name="20% - Accent1 4 2 4 2 2 2 2 2 2 2 2" xfId="35257" xr:uid="{00000000-0005-0000-0000-000002890000}"/>
    <cellStyle name="20% - Accent1 4 2 4 2 2 2 2 2 2 3" xfId="35258" xr:uid="{00000000-0005-0000-0000-000003890000}"/>
    <cellStyle name="20% - Accent1 4 2 4 2 2 2 2 2 3" xfId="35259" xr:uid="{00000000-0005-0000-0000-000004890000}"/>
    <cellStyle name="20% - Accent1 4 2 4 2 2 2 2 2 3 2" xfId="35260" xr:uid="{00000000-0005-0000-0000-000005890000}"/>
    <cellStyle name="20% - Accent1 4 2 4 2 2 2 2 2 4" xfId="35261" xr:uid="{00000000-0005-0000-0000-000006890000}"/>
    <cellStyle name="20% - Accent1 4 2 4 2 2 2 2 3" xfId="35262" xr:uid="{00000000-0005-0000-0000-000007890000}"/>
    <cellStyle name="20% - Accent1 4 2 4 2 2 2 2 3 2" xfId="35263" xr:uid="{00000000-0005-0000-0000-000008890000}"/>
    <cellStyle name="20% - Accent1 4 2 4 2 2 2 2 3 2 2" xfId="35264" xr:uid="{00000000-0005-0000-0000-000009890000}"/>
    <cellStyle name="20% - Accent1 4 2 4 2 2 2 2 3 2 2 2" xfId="35265" xr:uid="{00000000-0005-0000-0000-00000A890000}"/>
    <cellStyle name="20% - Accent1 4 2 4 2 2 2 2 3 2 3" xfId="35266" xr:uid="{00000000-0005-0000-0000-00000B890000}"/>
    <cellStyle name="20% - Accent1 4 2 4 2 2 2 2 3 3" xfId="35267" xr:uid="{00000000-0005-0000-0000-00000C890000}"/>
    <cellStyle name="20% - Accent1 4 2 4 2 2 2 2 3 3 2" xfId="35268" xr:uid="{00000000-0005-0000-0000-00000D890000}"/>
    <cellStyle name="20% - Accent1 4 2 4 2 2 2 2 3 4" xfId="35269" xr:uid="{00000000-0005-0000-0000-00000E890000}"/>
    <cellStyle name="20% - Accent1 4 2 4 2 2 2 2 4" xfId="35270" xr:uid="{00000000-0005-0000-0000-00000F890000}"/>
    <cellStyle name="20% - Accent1 4 2 4 2 2 2 2 4 2" xfId="35271" xr:uid="{00000000-0005-0000-0000-000010890000}"/>
    <cellStyle name="20% - Accent1 4 2 4 2 2 2 2 4 2 2" xfId="35272" xr:uid="{00000000-0005-0000-0000-000011890000}"/>
    <cellStyle name="20% - Accent1 4 2 4 2 2 2 2 4 2 2 2" xfId="35273" xr:uid="{00000000-0005-0000-0000-000012890000}"/>
    <cellStyle name="20% - Accent1 4 2 4 2 2 2 2 4 2 3" xfId="35274" xr:uid="{00000000-0005-0000-0000-000013890000}"/>
    <cellStyle name="20% - Accent1 4 2 4 2 2 2 2 4 3" xfId="35275" xr:uid="{00000000-0005-0000-0000-000014890000}"/>
    <cellStyle name="20% - Accent1 4 2 4 2 2 2 2 4 3 2" xfId="35276" xr:uid="{00000000-0005-0000-0000-000015890000}"/>
    <cellStyle name="20% - Accent1 4 2 4 2 2 2 2 4 4" xfId="35277" xr:uid="{00000000-0005-0000-0000-000016890000}"/>
    <cellStyle name="20% - Accent1 4 2 4 2 2 2 2 5" xfId="35278" xr:uid="{00000000-0005-0000-0000-000017890000}"/>
    <cellStyle name="20% - Accent1 4 2 4 2 2 2 2 5 2" xfId="35279" xr:uid="{00000000-0005-0000-0000-000018890000}"/>
    <cellStyle name="20% - Accent1 4 2 4 2 2 2 2 5 2 2" xfId="35280" xr:uid="{00000000-0005-0000-0000-000019890000}"/>
    <cellStyle name="20% - Accent1 4 2 4 2 2 2 2 5 3" xfId="35281" xr:uid="{00000000-0005-0000-0000-00001A890000}"/>
    <cellStyle name="20% - Accent1 4 2 4 2 2 2 2 6" xfId="35282" xr:uid="{00000000-0005-0000-0000-00001B890000}"/>
    <cellStyle name="20% - Accent1 4 2 4 2 2 2 2 6 2" xfId="35283" xr:uid="{00000000-0005-0000-0000-00001C890000}"/>
    <cellStyle name="20% - Accent1 4 2 4 2 2 2 2 6 2 2" xfId="35284" xr:uid="{00000000-0005-0000-0000-00001D890000}"/>
    <cellStyle name="20% - Accent1 4 2 4 2 2 2 2 6 3" xfId="35285" xr:uid="{00000000-0005-0000-0000-00001E890000}"/>
    <cellStyle name="20% - Accent1 4 2 4 2 2 2 2 7" xfId="35286" xr:uid="{00000000-0005-0000-0000-00001F890000}"/>
    <cellStyle name="20% - Accent1 4 2 4 2 2 2 2 7 2" xfId="35287" xr:uid="{00000000-0005-0000-0000-000020890000}"/>
    <cellStyle name="20% - Accent1 4 2 4 2 2 2 2 8" xfId="35288" xr:uid="{00000000-0005-0000-0000-000021890000}"/>
    <cellStyle name="20% - Accent1 4 2 4 2 2 2 2 8 2" xfId="35289" xr:uid="{00000000-0005-0000-0000-000022890000}"/>
    <cellStyle name="20% - Accent1 4 2 4 2 2 2 2 9" xfId="35290" xr:uid="{00000000-0005-0000-0000-000023890000}"/>
    <cellStyle name="20% - Accent1 4 2 4 2 2 2 3" xfId="35291" xr:uid="{00000000-0005-0000-0000-000024890000}"/>
    <cellStyle name="20% - Accent1 4 2 4 2 2 2 3 2" xfId="35292" xr:uid="{00000000-0005-0000-0000-000025890000}"/>
    <cellStyle name="20% - Accent1 4 2 4 2 2 2 3 2 2" xfId="35293" xr:uid="{00000000-0005-0000-0000-000026890000}"/>
    <cellStyle name="20% - Accent1 4 2 4 2 2 2 3 2 2 2" xfId="35294" xr:uid="{00000000-0005-0000-0000-000027890000}"/>
    <cellStyle name="20% - Accent1 4 2 4 2 2 2 3 2 2 2 2" xfId="35295" xr:uid="{00000000-0005-0000-0000-000028890000}"/>
    <cellStyle name="20% - Accent1 4 2 4 2 2 2 3 2 2 3" xfId="35296" xr:uid="{00000000-0005-0000-0000-000029890000}"/>
    <cellStyle name="20% - Accent1 4 2 4 2 2 2 3 2 3" xfId="35297" xr:uid="{00000000-0005-0000-0000-00002A890000}"/>
    <cellStyle name="20% - Accent1 4 2 4 2 2 2 3 2 3 2" xfId="35298" xr:uid="{00000000-0005-0000-0000-00002B890000}"/>
    <cellStyle name="20% - Accent1 4 2 4 2 2 2 3 2 4" xfId="35299" xr:uid="{00000000-0005-0000-0000-00002C890000}"/>
    <cellStyle name="20% - Accent1 4 2 4 2 2 2 3 3" xfId="35300" xr:uid="{00000000-0005-0000-0000-00002D890000}"/>
    <cellStyle name="20% - Accent1 4 2 4 2 2 2 3 3 2" xfId="35301" xr:uid="{00000000-0005-0000-0000-00002E890000}"/>
    <cellStyle name="20% - Accent1 4 2 4 2 2 2 3 3 2 2" xfId="35302" xr:uid="{00000000-0005-0000-0000-00002F890000}"/>
    <cellStyle name="20% - Accent1 4 2 4 2 2 2 3 3 2 2 2" xfId="35303" xr:uid="{00000000-0005-0000-0000-000030890000}"/>
    <cellStyle name="20% - Accent1 4 2 4 2 2 2 3 3 2 3" xfId="35304" xr:uid="{00000000-0005-0000-0000-000031890000}"/>
    <cellStyle name="20% - Accent1 4 2 4 2 2 2 3 3 3" xfId="35305" xr:uid="{00000000-0005-0000-0000-000032890000}"/>
    <cellStyle name="20% - Accent1 4 2 4 2 2 2 3 3 3 2" xfId="35306" xr:uid="{00000000-0005-0000-0000-000033890000}"/>
    <cellStyle name="20% - Accent1 4 2 4 2 2 2 3 3 4" xfId="35307" xr:uid="{00000000-0005-0000-0000-000034890000}"/>
    <cellStyle name="20% - Accent1 4 2 4 2 2 2 3 4" xfId="35308" xr:uid="{00000000-0005-0000-0000-000035890000}"/>
    <cellStyle name="20% - Accent1 4 2 4 2 2 2 3 4 2" xfId="35309" xr:uid="{00000000-0005-0000-0000-000036890000}"/>
    <cellStyle name="20% - Accent1 4 2 4 2 2 2 3 4 2 2" xfId="35310" xr:uid="{00000000-0005-0000-0000-000037890000}"/>
    <cellStyle name="20% - Accent1 4 2 4 2 2 2 3 4 2 2 2" xfId="35311" xr:uid="{00000000-0005-0000-0000-000038890000}"/>
    <cellStyle name="20% - Accent1 4 2 4 2 2 2 3 4 2 3" xfId="35312" xr:uid="{00000000-0005-0000-0000-000039890000}"/>
    <cellStyle name="20% - Accent1 4 2 4 2 2 2 3 4 3" xfId="35313" xr:uid="{00000000-0005-0000-0000-00003A890000}"/>
    <cellStyle name="20% - Accent1 4 2 4 2 2 2 3 4 3 2" xfId="35314" xr:uid="{00000000-0005-0000-0000-00003B890000}"/>
    <cellStyle name="20% - Accent1 4 2 4 2 2 2 3 4 4" xfId="35315" xr:uid="{00000000-0005-0000-0000-00003C890000}"/>
    <cellStyle name="20% - Accent1 4 2 4 2 2 2 3 5" xfId="35316" xr:uid="{00000000-0005-0000-0000-00003D890000}"/>
    <cellStyle name="20% - Accent1 4 2 4 2 2 2 3 5 2" xfId="35317" xr:uid="{00000000-0005-0000-0000-00003E890000}"/>
    <cellStyle name="20% - Accent1 4 2 4 2 2 2 3 5 2 2" xfId="35318" xr:uid="{00000000-0005-0000-0000-00003F890000}"/>
    <cellStyle name="20% - Accent1 4 2 4 2 2 2 3 5 3" xfId="35319" xr:uid="{00000000-0005-0000-0000-000040890000}"/>
    <cellStyle name="20% - Accent1 4 2 4 2 2 2 3 6" xfId="35320" xr:uid="{00000000-0005-0000-0000-000041890000}"/>
    <cellStyle name="20% - Accent1 4 2 4 2 2 2 3 6 2" xfId="35321" xr:uid="{00000000-0005-0000-0000-000042890000}"/>
    <cellStyle name="20% - Accent1 4 2 4 2 2 2 3 6 2 2" xfId="35322" xr:uid="{00000000-0005-0000-0000-000043890000}"/>
    <cellStyle name="20% - Accent1 4 2 4 2 2 2 3 6 3" xfId="35323" xr:uid="{00000000-0005-0000-0000-000044890000}"/>
    <cellStyle name="20% - Accent1 4 2 4 2 2 2 3 7" xfId="35324" xr:uid="{00000000-0005-0000-0000-000045890000}"/>
    <cellStyle name="20% - Accent1 4 2 4 2 2 2 3 7 2" xfId="35325" xr:uid="{00000000-0005-0000-0000-000046890000}"/>
    <cellStyle name="20% - Accent1 4 2 4 2 2 2 3 8" xfId="35326" xr:uid="{00000000-0005-0000-0000-000047890000}"/>
    <cellStyle name="20% - Accent1 4 2 4 2 2 2 3 8 2" xfId="35327" xr:uid="{00000000-0005-0000-0000-000048890000}"/>
    <cellStyle name="20% - Accent1 4 2 4 2 2 2 3 9" xfId="35328" xr:uid="{00000000-0005-0000-0000-000049890000}"/>
    <cellStyle name="20% - Accent1 4 2 4 2 2 2 4" xfId="35329" xr:uid="{00000000-0005-0000-0000-00004A890000}"/>
    <cellStyle name="20% - Accent1 4 2 4 2 2 2 4 2" xfId="35330" xr:uid="{00000000-0005-0000-0000-00004B890000}"/>
    <cellStyle name="20% - Accent1 4 2 4 2 2 2 4 2 2" xfId="35331" xr:uid="{00000000-0005-0000-0000-00004C890000}"/>
    <cellStyle name="20% - Accent1 4 2 4 2 2 2 4 2 2 2" xfId="35332" xr:uid="{00000000-0005-0000-0000-00004D890000}"/>
    <cellStyle name="20% - Accent1 4 2 4 2 2 2 4 2 3" xfId="35333" xr:uid="{00000000-0005-0000-0000-00004E890000}"/>
    <cellStyle name="20% - Accent1 4 2 4 2 2 2 4 3" xfId="35334" xr:uid="{00000000-0005-0000-0000-00004F890000}"/>
    <cellStyle name="20% - Accent1 4 2 4 2 2 2 4 3 2" xfId="35335" xr:uid="{00000000-0005-0000-0000-000050890000}"/>
    <cellStyle name="20% - Accent1 4 2 4 2 2 2 4 4" xfId="35336" xr:uid="{00000000-0005-0000-0000-000051890000}"/>
    <cellStyle name="20% - Accent1 4 2 4 2 2 2 5" xfId="35337" xr:uid="{00000000-0005-0000-0000-000052890000}"/>
    <cellStyle name="20% - Accent1 4 2 4 2 2 2 5 2" xfId="35338" xr:uid="{00000000-0005-0000-0000-000053890000}"/>
    <cellStyle name="20% - Accent1 4 2 4 2 2 2 5 2 2" xfId="35339" xr:uid="{00000000-0005-0000-0000-000054890000}"/>
    <cellStyle name="20% - Accent1 4 2 4 2 2 2 5 2 2 2" xfId="35340" xr:uid="{00000000-0005-0000-0000-000055890000}"/>
    <cellStyle name="20% - Accent1 4 2 4 2 2 2 5 2 3" xfId="35341" xr:uid="{00000000-0005-0000-0000-000056890000}"/>
    <cellStyle name="20% - Accent1 4 2 4 2 2 2 5 3" xfId="35342" xr:uid="{00000000-0005-0000-0000-000057890000}"/>
    <cellStyle name="20% - Accent1 4 2 4 2 2 2 5 3 2" xfId="35343" xr:uid="{00000000-0005-0000-0000-000058890000}"/>
    <cellStyle name="20% - Accent1 4 2 4 2 2 2 5 4" xfId="35344" xr:uid="{00000000-0005-0000-0000-000059890000}"/>
    <cellStyle name="20% - Accent1 4 2 4 2 2 2 6" xfId="35345" xr:uid="{00000000-0005-0000-0000-00005A890000}"/>
    <cellStyle name="20% - Accent1 4 2 4 2 2 2 6 2" xfId="35346" xr:uid="{00000000-0005-0000-0000-00005B890000}"/>
    <cellStyle name="20% - Accent1 4 2 4 2 2 2 6 2 2" xfId="35347" xr:uid="{00000000-0005-0000-0000-00005C890000}"/>
    <cellStyle name="20% - Accent1 4 2 4 2 2 2 6 2 2 2" xfId="35348" xr:uid="{00000000-0005-0000-0000-00005D890000}"/>
    <cellStyle name="20% - Accent1 4 2 4 2 2 2 6 2 3" xfId="35349" xr:uid="{00000000-0005-0000-0000-00005E890000}"/>
    <cellStyle name="20% - Accent1 4 2 4 2 2 2 6 3" xfId="35350" xr:uid="{00000000-0005-0000-0000-00005F890000}"/>
    <cellStyle name="20% - Accent1 4 2 4 2 2 2 6 3 2" xfId="35351" xr:uid="{00000000-0005-0000-0000-000060890000}"/>
    <cellStyle name="20% - Accent1 4 2 4 2 2 2 6 4" xfId="35352" xr:uid="{00000000-0005-0000-0000-000061890000}"/>
    <cellStyle name="20% - Accent1 4 2 4 2 2 2 7" xfId="35353" xr:uid="{00000000-0005-0000-0000-000062890000}"/>
    <cellStyle name="20% - Accent1 4 2 4 2 2 2 7 2" xfId="35354" xr:uid="{00000000-0005-0000-0000-000063890000}"/>
    <cellStyle name="20% - Accent1 4 2 4 2 2 2 7 2 2" xfId="35355" xr:uid="{00000000-0005-0000-0000-000064890000}"/>
    <cellStyle name="20% - Accent1 4 2 4 2 2 2 7 3" xfId="35356" xr:uid="{00000000-0005-0000-0000-000065890000}"/>
    <cellStyle name="20% - Accent1 4 2 4 2 2 2 8" xfId="35357" xr:uid="{00000000-0005-0000-0000-000066890000}"/>
    <cellStyle name="20% - Accent1 4 2 4 2 2 2 8 2" xfId="35358" xr:uid="{00000000-0005-0000-0000-000067890000}"/>
    <cellStyle name="20% - Accent1 4 2 4 2 2 2 8 2 2" xfId="35359" xr:uid="{00000000-0005-0000-0000-000068890000}"/>
    <cellStyle name="20% - Accent1 4 2 4 2 2 2 8 3" xfId="35360" xr:uid="{00000000-0005-0000-0000-000069890000}"/>
    <cellStyle name="20% - Accent1 4 2 4 2 2 2 9" xfId="35361" xr:uid="{00000000-0005-0000-0000-00006A890000}"/>
    <cellStyle name="20% - Accent1 4 2 4 2 2 2 9 2" xfId="35362" xr:uid="{00000000-0005-0000-0000-00006B890000}"/>
    <cellStyle name="20% - Accent1 4 2 4 2 2 3" xfId="35363" xr:uid="{00000000-0005-0000-0000-00006C890000}"/>
    <cellStyle name="20% - Accent1 4 2 4 2 2 3 10" xfId="35364" xr:uid="{00000000-0005-0000-0000-00006D890000}"/>
    <cellStyle name="20% - Accent1 4 2 4 2 2 3 10 2" xfId="35365" xr:uid="{00000000-0005-0000-0000-00006E890000}"/>
    <cellStyle name="20% - Accent1 4 2 4 2 2 3 11" xfId="35366" xr:uid="{00000000-0005-0000-0000-00006F890000}"/>
    <cellStyle name="20% - Accent1 4 2 4 2 2 3 2" xfId="35367" xr:uid="{00000000-0005-0000-0000-000070890000}"/>
    <cellStyle name="20% - Accent1 4 2 4 2 2 3 2 2" xfId="35368" xr:uid="{00000000-0005-0000-0000-000071890000}"/>
    <cellStyle name="20% - Accent1 4 2 4 2 2 3 2 2 2" xfId="35369" xr:uid="{00000000-0005-0000-0000-000072890000}"/>
    <cellStyle name="20% - Accent1 4 2 4 2 2 3 2 2 2 2" xfId="35370" xr:uid="{00000000-0005-0000-0000-000073890000}"/>
    <cellStyle name="20% - Accent1 4 2 4 2 2 3 2 2 2 2 2" xfId="35371" xr:uid="{00000000-0005-0000-0000-000074890000}"/>
    <cellStyle name="20% - Accent1 4 2 4 2 2 3 2 2 2 3" xfId="35372" xr:uid="{00000000-0005-0000-0000-000075890000}"/>
    <cellStyle name="20% - Accent1 4 2 4 2 2 3 2 2 3" xfId="35373" xr:uid="{00000000-0005-0000-0000-000076890000}"/>
    <cellStyle name="20% - Accent1 4 2 4 2 2 3 2 2 3 2" xfId="35374" xr:uid="{00000000-0005-0000-0000-000077890000}"/>
    <cellStyle name="20% - Accent1 4 2 4 2 2 3 2 2 4" xfId="35375" xr:uid="{00000000-0005-0000-0000-000078890000}"/>
    <cellStyle name="20% - Accent1 4 2 4 2 2 3 2 3" xfId="35376" xr:uid="{00000000-0005-0000-0000-000079890000}"/>
    <cellStyle name="20% - Accent1 4 2 4 2 2 3 2 3 2" xfId="35377" xr:uid="{00000000-0005-0000-0000-00007A890000}"/>
    <cellStyle name="20% - Accent1 4 2 4 2 2 3 2 3 2 2" xfId="35378" xr:uid="{00000000-0005-0000-0000-00007B890000}"/>
    <cellStyle name="20% - Accent1 4 2 4 2 2 3 2 3 2 2 2" xfId="35379" xr:uid="{00000000-0005-0000-0000-00007C890000}"/>
    <cellStyle name="20% - Accent1 4 2 4 2 2 3 2 3 2 3" xfId="35380" xr:uid="{00000000-0005-0000-0000-00007D890000}"/>
    <cellStyle name="20% - Accent1 4 2 4 2 2 3 2 3 3" xfId="35381" xr:uid="{00000000-0005-0000-0000-00007E890000}"/>
    <cellStyle name="20% - Accent1 4 2 4 2 2 3 2 3 3 2" xfId="35382" xr:uid="{00000000-0005-0000-0000-00007F890000}"/>
    <cellStyle name="20% - Accent1 4 2 4 2 2 3 2 3 4" xfId="35383" xr:uid="{00000000-0005-0000-0000-000080890000}"/>
    <cellStyle name="20% - Accent1 4 2 4 2 2 3 2 4" xfId="35384" xr:uid="{00000000-0005-0000-0000-000081890000}"/>
    <cellStyle name="20% - Accent1 4 2 4 2 2 3 2 4 2" xfId="35385" xr:uid="{00000000-0005-0000-0000-000082890000}"/>
    <cellStyle name="20% - Accent1 4 2 4 2 2 3 2 4 2 2" xfId="35386" xr:uid="{00000000-0005-0000-0000-000083890000}"/>
    <cellStyle name="20% - Accent1 4 2 4 2 2 3 2 4 2 2 2" xfId="35387" xr:uid="{00000000-0005-0000-0000-000084890000}"/>
    <cellStyle name="20% - Accent1 4 2 4 2 2 3 2 4 2 3" xfId="35388" xr:uid="{00000000-0005-0000-0000-000085890000}"/>
    <cellStyle name="20% - Accent1 4 2 4 2 2 3 2 4 3" xfId="35389" xr:uid="{00000000-0005-0000-0000-000086890000}"/>
    <cellStyle name="20% - Accent1 4 2 4 2 2 3 2 4 3 2" xfId="35390" xr:uid="{00000000-0005-0000-0000-000087890000}"/>
    <cellStyle name="20% - Accent1 4 2 4 2 2 3 2 4 4" xfId="35391" xr:uid="{00000000-0005-0000-0000-000088890000}"/>
    <cellStyle name="20% - Accent1 4 2 4 2 2 3 2 5" xfId="35392" xr:uid="{00000000-0005-0000-0000-000089890000}"/>
    <cellStyle name="20% - Accent1 4 2 4 2 2 3 2 5 2" xfId="35393" xr:uid="{00000000-0005-0000-0000-00008A890000}"/>
    <cellStyle name="20% - Accent1 4 2 4 2 2 3 2 5 2 2" xfId="35394" xr:uid="{00000000-0005-0000-0000-00008B890000}"/>
    <cellStyle name="20% - Accent1 4 2 4 2 2 3 2 5 3" xfId="35395" xr:uid="{00000000-0005-0000-0000-00008C890000}"/>
    <cellStyle name="20% - Accent1 4 2 4 2 2 3 2 6" xfId="35396" xr:uid="{00000000-0005-0000-0000-00008D890000}"/>
    <cellStyle name="20% - Accent1 4 2 4 2 2 3 2 6 2" xfId="35397" xr:uid="{00000000-0005-0000-0000-00008E890000}"/>
    <cellStyle name="20% - Accent1 4 2 4 2 2 3 2 6 2 2" xfId="35398" xr:uid="{00000000-0005-0000-0000-00008F890000}"/>
    <cellStyle name="20% - Accent1 4 2 4 2 2 3 2 6 3" xfId="35399" xr:uid="{00000000-0005-0000-0000-000090890000}"/>
    <cellStyle name="20% - Accent1 4 2 4 2 2 3 2 7" xfId="35400" xr:uid="{00000000-0005-0000-0000-000091890000}"/>
    <cellStyle name="20% - Accent1 4 2 4 2 2 3 2 7 2" xfId="35401" xr:uid="{00000000-0005-0000-0000-000092890000}"/>
    <cellStyle name="20% - Accent1 4 2 4 2 2 3 2 8" xfId="35402" xr:uid="{00000000-0005-0000-0000-000093890000}"/>
    <cellStyle name="20% - Accent1 4 2 4 2 2 3 2 8 2" xfId="35403" xr:uid="{00000000-0005-0000-0000-000094890000}"/>
    <cellStyle name="20% - Accent1 4 2 4 2 2 3 2 9" xfId="35404" xr:uid="{00000000-0005-0000-0000-000095890000}"/>
    <cellStyle name="20% - Accent1 4 2 4 2 2 3 3" xfId="35405" xr:uid="{00000000-0005-0000-0000-000096890000}"/>
    <cellStyle name="20% - Accent1 4 2 4 2 2 3 3 2" xfId="35406" xr:uid="{00000000-0005-0000-0000-000097890000}"/>
    <cellStyle name="20% - Accent1 4 2 4 2 2 3 3 2 2" xfId="35407" xr:uid="{00000000-0005-0000-0000-000098890000}"/>
    <cellStyle name="20% - Accent1 4 2 4 2 2 3 3 2 2 2" xfId="35408" xr:uid="{00000000-0005-0000-0000-000099890000}"/>
    <cellStyle name="20% - Accent1 4 2 4 2 2 3 3 2 2 2 2" xfId="35409" xr:uid="{00000000-0005-0000-0000-00009A890000}"/>
    <cellStyle name="20% - Accent1 4 2 4 2 2 3 3 2 2 3" xfId="35410" xr:uid="{00000000-0005-0000-0000-00009B890000}"/>
    <cellStyle name="20% - Accent1 4 2 4 2 2 3 3 2 3" xfId="35411" xr:uid="{00000000-0005-0000-0000-00009C890000}"/>
    <cellStyle name="20% - Accent1 4 2 4 2 2 3 3 2 3 2" xfId="35412" xr:uid="{00000000-0005-0000-0000-00009D890000}"/>
    <cellStyle name="20% - Accent1 4 2 4 2 2 3 3 2 4" xfId="35413" xr:uid="{00000000-0005-0000-0000-00009E890000}"/>
    <cellStyle name="20% - Accent1 4 2 4 2 2 3 3 3" xfId="35414" xr:uid="{00000000-0005-0000-0000-00009F890000}"/>
    <cellStyle name="20% - Accent1 4 2 4 2 2 3 3 3 2" xfId="35415" xr:uid="{00000000-0005-0000-0000-0000A0890000}"/>
    <cellStyle name="20% - Accent1 4 2 4 2 2 3 3 3 2 2" xfId="35416" xr:uid="{00000000-0005-0000-0000-0000A1890000}"/>
    <cellStyle name="20% - Accent1 4 2 4 2 2 3 3 3 2 2 2" xfId="35417" xr:uid="{00000000-0005-0000-0000-0000A2890000}"/>
    <cellStyle name="20% - Accent1 4 2 4 2 2 3 3 3 2 3" xfId="35418" xr:uid="{00000000-0005-0000-0000-0000A3890000}"/>
    <cellStyle name="20% - Accent1 4 2 4 2 2 3 3 3 3" xfId="35419" xr:uid="{00000000-0005-0000-0000-0000A4890000}"/>
    <cellStyle name="20% - Accent1 4 2 4 2 2 3 3 3 3 2" xfId="35420" xr:uid="{00000000-0005-0000-0000-0000A5890000}"/>
    <cellStyle name="20% - Accent1 4 2 4 2 2 3 3 3 4" xfId="35421" xr:uid="{00000000-0005-0000-0000-0000A6890000}"/>
    <cellStyle name="20% - Accent1 4 2 4 2 2 3 3 4" xfId="35422" xr:uid="{00000000-0005-0000-0000-0000A7890000}"/>
    <cellStyle name="20% - Accent1 4 2 4 2 2 3 3 4 2" xfId="35423" xr:uid="{00000000-0005-0000-0000-0000A8890000}"/>
    <cellStyle name="20% - Accent1 4 2 4 2 2 3 3 4 2 2" xfId="35424" xr:uid="{00000000-0005-0000-0000-0000A9890000}"/>
    <cellStyle name="20% - Accent1 4 2 4 2 2 3 3 4 2 2 2" xfId="35425" xr:uid="{00000000-0005-0000-0000-0000AA890000}"/>
    <cellStyle name="20% - Accent1 4 2 4 2 2 3 3 4 2 3" xfId="35426" xr:uid="{00000000-0005-0000-0000-0000AB890000}"/>
    <cellStyle name="20% - Accent1 4 2 4 2 2 3 3 4 3" xfId="35427" xr:uid="{00000000-0005-0000-0000-0000AC890000}"/>
    <cellStyle name="20% - Accent1 4 2 4 2 2 3 3 4 3 2" xfId="35428" xr:uid="{00000000-0005-0000-0000-0000AD890000}"/>
    <cellStyle name="20% - Accent1 4 2 4 2 2 3 3 4 4" xfId="35429" xr:uid="{00000000-0005-0000-0000-0000AE890000}"/>
    <cellStyle name="20% - Accent1 4 2 4 2 2 3 3 5" xfId="35430" xr:uid="{00000000-0005-0000-0000-0000AF890000}"/>
    <cellStyle name="20% - Accent1 4 2 4 2 2 3 3 5 2" xfId="35431" xr:uid="{00000000-0005-0000-0000-0000B0890000}"/>
    <cellStyle name="20% - Accent1 4 2 4 2 2 3 3 5 2 2" xfId="35432" xr:uid="{00000000-0005-0000-0000-0000B1890000}"/>
    <cellStyle name="20% - Accent1 4 2 4 2 2 3 3 5 3" xfId="35433" xr:uid="{00000000-0005-0000-0000-0000B2890000}"/>
    <cellStyle name="20% - Accent1 4 2 4 2 2 3 3 6" xfId="35434" xr:uid="{00000000-0005-0000-0000-0000B3890000}"/>
    <cellStyle name="20% - Accent1 4 2 4 2 2 3 3 6 2" xfId="35435" xr:uid="{00000000-0005-0000-0000-0000B4890000}"/>
    <cellStyle name="20% - Accent1 4 2 4 2 2 3 3 6 2 2" xfId="35436" xr:uid="{00000000-0005-0000-0000-0000B5890000}"/>
    <cellStyle name="20% - Accent1 4 2 4 2 2 3 3 6 3" xfId="35437" xr:uid="{00000000-0005-0000-0000-0000B6890000}"/>
    <cellStyle name="20% - Accent1 4 2 4 2 2 3 3 7" xfId="35438" xr:uid="{00000000-0005-0000-0000-0000B7890000}"/>
    <cellStyle name="20% - Accent1 4 2 4 2 2 3 3 7 2" xfId="35439" xr:uid="{00000000-0005-0000-0000-0000B8890000}"/>
    <cellStyle name="20% - Accent1 4 2 4 2 2 3 3 8" xfId="35440" xr:uid="{00000000-0005-0000-0000-0000B9890000}"/>
    <cellStyle name="20% - Accent1 4 2 4 2 2 3 3 8 2" xfId="35441" xr:uid="{00000000-0005-0000-0000-0000BA890000}"/>
    <cellStyle name="20% - Accent1 4 2 4 2 2 3 3 9" xfId="35442" xr:uid="{00000000-0005-0000-0000-0000BB890000}"/>
    <cellStyle name="20% - Accent1 4 2 4 2 2 3 4" xfId="35443" xr:uid="{00000000-0005-0000-0000-0000BC890000}"/>
    <cellStyle name="20% - Accent1 4 2 4 2 2 3 4 2" xfId="35444" xr:uid="{00000000-0005-0000-0000-0000BD890000}"/>
    <cellStyle name="20% - Accent1 4 2 4 2 2 3 4 2 2" xfId="35445" xr:uid="{00000000-0005-0000-0000-0000BE890000}"/>
    <cellStyle name="20% - Accent1 4 2 4 2 2 3 4 2 2 2" xfId="35446" xr:uid="{00000000-0005-0000-0000-0000BF890000}"/>
    <cellStyle name="20% - Accent1 4 2 4 2 2 3 4 2 3" xfId="35447" xr:uid="{00000000-0005-0000-0000-0000C0890000}"/>
    <cellStyle name="20% - Accent1 4 2 4 2 2 3 4 3" xfId="35448" xr:uid="{00000000-0005-0000-0000-0000C1890000}"/>
    <cellStyle name="20% - Accent1 4 2 4 2 2 3 4 3 2" xfId="35449" xr:uid="{00000000-0005-0000-0000-0000C2890000}"/>
    <cellStyle name="20% - Accent1 4 2 4 2 2 3 4 4" xfId="35450" xr:uid="{00000000-0005-0000-0000-0000C3890000}"/>
    <cellStyle name="20% - Accent1 4 2 4 2 2 3 5" xfId="35451" xr:uid="{00000000-0005-0000-0000-0000C4890000}"/>
    <cellStyle name="20% - Accent1 4 2 4 2 2 3 5 2" xfId="35452" xr:uid="{00000000-0005-0000-0000-0000C5890000}"/>
    <cellStyle name="20% - Accent1 4 2 4 2 2 3 5 2 2" xfId="35453" xr:uid="{00000000-0005-0000-0000-0000C6890000}"/>
    <cellStyle name="20% - Accent1 4 2 4 2 2 3 5 2 2 2" xfId="35454" xr:uid="{00000000-0005-0000-0000-0000C7890000}"/>
    <cellStyle name="20% - Accent1 4 2 4 2 2 3 5 2 3" xfId="35455" xr:uid="{00000000-0005-0000-0000-0000C8890000}"/>
    <cellStyle name="20% - Accent1 4 2 4 2 2 3 5 3" xfId="35456" xr:uid="{00000000-0005-0000-0000-0000C9890000}"/>
    <cellStyle name="20% - Accent1 4 2 4 2 2 3 5 3 2" xfId="35457" xr:uid="{00000000-0005-0000-0000-0000CA890000}"/>
    <cellStyle name="20% - Accent1 4 2 4 2 2 3 5 4" xfId="35458" xr:uid="{00000000-0005-0000-0000-0000CB890000}"/>
    <cellStyle name="20% - Accent1 4 2 4 2 2 3 6" xfId="35459" xr:uid="{00000000-0005-0000-0000-0000CC890000}"/>
    <cellStyle name="20% - Accent1 4 2 4 2 2 3 6 2" xfId="35460" xr:uid="{00000000-0005-0000-0000-0000CD890000}"/>
    <cellStyle name="20% - Accent1 4 2 4 2 2 3 6 2 2" xfId="35461" xr:uid="{00000000-0005-0000-0000-0000CE890000}"/>
    <cellStyle name="20% - Accent1 4 2 4 2 2 3 6 2 2 2" xfId="35462" xr:uid="{00000000-0005-0000-0000-0000CF890000}"/>
    <cellStyle name="20% - Accent1 4 2 4 2 2 3 6 2 3" xfId="35463" xr:uid="{00000000-0005-0000-0000-0000D0890000}"/>
    <cellStyle name="20% - Accent1 4 2 4 2 2 3 6 3" xfId="35464" xr:uid="{00000000-0005-0000-0000-0000D1890000}"/>
    <cellStyle name="20% - Accent1 4 2 4 2 2 3 6 3 2" xfId="35465" xr:uid="{00000000-0005-0000-0000-0000D2890000}"/>
    <cellStyle name="20% - Accent1 4 2 4 2 2 3 6 4" xfId="35466" xr:uid="{00000000-0005-0000-0000-0000D3890000}"/>
    <cellStyle name="20% - Accent1 4 2 4 2 2 3 7" xfId="35467" xr:uid="{00000000-0005-0000-0000-0000D4890000}"/>
    <cellStyle name="20% - Accent1 4 2 4 2 2 3 7 2" xfId="35468" xr:uid="{00000000-0005-0000-0000-0000D5890000}"/>
    <cellStyle name="20% - Accent1 4 2 4 2 2 3 7 2 2" xfId="35469" xr:uid="{00000000-0005-0000-0000-0000D6890000}"/>
    <cellStyle name="20% - Accent1 4 2 4 2 2 3 7 3" xfId="35470" xr:uid="{00000000-0005-0000-0000-0000D7890000}"/>
    <cellStyle name="20% - Accent1 4 2 4 2 2 3 8" xfId="35471" xr:uid="{00000000-0005-0000-0000-0000D8890000}"/>
    <cellStyle name="20% - Accent1 4 2 4 2 2 3 8 2" xfId="35472" xr:uid="{00000000-0005-0000-0000-0000D9890000}"/>
    <cellStyle name="20% - Accent1 4 2 4 2 2 3 8 2 2" xfId="35473" xr:uid="{00000000-0005-0000-0000-0000DA890000}"/>
    <cellStyle name="20% - Accent1 4 2 4 2 2 3 8 3" xfId="35474" xr:uid="{00000000-0005-0000-0000-0000DB890000}"/>
    <cellStyle name="20% - Accent1 4 2 4 2 2 3 9" xfId="35475" xr:uid="{00000000-0005-0000-0000-0000DC890000}"/>
    <cellStyle name="20% - Accent1 4 2 4 2 2 3 9 2" xfId="35476" xr:uid="{00000000-0005-0000-0000-0000DD890000}"/>
    <cellStyle name="20% - Accent1 4 2 4 2 2 4" xfId="35477" xr:uid="{00000000-0005-0000-0000-0000DE890000}"/>
    <cellStyle name="20% - Accent1 4 2 4 2 2 4 10" xfId="35478" xr:uid="{00000000-0005-0000-0000-0000DF890000}"/>
    <cellStyle name="20% - Accent1 4 2 4 2 2 4 10 2" xfId="35479" xr:uid="{00000000-0005-0000-0000-0000E0890000}"/>
    <cellStyle name="20% - Accent1 4 2 4 2 2 4 11" xfId="35480" xr:uid="{00000000-0005-0000-0000-0000E1890000}"/>
    <cellStyle name="20% - Accent1 4 2 4 2 2 4 2" xfId="35481" xr:uid="{00000000-0005-0000-0000-0000E2890000}"/>
    <cellStyle name="20% - Accent1 4 2 4 2 2 4 2 2" xfId="35482" xr:uid="{00000000-0005-0000-0000-0000E3890000}"/>
    <cellStyle name="20% - Accent1 4 2 4 2 2 4 2 2 2" xfId="35483" xr:uid="{00000000-0005-0000-0000-0000E4890000}"/>
    <cellStyle name="20% - Accent1 4 2 4 2 2 4 2 2 2 2" xfId="35484" xr:uid="{00000000-0005-0000-0000-0000E5890000}"/>
    <cellStyle name="20% - Accent1 4 2 4 2 2 4 2 2 2 2 2" xfId="35485" xr:uid="{00000000-0005-0000-0000-0000E6890000}"/>
    <cellStyle name="20% - Accent1 4 2 4 2 2 4 2 2 2 3" xfId="35486" xr:uid="{00000000-0005-0000-0000-0000E7890000}"/>
    <cellStyle name="20% - Accent1 4 2 4 2 2 4 2 2 3" xfId="35487" xr:uid="{00000000-0005-0000-0000-0000E8890000}"/>
    <cellStyle name="20% - Accent1 4 2 4 2 2 4 2 2 3 2" xfId="35488" xr:uid="{00000000-0005-0000-0000-0000E9890000}"/>
    <cellStyle name="20% - Accent1 4 2 4 2 2 4 2 2 4" xfId="35489" xr:uid="{00000000-0005-0000-0000-0000EA890000}"/>
    <cellStyle name="20% - Accent1 4 2 4 2 2 4 2 3" xfId="35490" xr:uid="{00000000-0005-0000-0000-0000EB890000}"/>
    <cellStyle name="20% - Accent1 4 2 4 2 2 4 2 3 2" xfId="35491" xr:uid="{00000000-0005-0000-0000-0000EC890000}"/>
    <cellStyle name="20% - Accent1 4 2 4 2 2 4 2 3 2 2" xfId="35492" xr:uid="{00000000-0005-0000-0000-0000ED890000}"/>
    <cellStyle name="20% - Accent1 4 2 4 2 2 4 2 3 2 2 2" xfId="35493" xr:uid="{00000000-0005-0000-0000-0000EE890000}"/>
    <cellStyle name="20% - Accent1 4 2 4 2 2 4 2 3 2 3" xfId="35494" xr:uid="{00000000-0005-0000-0000-0000EF890000}"/>
    <cellStyle name="20% - Accent1 4 2 4 2 2 4 2 3 3" xfId="35495" xr:uid="{00000000-0005-0000-0000-0000F0890000}"/>
    <cellStyle name="20% - Accent1 4 2 4 2 2 4 2 3 3 2" xfId="35496" xr:uid="{00000000-0005-0000-0000-0000F1890000}"/>
    <cellStyle name="20% - Accent1 4 2 4 2 2 4 2 3 4" xfId="35497" xr:uid="{00000000-0005-0000-0000-0000F2890000}"/>
    <cellStyle name="20% - Accent1 4 2 4 2 2 4 2 4" xfId="35498" xr:uid="{00000000-0005-0000-0000-0000F3890000}"/>
    <cellStyle name="20% - Accent1 4 2 4 2 2 4 2 4 2" xfId="35499" xr:uid="{00000000-0005-0000-0000-0000F4890000}"/>
    <cellStyle name="20% - Accent1 4 2 4 2 2 4 2 4 2 2" xfId="35500" xr:uid="{00000000-0005-0000-0000-0000F5890000}"/>
    <cellStyle name="20% - Accent1 4 2 4 2 2 4 2 4 2 2 2" xfId="35501" xr:uid="{00000000-0005-0000-0000-0000F6890000}"/>
    <cellStyle name="20% - Accent1 4 2 4 2 2 4 2 4 2 3" xfId="35502" xr:uid="{00000000-0005-0000-0000-0000F7890000}"/>
    <cellStyle name="20% - Accent1 4 2 4 2 2 4 2 4 3" xfId="35503" xr:uid="{00000000-0005-0000-0000-0000F8890000}"/>
    <cellStyle name="20% - Accent1 4 2 4 2 2 4 2 4 3 2" xfId="35504" xr:uid="{00000000-0005-0000-0000-0000F9890000}"/>
    <cellStyle name="20% - Accent1 4 2 4 2 2 4 2 4 4" xfId="35505" xr:uid="{00000000-0005-0000-0000-0000FA890000}"/>
    <cellStyle name="20% - Accent1 4 2 4 2 2 4 2 5" xfId="35506" xr:uid="{00000000-0005-0000-0000-0000FB890000}"/>
    <cellStyle name="20% - Accent1 4 2 4 2 2 4 2 5 2" xfId="35507" xr:uid="{00000000-0005-0000-0000-0000FC890000}"/>
    <cellStyle name="20% - Accent1 4 2 4 2 2 4 2 5 2 2" xfId="35508" xr:uid="{00000000-0005-0000-0000-0000FD890000}"/>
    <cellStyle name="20% - Accent1 4 2 4 2 2 4 2 5 3" xfId="35509" xr:uid="{00000000-0005-0000-0000-0000FE890000}"/>
    <cellStyle name="20% - Accent1 4 2 4 2 2 4 2 6" xfId="35510" xr:uid="{00000000-0005-0000-0000-0000FF890000}"/>
    <cellStyle name="20% - Accent1 4 2 4 2 2 4 2 6 2" xfId="35511" xr:uid="{00000000-0005-0000-0000-0000008A0000}"/>
    <cellStyle name="20% - Accent1 4 2 4 2 2 4 2 6 2 2" xfId="35512" xr:uid="{00000000-0005-0000-0000-0000018A0000}"/>
    <cellStyle name="20% - Accent1 4 2 4 2 2 4 2 6 3" xfId="35513" xr:uid="{00000000-0005-0000-0000-0000028A0000}"/>
    <cellStyle name="20% - Accent1 4 2 4 2 2 4 2 7" xfId="35514" xr:uid="{00000000-0005-0000-0000-0000038A0000}"/>
    <cellStyle name="20% - Accent1 4 2 4 2 2 4 2 7 2" xfId="35515" xr:uid="{00000000-0005-0000-0000-0000048A0000}"/>
    <cellStyle name="20% - Accent1 4 2 4 2 2 4 2 8" xfId="35516" xr:uid="{00000000-0005-0000-0000-0000058A0000}"/>
    <cellStyle name="20% - Accent1 4 2 4 2 2 4 2 8 2" xfId="35517" xr:uid="{00000000-0005-0000-0000-0000068A0000}"/>
    <cellStyle name="20% - Accent1 4 2 4 2 2 4 2 9" xfId="35518" xr:uid="{00000000-0005-0000-0000-0000078A0000}"/>
    <cellStyle name="20% - Accent1 4 2 4 2 2 4 3" xfId="35519" xr:uid="{00000000-0005-0000-0000-0000088A0000}"/>
    <cellStyle name="20% - Accent1 4 2 4 2 2 4 3 2" xfId="35520" xr:uid="{00000000-0005-0000-0000-0000098A0000}"/>
    <cellStyle name="20% - Accent1 4 2 4 2 2 4 3 2 2" xfId="35521" xr:uid="{00000000-0005-0000-0000-00000A8A0000}"/>
    <cellStyle name="20% - Accent1 4 2 4 2 2 4 3 2 2 2" xfId="35522" xr:uid="{00000000-0005-0000-0000-00000B8A0000}"/>
    <cellStyle name="20% - Accent1 4 2 4 2 2 4 3 2 2 2 2" xfId="35523" xr:uid="{00000000-0005-0000-0000-00000C8A0000}"/>
    <cellStyle name="20% - Accent1 4 2 4 2 2 4 3 2 2 3" xfId="35524" xr:uid="{00000000-0005-0000-0000-00000D8A0000}"/>
    <cellStyle name="20% - Accent1 4 2 4 2 2 4 3 2 3" xfId="35525" xr:uid="{00000000-0005-0000-0000-00000E8A0000}"/>
    <cellStyle name="20% - Accent1 4 2 4 2 2 4 3 2 3 2" xfId="35526" xr:uid="{00000000-0005-0000-0000-00000F8A0000}"/>
    <cellStyle name="20% - Accent1 4 2 4 2 2 4 3 2 4" xfId="35527" xr:uid="{00000000-0005-0000-0000-0000108A0000}"/>
    <cellStyle name="20% - Accent1 4 2 4 2 2 4 3 3" xfId="35528" xr:uid="{00000000-0005-0000-0000-0000118A0000}"/>
    <cellStyle name="20% - Accent1 4 2 4 2 2 4 3 3 2" xfId="35529" xr:uid="{00000000-0005-0000-0000-0000128A0000}"/>
    <cellStyle name="20% - Accent1 4 2 4 2 2 4 3 3 2 2" xfId="35530" xr:uid="{00000000-0005-0000-0000-0000138A0000}"/>
    <cellStyle name="20% - Accent1 4 2 4 2 2 4 3 3 2 2 2" xfId="35531" xr:uid="{00000000-0005-0000-0000-0000148A0000}"/>
    <cellStyle name="20% - Accent1 4 2 4 2 2 4 3 3 2 3" xfId="35532" xr:uid="{00000000-0005-0000-0000-0000158A0000}"/>
    <cellStyle name="20% - Accent1 4 2 4 2 2 4 3 3 3" xfId="35533" xr:uid="{00000000-0005-0000-0000-0000168A0000}"/>
    <cellStyle name="20% - Accent1 4 2 4 2 2 4 3 3 3 2" xfId="35534" xr:uid="{00000000-0005-0000-0000-0000178A0000}"/>
    <cellStyle name="20% - Accent1 4 2 4 2 2 4 3 3 4" xfId="35535" xr:uid="{00000000-0005-0000-0000-0000188A0000}"/>
    <cellStyle name="20% - Accent1 4 2 4 2 2 4 3 4" xfId="35536" xr:uid="{00000000-0005-0000-0000-0000198A0000}"/>
    <cellStyle name="20% - Accent1 4 2 4 2 2 4 3 4 2" xfId="35537" xr:uid="{00000000-0005-0000-0000-00001A8A0000}"/>
    <cellStyle name="20% - Accent1 4 2 4 2 2 4 3 4 2 2" xfId="35538" xr:uid="{00000000-0005-0000-0000-00001B8A0000}"/>
    <cellStyle name="20% - Accent1 4 2 4 2 2 4 3 4 2 2 2" xfId="35539" xr:uid="{00000000-0005-0000-0000-00001C8A0000}"/>
    <cellStyle name="20% - Accent1 4 2 4 2 2 4 3 4 2 3" xfId="35540" xr:uid="{00000000-0005-0000-0000-00001D8A0000}"/>
    <cellStyle name="20% - Accent1 4 2 4 2 2 4 3 4 3" xfId="35541" xr:uid="{00000000-0005-0000-0000-00001E8A0000}"/>
    <cellStyle name="20% - Accent1 4 2 4 2 2 4 3 4 3 2" xfId="35542" xr:uid="{00000000-0005-0000-0000-00001F8A0000}"/>
    <cellStyle name="20% - Accent1 4 2 4 2 2 4 3 4 4" xfId="35543" xr:uid="{00000000-0005-0000-0000-0000208A0000}"/>
    <cellStyle name="20% - Accent1 4 2 4 2 2 4 3 5" xfId="35544" xr:uid="{00000000-0005-0000-0000-0000218A0000}"/>
    <cellStyle name="20% - Accent1 4 2 4 2 2 4 3 5 2" xfId="35545" xr:uid="{00000000-0005-0000-0000-0000228A0000}"/>
    <cellStyle name="20% - Accent1 4 2 4 2 2 4 3 5 2 2" xfId="35546" xr:uid="{00000000-0005-0000-0000-0000238A0000}"/>
    <cellStyle name="20% - Accent1 4 2 4 2 2 4 3 5 3" xfId="35547" xr:uid="{00000000-0005-0000-0000-0000248A0000}"/>
    <cellStyle name="20% - Accent1 4 2 4 2 2 4 3 6" xfId="35548" xr:uid="{00000000-0005-0000-0000-0000258A0000}"/>
    <cellStyle name="20% - Accent1 4 2 4 2 2 4 3 6 2" xfId="35549" xr:uid="{00000000-0005-0000-0000-0000268A0000}"/>
    <cellStyle name="20% - Accent1 4 2 4 2 2 4 3 6 2 2" xfId="35550" xr:uid="{00000000-0005-0000-0000-0000278A0000}"/>
    <cellStyle name="20% - Accent1 4 2 4 2 2 4 3 6 3" xfId="35551" xr:uid="{00000000-0005-0000-0000-0000288A0000}"/>
    <cellStyle name="20% - Accent1 4 2 4 2 2 4 3 7" xfId="35552" xr:uid="{00000000-0005-0000-0000-0000298A0000}"/>
    <cellStyle name="20% - Accent1 4 2 4 2 2 4 3 7 2" xfId="35553" xr:uid="{00000000-0005-0000-0000-00002A8A0000}"/>
    <cellStyle name="20% - Accent1 4 2 4 2 2 4 3 8" xfId="35554" xr:uid="{00000000-0005-0000-0000-00002B8A0000}"/>
    <cellStyle name="20% - Accent1 4 2 4 2 2 4 3 8 2" xfId="35555" xr:uid="{00000000-0005-0000-0000-00002C8A0000}"/>
    <cellStyle name="20% - Accent1 4 2 4 2 2 4 3 9" xfId="35556" xr:uid="{00000000-0005-0000-0000-00002D8A0000}"/>
    <cellStyle name="20% - Accent1 4 2 4 2 2 4 4" xfId="35557" xr:uid="{00000000-0005-0000-0000-00002E8A0000}"/>
    <cellStyle name="20% - Accent1 4 2 4 2 2 4 4 2" xfId="35558" xr:uid="{00000000-0005-0000-0000-00002F8A0000}"/>
    <cellStyle name="20% - Accent1 4 2 4 2 2 4 4 2 2" xfId="35559" xr:uid="{00000000-0005-0000-0000-0000308A0000}"/>
    <cellStyle name="20% - Accent1 4 2 4 2 2 4 4 2 2 2" xfId="35560" xr:uid="{00000000-0005-0000-0000-0000318A0000}"/>
    <cellStyle name="20% - Accent1 4 2 4 2 2 4 4 2 3" xfId="35561" xr:uid="{00000000-0005-0000-0000-0000328A0000}"/>
    <cellStyle name="20% - Accent1 4 2 4 2 2 4 4 3" xfId="35562" xr:uid="{00000000-0005-0000-0000-0000338A0000}"/>
    <cellStyle name="20% - Accent1 4 2 4 2 2 4 4 3 2" xfId="35563" xr:uid="{00000000-0005-0000-0000-0000348A0000}"/>
    <cellStyle name="20% - Accent1 4 2 4 2 2 4 4 4" xfId="35564" xr:uid="{00000000-0005-0000-0000-0000358A0000}"/>
    <cellStyle name="20% - Accent1 4 2 4 2 2 4 5" xfId="35565" xr:uid="{00000000-0005-0000-0000-0000368A0000}"/>
    <cellStyle name="20% - Accent1 4 2 4 2 2 4 5 2" xfId="35566" xr:uid="{00000000-0005-0000-0000-0000378A0000}"/>
    <cellStyle name="20% - Accent1 4 2 4 2 2 4 5 2 2" xfId="35567" xr:uid="{00000000-0005-0000-0000-0000388A0000}"/>
    <cellStyle name="20% - Accent1 4 2 4 2 2 4 5 2 2 2" xfId="35568" xr:uid="{00000000-0005-0000-0000-0000398A0000}"/>
    <cellStyle name="20% - Accent1 4 2 4 2 2 4 5 2 3" xfId="35569" xr:uid="{00000000-0005-0000-0000-00003A8A0000}"/>
    <cellStyle name="20% - Accent1 4 2 4 2 2 4 5 3" xfId="35570" xr:uid="{00000000-0005-0000-0000-00003B8A0000}"/>
    <cellStyle name="20% - Accent1 4 2 4 2 2 4 5 3 2" xfId="35571" xr:uid="{00000000-0005-0000-0000-00003C8A0000}"/>
    <cellStyle name="20% - Accent1 4 2 4 2 2 4 5 4" xfId="35572" xr:uid="{00000000-0005-0000-0000-00003D8A0000}"/>
    <cellStyle name="20% - Accent1 4 2 4 2 2 4 6" xfId="35573" xr:uid="{00000000-0005-0000-0000-00003E8A0000}"/>
    <cellStyle name="20% - Accent1 4 2 4 2 2 4 6 2" xfId="35574" xr:uid="{00000000-0005-0000-0000-00003F8A0000}"/>
    <cellStyle name="20% - Accent1 4 2 4 2 2 4 6 2 2" xfId="35575" xr:uid="{00000000-0005-0000-0000-0000408A0000}"/>
    <cellStyle name="20% - Accent1 4 2 4 2 2 4 6 2 2 2" xfId="35576" xr:uid="{00000000-0005-0000-0000-0000418A0000}"/>
    <cellStyle name="20% - Accent1 4 2 4 2 2 4 6 2 3" xfId="35577" xr:uid="{00000000-0005-0000-0000-0000428A0000}"/>
    <cellStyle name="20% - Accent1 4 2 4 2 2 4 6 3" xfId="35578" xr:uid="{00000000-0005-0000-0000-0000438A0000}"/>
    <cellStyle name="20% - Accent1 4 2 4 2 2 4 6 3 2" xfId="35579" xr:uid="{00000000-0005-0000-0000-0000448A0000}"/>
    <cellStyle name="20% - Accent1 4 2 4 2 2 4 6 4" xfId="35580" xr:uid="{00000000-0005-0000-0000-0000458A0000}"/>
    <cellStyle name="20% - Accent1 4 2 4 2 2 4 7" xfId="35581" xr:uid="{00000000-0005-0000-0000-0000468A0000}"/>
    <cellStyle name="20% - Accent1 4 2 4 2 2 4 7 2" xfId="35582" xr:uid="{00000000-0005-0000-0000-0000478A0000}"/>
    <cellStyle name="20% - Accent1 4 2 4 2 2 4 7 2 2" xfId="35583" xr:uid="{00000000-0005-0000-0000-0000488A0000}"/>
    <cellStyle name="20% - Accent1 4 2 4 2 2 4 7 3" xfId="35584" xr:uid="{00000000-0005-0000-0000-0000498A0000}"/>
    <cellStyle name="20% - Accent1 4 2 4 2 2 4 8" xfId="35585" xr:uid="{00000000-0005-0000-0000-00004A8A0000}"/>
    <cellStyle name="20% - Accent1 4 2 4 2 2 4 8 2" xfId="35586" xr:uid="{00000000-0005-0000-0000-00004B8A0000}"/>
    <cellStyle name="20% - Accent1 4 2 4 2 2 4 8 2 2" xfId="35587" xr:uid="{00000000-0005-0000-0000-00004C8A0000}"/>
    <cellStyle name="20% - Accent1 4 2 4 2 2 4 8 3" xfId="35588" xr:uid="{00000000-0005-0000-0000-00004D8A0000}"/>
    <cellStyle name="20% - Accent1 4 2 4 2 2 4 9" xfId="35589" xr:uid="{00000000-0005-0000-0000-00004E8A0000}"/>
    <cellStyle name="20% - Accent1 4 2 4 2 2 4 9 2" xfId="35590" xr:uid="{00000000-0005-0000-0000-00004F8A0000}"/>
    <cellStyle name="20% - Accent1 4 2 4 2 2 5" xfId="35591" xr:uid="{00000000-0005-0000-0000-0000508A0000}"/>
    <cellStyle name="20% - Accent1 4 2 4 2 2 5 2" xfId="35592" xr:uid="{00000000-0005-0000-0000-0000518A0000}"/>
    <cellStyle name="20% - Accent1 4 2 4 2 2 5 2 2" xfId="35593" xr:uid="{00000000-0005-0000-0000-0000528A0000}"/>
    <cellStyle name="20% - Accent1 4 2 4 2 2 5 2 2 2" xfId="35594" xr:uid="{00000000-0005-0000-0000-0000538A0000}"/>
    <cellStyle name="20% - Accent1 4 2 4 2 2 5 2 2 2 2" xfId="35595" xr:uid="{00000000-0005-0000-0000-0000548A0000}"/>
    <cellStyle name="20% - Accent1 4 2 4 2 2 5 2 2 3" xfId="35596" xr:uid="{00000000-0005-0000-0000-0000558A0000}"/>
    <cellStyle name="20% - Accent1 4 2 4 2 2 5 2 3" xfId="35597" xr:uid="{00000000-0005-0000-0000-0000568A0000}"/>
    <cellStyle name="20% - Accent1 4 2 4 2 2 5 2 3 2" xfId="35598" xr:uid="{00000000-0005-0000-0000-0000578A0000}"/>
    <cellStyle name="20% - Accent1 4 2 4 2 2 5 2 4" xfId="35599" xr:uid="{00000000-0005-0000-0000-0000588A0000}"/>
    <cellStyle name="20% - Accent1 4 2 4 2 2 5 3" xfId="35600" xr:uid="{00000000-0005-0000-0000-0000598A0000}"/>
    <cellStyle name="20% - Accent1 4 2 4 2 2 5 3 2" xfId="35601" xr:uid="{00000000-0005-0000-0000-00005A8A0000}"/>
    <cellStyle name="20% - Accent1 4 2 4 2 2 5 3 2 2" xfId="35602" xr:uid="{00000000-0005-0000-0000-00005B8A0000}"/>
    <cellStyle name="20% - Accent1 4 2 4 2 2 5 3 2 2 2" xfId="35603" xr:uid="{00000000-0005-0000-0000-00005C8A0000}"/>
    <cellStyle name="20% - Accent1 4 2 4 2 2 5 3 2 3" xfId="35604" xr:uid="{00000000-0005-0000-0000-00005D8A0000}"/>
    <cellStyle name="20% - Accent1 4 2 4 2 2 5 3 3" xfId="35605" xr:uid="{00000000-0005-0000-0000-00005E8A0000}"/>
    <cellStyle name="20% - Accent1 4 2 4 2 2 5 3 3 2" xfId="35606" xr:uid="{00000000-0005-0000-0000-00005F8A0000}"/>
    <cellStyle name="20% - Accent1 4 2 4 2 2 5 3 4" xfId="35607" xr:uid="{00000000-0005-0000-0000-0000608A0000}"/>
    <cellStyle name="20% - Accent1 4 2 4 2 2 5 4" xfId="35608" xr:uid="{00000000-0005-0000-0000-0000618A0000}"/>
    <cellStyle name="20% - Accent1 4 2 4 2 2 5 4 2" xfId="35609" xr:uid="{00000000-0005-0000-0000-0000628A0000}"/>
    <cellStyle name="20% - Accent1 4 2 4 2 2 5 4 2 2" xfId="35610" xr:uid="{00000000-0005-0000-0000-0000638A0000}"/>
    <cellStyle name="20% - Accent1 4 2 4 2 2 5 4 2 2 2" xfId="35611" xr:uid="{00000000-0005-0000-0000-0000648A0000}"/>
    <cellStyle name="20% - Accent1 4 2 4 2 2 5 4 2 3" xfId="35612" xr:uid="{00000000-0005-0000-0000-0000658A0000}"/>
    <cellStyle name="20% - Accent1 4 2 4 2 2 5 4 3" xfId="35613" xr:uid="{00000000-0005-0000-0000-0000668A0000}"/>
    <cellStyle name="20% - Accent1 4 2 4 2 2 5 4 3 2" xfId="35614" xr:uid="{00000000-0005-0000-0000-0000678A0000}"/>
    <cellStyle name="20% - Accent1 4 2 4 2 2 5 4 4" xfId="35615" xr:uid="{00000000-0005-0000-0000-0000688A0000}"/>
    <cellStyle name="20% - Accent1 4 2 4 2 2 5 5" xfId="35616" xr:uid="{00000000-0005-0000-0000-0000698A0000}"/>
    <cellStyle name="20% - Accent1 4 2 4 2 2 5 5 2" xfId="35617" xr:uid="{00000000-0005-0000-0000-00006A8A0000}"/>
    <cellStyle name="20% - Accent1 4 2 4 2 2 5 5 2 2" xfId="35618" xr:uid="{00000000-0005-0000-0000-00006B8A0000}"/>
    <cellStyle name="20% - Accent1 4 2 4 2 2 5 5 3" xfId="35619" xr:uid="{00000000-0005-0000-0000-00006C8A0000}"/>
    <cellStyle name="20% - Accent1 4 2 4 2 2 5 6" xfId="35620" xr:uid="{00000000-0005-0000-0000-00006D8A0000}"/>
    <cellStyle name="20% - Accent1 4 2 4 2 2 5 6 2" xfId="35621" xr:uid="{00000000-0005-0000-0000-00006E8A0000}"/>
    <cellStyle name="20% - Accent1 4 2 4 2 2 5 6 2 2" xfId="35622" xr:uid="{00000000-0005-0000-0000-00006F8A0000}"/>
    <cellStyle name="20% - Accent1 4 2 4 2 2 5 6 3" xfId="35623" xr:uid="{00000000-0005-0000-0000-0000708A0000}"/>
    <cellStyle name="20% - Accent1 4 2 4 2 2 5 7" xfId="35624" xr:uid="{00000000-0005-0000-0000-0000718A0000}"/>
    <cellStyle name="20% - Accent1 4 2 4 2 2 5 7 2" xfId="35625" xr:uid="{00000000-0005-0000-0000-0000728A0000}"/>
    <cellStyle name="20% - Accent1 4 2 4 2 2 5 8" xfId="35626" xr:uid="{00000000-0005-0000-0000-0000738A0000}"/>
    <cellStyle name="20% - Accent1 4 2 4 2 2 5 8 2" xfId="35627" xr:uid="{00000000-0005-0000-0000-0000748A0000}"/>
    <cellStyle name="20% - Accent1 4 2 4 2 2 5 9" xfId="35628" xr:uid="{00000000-0005-0000-0000-0000758A0000}"/>
    <cellStyle name="20% - Accent1 4 2 4 2 2 6" xfId="35629" xr:uid="{00000000-0005-0000-0000-0000768A0000}"/>
    <cellStyle name="20% - Accent1 4 2 4 2 2 6 2" xfId="35630" xr:uid="{00000000-0005-0000-0000-0000778A0000}"/>
    <cellStyle name="20% - Accent1 4 2 4 2 2 6 2 2" xfId="35631" xr:uid="{00000000-0005-0000-0000-0000788A0000}"/>
    <cellStyle name="20% - Accent1 4 2 4 2 2 6 2 2 2" xfId="35632" xr:uid="{00000000-0005-0000-0000-0000798A0000}"/>
    <cellStyle name="20% - Accent1 4 2 4 2 2 6 2 2 2 2" xfId="35633" xr:uid="{00000000-0005-0000-0000-00007A8A0000}"/>
    <cellStyle name="20% - Accent1 4 2 4 2 2 6 2 2 3" xfId="35634" xr:uid="{00000000-0005-0000-0000-00007B8A0000}"/>
    <cellStyle name="20% - Accent1 4 2 4 2 2 6 2 3" xfId="35635" xr:uid="{00000000-0005-0000-0000-00007C8A0000}"/>
    <cellStyle name="20% - Accent1 4 2 4 2 2 6 2 3 2" xfId="35636" xr:uid="{00000000-0005-0000-0000-00007D8A0000}"/>
    <cellStyle name="20% - Accent1 4 2 4 2 2 6 2 4" xfId="35637" xr:uid="{00000000-0005-0000-0000-00007E8A0000}"/>
    <cellStyle name="20% - Accent1 4 2 4 2 2 6 3" xfId="35638" xr:uid="{00000000-0005-0000-0000-00007F8A0000}"/>
    <cellStyle name="20% - Accent1 4 2 4 2 2 6 3 2" xfId="35639" xr:uid="{00000000-0005-0000-0000-0000808A0000}"/>
    <cellStyle name="20% - Accent1 4 2 4 2 2 6 3 2 2" xfId="35640" xr:uid="{00000000-0005-0000-0000-0000818A0000}"/>
    <cellStyle name="20% - Accent1 4 2 4 2 2 6 3 2 2 2" xfId="35641" xr:uid="{00000000-0005-0000-0000-0000828A0000}"/>
    <cellStyle name="20% - Accent1 4 2 4 2 2 6 3 2 3" xfId="35642" xr:uid="{00000000-0005-0000-0000-0000838A0000}"/>
    <cellStyle name="20% - Accent1 4 2 4 2 2 6 3 3" xfId="35643" xr:uid="{00000000-0005-0000-0000-0000848A0000}"/>
    <cellStyle name="20% - Accent1 4 2 4 2 2 6 3 3 2" xfId="35644" xr:uid="{00000000-0005-0000-0000-0000858A0000}"/>
    <cellStyle name="20% - Accent1 4 2 4 2 2 6 3 4" xfId="35645" xr:uid="{00000000-0005-0000-0000-0000868A0000}"/>
    <cellStyle name="20% - Accent1 4 2 4 2 2 6 4" xfId="35646" xr:uid="{00000000-0005-0000-0000-0000878A0000}"/>
    <cellStyle name="20% - Accent1 4 2 4 2 2 6 4 2" xfId="35647" xr:uid="{00000000-0005-0000-0000-0000888A0000}"/>
    <cellStyle name="20% - Accent1 4 2 4 2 2 6 4 2 2" xfId="35648" xr:uid="{00000000-0005-0000-0000-0000898A0000}"/>
    <cellStyle name="20% - Accent1 4 2 4 2 2 6 4 2 2 2" xfId="35649" xr:uid="{00000000-0005-0000-0000-00008A8A0000}"/>
    <cellStyle name="20% - Accent1 4 2 4 2 2 6 4 2 3" xfId="35650" xr:uid="{00000000-0005-0000-0000-00008B8A0000}"/>
    <cellStyle name="20% - Accent1 4 2 4 2 2 6 4 3" xfId="35651" xr:uid="{00000000-0005-0000-0000-00008C8A0000}"/>
    <cellStyle name="20% - Accent1 4 2 4 2 2 6 4 3 2" xfId="35652" xr:uid="{00000000-0005-0000-0000-00008D8A0000}"/>
    <cellStyle name="20% - Accent1 4 2 4 2 2 6 4 4" xfId="35653" xr:uid="{00000000-0005-0000-0000-00008E8A0000}"/>
    <cellStyle name="20% - Accent1 4 2 4 2 2 6 5" xfId="35654" xr:uid="{00000000-0005-0000-0000-00008F8A0000}"/>
    <cellStyle name="20% - Accent1 4 2 4 2 2 6 5 2" xfId="35655" xr:uid="{00000000-0005-0000-0000-0000908A0000}"/>
    <cellStyle name="20% - Accent1 4 2 4 2 2 6 5 2 2" xfId="35656" xr:uid="{00000000-0005-0000-0000-0000918A0000}"/>
    <cellStyle name="20% - Accent1 4 2 4 2 2 6 5 3" xfId="35657" xr:uid="{00000000-0005-0000-0000-0000928A0000}"/>
    <cellStyle name="20% - Accent1 4 2 4 2 2 6 6" xfId="35658" xr:uid="{00000000-0005-0000-0000-0000938A0000}"/>
    <cellStyle name="20% - Accent1 4 2 4 2 2 6 6 2" xfId="35659" xr:uid="{00000000-0005-0000-0000-0000948A0000}"/>
    <cellStyle name="20% - Accent1 4 2 4 2 2 6 6 2 2" xfId="35660" xr:uid="{00000000-0005-0000-0000-0000958A0000}"/>
    <cellStyle name="20% - Accent1 4 2 4 2 2 6 6 3" xfId="35661" xr:uid="{00000000-0005-0000-0000-0000968A0000}"/>
    <cellStyle name="20% - Accent1 4 2 4 2 2 6 7" xfId="35662" xr:uid="{00000000-0005-0000-0000-0000978A0000}"/>
    <cellStyle name="20% - Accent1 4 2 4 2 2 6 7 2" xfId="35663" xr:uid="{00000000-0005-0000-0000-0000988A0000}"/>
    <cellStyle name="20% - Accent1 4 2 4 2 2 6 8" xfId="35664" xr:uid="{00000000-0005-0000-0000-0000998A0000}"/>
    <cellStyle name="20% - Accent1 4 2 4 2 2 6 8 2" xfId="35665" xr:uid="{00000000-0005-0000-0000-00009A8A0000}"/>
    <cellStyle name="20% - Accent1 4 2 4 2 2 6 9" xfId="35666" xr:uid="{00000000-0005-0000-0000-00009B8A0000}"/>
    <cellStyle name="20% - Accent1 4 2 4 2 2 7" xfId="35667" xr:uid="{00000000-0005-0000-0000-00009C8A0000}"/>
    <cellStyle name="20% - Accent1 4 2 4 2 2 7 2" xfId="35668" xr:uid="{00000000-0005-0000-0000-00009D8A0000}"/>
    <cellStyle name="20% - Accent1 4 2 4 2 2 7 2 2" xfId="35669" xr:uid="{00000000-0005-0000-0000-00009E8A0000}"/>
    <cellStyle name="20% - Accent1 4 2 4 2 2 7 2 2 2" xfId="35670" xr:uid="{00000000-0005-0000-0000-00009F8A0000}"/>
    <cellStyle name="20% - Accent1 4 2 4 2 2 7 2 3" xfId="35671" xr:uid="{00000000-0005-0000-0000-0000A08A0000}"/>
    <cellStyle name="20% - Accent1 4 2 4 2 2 7 3" xfId="35672" xr:uid="{00000000-0005-0000-0000-0000A18A0000}"/>
    <cellStyle name="20% - Accent1 4 2 4 2 2 7 3 2" xfId="35673" xr:uid="{00000000-0005-0000-0000-0000A28A0000}"/>
    <cellStyle name="20% - Accent1 4 2 4 2 2 7 4" xfId="35674" xr:uid="{00000000-0005-0000-0000-0000A38A0000}"/>
    <cellStyle name="20% - Accent1 4 2 4 2 2 8" xfId="35675" xr:uid="{00000000-0005-0000-0000-0000A48A0000}"/>
    <cellStyle name="20% - Accent1 4 2 4 2 2 8 2" xfId="35676" xr:uid="{00000000-0005-0000-0000-0000A58A0000}"/>
    <cellStyle name="20% - Accent1 4 2 4 2 2 8 2 2" xfId="35677" xr:uid="{00000000-0005-0000-0000-0000A68A0000}"/>
    <cellStyle name="20% - Accent1 4 2 4 2 2 8 2 2 2" xfId="35678" xr:uid="{00000000-0005-0000-0000-0000A78A0000}"/>
    <cellStyle name="20% - Accent1 4 2 4 2 2 8 2 3" xfId="35679" xr:uid="{00000000-0005-0000-0000-0000A88A0000}"/>
    <cellStyle name="20% - Accent1 4 2 4 2 2 8 3" xfId="35680" xr:uid="{00000000-0005-0000-0000-0000A98A0000}"/>
    <cellStyle name="20% - Accent1 4 2 4 2 2 8 3 2" xfId="35681" xr:uid="{00000000-0005-0000-0000-0000AA8A0000}"/>
    <cellStyle name="20% - Accent1 4 2 4 2 2 8 4" xfId="35682" xr:uid="{00000000-0005-0000-0000-0000AB8A0000}"/>
    <cellStyle name="20% - Accent1 4 2 4 2 2 9" xfId="35683" xr:uid="{00000000-0005-0000-0000-0000AC8A0000}"/>
    <cellStyle name="20% - Accent1 4 2 4 2 2 9 2" xfId="35684" xr:uid="{00000000-0005-0000-0000-0000AD8A0000}"/>
    <cellStyle name="20% - Accent1 4 2 4 2 2 9 2 2" xfId="35685" xr:uid="{00000000-0005-0000-0000-0000AE8A0000}"/>
    <cellStyle name="20% - Accent1 4 2 4 2 2 9 2 2 2" xfId="35686" xr:uid="{00000000-0005-0000-0000-0000AF8A0000}"/>
    <cellStyle name="20% - Accent1 4 2 4 2 2 9 2 3" xfId="35687" xr:uid="{00000000-0005-0000-0000-0000B08A0000}"/>
    <cellStyle name="20% - Accent1 4 2 4 2 2 9 3" xfId="35688" xr:uid="{00000000-0005-0000-0000-0000B18A0000}"/>
    <cellStyle name="20% - Accent1 4 2 4 2 2 9 3 2" xfId="35689" xr:uid="{00000000-0005-0000-0000-0000B28A0000}"/>
    <cellStyle name="20% - Accent1 4 2 4 2 2 9 4" xfId="35690" xr:uid="{00000000-0005-0000-0000-0000B38A0000}"/>
    <cellStyle name="20% - Accent1 4 2 4 2 3" xfId="35691" xr:uid="{00000000-0005-0000-0000-0000B48A0000}"/>
    <cellStyle name="20% - Accent1 4 2 4 2 3 10" xfId="35692" xr:uid="{00000000-0005-0000-0000-0000B58A0000}"/>
    <cellStyle name="20% - Accent1 4 2 4 2 3 10 2" xfId="35693" xr:uid="{00000000-0005-0000-0000-0000B68A0000}"/>
    <cellStyle name="20% - Accent1 4 2 4 2 3 11" xfId="35694" xr:uid="{00000000-0005-0000-0000-0000B78A0000}"/>
    <cellStyle name="20% - Accent1 4 2 4 2 3 2" xfId="35695" xr:uid="{00000000-0005-0000-0000-0000B88A0000}"/>
    <cellStyle name="20% - Accent1 4 2 4 2 3 2 2" xfId="35696" xr:uid="{00000000-0005-0000-0000-0000B98A0000}"/>
    <cellStyle name="20% - Accent1 4 2 4 2 3 2 2 2" xfId="35697" xr:uid="{00000000-0005-0000-0000-0000BA8A0000}"/>
    <cellStyle name="20% - Accent1 4 2 4 2 3 2 2 2 2" xfId="35698" xr:uid="{00000000-0005-0000-0000-0000BB8A0000}"/>
    <cellStyle name="20% - Accent1 4 2 4 2 3 2 2 2 2 2" xfId="35699" xr:uid="{00000000-0005-0000-0000-0000BC8A0000}"/>
    <cellStyle name="20% - Accent1 4 2 4 2 3 2 2 2 3" xfId="35700" xr:uid="{00000000-0005-0000-0000-0000BD8A0000}"/>
    <cellStyle name="20% - Accent1 4 2 4 2 3 2 2 3" xfId="35701" xr:uid="{00000000-0005-0000-0000-0000BE8A0000}"/>
    <cellStyle name="20% - Accent1 4 2 4 2 3 2 2 3 2" xfId="35702" xr:uid="{00000000-0005-0000-0000-0000BF8A0000}"/>
    <cellStyle name="20% - Accent1 4 2 4 2 3 2 2 4" xfId="35703" xr:uid="{00000000-0005-0000-0000-0000C08A0000}"/>
    <cellStyle name="20% - Accent1 4 2 4 2 3 2 3" xfId="35704" xr:uid="{00000000-0005-0000-0000-0000C18A0000}"/>
    <cellStyle name="20% - Accent1 4 2 4 2 3 2 3 2" xfId="35705" xr:uid="{00000000-0005-0000-0000-0000C28A0000}"/>
    <cellStyle name="20% - Accent1 4 2 4 2 3 2 3 2 2" xfId="35706" xr:uid="{00000000-0005-0000-0000-0000C38A0000}"/>
    <cellStyle name="20% - Accent1 4 2 4 2 3 2 3 2 2 2" xfId="35707" xr:uid="{00000000-0005-0000-0000-0000C48A0000}"/>
    <cellStyle name="20% - Accent1 4 2 4 2 3 2 3 2 3" xfId="35708" xr:uid="{00000000-0005-0000-0000-0000C58A0000}"/>
    <cellStyle name="20% - Accent1 4 2 4 2 3 2 3 3" xfId="35709" xr:uid="{00000000-0005-0000-0000-0000C68A0000}"/>
    <cellStyle name="20% - Accent1 4 2 4 2 3 2 3 3 2" xfId="35710" xr:uid="{00000000-0005-0000-0000-0000C78A0000}"/>
    <cellStyle name="20% - Accent1 4 2 4 2 3 2 3 4" xfId="35711" xr:uid="{00000000-0005-0000-0000-0000C88A0000}"/>
    <cellStyle name="20% - Accent1 4 2 4 2 3 2 4" xfId="35712" xr:uid="{00000000-0005-0000-0000-0000C98A0000}"/>
    <cellStyle name="20% - Accent1 4 2 4 2 3 2 4 2" xfId="35713" xr:uid="{00000000-0005-0000-0000-0000CA8A0000}"/>
    <cellStyle name="20% - Accent1 4 2 4 2 3 2 4 2 2" xfId="35714" xr:uid="{00000000-0005-0000-0000-0000CB8A0000}"/>
    <cellStyle name="20% - Accent1 4 2 4 2 3 2 4 2 2 2" xfId="35715" xr:uid="{00000000-0005-0000-0000-0000CC8A0000}"/>
    <cellStyle name="20% - Accent1 4 2 4 2 3 2 4 2 3" xfId="35716" xr:uid="{00000000-0005-0000-0000-0000CD8A0000}"/>
    <cellStyle name="20% - Accent1 4 2 4 2 3 2 4 3" xfId="35717" xr:uid="{00000000-0005-0000-0000-0000CE8A0000}"/>
    <cellStyle name="20% - Accent1 4 2 4 2 3 2 4 3 2" xfId="35718" xr:uid="{00000000-0005-0000-0000-0000CF8A0000}"/>
    <cellStyle name="20% - Accent1 4 2 4 2 3 2 4 4" xfId="35719" xr:uid="{00000000-0005-0000-0000-0000D08A0000}"/>
    <cellStyle name="20% - Accent1 4 2 4 2 3 2 5" xfId="35720" xr:uid="{00000000-0005-0000-0000-0000D18A0000}"/>
    <cellStyle name="20% - Accent1 4 2 4 2 3 2 5 2" xfId="35721" xr:uid="{00000000-0005-0000-0000-0000D28A0000}"/>
    <cellStyle name="20% - Accent1 4 2 4 2 3 2 5 2 2" xfId="35722" xr:uid="{00000000-0005-0000-0000-0000D38A0000}"/>
    <cellStyle name="20% - Accent1 4 2 4 2 3 2 5 3" xfId="35723" xr:uid="{00000000-0005-0000-0000-0000D48A0000}"/>
    <cellStyle name="20% - Accent1 4 2 4 2 3 2 6" xfId="35724" xr:uid="{00000000-0005-0000-0000-0000D58A0000}"/>
    <cellStyle name="20% - Accent1 4 2 4 2 3 2 6 2" xfId="35725" xr:uid="{00000000-0005-0000-0000-0000D68A0000}"/>
    <cellStyle name="20% - Accent1 4 2 4 2 3 2 6 2 2" xfId="35726" xr:uid="{00000000-0005-0000-0000-0000D78A0000}"/>
    <cellStyle name="20% - Accent1 4 2 4 2 3 2 6 3" xfId="35727" xr:uid="{00000000-0005-0000-0000-0000D88A0000}"/>
    <cellStyle name="20% - Accent1 4 2 4 2 3 2 7" xfId="35728" xr:uid="{00000000-0005-0000-0000-0000D98A0000}"/>
    <cellStyle name="20% - Accent1 4 2 4 2 3 2 7 2" xfId="35729" xr:uid="{00000000-0005-0000-0000-0000DA8A0000}"/>
    <cellStyle name="20% - Accent1 4 2 4 2 3 2 8" xfId="35730" xr:uid="{00000000-0005-0000-0000-0000DB8A0000}"/>
    <cellStyle name="20% - Accent1 4 2 4 2 3 2 8 2" xfId="35731" xr:uid="{00000000-0005-0000-0000-0000DC8A0000}"/>
    <cellStyle name="20% - Accent1 4 2 4 2 3 2 9" xfId="35732" xr:uid="{00000000-0005-0000-0000-0000DD8A0000}"/>
    <cellStyle name="20% - Accent1 4 2 4 2 3 3" xfId="35733" xr:uid="{00000000-0005-0000-0000-0000DE8A0000}"/>
    <cellStyle name="20% - Accent1 4 2 4 2 3 3 2" xfId="35734" xr:uid="{00000000-0005-0000-0000-0000DF8A0000}"/>
    <cellStyle name="20% - Accent1 4 2 4 2 3 3 2 2" xfId="35735" xr:uid="{00000000-0005-0000-0000-0000E08A0000}"/>
    <cellStyle name="20% - Accent1 4 2 4 2 3 3 2 2 2" xfId="35736" xr:uid="{00000000-0005-0000-0000-0000E18A0000}"/>
    <cellStyle name="20% - Accent1 4 2 4 2 3 3 2 2 2 2" xfId="35737" xr:uid="{00000000-0005-0000-0000-0000E28A0000}"/>
    <cellStyle name="20% - Accent1 4 2 4 2 3 3 2 2 3" xfId="35738" xr:uid="{00000000-0005-0000-0000-0000E38A0000}"/>
    <cellStyle name="20% - Accent1 4 2 4 2 3 3 2 3" xfId="35739" xr:uid="{00000000-0005-0000-0000-0000E48A0000}"/>
    <cellStyle name="20% - Accent1 4 2 4 2 3 3 2 3 2" xfId="35740" xr:uid="{00000000-0005-0000-0000-0000E58A0000}"/>
    <cellStyle name="20% - Accent1 4 2 4 2 3 3 2 4" xfId="35741" xr:uid="{00000000-0005-0000-0000-0000E68A0000}"/>
    <cellStyle name="20% - Accent1 4 2 4 2 3 3 3" xfId="35742" xr:uid="{00000000-0005-0000-0000-0000E78A0000}"/>
    <cellStyle name="20% - Accent1 4 2 4 2 3 3 3 2" xfId="35743" xr:uid="{00000000-0005-0000-0000-0000E88A0000}"/>
    <cellStyle name="20% - Accent1 4 2 4 2 3 3 3 2 2" xfId="35744" xr:uid="{00000000-0005-0000-0000-0000E98A0000}"/>
    <cellStyle name="20% - Accent1 4 2 4 2 3 3 3 2 2 2" xfId="35745" xr:uid="{00000000-0005-0000-0000-0000EA8A0000}"/>
    <cellStyle name="20% - Accent1 4 2 4 2 3 3 3 2 3" xfId="35746" xr:uid="{00000000-0005-0000-0000-0000EB8A0000}"/>
    <cellStyle name="20% - Accent1 4 2 4 2 3 3 3 3" xfId="35747" xr:uid="{00000000-0005-0000-0000-0000EC8A0000}"/>
    <cellStyle name="20% - Accent1 4 2 4 2 3 3 3 3 2" xfId="35748" xr:uid="{00000000-0005-0000-0000-0000ED8A0000}"/>
    <cellStyle name="20% - Accent1 4 2 4 2 3 3 3 4" xfId="35749" xr:uid="{00000000-0005-0000-0000-0000EE8A0000}"/>
    <cellStyle name="20% - Accent1 4 2 4 2 3 3 4" xfId="35750" xr:uid="{00000000-0005-0000-0000-0000EF8A0000}"/>
    <cellStyle name="20% - Accent1 4 2 4 2 3 3 4 2" xfId="35751" xr:uid="{00000000-0005-0000-0000-0000F08A0000}"/>
    <cellStyle name="20% - Accent1 4 2 4 2 3 3 4 2 2" xfId="35752" xr:uid="{00000000-0005-0000-0000-0000F18A0000}"/>
    <cellStyle name="20% - Accent1 4 2 4 2 3 3 4 2 2 2" xfId="35753" xr:uid="{00000000-0005-0000-0000-0000F28A0000}"/>
    <cellStyle name="20% - Accent1 4 2 4 2 3 3 4 2 3" xfId="35754" xr:uid="{00000000-0005-0000-0000-0000F38A0000}"/>
    <cellStyle name="20% - Accent1 4 2 4 2 3 3 4 3" xfId="35755" xr:uid="{00000000-0005-0000-0000-0000F48A0000}"/>
    <cellStyle name="20% - Accent1 4 2 4 2 3 3 4 3 2" xfId="35756" xr:uid="{00000000-0005-0000-0000-0000F58A0000}"/>
    <cellStyle name="20% - Accent1 4 2 4 2 3 3 4 4" xfId="35757" xr:uid="{00000000-0005-0000-0000-0000F68A0000}"/>
    <cellStyle name="20% - Accent1 4 2 4 2 3 3 5" xfId="35758" xr:uid="{00000000-0005-0000-0000-0000F78A0000}"/>
    <cellStyle name="20% - Accent1 4 2 4 2 3 3 5 2" xfId="35759" xr:uid="{00000000-0005-0000-0000-0000F88A0000}"/>
    <cellStyle name="20% - Accent1 4 2 4 2 3 3 5 2 2" xfId="35760" xr:uid="{00000000-0005-0000-0000-0000F98A0000}"/>
    <cellStyle name="20% - Accent1 4 2 4 2 3 3 5 3" xfId="35761" xr:uid="{00000000-0005-0000-0000-0000FA8A0000}"/>
    <cellStyle name="20% - Accent1 4 2 4 2 3 3 6" xfId="35762" xr:uid="{00000000-0005-0000-0000-0000FB8A0000}"/>
    <cellStyle name="20% - Accent1 4 2 4 2 3 3 6 2" xfId="35763" xr:uid="{00000000-0005-0000-0000-0000FC8A0000}"/>
    <cellStyle name="20% - Accent1 4 2 4 2 3 3 6 2 2" xfId="35764" xr:uid="{00000000-0005-0000-0000-0000FD8A0000}"/>
    <cellStyle name="20% - Accent1 4 2 4 2 3 3 6 3" xfId="35765" xr:uid="{00000000-0005-0000-0000-0000FE8A0000}"/>
    <cellStyle name="20% - Accent1 4 2 4 2 3 3 7" xfId="35766" xr:uid="{00000000-0005-0000-0000-0000FF8A0000}"/>
    <cellStyle name="20% - Accent1 4 2 4 2 3 3 7 2" xfId="35767" xr:uid="{00000000-0005-0000-0000-0000008B0000}"/>
    <cellStyle name="20% - Accent1 4 2 4 2 3 3 8" xfId="35768" xr:uid="{00000000-0005-0000-0000-0000018B0000}"/>
    <cellStyle name="20% - Accent1 4 2 4 2 3 3 8 2" xfId="35769" xr:uid="{00000000-0005-0000-0000-0000028B0000}"/>
    <cellStyle name="20% - Accent1 4 2 4 2 3 3 9" xfId="35770" xr:uid="{00000000-0005-0000-0000-0000038B0000}"/>
    <cellStyle name="20% - Accent1 4 2 4 2 3 4" xfId="35771" xr:uid="{00000000-0005-0000-0000-0000048B0000}"/>
    <cellStyle name="20% - Accent1 4 2 4 2 3 4 2" xfId="35772" xr:uid="{00000000-0005-0000-0000-0000058B0000}"/>
    <cellStyle name="20% - Accent1 4 2 4 2 3 4 2 2" xfId="35773" xr:uid="{00000000-0005-0000-0000-0000068B0000}"/>
    <cellStyle name="20% - Accent1 4 2 4 2 3 4 2 2 2" xfId="35774" xr:uid="{00000000-0005-0000-0000-0000078B0000}"/>
    <cellStyle name="20% - Accent1 4 2 4 2 3 4 2 3" xfId="35775" xr:uid="{00000000-0005-0000-0000-0000088B0000}"/>
    <cellStyle name="20% - Accent1 4 2 4 2 3 4 3" xfId="35776" xr:uid="{00000000-0005-0000-0000-0000098B0000}"/>
    <cellStyle name="20% - Accent1 4 2 4 2 3 4 3 2" xfId="35777" xr:uid="{00000000-0005-0000-0000-00000A8B0000}"/>
    <cellStyle name="20% - Accent1 4 2 4 2 3 4 4" xfId="35778" xr:uid="{00000000-0005-0000-0000-00000B8B0000}"/>
    <cellStyle name="20% - Accent1 4 2 4 2 3 5" xfId="35779" xr:uid="{00000000-0005-0000-0000-00000C8B0000}"/>
    <cellStyle name="20% - Accent1 4 2 4 2 3 5 2" xfId="35780" xr:uid="{00000000-0005-0000-0000-00000D8B0000}"/>
    <cellStyle name="20% - Accent1 4 2 4 2 3 5 2 2" xfId="35781" xr:uid="{00000000-0005-0000-0000-00000E8B0000}"/>
    <cellStyle name="20% - Accent1 4 2 4 2 3 5 2 2 2" xfId="35782" xr:uid="{00000000-0005-0000-0000-00000F8B0000}"/>
    <cellStyle name="20% - Accent1 4 2 4 2 3 5 2 3" xfId="35783" xr:uid="{00000000-0005-0000-0000-0000108B0000}"/>
    <cellStyle name="20% - Accent1 4 2 4 2 3 5 3" xfId="35784" xr:uid="{00000000-0005-0000-0000-0000118B0000}"/>
    <cellStyle name="20% - Accent1 4 2 4 2 3 5 3 2" xfId="35785" xr:uid="{00000000-0005-0000-0000-0000128B0000}"/>
    <cellStyle name="20% - Accent1 4 2 4 2 3 5 4" xfId="35786" xr:uid="{00000000-0005-0000-0000-0000138B0000}"/>
    <cellStyle name="20% - Accent1 4 2 4 2 3 6" xfId="35787" xr:uid="{00000000-0005-0000-0000-0000148B0000}"/>
    <cellStyle name="20% - Accent1 4 2 4 2 3 6 2" xfId="35788" xr:uid="{00000000-0005-0000-0000-0000158B0000}"/>
    <cellStyle name="20% - Accent1 4 2 4 2 3 6 2 2" xfId="35789" xr:uid="{00000000-0005-0000-0000-0000168B0000}"/>
    <cellStyle name="20% - Accent1 4 2 4 2 3 6 2 2 2" xfId="35790" xr:uid="{00000000-0005-0000-0000-0000178B0000}"/>
    <cellStyle name="20% - Accent1 4 2 4 2 3 6 2 3" xfId="35791" xr:uid="{00000000-0005-0000-0000-0000188B0000}"/>
    <cellStyle name="20% - Accent1 4 2 4 2 3 6 3" xfId="35792" xr:uid="{00000000-0005-0000-0000-0000198B0000}"/>
    <cellStyle name="20% - Accent1 4 2 4 2 3 6 3 2" xfId="35793" xr:uid="{00000000-0005-0000-0000-00001A8B0000}"/>
    <cellStyle name="20% - Accent1 4 2 4 2 3 6 4" xfId="35794" xr:uid="{00000000-0005-0000-0000-00001B8B0000}"/>
    <cellStyle name="20% - Accent1 4 2 4 2 3 7" xfId="35795" xr:uid="{00000000-0005-0000-0000-00001C8B0000}"/>
    <cellStyle name="20% - Accent1 4 2 4 2 3 7 2" xfId="35796" xr:uid="{00000000-0005-0000-0000-00001D8B0000}"/>
    <cellStyle name="20% - Accent1 4 2 4 2 3 7 2 2" xfId="35797" xr:uid="{00000000-0005-0000-0000-00001E8B0000}"/>
    <cellStyle name="20% - Accent1 4 2 4 2 3 7 3" xfId="35798" xr:uid="{00000000-0005-0000-0000-00001F8B0000}"/>
    <cellStyle name="20% - Accent1 4 2 4 2 3 8" xfId="35799" xr:uid="{00000000-0005-0000-0000-0000208B0000}"/>
    <cellStyle name="20% - Accent1 4 2 4 2 3 8 2" xfId="35800" xr:uid="{00000000-0005-0000-0000-0000218B0000}"/>
    <cellStyle name="20% - Accent1 4 2 4 2 3 8 2 2" xfId="35801" xr:uid="{00000000-0005-0000-0000-0000228B0000}"/>
    <cellStyle name="20% - Accent1 4 2 4 2 3 8 3" xfId="35802" xr:uid="{00000000-0005-0000-0000-0000238B0000}"/>
    <cellStyle name="20% - Accent1 4 2 4 2 3 9" xfId="35803" xr:uid="{00000000-0005-0000-0000-0000248B0000}"/>
    <cellStyle name="20% - Accent1 4 2 4 2 3 9 2" xfId="35804" xr:uid="{00000000-0005-0000-0000-0000258B0000}"/>
    <cellStyle name="20% - Accent1 4 2 4 2 4" xfId="35805" xr:uid="{00000000-0005-0000-0000-0000268B0000}"/>
    <cellStyle name="20% - Accent1 4 2 4 2 4 10" xfId="35806" xr:uid="{00000000-0005-0000-0000-0000278B0000}"/>
    <cellStyle name="20% - Accent1 4 2 4 2 4 10 2" xfId="35807" xr:uid="{00000000-0005-0000-0000-0000288B0000}"/>
    <cellStyle name="20% - Accent1 4 2 4 2 4 11" xfId="35808" xr:uid="{00000000-0005-0000-0000-0000298B0000}"/>
    <cellStyle name="20% - Accent1 4 2 4 2 4 2" xfId="35809" xr:uid="{00000000-0005-0000-0000-00002A8B0000}"/>
    <cellStyle name="20% - Accent1 4 2 4 2 4 2 2" xfId="35810" xr:uid="{00000000-0005-0000-0000-00002B8B0000}"/>
    <cellStyle name="20% - Accent1 4 2 4 2 4 2 2 2" xfId="35811" xr:uid="{00000000-0005-0000-0000-00002C8B0000}"/>
    <cellStyle name="20% - Accent1 4 2 4 2 4 2 2 2 2" xfId="35812" xr:uid="{00000000-0005-0000-0000-00002D8B0000}"/>
    <cellStyle name="20% - Accent1 4 2 4 2 4 2 2 2 2 2" xfId="35813" xr:uid="{00000000-0005-0000-0000-00002E8B0000}"/>
    <cellStyle name="20% - Accent1 4 2 4 2 4 2 2 2 3" xfId="35814" xr:uid="{00000000-0005-0000-0000-00002F8B0000}"/>
    <cellStyle name="20% - Accent1 4 2 4 2 4 2 2 3" xfId="35815" xr:uid="{00000000-0005-0000-0000-0000308B0000}"/>
    <cellStyle name="20% - Accent1 4 2 4 2 4 2 2 3 2" xfId="35816" xr:uid="{00000000-0005-0000-0000-0000318B0000}"/>
    <cellStyle name="20% - Accent1 4 2 4 2 4 2 2 4" xfId="35817" xr:uid="{00000000-0005-0000-0000-0000328B0000}"/>
    <cellStyle name="20% - Accent1 4 2 4 2 4 2 3" xfId="35818" xr:uid="{00000000-0005-0000-0000-0000338B0000}"/>
    <cellStyle name="20% - Accent1 4 2 4 2 4 2 3 2" xfId="35819" xr:uid="{00000000-0005-0000-0000-0000348B0000}"/>
    <cellStyle name="20% - Accent1 4 2 4 2 4 2 3 2 2" xfId="35820" xr:uid="{00000000-0005-0000-0000-0000358B0000}"/>
    <cellStyle name="20% - Accent1 4 2 4 2 4 2 3 2 2 2" xfId="35821" xr:uid="{00000000-0005-0000-0000-0000368B0000}"/>
    <cellStyle name="20% - Accent1 4 2 4 2 4 2 3 2 3" xfId="35822" xr:uid="{00000000-0005-0000-0000-0000378B0000}"/>
    <cellStyle name="20% - Accent1 4 2 4 2 4 2 3 3" xfId="35823" xr:uid="{00000000-0005-0000-0000-0000388B0000}"/>
    <cellStyle name="20% - Accent1 4 2 4 2 4 2 3 3 2" xfId="35824" xr:uid="{00000000-0005-0000-0000-0000398B0000}"/>
    <cellStyle name="20% - Accent1 4 2 4 2 4 2 3 4" xfId="35825" xr:uid="{00000000-0005-0000-0000-00003A8B0000}"/>
    <cellStyle name="20% - Accent1 4 2 4 2 4 2 4" xfId="35826" xr:uid="{00000000-0005-0000-0000-00003B8B0000}"/>
    <cellStyle name="20% - Accent1 4 2 4 2 4 2 4 2" xfId="35827" xr:uid="{00000000-0005-0000-0000-00003C8B0000}"/>
    <cellStyle name="20% - Accent1 4 2 4 2 4 2 4 2 2" xfId="35828" xr:uid="{00000000-0005-0000-0000-00003D8B0000}"/>
    <cellStyle name="20% - Accent1 4 2 4 2 4 2 4 2 2 2" xfId="35829" xr:uid="{00000000-0005-0000-0000-00003E8B0000}"/>
    <cellStyle name="20% - Accent1 4 2 4 2 4 2 4 2 3" xfId="35830" xr:uid="{00000000-0005-0000-0000-00003F8B0000}"/>
    <cellStyle name="20% - Accent1 4 2 4 2 4 2 4 3" xfId="35831" xr:uid="{00000000-0005-0000-0000-0000408B0000}"/>
    <cellStyle name="20% - Accent1 4 2 4 2 4 2 4 3 2" xfId="35832" xr:uid="{00000000-0005-0000-0000-0000418B0000}"/>
    <cellStyle name="20% - Accent1 4 2 4 2 4 2 4 4" xfId="35833" xr:uid="{00000000-0005-0000-0000-0000428B0000}"/>
    <cellStyle name="20% - Accent1 4 2 4 2 4 2 5" xfId="35834" xr:uid="{00000000-0005-0000-0000-0000438B0000}"/>
    <cellStyle name="20% - Accent1 4 2 4 2 4 2 5 2" xfId="35835" xr:uid="{00000000-0005-0000-0000-0000448B0000}"/>
    <cellStyle name="20% - Accent1 4 2 4 2 4 2 5 2 2" xfId="35836" xr:uid="{00000000-0005-0000-0000-0000458B0000}"/>
    <cellStyle name="20% - Accent1 4 2 4 2 4 2 5 3" xfId="35837" xr:uid="{00000000-0005-0000-0000-0000468B0000}"/>
    <cellStyle name="20% - Accent1 4 2 4 2 4 2 6" xfId="35838" xr:uid="{00000000-0005-0000-0000-0000478B0000}"/>
    <cellStyle name="20% - Accent1 4 2 4 2 4 2 6 2" xfId="35839" xr:uid="{00000000-0005-0000-0000-0000488B0000}"/>
    <cellStyle name="20% - Accent1 4 2 4 2 4 2 6 2 2" xfId="35840" xr:uid="{00000000-0005-0000-0000-0000498B0000}"/>
    <cellStyle name="20% - Accent1 4 2 4 2 4 2 6 3" xfId="35841" xr:uid="{00000000-0005-0000-0000-00004A8B0000}"/>
    <cellStyle name="20% - Accent1 4 2 4 2 4 2 7" xfId="35842" xr:uid="{00000000-0005-0000-0000-00004B8B0000}"/>
    <cellStyle name="20% - Accent1 4 2 4 2 4 2 7 2" xfId="35843" xr:uid="{00000000-0005-0000-0000-00004C8B0000}"/>
    <cellStyle name="20% - Accent1 4 2 4 2 4 2 8" xfId="35844" xr:uid="{00000000-0005-0000-0000-00004D8B0000}"/>
    <cellStyle name="20% - Accent1 4 2 4 2 4 2 8 2" xfId="35845" xr:uid="{00000000-0005-0000-0000-00004E8B0000}"/>
    <cellStyle name="20% - Accent1 4 2 4 2 4 2 9" xfId="35846" xr:uid="{00000000-0005-0000-0000-00004F8B0000}"/>
    <cellStyle name="20% - Accent1 4 2 4 2 4 3" xfId="35847" xr:uid="{00000000-0005-0000-0000-0000508B0000}"/>
    <cellStyle name="20% - Accent1 4 2 4 2 4 3 2" xfId="35848" xr:uid="{00000000-0005-0000-0000-0000518B0000}"/>
    <cellStyle name="20% - Accent1 4 2 4 2 4 3 2 2" xfId="35849" xr:uid="{00000000-0005-0000-0000-0000528B0000}"/>
    <cellStyle name="20% - Accent1 4 2 4 2 4 3 2 2 2" xfId="35850" xr:uid="{00000000-0005-0000-0000-0000538B0000}"/>
    <cellStyle name="20% - Accent1 4 2 4 2 4 3 2 2 2 2" xfId="35851" xr:uid="{00000000-0005-0000-0000-0000548B0000}"/>
    <cellStyle name="20% - Accent1 4 2 4 2 4 3 2 2 3" xfId="35852" xr:uid="{00000000-0005-0000-0000-0000558B0000}"/>
    <cellStyle name="20% - Accent1 4 2 4 2 4 3 2 3" xfId="35853" xr:uid="{00000000-0005-0000-0000-0000568B0000}"/>
    <cellStyle name="20% - Accent1 4 2 4 2 4 3 2 3 2" xfId="35854" xr:uid="{00000000-0005-0000-0000-0000578B0000}"/>
    <cellStyle name="20% - Accent1 4 2 4 2 4 3 2 4" xfId="35855" xr:uid="{00000000-0005-0000-0000-0000588B0000}"/>
    <cellStyle name="20% - Accent1 4 2 4 2 4 3 3" xfId="35856" xr:uid="{00000000-0005-0000-0000-0000598B0000}"/>
    <cellStyle name="20% - Accent1 4 2 4 2 4 3 3 2" xfId="35857" xr:uid="{00000000-0005-0000-0000-00005A8B0000}"/>
    <cellStyle name="20% - Accent1 4 2 4 2 4 3 3 2 2" xfId="35858" xr:uid="{00000000-0005-0000-0000-00005B8B0000}"/>
    <cellStyle name="20% - Accent1 4 2 4 2 4 3 3 2 2 2" xfId="35859" xr:uid="{00000000-0005-0000-0000-00005C8B0000}"/>
    <cellStyle name="20% - Accent1 4 2 4 2 4 3 3 2 3" xfId="35860" xr:uid="{00000000-0005-0000-0000-00005D8B0000}"/>
    <cellStyle name="20% - Accent1 4 2 4 2 4 3 3 3" xfId="35861" xr:uid="{00000000-0005-0000-0000-00005E8B0000}"/>
    <cellStyle name="20% - Accent1 4 2 4 2 4 3 3 3 2" xfId="35862" xr:uid="{00000000-0005-0000-0000-00005F8B0000}"/>
    <cellStyle name="20% - Accent1 4 2 4 2 4 3 3 4" xfId="35863" xr:uid="{00000000-0005-0000-0000-0000608B0000}"/>
    <cellStyle name="20% - Accent1 4 2 4 2 4 3 4" xfId="35864" xr:uid="{00000000-0005-0000-0000-0000618B0000}"/>
    <cellStyle name="20% - Accent1 4 2 4 2 4 3 4 2" xfId="35865" xr:uid="{00000000-0005-0000-0000-0000628B0000}"/>
    <cellStyle name="20% - Accent1 4 2 4 2 4 3 4 2 2" xfId="35866" xr:uid="{00000000-0005-0000-0000-0000638B0000}"/>
    <cellStyle name="20% - Accent1 4 2 4 2 4 3 4 2 2 2" xfId="35867" xr:uid="{00000000-0005-0000-0000-0000648B0000}"/>
    <cellStyle name="20% - Accent1 4 2 4 2 4 3 4 2 3" xfId="35868" xr:uid="{00000000-0005-0000-0000-0000658B0000}"/>
    <cellStyle name="20% - Accent1 4 2 4 2 4 3 4 3" xfId="35869" xr:uid="{00000000-0005-0000-0000-0000668B0000}"/>
    <cellStyle name="20% - Accent1 4 2 4 2 4 3 4 3 2" xfId="35870" xr:uid="{00000000-0005-0000-0000-0000678B0000}"/>
    <cellStyle name="20% - Accent1 4 2 4 2 4 3 4 4" xfId="35871" xr:uid="{00000000-0005-0000-0000-0000688B0000}"/>
    <cellStyle name="20% - Accent1 4 2 4 2 4 3 5" xfId="35872" xr:uid="{00000000-0005-0000-0000-0000698B0000}"/>
    <cellStyle name="20% - Accent1 4 2 4 2 4 3 5 2" xfId="35873" xr:uid="{00000000-0005-0000-0000-00006A8B0000}"/>
    <cellStyle name="20% - Accent1 4 2 4 2 4 3 5 2 2" xfId="35874" xr:uid="{00000000-0005-0000-0000-00006B8B0000}"/>
    <cellStyle name="20% - Accent1 4 2 4 2 4 3 5 3" xfId="35875" xr:uid="{00000000-0005-0000-0000-00006C8B0000}"/>
    <cellStyle name="20% - Accent1 4 2 4 2 4 3 6" xfId="35876" xr:uid="{00000000-0005-0000-0000-00006D8B0000}"/>
    <cellStyle name="20% - Accent1 4 2 4 2 4 3 6 2" xfId="35877" xr:uid="{00000000-0005-0000-0000-00006E8B0000}"/>
    <cellStyle name="20% - Accent1 4 2 4 2 4 3 6 2 2" xfId="35878" xr:uid="{00000000-0005-0000-0000-00006F8B0000}"/>
    <cellStyle name="20% - Accent1 4 2 4 2 4 3 6 3" xfId="35879" xr:uid="{00000000-0005-0000-0000-0000708B0000}"/>
    <cellStyle name="20% - Accent1 4 2 4 2 4 3 7" xfId="35880" xr:uid="{00000000-0005-0000-0000-0000718B0000}"/>
    <cellStyle name="20% - Accent1 4 2 4 2 4 3 7 2" xfId="35881" xr:uid="{00000000-0005-0000-0000-0000728B0000}"/>
    <cellStyle name="20% - Accent1 4 2 4 2 4 3 8" xfId="35882" xr:uid="{00000000-0005-0000-0000-0000738B0000}"/>
    <cellStyle name="20% - Accent1 4 2 4 2 4 3 8 2" xfId="35883" xr:uid="{00000000-0005-0000-0000-0000748B0000}"/>
    <cellStyle name="20% - Accent1 4 2 4 2 4 3 9" xfId="35884" xr:uid="{00000000-0005-0000-0000-0000758B0000}"/>
    <cellStyle name="20% - Accent1 4 2 4 2 4 4" xfId="35885" xr:uid="{00000000-0005-0000-0000-0000768B0000}"/>
    <cellStyle name="20% - Accent1 4 2 4 2 4 4 2" xfId="35886" xr:uid="{00000000-0005-0000-0000-0000778B0000}"/>
    <cellStyle name="20% - Accent1 4 2 4 2 4 4 2 2" xfId="35887" xr:uid="{00000000-0005-0000-0000-0000788B0000}"/>
    <cellStyle name="20% - Accent1 4 2 4 2 4 4 2 2 2" xfId="35888" xr:uid="{00000000-0005-0000-0000-0000798B0000}"/>
    <cellStyle name="20% - Accent1 4 2 4 2 4 4 2 3" xfId="35889" xr:uid="{00000000-0005-0000-0000-00007A8B0000}"/>
    <cellStyle name="20% - Accent1 4 2 4 2 4 4 3" xfId="35890" xr:uid="{00000000-0005-0000-0000-00007B8B0000}"/>
    <cellStyle name="20% - Accent1 4 2 4 2 4 4 3 2" xfId="35891" xr:uid="{00000000-0005-0000-0000-00007C8B0000}"/>
    <cellStyle name="20% - Accent1 4 2 4 2 4 4 4" xfId="35892" xr:uid="{00000000-0005-0000-0000-00007D8B0000}"/>
    <cellStyle name="20% - Accent1 4 2 4 2 4 5" xfId="35893" xr:uid="{00000000-0005-0000-0000-00007E8B0000}"/>
    <cellStyle name="20% - Accent1 4 2 4 2 4 5 2" xfId="35894" xr:uid="{00000000-0005-0000-0000-00007F8B0000}"/>
    <cellStyle name="20% - Accent1 4 2 4 2 4 5 2 2" xfId="35895" xr:uid="{00000000-0005-0000-0000-0000808B0000}"/>
    <cellStyle name="20% - Accent1 4 2 4 2 4 5 2 2 2" xfId="35896" xr:uid="{00000000-0005-0000-0000-0000818B0000}"/>
    <cellStyle name="20% - Accent1 4 2 4 2 4 5 2 3" xfId="35897" xr:uid="{00000000-0005-0000-0000-0000828B0000}"/>
    <cellStyle name="20% - Accent1 4 2 4 2 4 5 3" xfId="35898" xr:uid="{00000000-0005-0000-0000-0000838B0000}"/>
    <cellStyle name="20% - Accent1 4 2 4 2 4 5 3 2" xfId="35899" xr:uid="{00000000-0005-0000-0000-0000848B0000}"/>
    <cellStyle name="20% - Accent1 4 2 4 2 4 5 4" xfId="35900" xr:uid="{00000000-0005-0000-0000-0000858B0000}"/>
    <cellStyle name="20% - Accent1 4 2 4 2 4 6" xfId="35901" xr:uid="{00000000-0005-0000-0000-0000868B0000}"/>
    <cellStyle name="20% - Accent1 4 2 4 2 4 6 2" xfId="35902" xr:uid="{00000000-0005-0000-0000-0000878B0000}"/>
    <cellStyle name="20% - Accent1 4 2 4 2 4 6 2 2" xfId="35903" xr:uid="{00000000-0005-0000-0000-0000888B0000}"/>
    <cellStyle name="20% - Accent1 4 2 4 2 4 6 2 2 2" xfId="35904" xr:uid="{00000000-0005-0000-0000-0000898B0000}"/>
    <cellStyle name="20% - Accent1 4 2 4 2 4 6 2 3" xfId="35905" xr:uid="{00000000-0005-0000-0000-00008A8B0000}"/>
    <cellStyle name="20% - Accent1 4 2 4 2 4 6 3" xfId="35906" xr:uid="{00000000-0005-0000-0000-00008B8B0000}"/>
    <cellStyle name="20% - Accent1 4 2 4 2 4 6 3 2" xfId="35907" xr:uid="{00000000-0005-0000-0000-00008C8B0000}"/>
    <cellStyle name="20% - Accent1 4 2 4 2 4 6 4" xfId="35908" xr:uid="{00000000-0005-0000-0000-00008D8B0000}"/>
    <cellStyle name="20% - Accent1 4 2 4 2 4 7" xfId="35909" xr:uid="{00000000-0005-0000-0000-00008E8B0000}"/>
    <cellStyle name="20% - Accent1 4 2 4 2 4 7 2" xfId="35910" xr:uid="{00000000-0005-0000-0000-00008F8B0000}"/>
    <cellStyle name="20% - Accent1 4 2 4 2 4 7 2 2" xfId="35911" xr:uid="{00000000-0005-0000-0000-0000908B0000}"/>
    <cellStyle name="20% - Accent1 4 2 4 2 4 7 3" xfId="35912" xr:uid="{00000000-0005-0000-0000-0000918B0000}"/>
    <cellStyle name="20% - Accent1 4 2 4 2 4 8" xfId="35913" xr:uid="{00000000-0005-0000-0000-0000928B0000}"/>
    <cellStyle name="20% - Accent1 4 2 4 2 4 8 2" xfId="35914" xr:uid="{00000000-0005-0000-0000-0000938B0000}"/>
    <cellStyle name="20% - Accent1 4 2 4 2 4 8 2 2" xfId="35915" xr:uid="{00000000-0005-0000-0000-0000948B0000}"/>
    <cellStyle name="20% - Accent1 4 2 4 2 4 8 3" xfId="35916" xr:uid="{00000000-0005-0000-0000-0000958B0000}"/>
    <cellStyle name="20% - Accent1 4 2 4 2 4 9" xfId="35917" xr:uid="{00000000-0005-0000-0000-0000968B0000}"/>
    <cellStyle name="20% - Accent1 4 2 4 2 4 9 2" xfId="35918" xr:uid="{00000000-0005-0000-0000-0000978B0000}"/>
    <cellStyle name="20% - Accent1 4 2 4 2 5" xfId="35919" xr:uid="{00000000-0005-0000-0000-0000988B0000}"/>
    <cellStyle name="20% - Accent1 4 2 4 2 5 10" xfId="35920" xr:uid="{00000000-0005-0000-0000-0000998B0000}"/>
    <cellStyle name="20% - Accent1 4 2 4 2 5 10 2" xfId="35921" xr:uid="{00000000-0005-0000-0000-00009A8B0000}"/>
    <cellStyle name="20% - Accent1 4 2 4 2 5 11" xfId="35922" xr:uid="{00000000-0005-0000-0000-00009B8B0000}"/>
    <cellStyle name="20% - Accent1 4 2 4 2 5 2" xfId="35923" xr:uid="{00000000-0005-0000-0000-00009C8B0000}"/>
    <cellStyle name="20% - Accent1 4 2 4 2 5 2 2" xfId="35924" xr:uid="{00000000-0005-0000-0000-00009D8B0000}"/>
    <cellStyle name="20% - Accent1 4 2 4 2 5 2 2 2" xfId="35925" xr:uid="{00000000-0005-0000-0000-00009E8B0000}"/>
    <cellStyle name="20% - Accent1 4 2 4 2 5 2 2 2 2" xfId="35926" xr:uid="{00000000-0005-0000-0000-00009F8B0000}"/>
    <cellStyle name="20% - Accent1 4 2 4 2 5 2 2 2 2 2" xfId="35927" xr:uid="{00000000-0005-0000-0000-0000A08B0000}"/>
    <cellStyle name="20% - Accent1 4 2 4 2 5 2 2 2 3" xfId="35928" xr:uid="{00000000-0005-0000-0000-0000A18B0000}"/>
    <cellStyle name="20% - Accent1 4 2 4 2 5 2 2 3" xfId="35929" xr:uid="{00000000-0005-0000-0000-0000A28B0000}"/>
    <cellStyle name="20% - Accent1 4 2 4 2 5 2 2 3 2" xfId="35930" xr:uid="{00000000-0005-0000-0000-0000A38B0000}"/>
    <cellStyle name="20% - Accent1 4 2 4 2 5 2 2 4" xfId="35931" xr:uid="{00000000-0005-0000-0000-0000A48B0000}"/>
    <cellStyle name="20% - Accent1 4 2 4 2 5 2 3" xfId="35932" xr:uid="{00000000-0005-0000-0000-0000A58B0000}"/>
    <cellStyle name="20% - Accent1 4 2 4 2 5 2 3 2" xfId="35933" xr:uid="{00000000-0005-0000-0000-0000A68B0000}"/>
    <cellStyle name="20% - Accent1 4 2 4 2 5 2 3 2 2" xfId="35934" xr:uid="{00000000-0005-0000-0000-0000A78B0000}"/>
    <cellStyle name="20% - Accent1 4 2 4 2 5 2 3 2 2 2" xfId="35935" xr:uid="{00000000-0005-0000-0000-0000A88B0000}"/>
    <cellStyle name="20% - Accent1 4 2 4 2 5 2 3 2 3" xfId="35936" xr:uid="{00000000-0005-0000-0000-0000A98B0000}"/>
    <cellStyle name="20% - Accent1 4 2 4 2 5 2 3 3" xfId="35937" xr:uid="{00000000-0005-0000-0000-0000AA8B0000}"/>
    <cellStyle name="20% - Accent1 4 2 4 2 5 2 3 3 2" xfId="35938" xr:uid="{00000000-0005-0000-0000-0000AB8B0000}"/>
    <cellStyle name="20% - Accent1 4 2 4 2 5 2 3 4" xfId="35939" xr:uid="{00000000-0005-0000-0000-0000AC8B0000}"/>
    <cellStyle name="20% - Accent1 4 2 4 2 5 2 4" xfId="35940" xr:uid="{00000000-0005-0000-0000-0000AD8B0000}"/>
    <cellStyle name="20% - Accent1 4 2 4 2 5 2 4 2" xfId="35941" xr:uid="{00000000-0005-0000-0000-0000AE8B0000}"/>
    <cellStyle name="20% - Accent1 4 2 4 2 5 2 4 2 2" xfId="35942" xr:uid="{00000000-0005-0000-0000-0000AF8B0000}"/>
    <cellStyle name="20% - Accent1 4 2 4 2 5 2 4 2 2 2" xfId="35943" xr:uid="{00000000-0005-0000-0000-0000B08B0000}"/>
    <cellStyle name="20% - Accent1 4 2 4 2 5 2 4 2 3" xfId="35944" xr:uid="{00000000-0005-0000-0000-0000B18B0000}"/>
    <cellStyle name="20% - Accent1 4 2 4 2 5 2 4 3" xfId="35945" xr:uid="{00000000-0005-0000-0000-0000B28B0000}"/>
    <cellStyle name="20% - Accent1 4 2 4 2 5 2 4 3 2" xfId="35946" xr:uid="{00000000-0005-0000-0000-0000B38B0000}"/>
    <cellStyle name="20% - Accent1 4 2 4 2 5 2 4 4" xfId="35947" xr:uid="{00000000-0005-0000-0000-0000B48B0000}"/>
    <cellStyle name="20% - Accent1 4 2 4 2 5 2 5" xfId="35948" xr:uid="{00000000-0005-0000-0000-0000B58B0000}"/>
    <cellStyle name="20% - Accent1 4 2 4 2 5 2 5 2" xfId="35949" xr:uid="{00000000-0005-0000-0000-0000B68B0000}"/>
    <cellStyle name="20% - Accent1 4 2 4 2 5 2 5 2 2" xfId="35950" xr:uid="{00000000-0005-0000-0000-0000B78B0000}"/>
    <cellStyle name="20% - Accent1 4 2 4 2 5 2 5 3" xfId="35951" xr:uid="{00000000-0005-0000-0000-0000B88B0000}"/>
    <cellStyle name="20% - Accent1 4 2 4 2 5 2 6" xfId="35952" xr:uid="{00000000-0005-0000-0000-0000B98B0000}"/>
    <cellStyle name="20% - Accent1 4 2 4 2 5 2 6 2" xfId="35953" xr:uid="{00000000-0005-0000-0000-0000BA8B0000}"/>
    <cellStyle name="20% - Accent1 4 2 4 2 5 2 6 2 2" xfId="35954" xr:uid="{00000000-0005-0000-0000-0000BB8B0000}"/>
    <cellStyle name="20% - Accent1 4 2 4 2 5 2 6 3" xfId="35955" xr:uid="{00000000-0005-0000-0000-0000BC8B0000}"/>
    <cellStyle name="20% - Accent1 4 2 4 2 5 2 7" xfId="35956" xr:uid="{00000000-0005-0000-0000-0000BD8B0000}"/>
    <cellStyle name="20% - Accent1 4 2 4 2 5 2 7 2" xfId="35957" xr:uid="{00000000-0005-0000-0000-0000BE8B0000}"/>
    <cellStyle name="20% - Accent1 4 2 4 2 5 2 8" xfId="35958" xr:uid="{00000000-0005-0000-0000-0000BF8B0000}"/>
    <cellStyle name="20% - Accent1 4 2 4 2 5 2 8 2" xfId="35959" xr:uid="{00000000-0005-0000-0000-0000C08B0000}"/>
    <cellStyle name="20% - Accent1 4 2 4 2 5 2 9" xfId="35960" xr:uid="{00000000-0005-0000-0000-0000C18B0000}"/>
    <cellStyle name="20% - Accent1 4 2 4 2 5 3" xfId="35961" xr:uid="{00000000-0005-0000-0000-0000C28B0000}"/>
    <cellStyle name="20% - Accent1 4 2 4 2 5 3 2" xfId="35962" xr:uid="{00000000-0005-0000-0000-0000C38B0000}"/>
    <cellStyle name="20% - Accent1 4 2 4 2 5 3 2 2" xfId="35963" xr:uid="{00000000-0005-0000-0000-0000C48B0000}"/>
    <cellStyle name="20% - Accent1 4 2 4 2 5 3 2 2 2" xfId="35964" xr:uid="{00000000-0005-0000-0000-0000C58B0000}"/>
    <cellStyle name="20% - Accent1 4 2 4 2 5 3 2 2 2 2" xfId="35965" xr:uid="{00000000-0005-0000-0000-0000C68B0000}"/>
    <cellStyle name="20% - Accent1 4 2 4 2 5 3 2 2 3" xfId="35966" xr:uid="{00000000-0005-0000-0000-0000C78B0000}"/>
    <cellStyle name="20% - Accent1 4 2 4 2 5 3 2 3" xfId="35967" xr:uid="{00000000-0005-0000-0000-0000C88B0000}"/>
    <cellStyle name="20% - Accent1 4 2 4 2 5 3 2 3 2" xfId="35968" xr:uid="{00000000-0005-0000-0000-0000C98B0000}"/>
    <cellStyle name="20% - Accent1 4 2 4 2 5 3 2 4" xfId="35969" xr:uid="{00000000-0005-0000-0000-0000CA8B0000}"/>
    <cellStyle name="20% - Accent1 4 2 4 2 5 3 3" xfId="35970" xr:uid="{00000000-0005-0000-0000-0000CB8B0000}"/>
    <cellStyle name="20% - Accent1 4 2 4 2 5 3 3 2" xfId="35971" xr:uid="{00000000-0005-0000-0000-0000CC8B0000}"/>
    <cellStyle name="20% - Accent1 4 2 4 2 5 3 3 2 2" xfId="35972" xr:uid="{00000000-0005-0000-0000-0000CD8B0000}"/>
    <cellStyle name="20% - Accent1 4 2 4 2 5 3 3 2 2 2" xfId="35973" xr:uid="{00000000-0005-0000-0000-0000CE8B0000}"/>
    <cellStyle name="20% - Accent1 4 2 4 2 5 3 3 2 3" xfId="35974" xr:uid="{00000000-0005-0000-0000-0000CF8B0000}"/>
    <cellStyle name="20% - Accent1 4 2 4 2 5 3 3 3" xfId="35975" xr:uid="{00000000-0005-0000-0000-0000D08B0000}"/>
    <cellStyle name="20% - Accent1 4 2 4 2 5 3 3 3 2" xfId="35976" xr:uid="{00000000-0005-0000-0000-0000D18B0000}"/>
    <cellStyle name="20% - Accent1 4 2 4 2 5 3 3 4" xfId="35977" xr:uid="{00000000-0005-0000-0000-0000D28B0000}"/>
    <cellStyle name="20% - Accent1 4 2 4 2 5 3 4" xfId="35978" xr:uid="{00000000-0005-0000-0000-0000D38B0000}"/>
    <cellStyle name="20% - Accent1 4 2 4 2 5 3 4 2" xfId="35979" xr:uid="{00000000-0005-0000-0000-0000D48B0000}"/>
    <cellStyle name="20% - Accent1 4 2 4 2 5 3 4 2 2" xfId="35980" xr:uid="{00000000-0005-0000-0000-0000D58B0000}"/>
    <cellStyle name="20% - Accent1 4 2 4 2 5 3 4 2 2 2" xfId="35981" xr:uid="{00000000-0005-0000-0000-0000D68B0000}"/>
    <cellStyle name="20% - Accent1 4 2 4 2 5 3 4 2 3" xfId="35982" xr:uid="{00000000-0005-0000-0000-0000D78B0000}"/>
    <cellStyle name="20% - Accent1 4 2 4 2 5 3 4 3" xfId="35983" xr:uid="{00000000-0005-0000-0000-0000D88B0000}"/>
    <cellStyle name="20% - Accent1 4 2 4 2 5 3 4 3 2" xfId="35984" xr:uid="{00000000-0005-0000-0000-0000D98B0000}"/>
    <cellStyle name="20% - Accent1 4 2 4 2 5 3 4 4" xfId="35985" xr:uid="{00000000-0005-0000-0000-0000DA8B0000}"/>
    <cellStyle name="20% - Accent1 4 2 4 2 5 3 5" xfId="35986" xr:uid="{00000000-0005-0000-0000-0000DB8B0000}"/>
    <cellStyle name="20% - Accent1 4 2 4 2 5 3 5 2" xfId="35987" xr:uid="{00000000-0005-0000-0000-0000DC8B0000}"/>
    <cellStyle name="20% - Accent1 4 2 4 2 5 3 5 2 2" xfId="35988" xr:uid="{00000000-0005-0000-0000-0000DD8B0000}"/>
    <cellStyle name="20% - Accent1 4 2 4 2 5 3 5 3" xfId="35989" xr:uid="{00000000-0005-0000-0000-0000DE8B0000}"/>
    <cellStyle name="20% - Accent1 4 2 4 2 5 3 6" xfId="35990" xr:uid="{00000000-0005-0000-0000-0000DF8B0000}"/>
    <cellStyle name="20% - Accent1 4 2 4 2 5 3 6 2" xfId="35991" xr:uid="{00000000-0005-0000-0000-0000E08B0000}"/>
    <cellStyle name="20% - Accent1 4 2 4 2 5 3 6 2 2" xfId="35992" xr:uid="{00000000-0005-0000-0000-0000E18B0000}"/>
    <cellStyle name="20% - Accent1 4 2 4 2 5 3 6 3" xfId="35993" xr:uid="{00000000-0005-0000-0000-0000E28B0000}"/>
    <cellStyle name="20% - Accent1 4 2 4 2 5 3 7" xfId="35994" xr:uid="{00000000-0005-0000-0000-0000E38B0000}"/>
    <cellStyle name="20% - Accent1 4 2 4 2 5 3 7 2" xfId="35995" xr:uid="{00000000-0005-0000-0000-0000E48B0000}"/>
    <cellStyle name="20% - Accent1 4 2 4 2 5 3 8" xfId="35996" xr:uid="{00000000-0005-0000-0000-0000E58B0000}"/>
    <cellStyle name="20% - Accent1 4 2 4 2 5 3 8 2" xfId="35997" xr:uid="{00000000-0005-0000-0000-0000E68B0000}"/>
    <cellStyle name="20% - Accent1 4 2 4 2 5 3 9" xfId="35998" xr:uid="{00000000-0005-0000-0000-0000E78B0000}"/>
    <cellStyle name="20% - Accent1 4 2 4 2 5 4" xfId="35999" xr:uid="{00000000-0005-0000-0000-0000E88B0000}"/>
    <cellStyle name="20% - Accent1 4 2 4 2 5 4 2" xfId="36000" xr:uid="{00000000-0005-0000-0000-0000E98B0000}"/>
    <cellStyle name="20% - Accent1 4 2 4 2 5 4 2 2" xfId="36001" xr:uid="{00000000-0005-0000-0000-0000EA8B0000}"/>
    <cellStyle name="20% - Accent1 4 2 4 2 5 4 2 2 2" xfId="36002" xr:uid="{00000000-0005-0000-0000-0000EB8B0000}"/>
    <cellStyle name="20% - Accent1 4 2 4 2 5 4 2 3" xfId="36003" xr:uid="{00000000-0005-0000-0000-0000EC8B0000}"/>
    <cellStyle name="20% - Accent1 4 2 4 2 5 4 3" xfId="36004" xr:uid="{00000000-0005-0000-0000-0000ED8B0000}"/>
    <cellStyle name="20% - Accent1 4 2 4 2 5 4 3 2" xfId="36005" xr:uid="{00000000-0005-0000-0000-0000EE8B0000}"/>
    <cellStyle name="20% - Accent1 4 2 4 2 5 4 4" xfId="36006" xr:uid="{00000000-0005-0000-0000-0000EF8B0000}"/>
    <cellStyle name="20% - Accent1 4 2 4 2 5 5" xfId="36007" xr:uid="{00000000-0005-0000-0000-0000F08B0000}"/>
    <cellStyle name="20% - Accent1 4 2 4 2 5 5 2" xfId="36008" xr:uid="{00000000-0005-0000-0000-0000F18B0000}"/>
    <cellStyle name="20% - Accent1 4 2 4 2 5 5 2 2" xfId="36009" xr:uid="{00000000-0005-0000-0000-0000F28B0000}"/>
    <cellStyle name="20% - Accent1 4 2 4 2 5 5 2 2 2" xfId="36010" xr:uid="{00000000-0005-0000-0000-0000F38B0000}"/>
    <cellStyle name="20% - Accent1 4 2 4 2 5 5 2 3" xfId="36011" xr:uid="{00000000-0005-0000-0000-0000F48B0000}"/>
    <cellStyle name="20% - Accent1 4 2 4 2 5 5 3" xfId="36012" xr:uid="{00000000-0005-0000-0000-0000F58B0000}"/>
    <cellStyle name="20% - Accent1 4 2 4 2 5 5 3 2" xfId="36013" xr:uid="{00000000-0005-0000-0000-0000F68B0000}"/>
    <cellStyle name="20% - Accent1 4 2 4 2 5 5 4" xfId="36014" xr:uid="{00000000-0005-0000-0000-0000F78B0000}"/>
    <cellStyle name="20% - Accent1 4 2 4 2 5 6" xfId="36015" xr:uid="{00000000-0005-0000-0000-0000F88B0000}"/>
    <cellStyle name="20% - Accent1 4 2 4 2 5 6 2" xfId="36016" xr:uid="{00000000-0005-0000-0000-0000F98B0000}"/>
    <cellStyle name="20% - Accent1 4 2 4 2 5 6 2 2" xfId="36017" xr:uid="{00000000-0005-0000-0000-0000FA8B0000}"/>
    <cellStyle name="20% - Accent1 4 2 4 2 5 6 2 2 2" xfId="36018" xr:uid="{00000000-0005-0000-0000-0000FB8B0000}"/>
    <cellStyle name="20% - Accent1 4 2 4 2 5 6 2 3" xfId="36019" xr:uid="{00000000-0005-0000-0000-0000FC8B0000}"/>
    <cellStyle name="20% - Accent1 4 2 4 2 5 6 3" xfId="36020" xr:uid="{00000000-0005-0000-0000-0000FD8B0000}"/>
    <cellStyle name="20% - Accent1 4 2 4 2 5 6 3 2" xfId="36021" xr:uid="{00000000-0005-0000-0000-0000FE8B0000}"/>
    <cellStyle name="20% - Accent1 4 2 4 2 5 6 4" xfId="36022" xr:uid="{00000000-0005-0000-0000-0000FF8B0000}"/>
    <cellStyle name="20% - Accent1 4 2 4 2 5 7" xfId="36023" xr:uid="{00000000-0005-0000-0000-0000008C0000}"/>
    <cellStyle name="20% - Accent1 4 2 4 2 5 7 2" xfId="36024" xr:uid="{00000000-0005-0000-0000-0000018C0000}"/>
    <cellStyle name="20% - Accent1 4 2 4 2 5 7 2 2" xfId="36025" xr:uid="{00000000-0005-0000-0000-0000028C0000}"/>
    <cellStyle name="20% - Accent1 4 2 4 2 5 7 3" xfId="36026" xr:uid="{00000000-0005-0000-0000-0000038C0000}"/>
    <cellStyle name="20% - Accent1 4 2 4 2 5 8" xfId="36027" xr:uid="{00000000-0005-0000-0000-0000048C0000}"/>
    <cellStyle name="20% - Accent1 4 2 4 2 5 8 2" xfId="36028" xr:uid="{00000000-0005-0000-0000-0000058C0000}"/>
    <cellStyle name="20% - Accent1 4 2 4 2 5 8 2 2" xfId="36029" xr:uid="{00000000-0005-0000-0000-0000068C0000}"/>
    <cellStyle name="20% - Accent1 4 2 4 2 5 8 3" xfId="36030" xr:uid="{00000000-0005-0000-0000-0000078C0000}"/>
    <cellStyle name="20% - Accent1 4 2 4 2 5 9" xfId="36031" xr:uid="{00000000-0005-0000-0000-0000088C0000}"/>
    <cellStyle name="20% - Accent1 4 2 4 2 5 9 2" xfId="36032" xr:uid="{00000000-0005-0000-0000-0000098C0000}"/>
    <cellStyle name="20% - Accent1 4 2 4 2 6" xfId="36033" xr:uid="{00000000-0005-0000-0000-00000A8C0000}"/>
    <cellStyle name="20% - Accent1 4 2 4 2 6 2" xfId="36034" xr:uid="{00000000-0005-0000-0000-00000B8C0000}"/>
    <cellStyle name="20% - Accent1 4 2 4 2 6 2 2" xfId="36035" xr:uid="{00000000-0005-0000-0000-00000C8C0000}"/>
    <cellStyle name="20% - Accent1 4 2 4 2 6 2 2 2" xfId="36036" xr:uid="{00000000-0005-0000-0000-00000D8C0000}"/>
    <cellStyle name="20% - Accent1 4 2 4 2 6 2 2 2 2" xfId="36037" xr:uid="{00000000-0005-0000-0000-00000E8C0000}"/>
    <cellStyle name="20% - Accent1 4 2 4 2 6 2 2 3" xfId="36038" xr:uid="{00000000-0005-0000-0000-00000F8C0000}"/>
    <cellStyle name="20% - Accent1 4 2 4 2 6 2 3" xfId="36039" xr:uid="{00000000-0005-0000-0000-0000108C0000}"/>
    <cellStyle name="20% - Accent1 4 2 4 2 6 2 3 2" xfId="36040" xr:uid="{00000000-0005-0000-0000-0000118C0000}"/>
    <cellStyle name="20% - Accent1 4 2 4 2 6 2 4" xfId="36041" xr:uid="{00000000-0005-0000-0000-0000128C0000}"/>
    <cellStyle name="20% - Accent1 4 2 4 2 6 3" xfId="36042" xr:uid="{00000000-0005-0000-0000-0000138C0000}"/>
    <cellStyle name="20% - Accent1 4 2 4 2 6 3 2" xfId="36043" xr:uid="{00000000-0005-0000-0000-0000148C0000}"/>
    <cellStyle name="20% - Accent1 4 2 4 2 6 3 2 2" xfId="36044" xr:uid="{00000000-0005-0000-0000-0000158C0000}"/>
    <cellStyle name="20% - Accent1 4 2 4 2 6 3 2 2 2" xfId="36045" xr:uid="{00000000-0005-0000-0000-0000168C0000}"/>
    <cellStyle name="20% - Accent1 4 2 4 2 6 3 2 3" xfId="36046" xr:uid="{00000000-0005-0000-0000-0000178C0000}"/>
    <cellStyle name="20% - Accent1 4 2 4 2 6 3 3" xfId="36047" xr:uid="{00000000-0005-0000-0000-0000188C0000}"/>
    <cellStyle name="20% - Accent1 4 2 4 2 6 3 3 2" xfId="36048" xr:uid="{00000000-0005-0000-0000-0000198C0000}"/>
    <cellStyle name="20% - Accent1 4 2 4 2 6 3 4" xfId="36049" xr:uid="{00000000-0005-0000-0000-00001A8C0000}"/>
    <cellStyle name="20% - Accent1 4 2 4 2 6 4" xfId="36050" xr:uid="{00000000-0005-0000-0000-00001B8C0000}"/>
    <cellStyle name="20% - Accent1 4 2 4 2 6 4 2" xfId="36051" xr:uid="{00000000-0005-0000-0000-00001C8C0000}"/>
    <cellStyle name="20% - Accent1 4 2 4 2 6 4 2 2" xfId="36052" xr:uid="{00000000-0005-0000-0000-00001D8C0000}"/>
    <cellStyle name="20% - Accent1 4 2 4 2 6 4 2 2 2" xfId="36053" xr:uid="{00000000-0005-0000-0000-00001E8C0000}"/>
    <cellStyle name="20% - Accent1 4 2 4 2 6 4 2 3" xfId="36054" xr:uid="{00000000-0005-0000-0000-00001F8C0000}"/>
    <cellStyle name="20% - Accent1 4 2 4 2 6 4 3" xfId="36055" xr:uid="{00000000-0005-0000-0000-0000208C0000}"/>
    <cellStyle name="20% - Accent1 4 2 4 2 6 4 3 2" xfId="36056" xr:uid="{00000000-0005-0000-0000-0000218C0000}"/>
    <cellStyle name="20% - Accent1 4 2 4 2 6 4 4" xfId="36057" xr:uid="{00000000-0005-0000-0000-0000228C0000}"/>
    <cellStyle name="20% - Accent1 4 2 4 2 6 5" xfId="36058" xr:uid="{00000000-0005-0000-0000-0000238C0000}"/>
    <cellStyle name="20% - Accent1 4 2 4 2 6 5 2" xfId="36059" xr:uid="{00000000-0005-0000-0000-0000248C0000}"/>
    <cellStyle name="20% - Accent1 4 2 4 2 6 5 2 2" xfId="36060" xr:uid="{00000000-0005-0000-0000-0000258C0000}"/>
    <cellStyle name="20% - Accent1 4 2 4 2 6 5 3" xfId="36061" xr:uid="{00000000-0005-0000-0000-0000268C0000}"/>
    <cellStyle name="20% - Accent1 4 2 4 2 6 6" xfId="36062" xr:uid="{00000000-0005-0000-0000-0000278C0000}"/>
    <cellStyle name="20% - Accent1 4 2 4 2 6 6 2" xfId="36063" xr:uid="{00000000-0005-0000-0000-0000288C0000}"/>
    <cellStyle name="20% - Accent1 4 2 4 2 6 6 2 2" xfId="36064" xr:uid="{00000000-0005-0000-0000-0000298C0000}"/>
    <cellStyle name="20% - Accent1 4 2 4 2 6 6 3" xfId="36065" xr:uid="{00000000-0005-0000-0000-00002A8C0000}"/>
    <cellStyle name="20% - Accent1 4 2 4 2 6 7" xfId="36066" xr:uid="{00000000-0005-0000-0000-00002B8C0000}"/>
    <cellStyle name="20% - Accent1 4 2 4 2 6 7 2" xfId="36067" xr:uid="{00000000-0005-0000-0000-00002C8C0000}"/>
    <cellStyle name="20% - Accent1 4 2 4 2 6 8" xfId="36068" xr:uid="{00000000-0005-0000-0000-00002D8C0000}"/>
    <cellStyle name="20% - Accent1 4 2 4 2 6 8 2" xfId="36069" xr:uid="{00000000-0005-0000-0000-00002E8C0000}"/>
    <cellStyle name="20% - Accent1 4 2 4 2 6 9" xfId="36070" xr:uid="{00000000-0005-0000-0000-00002F8C0000}"/>
    <cellStyle name="20% - Accent1 4 2 4 2 7" xfId="36071" xr:uid="{00000000-0005-0000-0000-0000308C0000}"/>
    <cellStyle name="20% - Accent1 4 2 4 2 7 2" xfId="36072" xr:uid="{00000000-0005-0000-0000-0000318C0000}"/>
    <cellStyle name="20% - Accent1 4 2 4 2 7 2 2" xfId="36073" xr:uid="{00000000-0005-0000-0000-0000328C0000}"/>
    <cellStyle name="20% - Accent1 4 2 4 2 7 2 2 2" xfId="36074" xr:uid="{00000000-0005-0000-0000-0000338C0000}"/>
    <cellStyle name="20% - Accent1 4 2 4 2 7 2 2 2 2" xfId="36075" xr:uid="{00000000-0005-0000-0000-0000348C0000}"/>
    <cellStyle name="20% - Accent1 4 2 4 2 7 2 2 3" xfId="36076" xr:uid="{00000000-0005-0000-0000-0000358C0000}"/>
    <cellStyle name="20% - Accent1 4 2 4 2 7 2 3" xfId="36077" xr:uid="{00000000-0005-0000-0000-0000368C0000}"/>
    <cellStyle name="20% - Accent1 4 2 4 2 7 2 3 2" xfId="36078" xr:uid="{00000000-0005-0000-0000-0000378C0000}"/>
    <cellStyle name="20% - Accent1 4 2 4 2 7 2 4" xfId="36079" xr:uid="{00000000-0005-0000-0000-0000388C0000}"/>
    <cellStyle name="20% - Accent1 4 2 4 2 7 3" xfId="36080" xr:uid="{00000000-0005-0000-0000-0000398C0000}"/>
    <cellStyle name="20% - Accent1 4 2 4 2 7 3 2" xfId="36081" xr:uid="{00000000-0005-0000-0000-00003A8C0000}"/>
    <cellStyle name="20% - Accent1 4 2 4 2 7 3 2 2" xfId="36082" xr:uid="{00000000-0005-0000-0000-00003B8C0000}"/>
    <cellStyle name="20% - Accent1 4 2 4 2 7 3 2 2 2" xfId="36083" xr:uid="{00000000-0005-0000-0000-00003C8C0000}"/>
    <cellStyle name="20% - Accent1 4 2 4 2 7 3 2 3" xfId="36084" xr:uid="{00000000-0005-0000-0000-00003D8C0000}"/>
    <cellStyle name="20% - Accent1 4 2 4 2 7 3 3" xfId="36085" xr:uid="{00000000-0005-0000-0000-00003E8C0000}"/>
    <cellStyle name="20% - Accent1 4 2 4 2 7 3 3 2" xfId="36086" xr:uid="{00000000-0005-0000-0000-00003F8C0000}"/>
    <cellStyle name="20% - Accent1 4 2 4 2 7 3 4" xfId="36087" xr:uid="{00000000-0005-0000-0000-0000408C0000}"/>
    <cellStyle name="20% - Accent1 4 2 4 2 7 4" xfId="36088" xr:uid="{00000000-0005-0000-0000-0000418C0000}"/>
    <cellStyle name="20% - Accent1 4 2 4 2 7 4 2" xfId="36089" xr:uid="{00000000-0005-0000-0000-0000428C0000}"/>
    <cellStyle name="20% - Accent1 4 2 4 2 7 4 2 2" xfId="36090" xr:uid="{00000000-0005-0000-0000-0000438C0000}"/>
    <cellStyle name="20% - Accent1 4 2 4 2 7 4 2 2 2" xfId="36091" xr:uid="{00000000-0005-0000-0000-0000448C0000}"/>
    <cellStyle name="20% - Accent1 4 2 4 2 7 4 2 3" xfId="36092" xr:uid="{00000000-0005-0000-0000-0000458C0000}"/>
    <cellStyle name="20% - Accent1 4 2 4 2 7 4 3" xfId="36093" xr:uid="{00000000-0005-0000-0000-0000468C0000}"/>
    <cellStyle name="20% - Accent1 4 2 4 2 7 4 3 2" xfId="36094" xr:uid="{00000000-0005-0000-0000-0000478C0000}"/>
    <cellStyle name="20% - Accent1 4 2 4 2 7 4 4" xfId="36095" xr:uid="{00000000-0005-0000-0000-0000488C0000}"/>
    <cellStyle name="20% - Accent1 4 2 4 2 7 5" xfId="36096" xr:uid="{00000000-0005-0000-0000-0000498C0000}"/>
    <cellStyle name="20% - Accent1 4 2 4 2 7 5 2" xfId="36097" xr:uid="{00000000-0005-0000-0000-00004A8C0000}"/>
    <cellStyle name="20% - Accent1 4 2 4 2 7 5 2 2" xfId="36098" xr:uid="{00000000-0005-0000-0000-00004B8C0000}"/>
    <cellStyle name="20% - Accent1 4 2 4 2 7 5 3" xfId="36099" xr:uid="{00000000-0005-0000-0000-00004C8C0000}"/>
    <cellStyle name="20% - Accent1 4 2 4 2 7 6" xfId="36100" xr:uid="{00000000-0005-0000-0000-00004D8C0000}"/>
    <cellStyle name="20% - Accent1 4 2 4 2 7 6 2" xfId="36101" xr:uid="{00000000-0005-0000-0000-00004E8C0000}"/>
    <cellStyle name="20% - Accent1 4 2 4 2 7 6 2 2" xfId="36102" xr:uid="{00000000-0005-0000-0000-00004F8C0000}"/>
    <cellStyle name="20% - Accent1 4 2 4 2 7 6 3" xfId="36103" xr:uid="{00000000-0005-0000-0000-0000508C0000}"/>
    <cellStyle name="20% - Accent1 4 2 4 2 7 7" xfId="36104" xr:uid="{00000000-0005-0000-0000-0000518C0000}"/>
    <cellStyle name="20% - Accent1 4 2 4 2 7 7 2" xfId="36105" xr:uid="{00000000-0005-0000-0000-0000528C0000}"/>
    <cellStyle name="20% - Accent1 4 2 4 2 7 8" xfId="36106" xr:uid="{00000000-0005-0000-0000-0000538C0000}"/>
    <cellStyle name="20% - Accent1 4 2 4 2 7 8 2" xfId="36107" xr:uid="{00000000-0005-0000-0000-0000548C0000}"/>
    <cellStyle name="20% - Accent1 4 2 4 2 7 9" xfId="36108" xr:uid="{00000000-0005-0000-0000-0000558C0000}"/>
    <cellStyle name="20% - Accent1 4 2 4 2 8" xfId="36109" xr:uid="{00000000-0005-0000-0000-0000568C0000}"/>
    <cellStyle name="20% - Accent1 4 2 4 2 8 2" xfId="36110" xr:uid="{00000000-0005-0000-0000-0000578C0000}"/>
    <cellStyle name="20% - Accent1 4 2 4 2 8 2 2" xfId="36111" xr:uid="{00000000-0005-0000-0000-0000588C0000}"/>
    <cellStyle name="20% - Accent1 4 2 4 2 8 2 2 2" xfId="36112" xr:uid="{00000000-0005-0000-0000-0000598C0000}"/>
    <cellStyle name="20% - Accent1 4 2 4 2 8 2 3" xfId="36113" xr:uid="{00000000-0005-0000-0000-00005A8C0000}"/>
    <cellStyle name="20% - Accent1 4 2 4 2 8 3" xfId="36114" xr:uid="{00000000-0005-0000-0000-00005B8C0000}"/>
    <cellStyle name="20% - Accent1 4 2 4 2 8 3 2" xfId="36115" xr:uid="{00000000-0005-0000-0000-00005C8C0000}"/>
    <cellStyle name="20% - Accent1 4 2 4 2 8 4" xfId="36116" xr:uid="{00000000-0005-0000-0000-00005D8C0000}"/>
    <cellStyle name="20% - Accent1 4 2 4 2 9" xfId="36117" xr:uid="{00000000-0005-0000-0000-00005E8C0000}"/>
    <cellStyle name="20% - Accent1 4 2 4 2 9 2" xfId="36118" xr:uid="{00000000-0005-0000-0000-00005F8C0000}"/>
    <cellStyle name="20% - Accent1 4 2 4 2 9 2 2" xfId="36119" xr:uid="{00000000-0005-0000-0000-0000608C0000}"/>
    <cellStyle name="20% - Accent1 4 2 4 2 9 2 2 2" xfId="36120" xr:uid="{00000000-0005-0000-0000-0000618C0000}"/>
    <cellStyle name="20% - Accent1 4 2 4 2 9 2 3" xfId="36121" xr:uid="{00000000-0005-0000-0000-0000628C0000}"/>
    <cellStyle name="20% - Accent1 4 2 4 2 9 3" xfId="36122" xr:uid="{00000000-0005-0000-0000-0000638C0000}"/>
    <cellStyle name="20% - Accent1 4 2 4 2 9 3 2" xfId="36123" xr:uid="{00000000-0005-0000-0000-0000648C0000}"/>
    <cellStyle name="20% - Accent1 4 2 4 2 9 4" xfId="36124" xr:uid="{00000000-0005-0000-0000-0000658C0000}"/>
    <cellStyle name="20% - Accent1 4 2 4 3" xfId="36125" xr:uid="{00000000-0005-0000-0000-0000668C0000}"/>
    <cellStyle name="20% - Accent1 4 2 4 3 10" xfId="36126" xr:uid="{00000000-0005-0000-0000-0000678C0000}"/>
    <cellStyle name="20% - Accent1 4 2 4 3 10 2" xfId="36127" xr:uid="{00000000-0005-0000-0000-0000688C0000}"/>
    <cellStyle name="20% - Accent1 4 2 4 3 10 2 2" xfId="36128" xr:uid="{00000000-0005-0000-0000-0000698C0000}"/>
    <cellStyle name="20% - Accent1 4 2 4 3 10 3" xfId="36129" xr:uid="{00000000-0005-0000-0000-00006A8C0000}"/>
    <cellStyle name="20% - Accent1 4 2 4 3 11" xfId="36130" xr:uid="{00000000-0005-0000-0000-00006B8C0000}"/>
    <cellStyle name="20% - Accent1 4 2 4 3 11 2" xfId="36131" xr:uid="{00000000-0005-0000-0000-00006C8C0000}"/>
    <cellStyle name="20% - Accent1 4 2 4 3 11 2 2" xfId="36132" xr:uid="{00000000-0005-0000-0000-00006D8C0000}"/>
    <cellStyle name="20% - Accent1 4 2 4 3 11 3" xfId="36133" xr:uid="{00000000-0005-0000-0000-00006E8C0000}"/>
    <cellStyle name="20% - Accent1 4 2 4 3 12" xfId="36134" xr:uid="{00000000-0005-0000-0000-00006F8C0000}"/>
    <cellStyle name="20% - Accent1 4 2 4 3 12 2" xfId="36135" xr:uid="{00000000-0005-0000-0000-0000708C0000}"/>
    <cellStyle name="20% - Accent1 4 2 4 3 13" xfId="36136" xr:uid="{00000000-0005-0000-0000-0000718C0000}"/>
    <cellStyle name="20% - Accent1 4 2 4 3 13 2" xfId="36137" xr:uid="{00000000-0005-0000-0000-0000728C0000}"/>
    <cellStyle name="20% - Accent1 4 2 4 3 14" xfId="36138" xr:uid="{00000000-0005-0000-0000-0000738C0000}"/>
    <cellStyle name="20% - Accent1 4 2 4 3 2" xfId="36139" xr:uid="{00000000-0005-0000-0000-0000748C0000}"/>
    <cellStyle name="20% - Accent1 4 2 4 3 2 10" xfId="36140" xr:uid="{00000000-0005-0000-0000-0000758C0000}"/>
    <cellStyle name="20% - Accent1 4 2 4 3 2 10 2" xfId="36141" xr:uid="{00000000-0005-0000-0000-0000768C0000}"/>
    <cellStyle name="20% - Accent1 4 2 4 3 2 11" xfId="36142" xr:uid="{00000000-0005-0000-0000-0000778C0000}"/>
    <cellStyle name="20% - Accent1 4 2 4 3 2 2" xfId="36143" xr:uid="{00000000-0005-0000-0000-0000788C0000}"/>
    <cellStyle name="20% - Accent1 4 2 4 3 2 2 2" xfId="36144" xr:uid="{00000000-0005-0000-0000-0000798C0000}"/>
    <cellStyle name="20% - Accent1 4 2 4 3 2 2 2 2" xfId="36145" xr:uid="{00000000-0005-0000-0000-00007A8C0000}"/>
    <cellStyle name="20% - Accent1 4 2 4 3 2 2 2 2 2" xfId="36146" xr:uid="{00000000-0005-0000-0000-00007B8C0000}"/>
    <cellStyle name="20% - Accent1 4 2 4 3 2 2 2 2 2 2" xfId="36147" xr:uid="{00000000-0005-0000-0000-00007C8C0000}"/>
    <cellStyle name="20% - Accent1 4 2 4 3 2 2 2 2 3" xfId="36148" xr:uid="{00000000-0005-0000-0000-00007D8C0000}"/>
    <cellStyle name="20% - Accent1 4 2 4 3 2 2 2 3" xfId="36149" xr:uid="{00000000-0005-0000-0000-00007E8C0000}"/>
    <cellStyle name="20% - Accent1 4 2 4 3 2 2 2 3 2" xfId="36150" xr:uid="{00000000-0005-0000-0000-00007F8C0000}"/>
    <cellStyle name="20% - Accent1 4 2 4 3 2 2 2 4" xfId="36151" xr:uid="{00000000-0005-0000-0000-0000808C0000}"/>
    <cellStyle name="20% - Accent1 4 2 4 3 2 2 3" xfId="36152" xr:uid="{00000000-0005-0000-0000-0000818C0000}"/>
    <cellStyle name="20% - Accent1 4 2 4 3 2 2 3 2" xfId="36153" xr:uid="{00000000-0005-0000-0000-0000828C0000}"/>
    <cellStyle name="20% - Accent1 4 2 4 3 2 2 3 2 2" xfId="36154" xr:uid="{00000000-0005-0000-0000-0000838C0000}"/>
    <cellStyle name="20% - Accent1 4 2 4 3 2 2 3 2 2 2" xfId="36155" xr:uid="{00000000-0005-0000-0000-0000848C0000}"/>
    <cellStyle name="20% - Accent1 4 2 4 3 2 2 3 2 3" xfId="36156" xr:uid="{00000000-0005-0000-0000-0000858C0000}"/>
    <cellStyle name="20% - Accent1 4 2 4 3 2 2 3 3" xfId="36157" xr:uid="{00000000-0005-0000-0000-0000868C0000}"/>
    <cellStyle name="20% - Accent1 4 2 4 3 2 2 3 3 2" xfId="36158" xr:uid="{00000000-0005-0000-0000-0000878C0000}"/>
    <cellStyle name="20% - Accent1 4 2 4 3 2 2 3 4" xfId="36159" xr:uid="{00000000-0005-0000-0000-0000888C0000}"/>
    <cellStyle name="20% - Accent1 4 2 4 3 2 2 4" xfId="36160" xr:uid="{00000000-0005-0000-0000-0000898C0000}"/>
    <cellStyle name="20% - Accent1 4 2 4 3 2 2 4 2" xfId="36161" xr:uid="{00000000-0005-0000-0000-00008A8C0000}"/>
    <cellStyle name="20% - Accent1 4 2 4 3 2 2 4 2 2" xfId="36162" xr:uid="{00000000-0005-0000-0000-00008B8C0000}"/>
    <cellStyle name="20% - Accent1 4 2 4 3 2 2 4 2 2 2" xfId="36163" xr:uid="{00000000-0005-0000-0000-00008C8C0000}"/>
    <cellStyle name="20% - Accent1 4 2 4 3 2 2 4 2 3" xfId="36164" xr:uid="{00000000-0005-0000-0000-00008D8C0000}"/>
    <cellStyle name="20% - Accent1 4 2 4 3 2 2 4 3" xfId="36165" xr:uid="{00000000-0005-0000-0000-00008E8C0000}"/>
    <cellStyle name="20% - Accent1 4 2 4 3 2 2 4 3 2" xfId="36166" xr:uid="{00000000-0005-0000-0000-00008F8C0000}"/>
    <cellStyle name="20% - Accent1 4 2 4 3 2 2 4 4" xfId="36167" xr:uid="{00000000-0005-0000-0000-0000908C0000}"/>
    <cellStyle name="20% - Accent1 4 2 4 3 2 2 5" xfId="36168" xr:uid="{00000000-0005-0000-0000-0000918C0000}"/>
    <cellStyle name="20% - Accent1 4 2 4 3 2 2 5 2" xfId="36169" xr:uid="{00000000-0005-0000-0000-0000928C0000}"/>
    <cellStyle name="20% - Accent1 4 2 4 3 2 2 5 2 2" xfId="36170" xr:uid="{00000000-0005-0000-0000-0000938C0000}"/>
    <cellStyle name="20% - Accent1 4 2 4 3 2 2 5 3" xfId="36171" xr:uid="{00000000-0005-0000-0000-0000948C0000}"/>
    <cellStyle name="20% - Accent1 4 2 4 3 2 2 6" xfId="36172" xr:uid="{00000000-0005-0000-0000-0000958C0000}"/>
    <cellStyle name="20% - Accent1 4 2 4 3 2 2 6 2" xfId="36173" xr:uid="{00000000-0005-0000-0000-0000968C0000}"/>
    <cellStyle name="20% - Accent1 4 2 4 3 2 2 6 2 2" xfId="36174" xr:uid="{00000000-0005-0000-0000-0000978C0000}"/>
    <cellStyle name="20% - Accent1 4 2 4 3 2 2 6 3" xfId="36175" xr:uid="{00000000-0005-0000-0000-0000988C0000}"/>
    <cellStyle name="20% - Accent1 4 2 4 3 2 2 7" xfId="36176" xr:uid="{00000000-0005-0000-0000-0000998C0000}"/>
    <cellStyle name="20% - Accent1 4 2 4 3 2 2 7 2" xfId="36177" xr:uid="{00000000-0005-0000-0000-00009A8C0000}"/>
    <cellStyle name="20% - Accent1 4 2 4 3 2 2 8" xfId="36178" xr:uid="{00000000-0005-0000-0000-00009B8C0000}"/>
    <cellStyle name="20% - Accent1 4 2 4 3 2 2 8 2" xfId="36179" xr:uid="{00000000-0005-0000-0000-00009C8C0000}"/>
    <cellStyle name="20% - Accent1 4 2 4 3 2 2 9" xfId="36180" xr:uid="{00000000-0005-0000-0000-00009D8C0000}"/>
    <cellStyle name="20% - Accent1 4 2 4 3 2 3" xfId="36181" xr:uid="{00000000-0005-0000-0000-00009E8C0000}"/>
    <cellStyle name="20% - Accent1 4 2 4 3 2 3 2" xfId="36182" xr:uid="{00000000-0005-0000-0000-00009F8C0000}"/>
    <cellStyle name="20% - Accent1 4 2 4 3 2 3 2 2" xfId="36183" xr:uid="{00000000-0005-0000-0000-0000A08C0000}"/>
    <cellStyle name="20% - Accent1 4 2 4 3 2 3 2 2 2" xfId="36184" xr:uid="{00000000-0005-0000-0000-0000A18C0000}"/>
    <cellStyle name="20% - Accent1 4 2 4 3 2 3 2 2 2 2" xfId="36185" xr:uid="{00000000-0005-0000-0000-0000A28C0000}"/>
    <cellStyle name="20% - Accent1 4 2 4 3 2 3 2 2 3" xfId="36186" xr:uid="{00000000-0005-0000-0000-0000A38C0000}"/>
    <cellStyle name="20% - Accent1 4 2 4 3 2 3 2 3" xfId="36187" xr:uid="{00000000-0005-0000-0000-0000A48C0000}"/>
    <cellStyle name="20% - Accent1 4 2 4 3 2 3 2 3 2" xfId="36188" xr:uid="{00000000-0005-0000-0000-0000A58C0000}"/>
    <cellStyle name="20% - Accent1 4 2 4 3 2 3 2 4" xfId="36189" xr:uid="{00000000-0005-0000-0000-0000A68C0000}"/>
    <cellStyle name="20% - Accent1 4 2 4 3 2 3 3" xfId="36190" xr:uid="{00000000-0005-0000-0000-0000A78C0000}"/>
    <cellStyle name="20% - Accent1 4 2 4 3 2 3 3 2" xfId="36191" xr:uid="{00000000-0005-0000-0000-0000A88C0000}"/>
    <cellStyle name="20% - Accent1 4 2 4 3 2 3 3 2 2" xfId="36192" xr:uid="{00000000-0005-0000-0000-0000A98C0000}"/>
    <cellStyle name="20% - Accent1 4 2 4 3 2 3 3 2 2 2" xfId="36193" xr:uid="{00000000-0005-0000-0000-0000AA8C0000}"/>
    <cellStyle name="20% - Accent1 4 2 4 3 2 3 3 2 3" xfId="36194" xr:uid="{00000000-0005-0000-0000-0000AB8C0000}"/>
    <cellStyle name="20% - Accent1 4 2 4 3 2 3 3 3" xfId="36195" xr:uid="{00000000-0005-0000-0000-0000AC8C0000}"/>
    <cellStyle name="20% - Accent1 4 2 4 3 2 3 3 3 2" xfId="36196" xr:uid="{00000000-0005-0000-0000-0000AD8C0000}"/>
    <cellStyle name="20% - Accent1 4 2 4 3 2 3 3 4" xfId="36197" xr:uid="{00000000-0005-0000-0000-0000AE8C0000}"/>
    <cellStyle name="20% - Accent1 4 2 4 3 2 3 4" xfId="36198" xr:uid="{00000000-0005-0000-0000-0000AF8C0000}"/>
    <cellStyle name="20% - Accent1 4 2 4 3 2 3 4 2" xfId="36199" xr:uid="{00000000-0005-0000-0000-0000B08C0000}"/>
    <cellStyle name="20% - Accent1 4 2 4 3 2 3 4 2 2" xfId="36200" xr:uid="{00000000-0005-0000-0000-0000B18C0000}"/>
    <cellStyle name="20% - Accent1 4 2 4 3 2 3 4 2 2 2" xfId="36201" xr:uid="{00000000-0005-0000-0000-0000B28C0000}"/>
    <cellStyle name="20% - Accent1 4 2 4 3 2 3 4 2 3" xfId="36202" xr:uid="{00000000-0005-0000-0000-0000B38C0000}"/>
    <cellStyle name="20% - Accent1 4 2 4 3 2 3 4 3" xfId="36203" xr:uid="{00000000-0005-0000-0000-0000B48C0000}"/>
    <cellStyle name="20% - Accent1 4 2 4 3 2 3 4 3 2" xfId="36204" xr:uid="{00000000-0005-0000-0000-0000B58C0000}"/>
    <cellStyle name="20% - Accent1 4 2 4 3 2 3 4 4" xfId="36205" xr:uid="{00000000-0005-0000-0000-0000B68C0000}"/>
    <cellStyle name="20% - Accent1 4 2 4 3 2 3 5" xfId="36206" xr:uid="{00000000-0005-0000-0000-0000B78C0000}"/>
    <cellStyle name="20% - Accent1 4 2 4 3 2 3 5 2" xfId="36207" xr:uid="{00000000-0005-0000-0000-0000B88C0000}"/>
    <cellStyle name="20% - Accent1 4 2 4 3 2 3 5 2 2" xfId="36208" xr:uid="{00000000-0005-0000-0000-0000B98C0000}"/>
    <cellStyle name="20% - Accent1 4 2 4 3 2 3 5 3" xfId="36209" xr:uid="{00000000-0005-0000-0000-0000BA8C0000}"/>
    <cellStyle name="20% - Accent1 4 2 4 3 2 3 6" xfId="36210" xr:uid="{00000000-0005-0000-0000-0000BB8C0000}"/>
    <cellStyle name="20% - Accent1 4 2 4 3 2 3 6 2" xfId="36211" xr:uid="{00000000-0005-0000-0000-0000BC8C0000}"/>
    <cellStyle name="20% - Accent1 4 2 4 3 2 3 6 2 2" xfId="36212" xr:uid="{00000000-0005-0000-0000-0000BD8C0000}"/>
    <cellStyle name="20% - Accent1 4 2 4 3 2 3 6 3" xfId="36213" xr:uid="{00000000-0005-0000-0000-0000BE8C0000}"/>
    <cellStyle name="20% - Accent1 4 2 4 3 2 3 7" xfId="36214" xr:uid="{00000000-0005-0000-0000-0000BF8C0000}"/>
    <cellStyle name="20% - Accent1 4 2 4 3 2 3 7 2" xfId="36215" xr:uid="{00000000-0005-0000-0000-0000C08C0000}"/>
    <cellStyle name="20% - Accent1 4 2 4 3 2 3 8" xfId="36216" xr:uid="{00000000-0005-0000-0000-0000C18C0000}"/>
    <cellStyle name="20% - Accent1 4 2 4 3 2 3 8 2" xfId="36217" xr:uid="{00000000-0005-0000-0000-0000C28C0000}"/>
    <cellStyle name="20% - Accent1 4 2 4 3 2 3 9" xfId="36218" xr:uid="{00000000-0005-0000-0000-0000C38C0000}"/>
    <cellStyle name="20% - Accent1 4 2 4 3 2 4" xfId="36219" xr:uid="{00000000-0005-0000-0000-0000C48C0000}"/>
    <cellStyle name="20% - Accent1 4 2 4 3 2 4 2" xfId="36220" xr:uid="{00000000-0005-0000-0000-0000C58C0000}"/>
    <cellStyle name="20% - Accent1 4 2 4 3 2 4 2 2" xfId="36221" xr:uid="{00000000-0005-0000-0000-0000C68C0000}"/>
    <cellStyle name="20% - Accent1 4 2 4 3 2 4 2 2 2" xfId="36222" xr:uid="{00000000-0005-0000-0000-0000C78C0000}"/>
    <cellStyle name="20% - Accent1 4 2 4 3 2 4 2 3" xfId="36223" xr:uid="{00000000-0005-0000-0000-0000C88C0000}"/>
    <cellStyle name="20% - Accent1 4 2 4 3 2 4 3" xfId="36224" xr:uid="{00000000-0005-0000-0000-0000C98C0000}"/>
    <cellStyle name="20% - Accent1 4 2 4 3 2 4 3 2" xfId="36225" xr:uid="{00000000-0005-0000-0000-0000CA8C0000}"/>
    <cellStyle name="20% - Accent1 4 2 4 3 2 4 4" xfId="36226" xr:uid="{00000000-0005-0000-0000-0000CB8C0000}"/>
    <cellStyle name="20% - Accent1 4 2 4 3 2 5" xfId="36227" xr:uid="{00000000-0005-0000-0000-0000CC8C0000}"/>
    <cellStyle name="20% - Accent1 4 2 4 3 2 5 2" xfId="36228" xr:uid="{00000000-0005-0000-0000-0000CD8C0000}"/>
    <cellStyle name="20% - Accent1 4 2 4 3 2 5 2 2" xfId="36229" xr:uid="{00000000-0005-0000-0000-0000CE8C0000}"/>
    <cellStyle name="20% - Accent1 4 2 4 3 2 5 2 2 2" xfId="36230" xr:uid="{00000000-0005-0000-0000-0000CF8C0000}"/>
    <cellStyle name="20% - Accent1 4 2 4 3 2 5 2 3" xfId="36231" xr:uid="{00000000-0005-0000-0000-0000D08C0000}"/>
    <cellStyle name="20% - Accent1 4 2 4 3 2 5 3" xfId="36232" xr:uid="{00000000-0005-0000-0000-0000D18C0000}"/>
    <cellStyle name="20% - Accent1 4 2 4 3 2 5 3 2" xfId="36233" xr:uid="{00000000-0005-0000-0000-0000D28C0000}"/>
    <cellStyle name="20% - Accent1 4 2 4 3 2 5 4" xfId="36234" xr:uid="{00000000-0005-0000-0000-0000D38C0000}"/>
    <cellStyle name="20% - Accent1 4 2 4 3 2 6" xfId="36235" xr:uid="{00000000-0005-0000-0000-0000D48C0000}"/>
    <cellStyle name="20% - Accent1 4 2 4 3 2 6 2" xfId="36236" xr:uid="{00000000-0005-0000-0000-0000D58C0000}"/>
    <cellStyle name="20% - Accent1 4 2 4 3 2 6 2 2" xfId="36237" xr:uid="{00000000-0005-0000-0000-0000D68C0000}"/>
    <cellStyle name="20% - Accent1 4 2 4 3 2 6 2 2 2" xfId="36238" xr:uid="{00000000-0005-0000-0000-0000D78C0000}"/>
    <cellStyle name="20% - Accent1 4 2 4 3 2 6 2 3" xfId="36239" xr:uid="{00000000-0005-0000-0000-0000D88C0000}"/>
    <cellStyle name="20% - Accent1 4 2 4 3 2 6 3" xfId="36240" xr:uid="{00000000-0005-0000-0000-0000D98C0000}"/>
    <cellStyle name="20% - Accent1 4 2 4 3 2 6 3 2" xfId="36241" xr:uid="{00000000-0005-0000-0000-0000DA8C0000}"/>
    <cellStyle name="20% - Accent1 4 2 4 3 2 6 4" xfId="36242" xr:uid="{00000000-0005-0000-0000-0000DB8C0000}"/>
    <cellStyle name="20% - Accent1 4 2 4 3 2 7" xfId="36243" xr:uid="{00000000-0005-0000-0000-0000DC8C0000}"/>
    <cellStyle name="20% - Accent1 4 2 4 3 2 7 2" xfId="36244" xr:uid="{00000000-0005-0000-0000-0000DD8C0000}"/>
    <cellStyle name="20% - Accent1 4 2 4 3 2 7 2 2" xfId="36245" xr:uid="{00000000-0005-0000-0000-0000DE8C0000}"/>
    <cellStyle name="20% - Accent1 4 2 4 3 2 7 3" xfId="36246" xr:uid="{00000000-0005-0000-0000-0000DF8C0000}"/>
    <cellStyle name="20% - Accent1 4 2 4 3 2 8" xfId="36247" xr:uid="{00000000-0005-0000-0000-0000E08C0000}"/>
    <cellStyle name="20% - Accent1 4 2 4 3 2 8 2" xfId="36248" xr:uid="{00000000-0005-0000-0000-0000E18C0000}"/>
    <cellStyle name="20% - Accent1 4 2 4 3 2 8 2 2" xfId="36249" xr:uid="{00000000-0005-0000-0000-0000E28C0000}"/>
    <cellStyle name="20% - Accent1 4 2 4 3 2 8 3" xfId="36250" xr:uid="{00000000-0005-0000-0000-0000E38C0000}"/>
    <cellStyle name="20% - Accent1 4 2 4 3 2 9" xfId="36251" xr:uid="{00000000-0005-0000-0000-0000E48C0000}"/>
    <cellStyle name="20% - Accent1 4 2 4 3 2 9 2" xfId="36252" xr:uid="{00000000-0005-0000-0000-0000E58C0000}"/>
    <cellStyle name="20% - Accent1 4 2 4 3 3" xfId="36253" xr:uid="{00000000-0005-0000-0000-0000E68C0000}"/>
    <cellStyle name="20% - Accent1 4 2 4 3 3 10" xfId="36254" xr:uid="{00000000-0005-0000-0000-0000E78C0000}"/>
    <cellStyle name="20% - Accent1 4 2 4 3 3 10 2" xfId="36255" xr:uid="{00000000-0005-0000-0000-0000E88C0000}"/>
    <cellStyle name="20% - Accent1 4 2 4 3 3 11" xfId="36256" xr:uid="{00000000-0005-0000-0000-0000E98C0000}"/>
    <cellStyle name="20% - Accent1 4 2 4 3 3 2" xfId="36257" xr:uid="{00000000-0005-0000-0000-0000EA8C0000}"/>
    <cellStyle name="20% - Accent1 4 2 4 3 3 2 2" xfId="36258" xr:uid="{00000000-0005-0000-0000-0000EB8C0000}"/>
    <cellStyle name="20% - Accent1 4 2 4 3 3 2 2 2" xfId="36259" xr:uid="{00000000-0005-0000-0000-0000EC8C0000}"/>
    <cellStyle name="20% - Accent1 4 2 4 3 3 2 2 2 2" xfId="36260" xr:uid="{00000000-0005-0000-0000-0000ED8C0000}"/>
    <cellStyle name="20% - Accent1 4 2 4 3 3 2 2 2 2 2" xfId="36261" xr:uid="{00000000-0005-0000-0000-0000EE8C0000}"/>
    <cellStyle name="20% - Accent1 4 2 4 3 3 2 2 2 3" xfId="36262" xr:uid="{00000000-0005-0000-0000-0000EF8C0000}"/>
    <cellStyle name="20% - Accent1 4 2 4 3 3 2 2 3" xfId="36263" xr:uid="{00000000-0005-0000-0000-0000F08C0000}"/>
    <cellStyle name="20% - Accent1 4 2 4 3 3 2 2 3 2" xfId="36264" xr:uid="{00000000-0005-0000-0000-0000F18C0000}"/>
    <cellStyle name="20% - Accent1 4 2 4 3 3 2 2 4" xfId="36265" xr:uid="{00000000-0005-0000-0000-0000F28C0000}"/>
    <cellStyle name="20% - Accent1 4 2 4 3 3 2 3" xfId="36266" xr:uid="{00000000-0005-0000-0000-0000F38C0000}"/>
    <cellStyle name="20% - Accent1 4 2 4 3 3 2 3 2" xfId="36267" xr:uid="{00000000-0005-0000-0000-0000F48C0000}"/>
    <cellStyle name="20% - Accent1 4 2 4 3 3 2 3 2 2" xfId="36268" xr:uid="{00000000-0005-0000-0000-0000F58C0000}"/>
    <cellStyle name="20% - Accent1 4 2 4 3 3 2 3 2 2 2" xfId="36269" xr:uid="{00000000-0005-0000-0000-0000F68C0000}"/>
    <cellStyle name="20% - Accent1 4 2 4 3 3 2 3 2 3" xfId="36270" xr:uid="{00000000-0005-0000-0000-0000F78C0000}"/>
    <cellStyle name="20% - Accent1 4 2 4 3 3 2 3 3" xfId="36271" xr:uid="{00000000-0005-0000-0000-0000F88C0000}"/>
    <cellStyle name="20% - Accent1 4 2 4 3 3 2 3 3 2" xfId="36272" xr:uid="{00000000-0005-0000-0000-0000F98C0000}"/>
    <cellStyle name="20% - Accent1 4 2 4 3 3 2 3 4" xfId="36273" xr:uid="{00000000-0005-0000-0000-0000FA8C0000}"/>
    <cellStyle name="20% - Accent1 4 2 4 3 3 2 4" xfId="36274" xr:uid="{00000000-0005-0000-0000-0000FB8C0000}"/>
    <cellStyle name="20% - Accent1 4 2 4 3 3 2 4 2" xfId="36275" xr:uid="{00000000-0005-0000-0000-0000FC8C0000}"/>
    <cellStyle name="20% - Accent1 4 2 4 3 3 2 4 2 2" xfId="36276" xr:uid="{00000000-0005-0000-0000-0000FD8C0000}"/>
    <cellStyle name="20% - Accent1 4 2 4 3 3 2 4 2 2 2" xfId="36277" xr:uid="{00000000-0005-0000-0000-0000FE8C0000}"/>
    <cellStyle name="20% - Accent1 4 2 4 3 3 2 4 2 3" xfId="36278" xr:uid="{00000000-0005-0000-0000-0000FF8C0000}"/>
    <cellStyle name="20% - Accent1 4 2 4 3 3 2 4 3" xfId="36279" xr:uid="{00000000-0005-0000-0000-0000008D0000}"/>
    <cellStyle name="20% - Accent1 4 2 4 3 3 2 4 3 2" xfId="36280" xr:uid="{00000000-0005-0000-0000-0000018D0000}"/>
    <cellStyle name="20% - Accent1 4 2 4 3 3 2 4 4" xfId="36281" xr:uid="{00000000-0005-0000-0000-0000028D0000}"/>
    <cellStyle name="20% - Accent1 4 2 4 3 3 2 5" xfId="36282" xr:uid="{00000000-0005-0000-0000-0000038D0000}"/>
    <cellStyle name="20% - Accent1 4 2 4 3 3 2 5 2" xfId="36283" xr:uid="{00000000-0005-0000-0000-0000048D0000}"/>
    <cellStyle name="20% - Accent1 4 2 4 3 3 2 5 2 2" xfId="36284" xr:uid="{00000000-0005-0000-0000-0000058D0000}"/>
    <cellStyle name="20% - Accent1 4 2 4 3 3 2 5 3" xfId="36285" xr:uid="{00000000-0005-0000-0000-0000068D0000}"/>
    <cellStyle name="20% - Accent1 4 2 4 3 3 2 6" xfId="36286" xr:uid="{00000000-0005-0000-0000-0000078D0000}"/>
    <cellStyle name="20% - Accent1 4 2 4 3 3 2 6 2" xfId="36287" xr:uid="{00000000-0005-0000-0000-0000088D0000}"/>
    <cellStyle name="20% - Accent1 4 2 4 3 3 2 6 2 2" xfId="36288" xr:uid="{00000000-0005-0000-0000-0000098D0000}"/>
    <cellStyle name="20% - Accent1 4 2 4 3 3 2 6 3" xfId="36289" xr:uid="{00000000-0005-0000-0000-00000A8D0000}"/>
    <cellStyle name="20% - Accent1 4 2 4 3 3 2 7" xfId="36290" xr:uid="{00000000-0005-0000-0000-00000B8D0000}"/>
    <cellStyle name="20% - Accent1 4 2 4 3 3 2 7 2" xfId="36291" xr:uid="{00000000-0005-0000-0000-00000C8D0000}"/>
    <cellStyle name="20% - Accent1 4 2 4 3 3 2 8" xfId="36292" xr:uid="{00000000-0005-0000-0000-00000D8D0000}"/>
    <cellStyle name="20% - Accent1 4 2 4 3 3 2 8 2" xfId="36293" xr:uid="{00000000-0005-0000-0000-00000E8D0000}"/>
    <cellStyle name="20% - Accent1 4 2 4 3 3 2 9" xfId="36294" xr:uid="{00000000-0005-0000-0000-00000F8D0000}"/>
    <cellStyle name="20% - Accent1 4 2 4 3 3 3" xfId="36295" xr:uid="{00000000-0005-0000-0000-0000108D0000}"/>
    <cellStyle name="20% - Accent1 4 2 4 3 3 3 2" xfId="36296" xr:uid="{00000000-0005-0000-0000-0000118D0000}"/>
    <cellStyle name="20% - Accent1 4 2 4 3 3 3 2 2" xfId="36297" xr:uid="{00000000-0005-0000-0000-0000128D0000}"/>
    <cellStyle name="20% - Accent1 4 2 4 3 3 3 2 2 2" xfId="36298" xr:uid="{00000000-0005-0000-0000-0000138D0000}"/>
    <cellStyle name="20% - Accent1 4 2 4 3 3 3 2 2 2 2" xfId="36299" xr:uid="{00000000-0005-0000-0000-0000148D0000}"/>
    <cellStyle name="20% - Accent1 4 2 4 3 3 3 2 2 3" xfId="36300" xr:uid="{00000000-0005-0000-0000-0000158D0000}"/>
    <cellStyle name="20% - Accent1 4 2 4 3 3 3 2 3" xfId="36301" xr:uid="{00000000-0005-0000-0000-0000168D0000}"/>
    <cellStyle name="20% - Accent1 4 2 4 3 3 3 2 3 2" xfId="36302" xr:uid="{00000000-0005-0000-0000-0000178D0000}"/>
    <cellStyle name="20% - Accent1 4 2 4 3 3 3 2 4" xfId="36303" xr:uid="{00000000-0005-0000-0000-0000188D0000}"/>
    <cellStyle name="20% - Accent1 4 2 4 3 3 3 3" xfId="36304" xr:uid="{00000000-0005-0000-0000-0000198D0000}"/>
    <cellStyle name="20% - Accent1 4 2 4 3 3 3 3 2" xfId="36305" xr:uid="{00000000-0005-0000-0000-00001A8D0000}"/>
    <cellStyle name="20% - Accent1 4 2 4 3 3 3 3 2 2" xfId="36306" xr:uid="{00000000-0005-0000-0000-00001B8D0000}"/>
    <cellStyle name="20% - Accent1 4 2 4 3 3 3 3 2 2 2" xfId="36307" xr:uid="{00000000-0005-0000-0000-00001C8D0000}"/>
    <cellStyle name="20% - Accent1 4 2 4 3 3 3 3 2 3" xfId="36308" xr:uid="{00000000-0005-0000-0000-00001D8D0000}"/>
    <cellStyle name="20% - Accent1 4 2 4 3 3 3 3 3" xfId="36309" xr:uid="{00000000-0005-0000-0000-00001E8D0000}"/>
    <cellStyle name="20% - Accent1 4 2 4 3 3 3 3 3 2" xfId="36310" xr:uid="{00000000-0005-0000-0000-00001F8D0000}"/>
    <cellStyle name="20% - Accent1 4 2 4 3 3 3 3 4" xfId="36311" xr:uid="{00000000-0005-0000-0000-0000208D0000}"/>
    <cellStyle name="20% - Accent1 4 2 4 3 3 3 4" xfId="36312" xr:uid="{00000000-0005-0000-0000-0000218D0000}"/>
    <cellStyle name="20% - Accent1 4 2 4 3 3 3 4 2" xfId="36313" xr:uid="{00000000-0005-0000-0000-0000228D0000}"/>
    <cellStyle name="20% - Accent1 4 2 4 3 3 3 4 2 2" xfId="36314" xr:uid="{00000000-0005-0000-0000-0000238D0000}"/>
    <cellStyle name="20% - Accent1 4 2 4 3 3 3 4 2 2 2" xfId="36315" xr:uid="{00000000-0005-0000-0000-0000248D0000}"/>
    <cellStyle name="20% - Accent1 4 2 4 3 3 3 4 2 3" xfId="36316" xr:uid="{00000000-0005-0000-0000-0000258D0000}"/>
    <cellStyle name="20% - Accent1 4 2 4 3 3 3 4 3" xfId="36317" xr:uid="{00000000-0005-0000-0000-0000268D0000}"/>
    <cellStyle name="20% - Accent1 4 2 4 3 3 3 4 3 2" xfId="36318" xr:uid="{00000000-0005-0000-0000-0000278D0000}"/>
    <cellStyle name="20% - Accent1 4 2 4 3 3 3 4 4" xfId="36319" xr:uid="{00000000-0005-0000-0000-0000288D0000}"/>
    <cellStyle name="20% - Accent1 4 2 4 3 3 3 5" xfId="36320" xr:uid="{00000000-0005-0000-0000-0000298D0000}"/>
    <cellStyle name="20% - Accent1 4 2 4 3 3 3 5 2" xfId="36321" xr:uid="{00000000-0005-0000-0000-00002A8D0000}"/>
    <cellStyle name="20% - Accent1 4 2 4 3 3 3 5 2 2" xfId="36322" xr:uid="{00000000-0005-0000-0000-00002B8D0000}"/>
    <cellStyle name="20% - Accent1 4 2 4 3 3 3 5 3" xfId="36323" xr:uid="{00000000-0005-0000-0000-00002C8D0000}"/>
    <cellStyle name="20% - Accent1 4 2 4 3 3 3 6" xfId="36324" xr:uid="{00000000-0005-0000-0000-00002D8D0000}"/>
    <cellStyle name="20% - Accent1 4 2 4 3 3 3 6 2" xfId="36325" xr:uid="{00000000-0005-0000-0000-00002E8D0000}"/>
    <cellStyle name="20% - Accent1 4 2 4 3 3 3 6 2 2" xfId="36326" xr:uid="{00000000-0005-0000-0000-00002F8D0000}"/>
    <cellStyle name="20% - Accent1 4 2 4 3 3 3 6 3" xfId="36327" xr:uid="{00000000-0005-0000-0000-0000308D0000}"/>
    <cellStyle name="20% - Accent1 4 2 4 3 3 3 7" xfId="36328" xr:uid="{00000000-0005-0000-0000-0000318D0000}"/>
    <cellStyle name="20% - Accent1 4 2 4 3 3 3 7 2" xfId="36329" xr:uid="{00000000-0005-0000-0000-0000328D0000}"/>
    <cellStyle name="20% - Accent1 4 2 4 3 3 3 8" xfId="36330" xr:uid="{00000000-0005-0000-0000-0000338D0000}"/>
    <cellStyle name="20% - Accent1 4 2 4 3 3 3 8 2" xfId="36331" xr:uid="{00000000-0005-0000-0000-0000348D0000}"/>
    <cellStyle name="20% - Accent1 4 2 4 3 3 3 9" xfId="36332" xr:uid="{00000000-0005-0000-0000-0000358D0000}"/>
    <cellStyle name="20% - Accent1 4 2 4 3 3 4" xfId="36333" xr:uid="{00000000-0005-0000-0000-0000368D0000}"/>
    <cellStyle name="20% - Accent1 4 2 4 3 3 4 2" xfId="36334" xr:uid="{00000000-0005-0000-0000-0000378D0000}"/>
    <cellStyle name="20% - Accent1 4 2 4 3 3 4 2 2" xfId="36335" xr:uid="{00000000-0005-0000-0000-0000388D0000}"/>
    <cellStyle name="20% - Accent1 4 2 4 3 3 4 2 2 2" xfId="36336" xr:uid="{00000000-0005-0000-0000-0000398D0000}"/>
    <cellStyle name="20% - Accent1 4 2 4 3 3 4 2 3" xfId="36337" xr:uid="{00000000-0005-0000-0000-00003A8D0000}"/>
    <cellStyle name="20% - Accent1 4 2 4 3 3 4 3" xfId="36338" xr:uid="{00000000-0005-0000-0000-00003B8D0000}"/>
    <cellStyle name="20% - Accent1 4 2 4 3 3 4 3 2" xfId="36339" xr:uid="{00000000-0005-0000-0000-00003C8D0000}"/>
    <cellStyle name="20% - Accent1 4 2 4 3 3 4 4" xfId="36340" xr:uid="{00000000-0005-0000-0000-00003D8D0000}"/>
    <cellStyle name="20% - Accent1 4 2 4 3 3 5" xfId="36341" xr:uid="{00000000-0005-0000-0000-00003E8D0000}"/>
    <cellStyle name="20% - Accent1 4 2 4 3 3 5 2" xfId="36342" xr:uid="{00000000-0005-0000-0000-00003F8D0000}"/>
    <cellStyle name="20% - Accent1 4 2 4 3 3 5 2 2" xfId="36343" xr:uid="{00000000-0005-0000-0000-0000408D0000}"/>
    <cellStyle name="20% - Accent1 4 2 4 3 3 5 2 2 2" xfId="36344" xr:uid="{00000000-0005-0000-0000-0000418D0000}"/>
    <cellStyle name="20% - Accent1 4 2 4 3 3 5 2 3" xfId="36345" xr:uid="{00000000-0005-0000-0000-0000428D0000}"/>
    <cellStyle name="20% - Accent1 4 2 4 3 3 5 3" xfId="36346" xr:uid="{00000000-0005-0000-0000-0000438D0000}"/>
    <cellStyle name="20% - Accent1 4 2 4 3 3 5 3 2" xfId="36347" xr:uid="{00000000-0005-0000-0000-0000448D0000}"/>
    <cellStyle name="20% - Accent1 4 2 4 3 3 5 4" xfId="36348" xr:uid="{00000000-0005-0000-0000-0000458D0000}"/>
    <cellStyle name="20% - Accent1 4 2 4 3 3 6" xfId="36349" xr:uid="{00000000-0005-0000-0000-0000468D0000}"/>
    <cellStyle name="20% - Accent1 4 2 4 3 3 6 2" xfId="36350" xr:uid="{00000000-0005-0000-0000-0000478D0000}"/>
    <cellStyle name="20% - Accent1 4 2 4 3 3 6 2 2" xfId="36351" xr:uid="{00000000-0005-0000-0000-0000488D0000}"/>
    <cellStyle name="20% - Accent1 4 2 4 3 3 6 2 2 2" xfId="36352" xr:uid="{00000000-0005-0000-0000-0000498D0000}"/>
    <cellStyle name="20% - Accent1 4 2 4 3 3 6 2 3" xfId="36353" xr:uid="{00000000-0005-0000-0000-00004A8D0000}"/>
    <cellStyle name="20% - Accent1 4 2 4 3 3 6 3" xfId="36354" xr:uid="{00000000-0005-0000-0000-00004B8D0000}"/>
    <cellStyle name="20% - Accent1 4 2 4 3 3 6 3 2" xfId="36355" xr:uid="{00000000-0005-0000-0000-00004C8D0000}"/>
    <cellStyle name="20% - Accent1 4 2 4 3 3 6 4" xfId="36356" xr:uid="{00000000-0005-0000-0000-00004D8D0000}"/>
    <cellStyle name="20% - Accent1 4 2 4 3 3 7" xfId="36357" xr:uid="{00000000-0005-0000-0000-00004E8D0000}"/>
    <cellStyle name="20% - Accent1 4 2 4 3 3 7 2" xfId="36358" xr:uid="{00000000-0005-0000-0000-00004F8D0000}"/>
    <cellStyle name="20% - Accent1 4 2 4 3 3 7 2 2" xfId="36359" xr:uid="{00000000-0005-0000-0000-0000508D0000}"/>
    <cellStyle name="20% - Accent1 4 2 4 3 3 7 3" xfId="36360" xr:uid="{00000000-0005-0000-0000-0000518D0000}"/>
    <cellStyle name="20% - Accent1 4 2 4 3 3 8" xfId="36361" xr:uid="{00000000-0005-0000-0000-0000528D0000}"/>
    <cellStyle name="20% - Accent1 4 2 4 3 3 8 2" xfId="36362" xr:uid="{00000000-0005-0000-0000-0000538D0000}"/>
    <cellStyle name="20% - Accent1 4 2 4 3 3 8 2 2" xfId="36363" xr:uid="{00000000-0005-0000-0000-0000548D0000}"/>
    <cellStyle name="20% - Accent1 4 2 4 3 3 8 3" xfId="36364" xr:uid="{00000000-0005-0000-0000-0000558D0000}"/>
    <cellStyle name="20% - Accent1 4 2 4 3 3 9" xfId="36365" xr:uid="{00000000-0005-0000-0000-0000568D0000}"/>
    <cellStyle name="20% - Accent1 4 2 4 3 3 9 2" xfId="36366" xr:uid="{00000000-0005-0000-0000-0000578D0000}"/>
    <cellStyle name="20% - Accent1 4 2 4 3 4" xfId="36367" xr:uid="{00000000-0005-0000-0000-0000588D0000}"/>
    <cellStyle name="20% - Accent1 4 2 4 3 4 10" xfId="36368" xr:uid="{00000000-0005-0000-0000-0000598D0000}"/>
    <cellStyle name="20% - Accent1 4 2 4 3 4 10 2" xfId="36369" xr:uid="{00000000-0005-0000-0000-00005A8D0000}"/>
    <cellStyle name="20% - Accent1 4 2 4 3 4 11" xfId="36370" xr:uid="{00000000-0005-0000-0000-00005B8D0000}"/>
    <cellStyle name="20% - Accent1 4 2 4 3 4 2" xfId="36371" xr:uid="{00000000-0005-0000-0000-00005C8D0000}"/>
    <cellStyle name="20% - Accent1 4 2 4 3 4 2 2" xfId="36372" xr:uid="{00000000-0005-0000-0000-00005D8D0000}"/>
    <cellStyle name="20% - Accent1 4 2 4 3 4 2 2 2" xfId="36373" xr:uid="{00000000-0005-0000-0000-00005E8D0000}"/>
    <cellStyle name="20% - Accent1 4 2 4 3 4 2 2 2 2" xfId="36374" xr:uid="{00000000-0005-0000-0000-00005F8D0000}"/>
    <cellStyle name="20% - Accent1 4 2 4 3 4 2 2 2 2 2" xfId="36375" xr:uid="{00000000-0005-0000-0000-0000608D0000}"/>
    <cellStyle name="20% - Accent1 4 2 4 3 4 2 2 2 3" xfId="36376" xr:uid="{00000000-0005-0000-0000-0000618D0000}"/>
    <cellStyle name="20% - Accent1 4 2 4 3 4 2 2 3" xfId="36377" xr:uid="{00000000-0005-0000-0000-0000628D0000}"/>
    <cellStyle name="20% - Accent1 4 2 4 3 4 2 2 3 2" xfId="36378" xr:uid="{00000000-0005-0000-0000-0000638D0000}"/>
    <cellStyle name="20% - Accent1 4 2 4 3 4 2 2 4" xfId="36379" xr:uid="{00000000-0005-0000-0000-0000648D0000}"/>
    <cellStyle name="20% - Accent1 4 2 4 3 4 2 3" xfId="36380" xr:uid="{00000000-0005-0000-0000-0000658D0000}"/>
    <cellStyle name="20% - Accent1 4 2 4 3 4 2 3 2" xfId="36381" xr:uid="{00000000-0005-0000-0000-0000668D0000}"/>
    <cellStyle name="20% - Accent1 4 2 4 3 4 2 3 2 2" xfId="36382" xr:uid="{00000000-0005-0000-0000-0000678D0000}"/>
    <cellStyle name="20% - Accent1 4 2 4 3 4 2 3 2 2 2" xfId="36383" xr:uid="{00000000-0005-0000-0000-0000688D0000}"/>
    <cellStyle name="20% - Accent1 4 2 4 3 4 2 3 2 3" xfId="36384" xr:uid="{00000000-0005-0000-0000-0000698D0000}"/>
    <cellStyle name="20% - Accent1 4 2 4 3 4 2 3 3" xfId="36385" xr:uid="{00000000-0005-0000-0000-00006A8D0000}"/>
    <cellStyle name="20% - Accent1 4 2 4 3 4 2 3 3 2" xfId="36386" xr:uid="{00000000-0005-0000-0000-00006B8D0000}"/>
    <cellStyle name="20% - Accent1 4 2 4 3 4 2 3 4" xfId="36387" xr:uid="{00000000-0005-0000-0000-00006C8D0000}"/>
    <cellStyle name="20% - Accent1 4 2 4 3 4 2 4" xfId="36388" xr:uid="{00000000-0005-0000-0000-00006D8D0000}"/>
    <cellStyle name="20% - Accent1 4 2 4 3 4 2 4 2" xfId="36389" xr:uid="{00000000-0005-0000-0000-00006E8D0000}"/>
    <cellStyle name="20% - Accent1 4 2 4 3 4 2 4 2 2" xfId="36390" xr:uid="{00000000-0005-0000-0000-00006F8D0000}"/>
    <cellStyle name="20% - Accent1 4 2 4 3 4 2 4 2 2 2" xfId="36391" xr:uid="{00000000-0005-0000-0000-0000708D0000}"/>
    <cellStyle name="20% - Accent1 4 2 4 3 4 2 4 2 3" xfId="36392" xr:uid="{00000000-0005-0000-0000-0000718D0000}"/>
    <cellStyle name="20% - Accent1 4 2 4 3 4 2 4 3" xfId="36393" xr:uid="{00000000-0005-0000-0000-0000728D0000}"/>
    <cellStyle name="20% - Accent1 4 2 4 3 4 2 4 3 2" xfId="36394" xr:uid="{00000000-0005-0000-0000-0000738D0000}"/>
    <cellStyle name="20% - Accent1 4 2 4 3 4 2 4 4" xfId="36395" xr:uid="{00000000-0005-0000-0000-0000748D0000}"/>
    <cellStyle name="20% - Accent1 4 2 4 3 4 2 5" xfId="36396" xr:uid="{00000000-0005-0000-0000-0000758D0000}"/>
    <cellStyle name="20% - Accent1 4 2 4 3 4 2 5 2" xfId="36397" xr:uid="{00000000-0005-0000-0000-0000768D0000}"/>
    <cellStyle name="20% - Accent1 4 2 4 3 4 2 5 2 2" xfId="36398" xr:uid="{00000000-0005-0000-0000-0000778D0000}"/>
    <cellStyle name="20% - Accent1 4 2 4 3 4 2 5 3" xfId="36399" xr:uid="{00000000-0005-0000-0000-0000788D0000}"/>
    <cellStyle name="20% - Accent1 4 2 4 3 4 2 6" xfId="36400" xr:uid="{00000000-0005-0000-0000-0000798D0000}"/>
    <cellStyle name="20% - Accent1 4 2 4 3 4 2 6 2" xfId="36401" xr:uid="{00000000-0005-0000-0000-00007A8D0000}"/>
    <cellStyle name="20% - Accent1 4 2 4 3 4 2 6 2 2" xfId="36402" xr:uid="{00000000-0005-0000-0000-00007B8D0000}"/>
    <cellStyle name="20% - Accent1 4 2 4 3 4 2 6 3" xfId="36403" xr:uid="{00000000-0005-0000-0000-00007C8D0000}"/>
    <cellStyle name="20% - Accent1 4 2 4 3 4 2 7" xfId="36404" xr:uid="{00000000-0005-0000-0000-00007D8D0000}"/>
    <cellStyle name="20% - Accent1 4 2 4 3 4 2 7 2" xfId="36405" xr:uid="{00000000-0005-0000-0000-00007E8D0000}"/>
    <cellStyle name="20% - Accent1 4 2 4 3 4 2 8" xfId="36406" xr:uid="{00000000-0005-0000-0000-00007F8D0000}"/>
    <cellStyle name="20% - Accent1 4 2 4 3 4 2 8 2" xfId="36407" xr:uid="{00000000-0005-0000-0000-0000808D0000}"/>
    <cellStyle name="20% - Accent1 4 2 4 3 4 2 9" xfId="36408" xr:uid="{00000000-0005-0000-0000-0000818D0000}"/>
    <cellStyle name="20% - Accent1 4 2 4 3 4 3" xfId="36409" xr:uid="{00000000-0005-0000-0000-0000828D0000}"/>
    <cellStyle name="20% - Accent1 4 2 4 3 4 3 2" xfId="36410" xr:uid="{00000000-0005-0000-0000-0000838D0000}"/>
    <cellStyle name="20% - Accent1 4 2 4 3 4 3 2 2" xfId="36411" xr:uid="{00000000-0005-0000-0000-0000848D0000}"/>
    <cellStyle name="20% - Accent1 4 2 4 3 4 3 2 2 2" xfId="36412" xr:uid="{00000000-0005-0000-0000-0000858D0000}"/>
    <cellStyle name="20% - Accent1 4 2 4 3 4 3 2 2 2 2" xfId="36413" xr:uid="{00000000-0005-0000-0000-0000868D0000}"/>
    <cellStyle name="20% - Accent1 4 2 4 3 4 3 2 2 3" xfId="36414" xr:uid="{00000000-0005-0000-0000-0000878D0000}"/>
    <cellStyle name="20% - Accent1 4 2 4 3 4 3 2 3" xfId="36415" xr:uid="{00000000-0005-0000-0000-0000888D0000}"/>
    <cellStyle name="20% - Accent1 4 2 4 3 4 3 2 3 2" xfId="36416" xr:uid="{00000000-0005-0000-0000-0000898D0000}"/>
    <cellStyle name="20% - Accent1 4 2 4 3 4 3 2 4" xfId="36417" xr:uid="{00000000-0005-0000-0000-00008A8D0000}"/>
    <cellStyle name="20% - Accent1 4 2 4 3 4 3 3" xfId="36418" xr:uid="{00000000-0005-0000-0000-00008B8D0000}"/>
    <cellStyle name="20% - Accent1 4 2 4 3 4 3 3 2" xfId="36419" xr:uid="{00000000-0005-0000-0000-00008C8D0000}"/>
    <cellStyle name="20% - Accent1 4 2 4 3 4 3 3 2 2" xfId="36420" xr:uid="{00000000-0005-0000-0000-00008D8D0000}"/>
    <cellStyle name="20% - Accent1 4 2 4 3 4 3 3 2 2 2" xfId="36421" xr:uid="{00000000-0005-0000-0000-00008E8D0000}"/>
    <cellStyle name="20% - Accent1 4 2 4 3 4 3 3 2 3" xfId="36422" xr:uid="{00000000-0005-0000-0000-00008F8D0000}"/>
    <cellStyle name="20% - Accent1 4 2 4 3 4 3 3 3" xfId="36423" xr:uid="{00000000-0005-0000-0000-0000908D0000}"/>
    <cellStyle name="20% - Accent1 4 2 4 3 4 3 3 3 2" xfId="36424" xr:uid="{00000000-0005-0000-0000-0000918D0000}"/>
    <cellStyle name="20% - Accent1 4 2 4 3 4 3 3 4" xfId="36425" xr:uid="{00000000-0005-0000-0000-0000928D0000}"/>
    <cellStyle name="20% - Accent1 4 2 4 3 4 3 4" xfId="36426" xr:uid="{00000000-0005-0000-0000-0000938D0000}"/>
    <cellStyle name="20% - Accent1 4 2 4 3 4 3 4 2" xfId="36427" xr:uid="{00000000-0005-0000-0000-0000948D0000}"/>
    <cellStyle name="20% - Accent1 4 2 4 3 4 3 4 2 2" xfId="36428" xr:uid="{00000000-0005-0000-0000-0000958D0000}"/>
    <cellStyle name="20% - Accent1 4 2 4 3 4 3 4 2 2 2" xfId="36429" xr:uid="{00000000-0005-0000-0000-0000968D0000}"/>
    <cellStyle name="20% - Accent1 4 2 4 3 4 3 4 2 3" xfId="36430" xr:uid="{00000000-0005-0000-0000-0000978D0000}"/>
    <cellStyle name="20% - Accent1 4 2 4 3 4 3 4 3" xfId="36431" xr:uid="{00000000-0005-0000-0000-0000988D0000}"/>
    <cellStyle name="20% - Accent1 4 2 4 3 4 3 4 3 2" xfId="36432" xr:uid="{00000000-0005-0000-0000-0000998D0000}"/>
    <cellStyle name="20% - Accent1 4 2 4 3 4 3 4 4" xfId="36433" xr:uid="{00000000-0005-0000-0000-00009A8D0000}"/>
    <cellStyle name="20% - Accent1 4 2 4 3 4 3 5" xfId="36434" xr:uid="{00000000-0005-0000-0000-00009B8D0000}"/>
    <cellStyle name="20% - Accent1 4 2 4 3 4 3 5 2" xfId="36435" xr:uid="{00000000-0005-0000-0000-00009C8D0000}"/>
    <cellStyle name="20% - Accent1 4 2 4 3 4 3 5 2 2" xfId="36436" xr:uid="{00000000-0005-0000-0000-00009D8D0000}"/>
    <cellStyle name="20% - Accent1 4 2 4 3 4 3 5 3" xfId="36437" xr:uid="{00000000-0005-0000-0000-00009E8D0000}"/>
    <cellStyle name="20% - Accent1 4 2 4 3 4 3 6" xfId="36438" xr:uid="{00000000-0005-0000-0000-00009F8D0000}"/>
    <cellStyle name="20% - Accent1 4 2 4 3 4 3 6 2" xfId="36439" xr:uid="{00000000-0005-0000-0000-0000A08D0000}"/>
    <cellStyle name="20% - Accent1 4 2 4 3 4 3 6 2 2" xfId="36440" xr:uid="{00000000-0005-0000-0000-0000A18D0000}"/>
    <cellStyle name="20% - Accent1 4 2 4 3 4 3 6 3" xfId="36441" xr:uid="{00000000-0005-0000-0000-0000A28D0000}"/>
    <cellStyle name="20% - Accent1 4 2 4 3 4 3 7" xfId="36442" xr:uid="{00000000-0005-0000-0000-0000A38D0000}"/>
    <cellStyle name="20% - Accent1 4 2 4 3 4 3 7 2" xfId="36443" xr:uid="{00000000-0005-0000-0000-0000A48D0000}"/>
    <cellStyle name="20% - Accent1 4 2 4 3 4 3 8" xfId="36444" xr:uid="{00000000-0005-0000-0000-0000A58D0000}"/>
    <cellStyle name="20% - Accent1 4 2 4 3 4 3 8 2" xfId="36445" xr:uid="{00000000-0005-0000-0000-0000A68D0000}"/>
    <cellStyle name="20% - Accent1 4 2 4 3 4 3 9" xfId="36446" xr:uid="{00000000-0005-0000-0000-0000A78D0000}"/>
    <cellStyle name="20% - Accent1 4 2 4 3 4 4" xfId="36447" xr:uid="{00000000-0005-0000-0000-0000A88D0000}"/>
    <cellStyle name="20% - Accent1 4 2 4 3 4 4 2" xfId="36448" xr:uid="{00000000-0005-0000-0000-0000A98D0000}"/>
    <cellStyle name="20% - Accent1 4 2 4 3 4 4 2 2" xfId="36449" xr:uid="{00000000-0005-0000-0000-0000AA8D0000}"/>
    <cellStyle name="20% - Accent1 4 2 4 3 4 4 2 2 2" xfId="36450" xr:uid="{00000000-0005-0000-0000-0000AB8D0000}"/>
    <cellStyle name="20% - Accent1 4 2 4 3 4 4 2 3" xfId="36451" xr:uid="{00000000-0005-0000-0000-0000AC8D0000}"/>
    <cellStyle name="20% - Accent1 4 2 4 3 4 4 3" xfId="36452" xr:uid="{00000000-0005-0000-0000-0000AD8D0000}"/>
    <cellStyle name="20% - Accent1 4 2 4 3 4 4 3 2" xfId="36453" xr:uid="{00000000-0005-0000-0000-0000AE8D0000}"/>
    <cellStyle name="20% - Accent1 4 2 4 3 4 4 4" xfId="36454" xr:uid="{00000000-0005-0000-0000-0000AF8D0000}"/>
    <cellStyle name="20% - Accent1 4 2 4 3 4 5" xfId="36455" xr:uid="{00000000-0005-0000-0000-0000B08D0000}"/>
    <cellStyle name="20% - Accent1 4 2 4 3 4 5 2" xfId="36456" xr:uid="{00000000-0005-0000-0000-0000B18D0000}"/>
    <cellStyle name="20% - Accent1 4 2 4 3 4 5 2 2" xfId="36457" xr:uid="{00000000-0005-0000-0000-0000B28D0000}"/>
    <cellStyle name="20% - Accent1 4 2 4 3 4 5 2 2 2" xfId="36458" xr:uid="{00000000-0005-0000-0000-0000B38D0000}"/>
    <cellStyle name="20% - Accent1 4 2 4 3 4 5 2 3" xfId="36459" xr:uid="{00000000-0005-0000-0000-0000B48D0000}"/>
    <cellStyle name="20% - Accent1 4 2 4 3 4 5 3" xfId="36460" xr:uid="{00000000-0005-0000-0000-0000B58D0000}"/>
    <cellStyle name="20% - Accent1 4 2 4 3 4 5 3 2" xfId="36461" xr:uid="{00000000-0005-0000-0000-0000B68D0000}"/>
    <cellStyle name="20% - Accent1 4 2 4 3 4 5 4" xfId="36462" xr:uid="{00000000-0005-0000-0000-0000B78D0000}"/>
    <cellStyle name="20% - Accent1 4 2 4 3 4 6" xfId="36463" xr:uid="{00000000-0005-0000-0000-0000B88D0000}"/>
    <cellStyle name="20% - Accent1 4 2 4 3 4 6 2" xfId="36464" xr:uid="{00000000-0005-0000-0000-0000B98D0000}"/>
    <cellStyle name="20% - Accent1 4 2 4 3 4 6 2 2" xfId="36465" xr:uid="{00000000-0005-0000-0000-0000BA8D0000}"/>
    <cellStyle name="20% - Accent1 4 2 4 3 4 6 2 2 2" xfId="36466" xr:uid="{00000000-0005-0000-0000-0000BB8D0000}"/>
    <cellStyle name="20% - Accent1 4 2 4 3 4 6 2 3" xfId="36467" xr:uid="{00000000-0005-0000-0000-0000BC8D0000}"/>
    <cellStyle name="20% - Accent1 4 2 4 3 4 6 3" xfId="36468" xr:uid="{00000000-0005-0000-0000-0000BD8D0000}"/>
    <cellStyle name="20% - Accent1 4 2 4 3 4 6 3 2" xfId="36469" xr:uid="{00000000-0005-0000-0000-0000BE8D0000}"/>
    <cellStyle name="20% - Accent1 4 2 4 3 4 6 4" xfId="36470" xr:uid="{00000000-0005-0000-0000-0000BF8D0000}"/>
    <cellStyle name="20% - Accent1 4 2 4 3 4 7" xfId="36471" xr:uid="{00000000-0005-0000-0000-0000C08D0000}"/>
    <cellStyle name="20% - Accent1 4 2 4 3 4 7 2" xfId="36472" xr:uid="{00000000-0005-0000-0000-0000C18D0000}"/>
    <cellStyle name="20% - Accent1 4 2 4 3 4 7 2 2" xfId="36473" xr:uid="{00000000-0005-0000-0000-0000C28D0000}"/>
    <cellStyle name="20% - Accent1 4 2 4 3 4 7 3" xfId="36474" xr:uid="{00000000-0005-0000-0000-0000C38D0000}"/>
    <cellStyle name="20% - Accent1 4 2 4 3 4 8" xfId="36475" xr:uid="{00000000-0005-0000-0000-0000C48D0000}"/>
    <cellStyle name="20% - Accent1 4 2 4 3 4 8 2" xfId="36476" xr:uid="{00000000-0005-0000-0000-0000C58D0000}"/>
    <cellStyle name="20% - Accent1 4 2 4 3 4 8 2 2" xfId="36477" xr:uid="{00000000-0005-0000-0000-0000C68D0000}"/>
    <cellStyle name="20% - Accent1 4 2 4 3 4 8 3" xfId="36478" xr:uid="{00000000-0005-0000-0000-0000C78D0000}"/>
    <cellStyle name="20% - Accent1 4 2 4 3 4 9" xfId="36479" xr:uid="{00000000-0005-0000-0000-0000C88D0000}"/>
    <cellStyle name="20% - Accent1 4 2 4 3 4 9 2" xfId="36480" xr:uid="{00000000-0005-0000-0000-0000C98D0000}"/>
    <cellStyle name="20% - Accent1 4 2 4 3 5" xfId="36481" xr:uid="{00000000-0005-0000-0000-0000CA8D0000}"/>
    <cellStyle name="20% - Accent1 4 2 4 3 5 2" xfId="36482" xr:uid="{00000000-0005-0000-0000-0000CB8D0000}"/>
    <cellStyle name="20% - Accent1 4 2 4 3 5 2 2" xfId="36483" xr:uid="{00000000-0005-0000-0000-0000CC8D0000}"/>
    <cellStyle name="20% - Accent1 4 2 4 3 5 2 2 2" xfId="36484" xr:uid="{00000000-0005-0000-0000-0000CD8D0000}"/>
    <cellStyle name="20% - Accent1 4 2 4 3 5 2 2 2 2" xfId="36485" xr:uid="{00000000-0005-0000-0000-0000CE8D0000}"/>
    <cellStyle name="20% - Accent1 4 2 4 3 5 2 2 3" xfId="36486" xr:uid="{00000000-0005-0000-0000-0000CF8D0000}"/>
    <cellStyle name="20% - Accent1 4 2 4 3 5 2 3" xfId="36487" xr:uid="{00000000-0005-0000-0000-0000D08D0000}"/>
    <cellStyle name="20% - Accent1 4 2 4 3 5 2 3 2" xfId="36488" xr:uid="{00000000-0005-0000-0000-0000D18D0000}"/>
    <cellStyle name="20% - Accent1 4 2 4 3 5 2 4" xfId="36489" xr:uid="{00000000-0005-0000-0000-0000D28D0000}"/>
    <cellStyle name="20% - Accent1 4 2 4 3 5 3" xfId="36490" xr:uid="{00000000-0005-0000-0000-0000D38D0000}"/>
    <cellStyle name="20% - Accent1 4 2 4 3 5 3 2" xfId="36491" xr:uid="{00000000-0005-0000-0000-0000D48D0000}"/>
    <cellStyle name="20% - Accent1 4 2 4 3 5 3 2 2" xfId="36492" xr:uid="{00000000-0005-0000-0000-0000D58D0000}"/>
    <cellStyle name="20% - Accent1 4 2 4 3 5 3 2 2 2" xfId="36493" xr:uid="{00000000-0005-0000-0000-0000D68D0000}"/>
    <cellStyle name="20% - Accent1 4 2 4 3 5 3 2 3" xfId="36494" xr:uid="{00000000-0005-0000-0000-0000D78D0000}"/>
    <cellStyle name="20% - Accent1 4 2 4 3 5 3 3" xfId="36495" xr:uid="{00000000-0005-0000-0000-0000D88D0000}"/>
    <cellStyle name="20% - Accent1 4 2 4 3 5 3 3 2" xfId="36496" xr:uid="{00000000-0005-0000-0000-0000D98D0000}"/>
    <cellStyle name="20% - Accent1 4 2 4 3 5 3 4" xfId="36497" xr:uid="{00000000-0005-0000-0000-0000DA8D0000}"/>
    <cellStyle name="20% - Accent1 4 2 4 3 5 4" xfId="36498" xr:uid="{00000000-0005-0000-0000-0000DB8D0000}"/>
    <cellStyle name="20% - Accent1 4 2 4 3 5 4 2" xfId="36499" xr:uid="{00000000-0005-0000-0000-0000DC8D0000}"/>
    <cellStyle name="20% - Accent1 4 2 4 3 5 4 2 2" xfId="36500" xr:uid="{00000000-0005-0000-0000-0000DD8D0000}"/>
    <cellStyle name="20% - Accent1 4 2 4 3 5 4 2 2 2" xfId="36501" xr:uid="{00000000-0005-0000-0000-0000DE8D0000}"/>
    <cellStyle name="20% - Accent1 4 2 4 3 5 4 2 3" xfId="36502" xr:uid="{00000000-0005-0000-0000-0000DF8D0000}"/>
    <cellStyle name="20% - Accent1 4 2 4 3 5 4 3" xfId="36503" xr:uid="{00000000-0005-0000-0000-0000E08D0000}"/>
    <cellStyle name="20% - Accent1 4 2 4 3 5 4 3 2" xfId="36504" xr:uid="{00000000-0005-0000-0000-0000E18D0000}"/>
    <cellStyle name="20% - Accent1 4 2 4 3 5 4 4" xfId="36505" xr:uid="{00000000-0005-0000-0000-0000E28D0000}"/>
    <cellStyle name="20% - Accent1 4 2 4 3 5 5" xfId="36506" xr:uid="{00000000-0005-0000-0000-0000E38D0000}"/>
    <cellStyle name="20% - Accent1 4 2 4 3 5 5 2" xfId="36507" xr:uid="{00000000-0005-0000-0000-0000E48D0000}"/>
    <cellStyle name="20% - Accent1 4 2 4 3 5 5 2 2" xfId="36508" xr:uid="{00000000-0005-0000-0000-0000E58D0000}"/>
    <cellStyle name="20% - Accent1 4 2 4 3 5 5 3" xfId="36509" xr:uid="{00000000-0005-0000-0000-0000E68D0000}"/>
    <cellStyle name="20% - Accent1 4 2 4 3 5 6" xfId="36510" xr:uid="{00000000-0005-0000-0000-0000E78D0000}"/>
    <cellStyle name="20% - Accent1 4 2 4 3 5 6 2" xfId="36511" xr:uid="{00000000-0005-0000-0000-0000E88D0000}"/>
    <cellStyle name="20% - Accent1 4 2 4 3 5 6 2 2" xfId="36512" xr:uid="{00000000-0005-0000-0000-0000E98D0000}"/>
    <cellStyle name="20% - Accent1 4 2 4 3 5 6 3" xfId="36513" xr:uid="{00000000-0005-0000-0000-0000EA8D0000}"/>
    <cellStyle name="20% - Accent1 4 2 4 3 5 7" xfId="36514" xr:uid="{00000000-0005-0000-0000-0000EB8D0000}"/>
    <cellStyle name="20% - Accent1 4 2 4 3 5 7 2" xfId="36515" xr:uid="{00000000-0005-0000-0000-0000EC8D0000}"/>
    <cellStyle name="20% - Accent1 4 2 4 3 5 8" xfId="36516" xr:uid="{00000000-0005-0000-0000-0000ED8D0000}"/>
    <cellStyle name="20% - Accent1 4 2 4 3 5 8 2" xfId="36517" xr:uid="{00000000-0005-0000-0000-0000EE8D0000}"/>
    <cellStyle name="20% - Accent1 4 2 4 3 5 9" xfId="36518" xr:uid="{00000000-0005-0000-0000-0000EF8D0000}"/>
    <cellStyle name="20% - Accent1 4 2 4 3 6" xfId="36519" xr:uid="{00000000-0005-0000-0000-0000F08D0000}"/>
    <cellStyle name="20% - Accent1 4 2 4 3 6 2" xfId="36520" xr:uid="{00000000-0005-0000-0000-0000F18D0000}"/>
    <cellStyle name="20% - Accent1 4 2 4 3 6 2 2" xfId="36521" xr:uid="{00000000-0005-0000-0000-0000F28D0000}"/>
    <cellStyle name="20% - Accent1 4 2 4 3 6 2 2 2" xfId="36522" xr:uid="{00000000-0005-0000-0000-0000F38D0000}"/>
    <cellStyle name="20% - Accent1 4 2 4 3 6 2 2 2 2" xfId="36523" xr:uid="{00000000-0005-0000-0000-0000F48D0000}"/>
    <cellStyle name="20% - Accent1 4 2 4 3 6 2 2 3" xfId="36524" xr:uid="{00000000-0005-0000-0000-0000F58D0000}"/>
    <cellStyle name="20% - Accent1 4 2 4 3 6 2 3" xfId="36525" xr:uid="{00000000-0005-0000-0000-0000F68D0000}"/>
    <cellStyle name="20% - Accent1 4 2 4 3 6 2 3 2" xfId="36526" xr:uid="{00000000-0005-0000-0000-0000F78D0000}"/>
    <cellStyle name="20% - Accent1 4 2 4 3 6 2 4" xfId="36527" xr:uid="{00000000-0005-0000-0000-0000F88D0000}"/>
    <cellStyle name="20% - Accent1 4 2 4 3 6 3" xfId="36528" xr:uid="{00000000-0005-0000-0000-0000F98D0000}"/>
    <cellStyle name="20% - Accent1 4 2 4 3 6 3 2" xfId="36529" xr:uid="{00000000-0005-0000-0000-0000FA8D0000}"/>
    <cellStyle name="20% - Accent1 4 2 4 3 6 3 2 2" xfId="36530" xr:uid="{00000000-0005-0000-0000-0000FB8D0000}"/>
    <cellStyle name="20% - Accent1 4 2 4 3 6 3 2 2 2" xfId="36531" xr:uid="{00000000-0005-0000-0000-0000FC8D0000}"/>
    <cellStyle name="20% - Accent1 4 2 4 3 6 3 2 3" xfId="36532" xr:uid="{00000000-0005-0000-0000-0000FD8D0000}"/>
    <cellStyle name="20% - Accent1 4 2 4 3 6 3 3" xfId="36533" xr:uid="{00000000-0005-0000-0000-0000FE8D0000}"/>
    <cellStyle name="20% - Accent1 4 2 4 3 6 3 3 2" xfId="36534" xr:uid="{00000000-0005-0000-0000-0000FF8D0000}"/>
    <cellStyle name="20% - Accent1 4 2 4 3 6 3 4" xfId="36535" xr:uid="{00000000-0005-0000-0000-0000008E0000}"/>
    <cellStyle name="20% - Accent1 4 2 4 3 6 4" xfId="36536" xr:uid="{00000000-0005-0000-0000-0000018E0000}"/>
    <cellStyle name="20% - Accent1 4 2 4 3 6 4 2" xfId="36537" xr:uid="{00000000-0005-0000-0000-0000028E0000}"/>
    <cellStyle name="20% - Accent1 4 2 4 3 6 4 2 2" xfId="36538" xr:uid="{00000000-0005-0000-0000-0000038E0000}"/>
    <cellStyle name="20% - Accent1 4 2 4 3 6 4 2 2 2" xfId="36539" xr:uid="{00000000-0005-0000-0000-0000048E0000}"/>
    <cellStyle name="20% - Accent1 4 2 4 3 6 4 2 3" xfId="36540" xr:uid="{00000000-0005-0000-0000-0000058E0000}"/>
    <cellStyle name="20% - Accent1 4 2 4 3 6 4 3" xfId="36541" xr:uid="{00000000-0005-0000-0000-0000068E0000}"/>
    <cellStyle name="20% - Accent1 4 2 4 3 6 4 3 2" xfId="36542" xr:uid="{00000000-0005-0000-0000-0000078E0000}"/>
    <cellStyle name="20% - Accent1 4 2 4 3 6 4 4" xfId="36543" xr:uid="{00000000-0005-0000-0000-0000088E0000}"/>
    <cellStyle name="20% - Accent1 4 2 4 3 6 5" xfId="36544" xr:uid="{00000000-0005-0000-0000-0000098E0000}"/>
    <cellStyle name="20% - Accent1 4 2 4 3 6 5 2" xfId="36545" xr:uid="{00000000-0005-0000-0000-00000A8E0000}"/>
    <cellStyle name="20% - Accent1 4 2 4 3 6 5 2 2" xfId="36546" xr:uid="{00000000-0005-0000-0000-00000B8E0000}"/>
    <cellStyle name="20% - Accent1 4 2 4 3 6 5 3" xfId="36547" xr:uid="{00000000-0005-0000-0000-00000C8E0000}"/>
    <cellStyle name="20% - Accent1 4 2 4 3 6 6" xfId="36548" xr:uid="{00000000-0005-0000-0000-00000D8E0000}"/>
    <cellStyle name="20% - Accent1 4 2 4 3 6 6 2" xfId="36549" xr:uid="{00000000-0005-0000-0000-00000E8E0000}"/>
    <cellStyle name="20% - Accent1 4 2 4 3 6 6 2 2" xfId="36550" xr:uid="{00000000-0005-0000-0000-00000F8E0000}"/>
    <cellStyle name="20% - Accent1 4 2 4 3 6 6 3" xfId="36551" xr:uid="{00000000-0005-0000-0000-0000108E0000}"/>
    <cellStyle name="20% - Accent1 4 2 4 3 6 7" xfId="36552" xr:uid="{00000000-0005-0000-0000-0000118E0000}"/>
    <cellStyle name="20% - Accent1 4 2 4 3 6 7 2" xfId="36553" xr:uid="{00000000-0005-0000-0000-0000128E0000}"/>
    <cellStyle name="20% - Accent1 4 2 4 3 6 8" xfId="36554" xr:uid="{00000000-0005-0000-0000-0000138E0000}"/>
    <cellStyle name="20% - Accent1 4 2 4 3 6 8 2" xfId="36555" xr:uid="{00000000-0005-0000-0000-0000148E0000}"/>
    <cellStyle name="20% - Accent1 4 2 4 3 6 9" xfId="36556" xr:uid="{00000000-0005-0000-0000-0000158E0000}"/>
    <cellStyle name="20% - Accent1 4 2 4 3 7" xfId="36557" xr:uid="{00000000-0005-0000-0000-0000168E0000}"/>
    <cellStyle name="20% - Accent1 4 2 4 3 7 2" xfId="36558" xr:uid="{00000000-0005-0000-0000-0000178E0000}"/>
    <cellStyle name="20% - Accent1 4 2 4 3 7 2 2" xfId="36559" xr:uid="{00000000-0005-0000-0000-0000188E0000}"/>
    <cellStyle name="20% - Accent1 4 2 4 3 7 2 2 2" xfId="36560" xr:uid="{00000000-0005-0000-0000-0000198E0000}"/>
    <cellStyle name="20% - Accent1 4 2 4 3 7 2 3" xfId="36561" xr:uid="{00000000-0005-0000-0000-00001A8E0000}"/>
    <cellStyle name="20% - Accent1 4 2 4 3 7 3" xfId="36562" xr:uid="{00000000-0005-0000-0000-00001B8E0000}"/>
    <cellStyle name="20% - Accent1 4 2 4 3 7 3 2" xfId="36563" xr:uid="{00000000-0005-0000-0000-00001C8E0000}"/>
    <cellStyle name="20% - Accent1 4 2 4 3 7 4" xfId="36564" xr:uid="{00000000-0005-0000-0000-00001D8E0000}"/>
    <cellStyle name="20% - Accent1 4 2 4 3 8" xfId="36565" xr:uid="{00000000-0005-0000-0000-00001E8E0000}"/>
    <cellStyle name="20% - Accent1 4 2 4 3 8 2" xfId="36566" xr:uid="{00000000-0005-0000-0000-00001F8E0000}"/>
    <cellStyle name="20% - Accent1 4 2 4 3 8 2 2" xfId="36567" xr:uid="{00000000-0005-0000-0000-0000208E0000}"/>
    <cellStyle name="20% - Accent1 4 2 4 3 8 2 2 2" xfId="36568" xr:uid="{00000000-0005-0000-0000-0000218E0000}"/>
    <cellStyle name="20% - Accent1 4 2 4 3 8 2 3" xfId="36569" xr:uid="{00000000-0005-0000-0000-0000228E0000}"/>
    <cellStyle name="20% - Accent1 4 2 4 3 8 3" xfId="36570" xr:uid="{00000000-0005-0000-0000-0000238E0000}"/>
    <cellStyle name="20% - Accent1 4 2 4 3 8 3 2" xfId="36571" xr:uid="{00000000-0005-0000-0000-0000248E0000}"/>
    <cellStyle name="20% - Accent1 4 2 4 3 8 4" xfId="36572" xr:uid="{00000000-0005-0000-0000-0000258E0000}"/>
    <cellStyle name="20% - Accent1 4 2 4 3 9" xfId="36573" xr:uid="{00000000-0005-0000-0000-0000268E0000}"/>
    <cellStyle name="20% - Accent1 4 2 4 3 9 2" xfId="36574" xr:uid="{00000000-0005-0000-0000-0000278E0000}"/>
    <cellStyle name="20% - Accent1 4 2 4 3 9 2 2" xfId="36575" xr:uid="{00000000-0005-0000-0000-0000288E0000}"/>
    <cellStyle name="20% - Accent1 4 2 4 3 9 2 2 2" xfId="36576" xr:uid="{00000000-0005-0000-0000-0000298E0000}"/>
    <cellStyle name="20% - Accent1 4 2 4 3 9 2 3" xfId="36577" xr:uid="{00000000-0005-0000-0000-00002A8E0000}"/>
    <cellStyle name="20% - Accent1 4 2 4 3 9 3" xfId="36578" xr:uid="{00000000-0005-0000-0000-00002B8E0000}"/>
    <cellStyle name="20% - Accent1 4 2 4 3 9 3 2" xfId="36579" xr:uid="{00000000-0005-0000-0000-00002C8E0000}"/>
    <cellStyle name="20% - Accent1 4 2 4 3 9 4" xfId="36580" xr:uid="{00000000-0005-0000-0000-00002D8E0000}"/>
    <cellStyle name="20% - Accent1 4 2 4 4" xfId="36581" xr:uid="{00000000-0005-0000-0000-00002E8E0000}"/>
    <cellStyle name="20% - Accent1 4 2 4 4 10" xfId="36582" xr:uid="{00000000-0005-0000-0000-00002F8E0000}"/>
    <cellStyle name="20% - Accent1 4 2 4 4 10 2" xfId="36583" xr:uid="{00000000-0005-0000-0000-0000308E0000}"/>
    <cellStyle name="20% - Accent1 4 2 4 4 11" xfId="36584" xr:uid="{00000000-0005-0000-0000-0000318E0000}"/>
    <cellStyle name="20% - Accent1 4 2 4 4 2" xfId="36585" xr:uid="{00000000-0005-0000-0000-0000328E0000}"/>
    <cellStyle name="20% - Accent1 4 2 4 4 2 2" xfId="36586" xr:uid="{00000000-0005-0000-0000-0000338E0000}"/>
    <cellStyle name="20% - Accent1 4 2 4 4 2 2 2" xfId="36587" xr:uid="{00000000-0005-0000-0000-0000348E0000}"/>
    <cellStyle name="20% - Accent1 4 2 4 4 2 2 2 2" xfId="36588" xr:uid="{00000000-0005-0000-0000-0000358E0000}"/>
    <cellStyle name="20% - Accent1 4 2 4 4 2 2 2 2 2" xfId="36589" xr:uid="{00000000-0005-0000-0000-0000368E0000}"/>
    <cellStyle name="20% - Accent1 4 2 4 4 2 2 2 3" xfId="36590" xr:uid="{00000000-0005-0000-0000-0000378E0000}"/>
    <cellStyle name="20% - Accent1 4 2 4 4 2 2 3" xfId="36591" xr:uid="{00000000-0005-0000-0000-0000388E0000}"/>
    <cellStyle name="20% - Accent1 4 2 4 4 2 2 3 2" xfId="36592" xr:uid="{00000000-0005-0000-0000-0000398E0000}"/>
    <cellStyle name="20% - Accent1 4 2 4 4 2 2 4" xfId="36593" xr:uid="{00000000-0005-0000-0000-00003A8E0000}"/>
    <cellStyle name="20% - Accent1 4 2 4 4 2 3" xfId="36594" xr:uid="{00000000-0005-0000-0000-00003B8E0000}"/>
    <cellStyle name="20% - Accent1 4 2 4 4 2 3 2" xfId="36595" xr:uid="{00000000-0005-0000-0000-00003C8E0000}"/>
    <cellStyle name="20% - Accent1 4 2 4 4 2 3 2 2" xfId="36596" xr:uid="{00000000-0005-0000-0000-00003D8E0000}"/>
    <cellStyle name="20% - Accent1 4 2 4 4 2 3 2 2 2" xfId="36597" xr:uid="{00000000-0005-0000-0000-00003E8E0000}"/>
    <cellStyle name="20% - Accent1 4 2 4 4 2 3 2 3" xfId="36598" xr:uid="{00000000-0005-0000-0000-00003F8E0000}"/>
    <cellStyle name="20% - Accent1 4 2 4 4 2 3 3" xfId="36599" xr:uid="{00000000-0005-0000-0000-0000408E0000}"/>
    <cellStyle name="20% - Accent1 4 2 4 4 2 3 3 2" xfId="36600" xr:uid="{00000000-0005-0000-0000-0000418E0000}"/>
    <cellStyle name="20% - Accent1 4 2 4 4 2 3 4" xfId="36601" xr:uid="{00000000-0005-0000-0000-0000428E0000}"/>
    <cellStyle name="20% - Accent1 4 2 4 4 2 4" xfId="36602" xr:uid="{00000000-0005-0000-0000-0000438E0000}"/>
    <cellStyle name="20% - Accent1 4 2 4 4 2 4 2" xfId="36603" xr:uid="{00000000-0005-0000-0000-0000448E0000}"/>
    <cellStyle name="20% - Accent1 4 2 4 4 2 4 2 2" xfId="36604" xr:uid="{00000000-0005-0000-0000-0000458E0000}"/>
    <cellStyle name="20% - Accent1 4 2 4 4 2 4 2 2 2" xfId="36605" xr:uid="{00000000-0005-0000-0000-0000468E0000}"/>
    <cellStyle name="20% - Accent1 4 2 4 4 2 4 2 3" xfId="36606" xr:uid="{00000000-0005-0000-0000-0000478E0000}"/>
    <cellStyle name="20% - Accent1 4 2 4 4 2 4 3" xfId="36607" xr:uid="{00000000-0005-0000-0000-0000488E0000}"/>
    <cellStyle name="20% - Accent1 4 2 4 4 2 4 3 2" xfId="36608" xr:uid="{00000000-0005-0000-0000-0000498E0000}"/>
    <cellStyle name="20% - Accent1 4 2 4 4 2 4 4" xfId="36609" xr:uid="{00000000-0005-0000-0000-00004A8E0000}"/>
    <cellStyle name="20% - Accent1 4 2 4 4 2 5" xfId="36610" xr:uid="{00000000-0005-0000-0000-00004B8E0000}"/>
    <cellStyle name="20% - Accent1 4 2 4 4 2 5 2" xfId="36611" xr:uid="{00000000-0005-0000-0000-00004C8E0000}"/>
    <cellStyle name="20% - Accent1 4 2 4 4 2 5 2 2" xfId="36612" xr:uid="{00000000-0005-0000-0000-00004D8E0000}"/>
    <cellStyle name="20% - Accent1 4 2 4 4 2 5 3" xfId="36613" xr:uid="{00000000-0005-0000-0000-00004E8E0000}"/>
    <cellStyle name="20% - Accent1 4 2 4 4 2 6" xfId="36614" xr:uid="{00000000-0005-0000-0000-00004F8E0000}"/>
    <cellStyle name="20% - Accent1 4 2 4 4 2 6 2" xfId="36615" xr:uid="{00000000-0005-0000-0000-0000508E0000}"/>
    <cellStyle name="20% - Accent1 4 2 4 4 2 6 2 2" xfId="36616" xr:uid="{00000000-0005-0000-0000-0000518E0000}"/>
    <cellStyle name="20% - Accent1 4 2 4 4 2 6 3" xfId="36617" xr:uid="{00000000-0005-0000-0000-0000528E0000}"/>
    <cellStyle name="20% - Accent1 4 2 4 4 2 7" xfId="36618" xr:uid="{00000000-0005-0000-0000-0000538E0000}"/>
    <cellStyle name="20% - Accent1 4 2 4 4 2 7 2" xfId="36619" xr:uid="{00000000-0005-0000-0000-0000548E0000}"/>
    <cellStyle name="20% - Accent1 4 2 4 4 2 8" xfId="36620" xr:uid="{00000000-0005-0000-0000-0000558E0000}"/>
    <cellStyle name="20% - Accent1 4 2 4 4 2 8 2" xfId="36621" xr:uid="{00000000-0005-0000-0000-0000568E0000}"/>
    <cellStyle name="20% - Accent1 4 2 4 4 2 9" xfId="36622" xr:uid="{00000000-0005-0000-0000-0000578E0000}"/>
    <cellStyle name="20% - Accent1 4 2 4 4 3" xfId="36623" xr:uid="{00000000-0005-0000-0000-0000588E0000}"/>
    <cellStyle name="20% - Accent1 4 2 4 4 3 2" xfId="36624" xr:uid="{00000000-0005-0000-0000-0000598E0000}"/>
    <cellStyle name="20% - Accent1 4 2 4 4 3 2 2" xfId="36625" xr:uid="{00000000-0005-0000-0000-00005A8E0000}"/>
    <cellStyle name="20% - Accent1 4 2 4 4 3 2 2 2" xfId="36626" xr:uid="{00000000-0005-0000-0000-00005B8E0000}"/>
    <cellStyle name="20% - Accent1 4 2 4 4 3 2 2 2 2" xfId="36627" xr:uid="{00000000-0005-0000-0000-00005C8E0000}"/>
    <cellStyle name="20% - Accent1 4 2 4 4 3 2 2 3" xfId="36628" xr:uid="{00000000-0005-0000-0000-00005D8E0000}"/>
    <cellStyle name="20% - Accent1 4 2 4 4 3 2 3" xfId="36629" xr:uid="{00000000-0005-0000-0000-00005E8E0000}"/>
    <cellStyle name="20% - Accent1 4 2 4 4 3 2 3 2" xfId="36630" xr:uid="{00000000-0005-0000-0000-00005F8E0000}"/>
    <cellStyle name="20% - Accent1 4 2 4 4 3 2 4" xfId="36631" xr:uid="{00000000-0005-0000-0000-0000608E0000}"/>
    <cellStyle name="20% - Accent1 4 2 4 4 3 3" xfId="36632" xr:uid="{00000000-0005-0000-0000-0000618E0000}"/>
    <cellStyle name="20% - Accent1 4 2 4 4 3 3 2" xfId="36633" xr:uid="{00000000-0005-0000-0000-0000628E0000}"/>
    <cellStyle name="20% - Accent1 4 2 4 4 3 3 2 2" xfId="36634" xr:uid="{00000000-0005-0000-0000-0000638E0000}"/>
    <cellStyle name="20% - Accent1 4 2 4 4 3 3 2 2 2" xfId="36635" xr:uid="{00000000-0005-0000-0000-0000648E0000}"/>
    <cellStyle name="20% - Accent1 4 2 4 4 3 3 2 3" xfId="36636" xr:uid="{00000000-0005-0000-0000-0000658E0000}"/>
    <cellStyle name="20% - Accent1 4 2 4 4 3 3 3" xfId="36637" xr:uid="{00000000-0005-0000-0000-0000668E0000}"/>
    <cellStyle name="20% - Accent1 4 2 4 4 3 3 3 2" xfId="36638" xr:uid="{00000000-0005-0000-0000-0000678E0000}"/>
    <cellStyle name="20% - Accent1 4 2 4 4 3 3 4" xfId="36639" xr:uid="{00000000-0005-0000-0000-0000688E0000}"/>
    <cellStyle name="20% - Accent1 4 2 4 4 3 4" xfId="36640" xr:uid="{00000000-0005-0000-0000-0000698E0000}"/>
    <cellStyle name="20% - Accent1 4 2 4 4 3 4 2" xfId="36641" xr:uid="{00000000-0005-0000-0000-00006A8E0000}"/>
    <cellStyle name="20% - Accent1 4 2 4 4 3 4 2 2" xfId="36642" xr:uid="{00000000-0005-0000-0000-00006B8E0000}"/>
    <cellStyle name="20% - Accent1 4 2 4 4 3 4 2 2 2" xfId="36643" xr:uid="{00000000-0005-0000-0000-00006C8E0000}"/>
    <cellStyle name="20% - Accent1 4 2 4 4 3 4 2 3" xfId="36644" xr:uid="{00000000-0005-0000-0000-00006D8E0000}"/>
    <cellStyle name="20% - Accent1 4 2 4 4 3 4 3" xfId="36645" xr:uid="{00000000-0005-0000-0000-00006E8E0000}"/>
    <cellStyle name="20% - Accent1 4 2 4 4 3 4 3 2" xfId="36646" xr:uid="{00000000-0005-0000-0000-00006F8E0000}"/>
    <cellStyle name="20% - Accent1 4 2 4 4 3 4 4" xfId="36647" xr:uid="{00000000-0005-0000-0000-0000708E0000}"/>
    <cellStyle name="20% - Accent1 4 2 4 4 3 5" xfId="36648" xr:uid="{00000000-0005-0000-0000-0000718E0000}"/>
    <cellStyle name="20% - Accent1 4 2 4 4 3 5 2" xfId="36649" xr:uid="{00000000-0005-0000-0000-0000728E0000}"/>
    <cellStyle name="20% - Accent1 4 2 4 4 3 5 2 2" xfId="36650" xr:uid="{00000000-0005-0000-0000-0000738E0000}"/>
    <cellStyle name="20% - Accent1 4 2 4 4 3 5 3" xfId="36651" xr:uid="{00000000-0005-0000-0000-0000748E0000}"/>
    <cellStyle name="20% - Accent1 4 2 4 4 3 6" xfId="36652" xr:uid="{00000000-0005-0000-0000-0000758E0000}"/>
    <cellStyle name="20% - Accent1 4 2 4 4 3 6 2" xfId="36653" xr:uid="{00000000-0005-0000-0000-0000768E0000}"/>
    <cellStyle name="20% - Accent1 4 2 4 4 3 6 2 2" xfId="36654" xr:uid="{00000000-0005-0000-0000-0000778E0000}"/>
    <cellStyle name="20% - Accent1 4 2 4 4 3 6 3" xfId="36655" xr:uid="{00000000-0005-0000-0000-0000788E0000}"/>
    <cellStyle name="20% - Accent1 4 2 4 4 3 7" xfId="36656" xr:uid="{00000000-0005-0000-0000-0000798E0000}"/>
    <cellStyle name="20% - Accent1 4 2 4 4 3 7 2" xfId="36657" xr:uid="{00000000-0005-0000-0000-00007A8E0000}"/>
    <cellStyle name="20% - Accent1 4 2 4 4 3 8" xfId="36658" xr:uid="{00000000-0005-0000-0000-00007B8E0000}"/>
    <cellStyle name="20% - Accent1 4 2 4 4 3 8 2" xfId="36659" xr:uid="{00000000-0005-0000-0000-00007C8E0000}"/>
    <cellStyle name="20% - Accent1 4 2 4 4 3 9" xfId="36660" xr:uid="{00000000-0005-0000-0000-00007D8E0000}"/>
    <cellStyle name="20% - Accent1 4 2 4 4 4" xfId="36661" xr:uid="{00000000-0005-0000-0000-00007E8E0000}"/>
    <cellStyle name="20% - Accent1 4 2 4 4 4 2" xfId="36662" xr:uid="{00000000-0005-0000-0000-00007F8E0000}"/>
    <cellStyle name="20% - Accent1 4 2 4 4 4 2 2" xfId="36663" xr:uid="{00000000-0005-0000-0000-0000808E0000}"/>
    <cellStyle name="20% - Accent1 4 2 4 4 4 2 2 2" xfId="36664" xr:uid="{00000000-0005-0000-0000-0000818E0000}"/>
    <cellStyle name="20% - Accent1 4 2 4 4 4 2 3" xfId="36665" xr:uid="{00000000-0005-0000-0000-0000828E0000}"/>
    <cellStyle name="20% - Accent1 4 2 4 4 4 3" xfId="36666" xr:uid="{00000000-0005-0000-0000-0000838E0000}"/>
    <cellStyle name="20% - Accent1 4 2 4 4 4 3 2" xfId="36667" xr:uid="{00000000-0005-0000-0000-0000848E0000}"/>
    <cellStyle name="20% - Accent1 4 2 4 4 4 4" xfId="36668" xr:uid="{00000000-0005-0000-0000-0000858E0000}"/>
    <cellStyle name="20% - Accent1 4 2 4 4 5" xfId="36669" xr:uid="{00000000-0005-0000-0000-0000868E0000}"/>
    <cellStyle name="20% - Accent1 4 2 4 4 5 2" xfId="36670" xr:uid="{00000000-0005-0000-0000-0000878E0000}"/>
    <cellStyle name="20% - Accent1 4 2 4 4 5 2 2" xfId="36671" xr:uid="{00000000-0005-0000-0000-0000888E0000}"/>
    <cellStyle name="20% - Accent1 4 2 4 4 5 2 2 2" xfId="36672" xr:uid="{00000000-0005-0000-0000-0000898E0000}"/>
    <cellStyle name="20% - Accent1 4 2 4 4 5 2 3" xfId="36673" xr:uid="{00000000-0005-0000-0000-00008A8E0000}"/>
    <cellStyle name="20% - Accent1 4 2 4 4 5 3" xfId="36674" xr:uid="{00000000-0005-0000-0000-00008B8E0000}"/>
    <cellStyle name="20% - Accent1 4 2 4 4 5 3 2" xfId="36675" xr:uid="{00000000-0005-0000-0000-00008C8E0000}"/>
    <cellStyle name="20% - Accent1 4 2 4 4 5 4" xfId="36676" xr:uid="{00000000-0005-0000-0000-00008D8E0000}"/>
    <cellStyle name="20% - Accent1 4 2 4 4 6" xfId="36677" xr:uid="{00000000-0005-0000-0000-00008E8E0000}"/>
    <cellStyle name="20% - Accent1 4 2 4 4 6 2" xfId="36678" xr:uid="{00000000-0005-0000-0000-00008F8E0000}"/>
    <cellStyle name="20% - Accent1 4 2 4 4 6 2 2" xfId="36679" xr:uid="{00000000-0005-0000-0000-0000908E0000}"/>
    <cellStyle name="20% - Accent1 4 2 4 4 6 2 2 2" xfId="36680" xr:uid="{00000000-0005-0000-0000-0000918E0000}"/>
    <cellStyle name="20% - Accent1 4 2 4 4 6 2 3" xfId="36681" xr:uid="{00000000-0005-0000-0000-0000928E0000}"/>
    <cellStyle name="20% - Accent1 4 2 4 4 6 3" xfId="36682" xr:uid="{00000000-0005-0000-0000-0000938E0000}"/>
    <cellStyle name="20% - Accent1 4 2 4 4 6 3 2" xfId="36683" xr:uid="{00000000-0005-0000-0000-0000948E0000}"/>
    <cellStyle name="20% - Accent1 4 2 4 4 6 4" xfId="36684" xr:uid="{00000000-0005-0000-0000-0000958E0000}"/>
    <cellStyle name="20% - Accent1 4 2 4 4 7" xfId="36685" xr:uid="{00000000-0005-0000-0000-0000968E0000}"/>
    <cellStyle name="20% - Accent1 4 2 4 4 7 2" xfId="36686" xr:uid="{00000000-0005-0000-0000-0000978E0000}"/>
    <cellStyle name="20% - Accent1 4 2 4 4 7 2 2" xfId="36687" xr:uid="{00000000-0005-0000-0000-0000988E0000}"/>
    <cellStyle name="20% - Accent1 4 2 4 4 7 3" xfId="36688" xr:uid="{00000000-0005-0000-0000-0000998E0000}"/>
    <cellStyle name="20% - Accent1 4 2 4 4 8" xfId="36689" xr:uid="{00000000-0005-0000-0000-00009A8E0000}"/>
    <cellStyle name="20% - Accent1 4 2 4 4 8 2" xfId="36690" xr:uid="{00000000-0005-0000-0000-00009B8E0000}"/>
    <cellStyle name="20% - Accent1 4 2 4 4 8 2 2" xfId="36691" xr:uid="{00000000-0005-0000-0000-00009C8E0000}"/>
    <cellStyle name="20% - Accent1 4 2 4 4 8 3" xfId="36692" xr:uid="{00000000-0005-0000-0000-00009D8E0000}"/>
    <cellStyle name="20% - Accent1 4 2 4 4 9" xfId="36693" xr:uid="{00000000-0005-0000-0000-00009E8E0000}"/>
    <cellStyle name="20% - Accent1 4 2 4 4 9 2" xfId="36694" xr:uid="{00000000-0005-0000-0000-00009F8E0000}"/>
    <cellStyle name="20% - Accent1 4 2 4 5" xfId="36695" xr:uid="{00000000-0005-0000-0000-0000A08E0000}"/>
    <cellStyle name="20% - Accent1 4 2 4 5 10" xfId="36696" xr:uid="{00000000-0005-0000-0000-0000A18E0000}"/>
    <cellStyle name="20% - Accent1 4 2 4 5 10 2" xfId="36697" xr:uid="{00000000-0005-0000-0000-0000A28E0000}"/>
    <cellStyle name="20% - Accent1 4 2 4 5 11" xfId="36698" xr:uid="{00000000-0005-0000-0000-0000A38E0000}"/>
    <cellStyle name="20% - Accent1 4 2 4 5 2" xfId="36699" xr:uid="{00000000-0005-0000-0000-0000A48E0000}"/>
    <cellStyle name="20% - Accent1 4 2 4 5 2 2" xfId="36700" xr:uid="{00000000-0005-0000-0000-0000A58E0000}"/>
    <cellStyle name="20% - Accent1 4 2 4 5 2 2 2" xfId="36701" xr:uid="{00000000-0005-0000-0000-0000A68E0000}"/>
    <cellStyle name="20% - Accent1 4 2 4 5 2 2 2 2" xfId="36702" xr:uid="{00000000-0005-0000-0000-0000A78E0000}"/>
    <cellStyle name="20% - Accent1 4 2 4 5 2 2 2 2 2" xfId="36703" xr:uid="{00000000-0005-0000-0000-0000A88E0000}"/>
    <cellStyle name="20% - Accent1 4 2 4 5 2 2 2 3" xfId="36704" xr:uid="{00000000-0005-0000-0000-0000A98E0000}"/>
    <cellStyle name="20% - Accent1 4 2 4 5 2 2 3" xfId="36705" xr:uid="{00000000-0005-0000-0000-0000AA8E0000}"/>
    <cellStyle name="20% - Accent1 4 2 4 5 2 2 3 2" xfId="36706" xr:uid="{00000000-0005-0000-0000-0000AB8E0000}"/>
    <cellStyle name="20% - Accent1 4 2 4 5 2 2 4" xfId="36707" xr:uid="{00000000-0005-0000-0000-0000AC8E0000}"/>
    <cellStyle name="20% - Accent1 4 2 4 5 2 3" xfId="36708" xr:uid="{00000000-0005-0000-0000-0000AD8E0000}"/>
    <cellStyle name="20% - Accent1 4 2 4 5 2 3 2" xfId="36709" xr:uid="{00000000-0005-0000-0000-0000AE8E0000}"/>
    <cellStyle name="20% - Accent1 4 2 4 5 2 3 2 2" xfId="36710" xr:uid="{00000000-0005-0000-0000-0000AF8E0000}"/>
    <cellStyle name="20% - Accent1 4 2 4 5 2 3 2 2 2" xfId="36711" xr:uid="{00000000-0005-0000-0000-0000B08E0000}"/>
    <cellStyle name="20% - Accent1 4 2 4 5 2 3 2 3" xfId="36712" xr:uid="{00000000-0005-0000-0000-0000B18E0000}"/>
    <cellStyle name="20% - Accent1 4 2 4 5 2 3 3" xfId="36713" xr:uid="{00000000-0005-0000-0000-0000B28E0000}"/>
    <cellStyle name="20% - Accent1 4 2 4 5 2 3 3 2" xfId="36714" xr:uid="{00000000-0005-0000-0000-0000B38E0000}"/>
    <cellStyle name="20% - Accent1 4 2 4 5 2 3 4" xfId="36715" xr:uid="{00000000-0005-0000-0000-0000B48E0000}"/>
    <cellStyle name="20% - Accent1 4 2 4 5 2 4" xfId="36716" xr:uid="{00000000-0005-0000-0000-0000B58E0000}"/>
    <cellStyle name="20% - Accent1 4 2 4 5 2 4 2" xfId="36717" xr:uid="{00000000-0005-0000-0000-0000B68E0000}"/>
    <cellStyle name="20% - Accent1 4 2 4 5 2 4 2 2" xfId="36718" xr:uid="{00000000-0005-0000-0000-0000B78E0000}"/>
    <cellStyle name="20% - Accent1 4 2 4 5 2 4 2 2 2" xfId="36719" xr:uid="{00000000-0005-0000-0000-0000B88E0000}"/>
    <cellStyle name="20% - Accent1 4 2 4 5 2 4 2 3" xfId="36720" xr:uid="{00000000-0005-0000-0000-0000B98E0000}"/>
    <cellStyle name="20% - Accent1 4 2 4 5 2 4 3" xfId="36721" xr:uid="{00000000-0005-0000-0000-0000BA8E0000}"/>
    <cellStyle name="20% - Accent1 4 2 4 5 2 4 3 2" xfId="36722" xr:uid="{00000000-0005-0000-0000-0000BB8E0000}"/>
    <cellStyle name="20% - Accent1 4 2 4 5 2 4 4" xfId="36723" xr:uid="{00000000-0005-0000-0000-0000BC8E0000}"/>
    <cellStyle name="20% - Accent1 4 2 4 5 2 5" xfId="36724" xr:uid="{00000000-0005-0000-0000-0000BD8E0000}"/>
    <cellStyle name="20% - Accent1 4 2 4 5 2 5 2" xfId="36725" xr:uid="{00000000-0005-0000-0000-0000BE8E0000}"/>
    <cellStyle name="20% - Accent1 4 2 4 5 2 5 2 2" xfId="36726" xr:uid="{00000000-0005-0000-0000-0000BF8E0000}"/>
    <cellStyle name="20% - Accent1 4 2 4 5 2 5 3" xfId="36727" xr:uid="{00000000-0005-0000-0000-0000C08E0000}"/>
    <cellStyle name="20% - Accent1 4 2 4 5 2 6" xfId="36728" xr:uid="{00000000-0005-0000-0000-0000C18E0000}"/>
    <cellStyle name="20% - Accent1 4 2 4 5 2 6 2" xfId="36729" xr:uid="{00000000-0005-0000-0000-0000C28E0000}"/>
    <cellStyle name="20% - Accent1 4 2 4 5 2 6 2 2" xfId="36730" xr:uid="{00000000-0005-0000-0000-0000C38E0000}"/>
    <cellStyle name="20% - Accent1 4 2 4 5 2 6 3" xfId="36731" xr:uid="{00000000-0005-0000-0000-0000C48E0000}"/>
    <cellStyle name="20% - Accent1 4 2 4 5 2 7" xfId="36732" xr:uid="{00000000-0005-0000-0000-0000C58E0000}"/>
    <cellStyle name="20% - Accent1 4 2 4 5 2 7 2" xfId="36733" xr:uid="{00000000-0005-0000-0000-0000C68E0000}"/>
    <cellStyle name="20% - Accent1 4 2 4 5 2 8" xfId="36734" xr:uid="{00000000-0005-0000-0000-0000C78E0000}"/>
    <cellStyle name="20% - Accent1 4 2 4 5 2 8 2" xfId="36735" xr:uid="{00000000-0005-0000-0000-0000C88E0000}"/>
    <cellStyle name="20% - Accent1 4 2 4 5 2 9" xfId="36736" xr:uid="{00000000-0005-0000-0000-0000C98E0000}"/>
    <cellStyle name="20% - Accent1 4 2 4 5 3" xfId="36737" xr:uid="{00000000-0005-0000-0000-0000CA8E0000}"/>
    <cellStyle name="20% - Accent1 4 2 4 5 3 2" xfId="36738" xr:uid="{00000000-0005-0000-0000-0000CB8E0000}"/>
    <cellStyle name="20% - Accent1 4 2 4 5 3 2 2" xfId="36739" xr:uid="{00000000-0005-0000-0000-0000CC8E0000}"/>
    <cellStyle name="20% - Accent1 4 2 4 5 3 2 2 2" xfId="36740" xr:uid="{00000000-0005-0000-0000-0000CD8E0000}"/>
    <cellStyle name="20% - Accent1 4 2 4 5 3 2 2 2 2" xfId="36741" xr:uid="{00000000-0005-0000-0000-0000CE8E0000}"/>
    <cellStyle name="20% - Accent1 4 2 4 5 3 2 2 3" xfId="36742" xr:uid="{00000000-0005-0000-0000-0000CF8E0000}"/>
    <cellStyle name="20% - Accent1 4 2 4 5 3 2 3" xfId="36743" xr:uid="{00000000-0005-0000-0000-0000D08E0000}"/>
    <cellStyle name="20% - Accent1 4 2 4 5 3 2 3 2" xfId="36744" xr:uid="{00000000-0005-0000-0000-0000D18E0000}"/>
    <cellStyle name="20% - Accent1 4 2 4 5 3 2 4" xfId="36745" xr:uid="{00000000-0005-0000-0000-0000D28E0000}"/>
    <cellStyle name="20% - Accent1 4 2 4 5 3 3" xfId="36746" xr:uid="{00000000-0005-0000-0000-0000D38E0000}"/>
    <cellStyle name="20% - Accent1 4 2 4 5 3 3 2" xfId="36747" xr:uid="{00000000-0005-0000-0000-0000D48E0000}"/>
    <cellStyle name="20% - Accent1 4 2 4 5 3 3 2 2" xfId="36748" xr:uid="{00000000-0005-0000-0000-0000D58E0000}"/>
    <cellStyle name="20% - Accent1 4 2 4 5 3 3 2 2 2" xfId="36749" xr:uid="{00000000-0005-0000-0000-0000D68E0000}"/>
    <cellStyle name="20% - Accent1 4 2 4 5 3 3 2 3" xfId="36750" xr:uid="{00000000-0005-0000-0000-0000D78E0000}"/>
    <cellStyle name="20% - Accent1 4 2 4 5 3 3 3" xfId="36751" xr:uid="{00000000-0005-0000-0000-0000D88E0000}"/>
    <cellStyle name="20% - Accent1 4 2 4 5 3 3 3 2" xfId="36752" xr:uid="{00000000-0005-0000-0000-0000D98E0000}"/>
    <cellStyle name="20% - Accent1 4 2 4 5 3 3 4" xfId="36753" xr:uid="{00000000-0005-0000-0000-0000DA8E0000}"/>
    <cellStyle name="20% - Accent1 4 2 4 5 3 4" xfId="36754" xr:uid="{00000000-0005-0000-0000-0000DB8E0000}"/>
    <cellStyle name="20% - Accent1 4 2 4 5 3 4 2" xfId="36755" xr:uid="{00000000-0005-0000-0000-0000DC8E0000}"/>
    <cellStyle name="20% - Accent1 4 2 4 5 3 4 2 2" xfId="36756" xr:uid="{00000000-0005-0000-0000-0000DD8E0000}"/>
    <cellStyle name="20% - Accent1 4 2 4 5 3 4 2 2 2" xfId="36757" xr:uid="{00000000-0005-0000-0000-0000DE8E0000}"/>
    <cellStyle name="20% - Accent1 4 2 4 5 3 4 2 3" xfId="36758" xr:uid="{00000000-0005-0000-0000-0000DF8E0000}"/>
    <cellStyle name="20% - Accent1 4 2 4 5 3 4 3" xfId="36759" xr:uid="{00000000-0005-0000-0000-0000E08E0000}"/>
    <cellStyle name="20% - Accent1 4 2 4 5 3 4 3 2" xfId="36760" xr:uid="{00000000-0005-0000-0000-0000E18E0000}"/>
    <cellStyle name="20% - Accent1 4 2 4 5 3 4 4" xfId="36761" xr:uid="{00000000-0005-0000-0000-0000E28E0000}"/>
    <cellStyle name="20% - Accent1 4 2 4 5 3 5" xfId="36762" xr:uid="{00000000-0005-0000-0000-0000E38E0000}"/>
    <cellStyle name="20% - Accent1 4 2 4 5 3 5 2" xfId="36763" xr:uid="{00000000-0005-0000-0000-0000E48E0000}"/>
    <cellStyle name="20% - Accent1 4 2 4 5 3 5 2 2" xfId="36764" xr:uid="{00000000-0005-0000-0000-0000E58E0000}"/>
    <cellStyle name="20% - Accent1 4 2 4 5 3 5 3" xfId="36765" xr:uid="{00000000-0005-0000-0000-0000E68E0000}"/>
    <cellStyle name="20% - Accent1 4 2 4 5 3 6" xfId="36766" xr:uid="{00000000-0005-0000-0000-0000E78E0000}"/>
    <cellStyle name="20% - Accent1 4 2 4 5 3 6 2" xfId="36767" xr:uid="{00000000-0005-0000-0000-0000E88E0000}"/>
    <cellStyle name="20% - Accent1 4 2 4 5 3 6 2 2" xfId="36768" xr:uid="{00000000-0005-0000-0000-0000E98E0000}"/>
    <cellStyle name="20% - Accent1 4 2 4 5 3 6 3" xfId="36769" xr:uid="{00000000-0005-0000-0000-0000EA8E0000}"/>
    <cellStyle name="20% - Accent1 4 2 4 5 3 7" xfId="36770" xr:uid="{00000000-0005-0000-0000-0000EB8E0000}"/>
    <cellStyle name="20% - Accent1 4 2 4 5 3 7 2" xfId="36771" xr:uid="{00000000-0005-0000-0000-0000EC8E0000}"/>
    <cellStyle name="20% - Accent1 4 2 4 5 3 8" xfId="36772" xr:uid="{00000000-0005-0000-0000-0000ED8E0000}"/>
    <cellStyle name="20% - Accent1 4 2 4 5 3 8 2" xfId="36773" xr:uid="{00000000-0005-0000-0000-0000EE8E0000}"/>
    <cellStyle name="20% - Accent1 4 2 4 5 3 9" xfId="36774" xr:uid="{00000000-0005-0000-0000-0000EF8E0000}"/>
    <cellStyle name="20% - Accent1 4 2 4 5 4" xfId="36775" xr:uid="{00000000-0005-0000-0000-0000F08E0000}"/>
    <cellStyle name="20% - Accent1 4 2 4 5 4 2" xfId="36776" xr:uid="{00000000-0005-0000-0000-0000F18E0000}"/>
    <cellStyle name="20% - Accent1 4 2 4 5 4 2 2" xfId="36777" xr:uid="{00000000-0005-0000-0000-0000F28E0000}"/>
    <cellStyle name="20% - Accent1 4 2 4 5 4 2 2 2" xfId="36778" xr:uid="{00000000-0005-0000-0000-0000F38E0000}"/>
    <cellStyle name="20% - Accent1 4 2 4 5 4 2 3" xfId="36779" xr:uid="{00000000-0005-0000-0000-0000F48E0000}"/>
    <cellStyle name="20% - Accent1 4 2 4 5 4 3" xfId="36780" xr:uid="{00000000-0005-0000-0000-0000F58E0000}"/>
    <cellStyle name="20% - Accent1 4 2 4 5 4 3 2" xfId="36781" xr:uid="{00000000-0005-0000-0000-0000F68E0000}"/>
    <cellStyle name="20% - Accent1 4 2 4 5 4 4" xfId="36782" xr:uid="{00000000-0005-0000-0000-0000F78E0000}"/>
    <cellStyle name="20% - Accent1 4 2 4 5 5" xfId="36783" xr:uid="{00000000-0005-0000-0000-0000F88E0000}"/>
    <cellStyle name="20% - Accent1 4 2 4 5 5 2" xfId="36784" xr:uid="{00000000-0005-0000-0000-0000F98E0000}"/>
    <cellStyle name="20% - Accent1 4 2 4 5 5 2 2" xfId="36785" xr:uid="{00000000-0005-0000-0000-0000FA8E0000}"/>
    <cellStyle name="20% - Accent1 4 2 4 5 5 2 2 2" xfId="36786" xr:uid="{00000000-0005-0000-0000-0000FB8E0000}"/>
    <cellStyle name="20% - Accent1 4 2 4 5 5 2 3" xfId="36787" xr:uid="{00000000-0005-0000-0000-0000FC8E0000}"/>
    <cellStyle name="20% - Accent1 4 2 4 5 5 3" xfId="36788" xr:uid="{00000000-0005-0000-0000-0000FD8E0000}"/>
    <cellStyle name="20% - Accent1 4 2 4 5 5 3 2" xfId="36789" xr:uid="{00000000-0005-0000-0000-0000FE8E0000}"/>
    <cellStyle name="20% - Accent1 4 2 4 5 5 4" xfId="36790" xr:uid="{00000000-0005-0000-0000-0000FF8E0000}"/>
    <cellStyle name="20% - Accent1 4 2 4 5 6" xfId="36791" xr:uid="{00000000-0005-0000-0000-0000008F0000}"/>
    <cellStyle name="20% - Accent1 4 2 4 5 6 2" xfId="36792" xr:uid="{00000000-0005-0000-0000-0000018F0000}"/>
    <cellStyle name="20% - Accent1 4 2 4 5 6 2 2" xfId="36793" xr:uid="{00000000-0005-0000-0000-0000028F0000}"/>
    <cellStyle name="20% - Accent1 4 2 4 5 6 2 2 2" xfId="36794" xr:uid="{00000000-0005-0000-0000-0000038F0000}"/>
    <cellStyle name="20% - Accent1 4 2 4 5 6 2 3" xfId="36795" xr:uid="{00000000-0005-0000-0000-0000048F0000}"/>
    <cellStyle name="20% - Accent1 4 2 4 5 6 3" xfId="36796" xr:uid="{00000000-0005-0000-0000-0000058F0000}"/>
    <cellStyle name="20% - Accent1 4 2 4 5 6 3 2" xfId="36797" xr:uid="{00000000-0005-0000-0000-0000068F0000}"/>
    <cellStyle name="20% - Accent1 4 2 4 5 6 4" xfId="36798" xr:uid="{00000000-0005-0000-0000-0000078F0000}"/>
    <cellStyle name="20% - Accent1 4 2 4 5 7" xfId="36799" xr:uid="{00000000-0005-0000-0000-0000088F0000}"/>
    <cellStyle name="20% - Accent1 4 2 4 5 7 2" xfId="36800" xr:uid="{00000000-0005-0000-0000-0000098F0000}"/>
    <cellStyle name="20% - Accent1 4 2 4 5 7 2 2" xfId="36801" xr:uid="{00000000-0005-0000-0000-00000A8F0000}"/>
    <cellStyle name="20% - Accent1 4 2 4 5 7 3" xfId="36802" xr:uid="{00000000-0005-0000-0000-00000B8F0000}"/>
    <cellStyle name="20% - Accent1 4 2 4 5 8" xfId="36803" xr:uid="{00000000-0005-0000-0000-00000C8F0000}"/>
    <cellStyle name="20% - Accent1 4 2 4 5 8 2" xfId="36804" xr:uid="{00000000-0005-0000-0000-00000D8F0000}"/>
    <cellStyle name="20% - Accent1 4 2 4 5 8 2 2" xfId="36805" xr:uid="{00000000-0005-0000-0000-00000E8F0000}"/>
    <cellStyle name="20% - Accent1 4 2 4 5 8 3" xfId="36806" xr:uid="{00000000-0005-0000-0000-00000F8F0000}"/>
    <cellStyle name="20% - Accent1 4 2 4 5 9" xfId="36807" xr:uid="{00000000-0005-0000-0000-0000108F0000}"/>
    <cellStyle name="20% - Accent1 4 2 4 5 9 2" xfId="36808" xr:uid="{00000000-0005-0000-0000-0000118F0000}"/>
    <cellStyle name="20% - Accent1 4 2 4 6" xfId="36809" xr:uid="{00000000-0005-0000-0000-0000128F0000}"/>
    <cellStyle name="20% - Accent1 4 2 4 6 10" xfId="36810" xr:uid="{00000000-0005-0000-0000-0000138F0000}"/>
    <cellStyle name="20% - Accent1 4 2 4 6 10 2" xfId="36811" xr:uid="{00000000-0005-0000-0000-0000148F0000}"/>
    <cellStyle name="20% - Accent1 4 2 4 6 11" xfId="36812" xr:uid="{00000000-0005-0000-0000-0000158F0000}"/>
    <cellStyle name="20% - Accent1 4 2 4 6 2" xfId="36813" xr:uid="{00000000-0005-0000-0000-0000168F0000}"/>
    <cellStyle name="20% - Accent1 4 2 4 6 2 2" xfId="36814" xr:uid="{00000000-0005-0000-0000-0000178F0000}"/>
    <cellStyle name="20% - Accent1 4 2 4 6 2 2 2" xfId="36815" xr:uid="{00000000-0005-0000-0000-0000188F0000}"/>
    <cellStyle name="20% - Accent1 4 2 4 6 2 2 2 2" xfId="36816" xr:uid="{00000000-0005-0000-0000-0000198F0000}"/>
    <cellStyle name="20% - Accent1 4 2 4 6 2 2 2 2 2" xfId="36817" xr:uid="{00000000-0005-0000-0000-00001A8F0000}"/>
    <cellStyle name="20% - Accent1 4 2 4 6 2 2 2 3" xfId="36818" xr:uid="{00000000-0005-0000-0000-00001B8F0000}"/>
    <cellStyle name="20% - Accent1 4 2 4 6 2 2 3" xfId="36819" xr:uid="{00000000-0005-0000-0000-00001C8F0000}"/>
    <cellStyle name="20% - Accent1 4 2 4 6 2 2 3 2" xfId="36820" xr:uid="{00000000-0005-0000-0000-00001D8F0000}"/>
    <cellStyle name="20% - Accent1 4 2 4 6 2 2 4" xfId="36821" xr:uid="{00000000-0005-0000-0000-00001E8F0000}"/>
    <cellStyle name="20% - Accent1 4 2 4 6 2 3" xfId="36822" xr:uid="{00000000-0005-0000-0000-00001F8F0000}"/>
    <cellStyle name="20% - Accent1 4 2 4 6 2 3 2" xfId="36823" xr:uid="{00000000-0005-0000-0000-0000208F0000}"/>
    <cellStyle name="20% - Accent1 4 2 4 6 2 3 2 2" xfId="36824" xr:uid="{00000000-0005-0000-0000-0000218F0000}"/>
    <cellStyle name="20% - Accent1 4 2 4 6 2 3 2 2 2" xfId="36825" xr:uid="{00000000-0005-0000-0000-0000228F0000}"/>
    <cellStyle name="20% - Accent1 4 2 4 6 2 3 2 3" xfId="36826" xr:uid="{00000000-0005-0000-0000-0000238F0000}"/>
    <cellStyle name="20% - Accent1 4 2 4 6 2 3 3" xfId="36827" xr:uid="{00000000-0005-0000-0000-0000248F0000}"/>
    <cellStyle name="20% - Accent1 4 2 4 6 2 3 3 2" xfId="36828" xr:uid="{00000000-0005-0000-0000-0000258F0000}"/>
    <cellStyle name="20% - Accent1 4 2 4 6 2 3 4" xfId="36829" xr:uid="{00000000-0005-0000-0000-0000268F0000}"/>
    <cellStyle name="20% - Accent1 4 2 4 6 2 4" xfId="36830" xr:uid="{00000000-0005-0000-0000-0000278F0000}"/>
    <cellStyle name="20% - Accent1 4 2 4 6 2 4 2" xfId="36831" xr:uid="{00000000-0005-0000-0000-0000288F0000}"/>
    <cellStyle name="20% - Accent1 4 2 4 6 2 4 2 2" xfId="36832" xr:uid="{00000000-0005-0000-0000-0000298F0000}"/>
    <cellStyle name="20% - Accent1 4 2 4 6 2 4 2 2 2" xfId="36833" xr:uid="{00000000-0005-0000-0000-00002A8F0000}"/>
    <cellStyle name="20% - Accent1 4 2 4 6 2 4 2 3" xfId="36834" xr:uid="{00000000-0005-0000-0000-00002B8F0000}"/>
    <cellStyle name="20% - Accent1 4 2 4 6 2 4 3" xfId="36835" xr:uid="{00000000-0005-0000-0000-00002C8F0000}"/>
    <cellStyle name="20% - Accent1 4 2 4 6 2 4 3 2" xfId="36836" xr:uid="{00000000-0005-0000-0000-00002D8F0000}"/>
    <cellStyle name="20% - Accent1 4 2 4 6 2 4 4" xfId="36837" xr:uid="{00000000-0005-0000-0000-00002E8F0000}"/>
    <cellStyle name="20% - Accent1 4 2 4 6 2 5" xfId="36838" xr:uid="{00000000-0005-0000-0000-00002F8F0000}"/>
    <cellStyle name="20% - Accent1 4 2 4 6 2 5 2" xfId="36839" xr:uid="{00000000-0005-0000-0000-0000308F0000}"/>
    <cellStyle name="20% - Accent1 4 2 4 6 2 5 2 2" xfId="36840" xr:uid="{00000000-0005-0000-0000-0000318F0000}"/>
    <cellStyle name="20% - Accent1 4 2 4 6 2 5 3" xfId="36841" xr:uid="{00000000-0005-0000-0000-0000328F0000}"/>
    <cellStyle name="20% - Accent1 4 2 4 6 2 6" xfId="36842" xr:uid="{00000000-0005-0000-0000-0000338F0000}"/>
    <cellStyle name="20% - Accent1 4 2 4 6 2 6 2" xfId="36843" xr:uid="{00000000-0005-0000-0000-0000348F0000}"/>
    <cellStyle name="20% - Accent1 4 2 4 6 2 6 2 2" xfId="36844" xr:uid="{00000000-0005-0000-0000-0000358F0000}"/>
    <cellStyle name="20% - Accent1 4 2 4 6 2 6 3" xfId="36845" xr:uid="{00000000-0005-0000-0000-0000368F0000}"/>
    <cellStyle name="20% - Accent1 4 2 4 6 2 7" xfId="36846" xr:uid="{00000000-0005-0000-0000-0000378F0000}"/>
    <cellStyle name="20% - Accent1 4 2 4 6 2 7 2" xfId="36847" xr:uid="{00000000-0005-0000-0000-0000388F0000}"/>
    <cellStyle name="20% - Accent1 4 2 4 6 2 8" xfId="36848" xr:uid="{00000000-0005-0000-0000-0000398F0000}"/>
    <cellStyle name="20% - Accent1 4 2 4 6 2 8 2" xfId="36849" xr:uid="{00000000-0005-0000-0000-00003A8F0000}"/>
    <cellStyle name="20% - Accent1 4 2 4 6 2 9" xfId="36850" xr:uid="{00000000-0005-0000-0000-00003B8F0000}"/>
    <cellStyle name="20% - Accent1 4 2 4 6 3" xfId="36851" xr:uid="{00000000-0005-0000-0000-00003C8F0000}"/>
    <cellStyle name="20% - Accent1 4 2 4 6 3 2" xfId="36852" xr:uid="{00000000-0005-0000-0000-00003D8F0000}"/>
    <cellStyle name="20% - Accent1 4 2 4 6 3 2 2" xfId="36853" xr:uid="{00000000-0005-0000-0000-00003E8F0000}"/>
    <cellStyle name="20% - Accent1 4 2 4 6 3 2 2 2" xfId="36854" xr:uid="{00000000-0005-0000-0000-00003F8F0000}"/>
    <cellStyle name="20% - Accent1 4 2 4 6 3 2 2 2 2" xfId="36855" xr:uid="{00000000-0005-0000-0000-0000408F0000}"/>
    <cellStyle name="20% - Accent1 4 2 4 6 3 2 2 3" xfId="36856" xr:uid="{00000000-0005-0000-0000-0000418F0000}"/>
    <cellStyle name="20% - Accent1 4 2 4 6 3 2 3" xfId="36857" xr:uid="{00000000-0005-0000-0000-0000428F0000}"/>
    <cellStyle name="20% - Accent1 4 2 4 6 3 2 3 2" xfId="36858" xr:uid="{00000000-0005-0000-0000-0000438F0000}"/>
    <cellStyle name="20% - Accent1 4 2 4 6 3 2 4" xfId="36859" xr:uid="{00000000-0005-0000-0000-0000448F0000}"/>
    <cellStyle name="20% - Accent1 4 2 4 6 3 3" xfId="36860" xr:uid="{00000000-0005-0000-0000-0000458F0000}"/>
    <cellStyle name="20% - Accent1 4 2 4 6 3 3 2" xfId="36861" xr:uid="{00000000-0005-0000-0000-0000468F0000}"/>
    <cellStyle name="20% - Accent1 4 2 4 6 3 3 2 2" xfId="36862" xr:uid="{00000000-0005-0000-0000-0000478F0000}"/>
    <cellStyle name="20% - Accent1 4 2 4 6 3 3 2 2 2" xfId="36863" xr:uid="{00000000-0005-0000-0000-0000488F0000}"/>
    <cellStyle name="20% - Accent1 4 2 4 6 3 3 2 3" xfId="36864" xr:uid="{00000000-0005-0000-0000-0000498F0000}"/>
    <cellStyle name="20% - Accent1 4 2 4 6 3 3 3" xfId="36865" xr:uid="{00000000-0005-0000-0000-00004A8F0000}"/>
    <cellStyle name="20% - Accent1 4 2 4 6 3 3 3 2" xfId="36866" xr:uid="{00000000-0005-0000-0000-00004B8F0000}"/>
    <cellStyle name="20% - Accent1 4 2 4 6 3 3 4" xfId="36867" xr:uid="{00000000-0005-0000-0000-00004C8F0000}"/>
    <cellStyle name="20% - Accent1 4 2 4 6 3 4" xfId="36868" xr:uid="{00000000-0005-0000-0000-00004D8F0000}"/>
    <cellStyle name="20% - Accent1 4 2 4 6 3 4 2" xfId="36869" xr:uid="{00000000-0005-0000-0000-00004E8F0000}"/>
    <cellStyle name="20% - Accent1 4 2 4 6 3 4 2 2" xfId="36870" xr:uid="{00000000-0005-0000-0000-00004F8F0000}"/>
    <cellStyle name="20% - Accent1 4 2 4 6 3 4 2 2 2" xfId="36871" xr:uid="{00000000-0005-0000-0000-0000508F0000}"/>
    <cellStyle name="20% - Accent1 4 2 4 6 3 4 2 3" xfId="36872" xr:uid="{00000000-0005-0000-0000-0000518F0000}"/>
    <cellStyle name="20% - Accent1 4 2 4 6 3 4 3" xfId="36873" xr:uid="{00000000-0005-0000-0000-0000528F0000}"/>
    <cellStyle name="20% - Accent1 4 2 4 6 3 4 3 2" xfId="36874" xr:uid="{00000000-0005-0000-0000-0000538F0000}"/>
    <cellStyle name="20% - Accent1 4 2 4 6 3 4 4" xfId="36875" xr:uid="{00000000-0005-0000-0000-0000548F0000}"/>
    <cellStyle name="20% - Accent1 4 2 4 6 3 5" xfId="36876" xr:uid="{00000000-0005-0000-0000-0000558F0000}"/>
    <cellStyle name="20% - Accent1 4 2 4 6 3 5 2" xfId="36877" xr:uid="{00000000-0005-0000-0000-0000568F0000}"/>
    <cellStyle name="20% - Accent1 4 2 4 6 3 5 2 2" xfId="36878" xr:uid="{00000000-0005-0000-0000-0000578F0000}"/>
    <cellStyle name="20% - Accent1 4 2 4 6 3 5 3" xfId="36879" xr:uid="{00000000-0005-0000-0000-0000588F0000}"/>
    <cellStyle name="20% - Accent1 4 2 4 6 3 6" xfId="36880" xr:uid="{00000000-0005-0000-0000-0000598F0000}"/>
    <cellStyle name="20% - Accent1 4 2 4 6 3 6 2" xfId="36881" xr:uid="{00000000-0005-0000-0000-00005A8F0000}"/>
    <cellStyle name="20% - Accent1 4 2 4 6 3 6 2 2" xfId="36882" xr:uid="{00000000-0005-0000-0000-00005B8F0000}"/>
    <cellStyle name="20% - Accent1 4 2 4 6 3 6 3" xfId="36883" xr:uid="{00000000-0005-0000-0000-00005C8F0000}"/>
    <cellStyle name="20% - Accent1 4 2 4 6 3 7" xfId="36884" xr:uid="{00000000-0005-0000-0000-00005D8F0000}"/>
    <cellStyle name="20% - Accent1 4 2 4 6 3 7 2" xfId="36885" xr:uid="{00000000-0005-0000-0000-00005E8F0000}"/>
    <cellStyle name="20% - Accent1 4 2 4 6 3 8" xfId="36886" xr:uid="{00000000-0005-0000-0000-00005F8F0000}"/>
    <cellStyle name="20% - Accent1 4 2 4 6 3 8 2" xfId="36887" xr:uid="{00000000-0005-0000-0000-0000608F0000}"/>
    <cellStyle name="20% - Accent1 4 2 4 6 3 9" xfId="36888" xr:uid="{00000000-0005-0000-0000-0000618F0000}"/>
    <cellStyle name="20% - Accent1 4 2 4 6 4" xfId="36889" xr:uid="{00000000-0005-0000-0000-0000628F0000}"/>
    <cellStyle name="20% - Accent1 4 2 4 6 4 2" xfId="36890" xr:uid="{00000000-0005-0000-0000-0000638F0000}"/>
    <cellStyle name="20% - Accent1 4 2 4 6 4 2 2" xfId="36891" xr:uid="{00000000-0005-0000-0000-0000648F0000}"/>
    <cellStyle name="20% - Accent1 4 2 4 6 4 2 2 2" xfId="36892" xr:uid="{00000000-0005-0000-0000-0000658F0000}"/>
    <cellStyle name="20% - Accent1 4 2 4 6 4 2 3" xfId="36893" xr:uid="{00000000-0005-0000-0000-0000668F0000}"/>
    <cellStyle name="20% - Accent1 4 2 4 6 4 3" xfId="36894" xr:uid="{00000000-0005-0000-0000-0000678F0000}"/>
    <cellStyle name="20% - Accent1 4 2 4 6 4 3 2" xfId="36895" xr:uid="{00000000-0005-0000-0000-0000688F0000}"/>
    <cellStyle name="20% - Accent1 4 2 4 6 4 4" xfId="36896" xr:uid="{00000000-0005-0000-0000-0000698F0000}"/>
    <cellStyle name="20% - Accent1 4 2 4 6 5" xfId="36897" xr:uid="{00000000-0005-0000-0000-00006A8F0000}"/>
    <cellStyle name="20% - Accent1 4 2 4 6 5 2" xfId="36898" xr:uid="{00000000-0005-0000-0000-00006B8F0000}"/>
    <cellStyle name="20% - Accent1 4 2 4 6 5 2 2" xfId="36899" xr:uid="{00000000-0005-0000-0000-00006C8F0000}"/>
    <cellStyle name="20% - Accent1 4 2 4 6 5 2 2 2" xfId="36900" xr:uid="{00000000-0005-0000-0000-00006D8F0000}"/>
    <cellStyle name="20% - Accent1 4 2 4 6 5 2 3" xfId="36901" xr:uid="{00000000-0005-0000-0000-00006E8F0000}"/>
    <cellStyle name="20% - Accent1 4 2 4 6 5 3" xfId="36902" xr:uid="{00000000-0005-0000-0000-00006F8F0000}"/>
    <cellStyle name="20% - Accent1 4 2 4 6 5 3 2" xfId="36903" xr:uid="{00000000-0005-0000-0000-0000708F0000}"/>
    <cellStyle name="20% - Accent1 4 2 4 6 5 4" xfId="36904" xr:uid="{00000000-0005-0000-0000-0000718F0000}"/>
    <cellStyle name="20% - Accent1 4 2 4 6 6" xfId="36905" xr:uid="{00000000-0005-0000-0000-0000728F0000}"/>
    <cellStyle name="20% - Accent1 4 2 4 6 6 2" xfId="36906" xr:uid="{00000000-0005-0000-0000-0000738F0000}"/>
    <cellStyle name="20% - Accent1 4 2 4 6 6 2 2" xfId="36907" xr:uid="{00000000-0005-0000-0000-0000748F0000}"/>
    <cellStyle name="20% - Accent1 4 2 4 6 6 2 2 2" xfId="36908" xr:uid="{00000000-0005-0000-0000-0000758F0000}"/>
    <cellStyle name="20% - Accent1 4 2 4 6 6 2 3" xfId="36909" xr:uid="{00000000-0005-0000-0000-0000768F0000}"/>
    <cellStyle name="20% - Accent1 4 2 4 6 6 3" xfId="36910" xr:uid="{00000000-0005-0000-0000-0000778F0000}"/>
    <cellStyle name="20% - Accent1 4 2 4 6 6 3 2" xfId="36911" xr:uid="{00000000-0005-0000-0000-0000788F0000}"/>
    <cellStyle name="20% - Accent1 4 2 4 6 6 4" xfId="36912" xr:uid="{00000000-0005-0000-0000-0000798F0000}"/>
    <cellStyle name="20% - Accent1 4 2 4 6 7" xfId="36913" xr:uid="{00000000-0005-0000-0000-00007A8F0000}"/>
    <cellStyle name="20% - Accent1 4 2 4 6 7 2" xfId="36914" xr:uid="{00000000-0005-0000-0000-00007B8F0000}"/>
    <cellStyle name="20% - Accent1 4 2 4 6 7 2 2" xfId="36915" xr:uid="{00000000-0005-0000-0000-00007C8F0000}"/>
    <cellStyle name="20% - Accent1 4 2 4 6 7 3" xfId="36916" xr:uid="{00000000-0005-0000-0000-00007D8F0000}"/>
    <cellStyle name="20% - Accent1 4 2 4 6 8" xfId="36917" xr:uid="{00000000-0005-0000-0000-00007E8F0000}"/>
    <cellStyle name="20% - Accent1 4 2 4 6 8 2" xfId="36918" xr:uid="{00000000-0005-0000-0000-00007F8F0000}"/>
    <cellStyle name="20% - Accent1 4 2 4 6 8 2 2" xfId="36919" xr:uid="{00000000-0005-0000-0000-0000808F0000}"/>
    <cellStyle name="20% - Accent1 4 2 4 6 8 3" xfId="36920" xr:uid="{00000000-0005-0000-0000-0000818F0000}"/>
    <cellStyle name="20% - Accent1 4 2 4 6 9" xfId="36921" xr:uid="{00000000-0005-0000-0000-0000828F0000}"/>
    <cellStyle name="20% - Accent1 4 2 4 6 9 2" xfId="36922" xr:uid="{00000000-0005-0000-0000-0000838F0000}"/>
    <cellStyle name="20% - Accent1 4 2 4 7" xfId="36923" xr:uid="{00000000-0005-0000-0000-0000848F0000}"/>
    <cellStyle name="20% - Accent1 4 2 4 7 2" xfId="36924" xr:uid="{00000000-0005-0000-0000-0000858F0000}"/>
    <cellStyle name="20% - Accent1 4 2 4 7 2 2" xfId="36925" xr:uid="{00000000-0005-0000-0000-0000868F0000}"/>
    <cellStyle name="20% - Accent1 4 2 4 7 2 2 2" xfId="36926" xr:uid="{00000000-0005-0000-0000-0000878F0000}"/>
    <cellStyle name="20% - Accent1 4 2 4 7 2 2 2 2" xfId="36927" xr:uid="{00000000-0005-0000-0000-0000888F0000}"/>
    <cellStyle name="20% - Accent1 4 2 4 7 2 2 3" xfId="36928" xr:uid="{00000000-0005-0000-0000-0000898F0000}"/>
    <cellStyle name="20% - Accent1 4 2 4 7 2 3" xfId="36929" xr:uid="{00000000-0005-0000-0000-00008A8F0000}"/>
    <cellStyle name="20% - Accent1 4 2 4 7 2 3 2" xfId="36930" xr:uid="{00000000-0005-0000-0000-00008B8F0000}"/>
    <cellStyle name="20% - Accent1 4 2 4 7 2 4" xfId="36931" xr:uid="{00000000-0005-0000-0000-00008C8F0000}"/>
    <cellStyle name="20% - Accent1 4 2 4 7 3" xfId="36932" xr:uid="{00000000-0005-0000-0000-00008D8F0000}"/>
    <cellStyle name="20% - Accent1 4 2 4 7 3 2" xfId="36933" xr:uid="{00000000-0005-0000-0000-00008E8F0000}"/>
    <cellStyle name="20% - Accent1 4 2 4 7 3 2 2" xfId="36934" xr:uid="{00000000-0005-0000-0000-00008F8F0000}"/>
    <cellStyle name="20% - Accent1 4 2 4 7 3 2 2 2" xfId="36935" xr:uid="{00000000-0005-0000-0000-0000908F0000}"/>
    <cellStyle name="20% - Accent1 4 2 4 7 3 2 3" xfId="36936" xr:uid="{00000000-0005-0000-0000-0000918F0000}"/>
    <cellStyle name="20% - Accent1 4 2 4 7 3 3" xfId="36937" xr:uid="{00000000-0005-0000-0000-0000928F0000}"/>
    <cellStyle name="20% - Accent1 4 2 4 7 3 3 2" xfId="36938" xr:uid="{00000000-0005-0000-0000-0000938F0000}"/>
    <cellStyle name="20% - Accent1 4 2 4 7 3 4" xfId="36939" xr:uid="{00000000-0005-0000-0000-0000948F0000}"/>
    <cellStyle name="20% - Accent1 4 2 4 7 4" xfId="36940" xr:uid="{00000000-0005-0000-0000-0000958F0000}"/>
    <cellStyle name="20% - Accent1 4 2 4 7 4 2" xfId="36941" xr:uid="{00000000-0005-0000-0000-0000968F0000}"/>
    <cellStyle name="20% - Accent1 4 2 4 7 4 2 2" xfId="36942" xr:uid="{00000000-0005-0000-0000-0000978F0000}"/>
    <cellStyle name="20% - Accent1 4 2 4 7 4 2 2 2" xfId="36943" xr:uid="{00000000-0005-0000-0000-0000988F0000}"/>
    <cellStyle name="20% - Accent1 4 2 4 7 4 2 3" xfId="36944" xr:uid="{00000000-0005-0000-0000-0000998F0000}"/>
    <cellStyle name="20% - Accent1 4 2 4 7 4 3" xfId="36945" xr:uid="{00000000-0005-0000-0000-00009A8F0000}"/>
    <cellStyle name="20% - Accent1 4 2 4 7 4 3 2" xfId="36946" xr:uid="{00000000-0005-0000-0000-00009B8F0000}"/>
    <cellStyle name="20% - Accent1 4 2 4 7 4 4" xfId="36947" xr:uid="{00000000-0005-0000-0000-00009C8F0000}"/>
    <cellStyle name="20% - Accent1 4 2 4 7 5" xfId="36948" xr:uid="{00000000-0005-0000-0000-00009D8F0000}"/>
    <cellStyle name="20% - Accent1 4 2 4 7 5 2" xfId="36949" xr:uid="{00000000-0005-0000-0000-00009E8F0000}"/>
    <cellStyle name="20% - Accent1 4 2 4 7 5 2 2" xfId="36950" xr:uid="{00000000-0005-0000-0000-00009F8F0000}"/>
    <cellStyle name="20% - Accent1 4 2 4 7 5 3" xfId="36951" xr:uid="{00000000-0005-0000-0000-0000A08F0000}"/>
    <cellStyle name="20% - Accent1 4 2 4 7 6" xfId="36952" xr:uid="{00000000-0005-0000-0000-0000A18F0000}"/>
    <cellStyle name="20% - Accent1 4 2 4 7 6 2" xfId="36953" xr:uid="{00000000-0005-0000-0000-0000A28F0000}"/>
    <cellStyle name="20% - Accent1 4 2 4 7 6 2 2" xfId="36954" xr:uid="{00000000-0005-0000-0000-0000A38F0000}"/>
    <cellStyle name="20% - Accent1 4 2 4 7 6 3" xfId="36955" xr:uid="{00000000-0005-0000-0000-0000A48F0000}"/>
    <cellStyle name="20% - Accent1 4 2 4 7 7" xfId="36956" xr:uid="{00000000-0005-0000-0000-0000A58F0000}"/>
    <cellStyle name="20% - Accent1 4 2 4 7 7 2" xfId="36957" xr:uid="{00000000-0005-0000-0000-0000A68F0000}"/>
    <cellStyle name="20% - Accent1 4 2 4 7 8" xfId="36958" xr:uid="{00000000-0005-0000-0000-0000A78F0000}"/>
    <cellStyle name="20% - Accent1 4 2 4 7 8 2" xfId="36959" xr:uid="{00000000-0005-0000-0000-0000A88F0000}"/>
    <cellStyle name="20% - Accent1 4 2 4 7 9" xfId="36960" xr:uid="{00000000-0005-0000-0000-0000A98F0000}"/>
    <cellStyle name="20% - Accent1 4 2 4 8" xfId="36961" xr:uid="{00000000-0005-0000-0000-0000AA8F0000}"/>
    <cellStyle name="20% - Accent1 4 2 4 8 2" xfId="36962" xr:uid="{00000000-0005-0000-0000-0000AB8F0000}"/>
    <cellStyle name="20% - Accent1 4 2 4 8 2 2" xfId="36963" xr:uid="{00000000-0005-0000-0000-0000AC8F0000}"/>
    <cellStyle name="20% - Accent1 4 2 4 8 2 2 2" xfId="36964" xr:uid="{00000000-0005-0000-0000-0000AD8F0000}"/>
    <cellStyle name="20% - Accent1 4 2 4 8 2 2 2 2" xfId="36965" xr:uid="{00000000-0005-0000-0000-0000AE8F0000}"/>
    <cellStyle name="20% - Accent1 4 2 4 8 2 2 3" xfId="36966" xr:uid="{00000000-0005-0000-0000-0000AF8F0000}"/>
    <cellStyle name="20% - Accent1 4 2 4 8 2 3" xfId="36967" xr:uid="{00000000-0005-0000-0000-0000B08F0000}"/>
    <cellStyle name="20% - Accent1 4 2 4 8 2 3 2" xfId="36968" xr:uid="{00000000-0005-0000-0000-0000B18F0000}"/>
    <cellStyle name="20% - Accent1 4 2 4 8 2 4" xfId="36969" xr:uid="{00000000-0005-0000-0000-0000B28F0000}"/>
    <cellStyle name="20% - Accent1 4 2 4 8 3" xfId="36970" xr:uid="{00000000-0005-0000-0000-0000B38F0000}"/>
    <cellStyle name="20% - Accent1 4 2 4 8 3 2" xfId="36971" xr:uid="{00000000-0005-0000-0000-0000B48F0000}"/>
    <cellStyle name="20% - Accent1 4 2 4 8 3 2 2" xfId="36972" xr:uid="{00000000-0005-0000-0000-0000B58F0000}"/>
    <cellStyle name="20% - Accent1 4 2 4 8 3 2 2 2" xfId="36973" xr:uid="{00000000-0005-0000-0000-0000B68F0000}"/>
    <cellStyle name="20% - Accent1 4 2 4 8 3 2 3" xfId="36974" xr:uid="{00000000-0005-0000-0000-0000B78F0000}"/>
    <cellStyle name="20% - Accent1 4 2 4 8 3 3" xfId="36975" xr:uid="{00000000-0005-0000-0000-0000B88F0000}"/>
    <cellStyle name="20% - Accent1 4 2 4 8 3 3 2" xfId="36976" xr:uid="{00000000-0005-0000-0000-0000B98F0000}"/>
    <cellStyle name="20% - Accent1 4 2 4 8 3 4" xfId="36977" xr:uid="{00000000-0005-0000-0000-0000BA8F0000}"/>
    <cellStyle name="20% - Accent1 4 2 4 8 4" xfId="36978" xr:uid="{00000000-0005-0000-0000-0000BB8F0000}"/>
    <cellStyle name="20% - Accent1 4 2 4 8 4 2" xfId="36979" xr:uid="{00000000-0005-0000-0000-0000BC8F0000}"/>
    <cellStyle name="20% - Accent1 4 2 4 8 4 2 2" xfId="36980" xr:uid="{00000000-0005-0000-0000-0000BD8F0000}"/>
    <cellStyle name="20% - Accent1 4 2 4 8 4 2 2 2" xfId="36981" xr:uid="{00000000-0005-0000-0000-0000BE8F0000}"/>
    <cellStyle name="20% - Accent1 4 2 4 8 4 2 3" xfId="36982" xr:uid="{00000000-0005-0000-0000-0000BF8F0000}"/>
    <cellStyle name="20% - Accent1 4 2 4 8 4 3" xfId="36983" xr:uid="{00000000-0005-0000-0000-0000C08F0000}"/>
    <cellStyle name="20% - Accent1 4 2 4 8 4 3 2" xfId="36984" xr:uid="{00000000-0005-0000-0000-0000C18F0000}"/>
    <cellStyle name="20% - Accent1 4 2 4 8 4 4" xfId="36985" xr:uid="{00000000-0005-0000-0000-0000C28F0000}"/>
    <cellStyle name="20% - Accent1 4 2 4 8 5" xfId="36986" xr:uid="{00000000-0005-0000-0000-0000C38F0000}"/>
    <cellStyle name="20% - Accent1 4 2 4 8 5 2" xfId="36987" xr:uid="{00000000-0005-0000-0000-0000C48F0000}"/>
    <cellStyle name="20% - Accent1 4 2 4 8 5 2 2" xfId="36988" xr:uid="{00000000-0005-0000-0000-0000C58F0000}"/>
    <cellStyle name="20% - Accent1 4 2 4 8 5 3" xfId="36989" xr:uid="{00000000-0005-0000-0000-0000C68F0000}"/>
    <cellStyle name="20% - Accent1 4 2 4 8 6" xfId="36990" xr:uid="{00000000-0005-0000-0000-0000C78F0000}"/>
    <cellStyle name="20% - Accent1 4 2 4 8 6 2" xfId="36991" xr:uid="{00000000-0005-0000-0000-0000C88F0000}"/>
    <cellStyle name="20% - Accent1 4 2 4 8 6 2 2" xfId="36992" xr:uid="{00000000-0005-0000-0000-0000C98F0000}"/>
    <cellStyle name="20% - Accent1 4 2 4 8 6 3" xfId="36993" xr:uid="{00000000-0005-0000-0000-0000CA8F0000}"/>
    <cellStyle name="20% - Accent1 4 2 4 8 7" xfId="36994" xr:uid="{00000000-0005-0000-0000-0000CB8F0000}"/>
    <cellStyle name="20% - Accent1 4 2 4 8 7 2" xfId="36995" xr:uid="{00000000-0005-0000-0000-0000CC8F0000}"/>
    <cellStyle name="20% - Accent1 4 2 4 8 8" xfId="36996" xr:uid="{00000000-0005-0000-0000-0000CD8F0000}"/>
    <cellStyle name="20% - Accent1 4 2 4 8 8 2" xfId="36997" xr:uid="{00000000-0005-0000-0000-0000CE8F0000}"/>
    <cellStyle name="20% - Accent1 4 2 4 8 9" xfId="36998" xr:uid="{00000000-0005-0000-0000-0000CF8F0000}"/>
    <cellStyle name="20% - Accent1 4 2 4 9" xfId="36999" xr:uid="{00000000-0005-0000-0000-0000D08F0000}"/>
    <cellStyle name="20% - Accent1 4 2 4 9 2" xfId="37000" xr:uid="{00000000-0005-0000-0000-0000D18F0000}"/>
    <cellStyle name="20% - Accent1 4 2 4 9 2 2" xfId="37001" xr:uid="{00000000-0005-0000-0000-0000D28F0000}"/>
    <cellStyle name="20% - Accent1 4 2 4 9 2 2 2" xfId="37002" xr:uid="{00000000-0005-0000-0000-0000D38F0000}"/>
    <cellStyle name="20% - Accent1 4 2 4 9 2 3" xfId="37003" xr:uid="{00000000-0005-0000-0000-0000D48F0000}"/>
    <cellStyle name="20% - Accent1 4 2 4 9 3" xfId="37004" xr:uid="{00000000-0005-0000-0000-0000D58F0000}"/>
    <cellStyle name="20% - Accent1 4 2 4 9 3 2" xfId="37005" xr:uid="{00000000-0005-0000-0000-0000D68F0000}"/>
    <cellStyle name="20% - Accent1 4 2 4 9 4" xfId="37006" xr:uid="{00000000-0005-0000-0000-0000D78F0000}"/>
    <cellStyle name="20% - Accent1 4 2 5" xfId="37007" xr:uid="{00000000-0005-0000-0000-0000D88F0000}"/>
    <cellStyle name="20% - Accent1 4 2 5 10" xfId="37008" xr:uid="{00000000-0005-0000-0000-0000D98F0000}"/>
    <cellStyle name="20% - Accent1 4 2 5 10 2" xfId="37009" xr:uid="{00000000-0005-0000-0000-0000DA8F0000}"/>
    <cellStyle name="20% - Accent1 4 2 5 10 2 2" xfId="37010" xr:uid="{00000000-0005-0000-0000-0000DB8F0000}"/>
    <cellStyle name="20% - Accent1 4 2 5 10 2 2 2" xfId="37011" xr:uid="{00000000-0005-0000-0000-0000DC8F0000}"/>
    <cellStyle name="20% - Accent1 4 2 5 10 2 3" xfId="37012" xr:uid="{00000000-0005-0000-0000-0000DD8F0000}"/>
    <cellStyle name="20% - Accent1 4 2 5 10 3" xfId="37013" xr:uid="{00000000-0005-0000-0000-0000DE8F0000}"/>
    <cellStyle name="20% - Accent1 4 2 5 10 3 2" xfId="37014" xr:uid="{00000000-0005-0000-0000-0000DF8F0000}"/>
    <cellStyle name="20% - Accent1 4 2 5 10 4" xfId="37015" xr:uid="{00000000-0005-0000-0000-0000E08F0000}"/>
    <cellStyle name="20% - Accent1 4 2 5 11" xfId="37016" xr:uid="{00000000-0005-0000-0000-0000E18F0000}"/>
    <cellStyle name="20% - Accent1 4 2 5 11 2" xfId="37017" xr:uid="{00000000-0005-0000-0000-0000E28F0000}"/>
    <cellStyle name="20% - Accent1 4 2 5 11 2 2" xfId="37018" xr:uid="{00000000-0005-0000-0000-0000E38F0000}"/>
    <cellStyle name="20% - Accent1 4 2 5 11 3" xfId="37019" xr:uid="{00000000-0005-0000-0000-0000E48F0000}"/>
    <cellStyle name="20% - Accent1 4 2 5 12" xfId="37020" xr:uid="{00000000-0005-0000-0000-0000E58F0000}"/>
    <cellStyle name="20% - Accent1 4 2 5 12 2" xfId="37021" xr:uid="{00000000-0005-0000-0000-0000E68F0000}"/>
    <cellStyle name="20% - Accent1 4 2 5 12 2 2" xfId="37022" xr:uid="{00000000-0005-0000-0000-0000E78F0000}"/>
    <cellStyle name="20% - Accent1 4 2 5 12 3" xfId="37023" xr:uid="{00000000-0005-0000-0000-0000E88F0000}"/>
    <cellStyle name="20% - Accent1 4 2 5 13" xfId="37024" xr:uid="{00000000-0005-0000-0000-0000E98F0000}"/>
    <cellStyle name="20% - Accent1 4 2 5 13 2" xfId="37025" xr:uid="{00000000-0005-0000-0000-0000EA8F0000}"/>
    <cellStyle name="20% - Accent1 4 2 5 14" xfId="37026" xr:uid="{00000000-0005-0000-0000-0000EB8F0000}"/>
    <cellStyle name="20% - Accent1 4 2 5 14 2" xfId="37027" xr:uid="{00000000-0005-0000-0000-0000EC8F0000}"/>
    <cellStyle name="20% - Accent1 4 2 5 15" xfId="37028" xr:uid="{00000000-0005-0000-0000-0000ED8F0000}"/>
    <cellStyle name="20% - Accent1 4 2 5 2" xfId="37029" xr:uid="{00000000-0005-0000-0000-0000EE8F0000}"/>
    <cellStyle name="20% - Accent1 4 2 5 2 10" xfId="37030" xr:uid="{00000000-0005-0000-0000-0000EF8F0000}"/>
    <cellStyle name="20% - Accent1 4 2 5 2 10 2" xfId="37031" xr:uid="{00000000-0005-0000-0000-0000F08F0000}"/>
    <cellStyle name="20% - Accent1 4 2 5 2 10 2 2" xfId="37032" xr:uid="{00000000-0005-0000-0000-0000F18F0000}"/>
    <cellStyle name="20% - Accent1 4 2 5 2 10 3" xfId="37033" xr:uid="{00000000-0005-0000-0000-0000F28F0000}"/>
    <cellStyle name="20% - Accent1 4 2 5 2 11" xfId="37034" xr:uid="{00000000-0005-0000-0000-0000F38F0000}"/>
    <cellStyle name="20% - Accent1 4 2 5 2 11 2" xfId="37035" xr:uid="{00000000-0005-0000-0000-0000F48F0000}"/>
    <cellStyle name="20% - Accent1 4 2 5 2 11 2 2" xfId="37036" xr:uid="{00000000-0005-0000-0000-0000F58F0000}"/>
    <cellStyle name="20% - Accent1 4 2 5 2 11 3" xfId="37037" xr:uid="{00000000-0005-0000-0000-0000F68F0000}"/>
    <cellStyle name="20% - Accent1 4 2 5 2 12" xfId="37038" xr:uid="{00000000-0005-0000-0000-0000F78F0000}"/>
    <cellStyle name="20% - Accent1 4 2 5 2 12 2" xfId="37039" xr:uid="{00000000-0005-0000-0000-0000F88F0000}"/>
    <cellStyle name="20% - Accent1 4 2 5 2 13" xfId="37040" xr:uid="{00000000-0005-0000-0000-0000F98F0000}"/>
    <cellStyle name="20% - Accent1 4 2 5 2 13 2" xfId="37041" xr:uid="{00000000-0005-0000-0000-0000FA8F0000}"/>
    <cellStyle name="20% - Accent1 4 2 5 2 14" xfId="37042" xr:uid="{00000000-0005-0000-0000-0000FB8F0000}"/>
    <cellStyle name="20% - Accent1 4 2 5 2 2" xfId="37043" xr:uid="{00000000-0005-0000-0000-0000FC8F0000}"/>
    <cellStyle name="20% - Accent1 4 2 5 2 2 10" xfId="37044" xr:uid="{00000000-0005-0000-0000-0000FD8F0000}"/>
    <cellStyle name="20% - Accent1 4 2 5 2 2 10 2" xfId="37045" xr:uid="{00000000-0005-0000-0000-0000FE8F0000}"/>
    <cellStyle name="20% - Accent1 4 2 5 2 2 11" xfId="37046" xr:uid="{00000000-0005-0000-0000-0000FF8F0000}"/>
    <cellStyle name="20% - Accent1 4 2 5 2 2 2" xfId="37047" xr:uid="{00000000-0005-0000-0000-000000900000}"/>
    <cellStyle name="20% - Accent1 4 2 5 2 2 2 2" xfId="37048" xr:uid="{00000000-0005-0000-0000-000001900000}"/>
    <cellStyle name="20% - Accent1 4 2 5 2 2 2 2 2" xfId="37049" xr:uid="{00000000-0005-0000-0000-000002900000}"/>
    <cellStyle name="20% - Accent1 4 2 5 2 2 2 2 2 2" xfId="37050" xr:uid="{00000000-0005-0000-0000-000003900000}"/>
    <cellStyle name="20% - Accent1 4 2 5 2 2 2 2 2 2 2" xfId="37051" xr:uid="{00000000-0005-0000-0000-000004900000}"/>
    <cellStyle name="20% - Accent1 4 2 5 2 2 2 2 2 3" xfId="37052" xr:uid="{00000000-0005-0000-0000-000005900000}"/>
    <cellStyle name="20% - Accent1 4 2 5 2 2 2 2 3" xfId="37053" xr:uid="{00000000-0005-0000-0000-000006900000}"/>
    <cellStyle name="20% - Accent1 4 2 5 2 2 2 2 3 2" xfId="37054" xr:uid="{00000000-0005-0000-0000-000007900000}"/>
    <cellStyle name="20% - Accent1 4 2 5 2 2 2 2 4" xfId="37055" xr:uid="{00000000-0005-0000-0000-000008900000}"/>
    <cellStyle name="20% - Accent1 4 2 5 2 2 2 3" xfId="37056" xr:uid="{00000000-0005-0000-0000-000009900000}"/>
    <cellStyle name="20% - Accent1 4 2 5 2 2 2 3 2" xfId="37057" xr:uid="{00000000-0005-0000-0000-00000A900000}"/>
    <cellStyle name="20% - Accent1 4 2 5 2 2 2 3 2 2" xfId="37058" xr:uid="{00000000-0005-0000-0000-00000B900000}"/>
    <cellStyle name="20% - Accent1 4 2 5 2 2 2 3 2 2 2" xfId="37059" xr:uid="{00000000-0005-0000-0000-00000C900000}"/>
    <cellStyle name="20% - Accent1 4 2 5 2 2 2 3 2 3" xfId="37060" xr:uid="{00000000-0005-0000-0000-00000D900000}"/>
    <cellStyle name="20% - Accent1 4 2 5 2 2 2 3 3" xfId="37061" xr:uid="{00000000-0005-0000-0000-00000E900000}"/>
    <cellStyle name="20% - Accent1 4 2 5 2 2 2 3 3 2" xfId="37062" xr:uid="{00000000-0005-0000-0000-00000F900000}"/>
    <cellStyle name="20% - Accent1 4 2 5 2 2 2 3 4" xfId="37063" xr:uid="{00000000-0005-0000-0000-000010900000}"/>
    <cellStyle name="20% - Accent1 4 2 5 2 2 2 4" xfId="37064" xr:uid="{00000000-0005-0000-0000-000011900000}"/>
    <cellStyle name="20% - Accent1 4 2 5 2 2 2 4 2" xfId="37065" xr:uid="{00000000-0005-0000-0000-000012900000}"/>
    <cellStyle name="20% - Accent1 4 2 5 2 2 2 4 2 2" xfId="37066" xr:uid="{00000000-0005-0000-0000-000013900000}"/>
    <cellStyle name="20% - Accent1 4 2 5 2 2 2 4 2 2 2" xfId="37067" xr:uid="{00000000-0005-0000-0000-000014900000}"/>
    <cellStyle name="20% - Accent1 4 2 5 2 2 2 4 2 3" xfId="37068" xr:uid="{00000000-0005-0000-0000-000015900000}"/>
    <cellStyle name="20% - Accent1 4 2 5 2 2 2 4 3" xfId="37069" xr:uid="{00000000-0005-0000-0000-000016900000}"/>
    <cellStyle name="20% - Accent1 4 2 5 2 2 2 4 3 2" xfId="37070" xr:uid="{00000000-0005-0000-0000-000017900000}"/>
    <cellStyle name="20% - Accent1 4 2 5 2 2 2 4 4" xfId="37071" xr:uid="{00000000-0005-0000-0000-000018900000}"/>
    <cellStyle name="20% - Accent1 4 2 5 2 2 2 5" xfId="37072" xr:uid="{00000000-0005-0000-0000-000019900000}"/>
    <cellStyle name="20% - Accent1 4 2 5 2 2 2 5 2" xfId="37073" xr:uid="{00000000-0005-0000-0000-00001A900000}"/>
    <cellStyle name="20% - Accent1 4 2 5 2 2 2 5 2 2" xfId="37074" xr:uid="{00000000-0005-0000-0000-00001B900000}"/>
    <cellStyle name="20% - Accent1 4 2 5 2 2 2 5 3" xfId="37075" xr:uid="{00000000-0005-0000-0000-00001C900000}"/>
    <cellStyle name="20% - Accent1 4 2 5 2 2 2 6" xfId="37076" xr:uid="{00000000-0005-0000-0000-00001D900000}"/>
    <cellStyle name="20% - Accent1 4 2 5 2 2 2 6 2" xfId="37077" xr:uid="{00000000-0005-0000-0000-00001E900000}"/>
    <cellStyle name="20% - Accent1 4 2 5 2 2 2 6 2 2" xfId="37078" xr:uid="{00000000-0005-0000-0000-00001F900000}"/>
    <cellStyle name="20% - Accent1 4 2 5 2 2 2 6 3" xfId="37079" xr:uid="{00000000-0005-0000-0000-000020900000}"/>
    <cellStyle name="20% - Accent1 4 2 5 2 2 2 7" xfId="37080" xr:uid="{00000000-0005-0000-0000-000021900000}"/>
    <cellStyle name="20% - Accent1 4 2 5 2 2 2 7 2" xfId="37081" xr:uid="{00000000-0005-0000-0000-000022900000}"/>
    <cellStyle name="20% - Accent1 4 2 5 2 2 2 8" xfId="37082" xr:uid="{00000000-0005-0000-0000-000023900000}"/>
    <cellStyle name="20% - Accent1 4 2 5 2 2 2 8 2" xfId="37083" xr:uid="{00000000-0005-0000-0000-000024900000}"/>
    <cellStyle name="20% - Accent1 4 2 5 2 2 2 9" xfId="37084" xr:uid="{00000000-0005-0000-0000-000025900000}"/>
    <cellStyle name="20% - Accent1 4 2 5 2 2 3" xfId="37085" xr:uid="{00000000-0005-0000-0000-000026900000}"/>
    <cellStyle name="20% - Accent1 4 2 5 2 2 3 2" xfId="37086" xr:uid="{00000000-0005-0000-0000-000027900000}"/>
    <cellStyle name="20% - Accent1 4 2 5 2 2 3 2 2" xfId="37087" xr:uid="{00000000-0005-0000-0000-000028900000}"/>
    <cellStyle name="20% - Accent1 4 2 5 2 2 3 2 2 2" xfId="37088" xr:uid="{00000000-0005-0000-0000-000029900000}"/>
    <cellStyle name="20% - Accent1 4 2 5 2 2 3 2 2 2 2" xfId="37089" xr:uid="{00000000-0005-0000-0000-00002A900000}"/>
    <cellStyle name="20% - Accent1 4 2 5 2 2 3 2 2 3" xfId="37090" xr:uid="{00000000-0005-0000-0000-00002B900000}"/>
    <cellStyle name="20% - Accent1 4 2 5 2 2 3 2 3" xfId="37091" xr:uid="{00000000-0005-0000-0000-00002C900000}"/>
    <cellStyle name="20% - Accent1 4 2 5 2 2 3 2 3 2" xfId="37092" xr:uid="{00000000-0005-0000-0000-00002D900000}"/>
    <cellStyle name="20% - Accent1 4 2 5 2 2 3 2 4" xfId="37093" xr:uid="{00000000-0005-0000-0000-00002E900000}"/>
    <cellStyle name="20% - Accent1 4 2 5 2 2 3 3" xfId="37094" xr:uid="{00000000-0005-0000-0000-00002F900000}"/>
    <cellStyle name="20% - Accent1 4 2 5 2 2 3 3 2" xfId="37095" xr:uid="{00000000-0005-0000-0000-000030900000}"/>
    <cellStyle name="20% - Accent1 4 2 5 2 2 3 3 2 2" xfId="37096" xr:uid="{00000000-0005-0000-0000-000031900000}"/>
    <cellStyle name="20% - Accent1 4 2 5 2 2 3 3 2 2 2" xfId="37097" xr:uid="{00000000-0005-0000-0000-000032900000}"/>
    <cellStyle name="20% - Accent1 4 2 5 2 2 3 3 2 3" xfId="37098" xr:uid="{00000000-0005-0000-0000-000033900000}"/>
    <cellStyle name="20% - Accent1 4 2 5 2 2 3 3 3" xfId="37099" xr:uid="{00000000-0005-0000-0000-000034900000}"/>
    <cellStyle name="20% - Accent1 4 2 5 2 2 3 3 3 2" xfId="37100" xr:uid="{00000000-0005-0000-0000-000035900000}"/>
    <cellStyle name="20% - Accent1 4 2 5 2 2 3 3 4" xfId="37101" xr:uid="{00000000-0005-0000-0000-000036900000}"/>
    <cellStyle name="20% - Accent1 4 2 5 2 2 3 4" xfId="37102" xr:uid="{00000000-0005-0000-0000-000037900000}"/>
    <cellStyle name="20% - Accent1 4 2 5 2 2 3 4 2" xfId="37103" xr:uid="{00000000-0005-0000-0000-000038900000}"/>
    <cellStyle name="20% - Accent1 4 2 5 2 2 3 4 2 2" xfId="37104" xr:uid="{00000000-0005-0000-0000-000039900000}"/>
    <cellStyle name="20% - Accent1 4 2 5 2 2 3 4 2 2 2" xfId="37105" xr:uid="{00000000-0005-0000-0000-00003A900000}"/>
    <cellStyle name="20% - Accent1 4 2 5 2 2 3 4 2 3" xfId="37106" xr:uid="{00000000-0005-0000-0000-00003B900000}"/>
    <cellStyle name="20% - Accent1 4 2 5 2 2 3 4 3" xfId="37107" xr:uid="{00000000-0005-0000-0000-00003C900000}"/>
    <cellStyle name="20% - Accent1 4 2 5 2 2 3 4 3 2" xfId="37108" xr:uid="{00000000-0005-0000-0000-00003D900000}"/>
    <cellStyle name="20% - Accent1 4 2 5 2 2 3 4 4" xfId="37109" xr:uid="{00000000-0005-0000-0000-00003E900000}"/>
    <cellStyle name="20% - Accent1 4 2 5 2 2 3 5" xfId="37110" xr:uid="{00000000-0005-0000-0000-00003F900000}"/>
    <cellStyle name="20% - Accent1 4 2 5 2 2 3 5 2" xfId="37111" xr:uid="{00000000-0005-0000-0000-000040900000}"/>
    <cellStyle name="20% - Accent1 4 2 5 2 2 3 5 2 2" xfId="37112" xr:uid="{00000000-0005-0000-0000-000041900000}"/>
    <cellStyle name="20% - Accent1 4 2 5 2 2 3 5 3" xfId="37113" xr:uid="{00000000-0005-0000-0000-000042900000}"/>
    <cellStyle name="20% - Accent1 4 2 5 2 2 3 6" xfId="37114" xr:uid="{00000000-0005-0000-0000-000043900000}"/>
    <cellStyle name="20% - Accent1 4 2 5 2 2 3 6 2" xfId="37115" xr:uid="{00000000-0005-0000-0000-000044900000}"/>
    <cellStyle name="20% - Accent1 4 2 5 2 2 3 6 2 2" xfId="37116" xr:uid="{00000000-0005-0000-0000-000045900000}"/>
    <cellStyle name="20% - Accent1 4 2 5 2 2 3 6 3" xfId="37117" xr:uid="{00000000-0005-0000-0000-000046900000}"/>
    <cellStyle name="20% - Accent1 4 2 5 2 2 3 7" xfId="37118" xr:uid="{00000000-0005-0000-0000-000047900000}"/>
    <cellStyle name="20% - Accent1 4 2 5 2 2 3 7 2" xfId="37119" xr:uid="{00000000-0005-0000-0000-000048900000}"/>
    <cellStyle name="20% - Accent1 4 2 5 2 2 3 8" xfId="37120" xr:uid="{00000000-0005-0000-0000-000049900000}"/>
    <cellStyle name="20% - Accent1 4 2 5 2 2 3 8 2" xfId="37121" xr:uid="{00000000-0005-0000-0000-00004A900000}"/>
    <cellStyle name="20% - Accent1 4 2 5 2 2 3 9" xfId="37122" xr:uid="{00000000-0005-0000-0000-00004B900000}"/>
    <cellStyle name="20% - Accent1 4 2 5 2 2 4" xfId="37123" xr:uid="{00000000-0005-0000-0000-00004C900000}"/>
    <cellStyle name="20% - Accent1 4 2 5 2 2 4 2" xfId="37124" xr:uid="{00000000-0005-0000-0000-00004D900000}"/>
    <cellStyle name="20% - Accent1 4 2 5 2 2 4 2 2" xfId="37125" xr:uid="{00000000-0005-0000-0000-00004E900000}"/>
    <cellStyle name="20% - Accent1 4 2 5 2 2 4 2 2 2" xfId="37126" xr:uid="{00000000-0005-0000-0000-00004F900000}"/>
    <cellStyle name="20% - Accent1 4 2 5 2 2 4 2 3" xfId="37127" xr:uid="{00000000-0005-0000-0000-000050900000}"/>
    <cellStyle name="20% - Accent1 4 2 5 2 2 4 3" xfId="37128" xr:uid="{00000000-0005-0000-0000-000051900000}"/>
    <cellStyle name="20% - Accent1 4 2 5 2 2 4 3 2" xfId="37129" xr:uid="{00000000-0005-0000-0000-000052900000}"/>
    <cellStyle name="20% - Accent1 4 2 5 2 2 4 4" xfId="37130" xr:uid="{00000000-0005-0000-0000-000053900000}"/>
    <cellStyle name="20% - Accent1 4 2 5 2 2 5" xfId="37131" xr:uid="{00000000-0005-0000-0000-000054900000}"/>
    <cellStyle name="20% - Accent1 4 2 5 2 2 5 2" xfId="37132" xr:uid="{00000000-0005-0000-0000-000055900000}"/>
    <cellStyle name="20% - Accent1 4 2 5 2 2 5 2 2" xfId="37133" xr:uid="{00000000-0005-0000-0000-000056900000}"/>
    <cellStyle name="20% - Accent1 4 2 5 2 2 5 2 2 2" xfId="37134" xr:uid="{00000000-0005-0000-0000-000057900000}"/>
    <cellStyle name="20% - Accent1 4 2 5 2 2 5 2 3" xfId="37135" xr:uid="{00000000-0005-0000-0000-000058900000}"/>
    <cellStyle name="20% - Accent1 4 2 5 2 2 5 3" xfId="37136" xr:uid="{00000000-0005-0000-0000-000059900000}"/>
    <cellStyle name="20% - Accent1 4 2 5 2 2 5 3 2" xfId="37137" xr:uid="{00000000-0005-0000-0000-00005A900000}"/>
    <cellStyle name="20% - Accent1 4 2 5 2 2 5 4" xfId="37138" xr:uid="{00000000-0005-0000-0000-00005B900000}"/>
    <cellStyle name="20% - Accent1 4 2 5 2 2 6" xfId="37139" xr:uid="{00000000-0005-0000-0000-00005C900000}"/>
    <cellStyle name="20% - Accent1 4 2 5 2 2 6 2" xfId="37140" xr:uid="{00000000-0005-0000-0000-00005D900000}"/>
    <cellStyle name="20% - Accent1 4 2 5 2 2 6 2 2" xfId="37141" xr:uid="{00000000-0005-0000-0000-00005E900000}"/>
    <cellStyle name="20% - Accent1 4 2 5 2 2 6 2 2 2" xfId="37142" xr:uid="{00000000-0005-0000-0000-00005F900000}"/>
    <cellStyle name="20% - Accent1 4 2 5 2 2 6 2 3" xfId="37143" xr:uid="{00000000-0005-0000-0000-000060900000}"/>
    <cellStyle name="20% - Accent1 4 2 5 2 2 6 3" xfId="37144" xr:uid="{00000000-0005-0000-0000-000061900000}"/>
    <cellStyle name="20% - Accent1 4 2 5 2 2 6 3 2" xfId="37145" xr:uid="{00000000-0005-0000-0000-000062900000}"/>
    <cellStyle name="20% - Accent1 4 2 5 2 2 6 4" xfId="37146" xr:uid="{00000000-0005-0000-0000-000063900000}"/>
    <cellStyle name="20% - Accent1 4 2 5 2 2 7" xfId="37147" xr:uid="{00000000-0005-0000-0000-000064900000}"/>
    <cellStyle name="20% - Accent1 4 2 5 2 2 7 2" xfId="37148" xr:uid="{00000000-0005-0000-0000-000065900000}"/>
    <cellStyle name="20% - Accent1 4 2 5 2 2 7 2 2" xfId="37149" xr:uid="{00000000-0005-0000-0000-000066900000}"/>
    <cellStyle name="20% - Accent1 4 2 5 2 2 7 3" xfId="37150" xr:uid="{00000000-0005-0000-0000-000067900000}"/>
    <cellStyle name="20% - Accent1 4 2 5 2 2 8" xfId="37151" xr:uid="{00000000-0005-0000-0000-000068900000}"/>
    <cellStyle name="20% - Accent1 4 2 5 2 2 8 2" xfId="37152" xr:uid="{00000000-0005-0000-0000-000069900000}"/>
    <cellStyle name="20% - Accent1 4 2 5 2 2 8 2 2" xfId="37153" xr:uid="{00000000-0005-0000-0000-00006A900000}"/>
    <cellStyle name="20% - Accent1 4 2 5 2 2 8 3" xfId="37154" xr:uid="{00000000-0005-0000-0000-00006B900000}"/>
    <cellStyle name="20% - Accent1 4 2 5 2 2 9" xfId="37155" xr:uid="{00000000-0005-0000-0000-00006C900000}"/>
    <cellStyle name="20% - Accent1 4 2 5 2 2 9 2" xfId="37156" xr:uid="{00000000-0005-0000-0000-00006D900000}"/>
    <cellStyle name="20% - Accent1 4 2 5 2 3" xfId="37157" xr:uid="{00000000-0005-0000-0000-00006E900000}"/>
    <cellStyle name="20% - Accent1 4 2 5 2 3 10" xfId="37158" xr:uid="{00000000-0005-0000-0000-00006F900000}"/>
    <cellStyle name="20% - Accent1 4 2 5 2 3 10 2" xfId="37159" xr:uid="{00000000-0005-0000-0000-000070900000}"/>
    <cellStyle name="20% - Accent1 4 2 5 2 3 11" xfId="37160" xr:uid="{00000000-0005-0000-0000-000071900000}"/>
    <cellStyle name="20% - Accent1 4 2 5 2 3 2" xfId="37161" xr:uid="{00000000-0005-0000-0000-000072900000}"/>
    <cellStyle name="20% - Accent1 4 2 5 2 3 2 2" xfId="37162" xr:uid="{00000000-0005-0000-0000-000073900000}"/>
    <cellStyle name="20% - Accent1 4 2 5 2 3 2 2 2" xfId="37163" xr:uid="{00000000-0005-0000-0000-000074900000}"/>
    <cellStyle name="20% - Accent1 4 2 5 2 3 2 2 2 2" xfId="37164" xr:uid="{00000000-0005-0000-0000-000075900000}"/>
    <cellStyle name="20% - Accent1 4 2 5 2 3 2 2 2 2 2" xfId="37165" xr:uid="{00000000-0005-0000-0000-000076900000}"/>
    <cellStyle name="20% - Accent1 4 2 5 2 3 2 2 2 3" xfId="37166" xr:uid="{00000000-0005-0000-0000-000077900000}"/>
    <cellStyle name="20% - Accent1 4 2 5 2 3 2 2 3" xfId="37167" xr:uid="{00000000-0005-0000-0000-000078900000}"/>
    <cellStyle name="20% - Accent1 4 2 5 2 3 2 2 3 2" xfId="37168" xr:uid="{00000000-0005-0000-0000-000079900000}"/>
    <cellStyle name="20% - Accent1 4 2 5 2 3 2 2 4" xfId="37169" xr:uid="{00000000-0005-0000-0000-00007A900000}"/>
    <cellStyle name="20% - Accent1 4 2 5 2 3 2 3" xfId="37170" xr:uid="{00000000-0005-0000-0000-00007B900000}"/>
    <cellStyle name="20% - Accent1 4 2 5 2 3 2 3 2" xfId="37171" xr:uid="{00000000-0005-0000-0000-00007C900000}"/>
    <cellStyle name="20% - Accent1 4 2 5 2 3 2 3 2 2" xfId="37172" xr:uid="{00000000-0005-0000-0000-00007D900000}"/>
    <cellStyle name="20% - Accent1 4 2 5 2 3 2 3 2 2 2" xfId="37173" xr:uid="{00000000-0005-0000-0000-00007E900000}"/>
    <cellStyle name="20% - Accent1 4 2 5 2 3 2 3 2 3" xfId="37174" xr:uid="{00000000-0005-0000-0000-00007F900000}"/>
    <cellStyle name="20% - Accent1 4 2 5 2 3 2 3 3" xfId="37175" xr:uid="{00000000-0005-0000-0000-000080900000}"/>
    <cellStyle name="20% - Accent1 4 2 5 2 3 2 3 3 2" xfId="37176" xr:uid="{00000000-0005-0000-0000-000081900000}"/>
    <cellStyle name="20% - Accent1 4 2 5 2 3 2 3 4" xfId="37177" xr:uid="{00000000-0005-0000-0000-000082900000}"/>
    <cellStyle name="20% - Accent1 4 2 5 2 3 2 4" xfId="37178" xr:uid="{00000000-0005-0000-0000-000083900000}"/>
    <cellStyle name="20% - Accent1 4 2 5 2 3 2 4 2" xfId="37179" xr:uid="{00000000-0005-0000-0000-000084900000}"/>
    <cellStyle name="20% - Accent1 4 2 5 2 3 2 4 2 2" xfId="37180" xr:uid="{00000000-0005-0000-0000-000085900000}"/>
    <cellStyle name="20% - Accent1 4 2 5 2 3 2 4 2 2 2" xfId="37181" xr:uid="{00000000-0005-0000-0000-000086900000}"/>
    <cellStyle name="20% - Accent1 4 2 5 2 3 2 4 2 3" xfId="37182" xr:uid="{00000000-0005-0000-0000-000087900000}"/>
    <cellStyle name="20% - Accent1 4 2 5 2 3 2 4 3" xfId="37183" xr:uid="{00000000-0005-0000-0000-000088900000}"/>
    <cellStyle name="20% - Accent1 4 2 5 2 3 2 4 3 2" xfId="37184" xr:uid="{00000000-0005-0000-0000-000089900000}"/>
    <cellStyle name="20% - Accent1 4 2 5 2 3 2 4 4" xfId="37185" xr:uid="{00000000-0005-0000-0000-00008A900000}"/>
    <cellStyle name="20% - Accent1 4 2 5 2 3 2 5" xfId="37186" xr:uid="{00000000-0005-0000-0000-00008B900000}"/>
    <cellStyle name="20% - Accent1 4 2 5 2 3 2 5 2" xfId="37187" xr:uid="{00000000-0005-0000-0000-00008C900000}"/>
    <cellStyle name="20% - Accent1 4 2 5 2 3 2 5 2 2" xfId="37188" xr:uid="{00000000-0005-0000-0000-00008D900000}"/>
    <cellStyle name="20% - Accent1 4 2 5 2 3 2 5 3" xfId="37189" xr:uid="{00000000-0005-0000-0000-00008E900000}"/>
    <cellStyle name="20% - Accent1 4 2 5 2 3 2 6" xfId="37190" xr:uid="{00000000-0005-0000-0000-00008F900000}"/>
    <cellStyle name="20% - Accent1 4 2 5 2 3 2 6 2" xfId="37191" xr:uid="{00000000-0005-0000-0000-000090900000}"/>
    <cellStyle name="20% - Accent1 4 2 5 2 3 2 6 2 2" xfId="37192" xr:uid="{00000000-0005-0000-0000-000091900000}"/>
    <cellStyle name="20% - Accent1 4 2 5 2 3 2 6 3" xfId="37193" xr:uid="{00000000-0005-0000-0000-000092900000}"/>
    <cellStyle name="20% - Accent1 4 2 5 2 3 2 7" xfId="37194" xr:uid="{00000000-0005-0000-0000-000093900000}"/>
    <cellStyle name="20% - Accent1 4 2 5 2 3 2 7 2" xfId="37195" xr:uid="{00000000-0005-0000-0000-000094900000}"/>
    <cellStyle name="20% - Accent1 4 2 5 2 3 2 8" xfId="37196" xr:uid="{00000000-0005-0000-0000-000095900000}"/>
    <cellStyle name="20% - Accent1 4 2 5 2 3 2 8 2" xfId="37197" xr:uid="{00000000-0005-0000-0000-000096900000}"/>
    <cellStyle name="20% - Accent1 4 2 5 2 3 2 9" xfId="37198" xr:uid="{00000000-0005-0000-0000-000097900000}"/>
    <cellStyle name="20% - Accent1 4 2 5 2 3 3" xfId="37199" xr:uid="{00000000-0005-0000-0000-000098900000}"/>
    <cellStyle name="20% - Accent1 4 2 5 2 3 3 2" xfId="37200" xr:uid="{00000000-0005-0000-0000-000099900000}"/>
    <cellStyle name="20% - Accent1 4 2 5 2 3 3 2 2" xfId="37201" xr:uid="{00000000-0005-0000-0000-00009A900000}"/>
    <cellStyle name="20% - Accent1 4 2 5 2 3 3 2 2 2" xfId="37202" xr:uid="{00000000-0005-0000-0000-00009B900000}"/>
    <cellStyle name="20% - Accent1 4 2 5 2 3 3 2 2 2 2" xfId="37203" xr:uid="{00000000-0005-0000-0000-00009C900000}"/>
    <cellStyle name="20% - Accent1 4 2 5 2 3 3 2 2 3" xfId="37204" xr:uid="{00000000-0005-0000-0000-00009D900000}"/>
    <cellStyle name="20% - Accent1 4 2 5 2 3 3 2 3" xfId="37205" xr:uid="{00000000-0005-0000-0000-00009E900000}"/>
    <cellStyle name="20% - Accent1 4 2 5 2 3 3 2 3 2" xfId="37206" xr:uid="{00000000-0005-0000-0000-00009F900000}"/>
    <cellStyle name="20% - Accent1 4 2 5 2 3 3 2 4" xfId="37207" xr:uid="{00000000-0005-0000-0000-0000A0900000}"/>
    <cellStyle name="20% - Accent1 4 2 5 2 3 3 3" xfId="37208" xr:uid="{00000000-0005-0000-0000-0000A1900000}"/>
    <cellStyle name="20% - Accent1 4 2 5 2 3 3 3 2" xfId="37209" xr:uid="{00000000-0005-0000-0000-0000A2900000}"/>
    <cellStyle name="20% - Accent1 4 2 5 2 3 3 3 2 2" xfId="37210" xr:uid="{00000000-0005-0000-0000-0000A3900000}"/>
    <cellStyle name="20% - Accent1 4 2 5 2 3 3 3 2 2 2" xfId="37211" xr:uid="{00000000-0005-0000-0000-0000A4900000}"/>
    <cellStyle name="20% - Accent1 4 2 5 2 3 3 3 2 3" xfId="37212" xr:uid="{00000000-0005-0000-0000-0000A5900000}"/>
    <cellStyle name="20% - Accent1 4 2 5 2 3 3 3 3" xfId="37213" xr:uid="{00000000-0005-0000-0000-0000A6900000}"/>
    <cellStyle name="20% - Accent1 4 2 5 2 3 3 3 3 2" xfId="37214" xr:uid="{00000000-0005-0000-0000-0000A7900000}"/>
    <cellStyle name="20% - Accent1 4 2 5 2 3 3 3 4" xfId="37215" xr:uid="{00000000-0005-0000-0000-0000A8900000}"/>
    <cellStyle name="20% - Accent1 4 2 5 2 3 3 4" xfId="37216" xr:uid="{00000000-0005-0000-0000-0000A9900000}"/>
    <cellStyle name="20% - Accent1 4 2 5 2 3 3 4 2" xfId="37217" xr:uid="{00000000-0005-0000-0000-0000AA900000}"/>
    <cellStyle name="20% - Accent1 4 2 5 2 3 3 4 2 2" xfId="37218" xr:uid="{00000000-0005-0000-0000-0000AB900000}"/>
    <cellStyle name="20% - Accent1 4 2 5 2 3 3 4 2 2 2" xfId="37219" xr:uid="{00000000-0005-0000-0000-0000AC900000}"/>
    <cellStyle name="20% - Accent1 4 2 5 2 3 3 4 2 3" xfId="37220" xr:uid="{00000000-0005-0000-0000-0000AD900000}"/>
    <cellStyle name="20% - Accent1 4 2 5 2 3 3 4 3" xfId="37221" xr:uid="{00000000-0005-0000-0000-0000AE900000}"/>
    <cellStyle name="20% - Accent1 4 2 5 2 3 3 4 3 2" xfId="37222" xr:uid="{00000000-0005-0000-0000-0000AF900000}"/>
    <cellStyle name="20% - Accent1 4 2 5 2 3 3 4 4" xfId="37223" xr:uid="{00000000-0005-0000-0000-0000B0900000}"/>
    <cellStyle name="20% - Accent1 4 2 5 2 3 3 5" xfId="37224" xr:uid="{00000000-0005-0000-0000-0000B1900000}"/>
    <cellStyle name="20% - Accent1 4 2 5 2 3 3 5 2" xfId="37225" xr:uid="{00000000-0005-0000-0000-0000B2900000}"/>
    <cellStyle name="20% - Accent1 4 2 5 2 3 3 5 2 2" xfId="37226" xr:uid="{00000000-0005-0000-0000-0000B3900000}"/>
    <cellStyle name="20% - Accent1 4 2 5 2 3 3 5 3" xfId="37227" xr:uid="{00000000-0005-0000-0000-0000B4900000}"/>
    <cellStyle name="20% - Accent1 4 2 5 2 3 3 6" xfId="37228" xr:uid="{00000000-0005-0000-0000-0000B5900000}"/>
    <cellStyle name="20% - Accent1 4 2 5 2 3 3 6 2" xfId="37229" xr:uid="{00000000-0005-0000-0000-0000B6900000}"/>
    <cellStyle name="20% - Accent1 4 2 5 2 3 3 6 2 2" xfId="37230" xr:uid="{00000000-0005-0000-0000-0000B7900000}"/>
    <cellStyle name="20% - Accent1 4 2 5 2 3 3 6 3" xfId="37231" xr:uid="{00000000-0005-0000-0000-0000B8900000}"/>
    <cellStyle name="20% - Accent1 4 2 5 2 3 3 7" xfId="37232" xr:uid="{00000000-0005-0000-0000-0000B9900000}"/>
    <cellStyle name="20% - Accent1 4 2 5 2 3 3 7 2" xfId="37233" xr:uid="{00000000-0005-0000-0000-0000BA900000}"/>
    <cellStyle name="20% - Accent1 4 2 5 2 3 3 8" xfId="37234" xr:uid="{00000000-0005-0000-0000-0000BB900000}"/>
    <cellStyle name="20% - Accent1 4 2 5 2 3 3 8 2" xfId="37235" xr:uid="{00000000-0005-0000-0000-0000BC900000}"/>
    <cellStyle name="20% - Accent1 4 2 5 2 3 3 9" xfId="37236" xr:uid="{00000000-0005-0000-0000-0000BD900000}"/>
    <cellStyle name="20% - Accent1 4 2 5 2 3 4" xfId="37237" xr:uid="{00000000-0005-0000-0000-0000BE900000}"/>
    <cellStyle name="20% - Accent1 4 2 5 2 3 4 2" xfId="37238" xr:uid="{00000000-0005-0000-0000-0000BF900000}"/>
    <cellStyle name="20% - Accent1 4 2 5 2 3 4 2 2" xfId="37239" xr:uid="{00000000-0005-0000-0000-0000C0900000}"/>
    <cellStyle name="20% - Accent1 4 2 5 2 3 4 2 2 2" xfId="37240" xr:uid="{00000000-0005-0000-0000-0000C1900000}"/>
    <cellStyle name="20% - Accent1 4 2 5 2 3 4 2 3" xfId="37241" xr:uid="{00000000-0005-0000-0000-0000C2900000}"/>
    <cellStyle name="20% - Accent1 4 2 5 2 3 4 3" xfId="37242" xr:uid="{00000000-0005-0000-0000-0000C3900000}"/>
    <cellStyle name="20% - Accent1 4 2 5 2 3 4 3 2" xfId="37243" xr:uid="{00000000-0005-0000-0000-0000C4900000}"/>
    <cellStyle name="20% - Accent1 4 2 5 2 3 4 4" xfId="37244" xr:uid="{00000000-0005-0000-0000-0000C5900000}"/>
    <cellStyle name="20% - Accent1 4 2 5 2 3 5" xfId="37245" xr:uid="{00000000-0005-0000-0000-0000C6900000}"/>
    <cellStyle name="20% - Accent1 4 2 5 2 3 5 2" xfId="37246" xr:uid="{00000000-0005-0000-0000-0000C7900000}"/>
    <cellStyle name="20% - Accent1 4 2 5 2 3 5 2 2" xfId="37247" xr:uid="{00000000-0005-0000-0000-0000C8900000}"/>
    <cellStyle name="20% - Accent1 4 2 5 2 3 5 2 2 2" xfId="37248" xr:uid="{00000000-0005-0000-0000-0000C9900000}"/>
    <cellStyle name="20% - Accent1 4 2 5 2 3 5 2 3" xfId="37249" xr:uid="{00000000-0005-0000-0000-0000CA900000}"/>
    <cellStyle name="20% - Accent1 4 2 5 2 3 5 3" xfId="37250" xr:uid="{00000000-0005-0000-0000-0000CB900000}"/>
    <cellStyle name="20% - Accent1 4 2 5 2 3 5 3 2" xfId="37251" xr:uid="{00000000-0005-0000-0000-0000CC900000}"/>
    <cellStyle name="20% - Accent1 4 2 5 2 3 5 4" xfId="37252" xr:uid="{00000000-0005-0000-0000-0000CD900000}"/>
    <cellStyle name="20% - Accent1 4 2 5 2 3 6" xfId="37253" xr:uid="{00000000-0005-0000-0000-0000CE900000}"/>
    <cellStyle name="20% - Accent1 4 2 5 2 3 6 2" xfId="37254" xr:uid="{00000000-0005-0000-0000-0000CF900000}"/>
    <cellStyle name="20% - Accent1 4 2 5 2 3 6 2 2" xfId="37255" xr:uid="{00000000-0005-0000-0000-0000D0900000}"/>
    <cellStyle name="20% - Accent1 4 2 5 2 3 6 2 2 2" xfId="37256" xr:uid="{00000000-0005-0000-0000-0000D1900000}"/>
    <cellStyle name="20% - Accent1 4 2 5 2 3 6 2 3" xfId="37257" xr:uid="{00000000-0005-0000-0000-0000D2900000}"/>
    <cellStyle name="20% - Accent1 4 2 5 2 3 6 3" xfId="37258" xr:uid="{00000000-0005-0000-0000-0000D3900000}"/>
    <cellStyle name="20% - Accent1 4 2 5 2 3 6 3 2" xfId="37259" xr:uid="{00000000-0005-0000-0000-0000D4900000}"/>
    <cellStyle name="20% - Accent1 4 2 5 2 3 6 4" xfId="37260" xr:uid="{00000000-0005-0000-0000-0000D5900000}"/>
    <cellStyle name="20% - Accent1 4 2 5 2 3 7" xfId="37261" xr:uid="{00000000-0005-0000-0000-0000D6900000}"/>
    <cellStyle name="20% - Accent1 4 2 5 2 3 7 2" xfId="37262" xr:uid="{00000000-0005-0000-0000-0000D7900000}"/>
    <cellStyle name="20% - Accent1 4 2 5 2 3 7 2 2" xfId="37263" xr:uid="{00000000-0005-0000-0000-0000D8900000}"/>
    <cellStyle name="20% - Accent1 4 2 5 2 3 7 3" xfId="37264" xr:uid="{00000000-0005-0000-0000-0000D9900000}"/>
    <cellStyle name="20% - Accent1 4 2 5 2 3 8" xfId="37265" xr:uid="{00000000-0005-0000-0000-0000DA900000}"/>
    <cellStyle name="20% - Accent1 4 2 5 2 3 8 2" xfId="37266" xr:uid="{00000000-0005-0000-0000-0000DB900000}"/>
    <cellStyle name="20% - Accent1 4 2 5 2 3 8 2 2" xfId="37267" xr:uid="{00000000-0005-0000-0000-0000DC900000}"/>
    <cellStyle name="20% - Accent1 4 2 5 2 3 8 3" xfId="37268" xr:uid="{00000000-0005-0000-0000-0000DD900000}"/>
    <cellStyle name="20% - Accent1 4 2 5 2 3 9" xfId="37269" xr:uid="{00000000-0005-0000-0000-0000DE900000}"/>
    <cellStyle name="20% - Accent1 4 2 5 2 3 9 2" xfId="37270" xr:uid="{00000000-0005-0000-0000-0000DF900000}"/>
    <cellStyle name="20% - Accent1 4 2 5 2 4" xfId="37271" xr:uid="{00000000-0005-0000-0000-0000E0900000}"/>
    <cellStyle name="20% - Accent1 4 2 5 2 4 10" xfId="37272" xr:uid="{00000000-0005-0000-0000-0000E1900000}"/>
    <cellStyle name="20% - Accent1 4 2 5 2 4 10 2" xfId="37273" xr:uid="{00000000-0005-0000-0000-0000E2900000}"/>
    <cellStyle name="20% - Accent1 4 2 5 2 4 11" xfId="37274" xr:uid="{00000000-0005-0000-0000-0000E3900000}"/>
    <cellStyle name="20% - Accent1 4 2 5 2 4 2" xfId="37275" xr:uid="{00000000-0005-0000-0000-0000E4900000}"/>
    <cellStyle name="20% - Accent1 4 2 5 2 4 2 2" xfId="37276" xr:uid="{00000000-0005-0000-0000-0000E5900000}"/>
    <cellStyle name="20% - Accent1 4 2 5 2 4 2 2 2" xfId="37277" xr:uid="{00000000-0005-0000-0000-0000E6900000}"/>
    <cellStyle name="20% - Accent1 4 2 5 2 4 2 2 2 2" xfId="37278" xr:uid="{00000000-0005-0000-0000-0000E7900000}"/>
    <cellStyle name="20% - Accent1 4 2 5 2 4 2 2 2 2 2" xfId="37279" xr:uid="{00000000-0005-0000-0000-0000E8900000}"/>
    <cellStyle name="20% - Accent1 4 2 5 2 4 2 2 2 3" xfId="37280" xr:uid="{00000000-0005-0000-0000-0000E9900000}"/>
    <cellStyle name="20% - Accent1 4 2 5 2 4 2 2 3" xfId="37281" xr:uid="{00000000-0005-0000-0000-0000EA900000}"/>
    <cellStyle name="20% - Accent1 4 2 5 2 4 2 2 3 2" xfId="37282" xr:uid="{00000000-0005-0000-0000-0000EB900000}"/>
    <cellStyle name="20% - Accent1 4 2 5 2 4 2 2 4" xfId="37283" xr:uid="{00000000-0005-0000-0000-0000EC900000}"/>
    <cellStyle name="20% - Accent1 4 2 5 2 4 2 3" xfId="37284" xr:uid="{00000000-0005-0000-0000-0000ED900000}"/>
    <cellStyle name="20% - Accent1 4 2 5 2 4 2 3 2" xfId="37285" xr:uid="{00000000-0005-0000-0000-0000EE900000}"/>
    <cellStyle name="20% - Accent1 4 2 5 2 4 2 3 2 2" xfId="37286" xr:uid="{00000000-0005-0000-0000-0000EF900000}"/>
    <cellStyle name="20% - Accent1 4 2 5 2 4 2 3 2 2 2" xfId="37287" xr:uid="{00000000-0005-0000-0000-0000F0900000}"/>
    <cellStyle name="20% - Accent1 4 2 5 2 4 2 3 2 3" xfId="37288" xr:uid="{00000000-0005-0000-0000-0000F1900000}"/>
    <cellStyle name="20% - Accent1 4 2 5 2 4 2 3 3" xfId="37289" xr:uid="{00000000-0005-0000-0000-0000F2900000}"/>
    <cellStyle name="20% - Accent1 4 2 5 2 4 2 3 3 2" xfId="37290" xr:uid="{00000000-0005-0000-0000-0000F3900000}"/>
    <cellStyle name="20% - Accent1 4 2 5 2 4 2 3 4" xfId="37291" xr:uid="{00000000-0005-0000-0000-0000F4900000}"/>
    <cellStyle name="20% - Accent1 4 2 5 2 4 2 4" xfId="37292" xr:uid="{00000000-0005-0000-0000-0000F5900000}"/>
    <cellStyle name="20% - Accent1 4 2 5 2 4 2 4 2" xfId="37293" xr:uid="{00000000-0005-0000-0000-0000F6900000}"/>
    <cellStyle name="20% - Accent1 4 2 5 2 4 2 4 2 2" xfId="37294" xr:uid="{00000000-0005-0000-0000-0000F7900000}"/>
    <cellStyle name="20% - Accent1 4 2 5 2 4 2 4 2 2 2" xfId="37295" xr:uid="{00000000-0005-0000-0000-0000F8900000}"/>
    <cellStyle name="20% - Accent1 4 2 5 2 4 2 4 2 3" xfId="37296" xr:uid="{00000000-0005-0000-0000-0000F9900000}"/>
    <cellStyle name="20% - Accent1 4 2 5 2 4 2 4 3" xfId="37297" xr:uid="{00000000-0005-0000-0000-0000FA900000}"/>
    <cellStyle name="20% - Accent1 4 2 5 2 4 2 4 3 2" xfId="37298" xr:uid="{00000000-0005-0000-0000-0000FB900000}"/>
    <cellStyle name="20% - Accent1 4 2 5 2 4 2 4 4" xfId="37299" xr:uid="{00000000-0005-0000-0000-0000FC900000}"/>
    <cellStyle name="20% - Accent1 4 2 5 2 4 2 5" xfId="37300" xr:uid="{00000000-0005-0000-0000-0000FD900000}"/>
    <cellStyle name="20% - Accent1 4 2 5 2 4 2 5 2" xfId="37301" xr:uid="{00000000-0005-0000-0000-0000FE900000}"/>
    <cellStyle name="20% - Accent1 4 2 5 2 4 2 5 2 2" xfId="37302" xr:uid="{00000000-0005-0000-0000-0000FF900000}"/>
    <cellStyle name="20% - Accent1 4 2 5 2 4 2 5 3" xfId="37303" xr:uid="{00000000-0005-0000-0000-000000910000}"/>
    <cellStyle name="20% - Accent1 4 2 5 2 4 2 6" xfId="37304" xr:uid="{00000000-0005-0000-0000-000001910000}"/>
    <cellStyle name="20% - Accent1 4 2 5 2 4 2 6 2" xfId="37305" xr:uid="{00000000-0005-0000-0000-000002910000}"/>
    <cellStyle name="20% - Accent1 4 2 5 2 4 2 6 2 2" xfId="37306" xr:uid="{00000000-0005-0000-0000-000003910000}"/>
    <cellStyle name="20% - Accent1 4 2 5 2 4 2 6 3" xfId="37307" xr:uid="{00000000-0005-0000-0000-000004910000}"/>
    <cellStyle name="20% - Accent1 4 2 5 2 4 2 7" xfId="37308" xr:uid="{00000000-0005-0000-0000-000005910000}"/>
    <cellStyle name="20% - Accent1 4 2 5 2 4 2 7 2" xfId="37309" xr:uid="{00000000-0005-0000-0000-000006910000}"/>
    <cellStyle name="20% - Accent1 4 2 5 2 4 2 8" xfId="37310" xr:uid="{00000000-0005-0000-0000-000007910000}"/>
    <cellStyle name="20% - Accent1 4 2 5 2 4 2 8 2" xfId="37311" xr:uid="{00000000-0005-0000-0000-000008910000}"/>
    <cellStyle name="20% - Accent1 4 2 5 2 4 2 9" xfId="37312" xr:uid="{00000000-0005-0000-0000-000009910000}"/>
    <cellStyle name="20% - Accent1 4 2 5 2 4 3" xfId="37313" xr:uid="{00000000-0005-0000-0000-00000A910000}"/>
    <cellStyle name="20% - Accent1 4 2 5 2 4 3 2" xfId="37314" xr:uid="{00000000-0005-0000-0000-00000B910000}"/>
    <cellStyle name="20% - Accent1 4 2 5 2 4 3 2 2" xfId="37315" xr:uid="{00000000-0005-0000-0000-00000C910000}"/>
    <cellStyle name="20% - Accent1 4 2 5 2 4 3 2 2 2" xfId="37316" xr:uid="{00000000-0005-0000-0000-00000D910000}"/>
    <cellStyle name="20% - Accent1 4 2 5 2 4 3 2 2 2 2" xfId="37317" xr:uid="{00000000-0005-0000-0000-00000E910000}"/>
    <cellStyle name="20% - Accent1 4 2 5 2 4 3 2 2 3" xfId="37318" xr:uid="{00000000-0005-0000-0000-00000F910000}"/>
    <cellStyle name="20% - Accent1 4 2 5 2 4 3 2 3" xfId="37319" xr:uid="{00000000-0005-0000-0000-000010910000}"/>
    <cellStyle name="20% - Accent1 4 2 5 2 4 3 2 3 2" xfId="37320" xr:uid="{00000000-0005-0000-0000-000011910000}"/>
    <cellStyle name="20% - Accent1 4 2 5 2 4 3 2 4" xfId="37321" xr:uid="{00000000-0005-0000-0000-000012910000}"/>
    <cellStyle name="20% - Accent1 4 2 5 2 4 3 3" xfId="37322" xr:uid="{00000000-0005-0000-0000-000013910000}"/>
    <cellStyle name="20% - Accent1 4 2 5 2 4 3 3 2" xfId="37323" xr:uid="{00000000-0005-0000-0000-000014910000}"/>
    <cellStyle name="20% - Accent1 4 2 5 2 4 3 3 2 2" xfId="37324" xr:uid="{00000000-0005-0000-0000-000015910000}"/>
    <cellStyle name="20% - Accent1 4 2 5 2 4 3 3 2 2 2" xfId="37325" xr:uid="{00000000-0005-0000-0000-000016910000}"/>
    <cellStyle name="20% - Accent1 4 2 5 2 4 3 3 2 3" xfId="37326" xr:uid="{00000000-0005-0000-0000-000017910000}"/>
    <cellStyle name="20% - Accent1 4 2 5 2 4 3 3 3" xfId="37327" xr:uid="{00000000-0005-0000-0000-000018910000}"/>
    <cellStyle name="20% - Accent1 4 2 5 2 4 3 3 3 2" xfId="37328" xr:uid="{00000000-0005-0000-0000-000019910000}"/>
    <cellStyle name="20% - Accent1 4 2 5 2 4 3 3 4" xfId="37329" xr:uid="{00000000-0005-0000-0000-00001A910000}"/>
    <cellStyle name="20% - Accent1 4 2 5 2 4 3 4" xfId="37330" xr:uid="{00000000-0005-0000-0000-00001B910000}"/>
    <cellStyle name="20% - Accent1 4 2 5 2 4 3 4 2" xfId="37331" xr:uid="{00000000-0005-0000-0000-00001C910000}"/>
    <cellStyle name="20% - Accent1 4 2 5 2 4 3 4 2 2" xfId="37332" xr:uid="{00000000-0005-0000-0000-00001D910000}"/>
    <cellStyle name="20% - Accent1 4 2 5 2 4 3 4 2 2 2" xfId="37333" xr:uid="{00000000-0005-0000-0000-00001E910000}"/>
    <cellStyle name="20% - Accent1 4 2 5 2 4 3 4 2 3" xfId="37334" xr:uid="{00000000-0005-0000-0000-00001F910000}"/>
    <cellStyle name="20% - Accent1 4 2 5 2 4 3 4 3" xfId="37335" xr:uid="{00000000-0005-0000-0000-000020910000}"/>
    <cellStyle name="20% - Accent1 4 2 5 2 4 3 4 3 2" xfId="37336" xr:uid="{00000000-0005-0000-0000-000021910000}"/>
    <cellStyle name="20% - Accent1 4 2 5 2 4 3 4 4" xfId="37337" xr:uid="{00000000-0005-0000-0000-000022910000}"/>
    <cellStyle name="20% - Accent1 4 2 5 2 4 3 5" xfId="37338" xr:uid="{00000000-0005-0000-0000-000023910000}"/>
    <cellStyle name="20% - Accent1 4 2 5 2 4 3 5 2" xfId="37339" xr:uid="{00000000-0005-0000-0000-000024910000}"/>
    <cellStyle name="20% - Accent1 4 2 5 2 4 3 5 2 2" xfId="37340" xr:uid="{00000000-0005-0000-0000-000025910000}"/>
    <cellStyle name="20% - Accent1 4 2 5 2 4 3 5 3" xfId="37341" xr:uid="{00000000-0005-0000-0000-000026910000}"/>
    <cellStyle name="20% - Accent1 4 2 5 2 4 3 6" xfId="37342" xr:uid="{00000000-0005-0000-0000-000027910000}"/>
    <cellStyle name="20% - Accent1 4 2 5 2 4 3 6 2" xfId="37343" xr:uid="{00000000-0005-0000-0000-000028910000}"/>
    <cellStyle name="20% - Accent1 4 2 5 2 4 3 6 2 2" xfId="37344" xr:uid="{00000000-0005-0000-0000-000029910000}"/>
    <cellStyle name="20% - Accent1 4 2 5 2 4 3 6 3" xfId="37345" xr:uid="{00000000-0005-0000-0000-00002A910000}"/>
    <cellStyle name="20% - Accent1 4 2 5 2 4 3 7" xfId="37346" xr:uid="{00000000-0005-0000-0000-00002B910000}"/>
    <cellStyle name="20% - Accent1 4 2 5 2 4 3 7 2" xfId="37347" xr:uid="{00000000-0005-0000-0000-00002C910000}"/>
    <cellStyle name="20% - Accent1 4 2 5 2 4 3 8" xfId="37348" xr:uid="{00000000-0005-0000-0000-00002D910000}"/>
    <cellStyle name="20% - Accent1 4 2 5 2 4 3 8 2" xfId="37349" xr:uid="{00000000-0005-0000-0000-00002E910000}"/>
    <cellStyle name="20% - Accent1 4 2 5 2 4 3 9" xfId="37350" xr:uid="{00000000-0005-0000-0000-00002F910000}"/>
    <cellStyle name="20% - Accent1 4 2 5 2 4 4" xfId="37351" xr:uid="{00000000-0005-0000-0000-000030910000}"/>
    <cellStyle name="20% - Accent1 4 2 5 2 4 4 2" xfId="37352" xr:uid="{00000000-0005-0000-0000-000031910000}"/>
    <cellStyle name="20% - Accent1 4 2 5 2 4 4 2 2" xfId="37353" xr:uid="{00000000-0005-0000-0000-000032910000}"/>
    <cellStyle name="20% - Accent1 4 2 5 2 4 4 2 2 2" xfId="37354" xr:uid="{00000000-0005-0000-0000-000033910000}"/>
    <cellStyle name="20% - Accent1 4 2 5 2 4 4 2 3" xfId="37355" xr:uid="{00000000-0005-0000-0000-000034910000}"/>
    <cellStyle name="20% - Accent1 4 2 5 2 4 4 3" xfId="37356" xr:uid="{00000000-0005-0000-0000-000035910000}"/>
    <cellStyle name="20% - Accent1 4 2 5 2 4 4 3 2" xfId="37357" xr:uid="{00000000-0005-0000-0000-000036910000}"/>
    <cellStyle name="20% - Accent1 4 2 5 2 4 4 4" xfId="37358" xr:uid="{00000000-0005-0000-0000-000037910000}"/>
    <cellStyle name="20% - Accent1 4 2 5 2 4 5" xfId="37359" xr:uid="{00000000-0005-0000-0000-000038910000}"/>
    <cellStyle name="20% - Accent1 4 2 5 2 4 5 2" xfId="37360" xr:uid="{00000000-0005-0000-0000-000039910000}"/>
    <cellStyle name="20% - Accent1 4 2 5 2 4 5 2 2" xfId="37361" xr:uid="{00000000-0005-0000-0000-00003A910000}"/>
    <cellStyle name="20% - Accent1 4 2 5 2 4 5 2 2 2" xfId="37362" xr:uid="{00000000-0005-0000-0000-00003B910000}"/>
    <cellStyle name="20% - Accent1 4 2 5 2 4 5 2 3" xfId="37363" xr:uid="{00000000-0005-0000-0000-00003C910000}"/>
    <cellStyle name="20% - Accent1 4 2 5 2 4 5 3" xfId="37364" xr:uid="{00000000-0005-0000-0000-00003D910000}"/>
    <cellStyle name="20% - Accent1 4 2 5 2 4 5 3 2" xfId="37365" xr:uid="{00000000-0005-0000-0000-00003E910000}"/>
    <cellStyle name="20% - Accent1 4 2 5 2 4 5 4" xfId="37366" xr:uid="{00000000-0005-0000-0000-00003F910000}"/>
    <cellStyle name="20% - Accent1 4 2 5 2 4 6" xfId="37367" xr:uid="{00000000-0005-0000-0000-000040910000}"/>
    <cellStyle name="20% - Accent1 4 2 5 2 4 6 2" xfId="37368" xr:uid="{00000000-0005-0000-0000-000041910000}"/>
    <cellStyle name="20% - Accent1 4 2 5 2 4 6 2 2" xfId="37369" xr:uid="{00000000-0005-0000-0000-000042910000}"/>
    <cellStyle name="20% - Accent1 4 2 5 2 4 6 2 2 2" xfId="37370" xr:uid="{00000000-0005-0000-0000-000043910000}"/>
    <cellStyle name="20% - Accent1 4 2 5 2 4 6 2 3" xfId="37371" xr:uid="{00000000-0005-0000-0000-000044910000}"/>
    <cellStyle name="20% - Accent1 4 2 5 2 4 6 3" xfId="37372" xr:uid="{00000000-0005-0000-0000-000045910000}"/>
    <cellStyle name="20% - Accent1 4 2 5 2 4 6 3 2" xfId="37373" xr:uid="{00000000-0005-0000-0000-000046910000}"/>
    <cellStyle name="20% - Accent1 4 2 5 2 4 6 4" xfId="37374" xr:uid="{00000000-0005-0000-0000-000047910000}"/>
    <cellStyle name="20% - Accent1 4 2 5 2 4 7" xfId="37375" xr:uid="{00000000-0005-0000-0000-000048910000}"/>
    <cellStyle name="20% - Accent1 4 2 5 2 4 7 2" xfId="37376" xr:uid="{00000000-0005-0000-0000-000049910000}"/>
    <cellStyle name="20% - Accent1 4 2 5 2 4 7 2 2" xfId="37377" xr:uid="{00000000-0005-0000-0000-00004A910000}"/>
    <cellStyle name="20% - Accent1 4 2 5 2 4 7 3" xfId="37378" xr:uid="{00000000-0005-0000-0000-00004B910000}"/>
    <cellStyle name="20% - Accent1 4 2 5 2 4 8" xfId="37379" xr:uid="{00000000-0005-0000-0000-00004C910000}"/>
    <cellStyle name="20% - Accent1 4 2 5 2 4 8 2" xfId="37380" xr:uid="{00000000-0005-0000-0000-00004D910000}"/>
    <cellStyle name="20% - Accent1 4 2 5 2 4 8 2 2" xfId="37381" xr:uid="{00000000-0005-0000-0000-00004E910000}"/>
    <cellStyle name="20% - Accent1 4 2 5 2 4 8 3" xfId="37382" xr:uid="{00000000-0005-0000-0000-00004F910000}"/>
    <cellStyle name="20% - Accent1 4 2 5 2 4 9" xfId="37383" xr:uid="{00000000-0005-0000-0000-000050910000}"/>
    <cellStyle name="20% - Accent1 4 2 5 2 4 9 2" xfId="37384" xr:uid="{00000000-0005-0000-0000-000051910000}"/>
    <cellStyle name="20% - Accent1 4 2 5 2 5" xfId="37385" xr:uid="{00000000-0005-0000-0000-000052910000}"/>
    <cellStyle name="20% - Accent1 4 2 5 2 5 2" xfId="37386" xr:uid="{00000000-0005-0000-0000-000053910000}"/>
    <cellStyle name="20% - Accent1 4 2 5 2 5 2 2" xfId="37387" xr:uid="{00000000-0005-0000-0000-000054910000}"/>
    <cellStyle name="20% - Accent1 4 2 5 2 5 2 2 2" xfId="37388" xr:uid="{00000000-0005-0000-0000-000055910000}"/>
    <cellStyle name="20% - Accent1 4 2 5 2 5 2 2 2 2" xfId="37389" xr:uid="{00000000-0005-0000-0000-000056910000}"/>
    <cellStyle name="20% - Accent1 4 2 5 2 5 2 2 3" xfId="37390" xr:uid="{00000000-0005-0000-0000-000057910000}"/>
    <cellStyle name="20% - Accent1 4 2 5 2 5 2 3" xfId="37391" xr:uid="{00000000-0005-0000-0000-000058910000}"/>
    <cellStyle name="20% - Accent1 4 2 5 2 5 2 3 2" xfId="37392" xr:uid="{00000000-0005-0000-0000-000059910000}"/>
    <cellStyle name="20% - Accent1 4 2 5 2 5 2 4" xfId="37393" xr:uid="{00000000-0005-0000-0000-00005A910000}"/>
    <cellStyle name="20% - Accent1 4 2 5 2 5 3" xfId="37394" xr:uid="{00000000-0005-0000-0000-00005B910000}"/>
    <cellStyle name="20% - Accent1 4 2 5 2 5 3 2" xfId="37395" xr:uid="{00000000-0005-0000-0000-00005C910000}"/>
    <cellStyle name="20% - Accent1 4 2 5 2 5 3 2 2" xfId="37396" xr:uid="{00000000-0005-0000-0000-00005D910000}"/>
    <cellStyle name="20% - Accent1 4 2 5 2 5 3 2 2 2" xfId="37397" xr:uid="{00000000-0005-0000-0000-00005E910000}"/>
    <cellStyle name="20% - Accent1 4 2 5 2 5 3 2 3" xfId="37398" xr:uid="{00000000-0005-0000-0000-00005F910000}"/>
    <cellStyle name="20% - Accent1 4 2 5 2 5 3 3" xfId="37399" xr:uid="{00000000-0005-0000-0000-000060910000}"/>
    <cellStyle name="20% - Accent1 4 2 5 2 5 3 3 2" xfId="37400" xr:uid="{00000000-0005-0000-0000-000061910000}"/>
    <cellStyle name="20% - Accent1 4 2 5 2 5 3 4" xfId="37401" xr:uid="{00000000-0005-0000-0000-000062910000}"/>
    <cellStyle name="20% - Accent1 4 2 5 2 5 4" xfId="37402" xr:uid="{00000000-0005-0000-0000-000063910000}"/>
    <cellStyle name="20% - Accent1 4 2 5 2 5 4 2" xfId="37403" xr:uid="{00000000-0005-0000-0000-000064910000}"/>
    <cellStyle name="20% - Accent1 4 2 5 2 5 4 2 2" xfId="37404" xr:uid="{00000000-0005-0000-0000-000065910000}"/>
    <cellStyle name="20% - Accent1 4 2 5 2 5 4 2 2 2" xfId="37405" xr:uid="{00000000-0005-0000-0000-000066910000}"/>
    <cellStyle name="20% - Accent1 4 2 5 2 5 4 2 3" xfId="37406" xr:uid="{00000000-0005-0000-0000-000067910000}"/>
    <cellStyle name="20% - Accent1 4 2 5 2 5 4 3" xfId="37407" xr:uid="{00000000-0005-0000-0000-000068910000}"/>
    <cellStyle name="20% - Accent1 4 2 5 2 5 4 3 2" xfId="37408" xr:uid="{00000000-0005-0000-0000-000069910000}"/>
    <cellStyle name="20% - Accent1 4 2 5 2 5 4 4" xfId="37409" xr:uid="{00000000-0005-0000-0000-00006A910000}"/>
    <cellStyle name="20% - Accent1 4 2 5 2 5 5" xfId="37410" xr:uid="{00000000-0005-0000-0000-00006B910000}"/>
    <cellStyle name="20% - Accent1 4 2 5 2 5 5 2" xfId="37411" xr:uid="{00000000-0005-0000-0000-00006C910000}"/>
    <cellStyle name="20% - Accent1 4 2 5 2 5 5 2 2" xfId="37412" xr:uid="{00000000-0005-0000-0000-00006D910000}"/>
    <cellStyle name="20% - Accent1 4 2 5 2 5 5 3" xfId="37413" xr:uid="{00000000-0005-0000-0000-00006E910000}"/>
    <cellStyle name="20% - Accent1 4 2 5 2 5 6" xfId="37414" xr:uid="{00000000-0005-0000-0000-00006F910000}"/>
    <cellStyle name="20% - Accent1 4 2 5 2 5 6 2" xfId="37415" xr:uid="{00000000-0005-0000-0000-000070910000}"/>
    <cellStyle name="20% - Accent1 4 2 5 2 5 6 2 2" xfId="37416" xr:uid="{00000000-0005-0000-0000-000071910000}"/>
    <cellStyle name="20% - Accent1 4 2 5 2 5 6 3" xfId="37417" xr:uid="{00000000-0005-0000-0000-000072910000}"/>
    <cellStyle name="20% - Accent1 4 2 5 2 5 7" xfId="37418" xr:uid="{00000000-0005-0000-0000-000073910000}"/>
    <cellStyle name="20% - Accent1 4 2 5 2 5 7 2" xfId="37419" xr:uid="{00000000-0005-0000-0000-000074910000}"/>
    <cellStyle name="20% - Accent1 4 2 5 2 5 8" xfId="37420" xr:uid="{00000000-0005-0000-0000-000075910000}"/>
    <cellStyle name="20% - Accent1 4 2 5 2 5 8 2" xfId="37421" xr:uid="{00000000-0005-0000-0000-000076910000}"/>
    <cellStyle name="20% - Accent1 4 2 5 2 5 9" xfId="37422" xr:uid="{00000000-0005-0000-0000-000077910000}"/>
    <cellStyle name="20% - Accent1 4 2 5 2 6" xfId="37423" xr:uid="{00000000-0005-0000-0000-000078910000}"/>
    <cellStyle name="20% - Accent1 4 2 5 2 6 2" xfId="37424" xr:uid="{00000000-0005-0000-0000-000079910000}"/>
    <cellStyle name="20% - Accent1 4 2 5 2 6 2 2" xfId="37425" xr:uid="{00000000-0005-0000-0000-00007A910000}"/>
    <cellStyle name="20% - Accent1 4 2 5 2 6 2 2 2" xfId="37426" xr:uid="{00000000-0005-0000-0000-00007B910000}"/>
    <cellStyle name="20% - Accent1 4 2 5 2 6 2 2 2 2" xfId="37427" xr:uid="{00000000-0005-0000-0000-00007C910000}"/>
    <cellStyle name="20% - Accent1 4 2 5 2 6 2 2 3" xfId="37428" xr:uid="{00000000-0005-0000-0000-00007D910000}"/>
    <cellStyle name="20% - Accent1 4 2 5 2 6 2 3" xfId="37429" xr:uid="{00000000-0005-0000-0000-00007E910000}"/>
    <cellStyle name="20% - Accent1 4 2 5 2 6 2 3 2" xfId="37430" xr:uid="{00000000-0005-0000-0000-00007F910000}"/>
    <cellStyle name="20% - Accent1 4 2 5 2 6 2 4" xfId="37431" xr:uid="{00000000-0005-0000-0000-000080910000}"/>
    <cellStyle name="20% - Accent1 4 2 5 2 6 3" xfId="37432" xr:uid="{00000000-0005-0000-0000-000081910000}"/>
    <cellStyle name="20% - Accent1 4 2 5 2 6 3 2" xfId="37433" xr:uid="{00000000-0005-0000-0000-000082910000}"/>
    <cellStyle name="20% - Accent1 4 2 5 2 6 3 2 2" xfId="37434" xr:uid="{00000000-0005-0000-0000-000083910000}"/>
    <cellStyle name="20% - Accent1 4 2 5 2 6 3 2 2 2" xfId="37435" xr:uid="{00000000-0005-0000-0000-000084910000}"/>
    <cellStyle name="20% - Accent1 4 2 5 2 6 3 2 3" xfId="37436" xr:uid="{00000000-0005-0000-0000-000085910000}"/>
    <cellStyle name="20% - Accent1 4 2 5 2 6 3 3" xfId="37437" xr:uid="{00000000-0005-0000-0000-000086910000}"/>
    <cellStyle name="20% - Accent1 4 2 5 2 6 3 3 2" xfId="37438" xr:uid="{00000000-0005-0000-0000-000087910000}"/>
    <cellStyle name="20% - Accent1 4 2 5 2 6 3 4" xfId="37439" xr:uid="{00000000-0005-0000-0000-000088910000}"/>
    <cellStyle name="20% - Accent1 4 2 5 2 6 4" xfId="37440" xr:uid="{00000000-0005-0000-0000-000089910000}"/>
    <cellStyle name="20% - Accent1 4 2 5 2 6 4 2" xfId="37441" xr:uid="{00000000-0005-0000-0000-00008A910000}"/>
    <cellStyle name="20% - Accent1 4 2 5 2 6 4 2 2" xfId="37442" xr:uid="{00000000-0005-0000-0000-00008B910000}"/>
    <cellStyle name="20% - Accent1 4 2 5 2 6 4 2 2 2" xfId="37443" xr:uid="{00000000-0005-0000-0000-00008C910000}"/>
    <cellStyle name="20% - Accent1 4 2 5 2 6 4 2 3" xfId="37444" xr:uid="{00000000-0005-0000-0000-00008D910000}"/>
    <cellStyle name="20% - Accent1 4 2 5 2 6 4 3" xfId="37445" xr:uid="{00000000-0005-0000-0000-00008E910000}"/>
    <cellStyle name="20% - Accent1 4 2 5 2 6 4 3 2" xfId="37446" xr:uid="{00000000-0005-0000-0000-00008F910000}"/>
    <cellStyle name="20% - Accent1 4 2 5 2 6 4 4" xfId="37447" xr:uid="{00000000-0005-0000-0000-000090910000}"/>
    <cellStyle name="20% - Accent1 4 2 5 2 6 5" xfId="37448" xr:uid="{00000000-0005-0000-0000-000091910000}"/>
    <cellStyle name="20% - Accent1 4 2 5 2 6 5 2" xfId="37449" xr:uid="{00000000-0005-0000-0000-000092910000}"/>
    <cellStyle name="20% - Accent1 4 2 5 2 6 5 2 2" xfId="37450" xr:uid="{00000000-0005-0000-0000-000093910000}"/>
    <cellStyle name="20% - Accent1 4 2 5 2 6 5 3" xfId="37451" xr:uid="{00000000-0005-0000-0000-000094910000}"/>
    <cellStyle name="20% - Accent1 4 2 5 2 6 6" xfId="37452" xr:uid="{00000000-0005-0000-0000-000095910000}"/>
    <cellStyle name="20% - Accent1 4 2 5 2 6 6 2" xfId="37453" xr:uid="{00000000-0005-0000-0000-000096910000}"/>
    <cellStyle name="20% - Accent1 4 2 5 2 6 6 2 2" xfId="37454" xr:uid="{00000000-0005-0000-0000-000097910000}"/>
    <cellStyle name="20% - Accent1 4 2 5 2 6 6 3" xfId="37455" xr:uid="{00000000-0005-0000-0000-000098910000}"/>
    <cellStyle name="20% - Accent1 4 2 5 2 6 7" xfId="37456" xr:uid="{00000000-0005-0000-0000-000099910000}"/>
    <cellStyle name="20% - Accent1 4 2 5 2 6 7 2" xfId="37457" xr:uid="{00000000-0005-0000-0000-00009A910000}"/>
    <cellStyle name="20% - Accent1 4 2 5 2 6 8" xfId="37458" xr:uid="{00000000-0005-0000-0000-00009B910000}"/>
    <cellStyle name="20% - Accent1 4 2 5 2 6 8 2" xfId="37459" xr:uid="{00000000-0005-0000-0000-00009C910000}"/>
    <cellStyle name="20% - Accent1 4 2 5 2 6 9" xfId="37460" xr:uid="{00000000-0005-0000-0000-00009D910000}"/>
    <cellStyle name="20% - Accent1 4 2 5 2 7" xfId="37461" xr:uid="{00000000-0005-0000-0000-00009E910000}"/>
    <cellStyle name="20% - Accent1 4 2 5 2 7 2" xfId="37462" xr:uid="{00000000-0005-0000-0000-00009F910000}"/>
    <cellStyle name="20% - Accent1 4 2 5 2 7 2 2" xfId="37463" xr:uid="{00000000-0005-0000-0000-0000A0910000}"/>
    <cellStyle name="20% - Accent1 4 2 5 2 7 2 2 2" xfId="37464" xr:uid="{00000000-0005-0000-0000-0000A1910000}"/>
    <cellStyle name="20% - Accent1 4 2 5 2 7 2 3" xfId="37465" xr:uid="{00000000-0005-0000-0000-0000A2910000}"/>
    <cellStyle name="20% - Accent1 4 2 5 2 7 3" xfId="37466" xr:uid="{00000000-0005-0000-0000-0000A3910000}"/>
    <cellStyle name="20% - Accent1 4 2 5 2 7 3 2" xfId="37467" xr:uid="{00000000-0005-0000-0000-0000A4910000}"/>
    <cellStyle name="20% - Accent1 4 2 5 2 7 4" xfId="37468" xr:uid="{00000000-0005-0000-0000-0000A5910000}"/>
    <cellStyle name="20% - Accent1 4 2 5 2 8" xfId="37469" xr:uid="{00000000-0005-0000-0000-0000A6910000}"/>
    <cellStyle name="20% - Accent1 4 2 5 2 8 2" xfId="37470" xr:uid="{00000000-0005-0000-0000-0000A7910000}"/>
    <cellStyle name="20% - Accent1 4 2 5 2 8 2 2" xfId="37471" xr:uid="{00000000-0005-0000-0000-0000A8910000}"/>
    <cellStyle name="20% - Accent1 4 2 5 2 8 2 2 2" xfId="37472" xr:uid="{00000000-0005-0000-0000-0000A9910000}"/>
    <cellStyle name="20% - Accent1 4 2 5 2 8 2 3" xfId="37473" xr:uid="{00000000-0005-0000-0000-0000AA910000}"/>
    <cellStyle name="20% - Accent1 4 2 5 2 8 3" xfId="37474" xr:uid="{00000000-0005-0000-0000-0000AB910000}"/>
    <cellStyle name="20% - Accent1 4 2 5 2 8 3 2" xfId="37475" xr:uid="{00000000-0005-0000-0000-0000AC910000}"/>
    <cellStyle name="20% - Accent1 4 2 5 2 8 4" xfId="37476" xr:uid="{00000000-0005-0000-0000-0000AD910000}"/>
    <cellStyle name="20% - Accent1 4 2 5 2 9" xfId="37477" xr:uid="{00000000-0005-0000-0000-0000AE910000}"/>
    <cellStyle name="20% - Accent1 4 2 5 2 9 2" xfId="37478" xr:uid="{00000000-0005-0000-0000-0000AF910000}"/>
    <cellStyle name="20% - Accent1 4 2 5 2 9 2 2" xfId="37479" xr:uid="{00000000-0005-0000-0000-0000B0910000}"/>
    <cellStyle name="20% - Accent1 4 2 5 2 9 2 2 2" xfId="37480" xr:uid="{00000000-0005-0000-0000-0000B1910000}"/>
    <cellStyle name="20% - Accent1 4 2 5 2 9 2 3" xfId="37481" xr:uid="{00000000-0005-0000-0000-0000B2910000}"/>
    <cellStyle name="20% - Accent1 4 2 5 2 9 3" xfId="37482" xr:uid="{00000000-0005-0000-0000-0000B3910000}"/>
    <cellStyle name="20% - Accent1 4 2 5 2 9 3 2" xfId="37483" xr:uid="{00000000-0005-0000-0000-0000B4910000}"/>
    <cellStyle name="20% - Accent1 4 2 5 2 9 4" xfId="37484" xr:uid="{00000000-0005-0000-0000-0000B5910000}"/>
    <cellStyle name="20% - Accent1 4 2 5 3" xfId="37485" xr:uid="{00000000-0005-0000-0000-0000B6910000}"/>
    <cellStyle name="20% - Accent1 4 2 5 3 10" xfId="37486" xr:uid="{00000000-0005-0000-0000-0000B7910000}"/>
    <cellStyle name="20% - Accent1 4 2 5 3 10 2" xfId="37487" xr:uid="{00000000-0005-0000-0000-0000B8910000}"/>
    <cellStyle name="20% - Accent1 4 2 5 3 11" xfId="37488" xr:uid="{00000000-0005-0000-0000-0000B9910000}"/>
    <cellStyle name="20% - Accent1 4 2 5 3 2" xfId="37489" xr:uid="{00000000-0005-0000-0000-0000BA910000}"/>
    <cellStyle name="20% - Accent1 4 2 5 3 2 2" xfId="37490" xr:uid="{00000000-0005-0000-0000-0000BB910000}"/>
    <cellStyle name="20% - Accent1 4 2 5 3 2 2 2" xfId="37491" xr:uid="{00000000-0005-0000-0000-0000BC910000}"/>
    <cellStyle name="20% - Accent1 4 2 5 3 2 2 2 2" xfId="37492" xr:uid="{00000000-0005-0000-0000-0000BD910000}"/>
    <cellStyle name="20% - Accent1 4 2 5 3 2 2 2 2 2" xfId="37493" xr:uid="{00000000-0005-0000-0000-0000BE910000}"/>
    <cellStyle name="20% - Accent1 4 2 5 3 2 2 2 3" xfId="37494" xr:uid="{00000000-0005-0000-0000-0000BF910000}"/>
    <cellStyle name="20% - Accent1 4 2 5 3 2 2 3" xfId="37495" xr:uid="{00000000-0005-0000-0000-0000C0910000}"/>
    <cellStyle name="20% - Accent1 4 2 5 3 2 2 3 2" xfId="37496" xr:uid="{00000000-0005-0000-0000-0000C1910000}"/>
    <cellStyle name="20% - Accent1 4 2 5 3 2 2 4" xfId="37497" xr:uid="{00000000-0005-0000-0000-0000C2910000}"/>
    <cellStyle name="20% - Accent1 4 2 5 3 2 3" xfId="37498" xr:uid="{00000000-0005-0000-0000-0000C3910000}"/>
    <cellStyle name="20% - Accent1 4 2 5 3 2 3 2" xfId="37499" xr:uid="{00000000-0005-0000-0000-0000C4910000}"/>
    <cellStyle name="20% - Accent1 4 2 5 3 2 3 2 2" xfId="37500" xr:uid="{00000000-0005-0000-0000-0000C5910000}"/>
    <cellStyle name="20% - Accent1 4 2 5 3 2 3 2 2 2" xfId="37501" xr:uid="{00000000-0005-0000-0000-0000C6910000}"/>
    <cellStyle name="20% - Accent1 4 2 5 3 2 3 2 3" xfId="37502" xr:uid="{00000000-0005-0000-0000-0000C7910000}"/>
    <cellStyle name="20% - Accent1 4 2 5 3 2 3 3" xfId="37503" xr:uid="{00000000-0005-0000-0000-0000C8910000}"/>
    <cellStyle name="20% - Accent1 4 2 5 3 2 3 3 2" xfId="37504" xr:uid="{00000000-0005-0000-0000-0000C9910000}"/>
    <cellStyle name="20% - Accent1 4 2 5 3 2 3 4" xfId="37505" xr:uid="{00000000-0005-0000-0000-0000CA910000}"/>
    <cellStyle name="20% - Accent1 4 2 5 3 2 4" xfId="37506" xr:uid="{00000000-0005-0000-0000-0000CB910000}"/>
    <cellStyle name="20% - Accent1 4 2 5 3 2 4 2" xfId="37507" xr:uid="{00000000-0005-0000-0000-0000CC910000}"/>
    <cellStyle name="20% - Accent1 4 2 5 3 2 4 2 2" xfId="37508" xr:uid="{00000000-0005-0000-0000-0000CD910000}"/>
    <cellStyle name="20% - Accent1 4 2 5 3 2 4 2 2 2" xfId="37509" xr:uid="{00000000-0005-0000-0000-0000CE910000}"/>
    <cellStyle name="20% - Accent1 4 2 5 3 2 4 2 3" xfId="37510" xr:uid="{00000000-0005-0000-0000-0000CF910000}"/>
    <cellStyle name="20% - Accent1 4 2 5 3 2 4 3" xfId="37511" xr:uid="{00000000-0005-0000-0000-0000D0910000}"/>
    <cellStyle name="20% - Accent1 4 2 5 3 2 4 3 2" xfId="37512" xr:uid="{00000000-0005-0000-0000-0000D1910000}"/>
    <cellStyle name="20% - Accent1 4 2 5 3 2 4 4" xfId="37513" xr:uid="{00000000-0005-0000-0000-0000D2910000}"/>
    <cellStyle name="20% - Accent1 4 2 5 3 2 5" xfId="37514" xr:uid="{00000000-0005-0000-0000-0000D3910000}"/>
    <cellStyle name="20% - Accent1 4 2 5 3 2 5 2" xfId="37515" xr:uid="{00000000-0005-0000-0000-0000D4910000}"/>
    <cellStyle name="20% - Accent1 4 2 5 3 2 5 2 2" xfId="37516" xr:uid="{00000000-0005-0000-0000-0000D5910000}"/>
    <cellStyle name="20% - Accent1 4 2 5 3 2 5 3" xfId="37517" xr:uid="{00000000-0005-0000-0000-0000D6910000}"/>
    <cellStyle name="20% - Accent1 4 2 5 3 2 6" xfId="37518" xr:uid="{00000000-0005-0000-0000-0000D7910000}"/>
    <cellStyle name="20% - Accent1 4 2 5 3 2 6 2" xfId="37519" xr:uid="{00000000-0005-0000-0000-0000D8910000}"/>
    <cellStyle name="20% - Accent1 4 2 5 3 2 6 2 2" xfId="37520" xr:uid="{00000000-0005-0000-0000-0000D9910000}"/>
    <cellStyle name="20% - Accent1 4 2 5 3 2 6 3" xfId="37521" xr:uid="{00000000-0005-0000-0000-0000DA910000}"/>
    <cellStyle name="20% - Accent1 4 2 5 3 2 7" xfId="37522" xr:uid="{00000000-0005-0000-0000-0000DB910000}"/>
    <cellStyle name="20% - Accent1 4 2 5 3 2 7 2" xfId="37523" xr:uid="{00000000-0005-0000-0000-0000DC910000}"/>
    <cellStyle name="20% - Accent1 4 2 5 3 2 8" xfId="37524" xr:uid="{00000000-0005-0000-0000-0000DD910000}"/>
    <cellStyle name="20% - Accent1 4 2 5 3 2 8 2" xfId="37525" xr:uid="{00000000-0005-0000-0000-0000DE910000}"/>
    <cellStyle name="20% - Accent1 4 2 5 3 2 9" xfId="37526" xr:uid="{00000000-0005-0000-0000-0000DF910000}"/>
    <cellStyle name="20% - Accent1 4 2 5 3 3" xfId="37527" xr:uid="{00000000-0005-0000-0000-0000E0910000}"/>
    <cellStyle name="20% - Accent1 4 2 5 3 3 2" xfId="37528" xr:uid="{00000000-0005-0000-0000-0000E1910000}"/>
    <cellStyle name="20% - Accent1 4 2 5 3 3 2 2" xfId="37529" xr:uid="{00000000-0005-0000-0000-0000E2910000}"/>
    <cellStyle name="20% - Accent1 4 2 5 3 3 2 2 2" xfId="37530" xr:uid="{00000000-0005-0000-0000-0000E3910000}"/>
    <cellStyle name="20% - Accent1 4 2 5 3 3 2 2 2 2" xfId="37531" xr:uid="{00000000-0005-0000-0000-0000E4910000}"/>
    <cellStyle name="20% - Accent1 4 2 5 3 3 2 2 3" xfId="37532" xr:uid="{00000000-0005-0000-0000-0000E5910000}"/>
    <cellStyle name="20% - Accent1 4 2 5 3 3 2 3" xfId="37533" xr:uid="{00000000-0005-0000-0000-0000E6910000}"/>
    <cellStyle name="20% - Accent1 4 2 5 3 3 2 3 2" xfId="37534" xr:uid="{00000000-0005-0000-0000-0000E7910000}"/>
    <cellStyle name="20% - Accent1 4 2 5 3 3 2 4" xfId="37535" xr:uid="{00000000-0005-0000-0000-0000E8910000}"/>
    <cellStyle name="20% - Accent1 4 2 5 3 3 3" xfId="37536" xr:uid="{00000000-0005-0000-0000-0000E9910000}"/>
    <cellStyle name="20% - Accent1 4 2 5 3 3 3 2" xfId="37537" xr:uid="{00000000-0005-0000-0000-0000EA910000}"/>
    <cellStyle name="20% - Accent1 4 2 5 3 3 3 2 2" xfId="37538" xr:uid="{00000000-0005-0000-0000-0000EB910000}"/>
    <cellStyle name="20% - Accent1 4 2 5 3 3 3 2 2 2" xfId="37539" xr:uid="{00000000-0005-0000-0000-0000EC910000}"/>
    <cellStyle name="20% - Accent1 4 2 5 3 3 3 2 3" xfId="37540" xr:uid="{00000000-0005-0000-0000-0000ED910000}"/>
    <cellStyle name="20% - Accent1 4 2 5 3 3 3 3" xfId="37541" xr:uid="{00000000-0005-0000-0000-0000EE910000}"/>
    <cellStyle name="20% - Accent1 4 2 5 3 3 3 3 2" xfId="37542" xr:uid="{00000000-0005-0000-0000-0000EF910000}"/>
    <cellStyle name="20% - Accent1 4 2 5 3 3 3 4" xfId="37543" xr:uid="{00000000-0005-0000-0000-0000F0910000}"/>
    <cellStyle name="20% - Accent1 4 2 5 3 3 4" xfId="37544" xr:uid="{00000000-0005-0000-0000-0000F1910000}"/>
    <cellStyle name="20% - Accent1 4 2 5 3 3 4 2" xfId="37545" xr:uid="{00000000-0005-0000-0000-0000F2910000}"/>
    <cellStyle name="20% - Accent1 4 2 5 3 3 4 2 2" xfId="37546" xr:uid="{00000000-0005-0000-0000-0000F3910000}"/>
    <cellStyle name="20% - Accent1 4 2 5 3 3 4 2 2 2" xfId="37547" xr:uid="{00000000-0005-0000-0000-0000F4910000}"/>
    <cellStyle name="20% - Accent1 4 2 5 3 3 4 2 3" xfId="37548" xr:uid="{00000000-0005-0000-0000-0000F5910000}"/>
    <cellStyle name="20% - Accent1 4 2 5 3 3 4 3" xfId="37549" xr:uid="{00000000-0005-0000-0000-0000F6910000}"/>
    <cellStyle name="20% - Accent1 4 2 5 3 3 4 3 2" xfId="37550" xr:uid="{00000000-0005-0000-0000-0000F7910000}"/>
    <cellStyle name="20% - Accent1 4 2 5 3 3 4 4" xfId="37551" xr:uid="{00000000-0005-0000-0000-0000F8910000}"/>
    <cellStyle name="20% - Accent1 4 2 5 3 3 5" xfId="37552" xr:uid="{00000000-0005-0000-0000-0000F9910000}"/>
    <cellStyle name="20% - Accent1 4 2 5 3 3 5 2" xfId="37553" xr:uid="{00000000-0005-0000-0000-0000FA910000}"/>
    <cellStyle name="20% - Accent1 4 2 5 3 3 5 2 2" xfId="37554" xr:uid="{00000000-0005-0000-0000-0000FB910000}"/>
    <cellStyle name="20% - Accent1 4 2 5 3 3 5 3" xfId="37555" xr:uid="{00000000-0005-0000-0000-0000FC910000}"/>
    <cellStyle name="20% - Accent1 4 2 5 3 3 6" xfId="37556" xr:uid="{00000000-0005-0000-0000-0000FD910000}"/>
    <cellStyle name="20% - Accent1 4 2 5 3 3 6 2" xfId="37557" xr:uid="{00000000-0005-0000-0000-0000FE910000}"/>
    <cellStyle name="20% - Accent1 4 2 5 3 3 6 2 2" xfId="37558" xr:uid="{00000000-0005-0000-0000-0000FF910000}"/>
    <cellStyle name="20% - Accent1 4 2 5 3 3 6 3" xfId="37559" xr:uid="{00000000-0005-0000-0000-000000920000}"/>
    <cellStyle name="20% - Accent1 4 2 5 3 3 7" xfId="37560" xr:uid="{00000000-0005-0000-0000-000001920000}"/>
    <cellStyle name="20% - Accent1 4 2 5 3 3 7 2" xfId="37561" xr:uid="{00000000-0005-0000-0000-000002920000}"/>
    <cellStyle name="20% - Accent1 4 2 5 3 3 8" xfId="37562" xr:uid="{00000000-0005-0000-0000-000003920000}"/>
    <cellStyle name="20% - Accent1 4 2 5 3 3 8 2" xfId="37563" xr:uid="{00000000-0005-0000-0000-000004920000}"/>
    <cellStyle name="20% - Accent1 4 2 5 3 3 9" xfId="37564" xr:uid="{00000000-0005-0000-0000-000005920000}"/>
    <cellStyle name="20% - Accent1 4 2 5 3 4" xfId="37565" xr:uid="{00000000-0005-0000-0000-000006920000}"/>
    <cellStyle name="20% - Accent1 4 2 5 3 4 2" xfId="37566" xr:uid="{00000000-0005-0000-0000-000007920000}"/>
    <cellStyle name="20% - Accent1 4 2 5 3 4 2 2" xfId="37567" xr:uid="{00000000-0005-0000-0000-000008920000}"/>
    <cellStyle name="20% - Accent1 4 2 5 3 4 2 2 2" xfId="37568" xr:uid="{00000000-0005-0000-0000-000009920000}"/>
    <cellStyle name="20% - Accent1 4 2 5 3 4 2 3" xfId="37569" xr:uid="{00000000-0005-0000-0000-00000A920000}"/>
    <cellStyle name="20% - Accent1 4 2 5 3 4 3" xfId="37570" xr:uid="{00000000-0005-0000-0000-00000B920000}"/>
    <cellStyle name="20% - Accent1 4 2 5 3 4 3 2" xfId="37571" xr:uid="{00000000-0005-0000-0000-00000C920000}"/>
    <cellStyle name="20% - Accent1 4 2 5 3 4 4" xfId="37572" xr:uid="{00000000-0005-0000-0000-00000D920000}"/>
    <cellStyle name="20% - Accent1 4 2 5 3 5" xfId="37573" xr:uid="{00000000-0005-0000-0000-00000E920000}"/>
    <cellStyle name="20% - Accent1 4 2 5 3 5 2" xfId="37574" xr:uid="{00000000-0005-0000-0000-00000F920000}"/>
    <cellStyle name="20% - Accent1 4 2 5 3 5 2 2" xfId="37575" xr:uid="{00000000-0005-0000-0000-000010920000}"/>
    <cellStyle name="20% - Accent1 4 2 5 3 5 2 2 2" xfId="37576" xr:uid="{00000000-0005-0000-0000-000011920000}"/>
    <cellStyle name="20% - Accent1 4 2 5 3 5 2 3" xfId="37577" xr:uid="{00000000-0005-0000-0000-000012920000}"/>
    <cellStyle name="20% - Accent1 4 2 5 3 5 3" xfId="37578" xr:uid="{00000000-0005-0000-0000-000013920000}"/>
    <cellStyle name="20% - Accent1 4 2 5 3 5 3 2" xfId="37579" xr:uid="{00000000-0005-0000-0000-000014920000}"/>
    <cellStyle name="20% - Accent1 4 2 5 3 5 4" xfId="37580" xr:uid="{00000000-0005-0000-0000-000015920000}"/>
    <cellStyle name="20% - Accent1 4 2 5 3 6" xfId="37581" xr:uid="{00000000-0005-0000-0000-000016920000}"/>
    <cellStyle name="20% - Accent1 4 2 5 3 6 2" xfId="37582" xr:uid="{00000000-0005-0000-0000-000017920000}"/>
    <cellStyle name="20% - Accent1 4 2 5 3 6 2 2" xfId="37583" xr:uid="{00000000-0005-0000-0000-000018920000}"/>
    <cellStyle name="20% - Accent1 4 2 5 3 6 2 2 2" xfId="37584" xr:uid="{00000000-0005-0000-0000-000019920000}"/>
    <cellStyle name="20% - Accent1 4 2 5 3 6 2 3" xfId="37585" xr:uid="{00000000-0005-0000-0000-00001A920000}"/>
    <cellStyle name="20% - Accent1 4 2 5 3 6 3" xfId="37586" xr:uid="{00000000-0005-0000-0000-00001B920000}"/>
    <cellStyle name="20% - Accent1 4 2 5 3 6 3 2" xfId="37587" xr:uid="{00000000-0005-0000-0000-00001C920000}"/>
    <cellStyle name="20% - Accent1 4 2 5 3 6 4" xfId="37588" xr:uid="{00000000-0005-0000-0000-00001D920000}"/>
    <cellStyle name="20% - Accent1 4 2 5 3 7" xfId="37589" xr:uid="{00000000-0005-0000-0000-00001E920000}"/>
    <cellStyle name="20% - Accent1 4 2 5 3 7 2" xfId="37590" xr:uid="{00000000-0005-0000-0000-00001F920000}"/>
    <cellStyle name="20% - Accent1 4 2 5 3 7 2 2" xfId="37591" xr:uid="{00000000-0005-0000-0000-000020920000}"/>
    <cellStyle name="20% - Accent1 4 2 5 3 7 3" xfId="37592" xr:uid="{00000000-0005-0000-0000-000021920000}"/>
    <cellStyle name="20% - Accent1 4 2 5 3 8" xfId="37593" xr:uid="{00000000-0005-0000-0000-000022920000}"/>
    <cellStyle name="20% - Accent1 4 2 5 3 8 2" xfId="37594" xr:uid="{00000000-0005-0000-0000-000023920000}"/>
    <cellStyle name="20% - Accent1 4 2 5 3 8 2 2" xfId="37595" xr:uid="{00000000-0005-0000-0000-000024920000}"/>
    <cellStyle name="20% - Accent1 4 2 5 3 8 3" xfId="37596" xr:uid="{00000000-0005-0000-0000-000025920000}"/>
    <cellStyle name="20% - Accent1 4 2 5 3 9" xfId="37597" xr:uid="{00000000-0005-0000-0000-000026920000}"/>
    <cellStyle name="20% - Accent1 4 2 5 3 9 2" xfId="37598" xr:uid="{00000000-0005-0000-0000-000027920000}"/>
    <cellStyle name="20% - Accent1 4 2 5 4" xfId="37599" xr:uid="{00000000-0005-0000-0000-000028920000}"/>
    <cellStyle name="20% - Accent1 4 2 5 4 10" xfId="37600" xr:uid="{00000000-0005-0000-0000-000029920000}"/>
    <cellStyle name="20% - Accent1 4 2 5 4 10 2" xfId="37601" xr:uid="{00000000-0005-0000-0000-00002A920000}"/>
    <cellStyle name="20% - Accent1 4 2 5 4 11" xfId="37602" xr:uid="{00000000-0005-0000-0000-00002B920000}"/>
    <cellStyle name="20% - Accent1 4 2 5 4 2" xfId="37603" xr:uid="{00000000-0005-0000-0000-00002C920000}"/>
    <cellStyle name="20% - Accent1 4 2 5 4 2 2" xfId="37604" xr:uid="{00000000-0005-0000-0000-00002D920000}"/>
    <cellStyle name="20% - Accent1 4 2 5 4 2 2 2" xfId="37605" xr:uid="{00000000-0005-0000-0000-00002E920000}"/>
    <cellStyle name="20% - Accent1 4 2 5 4 2 2 2 2" xfId="37606" xr:uid="{00000000-0005-0000-0000-00002F920000}"/>
    <cellStyle name="20% - Accent1 4 2 5 4 2 2 2 2 2" xfId="37607" xr:uid="{00000000-0005-0000-0000-000030920000}"/>
    <cellStyle name="20% - Accent1 4 2 5 4 2 2 2 3" xfId="37608" xr:uid="{00000000-0005-0000-0000-000031920000}"/>
    <cellStyle name="20% - Accent1 4 2 5 4 2 2 3" xfId="37609" xr:uid="{00000000-0005-0000-0000-000032920000}"/>
    <cellStyle name="20% - Accent1 4 2 5 4 2 2 3 2" xfId="37610" xr:uid="{00000000-0005-0000-0000-000033920000}"/>
    <cellStyle name="20% - Accent1 4 2 5 4 2 2 4" xfId="37611" xr:uid="{00000000-0005-0000-0000-000034920000}"/>
    <cellStyle name="20% - Accent1 4 2 5 4 2 3" xfId="37612" xr:uid="{00000000-0005-0000-0000-000035920000}"/>
    <cellStyle name="20% - Accent1 4 2 5 4 2 3 2" xfId="37613" xr:uid="{00000000-0005-0000-0000-000036920000}"/>
    <cellStyle name="20% - Accent1 4 2 5 4 2 3 2 2" xfId="37614" xr:uid="{00000000-0005-0000-0000-000037920000}"/>
    <cellStyle name="20% - Accent1 4 2 5 4 2 3 2 2 2" xfId="37615" xr:uid="{00000000-0005-0000-0000-000038920000}"/>
    <cellStyle name="20% - Accent1 4 2 5 4 2 3 2 3" xfId="37616" xr:uid="{00000000-0005-0000-0000-000039920000}"/>
    <cellStyle name="20% - Accent1 4 2 5 4 2 3 3" xfId="37617" xr:uid="{00000000-0005-0000-0000-00003A920000}"/>
    <cellStyle name="20% - Accent1 4 2 5 4 2 3 3 2" xfId="37618" xr:uid="{00000000-0005-0000-0000-00003B920000}"/>
    <cellStyle name="20% - Accent1 4 2 5 4 2 3 4" xfId="37619" xr:uid="{00000000-0005-0000-0000-00003C920000}"/>
    <cellStyle name="20% - Accent1 4 2 5 4 2 4" xfId="37620" xr:uid="{00000000-0005-0000-0000-00003D920000}"/>
    <cellStyle name="20% - Accent1 4 2 5 4 2 4 2" xfId="37621" xr:uid="{00000000-0005-0000-0000-00003E920000}"/>
    <cellStyle name="20% - Accent1 4 2 5 4 2 4 2 2" xfId="37622" xr:uid="{00000000-0005-0000-0000-00003F920000}"/>
    <cellStyle name="20% - Accent1 4 2 5 4 2 4 2 2 2" xfId="37623" xr:uid="{00000000-0005-0000-0000-000040920000}"/>
    <cellStyle name="20% - Accent1 4 2 5 4 2 4 2 3" xfId="37624" xr:uid="{00000000-0005-0000-0000-000041920000}"/>
    <cellStyle name="20% - Accent1 4 2 5 4 2 4 3" xfId="37625" xr:uid="{00000000-0005-0000-0000-000042920000}"/>
    <cellStyle name="20% - Accent1 4 2 5 4 2 4 3 2" xfId="37626" xr:uid="{00000000-0005-0000-0000-000043920000}"/>
    <cellStyle name="20% - Accent1 4 2 5 4 2 4 4" xfId="37627" xr:uid="{00000000-0005-0000-0000-000044920000}"/>
    <cellStyle name="20% - Accent1 4 2 5 4 2 5" xfId="37628" xr:uid="{00000000-0005-0000-0000-000045920000}"/>
    <cellStyle name="20% - Accent1 4 2 5 4 2 5 2" xfId="37629" xr:uid="{00000000-0005-0000-0000-000046920000}"/>
    <cellStyle name="20% - Accent1 4 2 5 4 2 5 2 2" xfId="37630" xr:uid="{00000000-0005-0000-0000-000047920000}"/>
    <cellStyle name="20% - Accent1 4 2 5 4 2 5 3" xfId="37631" xr:uid="{00000000-0005-0000-0000-000048920000}"/>
    <cellStyle name="20% - Accent1 4 2 5 4 2 6" xfId="37632" xr:uid="{00000000-0005-0000-0000-000049920000}"/>
    <cellStyle name="20% - Accent1 4 2 5 4 2 6 2" xfId="37633" xr:uid="{00000000-0005-0000-0000-00004A920000}"/>
    <cellStyle name="20% - Accent1 4 2 5 4 2 6 2 2" xfId="37634" xr:uid="{00000000-0005-0000-0000-00004B920000}"/>
    <cellStyle name="20% - Accent1 4 2 5 4 2 6 3" xfId="37635" xr:uid="{00000000-0005-0000-0000-00004C920000}"/>
    <cellStyle name="20% - Accent1 4 2 5 4 2 7" xfId="37636" xr:uid="{00000000-0005-0000-0000-00004D920000}"/>
    <cellStyle name="20% - Accent1 4 2 5 4 2 7 2" xfId="37637" xr:uid="{00000000-0005-0000-0000-00004E920000}"/>
    <cellStyle name="20% - Accent1 4 2 5 4 2 8" xfId="37638" xr:uid="{00000000-0005-0000-0000-00004F920000}"/>
    <cellStyle name="20% - Accent1 4 2 5 4 2 8 2" xfId="37639" xr:uid="{00000000-0005-0000-0000-000050920000}"/>
    <cellStyle name="20% - Accent1 4 2 5 4 2 9" xfId="37640" xr:uid="{00000000-0005-0000-0000-000051920000}"/>
    <cellStyle name="20% - Accent1 4 2 5 4 3" xfId="37641" xr:uid="{00000000-0005-0000-0000-000052920000}"/>
    <cellStyle name="20% - Accent1 4 2 5 4 3 2" xfId="37642" xr:uid="{00000000-0005-0000-0000-000053920000}"/>
    <cellStyle name="20% - Accent1 4 2 5 4 3 2 2" xfId="37643" xr:uid="{00000000-0005-0000-0000-000054920000}"/>
    <cellStyle name="20% - Accent1 4 2 5 4 3 2 2 2" xfId="37644" xr:uid="{00000000-0005-0000-0000-000055920000}"/>
    <cellStyle name="20% - Accent1 4 2 5 4 3 2 2 2 2" xfId="37645" xr:uid="{00000000-0005-0000-0000-000056920000}"/>
    <cellStyle name="20% - Accent1 4 2 5 4 3 2 2 3" xfId="37646" xr:uid="{00000000-0005-0000-0000-000057920000}"/>
    <cellStyle name="20% - Accent1 4 2 5 4 3 2 3" xfId="37647" xr:uid="{00000000-0005-0000-0000-000058920000}"/>
    <cellStyle name="20% - Accent1 4 2 5 4 3 2 3 2" xfId="37648" xr:uid="{00000000-0005-0000-0000-000059920000}"/>
    <cellStyle name="20% - Accent1 4 2 5 4 3 2 4" xfId="37649" xr:uid="{00000000-0005-0000-0000-00005A920000}"/>
    <cellStyle name="20% - Accent1 4 2 5 4 3 3" xfId="37650" xr:uid="{00000000-0005-0000-0000-00005B920000}"/>
    <cellStyle name="20% - Accent1 4 2 5 4 3 3 2" xfId="37651" xr:uid="{00000000-0005-0000-0000-00005C920000}"/>
    <cellStyle name="20% - Accent1 4 2 5 4 3 3 2 2" xfId="37652" xr:uid="{00000000-0005-0000-0000-00005D920000}"/>
    <cellStyle name="20% - Accent1 4 2 5 4 3 3 2 2 2" xfId="37653" xr:uid="{00000000-0005-0000-0000-00005E920000}"/>
    <cellStyle name="20% - Accent1 4 2 5 4 3 3 2 3" xfId="37654" xr:uid="{00000000-0005-0000-0000-00005F920000}"/>
    <cellStyle name="20% - Accent1 4 2 5 4 3 3 3" xfId="37655" xr:uid="{00000000-0005-0000-0000-000060920000}"/>
    <cellStyle name="20% - Accent1 4 2 5 4 3 3 3 2" xfId="37656" xr:uid="{00000000-0005-0000-0000-000061920000}"/>
    <cellStyle name="20% - Accent1 4 2 5 4 3 3 4" xfId="37657" xr:uid="{00000000-0005-0000-0000-000062920000}"/>
    <cellStyle name="20% - Accent1 4 2 5 4 3 4" xfId="37658" xr:uid="{00000000-0005-0000-0000-000063920000}"/>
    <cellStyle name="20% - Accent1 4 2 5 4 3 4 2" xfId="37659" xr:uid="{00000000-0005-0000-0000-000064920000}"/>
    <cellStyle name="20% - Accent1 4 2 5 4 3 4 2 2" xfId="37660" xr:uid="{00000000-0005-0000-0000-000065920000}"/>
    <cellStyle name="20% - Accent1 4 2 5 4 3 4 2 2 2" xfId="37661" xr:uid="{00000000-0005-0000-0000-000066920000}"/>
    <cellStyle name="20% - Accent1 4 2 5 4 3 4 2 3" xfId="37662" xr:uid="{00000000-0005-0000-0000-000067920000}"/>
    <cellStyle name="20% - Accent1 4 2 5 4 3 4 3" xfId="37663" xr:uid="{00000000-0005-0000-0000-000068920000}"/>
    <cellStyle name="20% - Accent1 4 2 5 4 3 4 3 2" xfId="37664" xr:uid="{00000000-0005-0000-0000-000069920000}"/>
    <cellStyle name="20% - Accent1 4 2 5 4 3 4 4" xfId="37665" xr:uid="{00000000-0005-0000-0000-00006A920000}"/>
    <cellStyle name="20% - Accent1 4 2 5 4 3 5" xfId="37666" xr:uid="{00000000-0005-0000-0000-00006B920000}"/>
    <cellStyle name="20% - Accent1 4 2 5 4 3 5 2" xfId="37667" xr:uid="{00000000-0005-0000-0000-00006C920000}"/>
    <cellStyle name="20% - Accent1 4 2 5 4 3 5 2 2" xfId="37668" xr:uid="{00000000-0005-0000-0000-00006D920000}"/>
    <cellStyle name="20% - Accent1 4 2 5 4 3 5 3" xfId="37669" xr:uid="{00000000-0005-0000-0000-00006E920000}"/>
    <cellStyle name="20% - Accent1 4 2 5 4 3 6" xfId="37670" xr:uid="{00000000-0005-0000-0000-00006F920000}"/>
    <cellStyle name="20% - Accent1 4 2 5 4 3 6 2" xfId="37671" xr:uid="{00000000-0005-0000-0000-000070920000}"/>
    <cellStyle name="20% - Accent1 4 2 5 4 3 6 2 2" xfId="37672" xr:uid="{00000000-0005-0000-0000-000071920000}"/>
    <cellStyle name="20% - Accent1 4 2 5 4 3 6 3" xfId="37673" xr:uid="{00000000-0005-0000-0000-000072920000}"/>
    <cellStyle name="20% - Accent1 4 2 5 4 3 7" xfId="37674" xr:uid="{00000000-0005-0000-0000-000073920000}"/>
    <cellStyle name="20% - Accent1 4 2 5 4 3 7 2" xfId="37675" xr:uid="{00000000-0005-0000-0000-000074920000}"/>
    <cellStyle name="20% - Accent1 4 2 5 4 3 8" xfId="37676" xr:uid="{00000000-0005-0000-0000-000075920000}"/>
    <cellStyle name="20% - Accent1 4 2 5 4 3 8 2" xfId="37677" xr:uid="{00000000-0005-0000-0000-000076920000}"/>
    <cellStyle name="20% - Accent1 4 2 5 4 3 9" xfId="37678" xr:uid="{00000000-0005-0000-0000-000077920000}"/>
    <cellStyle name="20% - Accent1 4 2 5 4 4" xfId="37679" xr:uid="{00000000-0005-0000-0000-000078920000}"/>
    <cellStyle name="20% - Accent1 4 2 5 4 4 2" xfId="37680" xr:uid="{00000000-0005-0000-0000-000079920000}"/>
    <cellStyle name="20% - Accent1 4 2 5 4 4 2 2" xfId="37681" xr:uid="{00000000-0005-0000-0000-00007A920000}"/>
    <cellStyle name="20% - Accent1 4 2 5 4 4 2 2 2" xfId="37682" xr:uid="{00000000-0005-0000-0000-00007B920000}"/>
    <cellStyle name="20% - Accent1 4 2 5 4 4 2 3" xfId="37683" xr:uid="{00000000-0005-0000-0000-00007C920000}"/>
    <cellStyle name="20% - Accent1 4 2 5 4 4 3" xfId="37684" xr:uid="{00000000-0005-0000-0000-00007D920000}"/>
    <cellStyle name="20% - Accent1 4 2 5 4 4 3 2" xfId="37685" xr:uid="{00000000-0005-0000-0000-00007E920000}"/>
    <cellStyle name="20% - Accent1 4 2 5 4 4 4" xfId="37686" xr:uid="{00000000-0005-0000-0000-00007F920000}"/>
    <cellStyle name="20% - Accent1 4 2 5 4 5" xfId="37687" xr:uid="{00000000-0005-0000-0000-000080920000}"/>
    <cellStyle name="20% - Accent1 4 2 5 4 5 2" xfId="37688" xr:uid="{00000000-0005-0000-0000-000081920000}"/>
    <cellStyle name="20% - Accent1 4 2 5 4 5 2 2" xfId="37689" xr:uid="{00000000-0005-0000-0000-000082920000}"/>
    <cellStyle name="20% - Accent1 4 2 5 4 5 2 2 2" xfId="37690" xr:uid="{00000000-0005-0000-0000-000083920000}"/>
    <cellStyle name="20% - Accent1 4 2 5 4 5 2 3" xfId="37691" xr:uid="{00000000-0005-0000-0000-000084920000}"/>
    <cellStyle name="20% - Accent1 4 2 5 4 5 3" xfId="37692" xr:uid="{00000000-0005-0000-0000-000085920000}"/>
    <cellStyle name="20% - Accent1 4 2 5 4 5 3 2" xfId="37693" xr:uid="{00000000-0005-0000-0000-000086920000}"/>
    <cellStyle name="20% - Accent1 4 2 5 4 5 4" xfId="37694" xr:uid="{00000000-0005-0000-0000-000087920000}"/>
    <cellStyle name="20% - Accent1 4 2 5 4 6" xfId="37695" xr:uid="{00000000-0005-0000-0000-000088920000}"/>
    <cellStyle name="20% - Accent1 4 2 5 4 6 2" xfId="37696" xr:uid="{00000000-0005-0000-0000-000089920000}"/>
    <cellStyle name="20% - Accent1 4 2 5 4 6 2 2" xfId="37697" xr:uid="{00000000-0005-0000-0000-00008A920000}"/>
    <cellStyle name="20% - Accent1 4 2 5 4 6 2 2 2" xfId="37698" xr:uid="{00000000-0005-0000-0000-00008B920000}"/>
    <cellStyle name="20% - Accent1 4 2 5 4 6 2 3" xfId="37699" xr:uid="{00000000-0005-0000-0000-00008C920000}"/>
    <cellStyle name="20% - Accent1 4 2 5 4 6 3" xfId="37700" xr:uid="{00000000-0005-0000-0000-00008D920000}"/>
    <cellStyle name="20% - Accent1 4 2 5 4 6 3 2" xfId="37701" xr:uid="{00000000-0005-0000-0000-00008E920000}"/>
    <cellStyle name="20% - Accent1 4 2 5 4 6 4" xfId="37702" xr:uid="{00000000-0005-0000-0000-00008F920000}"/>
    <cellStyle name="20% - Accent1 4 2 5 4 7" xfId="37703" xr:uid="{00000000-0005-0000-0000-000090920000}"/>
    <cellStyle name="20% - Accent1 4 2 5 4 7 2" xfId="37704" xr:uid="{00000000-0005-0000-0000-000091920000}"/>
    <cellStyle name="20% - Accent1 4 2 5 4 7 2 2" xfId="37705" xr:uid="{00000000-0005-0000-0000-000092920000}"/>
    <cellStyle name="20% - Accent1 4 2 5 4 7 3" xfId="37706" xr:uid="{00000000-0005-0000-0000-000093920000}"/>
    <cellStyle name="20% - Accent1 4 2 5 4 8" xfId="37707" xr:uid="{00000000-0005-0000-0000-000094920000}"/>
    <cellStyle name="20% - Accent1 4 2 5 4 8 2" xfId="37708" xr:uid="{00000000-0005-0000-0000-000095920000}"/>
    <cellStyle name="20% - Accent1 4 2 5 4 8 2 2" xfId="37709" xr:uid="{00000000-0005-0000-0000-000096920000}"/>
    <cellStyle name="20% - Accent1 4 2 5 4 8 3" xfId="37710" xr:uid="{00000000-0005-0000-0000-000097920000}"/>
    <cellStyle name="20% - Accent1 4 2 5 4 9" xfId="37711" xr:uid="{00000000-0005-0000-0000-000098920000}"/>
    <cellStyle name="20% - Accent1 4 2 5 4 9 2" xfId="37712" xr:uid="{00000000-0005-0000-0000-000099920000}"/>
    <cellStyle name="20% - Accent1 4 2 5 5" xfId="37713" xr:uid="{00000000-0005-0000-0000-00009A920000}"/>
    <cellStyle name="20% - Accent1 4 2 5 5 10" xfId="37714" xr:uid="{00000000-0005-0000-0000-00009B920000}"/>
    <cellStyle name="20% - Accent1 4 2 5 5 10 2" xfId="37715" xr:uid="{00000000-0005-0000-0000-00009C920000}"/>
    <cellStyle name="20% - Accent1 4 2 5 5 11" xfId="37716" xr:uid="{00000000-0005-0000-0000-00009D920000}"/>
    <cellStyle name="20% - Accent1 4 2 5 5 2" xfId="37717" xr:uid="{00000000-0005-0000-0000-00009E920000}"/>
    <cellStyle name="20% - Accent1 4 2 5 5 2 2" xfId="37718" xr:uid="{00000000-0005-0000-0000-00009F920000}"/>
    <cellStyle name="20% - Accent1 4 2 5 5 2 2 2" xfId="37719" xr:uid="{00000000-0005-0000-0000-0000A0920000}"/>
    <cellStyle name="20% - Accent1 4 2 5 5 2 2 2 2" xfId="37720" xr:uid="{00000000-0005-0000-0000-0000A1920000}"/>
    <cellStyle name="20% - Accent1 4 2 5 5 2 2 2 2 2" xfId="37721" xr:uid="{00000000-0005-0000-0000-0000A2920000}"/>
    <cellStyle name="20% - Accent1 4 2 5 5 2 2 2 3" xfId="37722" xr:uid="{00000000-0005-0000-0000-0000A3920000}"/>
    <cellStyle name="20% - Accent1 4 2 5 5 2 2 3" xfId="37723" xr:uid="{00000000-0005-0000-0000-0000A4920000}"/>
    <cellStyle name="20% - Accent1 4 2 5 5 2 2 3 2" xfId="37724" xr:uid="{00000000-0005-0000-0000-0000A5920000}"/>
    <cellStyle name="20% - Accent1 4 2 5 5 2 2 4" xfId="37725" xr:uid="{00000000-0005-0000-0000-0000A6920000}"/>
    <cellStyle name="20% - Accent1 4 2 5 5 2 3" xfId="37726" xr:uid="{00000000-0005-0000-0000-0000A7920000}"/>
    <cellStyle name="20% - Accent1 4 2 5 5 2 3 2" xfId="37727" xr:uid="{00000000-0005-0000-0000-0000A8920000}"/>
    <cellStyle name="20% - Accent1 4 2 5 5 2 3 2 2" xfId="37728" xr:uid="{00000000-0005-0000-0000-0000A9920000}"/>
    <cellStyle name="20% - Accent1 4 2 5 5 2 3 2 2 2" xfId="37729" xr:uid="{00000000-0005-0000-0000-0000AA920000}"/>
    <cellStyle name="20% - Accent1 4 2 5 5 2 3 2 3" xfId="37730" xr:uid="{00000000-0005-0000-0000-0000AB920000}"/>
    <cellStyle name="20% - Accent1 4 2 5 5 2 3 3" xfId="37731" xr:uid="{00000000-0005-0000-0000-0000AC920000}"/>
    <cellStyle name="20% - Accent1 4 2 5 5 2 3 3 2" xfId="37732" xr:uid="{00000000-0005-0000-0000-0000AD920000}"/>
    <cellStyle name="20% - Accent1 4 2 5 5 2 3 4" xfId="37733" xr:uid="{00000000-0005-0000-0000-0000AE920000}"/>
    <cellStyle name="20% - Accent1 4 2 5 5 2 4" xfId="37734" xr:uid="{00000000-0005-0000-0000-0000AF920000}"/>
    <cellStyle name="20% - Accent1 4 2 5 5 2 4 2" xfId="37735" xr:uid="{00000000-0005-0000-0000-0000B0920000}"/>
    <cellStyle name="20% - Accent1 4 2 5 5 2 4 2 2" xfId="37736" xr:uid="{00000000-0005-0000-0000-0000B1920000}"/>
    <cellStyle name="20% - Accent1 4 2 5 5 2 4 2 2 2" xfId="37737" xr:uid="{00000000-0005-0000-0000-0000B2920000}"/>
    <cellStyle name="20% - Accent1 4 2 5 5 2 4 2 3" xfId="37738" xr:uid="{00000000-0005-0000-0000-0000B3920000}"/>
    <cellStyle name="20% - Accent1 4 2 5 5 2 4 3" xfId="37739" xr:uid="{00000000-0005-0000-0000-0000B4920000}"/>
    <cellStyle name="20% - Accent1 4 2 5 5 2 4 3 2" xfId="37740" xr:uid="{00000000-0005-0000-0000-0000B5920000}"/>
    <cellStyle name="20% - Accent1 4 2 5 5 2 4 4" xfId="37741" xr:uid="{00000000-0005-0000-0000-0000B6920000}"/>
    <cellStyle name="20% - Accent1 4 2 5 5 2 5" xfId="37742" xr:uid="{00000000-0005-0000-0000-0000B7920000}"/>
    <cellStyle name="20% - Accent1 4 2 5 5 2 5 2" xfId="37743" xr:uid="{00000000-0005-0000-0000-0000B8920000}"/>
    <cellStyle name="20% - Accent1 4 2 5 5 2 5 2 2" xfId="37744" xr:uid="{00000000-0005-0000-0000-0000B9920000}"/>
    <cellStyle name="20% - Accent1 4 2 5 5 2 5 3" xfId="37745" xr:uid="{00000000-0005-0000-0000-0000BA920000}"/>
    <cellStyle name="20% - Accent1 4 2 5 5 2 6" xfId="37746" xr:uid="{00000000-0005-0000-0000-0000BB920000}"/>
    <cellStyle name="20% - Accent1 4 2 5 5 2 6 2" xfId="37747" xr:uid="{00000000-0005-0000-0000-0000BC920000}"/>
    <cellStyle name="20% - Accent1 4 2 5 5 2 6 2 2" xfId="37748" xr:uid="{00000000-0005-0000-0000-0000BD920000}"/>
    <cellStyle name="20% - Accent1 4 2 5 5 2 6 3" xfId="37749" xr:uid="{00000000-0005-0000-0000-0000BE920000}"/>
    <cellStyle name="20% - Accent1 4 2 5 5 2 7" xfId="37750" xr:uid="{00000000-0005-0000-0000-0000BF920000}"/>
    <cellStyle name="20% - Accent1 4 2 5 5 2 7 2" xfId="37751" xr:uid="{00000000-0005-0000-0000-0000C0920000}"/>
    <cellStyle name="20% - Accent1 4 2 5 5 2 8" xfId="37752" xr:uid="{00000000-0005-0000-0000-0000C1920000}"/>
    <cellStyle name="20% - Accent1 4 2 5 5 2 8 2" xfId="37753" xr:uid="{00000000-0005-0000-0000-0000C2920000}"/>
    <cellStyle name="20% - Accent1 4 2 5 5 2 9" xfId="37754" xr:uid="{00000000-0005-0000-0000-0000C3920000}"/>
    <cellStyle name="20% - Accent1 4 2 5 5 3" xfId="37755" xr:uid="{00000000-0005-0000-0000-0000C4920000}"/>
    <cellStyle name="20% - Accent1 4 2 5 5 3 2" xfId="37756" xr:uid="{00000000-0005-0000-0000-0000C5920000}"/>
    <cellStyle name="20% - Accent1 4 2 5 5 3 2 2" xfId="37757" xr:uid="{00000000-0005-0000-0000-0000C6920000}"/>
    <cellStyle name="20% - Accent1 4 2 5 5 3 2 2 2" xfId="37758" xr:uid="{00000000-0005-0000-0000-0000C7920000}"/>
    <cellStyle name="20% - Accent1 4 2 5 5 3 2 2 2 2" xfId="37759" xr:uid="{00000000-0005-0000-0000-0000C8920000}"/>
    <cellStyle name="20% - Accent1 4 2 5 5 3 2 2 3" xfId="37760" xr:uid="{00000000-0005-0000-0000-0000C9920000}"/>
    <cellStyle name="20% - Accent1 4 2 5 5 3 2 3" xfId="37761" xr:uid="{00000000-0005-0000-0000-0000CA920000}"/>
    <cellStyle name="20% - Accent1 4 2 5 5 3 2 3 2" xfId="37762" xr:uid="{00000000-0005-0000-0000-0000CB920000}"/>
    <cellStyle name="20% - Accent1 4 2 5 5 3 2 4" xfId="37763" xr:uid="{00000000-0005-0000-0000-0000CC920000}"/>
    <cellStyle name="20% - Accent1 4 2 5 5 3 3" xfId="37764" xr:uid="{00000000-0005-0000-0000-0000CD920000}"/>
    <cellStyle name="20% - Accent1 4 2 5 5 3 3 2" xfId="37765" xr:uid="{00000000-0005-0000-0000-0000CE920000}"/>
    <cellStyle name="20% - Accent1 4 2 5 5 3 3 2 2" xfId="37766" xr:uid="{00000000-0005-0000-0000-0000CF920000}"/>
    <cellStyle name="20% - Accent1 4 2 5 5 3 3 2 2 2" xfId="37767" xr:uid="{00000000-0005-0000-0000-0000D0920000}"/>
    <cellStyle name="20% - Accent1 4 2 5 5 3 3 2 3" xfId="37768" xr:uid="{00000000-0005-0000-0000-0000D1920000}"/>
    <cellStyle name="20% - Accent1 4 2 5 5 3 3 3" xfId="37769" xr:uid="{00000000-0005-0000-0000-0000D2920000}"/>
    <cellStyle name="20% - Accent1 4 2 5 5 3 3 3 2" xfId="37770" xr:uid="{00000000-0005-0000-0000-0000D3920000}"/>
    <cellStyle name="20% - Accent1 4 2 5 5 3 3 4" xfId="37771" xr:uid="{00000000-0005-0000-0000-0000D4920000}"/>
    <cellStyle name="20% - Accent1 4 2 5 5 3 4" xfId="37772" xr:uid="{00000000-0005-0000-0000-0000D5920000}"/>
    <cellStyle name="20% - Accent1 4 2 5 5 3 4 2" xfId="37773" xr:uid="{00000000-0005-0000-0000-0000D6920000}"/>
    <cellStyle name="20% - Accent1 4 2 5 5 3 4 2 2" xfId="37774" xr:uid="{00000000-0005-0000-0000-0000D7920000}"/>
    <cellStyle name="20% - Accent1 4 2 5 5 3 4 2 2 2" xfId="37775" xr:uid="{00000000-0005-0000-0000-0000D8920000}"/>
    <cellStyle name="20% - Accent1 4 2 5 5 3 4 2 3" xfId="37776" xr:uid="{00000000-0005-0000-0000-0000D9920000}"/>
    <cellStyle name="20% - Accent1 4 2 5 5 3 4 3" xfId="37777" xr:uid="{00000000-0005-0000-0000-0000DA920000}"/>
    <cellStyle name="20% - Accent1 4 2 5 5 3 4 3 2" xfId="37778" xr:uid="{00000000-0005-0000-0000-0000DB920000}"/>
    <cellStyle name="20% - Accent1 4 2 5 5 3 4 4" xfId="37779" xr:uid="{00000000-0005-0000-0000-0000DC920000}"/>
    <cellStyle name="20% - Accent1 4 2 5 5 3 5" xfId="37780" xr:uid="{00000000-0005-0000-0000-0000DD920000}"/>
    <cellStyle name="20% - Accent1 4 2 5 5 3 5 2" xfId="37781" xr:uid="{00000000-0005-0000-0000-0000DE920000}"/>
    <cellStyle name="20% - Accent1 4 2 5 5 3 5 2 2" xfId="37782" xr:uid="{00000000-0005-0000-0000-0000DF920000}"/>
    <cellStyle name="20% - Accent1 4 2 5 5 3 5 3" xfId="37783" xr:uid="{00000000-0005-0000-0000-0000E0920000}"/>
    <cellStyle name="20% - Accent1 4 2 5 5 3 6" xfId="37784" xr:uid="{00000000-0005-0000-0000-0000E1920000}"/>
    <cellStyle name="20% - Accent1 4 2 5 5 3 6 2" xfId="37785" xr:uid="{00000000-0005-0000-0000-0000E2920000}"/>
    <cellStyle name="20% - Accent1 4 2 5 5 3 6 2 2" xfId="37786" xr:uid="{00000000-0005-0000-0000-0000E3920000}"/>
    <cellStyle name="20% - Accent1 4 2 5 5 3 6 3" xfId="37787" xr:uid="{00000000-0005-0000-0000-0000E4920000}"/>
    <cellStyle name="20% - Accent1 4 2 5 5 3 7" xfId="37788" xr:uid="{00000000-0005-0000-0000-0000E5920000}"/>
    <cellStyle name="20% - Accent1 4 2 5 5 3 7 2" xfId="37789" xr:uid="{00000000-0005-0000-0000-0000E6920000}"/>
    <cellStyle name="20% - Accent1 4 2 5 5 3 8" xfId="37790" xr:uid="{00000000-0005-0000-0000-0000E7920000}"/>
    <cellStyle name="20% - Accent1 4 2 5 5 3 8 2" xfId="37791" xr:uid="{00000000-0005-0000-0000-0000E8920000}"/>
    <cellStyle name="20% - Accent1 4 2 5 5 3 9" xfId="37792" xr:uid="{00000000-0005-0000-0000-0000E9920000}"/>
    <cellStyle name="20% - Accent1 4 2 5 5 4" xfId="37793" xr:uid="{00000000-0005-0000-0000-0000EA920000}"/>
    <cellStyle name="20% - Accent1 4 2 5 5 4 2" xfId="37794" xr:uid="{00000000-0005-0000-0000-0000EB920000}"/>
    <cellStyle name="20% - Accent1 4 2 5 5 4 2 2" xfId="37795" xr:uid="{00000000-0005-0000-0000-0000EC920000}"/>
    <cellStyle name="20% - Accent1 4 2 5 5 4 2 2 2" xfId="37796" xr:uid="{00000000-0005-0000-0000-0000ED920000}"/>
    <cellStyle name="20% - Accent1 4 2 5 5 4 2 3" xfId="37797" xr:uid="{00000000-0005-0000-0000-0000EE920000}"/>
    <cellStyle name="20% - Accent1 4 2 5 5 4 3" xfId="37798" xr:uid="{00000000-0005-0000-0000-0000EF920000}"/>
    <cellStyle name="20% - Accent1 4 2 5 5 4 3 2" xfId="37799" xr:uid="{00000000-0005-0000-0000-0000F0920000}"/>
    <cellStyle name="20% - Accent1 4 2 5 5 4 4" xfId="37800" xr:uid="{00000000-0005-0000-0000-0000F1920000}"/>
    <cellStyle name="20% - Accent1 4 2 5 5 5" xfId="37801" xr:uid="{00000000-0005-0000-0000-0000F2920000}"/>
    <cellStyle name="20% - Accent1 4 2 5 5 5 2" xfId="37802" xr:uid="{00000000-0005-0000-0000-0000F3920000}"/>
    <cellStyle name="20% - Accent1 4 2 5 5 5 2 2" xfId="37803" xr:uid="{00000000-0005-0000-0000-0000F4920000}"/>
    <cellStyle name="20% - Accent1 4 2 5 5 5 2 2 2" xfId="37804" xr:uid="{00000000-0005-0000-0000-0000F5920000}"/>
    <cellStyle name="20% - Accent1 4 2 5 5 5 2 3" xfId="37805" xr:uid="{00000000-0005-0000-0000-0000F6920000}"/>
    <cellStyle name="20% - Accent1 4 2 5 5 5 3" xfId="37806" xr:uid="{00000000-0005-0000-0000-0000F7920000}"/>
    <cellStyle name="20% - Accent1 4 2 5 5 5 3 2" xfId="37807" xr:uid="{00000000-0005-0000-0000-0000F8920000}"/>
    <cellStyle name="20% - Accent1 4 2 5 5 5 4" xfId="37808" xr:uid="{00000000-0005-0000-0000-0000F9920000}"/>
    <cellStyle name="20% - Accent1 4 2 5 5 6" xfId="37809" xr:uid="{00000000-0005-0000-0000-0000FA920000}"/>
    <cellStyle name="20% - Accent1 4 2 5 5 6 2" xfId="37810" xr:uid="{00000000-0005-0000-0000-0000FB920000}"/>
    <cellStyle name="20% - Accent1 4 2 5 5 6 2 2" xfId="37811" xr:uid="{00000000-0005-0000-0000-0000FC920000}"/>
    <cellStyle name="20% - Accent1 4 2 5 5 6 2 2 2" xfId="37812" xr:uid="{00000000-0005-0000-0000-0000FD920000}"/>
    <cellStyle name="20% - Accent1 4 2 5 5 6 2 3" xfId="37813" xr:uid="{00000000-0005-0000-0000-0000FE920000}"/>
    <cellStyle name="20% - Accent1 4 2 5 5 6 3" xfId="37814" xr:uid="{00000000-0005-0000-0000-0000FF920000}"/>
    <cellStyle name="20% - Accent1 4 2 5 5 6 3 2" xfId="37815" xr:uid="{00000000-0005-0000-0000-000000930000}"/>
    <cellStyle name="20% - Accent1 4 2 5 5 6 4" xfId="37816" xr:uid="{00000000-0005-0000-0000-000001930000}"/>
    <cellStyle name="20% - Accent1 4 2 5 5 7" xfId="37817" xr:uid="{00000000-0005-0000-0000-000002930000}"/>
    <cellStyle name="20% - Accent1 4 2 5 5 7 2" xfId="37818" xr:uid="{00000000-0005-0000-0000-000003930000}"/>
    <cellStyle name="20% - Accent1 4 2 5 5 7 2 2" xfId="37819" xr:uid="{00000000-0005-0000-0000-000004930000}"/>
    <cellStyle name="20% - Accent1 4 2 5 5 7 3" xfId="37820" xr:uid="{00000000-0005-0000-0000-000005930000}"/>
    <cellStyle name="20% - Accent1 4 2 5 5 8" xfId="37821" xr:uid="{00000000-0005-0000-0000-000006930000}"/>
    <cellStyle name="20% - Accent1 4 2 5 5 8 2" xfId="37822" xr:uid="{00000000-0005-0000-0000-000007930000}"/>
    <cellStyle name="20% - Accent1 4 2 5 5 8 2 2" xfId="37823" xr:uid="{00000000-0005-0000-0000-000008930000}"/>
    <cellStyle name="20% - Accent1 4 2 5 5 8 3" xfId="37824" xr:uid="{00000000-0005-0000-0000-000009930000}"/>
    <cellStyle name="20% - Accent1 4 2 5 5 9" xfId="37825" xr:uid="{00000000-0005-0000-0000-00000A930000}"/>
    <cellStyle name="20% - Accent1 4 2 5 5 9 2" xfId="37826" xr:uid="{00000000-0005-0000-0000-00000B930000}"/>
    <cellStyle name="20% - Accent1 4 2 5 6" xfId="37827" xr:uid="{00000000-0005-0000-0000-00000C930000}"/>
    <cellStyle name="20% - Accent1 4 2 5 6 2" xfId="37828" xr:uid="{00000000-0005-0000-0000-00000D930000}"/>
    <cellStyle name="20% - Accent1 4 2 5 6 2 2" xfId="37829" xr:uid="{00000000-0005-0000-0000-00000E930000}"/>
    <cellStyle name="20% - Accent1 4 2 5 6 2 2 2" xfId="37830" xr:uid="{00000000-0005-0000-0000-00000F930000}"/>
    <cellStyle name="20% - Accent1 4 2 5 6 2 2 2 2" xfId="37831" xr:uid="{00000000-0005-0000-0000-000010930000}"/>
    <cellStyle name="20% - Accent1 4 2 5 6 2 2 3" xfId="37832" xr:uid="{00000000-0005-0000-0000-000011930000}"/>
    <cellStyle name="20% - Accent1 4 2 5 6 2 3" xfId="37833" xr:uid="{00000000-0005-0000-0000-000012930000}"/>
    <cellStyle name="20% - Accent1 4 2 5 6 2 3 2" xfId="37834" xr:uid="{00000000-0005-0000-0000-000013930000}"/>
    <cellStyle name="20% - Accent1 4 2 5 6 2 4" xfId="37835" xr:uid="{00000000-0005-0000-0000-000014930000}"/>
    <cellStyle name="20% - Accent1 4 2 5 6 3" xfId="37836" xr:uid="{00000000-0005-0000-0000-000015930000}"/>
    <cellStyle name="20% - Accent1 4 2 5 6 3 2" xfId="37837" xr:uid="{00000000-0005-0000-0000-000016930000}"/>
    <cellStyle name="20% - Accent1 4 2 5 6 3 2 2" xfId="37838" xr:uid="{00000000-0005-0000-0000-000017930000}"/>
    <cellStyle name="20% - Accent1 4 2 5 6 3 2 2 2" xfId="37839" xr:uid="{00000000-0005-0000-0000-000018930000}"/>
    <cellStyle name="20% - Accent1 4 2 5 6 3 2 3" xfId="37840" xr:uid="{00000000-0005-0000-0000-000019930000}"/>
    <cellStyle name="20% - Accent1 4 2 5 6 3 3" xfId="37841" xr:uid="{00000000-0005-0000-0000-00001A930000}"/>
    <cellStyle name="20% - Accent1 4 2 5 6 3 3 2" xfId="37842" xr:uid="{00000000-0005-0000-0000-00001B930000}"/>
    <cellStyle name="20% - Accent1 4 2 5 6 3 4" xfId="37843" xr:uid="{00000000-0005-0000-0000-00001C930000}"/>
    <cellStyle name="20% - Accent1 4 2 5 6 4" xfId="37844" xr:uid="{00000000-0005-0000-0000-00001D930000}"/>
    <cellStyle name="20% - Accent1 4 2 5 6 4 2" xfId="37845" xr:uid="{00000000-0005-0000-0000-00001E930000}"/>
    <cellStyle name="20% - Accent1 4 2 5 6 4 2 2" xfId="37846" xr:uid="{00000000-0005-0000-0000-00001F930000}"/>
    <cellStyle name="20% - Accent1 4 2 5 6 4 2 2 2" xfId="37847" xr:uid="{00000000-0005-0000-0000-000020930000}"/>
    <cellStyle name="20% - Accent1 4 2 5 6 4 2 3" xfId="37848" xr:uid="{00000000-0005-0000-0000-000021930000}"/>
    <cellStyle name="20% - Accent1 4 2 5 6 4 3" xfId="37849" xr:uid="{00000000-0005-0000-0000-000022930000}"/>
    <cellStyle name="20% - Accent1 4 2 5 6 4 3 2" xfId="37850" xr:uid="{00000000-0005-0000-0000-000023930000}"/>
    <cellStyle name="20% - Accent1 4 2 5 6 4 4" xfId="37851" xr:uid="{00000000-0005-0000-0000-000024930000}"/>
    <cellStyle name="20% - Accent1 4 2 5 6 5" xfId="37852" xr:uid="{00000000-0005-0000-0000-000025930000}"/>
    <cellStyle name="20% - Accent1 4 2 5 6 5 2" xfId="37853" xr:uid="{00000000-0005-0000-0000-000026930000}"/>
    <cellStyle name="20% - Accent1 4 2 5 6 5 2 2" xfId="37854" xr:uid="{00000000-0005-0000-0000-000027930000}"/>
    <cellStyle name="20% - Accent1 4 2 5 6 5 3" xfId="37855" xr:uid="{00000000-0005-0000-0000-000028930000}"/>
    <cellStyle name="20% - Accent1 4 2 5 6 6" xfId="37856" xr:uid="{00000000-0005-0000-0000-000029930000}"/>
    <cellStyle name="20% - Accent1 4 2 5 6 6 2" xfId="37857" xr:uid="{00000000-0005-0000-0000-00002A930000}"/>
    <cellStyle name="20% - Accent1 4 2 5 6 6 2 2" xfId="37858" xr:uid="{00000000-0005-0000-0000-00002B930000}"/>
    <cellStyle name="20% - Accent1 4 2 5 6 6 3" xfId="37859" xr:uid="{00000000-0005-0000-0000-00002C930000}"/>
    <cellStyle name="20% - Accent1 4 2 5 6 7" xfId="37860" xr:uid="{00000000-0005-0000-0000-00002D930000}"/>
    <cellStyle name="20% - Accent1 4 2 5 6 7 2" xfId="37861" xr:uid="{00000000-0005-0000-0000-00002E930000}"/>
    <cellStyle name="20% - Accent1 4 2 5 6 8" xfId="37862" xr:uid="{00000000-0005-0000-0000-00002F930000}"/>
    <cellStyle name="20% - Accent1 4 2 5 6 8 2" xfId="37863" xr:uid="{00000000-0005-0000-0000-000030930000}"/>
    <cellStyle name="20% - Accent1 4 2 5 6 9" xfId="37864" xr:uid="{00000000-0005-0000-0000-000031930000}"/>
    <cellStyle name="20% - Accent1 4 2 5 7" xfId="37865" xr:uid="{00000000-0005-0000-0000-000032930000}"/>
    <cellStyle name="20% - Accent1 4 2 5 7 2" xfId="37866" xr:uid="{00000000-0005-0000-0000-000033930000}"/>
    <cellStyle name="20% - Accent1 4 2 5 7 2 2" xfId="37867" xr:uid="{00000000-0005-0000-0000-000034930000}"/>
    <cellStyle name="20% - Accent1 4 2 5 7 2 2 2" xfId="37868" xr:uid="{00000000-0005-0000-0000-000035930000}"/>
    <cellStyle name="20% - Accent1 4 2 5 7 2 2 2 2" xfId="37869" xr:uid="{00000000-0005-0000-0000-000036930000}"/>
    <cellStyle name="20% - Accent1 4 2 5 7 2 2 3" xfId="37870" xr:uid="{00000000-0005-0000-0000-000037930000}"/>
    <cellStyle name="20% - Accent1 4 2 5 7 2 3" xfId="37871" xr:uid="{00000000-0005-0000-0000-000038930000}"/>
    <cellStyle name="20% - Accent1 4 2 5 7 2 3 2" xfId="37872" xr:uid="{00000000-0005-0000-0000-000039930000}"/>
    <cellStyle name="20% - Accent1 4 2 5 7 2 4" xfId="37873" xr:uid="{00000000-0005-0000-0000-00003A930000}"/>
    <cellStyle name="20% - Accent1 4 2 5 7 3" xfId="37874" xr:uid="{00000000-0005-0000-0000-00003B930000}"/>
    <cellStyle name="20% - Accent1 4 2 5 7 3 2" xfId="37875" xr:uid="{00000000-0005-0000-0000-00003C930000}"/>
    <cellStyle name="20% - Accent1 4 2 5 7 3 2 2" xfId="37876" xr:uid="{00000000-0005-0000-0000-00003D930000}"/>
    <cellStyle name="20% - Accent1 4 2 5 7 3 2 2 2" xfId="37877" xr:uid="{00000000-0005-0000-0000-00003E930000}"/>
    <cellStyle name="20% - Accent1 4 2 5 7 3 2 3" xfId="37878" xr:uid="{00000000-0005-0000-0000-00003F930000}"/>
    <cellStyle name="20% - Accent1 4 2 5 7 3 3" xfId="37879" xr:uid="{00000000-0005-0000-0000-000040930000}"/>
    <cellStyle name="20% - Accent1 4 2 5 7 3 3 2" xfId="37880" xr:uid="{00000000-0005-0000-0000-000041930000}"/>
    <cellStyle name="20% - Accent1 4 2 5 7 3 4" xfId="37881" xr:uid="{00000000-0005-0000-0000-000042930000}"/>
    <cellStyle name="20% - Accent1 4 2 5 7 4" xfId="37882" xr:uid="{00000000-0005-0000-0000-000043930000}"/>
    <cellStyle name="20% - Accent1 4 2 5 7 4 2" xfId="37883" xr:uid="{00000000-0005-0000-0000-000044930000}"/>
    <cellStyle name="20% - Accent1 4 2 5 7 4 2 2" xfId="37884" xr:uid="{00000000-0005-0000-0000-000045930000}"/>
    <cellStyle name="20% - Accent1 4 2 5 7 4 2 2 2" xfId="37885" xr:uid="{00000000-0005-0000-0000-000046930000}"/>
    <cellStyle name="20% - Accent1 4 2 5 7 4 2 3" xfId="37886" xr:uid="{00000000-0005-0000-0000-000047930000}"/>
    <cellStyle name="20% - Accent1 4 2 5 7 4 3" xfId="37887" xr:uid="{00000000-0005-0000-0000-000048930000}"/>
    <cellStyle name="20% - Accent1 4 2 5 7 4 3 2" xfId="37888" xr:uid="{00000000-0005-0000-0000-000049930000}"/>
    <cellStyle name="20% - Accent1 4 2 5 7 4 4" xfId="37889" xr:uid="{00000000-0005-0000-0000-00004A930000}"/>
    <cellStyle name="20% - Accent1 4 2 5 7 5" xfId="37890" xr:uid="{00000000-0005-0000-0000-00004B930000}"/>
    <cellStyle name="20% - Accent1 4 2 5 7 5 2" xfId="37891" xr:uid="{00000000-0005-0000-0000-00004C930000}"/>
    <cellStyle name="20% - Accent1 4 2 5 7 5 2 2" xfId="37892" xr:uid="{00000000-0005-0000-0000-00004D930000}"/>
    <cellStyle name="20% - Accent1 4 2 5 7 5 3" xfId="37893" xr:uid="{00000000-0005-0000-0000-00004E930000}"/>
    <cellStyle name="20% - Accent1 4 2 5 7 6" xfId="37894" xr:uid="{00000000-0005-0000-0000-00004F930000}"/>
    <cellStyle name="20% - Accent1 4 2 5 7 6 2" xfId="37895" xr:uid="{00000000-0005-0000-0000-000050930000}"/>
    <cellStyle name="20% - Accent1 4 2 5 7 6 2 2" xfId="37896" xr:uid="{00000000-0005-0000-0000-000051930000}"/>
    <cellStyle name="20% - Accent1 4 2 5 7 6 3" xfId="37897" xr:uid="{00000000-0005-0000-0000-000052930000}"/>
    <cellStyle name="20% - Accent1 4 2 5 7 7" xfId="37898" xr:uid="{00000000-0005-0000-0000-000053930000}"/>
    <cellStyle name="20% - Accent1 4 2 5 7 7 2" xfId="37899" xr:uid="{00000000-0005-0000-0000-000054930000}"/>
    <cellStyle name="20% - Accent1 4 2 5 7 8" xfId="37900" xr:uid="{00000000-0005-0000-0000-000055930000}"/>
    <cellStyle name="20% - Accent1 4 2 5 7 8 2" xfId="37901" xr:uid="{00000000-0005-0000-0000-000056930000}"/>
    <cellStyle name="20% - Accent1 4 2 5 7 9" xfId="37902" xr:uid="{00000000-0005-0000-0000-000057930000}"/>
    <cellStyle name="20% - Accent1 4 2 5 8" xfId="37903" xr:uid="{00000000-0005-0000-0000-000058930000}"/>
    <cellStyle name="20% - Accent1 4 2 5 8 2" xfId="37904" xr:uid="{00000000-0005-0000-0000-000059930000}"/>
    <cellStyle name="20% - Accent1 4 2 5 8 2 2" xfId="37905" xr:uid="{00000000-0005-0000-0000-00005A930000}"/>
    <cellStyle name="20% - Accent1 4 2 5 8 2 2 2" xfId="37906" xr:uid="{00000000-0005-0000-0000-00005B930000}"/>
    <cellStyle name="20% - Accent1 4 2 5 8 2 3" xfId="37907" xr:uid="{00000000-0005-0000-0000-00005C930000}"/>
    <cellStyle name="20% - Accent1 4 2 5 8 3" xfId="37908" xr:uid="{00000000-0005-0000-0000-00005D930000}"/>
    <cellStyle name="20% - Accent1 4 2 5 8 3 2" xfId="37909" xr:uid="{00000000-0005-0000-0000-00005E930000}"/>
    <cellStyle name="20% - Accent1 4 2 5 8 4" xfId="37910" xr:uid="{00000000-0005-0000-0000-00005F930000}"/>
    <cellStyle name="20% - Accent1 4 2 5 9" xfId="37911" xr:uid="{00000000-0005-0000-0000-000060930000}"/>
    <cellStyle name="20% - Accent1 4 2 5 9 2" xfId="37912" xr:uid="{00000000-0005-0000-0000-000061930000}"/>
    <cellStyle name="20% - Accent1 4 2 5 9 2 2" xfId="37913" xr:uid="{00000000-0005-0000-0000-000062930000}"/>
    <cellStyle name="20% - Accent1 4 2 5 9 2 2 2" xfId="37914" xr:uid="{00000000-0005-0000-0000-000063930000}"/>
    <cellStyle name="20% - Accent1 4 2 5 9 2 3" xfId="37915" xr:uid="{00000000-0005-0000-0000-000064930000}"/>
    <cellStyle name="20% - Accent1 4 2 5 9 3" xfId="37916" xr:uid="{00000000-0005-0000-0000-000065930000}"/>
    <cellStyle name="20% - Accent1 4 2 5 9 3 2" xfId="37917" xr:uid="{00000000-0005-0000-0000-000066930000}"/>
    <cellStyle name="20% - Accent1 4 2 5 9 4" xfId="37918" xr:uid="{00000000-0005-0000-0000-000067930000}"/>
    <cellStyle name="20% - Accent1 4 2 6" xfId="37919" xr:uid="{00000000-0005-0000-0000-000068930000}"/>
    <cellStyle name="20% - Accent1 4 2 6 10" xfId="37920" xr:uid="{00000000-0005-0000-0000-000069930000}"/>
    <cellStyle name="20% - Accent1 4 2 6 10 2" xfId="37921" xr:uid="{00000000-0005-0000-0000-00006A930000}"/>
    <cellStyle name="20% - Accent1 4 2 6 10 2 2" xfId="37922" xr:uid="{00000000-0005-0000-0000-00006B930000}"/>
    <cellStyle name="20% - Accent1 4 2 6 10 3" xfId="37923" xr:uid="{00000000-0005-0000-0000-00006C930000}"/>
    <cellStyle name="20% - Accent1 4 2 6 11" xfId="37924" xr:uid="{00000000-0005-0000-0000-00006D930000}"/>
    <cellStyle name="20% - Accent1 4 2 6 11 2" xfId="37925" xr:uid="{00000000-0005-0000-0000-00006E930000}"/>
    <cellStyle name="20% - Accent1 4 2 6 11 2 2" xfId="37926" xr:uid="{00000000-0005-0000-0000-00006F930000}"/>
    <cellStyle name="20% - Accent1 4 2 6 11 3" xfId="37927" xr:uid="{00000000-0005-0000-0000-000070930000}"/>
    <cellStyle name="20% - Accent1 4 2 6 12" xfId="37928" xr:uid="{00000000-0005-0000-0000-000071930000}"/>
    <cellStyle name="20% - Accent1 4 2 6 12 2" xfId="37929" xr:uid="{00000000-0005-0000-0000-000072930000}"/>
    <cellStyle name="20% - Accent1 4 2 6 13" xfId="37930" xr:uid="{00000000-0005-0000-0000-000073930000}"/>
    <cellStyle name="20% - Accent1 4 2 6 13 2" xfId="37931" xr:uid="{00000000-0005-0000-0000-000074930000}"/>
    <cellStyle name="20% - Accent1 4 2 6 14" xfId="37932" xr:uid="{00000000-0005-0000-0000-000075930000}"/>
    <cellStyle name="20% - Accent1 4 2 6 2" xfId="37933" xr:uid="{00000000-0005-0000-0000-000076930000}"/>
    <cellStyle name="20% - Accent1 4 2 6 2 10" xfId="37934" xr:uid="{00000000-0005-0000-0000-000077930000}"/>
    <cellStyle name="20% - Accent1 4 2 6 2 10 2" xfId="37935" xr:uid="{00000000-0005-0000-0000-000078930000}"/>
    <cellStyle name="20% - Accent1 4 2 6 2 11" xfId="37936" xr:uid="{00000000-0005-0000-0000-000079930000}"/>
    <cellStyle name="20% - Accent1 4 2 6 2 2" xfId="37937" xr:uid="{00000000-0005-0000-0000-00007A930000}"/>
    <cellStyle name="20% - Accent1 4 2 6 2 2 2" xfId="37938" xr:uid="{00000000-0005-0000-0000-00007B930000}"/>
    <cellStyle name="20% - Accent1 4 2 6 2 2 2 2" xfId="37939" xr:uid="{00000000-0005-0000-0000-00007C930000}"/>
    <cellStyle name="20% - Accent1 4 2 6 2 2 2 2 2" xfId="37940" xr:uid="{00000000-0005-0000-0000-00007D930000}"/>
    <cellStyle name="20% - Accent1 4 2 6 2 2 2 2 2 2" xfId="37941" xr:uid="{00000000-0005-0000-0000-00007E930000}"/>
    <cellStyle name="20% - Accent1 4 2 6 2 2 2 2 3" xfId="37942" xr:uid="{00000000-0005-0000-0000-00007F930000}"/>
    <cellStyle name="20% - Accent1 4 2 6 2 2 2 3" xfId="37943" xr:uid="{00000000-0005-0000-0000-000080930000}"/>
    <cellStyle name="20% - Accent1 4 2 6 2 2 2 3 2" xfId="37944" xr:uid="{00000000-0005-0000-0000-000081930000}"/>
    <cellStyle name="20% - Accent1 4 2 6 2 2 2 4" xfId="37945" xr:uid="{00000000-0005-0000-0000-000082930000}"/>
    <cellStyle name="20% - Accent1 4 2 6 2 2 3" xfId="37946" xr:uid="{00000000-0005-0000-0000-000083930000}"/>
    <cellStyle name="20% - Accent1 4 2 6 2 2 3 2" xfId="37947" xr:uid="{00000000-0005-0000-0000-000084930000}"/>
    <cellStyle name="20% - Accent1 4 2 6 2 2 3 2 2" xfId="37948" xr:uid="{00000000-0005-0000-0000-000085930000}"/>
    <cellStyle name="20% - Accent1 4 2 6 2 2 3 2 2 2" xfId="37949" xr:uid="{00000000-0005-0000-0000-000086930000}"/>
    <cellStyle name="20% - Accent1 4 2 6 2 2 3 2 3" xfId="37950" xr:uid="{00000000-0005-0000-0000-000087930000}"/>
    <cellStyle name="20% - Accent1 4 2 6 2 2 3 3" xfId="37951" xr:uid="{00000000-0005-0000-0000-000088930000}"/>
    <cellStyle name="20% - Accent1 4 2 6 2 2 3 3 2" xfId="37952" xr:uid="{00000000-0005-0000-0000-000089930000}"/>
    <cellStyle name="20% - Accent1 4 2 6 2 2 3 4" xfId="37953" xr:uid="{00000000-0005-0000-0000-00008A930000}"/>
    <cellStyle name="20% - Accent1 4 2 6 2 2 4" xfId="37954" xr:uid="{00000000-0005-0000-0000-00008B930000}"/>
    <cellStyle name="20% - Accent1 4 2 6 2 2 4 2" xfId="37955" xr:uid="{00000000-0005-0000-0000-00008C930000}"/>
    <cellStyle name="20% - Accent1 4 2 6 2 2 4 2 2" xfId="37956" xr:uid="{00000000-0005-0000-0000-00008D930000}"/>
    <cellStyle name="20% - Accent1 4 2 6 2 2 4 2 2 2" xfId="37957" xr:uid="{00000000-0005-0000-0000-00008E930000}"/>
    <cellStyle name="20% - Accent1 4 2 6 2 2 4 2 3" xfId="37958" xr:uid="{00000000-0005-0000-0000-00008F930000}"/>
    <cellStyle name="20% - Accent1 4 2 6 2 2 4 3" xfId="37959" xr:uid="{00000000-0005-0000-0000-000090930000}"/>
    <cellStyle name="20% - Accent1 4 2 6 2 2 4 3 2" xfId="37960" xr:uid="{00000000-0005-0000-0000-000091930000}"/>
    <cellStyle name="20% - Accent1 4 2 6 2 2 4 4" xfId="37961" xr:uid="{00000000-0005-0000-0000-000092930000}"/>
    <cellStyle name="20% - Accent1 4 2 6 2 2 5" xfId="37962" xr:uid="{00000000-0005-0000-0000-000093930000}"/>
    <cellStyle name="20% - Accent1 4 2 6 2 2 5 2" xfId="37963" xr:uid="{00000000-0005-0000-0000-000094930000}"/>
    <cellStyle name="20% - Accent1 4 2 6 2 2 5 2 2" xfId="37964" xr:uid="{00000000-0005-0000-0000-000095930000}"/>
    <cellStyle name="20% - Accent1 4 2 6 2 2 5 3" xfId="37965" xr:uid="{00000000-0005-0000-0000-000096930000}"/>
    <cellStyle name="20% - Accent1 4 2 6 2 2 6" xfId="37966" xr:uid="{00000000-0005-0000-0000-000097930000}"/>
    <cellStyle name="20% - Accent1 4 2 6 2 2 6 2" xfId="37967" xr:uid="{00000000-0005-0000-0000-000098930000}"/>
    <cellStyle name="20% - Accent1 4 2 6 2 2 6 2 2" xfId="37968" xr:uid="{00000000-0005-0000-0000-000099930000}"/>
    <cellStyle name="20% - Accent1 4 2 6 2 2 6 3" xfId="37969" xr:uid="{00000000-0005-0000-0000-00009A930000}"/>
    <cellStyle name="20% - Accent1 4 2 6 2 2 7" xfId="37970" xr:uid="{00000000-0005-0000-0000-00009B930000}"/>
    <cellStyle name="20% - Accent1 4 2 6 2 2 7 2" xfId="37971" xr:uid="{00000000-0005-0000-0000-00009C930000}"/>
    <cellStyle name="20% - Accent1 4 2 6 2 2 8" xfId="37972" xr:uid="{00000000-0005-0000-0000-00009D930000}"/>
    <cellStyle name="20% - Accent1 4 2 6 2 2 8 2" xfId="37973" xr:uid="{00000000-0005-0000-0000-00009E930000}"/>
    <cellStyle name="20% - Accent1 4 2 6 2 2 9" xfId="37974" xr:uid="{00000000-0005-0000-0000-00009F930000}"/>
    <cellStyle name="20% - Accent1 4 2 6 2 3" xfId="37975" xr:uid="{00000000-0005-0000-0000-0000A0930000}"/>
    <cellStyle name="20% - Accent1 4 2 6 2 3 2" xfId="37976" xr:uid="{00000000-0005-0000-0000-0000A1930000}"/>
    <cellStyle name="20% - Accent1 4 2 6 2 3 2 2" xfId="37977" xr:uid="{00000000-0005-0000-0000-0000A2930000}"/>
    <cellStyle name="20% - Accent1 4 2 6 2 3 2 2 2" xfId="37978" xr:uid="{00000000-0005-0000-0000-0000A3930000}"/>
    <cellStyle name="20% - Accent1 4 2 6 2 3 2 2 2 2" xfId="37979" xr:uid="{00000000-0005-0000-0000-0000A4930000}"/>
    <cellStyle name="20% - Accent1 4 2 6 2 3 2 2 3" xfId="37980" xr:uid="{00000000-0005-0000-0000-0000A5930000}"/>
    <cellStyle name="20% - Accent1 4 2 6 2 3 2 3" xfId="37981" xr:uid="{00000000-0005-0000-0000-0000A6930000}"/>
    <cellStyle name="20% - Accent1 4 2 6 2 3 2 3 2" xfId="37982" xr:uid="{00000000-0005-0000-0000-0000A7930000}"/>
    <cellStyle name="20% - Accent1 4 2 6 2 3 2 4" xfId="37983" xr:uid="{00000000-0005-0000-0000-0000A8930000}"/>
    <cellStyle name="20% - Accent1 4 2 6 2 3 3" xfId="37984" xr:uid="{00000000-0005-0000-0000-0000A9930000}"/>
    <cellStyle name="20% - Accent1 4 2 6 2 3 3 2" xfId="37985" xr:uid="{00000000-0005-0000-0000-0000AA930000}"/>
    <cellStyle name="20% - Accent1 4 2 6 2 3 3 2 2" xfId="37986" xr:uid="{00000000-0005-0000-0000-0000AB930000}"/>
    <cellStyle name="20% - Accent1 4 2 6 2 3 3 2 2 2" xfId="37987" xr:uid="{00000000-0005-0000-0000-0000AC930000}"/>
    <cellStyle name="20% - Accent1 4 2 6 2 3 3 2 3" xfId="37988" xr:uid="{00000000-0005-0000-0000-0000AD930000}"/>
    <cellStyle name="20% - Accent1 4 2 6 2 3 3 3" xfId="37989" xr:uid="{00000000-0005-0000-0000-0000AE930000}"/>
    <cellStyle name="20% - Accent1 4 2 6 2 3 3 3 2" xfId="37990" xr:uid="{00000000-0005-0000-0000-0000AF930000}"/>
    <cellStyle name="20% - Accent1 4 2 6 2 3 3 4" xfId="37991" xr:uid="{00000000-0005-0000-0000-0000B0930000}"/>
    <cellStyle name="20% - Accent1 4 2 6 2 3 4" xfId="37992" xr:uid="{00000000-0005-0000-0000-0000B1930000}"/>
    <cellStyle name="20% - Accent1 4 2 6 2 3 4 2" xfId="37993" xr:uid="{00000000-0005-0000-0000-0000B2930000}"/>
    <cellStyle name="20% - Accent1 4 2 6 2 3 4 2 2" xfId="37994" xr:uid="{00000000-0005-0000-0000-0000B3930000}"/>
    <cellStyle name="20% - Accent1 4 2 6 2 3 4 2 2 2" xfId="37995" xr:uid="{00000000-0005-0000-0000-0000B4930000}"/>
    <cellStyle name="20% - Accent1 4 2 6 2 3 4 2 3" xfId="37996" xr:uid="{00000000-0005-0000-0000-0000B5930000}"/>
    <cellStyle name="20% - Accent1 4 2 6 2 3 4 3" xfId="37997" xr:uid="{00000000-0005-0000-0000-0000B6930000}"/>
    <cellStyle name="20% - Accent1 4 2 6 2 3 4 3 2" xfId="37998" xr:uid="{00000000-0005-0000-0000-0000B7930000}"/>
    <cellStyle name="20% - Accent1 4 2 6 2 3 4 4" xfId="37999" xr:uid="{00000000-0005-0000-0000-0000B8930000}"/>
    <cellStyle name="20% - Accent1 4 2 6 2 3 5" xfId="38000" xr:uid="{00000000-0005-0000-0000-0000B9930000}"/>
    <cellStyle name="20% - Accent1 4 2 6 2 3 5 2" xfId="38001" xr:uid="{00000000-0005-0000-0000-0000BA930000}"/>
    <cellStyle name="20% - Accent1 4 2 6 2 3 5 2 2" xfId="38002" xr:uid="{00000000-0005-0000-0000-0000BB930000}"/>
    <cellStyle name="20% - Accent1 4 2 6 2 3 5 3" xfId="38003" xr:uid="{00000000-0005-0000-0000-0000BC930000}"/>
    <cellStyle name="20% - Accent1 4 2 6 2 3 6" xfId="38004" xr:uid="{00000000-0005-0000-0000-0000BD930000}"/>
    <cellStyle name="20% - Accent1 4 2 6 2 3 6 2" xfId="38005" xr:uid="{00000000-0005-0000-0000-0000BE930000}"/>
    <cellStyle name="20% - Accent1 4 2 6 2 3 6 2 2" xfId="38006" xr:uid="{00000000-0005-0000-0000-0000BF930000}"/>
    <cellStyle name="20% - Accent1 4 2 6 2 3 6 3" xfId="38007" xr:uid="{00000000-0005-0000-0000-0000C0930000}"/>
    <cellStyle name="20% - Accent1 4 2 6 2 3 7" xfId="38008" xr:uid="{00000000-0005-0000-0000-0000C1930000}"/>
    <cellStyle name="20% - Accent1 4 2 6 2 3 7 2" xfId="38009" xr:uid="{00000000-0005-0000-0000-0000C2930000}"/>
    <cellStyle name="20% - Accent1 4 2 6 2 3 8" xfId="38010" xr:uid="{00000000-0005-0000-0000-0000C3930000}"/>
    <cellStyle name="20% - Accent1 4 2 6 2 3 8 2" xfId="38011" xr:uid="{00000000-0005-0000-0000-0000C4930000}"/>
    <cellStyle name="20% - Accent1 4 2 6 2 3 9" xfId="38012" xr:uid="{00000000-0005-0000-0000-0000C5930000}"/>
    <cellStyle name="20% - Accent1 4 2 6 2 4" xfId="38013" xr:uid="{00000000-0005-0000-0000-0000C6930000}"/>
    <cellStyle name="20% - Accent1 4 2 6 2 4 2" xfId="38014" xr:uid="{00000000-0005-0000-0000-0000C7930000}"/>
    <cellStyle name="20% - Accent1 4 2 6 2 4 2 2" xfId="38015" xr:uid="{00000000-0005-0000-0000-0000C8930000}"/>
    <cellStyle name="20% - Accent1 4 2 6 2 4 2 2 2" xfId="38016" xr:uid="{00000000-0005-0000-0000-0000C9930000}"/>
    <cellStyle name="20% - Accent1 4 2 6 2 4 2 3" xfId="38017" xr:uid="{00000000-0005-0000-0000-0000CA930000}"/>
    <cellStyle name="20% - Accent1 4 2 6 2 4 3" xfId="38018" xr:uid="{00000000-0005-0000-0000-0000CB930000}"/>
    <cellStyle name="20% - Accent1 4 2 6 2 4 3 2" xfId="38019" xr:uid="{00000000-0005-0000-0000-0000CC930000}"/>
    <cellStyle name="20% - Accent1 4 2 6 2 4 4" xfId="38020" xr:uid="{00000000-0005-0000-0000-0000CD930000}"/>
    <cellStyle name="20% - Accent1 4 2 6 2 5" xfId="38021" xr:uid="{00000000-0005-0000-0000-0000CE930000}"/>
    <cellStyle name="20% - Accent1 4 2 6 2 5 2" xfId="38022" xr:uid="{00000000-0005-0000-0000-0000CF930000}"/>
    <cellStyle name="20% - Accent1 4 2 6 2 5 2 2" xfId="38023" xr:uid="{00000000-0005-0000-0000-0000D0930000}"/>
    <cellStyle name="20% - Accent1 4 2 6 2 5 2 2 2" xfId="38024" xr:uid="{00000000-0005-0000-0000-0000D1930000}"/>
    <cellStyle name="20% - Accent1 4 2 6 2 5 2 3" xfId="38025" xr:uid="{00000000-0005-0000-0000-0000D2930000}"/>
    <cellStyle name="20% - Accent1 4 2 6 2 5 3" xfId="38026" xr:uid="{00000000-0005-0000-0000-0000D3930000}"/>
    <cellStyle name="20% - Accent1 4 2 6 2 5 3 2" xfId="38027" xr:uid="{00000000-0005-0000-0000-0000D4930000}"/>
    <cellStyle name="20% - Accent1 4 2 6 2 5 4" xfId="38028" xr:uid="{00000000-0005-0000-0000-0000D5930000}"/>
    <cellStyle name="20% - Accent1 4 2 6 2 6" xfId="38029" xr:uid="{00000000-0005-0000-0000-0000D6930000}"/>
    <cellStyle name="20% - Accent1 4 2 6 2 6 2" xfId="38030" xr:uid="{00000000-0005-0000-0000-0000D7930000}"/>
    <cellStyle name="20% - Accent1 4 2 6 2 6 2 2" xfId="38031" xr:uid="{00000000-0005-0000-0000-0000D8930000}"/>
    <cellStyle name="20% - Accent1 4 2 6 2 6 2 2 2" xfId="38032" xr:uid="{00000000-0005-0000-0000-0000D9930000}"/>
    <cellStyle name="20% - Accent1 4 2 6 2 6 2 3" xfId="38033" xr:uid="{00000000-0005-0000-0000-0000DA930000}"/>
    <cellStyle name="20% - Accent1 4 2 6 2 6 3" xfId="38034" xr:uid="{00000000-0005-0000-0000-0000DB930000}"/>
    <cellStyle name="20% - Accent1 4 2 6 2 6 3 2" xfId="38035" xr:uid="{00000000-0005-0000-0000-0000DC930000}"/>
    <cellStyle name="20% - Accent1 4 2 6 2 6 4" xfId="38036" xr:uid="{00000000-0005-0000-0000-0000DD930000}"/>
    <cellStyle name="20% - Accent1 4 2 6 2 7" xfId="38037" xr:uid="{00000000-0005-0000-0000-0000DE930000}"/>
    <cellStyle name="20% - Accent1 4 2 6 2 7 2" xfId="38038" xr:uid="{00000000-0005-0000-0000-0000DF930000}"/>
    <cellStyle name="20% - Accent1 4 2 6 2 7 2 2" xfId="38039" xr:uid="{00000000-0005-0000-0000-0000E0930000}"/>
    <cellStyle name="20% - Accent1 4 2 6 2 7 3" xfId="38040" xr:uid="{00000000-0005-0000-0000-0000E1930000}"/>
    <cellStyle name="20% - Accent1 4 2 6 2 8" xfId="38041" xr:uid="{00000000-0005-0000-0000-0000E2930000}"/>
    <cellStyle name="20% - Accent1 4 2 6 2 8 2" xfId="38042" xr:uid="{00000000-0005-0000-0000-0000E3930000}"/>
    <cellStyle name="20% - Accent1 4 2 6 2 8 2 2" xfId="38043" xr:uid="{00000000-0005-0000-0000-0000E4930000}"/>
    <cellStyle name="20% - Accent1 4 2 6 2 8 3" xfId="38044" xr:uid="{00000000-0005-0000-0000-0000E5930000}"/>
    <cellStyle name="20% - Accent1 4 2 6 2 9" xfId="38045" xr:uid="{00000000-0005-0000-0000-0000E6930000}"/>
    <cellStyle name="20% - Accent1 4 2 6 2 9 2" xfId="38046" xr:uid="{00000000-0005-0000-0000-0000E7930000}"/>
    <cellStyle name="20% - Accent1 4 2 6 3" xfId="38047" xr:uid="{00000000-0005-0000-0000-0000E8930000}"/>
    <cellStyle name="20% - Accent1 4 2 6 3 10" xfId="38048" xr:uid="{00000000-0005-0000-0000-0000E9930000}"/>
    <cellStyle name="20% - Accent1 4 2 6 3 10 2" xfId="38049" xr:uid="{00000000-0005-0000-0000-0000EA930000}"/>
    <cellStyle name="20% - Accent1 4 2 6 3 11" xfId="38050" xr:uid="{00000000-0005-0000-0000-0000EB930000}"/>
    <cellStyle name="20% - Accent1 4 2 6 3 2" xfId="38051" xr:uid="{00000000-0005-0000-0000-0000EC930000}"/>
    <cellStyle name="20% - Accent1 4 2 6 3 2 2" xfId="38052" xr:uid="{00000000-0005-0000-0000-0000ED930000}"/>
    <cellStyle name="20% - Accent1 4 2 6 3 2 2 2" xfId="38053" xr:uid="{00000000-0005-0000-0000-0000EE930000}"/>
    <cellStyle name="20% - Accent1 4 2 6 3 2 2 2 2" xfId="38054" xr:uid="{00000000-0005-0000-0000-0000EF930000}"/>
    <cellStyle name="20% - Accent1 4 2 6 3 2 2 2 2 2" xfId="38055" xr:uid="{00000000-0005-0000-0000-0000F0930000}"/>
    <cellStyle name="20% - Accent1 4 2 6 3 2 2 2 3" xfId="38056" xr:uid="{00000000-0005-0000-0000-0000F1930000}"/>
    <cellStyle name="20% - Accent1 4 2 6 3 2 2 3" xfId="38057" xr:uid="{00000000-0005-0000-0000-0000F2930000}"/>
    <cellStyle name="20% - Accent1 4 2 6 3 2 2 3 2" xfId="38058" xr:uid="{00000000-0005-0000-0000-0000F3930000}"/>
    <cellStyle name="20% - Accent1 4 2 6 3 2 2 4" xfId="38059" xr:uid="{00000000-0005-0000-0000-0000F4930000}"/>
    <cellStyle name="20% - Accent1 4 2 6 3 2 3" xfId="38060" xr:uid="{00000000-0005-0000-0000-0000F5930000}"/>
    <cellStyle name="20% - Accent1 4 2 6 3 2 3 2" xfId="38061" xr:uid="{00000000-0005-0000-0000-0000F6930000}"/>
    <cellStyle name="20% - Accent1 4 2 6 3 2 3 2 2" xfId="38062" xr:uid="{00000000-0005-0000-0000-0000F7930000}"/>
    <cellStyle name="20% - Accent1 4 2 6 3 2 3 2 2 2" xfId="38063" xr:uid="{00000000-0005-0000-0000-0000F8930000}"/>
    <cellStyle name="20% - Accent1 4 2 6 3 2 3 2 3" xfId="38064" xr:uid="{00000000-0005-0000-0000-0000F9930000}"/>
    <cellStyle name="20% - Accent1 4 2 6 3 2 3 3" xfId="38065" xr:uid="{00000000-0005-0000-0000-0000FA930000}"/>
    <cellStyle name="20% - Accent1 4 2 6 3 2 3 3 2" xfId="38066" xr:uid="{00000000-0005-0000-0000-0000FB930000}"/>
    <cellStyle name="20% - Accent1 4 2 6 3 2 3 4" xfId="38067" xr:uid="{00000000-0005-0000-0000-0000FC930000}"/>
    <cellStyle name="20% - Accent1 4 2 6 3 2 4" xfId="38068" xr:uid="{00000000-0005-0000-0000-0000FD930000}"/>
    <cellStyle name="20% - Accent1 4 2 6 3 2 4 2" xfId="38069" xr:uid="{00000000-0005-0000-0000-0000FE930000}"/>
    <cellStyle name="20% - Accent1 4 2 6 3 2 4 2 2" xfId="38070" xr:uid="{00000000-0005-0000-0000-0000FF930000}"/>
    <cellStyle name="20% - Accent1 4 2 6 3 2 4 2 2 2" xfId="38071" xr:uid="{00000000-0005-0000-0000-000000940000}"/>
    <cellStyle name="20% - Accent1 4 2 6 3 2 4 2 3" xfId="38072" xr:uid="{00000000-0005-0000-0000-000001940000}"/>
    <cellStyle name="20% - Accent1 4 2 6 3 2 4 3" xfId="38073" xr:uid="{00000000-0005-0000-0000-000002940000}"/>
    <cellStyle name="20% - Accent1 4 2 6 3 2 4 3 2" xfId="38074" xr:uid="{00000000-0005-0000-0000-000003940000}"/>
    <cellStyle name="20% - Accent1 4 2 6 3 2 4 4" xfId="38075" xr:uid="{00000000-0005-0000-0000-000004940000}"/>
    <cellStyle name="20% - Accent1 4 2 6 3 2 5" xfId="38076" xr:uid="{00000000-0005-0000-0000-000005940000}"/>
    <cellStyle name="20% - Accent1 4 2 6 3 2 5 2" xfId="38077" xr:uid="{00000000-0005-0000-0000-000006940000}"/>
    <cellStyle name="20% - Accent1 4 2 6 3 2 5 2 2" xfId="38078" xr:uid="{00000000-0005-0000-0000-000007940000}"/>
    <cellStyle name="20% - Accent1 4 2 6 3 2 5 3" xfId="38079" xr:uid="{00000000-0005-0000-0000-000008940000}"/>
    <cellStyle name="20% - Accent1 4 2 6 3 2 6" xfId="38080" xr:uid="{00000000-0005-0000-0000-000009940000}"/>
    <cellStyle name="20% - Accent1 4 2 6 3 2 6 2" xfId="38081" xr:uid="{00000000-0005-0000-0000-00000A940000}"/>
    <cellStyle name="20% - Accent1 4 2 6 3 2 6 2 2" xfId="38082" xr:uid="{00000000-0005-0000-0000-00000B940000}"/>
    <cellStyle name="20% - Accent1 4 2 6 3 2 6 3" xfId="38083" xr:uid="{00000000-0005-0000-0000-00000C940000}"/>
    <cellStyle name="20% - Accent1 4 2 6 3 2 7" xfId="38084" xr:uid="{00000000-0005-0000-0000-00000D940000}"/>
    <cellStyle name="20% - Accent1 4 2 6 3 2 7 2" xfId="38085" xr:uid="{00000000-0005-0000-0000-00000E940000}"/>
    <cellStyle name="20% - Accent1 4 2 6 3 2 8" xfId="38086" xr:uid="{00000000-0005-0000-0000-00000F940000}"/>
    <cellStyle name="20% - Accent1 4 2 6 3 2 8 2" xfId="38087" xr:uid="{00000000-0005-0000-0000-000010940000}"/>
    <cellStyle name="20% - Accent1 4 2 6 3 2 9" xfId="38088" xr:uid="{00000000-0005-0000-0000-000011940000}"/>
    <cellStyle name="20% - Accent1 4 2 6 3 3" xfId="38089" xr:uid="{00000000-0005-0000-0000-000012940000}"/>
    <cellStyle name="20% - Accent1 4 2 6 3 3 2" xfId="38090" xr:uid="{00000000-0005-0000-0000-000013940000}"/>
    <cellStyle name="20% - Accent1 4 2 6 3 3 2 2" xfId="38091" xr:uid="{00000000-0005-0000-0000-000014940000}"/>
    <cellStyle name="20% - Accent1 4 2 6 3 3 2 2 2" xfId="38092" xr:uid="{00000000-0005-0000-0000-000015940000}"/>
    <cellStyle name="20% - Accent1 4 2 6 3 3 2 2 2 2" xfId="38093" xr:uid="{00000000-0005-0000-0000-000016940000}"/>
    <cellStyle name="20% - Accent1 4 2 6 3 3 2 2 3" xfId="38094" xr:uid="{00000000-0005-0000-0000-000017940000}"/>
    <cellStyle name="20% - Accent1 4 2 6 3 3 2 3" xfId="38095" xr:uid="{00000000-0005-0000-0000-000018940000}"/>
    <cellStyle name="20% - Accent1 4 2 6 3 3 2 3 2" xfId="38096" xr:uid="{00000000-0005-0000-0000-000019940000}"/>
    <cellStyle name="20% - Accent1 4 2 6 3 3 2 4" xfId="38097" xr:uid="{00000000-0005-0000-0000-00001A940000}"/>
    <cellStyle name="20% - Accent1 4 2 6 3 3 3" xfId="38098" xr:uid="{00000000-0005-0000-0000-00001B940000}"/>
    <cellStyle name="20% - Accent1 4 2 6 3 3 3 2" xfId="38099" xr:uid="{00000000-0005-0000-0000-00001C940000}"/>
    <cellStyle name="20% - Accent1 4 2 6 3 3 3 2 2" xfId="38100" xr:uid="{00000000-0005-0000-0000-00001D940000}"/>
    <cellStyle name="20% - Accent1 4 2 6 3 3 3 2 2 2" xfId="38101" xr:uid="{00000000-0005-0000-0000-00001E940000}"/>
    <cellStyle name="20% - Accent1 4 2 6 3 3 3 2 3" xfId="38102" xr:uid="{00000000-0005-0000-0000-00001F940000}"/>
    <cellStyle name="20% - Accent1 4 2 6 3 3 3 3" xfId="38103" xr:uid="{00000000-0005-0000-0000-000020940000}"/>
    <cellStyle name="20% - Accent1 4 2 6 3 3 3 3 2" xfId="38104" xr:uid="{00000000-0005-0000-0000-000021940000}"/>
    <cellStyle name="20% - Accent1 4 2 6 3 3 3 4" xfId="38105" xr:uid="{00000000-0005-0000-0000-000022940000}"/>
    <cellStyle name="20% - Accent1 4 2 6 3 3 4" xfId="38106" xr:uid="{00000000-0005-0000-0000-000023940000}"/>
    <cellStyle name="20% - Accent1 4 2 6 3 3 4 2" xfId="38107" xr:uid="{00000000-0005-0000-0000-000024940000}"/>
    <cellStyle name="20% - Accent1 4 2 6 3 3 4 2 2" xfId="38108" xr:uid="{00000000-0005-0000-0000-000025940000}"/>
    <cellStyle name="20% - Accent1 4 2 6 3 3 4 2 2 2" xfId="38109" xr:uid="{00000000-0005-0000-0000-000026940000}"/>
    <cellStyle name="20% - Accent1 4 2 6 3 3 4 2 3" xfId="38110" xr:uid="{00000000-0005-0000-0000-000027940000}"/>
    <cellStyle name="20% - Accent1 4 2 6 3 3 4 3" xfId="38111" xr:uid="{00000000-0005-0000-0000-000028940000}"/>
    <cellStyle name="20% - Accent1 4 2 6 3 3 4 3 2" xfId="38112" xr:uid="{00000000-0005-0000-0000-000029940000}"/>
    <cellStyle name="20% - Accent1 4 2 6 3 3 4 4" xfId="38113" xr:uid="{00000000-0005-0000-0000-00002A940000}"/>
    <cellStyle name="20% - Accent1 4 2 6 3 3 5" xfId="38114" xr:uid="{00000000-0005-0000-0000-00002B940000}"/>
    <cellStyle name="20% - Accent1 4 2 6 3 3 5 2" xfId="38115" xr:uid="{00000000-0005-0000-0000-00002C940000}"/>
    <cellStyle name="20% - Accent1 4 2 6 3 3 5 2 2" xfId="38116" xr:uid="{00000000-0005-0000-0000-00002D940000}"/>
    <cellStyle name="20% - Accent1 4 2 6 3 3 5 3" xfId="38117" xr:uid="{00000000-0005-0000-0000-00002E940000}"/>
    <cellStyle name="20% - Accent1 4 2 6 3 3 6" xfId="38118" xr:uid="{00000000-0005-0000-0000-00002F940000}"/>
    <cellStyle name="20% - Accent1 4 2 6 3 3 6 2" xfId="38119" xr:uid="{00000000-0005-0000-0000-000030940000}"/>
    <cellStyle name="20% - Accent1 4 2 6 3 3 6 2 2" xfId="38120" xr:uid="{00000000-0005-0000-0000-000031940000}"/>
    <cellStyle name="20% - Accent1 4 2 6 3 3 6 3" xfId="38121" xr:uid="{00000000-0005-0000-0000-000032940000}"/>
    <cellStyle name="20% - Accent1 4 2 6 3 3 7" xfId="38122" xr:uid="{00000000-0005-0000-0000-000033940000}"/>
    <cellStyle name="20% - Accent1 4 2 6 3 3 7 2" xfId="38123" xr:uid="{00000000-0005-0000-0000-000034940000}"/>
    <cellStyle name="20% - Accent1 4 2 6 3 3 8" xfId="38124" xr:uid="{00000000-0005-0000-0000-000035940000}"/>
    <cellStyle name="20% - Accent1 4 2 6 3 3 8 2" xfId="38125" xr:uid="{00000000-0005-0000-0000-000036940000}"/>
    <cellStyle name="20% - Accent1 4 2 6 3 3 9" xfId="38126" xr:uid="{00000000-0005-0000-0000-000037940000}"/>
    <cellStyle name="20% - Accent1 4 2 6 3 4" xfId="38127" xr:uid="{00000000-0005-0000-0000-000038940000}"/>
    <cellStyle name="20% - Accent1 4 2 6 3 4 2" xfId="38128" xr:uid="{00000000-0005-0000-0000-000039940000}"/>
    <cellStyle name="20% - Accent1 4 2 6 3 4 2 2" xfId="38129" xr:uid="{00000000-0005-0000-0000-00003A940000}"/>
    <cellStyle name="20% - Accent1 4 2 6 3 4 2 2 2" xfId="38130" xr:uid="{00000000-0005-0000-0000-00003B940000}"/>
    <cellStyle name="20% - Accent1 4 2 6 3 4 2 3" xfId="38131" xr:uid="{00000000-0005-0000-0000-00003C940000}"/>
    <cellStyle name="20% - Accent1 4 2 6 3 4 3" xfId="38132" xr:uid="{00000000-0005-0000-0000-00003D940000}"/>
    <cellStyle name="20% - Accent1 4 2 6 3 4 3 2" xfId="38133" xr:uid="{00000000-0005-0000-0000-00003E940000}"/>
    <cellStyle name="20% - Accent1 4 2 6 3 4 4" xfId="38134" xr:uid="{00000000-0005-0000-0000-00003F940000}"/>
    <cellStyle name="20% - Accent1 4 2 6 3 5" xfId="38135" xr:uid="{00000000-0005-0000-0000-000040940000}"/>
    <cellStyle name="20% - Accent1 4 2 6 3 5 2" xfId="38136" xr:uid="{00000000-0005-0000-0000-000041940000}"/>
    <cellStyle name="20% - Accent1 4 2 6 3 5 2 2" xfId="38137" xr:uid="{00000000-0005-0000-0000-000042940000}"/>
    <cellStyle name="20% - Accent1 4 2 6 3 5 2 2 2" xfId="38138" xr:uid="{00000000-0005-0000-0000-000043940000}"/>
    <cellStyle name="20% - Accent1 4 2 6 3 5 2 3" xfId="38139" xr:uid="{00000000-0005-0000-0000-000044940000}"/>
    <cellStyle name="20% - Accent1 4 2 6 3 5 3" xfId="38140" xr:uid="{00000000-0005-0000-0000-000045940000}"/>
    <cellStyle name="20% - Accent1 4 2 6 3 5 3 2" xfId="38141" xr:uid="{00000000-0005-0000-0000-000046940000}"/>
    <cellStyle name="20% - Accent1 4 2 6 3 5 4" xfId="38142" xr:uid="{00000000-0005-0000-0000-000047940000}"/>
    <cellStyle name="20% - Accent1 4 2 6 3 6" xfId="38143" xr:uid="{00000000-0005-0000-0000-000048940000}"/>
    <cellStyle name="20% - Accent1 4 2 6 3 6 2" xfId="38144" xr:uid="{00000000-0005-0000-0000-000049940000}"/>
    <cellStyle name="20% - Accent1 4 2 6 3 6 2 2" xfId="38145" xr:uid="{00000000-0005-0000-0000-00004A940000}"/>
    <cellStyle name="20% - Accent1 4 2 6 3 6 2 2 2" xfId="38146" xr:uid="{00000000-0005-0000-0000-00004B940000}"/>
    <cellStyle name="20% - Accent1 4 2 6 3 6 2 3" xfId="38147" xr:uid="{00000000-0005-0000-0000-00004C940000}"/>
    <cellStyle name="20% - Accent1 4 2 6 3 6 3" xfId="38148" xr:uid="{00000000-0005-0000-0000-00004D940000}"/>
    <cellStyle name="20% - Accent1 4 2 6 3 6 3 2" xfId="38149" xr:uid="{00000000-0005-0000-0000-00004E940000}"/>
    <cellStyle name="20% - Accent1 4 2 6 3 6 4" xfId="38150" xr:uid="{00000000-0005-0000-0000-00004F940000}"/>
    <cellStyle name="20% - Accent1 4 2 6 3 7" xfId="38151" xr:uid="{00000000-0005-0000-0000-000050940000}"/>
    <cellStyle name="20% - Accent1 4 2 6 3 7 2" xfId="38152" xr:uid="{00000000-0005-0000-0000-000051940000}"/>
    <cellStyle name="20% - Accent1 4 2 6 3 7 2 2" xfId="38153" xr:uid="{00000000-0005-0000-0000-000052940000}"/>
    <cellStyle name="20% - Accent1 4 2 6 3 7 3" xfId="38154" xr:uid="{00000000-0005-0000-0000-000053940000}"/>
    <cellStyle name="20% - Accent1 4 2 6 3 8" xfId="38155" xr:uid="{00000000-0005-0000-0000-000054940000}"/>
    <cellStyle name="20% - Accent1 4 2 6 3 8 2" xfId="38156" xr:uid="{00000000-0005-0000-0000-000055940000}"/>
    <cellStyle name="20% - Accent1 4 2 6 3 8 2 2" xfId="38157" xr:uid="{00000000-0005-0000-0000-000056940000}"/>
    <cellStyle name="20% - Accent1 4 2 6 3 8 3" xfId="38158" xr:uid="{00000000-0005-0000-0000-000057940000}"/>
    <cellStyle name="20% - Accent1 4 2 6 3 9" xfId="38159" xr:uid="{00000000-0005-0000-0000-000058940000}"/>
    <cellStyle name="20% - Accent1 4 2 6 3 9 2" xfId="38160" xr:uid="{00000000-0005-0000-0000-000059940000}"/>
    <cellStyle name="20% - Accent1 4 2 6 4" xfId="38161" xr:uid="{00000000-0005-0000-0000-00005A940000}"/>
    <cellStyle name="20% - Accent1 4 2 6 4 10" xfId="38162" xr:uid="{00000000-0005-0000-0000-00005B940000}"/>
    <cellStyle name="20% - Accent1 4 2 6 4 10 2" xfId="38163" xr:uid="{00000000-0005-0000-0000-00005C940000}"/>
    <cellStyle name="20% - Accent1 4 2 6 4 11" xfId="38164" xr:uid="{00000000-0005-0000-0000-00005D940000}"/>
    <cellStyle name="20% - Accent1 4 2 6 4 2" xfId="38165" xr:uid="{00000000-0005-0000-0000-00005E940000}"/>
    <cellStyle name="20% - Accent1 4 2 6 4 2 2" xfId="38166" xr:uid="{00000000-0005-0000-0000-00005F940000}"/>
    <cellStyle name="20% - Accent1 4 2 6 4 2 2 2" xfId="38167" xr:uid="{00000000-0005-0000-0000-000060940000}"/>
    <cellStyle name="20% - Accent1 4 2 6 4 2 2 2 2" xfId="38168" xr:uid="{00000000-0005-0000-0000-000061940000}"/>
    <cellStyle name="20% - Accent1 4 2 6 4 2 2 2 2 2" xfId="38169" xr:uid="{00000000-0005-0000-0000-000062940000}"/>
    <cellStyle name="20% - Accent1 4 2 6 4 2 2 2 3" xfId="38170" xr:uid="{00000000-0005-0000-0000-000063940000}"/>
    <cellStyle name="20% - Accent1 4 2 6 4 2 2 3" xfId="38171" xr:uid="{00000000-0005-0000-0000-000064940000}"/>
    <cellStyle name="20% - Accent1 4 2 6 4 2 2 3 2" xfId="38172" xr:uid="{00000000-0005-0000-0000-000065940000}"/>
    <cellStyle name="20% - Accent1 4 2 6 4 2 2 4" xfId="38173" xr:uid="{00000000-0005-0000-0000-000066940000}"/>
    <cellStyle name="20% - Accent1 4 2 6 4 2 3" xfId="38174" xr:uid="{00000000-0005-0000-0000-000067940000}"/>
    <cellStyle name="20% - Accent1 4 2 6 4 2 3 2" xfId="38175" xr:uid="{00000000-0005-0000-0000-000068940000}"/>
    <cellStyle name="20% - Accent1 4 2 6 4 2 3 2 2" xfId="38176" xr:uid="{00000000-0005-0000-0000-000069940000}"/>
    <cellStyle name="20% - Accent1 4 2 6 4 2 3 2 2 2" xfId="38177" xr:uid="{00000000-0005-0000-0000-00006A940000}"/>
    <cellStyle name="20% - Accent1 4 2 6 4 2 3 2 3" xfId="38178" xr:uid="{00000000-0005-0000-0000-00006B940000}"/>
    <cellStyle name="20% - Accent1 4 2 6 4 2 3 3" xfId="38179" xr:uid="{00000000-0005-0000-0000-00006C940000}"/>
    <cellStyle name="20% - Accent1 4 2 6 4 2 3 3 2" xfId="38180" xr:uid="{00000000-0005-0000-0000-00006D940000}"/>
    <cellStyle name="20% - Accent1 4 2 6 4 2 3 4" xfId="38181" xr:uid="{00000000-0005-0000-0000-00006E940000}"/>
    <cellStyle name="20% - Accent1 4 2 6 4 2 4" xfId="38182" xr:uid="{00000000-0005-0000-0000-00006F940000}"/>
    <cellStyle name="20% - Accent1 4 2 6 4 2 4 2" xfId="38183" xr:uid="{00000000-0005-0000-0000-000070940000}"/>
    <cellStyle name="20% - Accent1 4 2 6 4 2 4 2 2" xfId="38184" xr:uid="{00000000-0005-0000-0000-000071940000}"/>
    <cellStyle name="20% - Accent1 4 2 6 4 2 4 2 2 2" xfId="38185" xr:uid="{00000000-0005-0000-0000-000072940000}"/>
    <cellStyle name="20% - Accent1 4 2 6 4 2 4 2 3" xfId="38186" xr:uid="{00000000-0005-0000-0000-000073940000}"/>
    <cellStyle name="20% - Accent1 4 2 6 4 2 4 3" xfId="38187" xr:uid="{00000000-0005-0000-0000-000074940000}"/>
    <cellStyle name="20% - Accent1 4 2 6 4 2 4 3 2" xfId="38188" xr:uid="{00000000-0005-0000-0000-000075940000}"/>
    <cellStyle name="20% - Accent1 4 2 6 4 2 4 4" xfId="38189" xr:uid="{00000000-0005-0000-0000-000076940000}"/>
    <cellStyle name="20% - Accent1 4 2 6 4 2 5" xfId="38190" xr:uid="{00000000-0005-0000-0000-000077940000}"/>
    <cellStyle name="20% - Accent1 4 2 6 4 2 5 2" xfId="38191" xr:uid="{00000000-0005-0000-0000-000078940000}"/>
    <cellStyle name="20% - Accent1 4 2 6 4 2 5 2 2" xfId="38192" xr:uid="{00000000-0005-0000-0000-000079940000}"/>
    <cellStyle name="20% - Accent1 4 2 6 4 2 5 3" xfId="38193" xr:uid="{00000000-0005-0000-0000-00007A940000}"/>
    <cellStyle name="20% - Accent1 4 2 6 4 2 6" xfId="38194" xr:uid="{00000000-0005-0000-0000-00007B940000}"/>
    <cellStyle name="20% - Accent1 4 2 6 4 2 6 2" xfId="38195" xr:uid="{00000000-0005-0000-0000-00007C940000}"/>
    <cellStyle name="20% - Accent1 4 2 6 4 2 6 2 2" xfId="38196" xr:uid="{00000000-0005-0000-0000-00007D940000}"/>
    <cellStyle name="20% - Accent1 4 2 6 4 2 6 3" xfId="38197" xr:uid="{00000000-0005-0000-0000-00007E940000}"/>
    <cellStyle name="20% - Accent1 4 2 6 4 2 7" xfId="38198" xr:uid="{00000000-0005-0000-0000-00007F940000}"/>
    <cellStyle name="20% - Accent1 4 2 6 4 2 7 2" xfId="38199" xr:uid="{00000000-0005-0000-0000-000080940000}"/>
    <cellStyle name="20% - Accent1 4 2 6 4 2 8" xfId="38200" xr:uid="{00000000-0005-0000-0000-000081940000}"/>
    <cellStyle name="20% - Accent1 4 2 6 4 2 8 2" xfId="38201" xr:uid="{00000000-0005-0000-0000-000082940000}"/>
    <cellStyle name="20% - Accent1 4 2 6 4 2 9" xfId="38202" xr:uid="{00000000-0005-0000-0000-000083940000}"/>
    <cellStyle name="20% - Accent1 4 2 6 4 3" xfId="38203" xr:uid="{00000000-0005-0000-0000-000084940000}"/>
    <cellStyle name="20% - Accent1 4 2 6 4 3 2" xfId="38204" xr:uid="{00000000-0005-0000-0000-000085940000}"/>
    <cellStyle name="20% - Accent1 4 2 6 4 3 2 2" xfId="38205" xr:uid="{00000000-0005-0000-0000-000086940000}"/>
    <cellStyle name="20% - Accent1 4 2 6 4 3 2 2 2" xfId="38206" xr:uid="{00000000-0005-0000-0000-000087940000}"/>
    <cellStyle name="20% - Accent1 4 2 6 4 3 2 2 2 2" xfId="38207" xr:uid="{00000000-0005-0000-0000-000088940000}"/>
    <cellStyle name="20% - Accent1 4 2 6 4 3 2 2 3" xfId="38208" xr:uid="{00000000-0005-0000-0000-000089940000}"/>
    <cellStyle name="20% - Accent1 4 2 6 4 3 2 3" xfId="38209" xr:uid="{00000000-0005-0000-0000-00008A940000}"/>
    <cellStyle name="20% - Accent1 4 2 6 4 3 2 3 2" xfId="38210" xr:uid="{00000000-0005-0000-0000-00008B940000}"/>
    <cellStyle name="20% - Accent1 4 2 6 4 3 2 4" xfId="38211" xr:uid="{00000000-0005-0000-0000-00008C940000}"/>
    <cellStyle name="20% - Accent1 4 2 6 4 3 3" xfId="38212" xr:uid="{00000000-0005-0000-0000-00008D940000}"/>
    <cellStyle name="20% - Accent1 4 2 6 4 3 3 2" xfId="38213" xr:uid="{00000000-0005-0000-0000-00008E940000}"/>
    <cellStyle name="20% - Accent1 4 2 6 4 3 3 2 2" xfId="38214" xr:uid="{00000000-0005-0000-0000-00008F940000}"/>
    <cellStyle name="20% - Accent1 4 2 6 4 3 3 2 2 2" xfId="38215" xr:uid="{00000000-0005-0000-0000-000090940000}"/>
    <cellStyle name="20% - Accent1 4 2 6 4 3 3 2 3" xfId="38216" xr:uid="{00000000-0005-0000-0000-000091940000}"/>
    <cellStyle name="20% - Accent1 4 2 6 4 3 3 3" xfId="38217" xr:uid="{00000000-0005-0000-0000-000092940000}"/>
    <cellStyle name="20% - Accent1 4 2 6 4 3 3 3 2" xfId="38218" xr:uid="{00000000-0005-0000-0000-000093940000}"/>
    <cellStyle name="20% - Accent1 4 2 6 4 3 3 4" xfId="38219" xr:uid="{00000000-0005-0000-0000-000094940000}"/>
    <cellStyle name="20% - Accent1 4 2 6 4 3 4" xfId="38220" xr:uid="{00000000-0005-0000-0000-000095940000}"/>
    <cellStyle name="20% - Accent1 4 2 6 4 3 4 2" xfId="38221" xr:uid="{00000000-0005-0000-0000-000096940000}"/>
    <cellStyle name="20% - Accent1 4 2 6 4 3 4 2 2" xfId="38222" xr:uid="{00000000-0005-0000-0000-000097940000}"/>
    <cellStyle name="20% - Accent1 4 2 6 4 3 4 2 2 2" xfId="38223" xr:uid="{00000000-0005-0000-0000-000098940000}"/>
    <cellStyle name="20% - Accent1 4 2 6 4 3 4 2 3" xfId="38224" xr:uid="{00000000-0005-0000-0000-000099940000}"/>
    <cellStyle name="20% - Accent1 4 2 6 4 3 4 3" xfId="38225" xr:uid="{00000000-0005-0000-0000-00009A940000}"/>
    <cellStyle name="20% - Accent1 4 2 6 4 3 4 3 2" xfId="38226" xr:uid="{00000000-0005-0000-0000-00009B940000}"/>
    <cellStyle name="20% - Accent1 4 2 6 4 3 4 4" xfId="38227" xr:uid="{00000000-0005-0000-0000-00009C940000}"/>
    <cellStyle name="20% - Accent1 4 2 6 4 3 5" xfId="38228" xr:uid="{00000000-0005-0000-0000-00009D940000}"/>
    <cellStyle name="20% - Accent1 4 2 6 4 3 5 2" xfId="38229" xr:uid="{00000000-0005-0000-0000-00009E940000}"/>
    <cellStyle name="20% - Accent1 4 2 6 4 3 5 2 2" xfId="38230" xr:uid="{00000000-0005-0000-0000-00009F940000}"/>
    <cellStyle name="20% - Accent1 4 2 6 4 3 5 3" xfId="38231" xr:uid="{00000000-0005-0000-0000-0000A0940000}"/>
    <cellStyle name="20% - Accent1 4 2 6 4 3 6" xfId="38232" xr:uid="{00000000-0005-0000-0000-0000A1940000}"/>
    <cellStyle name="20% - Accent1 4 2 6 4 3 6 2" xfId="38233" xr:uid="{00000000-0005-0000-0000-0000A2940000}"/>
    <cellStyle name="20% - Accent1 4 2 6 4 3 6 2 2" xfId="38234" xr:uid="{00000000-0005-0000-0000-0000A3940000}"/>
    <cellStyle name="20% - Accent1 4 2 6 4 3 6 3" xfId="38235" xr:uid="{00000000-0005-0000-0000-0000A4940000}"/>
    <cellStyle name="20% - Accent1 4 2 6 4 3 7" xfId="38236" xr:uid="{00000000-0005-0000-0000-0000A5940000}"/>
    <cellStyle name="20% - Accent1 4 2 6 4 3 7 2" xfId="38237" xr:uid="{00000000-0005-0000-0000-0000A6940000}"/>
    <cellStyle name="20% - Accent1 4 2 6 4 3 8" xfId="38238" xr:uid="{00000000-0005-0000-0000-0000A7940000}"/>
    <cellStyle name="20% - Accent1 4 2 6 4 3 8 2" xfId="38239" xr:uid="{00000000-0005-0000-0000-0000A8940000}"/>
    <cellStyle name="20% - Accent1 4 2 6 4 3 9" xfId="38240" xr:uid="{00000000-0005-0000-0000-0000A9940000}"/>
    <cellStyle name="20% - Accent1 4 2 6 4 4" xfId="38241" xr:uid="{00000000-0005-0000-0000-0000AA940000}"/>
    <cellStyle name="20% - Accent1 4 2 6 4 4 2" xfId="38242" xr:uid="{00000000-0005-0000-0000-0000AB940000}"/>
    <cellStyle name="20% - Accent1 4 2 6 4 4 2 2" xfId="38243" xr:uid="{00000000-0005-0000-0000-0000AC940000}"/>
    <cellStyle name="20% - Accent1 4 2 6 4 4 2 2 2" xfId="38244" xr:uid="{00000000-0005-0000-0000-0000AD940000}"/>
    <cellStyle name="20% - Accent1 4 2 6 4 4 2 3" xfId="38245" xr:uid="{00000000-0005-0000-0000-0000AE940000}"/>
    <cellStyle name="20% - Accent1 4 2 6 4 4 3" xfId="38246" xr:uid="{00000000-0005-0000-0000-0000AF940000}"/>
    <cellStyle name="20% - Accent1 4 2 6 4 4 3 2" xfId="38247" xr:uid="{00000000-0005-0000-0000-0000B0940000}"/>
    <cellStyle name="20% - Accent1 4 2 6 4 4 4" xfId="38248" xr:uid="{00000000-0005-0000-0000-0000B1940000}"/>
    <cellStyle name="20% - Accent1 4 2 6 4 5" xfId="38249" xr:uid="{00000000-0005-0000-0000-0000B2940000}"/>
    <cellStyle name="20% - Accent1 4 2 6 4 5 2" xfId="38250" xr:uid="{00000000-0005-0000-0000-0000B3940000}"/>
    <cellStyle name="20% - Accent1 4 2 6 4 5 2 2" xfId="38251" xr:uid="{00000000-0005-0000-0000-0000B4940000}"/>
    <cellStyle name="20% - Accent1 4 2 6 4 5 2 2 2" xfId="38252" xr:uid="{00000000-0005-0000-0000-0000B5940000}"/>
    <cellStyle name="20% - Accent1 4 2 6 4 5 2 3" xfId="38253" xr:uid="{00000000-0005-0000-0000-0000B6940000}"/>
    <cellStyle name="20% - Accent1 4 2 6 4 5 3" xfId="38254" xr:uid="{00000000-0005-0000-0000-0000B7940000}"/>
    <cellStyle name="20% - Accent1 4 2 6 4 5 3 2" xfId="38255" xr:uid="{00000000-0005-0000-0000-0000B8940000}"/>
    <cellStyle name="20% - Accent1 4 2 6 4 5 4" xfId="38256" xr:uid="{00000000-0005-0000-0000-0000B9940000}"/>
    <cellStyle name="20% - Accent1 4 2 6 4 6" xfId="38257" xr:uid="{00000000-0005-0000-0000-0000BA940000}"/>
    <cellStyle name="20% - Accent1 4 2 6 4 6 2" xfId="38258" xr:uid="{00000000-0005-0000-0000-0000BB940000}"/>
    <cellStyle name="20% - Accent1 4 2 6 4 6 2 2" xfId="38259" xr:uid="{00000000-0005-0000-0000-0000BC940000}"/>
    <cellStyle name="20% - Accent1 4 2 6 4 6 2 2 2" xfId="38260" xr:uid="{00000000-0005-0000-0000-0000BD940000}"/>
    <cellStyle name="20% - Accent1 4 2 6 4 6 2 3" xfId="38261" xr:uid="{00000000-0005-0000-0000-0000BE940000}"/>
    <cellStyle name="20% - Accent1 4 2 6 4 6 3" xfId="38262" xr:uid="{00000000-0005-0000-0000-0000BF940000}"/>
    <cellStyle name="20% - Accent1 4 2 6 4 6 3 2" xfId="38263" xr:uid="{00000000-0005-0000-0000-0000C0940000}"/>
    <cellStyle name="20% - Accent1 4 2 6 4 6 4" xfId="38264" xr:uid="{00000000-0005-0000-0000-0000C1940000}"/>
    <cellStyle name="20% - Accent1 4 2 6 4 7" xfId="38265" xr:uid="{00000000-0005-0000-0000-0000C2940000}"/>
    <cellStyle name="20% - Accent1 4 2 6 4 7 2" xfId="38266" xr:uid="{00000000-0005-0000-0000-0000C3940000}"/>
    <cellStyle name="20% - Accent1 4 2 6 4 7 2 2" xfId="38267" xr:uid="{00000000-0005-0000-0000-0000C4940000}"/>
    <cellStyle name="20% - Accent1 4 2 6 4 7 3" xfId="38268" xr:uid="{00000000-0005-0000-0000-0000C5940000}"/>
    <cellStyle name="20% - Accent1 4 2 6 4 8" xfId="38269" xr:uid="{00000000-0005-0000-0000-0000C6940000}"/>
    <cellStyle name="20% - Accent1 4 2 6 4 8 2" xfId="38270" xr:uid="{00000000-0005-0000-0000-0000C7940000}"/>
    <cellStyle name="20% - Accent1 4 2 6 4 8 2 2" xfId="38271" xr:uid="{00000000-0005-0000-0000-0000C8940000}"/>
    <cellStyle name="20% - Accent1 4 2 6 4 8 3" xfId="38272" xr:uid="{00000000-0005-0000-0000-0000C9940000}"/>
    <cellStyle name="20% - Accent1 4 2 6 4 9" xfId="38273" xr:uid="{00000000-0005-0000-0000-0000CA940000}"/>
    <cellStyle name="20% - Accent1 4 2 6 4 9 2" xfId="38274" xr:uid="{00000000-0005-0000-0000-0000CB940000}"/>
    <cellStyle name="20% - Accent1 4 2 6 5" xfId="38275" xr:uid="{00000000-0005-0000-0000-0000CC940000}"/>
    <cellStyle name="20% - Accent1 4 2 6 5 2" xfId="38276" xr:uid="{00000000-0005-0000-0000-0000CD940000}"/>
    <cellStyle name="20% - Accent1 4 2 6 5 2 2" xfId="38277" xr:uid="{00000000-0005-0000-0000-0000CE940000}"/>
    <cellStyle name="20% - Accent1 4 2 6 5 2 2 2" xfId="38278" xr:uid="{00000000-0005-0000-0000-0000CF940000}"/>
    <cellStyle name="20% - Accent1 4 2 6 5 2 2 2 2" xfId="38279" xr:uid="{00000000-0005-0000-0000-0000D0940000}"/>
    <cellStyle name="20% - Accent1 4 2 6 5 2 2 3" xfId="38280" xr:uid="{00000000-0005-0000-0000-0000D1940000}"/>
    <cellStyle name="20% - Accent1 4 2 6 5 2 3" xfId="38281" xr:uid="{00000000-0005-0000-0000-0000D2940000}"/>
    <cellStyle name="20% - Accent1 4 2 6 5 2 3 2" xfId="38282" xr:uid="{00000000-0005-0000-0000-0000D3940000}"/>
    <cellStyle name="20% - Accent1 4 2 6 5 2 4" xfId="38283" xr:uid="{00000000-0005-0000-0000-0000D4940000}"/>
    <cellStyle name="20% - Accent1 4 2 6 5 3" xfId="38284" xr:uid="{00000000-0005-0000-0000-0000D5940000}"/>
    <cellStyle name="20% - Accent1 4 2 6 5 3 2" xfId="38285" xr:uid="{00000000-0005-0000-0000-0000D6940000}"/>
    <cellStyle name="20% - Accent1 4 2 6 5 3 2 2" xfId="38286" xr:uid="{00000000-0005-0000-0000-0000D7940000}"/>
    <cellStyle name="20% - Accent1 4 2 6 5 3 2 2 2" xfId="38287" xr:uid="{00000000-0005-0000-0000-0000D8940000}"/>
    <cellStyle name="20% - Accent1 4 2 6 5 3 2 3" xfId="38288" xr:uid="{00000000-0005-0000-0000-0000D9940000}"/>
    <cellStyle name="20% - Accent1 4 2 6 5 3 3" xfId="38289" xr:uid="{00000000-0005-0000-0000-0000DA940000}"/>
    <cellStyle name="20% - Accent1 4 2 6 5 3 3 2" xfId="38290" xr:uid="{00000000-0005-0000-0000-0000DB940000}"/>
    <cellStyle name="20% - Accent1 4 2 6 5 3 4" xfId="38291" xr:uid="{00000000-0005-0000-0000-0000DC940000}"/>
    <cellStyle name="20% - Accent1 4 2 6 5 4" xfId="38292" xr:uid="{00000000-0005-0000-0000-0000DD940000}"/>
    <cellStyle name="20% - Accent1 4 2 6 5 4 2" xfId="38293" xr:uid="{00000000-0005-0000-0000-0000DE940000}"/>
    <cellStyle name="20% - Accent1 4 2 6 5 4 2 2" xfId="38294" xr:uid="{00000000-0005-0000-0000-0000DF940000}"/>
    <cellStyle name="20% - Accent1 4 2 6 5 4 2 2 2" xfId="38295" xr:uid="{00000000-0005-0000-0000-0000E0940000}"/>
    <cellStyle name="20% - Accent1 4 2 6 5 4 2 3" xfId="38296" xr:uid="{00000000-0005-0000-0000-0000E1940000}"/>
    <cellStyle name="20% - Accent1 4 2 6 5 4 3" xfId="38297" xr:uid="{00000000-0005-0000-0000-0000E2940000}"/>
    <cellStyle name="20% - Accent1 4 2 6 5 4 3 2" xfId="38298" xr:uid="{00000000-0005-0000-0000-0000E3940000}"/>
    <cellStyle name="20% - Accent1 4 2 6 5 4 4" xfId="38299" xr:uid="{00000000-0005-0000-0000-0000E4940000}"/>
    <cellStyle name="20% - Accent1 4 2 6 5 5" xfId="38300" xr:uid="{00000000-0005-0000-0000-0000E5940000}"/>
    <cellStyle name="20% - Accent1 4 2 6 5 5 2" xfId="38301" xr:uid="{00000000-0005-0000-0000-0000E6940000}"/>
    <cellStyle name="20% - Accent1 4 2 6 5 5 2 2" xfId="38302" xr:uid="{00000000-0005-0000-0000-0000E7940000}"/>
    <cellStyle name="20% - Accent1 4 2 6 5 5 3" xfId="38303" xr:uid="{00000000-0005-0000-0000-0000E8940000}"/>
    <cellStyle name="20% - Accent1 4 2 6 5 6" xfId="38304" xr:uid="{00000000-0005-0000-0000-0000E9940000}"/>
    <cellStyle name="20% - Accent1 4 2 6 5 6 2" xfId="38305" xr:uid="{00000000-0005-0000-0000-0000EA940000}"/>
    <cellStyle name="20% - Accent1 4 2 6 5 6 2 2" xfId="38306" xr:uid="{00000000-0005-0000-0000-0000EB940000}"/>
    <cellStyle name="20% - Accent1 4 2 6 5 6 3" xfId="38307" xr:uid="{00000000-0005-0000-0000-0000EC940000}"/>
    <cellStyle name="20% - Accent1 4 2 6 5 7" xfId="38308" xr:uid="{00000000-0005-0000-0000-0000ED940000}"/>
    <cellStyle name="20% - Accent1 4 2 6 5 7 2" xfId="38309" xr:uid="{00000000-0005-0000-0000-0000EE940000}"/>
    <cellStyle name="20% - Accent1 4 2 6 5 8" xfId="38310" xr:uid="{00000000-0005-0000-0000-0000EF940000}"/>
    <cellStyle name="20% - Accent1 4 2 6 5 8 2" xfId="38311" xr:uid="{00000000-0005-0000-0000-0000F0940000}"/>
    <cellStyle name="20% - Accent1 4 2 6 5 9" xfId="38312" xr:uid="{00000000-0005-0000-0000-0000F1940000}"/>
    <cellStyle name="20% - Accent1 4 2 6 6" xfId="38313" xr:uid="{00000000-0005-0000-0000-0000F2940000}"/>
    <cellStyle name="20% - Accent1 4 2 6 6 2" xfId="38314" xr:uid="{00000000-0005-0000-0000-0000F3940000}"/>
    <cellStyle name="20% - Accent1 4 2 6 6 2 2" xfId="38315" xr:uid="{00000000-0005-0000-0000-0000F4940000}"/>
    <cellStyle name="20% - Accent1 4 2 6 6 2 2 2" xfId="38316" xr:uid="{00000000-0005-0000-0000-0000F5940000}"/>
    <cellStyle name="20% - Accent1 4 2 6 6 2 2 2 2" xfId="38317" xr:uid="{00000000-0005-0000-0000-0000F6940000}"/>
    <cellStyle name="20% - Accent1 4 2 6 6 2 2 3" xfId="38318" xr:uid="{00000000-0005-0000-0000-0000F7940000}"/>
    <cellStyle name="20% - Accent1 4 2 6 6 2 3" xfId="38319" xr:uid="{00000000-0005-0000-0000-0000F8940000}"/>
    <cellStyle name="20% - Accent1 4 2 6 6 2 3 2" xfId="38320" xr:uid="{00000000-0005-0000-0000-0000F9940000}"/>
    <cellStyle name="20% - Accent1 4 2 6 6 2 4" xfId="38321" xr:uid="{00000000-0005-0000-0000-0000FA940000}"/>
    <cellStyle name="20% - Accent1 4 2 6 6 3" xfId="38322" xr:uid="{00000000-0005-0000-0000-0000FB940000}"/>
    <cellStyle name="20% - Accent1 4 2 6 6 3 2" xfId="38323" xr:uid="{00000000-0005-0000-0000-0000FC940000}"/>
    <cellStyle name="20% - Accent1 4 2 6 6 3 2 2" xfId="38324" xr:uid="{00000000-0005-0000-0000-0000FD940000}"/>
    <cellStyle name="20% - Accent1 4 2 6 6 3 2 2 2" xfId="38325" xr:uid="{00000000-0005-0000-0000-0000FE940000}"/>
    <cellStyle name="20% - Accent1 4 2 6 6 3 2 3" xfId="38326" xr:uid="{00000000-0005-0000-0000-0000FF940000}"/>
    <cellStyle name="20% - Accent1 4 2 6 6 3 3" xfId="38327" xr:uid="{00000000-0005-0000-0000-000000950000}"/>
    <cellStyle name="20% - Accent1 4 2 6 6 3 3 2" xfId="38328" xr:uid="{00000000-0005-0000-0000-000001950000}"/>
    <cellStyle name="20% - Accent1 4 2 6 6 3 4" xfId="38329" xr:uid="{00000000-0005-0000-0000-000002950000}"/>
    <cellStyle name="20% - Accent1 4 2 6 6 4" xfId="38330" xr:uid="{00000000-0005-0000-0000-000003950000}"/>
    <cellStyle name="20% - Accent1 4 2 6 6 4 2" xfId="38331" xr:uid="{00000000-0005-0000-0000-000004950000}"/>
    <cellStyle name="20% - Accent1 4 2 6 6 4 2 2" xfId="38332" xr:uid="{00000000-0005-0000-0000-000005950000}"/>
    <cellStyle name="20% - Accent1 4 2 6 6 4 2 2 2" xfId="38333" xr:uid="{00000000-0005-0000-0000-000006950000}"/>
    <cellStyle name="20% - Accent1 4 2 6 6 4 2 3" xfId="38334" xr:uid="{00000000-0005-0000-0000-000007950000}"/>
    <cellStyle name="20% - Accent1 4 2 6 6 4 3" xfId="38335" xr:uid="{00000000-0005-0000-0000-000008950000}"/>
    <cellStyle name="20% - Accent1 4 2 6 6 4 3 2" xfId="38336" xr:uid="{00000000-0005-0000-0000-000009950000}"/>
    <cellStyle name="20% - Accent1 4 2 6 6 4 4" xfId="38337" xr:uid="{00000000-0005-0000-0000-00000A950000}"/>
    <cellStyle name="20% - Accent1 4 2 6 6 5" xfId="38338" xr:uid="{00000000-0005-0000-0000-00000B950000}"/>
    <cellStyle name="20% - Accent1 4 2 6 6 5 2" xfId="38339" xr:uid="{00000000-0005-0000-0000-00000C950000}"/>
    <cellStyle name="20% - Accent1 4 2 6 6 5 2 2" xfId="38340" xr:uid="{00000000-0005-0000-0000-00000D950000}"/>
    <cellStyle name="20% - Accent1 4 2 6 6 5 3" xfId="38341" xr:uid="{00000000-0005-0000-0000-00000E950000}"/>
    <cellStyle name="20% - Accent1 4 2 6 6 6" xfId="38342" xr:uid="{00000000-0005-0000-0000-00000F950000}"/>
    <cellStyle name="20% - Accent1 4 2 6 6 6 2" xfId="38343" xr:uid="{00000000-0005-0000-0000-000010950000}"/>
    <cellStyle name="20% - Accent1 4 2 6 6 6 2 2" xfId="38344" xr:uid="{00000000-0005-0000-0000-000011950000}"/>
    <cellStyle name="20% - Accent1 4 2 6 6 6 3" xfId="38345" xr:uid="{00000000-0005-0000-0000-000012950000}"/>
    <cellStyle name="20% - Accent1 4 2 6 6 7" xfId="38346" xr:uid="{00000000-0005-0000-0000-000013950000}"/>
    <cellStyle name="20% - Accent1 4 2 6 6 7 2" xfId="38347" xr:uid="{00000000-0005-0000-0000-000014950000}"/>
    <cellStyle name="20% - Accent1 4 2 6 6 8" xfId="38348" xr:uid="{00000000-0005-0000-0000-000015950000}"/>
    <cellStyle name="20% - Accent1 4 2 6 6 8 2" xfId="38349" xr:uid="{00000000-0005-0000-0000-000016950000}"/>
    <cellStyle name="20% - Accent1 4 2 6 6 9" xfId="38350" xr:uid="{00000000-0005-0000-0000-000017950000}"/>
    <cellStyle name="20% - Accent1 4 2 6 7" xfId="38351" xr:uid="{00000000-0005-0000-0000-000018950000}"/>
    <cellStyle name="20% - Accent1 4 2 6 7 2" xfId="38352" xr:uid="{00000000-0005-0000-0000-000019950000}"/>
    <cellStyle name="20% - Accent1 4 2 6 7 2 2" xfId="38353" xr:uid="{00000000-0005-0000-0000-00001A950000}"/>
    <cellStyle name="20% - Accent1 4 2 6 7 2 2 2" xfId="38354" xr:uid="{00000000-0005-0000-0000-00001B950000}"/>
    <cellStyle name="20% - Accent1 4 2 6 7 2 3" xfId="38355" xr:uid="{00000000-0005-0000-0000-00001C950000}"/>
    <cellStyle name="20% - Accent1 4 2 6 7 3" xfId="38356" xr:uid="{00000000-0005-0000-0000-00001D950000}"/>
    <cellStyle name="20% - Accent1 4 2 6 7 3 2" xfId="38357" xr:uid="{00000000-0005-0000-0000-00001E950000}"/>
    <cellStyle name="20% - Accent1 4 2 6 7 4" xfId="38358" xr:uid="{00000000-0005-0000-0000-00001F950000}"/>
    <cellStyle name="20% - Accent1 4 2 6 8" xfId="38359" xr:uid="{00000000-0005-0000-0000-000020950000}"/>
    <cellStyle name="20% - Accent1 4 2 6 8 2" xfId="38360" xr:uid="{00000000-0005-0000-0000-000021950000}"/>
    <cellStyle name="20% - Accent1 4 2 6 8 2 2" xfId="38361" xr:uid="{00000000-0005-0000-0000-000022950000}"/>
    <cellStyle name="20% - Accent1 4 2 6 8 2 2 2" xfId="38362" xr:uid="{00000000-0005-0000-0000-000023950000}"/>
    <cellStyle name="20% - Accent1 4 2 6 8 2 3" xfId="38363" xr:uid="{00000000-0005-0000-0000-000024950000}"/>
    <cellStyle name="20% - Accent1 4 2 6 8 3" xfId="38364" xr:uid="{00000000-0005-0000-0000-000025950000}"/>
    <cellStyle name="20% - Accent1 4 2 6 8 3 2" xfId="38365" xr:uid="{00000000-0005-0000-0000-000026950000}"/>
    <cellStyle name="20% - Accent1 4 2 6 8 4" xfId="38366" xr:uid="{00000000-0005-0000-0000-000027950000}"/>
    <cellStyle name="20% - Accent1 4 2 6 9" xfId="38367" xr:uid="{00000000-0005-0000-0000-000028950000}"/>
    <cellStyle name="20% - Accent1 4 2 6 9 2" xfId="38368" xr:uid="{00000000-0005-0000-0000-000029950000}"/>
    <cellStyle name="20% - Accent1 4 2 6 9 2 2" xfId="38369" xr:uid="{00000000-0005-0000-0000-00002A950000}"/>
    <cellStyle name="20% - Accent1 4 2 6 9 2 2 2" xfId="38370" xr:uid="{00000000-0005-0000-0000-00002B950000}"/>
    <cellStyle name="20% - Accent1 4 2 6 9 2 3" xfId="38371" xr:uid="{00000000-0005-0000-0000-00002C950000}"/>
    <cellStyle name="20% - Accent1 4 2 6 9 3" xfId="38372" xr:uid="{00000000-0005-0000-0000-00002D950000}"/>
    <cellStyle name="20% - Accent1 4 2 6 9 3 2" xfId="38373" xr:uid="{00000000-0005-0000-0000-00002E950000}"/>
    <cellStyle name="20% - Accent1 4 2 6 9 4" xfId="38374" xr:uid="{00000000-0005-0000-0000-00002F950000}"/>
    <cellStyle name="20% - Accent1 4 2 7" xfId="38375" xr:uid="{00000000-0005-0000-0000-000030950000}"/>
    <cellStyle name="20% - Accent1 4 2 7 10" xfId="38376" xr:uid="{00000000-0005-0000-0000-000031950000}"/>
    <cellStyle name="20% - Accent1 4 2 7 10 2" xfId="38377" xr:uid="{00000000-0005-0000-0000-000032950000}"/>
    <cellStyle name="20% - Accent1 4 2 7 11" xfId="38378" xr:uid="{00000000-0005-0000-0000-000033950000}"/>
    <cellStyle name="20% - Accent1 4 2 7 11 2" xfId="38379" xr:uid="{00000000-0005-0000-0000-000034950000}"/>
    <cellStyle name="20% - Accent1 4 2 7 12" xfId="38380" xr:uid="{00000000-0005-0000-0000-000035950000}"/>
    <cellStyle name="20% - Accent1 4 2 7 2" xfId="38381" xr:uid="{00000000-0005-0000-0000-000036950000}"/>
    <cellStyle name="20% - Accent1 4 2 7 2 10" xfId="38382" xr:uid="{00000000-0005-0000-0000-000037950000}"/>
    <cellStyle name="20% - Accent1 4 2 7 2 10 2" xfId="38383" xr:uid="{00000000-0005-0000-0000-000038950000}"/>
    <cellStyle name="20% - Accent1 4 2 7 2 11" xfId="38384" xr:uid="{00000000-0005-0000-0000-000039950000}"/>
    <cellStyle name="20% - Accent1 4 2 7 2 2" xfId="38385" xr:uid="{00000000-0005-0000-0000-00003A950000}"/>
    <cellStyle name="20% - Accent1 4 2 7 2 2 2" xfId="38386" xr:uid="{00000000-0005-0000-0000-00003B950000}"/>
    <cellStyle name="20% - Accent1 4 2 7 2 2 2 2" xfId="38387" xr:uid="{00000000-0005-0000-0000-00003C950000}"/>
    <cellStyle name="20% - Accent1 4 2 7 2 2 2 2 2" xfId="38388" xr:uid="{00000000-0005-0000-0000-00003D950000}"/>
    <cellStyle name="20% - Accent1 4 2 7 2 2 2 2 2 2" xfId="38389" xr:uid="{00000000-0005-0000-0000-00003E950000}"/>
    <cellStyle name="20% - Accent1 4 2 7 2 2 2 2 3" xfId="38390" xr:uid="{00000000-0005-0000-0000-00003F950000}"/>
    <cellStyle name="20% - Accent1 4 2 7 2 2 2 3" xfId="38391" xr:uid="{00000000-0005-0000-0000-000040950000}"/>
    <cellStyle name="20% - Accent1 4 2 7 2 2 2 3 2" xfId="38392" xr:uid="{00000000-0005-0000-0000-000041950000}"/>
    <cellStyle name="20% - Accent1 4 2 7 2 2 2 4" xfId="38393" xr:uid="{00000000-0005-0000-0000-000042950000}"/>
    <cellStyle name="20% - Accent1 4 2 7 2 2 3" xfId="38394" xr:uid="{00000000-0005-0000-0000-000043950000}"/>
    <cellStyle name="20% - Accent1 4 2 7 2 2 3 2" xfId="38395" xr:uid="{00000000-0005-0000-0000-000044950000}"/>
    <cellStyle name="20% - Accent1 4 2 7 2 2 3 2 2" xfId="38396" xr:uid="{00000000-0005-0000-0000-000045950000}"/>
    <cellStyle name="20% - Accent1 4 2 7 2 2 3 2 2 2" xfId="38397" xr:uid="{00000000-0005-0000-0000-000046950000}"/>
    <cellStyle name="20% - Accent1 4 2 7 2 2 3 2 3" xfId="38398" xr:uid="{00000000-0005-0000-0000-000047950000}"/>
    <cellStyle name="20% - Accent1 4 2 7 2 2 3 3" xfId="38399" xr:uid="{00000000-0005-0000-0000-000048950000}"/>
    <cellStyle name="20% - Accent1 4 2 7 2 2 3 3 2" xfId="38400" xr:uid="{00000000-0005-0000-0000-000049950000}"/>
    <cellStyle name="20% - Accent1 4 2 7 2 2 3 4" xfId="38401" xr:uid="{00000000-0005-0000-0000-00004A950000}"/>
    <cellStyle name="20% - Accent1 4 2 7 2 2 4" xfId="38402" xr:uid="{00000000-0005-0000-0000-00004B950000}"/>
    <cellStyle name="20% - Accent1 4 2 7 2 2 4 2" xfId="38403" xr:uid="{00000000-0005-0000-0000-00004C950000}"/>
    <cellStyle name="20% - Accent1 4 2 7 2 2 4 2 2" xfId="38404" xr:uid="{00000000-0005-0000-0000-00004D950000}"/>
    <cellStyle name="20% - Accent1 4 2 7 2 2 4 2 2 2" xfId="38405" xr:uid="{00000000-0005-0000-0000-00004E950000}"/>
    <cellStyle name="20% - Accent1 4 2 7 2 2 4 2 3" xfId="38406" xr:uid="{00000000-0005-0000-0000-00004F950000}"/>
    <cellStyle name="20% - Accent1 4 2 7 2 2 4 3" xfId="38407" xr:uid="{00000000-0005-0000-0000-000050950000}"/>
    <cellStyle name="20% - Accent1 4 2 7 2 2 4 3 2" xfId="38408" xr:uid="{00000000-0005-0000-0000-000051950000}"/>
    <cellStyle name="20% - Accent1 4 2 7 2 2 4 4" xfId="38409" xr:uid="{00000000-0005-0000-0000-000052950000}"/>
    <cellStyle name="20% - Accent1 4 2 7 2 2 5" xfId="38410" xr:uid="{00000000-0005-0000-0000-000053950000}"/>
    <cellStyle name="20% - Accent1 4 2 7 2 2 5 2" xfId="38411" xr:uid="{00000000-0005-0000-0000-000054950000}"/>
    <cellStyle name="20% - Accent1 4 2 7 2 2 5 2 2" xfId="38412" xr:uid="{00000000-0005-0000-0000-000055950000}"/>
    <cellStyle name="20% - Accent1 4 2 7 2 2 5 3" xfId="38413" xr:uid="{00000000-0005-0000-0000-000056950000}"/>
    <cellStyle name="20% - Accent1 4 2 7 2 2 6" xfId="38414" xr:uid="{00000000-0005-0000-0000-000057950000}"/>
    <cellStyle name="20% - Accent1 4 2 7 2 2 6 2" xfId="38415" xr:uid="{00000000-0005-0000-0000-000058950000}"/>
    <cellStyle name="20% - Accent1 4 2 7 2 2 6 2 2" xfId="38416" xr:uid="{00000000-0005-0000-0000-000059950000}"/>
    <cellStyle name="20% - Accent1 4 2 7 2 2 6 3" xfId="38417" xr:uid="{00000000-0005-0000-0000-00005A950000}"/>
    <cellStyle name="20% - Accent1 4 2 7 2 2 7" xfId="38418" xr:uid="{00000000-0005-0000-0000-00005B950000}"/>
    <cellStyle name="20% - Accent1 4 2 7 2 2 7 2" xfId="38419" xr:uid="{00000000-0005-0000-0000-00005C950000}"/>
    <cellStyle name="20% - Accent1 4 2 7 2 2 8" xfId="38420" xr:uid="{00000000-0005-0000-0000-00005D950000}"/>
    <cellStyle name="20% - Accent1 4 2 7 2 2 8 2" xfId="38421" xr:uid="{00000000-0005-0000-0000-00005E950000}"/>
    <cellStyle name="20% - Accent1 4 2 7 2 2 9" xfId="38422" xr:uid="{00000000-0005-0000-0000-00005F950000}"/>
    <cellStyle name="20% - Accent1 4 2 7 2 3" xfId="38423" xr:uid="{00000000-0005-0000-0000-000060950000}"/>
    <cellStyle name="20% - Accent1 4 2 7 2 3 2" xfId="38424" xr:uid="{00000000-0005-0000-0000-000061950000}"/>
    <cellStyle name="20% - Accent1 4 2 7 2 3 2 2" xfId="38425" xr:uid="{00000000-0005-0000-0000-000062950000}"/>
    <cellStyle name="20% - Accent1 4 2 7 2 3 2 2 2" xfId="38426" xr:uid="{00000000-0005-0000-0000-000063950000}"/>
    <cellStyle name="20% - Accent1 4 2 7 2 3 2 2 2 2" xfId="38427" xr:uid="{00000000-0005-0000-0000-000064950000}"/>
    <cellStyle name="20% - Accent1 4 2 7 2 3 2 2 3" xfId="38428" xr:uid="{00000000-0005-0000-0000-000065950000}"/>
    <cellStyle name="20% - Accent1 4 2 7 2 3 2 3" xfId="38429" xr:uid="{00000000-0005-0000-0000-000066950000}"/>
    <cellStyle name="20% - Accent1 4 2 7 2 3 2 3 2" xfId="38430" xr:uid="{00000000-0005-0000-0000-000067950000}"/>
    <cellStyle name="20% - Accent1 4 2 7 2 3 2 4" xfId="38431" xr:uid="{00000000-0005-0000-0000-000068950000}"/>
    <cellStyle name="20% - Accent1 4 2 7 2 3 3" xfId="38432" xr:uid="{00000000-0005-0000-0000-000069950000}"/>
    <cellStyle name="20% - Accent1 4 2 7 2 3 3 2" xfId="38433" xr:uid="{00000000-0005-0000-0000-00006A950000}"/>
    <cellStyle name="20% - Accent1 4 2 7 2 3 3 2 2" xfId="38434" xr:uid="{00000000-0005-0000-0000-00006B950000}"/>
    <cellStyle name="20% - Accent1 4 2 7 2 3 3 2 2 2" xfId="38435" xr:uid="{00000000-0005-0000-0000-00006C950000}"/>
    <cellStyle name="20% - Accent1 4 2 7 2 3 3 2 3" xfId="38436" xr:uid="{00000000-0005-0000-0000-00006D950000}"/>
    <cellStyle name="20% - Accent1 4 2 7 2 3 3 3" xfId="38437" xr:uid="{00000000-0005-0000-0000-00006E950000}"/>
    <cellStyle name="20% - Accent1 4 2 7 2 3 3 3 2" xfId="38438" xr:uid="{00000000-0005-0000-0000-00006F950000}"/>
    <cellStyle name="20% - Accent1 4 2 7 2 3 3 4" xfId="38439" xr:uid="{00000000-0005-0000-0000-000070950000}"/>
    <cellStyle name="20% - Accent1 4 2 7 2 3 4" xfId="38440" xr:uid="{00000000-0005-0000-0000-000071950000}"/>
    <cellStyle name="20% - Accent1 4 2 7 2 3 4 2" xfId="38441" xr:uid="{00000000-0005-0000-0000-000072950000}"/>
    <cellStyle name="20% - Accent1 4 2 7 2 3 4 2 2" xfId="38442" xr:uid="{00000000-0005-0000-0000-000073950000}"/>
    <cellStyle name="20% - Accent1 4 2 7 2 3 4 2 2 2" xfId="38443" xr:uid="{00000000-0005-0000-0000-000074950000}"/>
    <cellStyle name="20% - Accent1 4 2 7 2 3 4 2 3" xfId="38444" xr:uid="{00000000-0005-0000-0000-000075950000}"/>
    <cellStyle name="20% - Accent1 4 2 7 2 3 4 3" xfId="38445" xr:uid="{00000000-0005-0000-0000-000076950000}"/>
    <cellStyle name="20% - Accent1 4 2 7 2 3 4 3 2" xfId="38446" xr:uid="{00000000-0005-0000-0000-000077950000}"/>
    <cellStyle name="20% - Accent1 4 2 7 2 3 4 4" xfId="38447" xr:uid="{00000000-0005-0000-0000-000078950000}"/>
    <cellStyle name="20% - Accent1 4 2 7 2 3 5" xfId="38448" xr:uid="{00000000-0005-0000-0000-000079950000}"/>
    <cellStyle name="20% - Accent1 4 2 7 2 3 5 2" xfId="38449" xr:uid="{00000000-0005-0000-0000-00007A950000}"/>
    <cellStyle name="20% - Accent1 4 2 7 2 3 5 2 2" xfId="38450" xr:uid="{00000000-0005-0000-0000-00007B950000}"/>
    <cellStyle name="20% - Accent1 4 2 7 2 3 5 3" xfId="38451" xr:uid="{00000000-0005-0000-0000-00007C950000}"/>
    <cellStyle name="20% - Accent1 4 2 7 2 3 6" xfId="38452" xr:uid="{00000000-0005-0000-0000-00007D950000}"/>
    <cellStyle name="20% - Accent1 4 2 7 2 3 6 2" xfId="38453" xr:uid="{00000000-0005-0000-0000-00007E950000}"/>
    <cellStyle name="20% - Accent1 4 2 7 2 3 6 2 2" xfId="38454" xr:uid="{00000000-0005-0000-0000-00007F950000}"/>
    <cellStyle name="20% - Accent1 4 2 7 2 3 6 3" xfId="38455" xr:uid="{00000000-0005-0000-0000-000080950000}"/>
    <cellStyle name="20% - Accent1 4 2 7 2 3 7" xfId="38456" xr:uid="{00000000-0005-0000-0000-000081950000}"/>
    <cellStyle name="20% - Accent1 4 2 7 2 3 7 2" xfId="38457" xr:uid="{00000000-0005-0000-0000-000082950000}"/>
    <cellStyle name="20% - Accent1 4 2 7 2 3 8" xfId="38458" xr:uid="{00000000-0005-0000-0000-000083950000}"/>
    <cellStyle name="20% - Accent1 4 2 7 2 3 8 2" xfId="38459" xr:uid="{00000000-0005-0000-0000-000084950000}"/>
    <cellStyle name="20% - Accent1 4 2 7 2 3 9" xfId="38460" xr:uid="{00000000-0005-0000-0000-000085950000}"/>
    <cellStyle name="20% - Accent1 4 2 7 2 4" xfId="38461" xr:uid="{00000000-0005-0000-0000-000086950000}"/>
    <cellStyle name="20% - Accent1 4 2 7 2 4 2" xfId="38462" xr:uid="{00000000-0005-0000-0000-000087950000}"/>
    <cellStyle name="20% - Accent1 4 2 7 2 4 2 2" xfId="38463" xr:uid="{00000000-0005-0000-0000-000088950000}"/>
    <cellStyle name="20% - Accent1 4 2 7 2 4 2 2 2" xfId="38464" xr:uid="{00000000-0005-0000-0000-000089950000}"/>
    <cellStyle name="20% - Accent1 4 2 7 2 4 2 3" xfId="38465" xr:uid="{00000000-0005-0000-0000-00008A950000}"/>
    <cellStyle name="20% - Accent1 4 2 7 2 4 3" xfId="38466" xr:uid="{00000000-0005-0000-0000-00008B950000}"/>
    <cellStyle name="20% - Accent1 4 2 7 2 4 3 2" xfId="38467" xr:uid="{00000000-0005-0000-0000-00008C950000}"/>
    <cellStyle name="20% - Accent1 4 2 7 2 4 4" xfId="38468" xr:uid="{00000000-0005-0000-0000-00008D950000}"/>
    <cellStyle name="20% - Accent1 4 2 7 2 5" xfId="38469" xr:uid="{00000000-0005-0000-0000-00008E950000}"/>
    <cellStyle name="20% - Accent1 4 2 7 2 5 2" xfId="38470" xr:uid="{00000000-0005-0000-0000-00008F950000}"/>
    <cellStyle name="20% - Accent1 4 2 7 2 5 2 2" xfId="38471" xr:uid="{00000000-0005-0000-0000-000090950000}"/>
    <cellStyle name="20% - Accent1 4 2 7 2 5 2 2 2" xfId="38472" xr:uid="{00000000-0005-0000-0000-000091950000}"/>
    <cellStyle name="20% - Accent1 4 2 7 2 5 2 3" xfId="38473" xr:uid="{00000000-0005-0000-0000-000092950000}"/>
    <cellStyle name="20% - Accent1 4 2 7 2 5 3" xfId="38474" xr:uid="{00000000-0005-0000-0000-000093950000}"/>
    <cellStyle name="20% - Accent1 4 2 7 2 5 3 2" xfId="38475" xr:uid="{00000000-0005-0000-0000-000094950000}"/>
    <cellStyle name="20% - Accent1 4 2 7 2 5 4" xfId="38476" xr:uid="{00000000-0005-0000-0000-000095950000}"/>
    <cellStyle name="20% - Accent1 4 2 7 2 6" xfId="38477" xr:uid="{00000000-0005-0000-0000-000096950000}"/>
    <cellStyle name="20% - Accent1 4 2 7 2 6 2" xfId="38478" xr:uid="{00000000-0005-0000-0000-000097950000}"/>
    <cellStyle name="20% - Accent1 4 2 7 2 6 2 2" xfId="38479" xr:uid="{00000000-0005-0000-0000-000098950000}"/>
    <cellStyle name="20% - Accent1 4 2 7 2 6 2 2 2" xfId="38480" xr:uid="{00000000-0005-0000-0000-000099950000}"/>
    <cellStyle name="20% - Accent1 4 2 7 2 6 2 3" xfId="38481" xr:uid="{00000000-0005-0000-0000-00009A950000}"/>
    <cellStyle name="20% - Accent1 4 2 7 2 6 3" xfId="38482" xr:uid="{00000000-0005-0000-0000-00009B950000}"/>
    <cellStyle name="20% - Accent1 4 2 7 2 6 3 2" xfId="38483" xr:uid="{00000000-0005-0000-0000-00009C950000}"/>
    <cellStyle name="20% - Accent1 4 2 7 2 6 4" xfId="38484" xr:uid="{00000000-0005-0000-0000-00009D950000}"/>
    <cellStyle name="20% - Accent1 4 2 7 2 7" xfId="38485" xr:uid="{00000000-0005-0000-0000-00009E950000}"/>
    <cellStyle name="20% - Accent1 4 2 7 2 7 2" xfId="38486" xr:uid="{00000000-0005-0000-0000-00009F950000}"/>
    <cellStyle name="20% - Accent1 4 2 7 2 7 2 2" xfId="38487" xr:uid="{00000000-0005-0000-0000-0000A0950000}"/>
    <cellStyle name="20% - Accent1 4 2 7 2 7 3" xfId="38488" xr:uid="{00000000-0005-0000-0000-0000A1950000}"/>
    <cellStyle name="20% - Accent1 4 2 7 2 8" xfId="38489" xr:uid="{00000000-0005-0000-0000-0000A2950000}"/>
    <cellStyle name="20% - Accent1 4 2 7 2 8 2" xfId="38490" xr:uid="{00000000-0005-0000-0000-0000A3950000}"/>
    <cellStyle name="20% - Accent1 4 2 7 2 8 2 2" xfId="38491" xr:uid="{00000000-0005-0000-0000-0000A4950000}"/>
    <cellStyle name="20% - Accent1 4 2 7 2 8 3" xfId="38492" xr:uid="{00000000-0005-0000-0000-0000A5950000}"/>
    <cellStyle name="20% - Accent1 4 2 7 2 9" xfId="38493" xr:uid="{00000000-0005-0000-0000-0000A6950000}"/>
    <cellStyle name="20% - Accent1 4 2 7 2 9 2" xfId="38494" xr:uid="{00000000-0005-0000-0000-0000A7950000}"/>
    <cellStyle name="20% - Accent1 4 2 7 3" xfId="38495" xr:uid="{00000000-0005-0000-0000-0000A8950000}"/>
    <cellStyle name="20% - Accent1 4 2 7 3 2" xfId="38496" xr:uid="{00000000-0005-0000-0000-0000A9950000}"/>
    <cellStyle name="20% - Accent1 4 2 7 3 2 2" xfId="38497" xr:uid="{00000000-0005-0000-0000-0000AA950000}"/>
    <cellStyle name="20% - Accent1 4 2 7 3 2 2 2" xfId="38498" xr:uid="{00000000-0005-0000-0000-0000AB950000}"/>
    <cellStyle name="20% - Accent1 4 2 7 3 2 2 2 2" xfId="38499" xr:uid="{00000000-0005-0000-0000-0000AC950000}"/>
    <cellStyle name="20% - Accent1 4 2 7 3 2 2 3" xfId="38500" xr:uid="{00000000-0005-0000-0000-0000AD950000}"/>
    <cellStyle name="20% - Accent1 4 2 7 3 2 3" xfId="38501" xr:uid="{00000000-0005-0000-0000-0000AE950000}"/>
    <cellStyle name="20% - Accent1 4 2 7 3 2 3 2" xfId="38502" xr:uid="{00000000-0005-0000-0000-0000AF950000}"/>
    <cellStyle name="20% - Accent1 4 2 7 3 2 4" xfId="38503" xr:uid="{00000000-0005-0000-0000-0000B0950000}"/>
    <cellStyle name="20% - Accent1 4 2 7 3 3" xfId="38504" xr:uid="{00000000-0005-0000-0000-0000B1950000}"/>
    <cellStyle name="20% - Accent1 4 2 7 3 3 2" xfId="38505" xr:uid="{00000000-0005-0000-0000-0000B2950000}"/>
    <cellStyle name="20% - Accent1 4 2 7 3 3 2 2" xfId="38506" xr:uid="{00000000-0005-0000-0000-0000B3950000}"/>
    <cellStyle name="20% - Accent1 4 2 7 3 3 2 2 2" xfId="38507" xr:uid="{00000000-0005-0000-0000-0000B4950000}"/>
    <cellStyle name="20% - Accent1 4 2 7 3 3 2 3" xfId="38508" xr:uid="{00000000-0005-0000-0000-0000B5950000}"/>
    <cellStyle name="20% - Accent1 4 2 7 3 3 3" xfId="38509" xr:uid="{00000000-0005-0000-0000-0000B6950000}"/>
    <cellStyle name="20% - Accent1 4 2 7 3 3 3 2" xfId="38510" xr:uid="{00000000-0005-0000-0000-0000B7950000}"/>
    <cellStyle name="20% - Accent1 4 2 7 3 3 4" xfId="38511" xr:uid="{00000000-0005-0000-0000-0000B8950000}"/>
    <cellStyle name="20% - Accent1 4 2 7 3 4" xfId="38512" xr:uid="{00000000-0005-0000-0000-0000B9950000}"/>
    <cellStyle name="20% - Accent1 4 2 7 3 4 2" xfId="38513" xr:uid="{00000000-0005-0000-0000-0000BA950000}"/>
    <cellStyle name="20% - Accent1 4 2 7 3 4 2 2" xfId="38514" xr:uid="{00000000-0005-0000-0000-0000BB950000}"/>
    <cellStyle name="20% - Accent1 4 2 7 3 4 2 2 2" xfId="38515" xr:uid="{00000000-0005-0000-0000-0000BC950000}"/>
    <cellStyle name="20% - Accent1 4 2 7 3 4 2 3" xfId="38516" xr:uid="{00000000-0005-0000-0000-0000BD950000}"/>
    <cellStyle name="20% - Accent1 4 2 7 3 4 3" xfId="38517" xr:uid="{00000000-0005-0000-0000-0000BE950000}"/>
    <cellStyle name="20% - Accent1 4 2 7 3 4 3 2" xfId="38518" xr:uid="{00000000-0005-0000-0000-0000BF950000}"/>
    <cellStyle name="20% - Accent1 4 2 7 3 4 4" xfId="38519" xr:uid="{00000000-0005-0000-0000-0000C0950000}"/>
    <cellStyle name="20% - Accent1 4 2 7 3 5" xfId="38520" xr:uid="{00000000-0005-0000-0000-0000C1950000}"/>
    <cellStyle name="20% - Accent1 4 2 7 3 5 2" xfId="38521" xr:uid="{00000000-0005-0000-0000-0000C2950000}"/>
    <cellStyle name="20% - Accent1 4 2 7 3 5 2 2" xfId="38522" xr:uid="{00000000-0005-0000-0000-0000C3950000}"/>
    <cellStyle name="20% - Accent1 4 2 7 3 5 3" xfId="38523" xr:uid="{00000000-0005-0000-0000-0000C4950000}"/>
    <cellStyle name="20% - Accent1 4 2 7 3 6" xfId="38524" xr:uid="{00000000-0005-0000-0000-0000C5950000}"/>
    <cellStyle name="20% - Accent1 4 2 7 3 6 2" xfId="38525" xr:uid="{00000000-0005-0000-0000-0000C6950000}"/>
    <cellStyle name="20% - Accent1 4 2 7 3 6 2 2" xfId="38526" xr:uid="{00000000-0005-0000-0000-0000C7950000}"/>
    <cellStyle name="20% - Accent1 4 2 7 3 6 3" xfId="38527" xr:uid="{00000000-0005-0000-0000-0000C8950000}"/>
    <cellStyle name="20% - Accent1 4 2 7 3 7" xfId="38528" xr:uid="{00000000-0005-0000-0000-0000C9950000}"/>
    <cellStyle name="20% - Accent1 4 2 7 3 7 2" xfId="38529" xr:uid="{00000000-0005-0000-0000-0000CA950000}"/>
    <cellStyle name="20% - Accent1 4 2 7 3 8" xfId="38530" xr:uid="{00000000-0005-0000-0000-0000CB950000}"/>
    <cellStyle name="20% - Accent1 4 2 7 3 8 2" xfId="38531" xr:uid="{00000000-0005-0000-0000-0000CC950000}"/>
    <cellStyle name="20% - Accent1 4 2 7 3 9" xfId="38532" xr:uid="{00000000-0005-0000-0000-0000CD950000}"/>
    <cellStyle name="20% - Accent1 4 2 7 4" xfId="38533" xr:uid="{00000000-0005-0000-0000-0000CE950000}"/>
    <cellStyle name="20% - Accent1 4 2 7 4 2" xfId="38534" xr:uid="{00000000-0005-0000-0000-0000CF950000}"/>
    <cellStyle name="20% - Accent1 4 2 7 4 2 2" xfId="38535" xr:uid="{00000000-0005-0000-0000-0000D0950000}"/>
    <cellStyle name="20% - Accent1 4 2 7 4 2 2 2" xfId="38536" xr:uid="{00000000-0005-0000-0000-0000D1950000}"/>
    <cellStyle name="20% - Accent1 4 2 7 4 2 2 2 2" xfId="38537" xr:uid="{00000000-0005-0000-0000-0000D2950000}"/>
    <cellStyle name="20% - Accent1 4 2 7 4 2 2 3" xfId="38538" xr:uid="{00000000-0005-0000-0000-0000D3950000}"/>
    <cellStyle name="20% - Accent1 4 2 7 4 2 3" xfId="38539" xr:uid="{00000000-0005-0000-0000-0000D4950000}"/>
    <cellStyle name="20% - Accent1 4 2 7 4 2 3 2" xfId="38540" xr:uid="{00000000-0005-0000-0000-0000D5950000}"/>
    <cellStyle name="20% - Accent1 4 2 7 4 2 4" xfId="38541" xr:uid="{00000000-0005-0000-0000-0000D6950000}"/>
    <cellStyle name="20% - Accent1 4 2 7 4 3" xfId="38542" xr:uid="{00000000-0005-0000-0000-0000D7950000}"/>
    <cellStyle name="20% - Accent1 4 2 7 4 3 2" xfId="38543" xr:uid="{00000000-0005-0000-0000-0000D8950000}"/>
    <cellStyle name="20% - Accent1 4 2 7 4 3 2 2" xfId="38544" xr:uid="{00000000-0005-0000-0000-0000D9950000}"/>
    <cellStyle name="20% - Accent1 4 2 7 4 3 2 2 2" xfId="38545" xr:uid="{00000000-0005-0000-0000-0000DA950000}"/>
    <cellStyle name="20% - Accent1 4 2 7 4 3 2 3" xfId="38546" xr:uid="{00000000-0005-0000-0000-0000DB950000}"/>
    <cellStyle name="20% - Accent1 4 2 7 4 3 3" xfId="38547" xr:uid="{00000000-0005-0000-0000-0000DC950000}"/>
    <cellStyle name="20% - Accent1 4 2 7 4 3 3 2" xfId="38548" xr:uid="{00000000-0005-0000-0000-0000DD950000}"/>
    <cellStyle name="20% - Accent1 4 2 7 4 3 4" xfId="38549" xr:uid="{00000000-0005-0000-0000-0000DE950000}"/>
    <cellStyle name="20% - Accent1 4 2 7 4 4" xfId="38550" xr:uid="{00000000-0005-0000-0000-0000DF950000}"/>
    <cellStyle name="20% - Accent1 4 2 7 4 4 2" xfId="38551" xr:uid="{00000000-0005-0000-0000-0000E0950000}"/>
    <cellStyle name="20% - Accent1 4 2 7 4 4 2 2" xfId="38552" xr:uid="{00000000-0005-0000-0000-0000E1950000}"/>
    <cellStyle name="20% - Accent1 4 2 7 4 4 2 2 2" xfId="38553" xr:uid="{00000000-0005-0000-0000-0000E2950000}"/>
    <cellStyle name="20% - Accent1 4 2 7 4 4 2 3" xfId="38554" xr:uid="{00000000-0005-0000-0000-0000E3950000}"/>
    <cellStyle name="20% - Accent1 4 2 7 4 4 3" xfId="38555" xr:uid="{00000000-0005-0000-0000-0000E4950000}"/>
    <cellStyle name="20% - Accent1 4 2 7 4 4 3 2" xfId="38556" xr:uid="{00000000-0005-0000-0000-0000E5950000}"/>
    <cellStyle name="20% - Accent1 4 2 7 4 4 4" xfId="38557" xr:uid="{00000000-0005-0000-0000-0000E6950000}"/>
    <cellStyle name="20% - Accent1 4 2 7 4 5" xfId="38558" xr:uid="{00000000-0005-0000-0000-0000E7950000}"/>
    <cellStyle name="20% - Accent1 4 2 7 4 5 2" xfId="38559" xr:uid="{00000000-0005-0000-0000-0000E8950000}"/>
    <cellStyle name="20% - Accent1 4 2 7 4 5 2 2" xfId="38560" xr:uid="{00000000-0005-0000-0000-0000E9950000}"/>
    <cellStyle name="20% - Accent1 4 2 7 4 5 3" xfId="38561" xr:uid="{00000000-0005-0000-0000-0000EA950000}"/>
    <cellStyle name="20% - Accent1 4 2 7 4 6" xfId="38562" xr:uid="{00000000-0005-0000-0000-0000EB950000}"/>
    <cellStyle name="20% - Accent1 4 2 7 4 6 2" xfId="38563" xr:uid="{00000000-0005-0000-0000-0000EC950000}"/>
    <cellStyle name="20% - Accent1 4 2 7 4 6 2 2" xfId="38564" xr:uid="{00000000-0005-0000-0000-0000ED950000}"/>
    <cellStyle name="20% - Accent1 4 2 7 4 6 3" xfId="38565" xr:uid="{00000000-0005-0000-0000-0000EE950000}"/>
    <cellStyle name="20% - Accent1 4 2 7 4 7" xfId="38566" xr:uid="{00000000-0005-0000-0000-0000EF950000}"/>
    <cellStyle name="20% - Accent1 4 2 7 4 7 2" xfId="38567" xr:uid="{00000000-0005-0000-0000-0000F0950000}"/>
    <cellStyle name="20% - Accent1 4 2 7 4 8" xfId="38568" xr:uid="{00000000-0005-0000-0000-0000F1950000}"/>
    <cellStyle name="20% - Accent1 4 2 7 4 8 2" xfId="38569" xr:uid="{00000000-0005-0000-0000-0000F2950000}"/>
    <cellStyle name="20% - Accent1 4 2 7 4 9" xfId="38570" xr:uid="{00000000-0005-0000-0000-0000F3950000}"/>
    <cellStyle name="20% - Accent1 4 2 7 5" xfId="38571" xr:uid="{00000000-0005-0000-0000-0000F4950000}"/>
    <cellStyle name="20% - Accent1 4 2 7 5 2" xfId="38572" xr:uid="{00000000-0005-0000-0000-0000F5950000}"/>
    <cellStyle name="20% - Accent1 4 2 7 5 2 2" xfId="38573" xr:uid="{00000000-0005-0000-0000-0000F6950000}"/>
    <cellStyle name="20% - Accent1 4 2 7 5 2 2 2" xfId="38574" xr:uid="{00000000-0005-0000-0000-0000F7950000}"/>
    <cellStyle name="20% - Accent1 4 2 7 5 2 3" xfId="38575" xr:uid="{00000000-0005-0000-0000-0000F8950000}"/>
    <cellStyle name="20% - Accent1 4 2 7 5 3" xfId="38576" xr:uid="{00000000-0005-0000-0000-0000F9950000}"/>
    <cellStyle name="20% - Accent1 4 2 7 5 3 2" xfId="38577" xr:uid="{00000000-0005-0000-0000-0000FA950000}"/>
    <cellStyle name="20% - Accent1 4 2 7 5 4" xfId="38578" xr:uid="{00000000-0005-0000-0000-0000FB950000}"/>
    <cellStyle name="20% - Accent1 4 2 7 6" xfId="38579" xr:uid="{00000000-0005-0000-0000-0000FC950000}"/>
    <cellStyle name="20% - Accent1 4 2 7 6 2" xfId="38580" xr:uid="{00000000-0005-0000-0000-0000FD950000}"/>
    <cellStyle name="20% - Accent1 4 2 7 6 2 2" xfId="38581" xr:uid="{00000000-0005-0000-0000-0000FE950000}"/>
    <cellStyle name="20% - Accent1 4 2 7 6 2 2 2" xfId="38582" xr:uid="{00000000-0005-0000-0000-0000FF950000}"/>
    <cellStyle name="20% - Accent1 4 2 7 6 2 3" xfId="38583" xr:uid="{00000000-0005-0000-0000-000000960000}"/>
    <cellStyle name="20% - Accent1 4 2 7 6 3" xfId="38584" xr:uid="{00000000-0005-0000-0000-000001960000}"/>
    <cellStyle name="20% - Accent1 4 2 7 6 3 2" xfId="38585" xr:uid="{00000000-0005-0000-0000-000002960000}"/>
    <cellStyle name="20% - Accent1 4 2 7 6 4" xfId="38586" xr:uid="{00000000-0005-0000-0000-000003960000}"/>
    <cellStyle name="20% - Accent1 4 2 7 7" xfId="38587" xr:uid="{00000000-0005-0000-0000-000004960000}"/>
    <cellStyle name="20% - Accent1 4 2 7 7 2" xfId="38588" xr:uid="{00000000-0005-0000-0000-000005960000}"/>
    <cellStyle name="20% - Accent1 4 2 7 7 2 2" xfId="38589" xr:uid="{00000000-0005-0000-0000-000006960000}"/>
    <cellStyle name="20% - Accent1 4 2 7 7 2 2 2" xfId="38590" xr:uid="{00000000-0005-0000-0000-000007960000}"/>
    <cellStyle name="20% - Accent1 4 2 7 7 2 3" xfId="38591" xr:uid="{00000000-0005-0000-0000-000008960000}"/>
    <cellStyle name="20% - Accent1 4 2 7 7 3" xfId="38592" xr:uid="{00000000-0005-0000-0000-000009960000}"/>
    <cellStyle name="20% - Accent1 4 2 7 7 3 2" xfId="38593" xr:uid="{00000000-0005-0000-0000-00000A960000}"/>
    <cellStyle name="20% - Accent1 4 2 7 7 4" xfId="38594" xr:uid="{00000000-0005-0000-0000-00000B960000}"/>
    <cellStyle name="20% - Accent1 4 2 7 8" xfId="38595" xr:uid="{00000000-0005-0000-0000-00000C960000}"/>
    <cellStyle name="20% - Accent1 4 2 7 8 2" xfId="38596" xr:uid="{00000000-0005-0000-0000-00000D960000}"/>
    <cellStyle name="20% - Accent1 4 2 7 8 2 2" xfId="38597" xr:uid="{00000000-0005-0000-0000-00000E960000}"/>
    <cellStyle name="20% - Accent1 4 2 7 8 3" xfId="38598" xr:uid="{00000000-0005-0000-0000-00000F960000}"/>
    <cellStyle name="20% - Accent1 4 2 7 9" xfId="38599" xr:uid="{00000000-0005-0000-0000-000010960000}"/>
    <cellStyle name="20% - Accent1 4 2 7 9 2" xfId="38600" xr:uid="{00000000-0005-0000-0000-000011960000}"/>
    <cellStyle name="20% - Accent1 4 2 7 9 2 2" xfId="38601" xr:uid="{00000000-0005-0000-0000-000012960000}"/>
    <cellStyle name="20% - Accent1 4 2 7 9 3" xfId="38602" xr:uid="{00000000-0005-0000-0000-000013960000}"/>
    <cellStyle name="20% - Accent1 4 2 8" xfId="38603" xr:uid="{00000000-0005-0000-0000-000014960000}"/>
    <cellStyle name="20% - Accent1 4 2 8 10" xfId="38604" xr:uid="{00000000-0005-0000-0000-000015960000}"/>
    <cellStyle name="20% - Accent1 4 2 8 10 2" xfId="38605" xr:uid="{00000000-0005-0000-0000-000016960000}"/>
    <cellStyle name="20% - Accent1 4 2 8 11" xfId="38606" xr:uid="{00000000-0005-0000-0000-000017960000}"/>
    <cellStyle name="20% - Accent1 4 2 8 2" xfId="38607" xr:uid="{00000000-0005-0000-0000-000018960000}"/>
    <cellStyle name="20% - Accent1 4 2 8 2 2" xfId="38608" xr:uid="{00000000-0005-0000-0000-000019960000}"/>
    <cellStyle name="20% - Accent1 4 2 8 2 2 2" xfId="38609" xr:uid="{00000000-0005-0000-0000-00001A960000}"/>
    <cellStyle name="20% - Accent1 4 2 8 2 2 2 2" xfId="38610" xr:uid="{00000000-0005-0000-0000-00001B960000}"/>
    <cellStyle name="20% - Accent1 4 2 8 2 2 2 2 2" xfId="38611" xr:uid="{00000000-0005-0000-0000-00001C960000}"/>
    <cellStyle name="20% - Accent1 4 2 8 2 2 2 3" xfId="38612" xr:uid="{00000000-0005-0000-0000-00001D960000}"/>
    <cellStyle name="20% - Accent1 4 2 8 2 2 3" xfId="38613" xr:uid="{00000000-0005-0000-0000-00001E960000}"/>
    <cellStyle name="20% - Accent1 4 2 8 2 2 3 2" xfId="38614" xr:uid="{00000000-0005-0000-0000-00001F960000}"/>
    <cellStyle name="20% - Accent1 4 2 8 2 2 4" xfId="38615" xr:uid="{00000000-0005-0000-0000-000020960000}"/>
    <cellStyle name="20% - Accent1 4 2 8 2 3" xfId="38616" xr:uid="{00000000-0005-0000-0000-000021960000}"/>
    <cellStyle name="20% - Accent1 4 2 8 2 3 2" xfId="38617" xr:uid="{00000000-0005-0000-0000-000022960000}"/>
    <cellStyle name="20% - Accent1 4 2 8 2 3 2 2" xfId="38618" xr:uid="{00000000-0005-0000-0000-000023960000}"/>
    <cellStyle name="20% - Accent1 4 2 8 2 3 2 2 2" xfId="38619" xr:uid="{00000000-0005-0000-0000-000024960000}"/>
    <cellStyle name="20% - Accent1 4 2 8 2 3 2 3" xfId="38620" xr:uid="{00000000-0005-0000-0000-000025960000}"/>
    <cellStyle name="20% - Accent1 4 2 8 2 3 3" xfId="38621" xr:uid="{00000000-0005-0000-0000-000026960000}"/>
    <cellStyle name="20% - Accent1 4 2 8 2 3 3 2" xfId="38622" xr:uid="{00000000-0005-0000-0000-000027960000}"/>
    <cellStyle name="20% - Accent1 4 2 8 2 3 4" xfId="38623" xr:uid="{00000000-0005-0000-0000-000028960000}"/>
    <cellStyle name="20% - Accent1 4 2 8 2 4" xfId="38624" xr:uid="{00000000-0005-0000-0000-000029960000}"/>
    <cellStyle name="20% - Accent1 4 2 8 2 4 2" xfId="38625" xr:uid="{00000000-0005-0000-0000-00002A960000}"/>
    <cellStyle name="20% - Accent1 4 2 8 2 4 2 2" xfId="38626" xr:uid="{00000000-0005-0000-0000-00002B960000}"/>
    <cellStyle name="20% - Accent1 4 2 8 2 4 2 2 2" xfId="38627" xr:uid="{00000000-0005-0000-0000-00002C960000}"/>
    <cellStyle name="20% - Accent1 4 2 8 2 4 2 3" xfId="38628" xr:uid="{00000000-0005-0000-0000-00002D960000}"/>
    <cellStyle name="20% - Accent1 4 2 8 2 4 3" xfId="38629" xr:uid="{00000000-0005-0000-0000-00002E960000}"/>
    <cellStyle name="20% - Accent1 4 2 8 2 4 3 2" xfId="38630" xr:uid="{00000000-0005-0000-0000-00002F960000}"/>
    <cellStyle name="20% - Accent1 4 2 8 2 4 4" xfId="38631" xr:uid="{00000000-0005-0000-0000-000030960000}"/>
    <cellStyle name="20% - Accent1 4 2 8 2 5" xfId="38632" xr:uid="{00000000-0005-0000-0000-000031960000}"/>
    <cellStyle name="20% - Accent1 4 2 8 2 5 2" xfId="38633" xr:uid="{00000000-0005-0000-0000-000032960000}"/>
    <cellStyle name="20% - Accent1 4 2 8 2 5 2 2" xfId="38634" xr:uid="{00000000-0005-0000-0000-000033960000}"/>
    <cellStyle name="20% - Accent1 4 2 8 2 5 3" xfId="38635" xr:uid="{00000000-0005-0000-0000-000034960000}"/>
    <cellStyle name="20% - Accent1 4 2 8 2 6" xfId="38636" xr:uid="{00000000-0005-0000-0000-000035960000}"/>
    <cellStyle name="20% - Accent1 4 2 8 2 6 2" xfId="38637" xr:uid="{00000000-0005-0000-0000-000036960000}"/>
    <cellStyle name="20% - Accent1 4 2 8 2 6 2 2" xfId="38638" xr:uid="{00000000-0005-0000-0000-000037960000}"/>
    <cellStyle name="20% - Accent1 4 2 8 2 6 3" xfId="38639" xr:uid="{00000000-0005-0000-0000-000038960000}"/>
    <cellStyle name="20% - Accent1 4 2 8 2 7" xfId="38640" xr:uid="{00000000-0005-0000-0000-000039960000}"/>
    <cellStyle name="20% - Accent1 4 2 8 2 7 2" xfId="38641" xr:uid="{00000000-0005-0000-0000-00003A960000}"/>
    <cellStyle name="20% - Accent1 4 2 8 2 8" xfId="38642" xr:uid="{00000000-0005-0000-0000-00003B960000}"/>
    <cellStyle name="20% - Accent1 4 2 8 2 8 2" xfId="38643" xr:uid="{00000000-0005-0000-0000-00003C960000}"/>
    <cellStyle name="20% - Accent1 4 2 8 2 9" xfId="38644" xr:uid="{00000000-0005-0000-0000-00003D960000}"/>
    <cellStyle name="20% - Accent1 4 2 8 3" xfId="38645" xr:uid="{00000000-0005-0000-0000-00003E960000}"/>
    <cellStyle name="20% - Accent1 4 2 8 3 2" xfId="38646" xr:uid="{00000000-0005-0000-0000-00003F960000}"/>
    <cellStyle name="20% - Accent1 4 2 8 3 2 2" xfId="38647" xr:uid="{00000000-0005-0000-0000-000040960000}"/>
    <cellStyle name="20% - Accent1 4 2 8 3 2 2 2" xfId="38648" xr:uid="{00000000-0005-0000-0000-000041960000}"/>
    <cellStyle name="20% - Accent1 4 2 8 3 2 2 2 2" xfId="38649" xr:uid="{00000000-0005-0000-0000-000042960000}"/>
    <cellStyle name="20% - Accent1 4 2 8 3 2 2 3" xfId="38650" xr:uid="{00000000-0005-0000-0000-000043960000}"/>
    <cellStyle name="20% - Accent1 4 2 8 3 2 3" xfId="38651" xr:uid="{00000000-0005-0000-0000-000044960000}"/>
    <cellStyle name="20% - Accent1 4 2 8 3 2 3 2" xfId="38652" xr:uid="{00000000-0005-0000-0000-000045960000}"/>
    <cellStyle name="20% - Accent1 4 2 8 3 2 4" xfId="38653" xr:uid="{00000000-0005-0000-0000-000046960000}"/>
    <cellStyle name="20% - Accent1 4 2 8 3 3" xfId="38654" xr:uid="{00000000-0005-0000-0000-000047960000}"/>
    <cellStyle name="20% - Accent1 4 2 8 3 3 2" xfId="38655" xr:uid="{00000000-0005-0000-0000-000048960000}"/>
    <cellStyle name="20% - Accent1 4 2 8 3 3 2 2" xfId="38656" xr:uid="{00000000-0005-0000-0000-000049960000}"/>
    <cellStyle name="20% - Accent1 4 2 8 3 3 2 2 2" xfId="38657" xr:uid="{00000000-0005-0000-0000-00004A960000}"/>
    <cellStyle name="20% - Accent1 4 2 8 3 3 2 3" xfId="38658" xr:uid="{00000000-0005-0000-0000-00004B960000}"/>
    <cellStyle name="20% - Accent1 4 2 8 3 3 3" xfId="38659" xr:uid="{00000000-0005-0000-0000-00004C960000}"/>
    <cellStyle name="20% - Accent1 4 2 8 3 3 3 2" xfId="38660" xr:uid="{00000000-0005-0000-0000-00004D960000}"/>
    <cellStyle name="20% - Accent1 4 2 8 3 3 4" xfId="38661" xr:uid="{00000000-0005-0000-0000-00004E960000}"/>
    <cellStyle name="20% - Accent1 4 2 8 3 4" xfId="38662" xr:uid="{00000000-0005-0000-0000-00004F960000}"/>
    <cellStyle name="20% - Accent1 4 2 8 3 4 2" xfId="38663" xr:uid="{00000000-0005-0000-0000-000050960000}"/>
    <cellStyle name="20% - Accent1 4 2 8 3 4 2 2" xfId="38664" xr:uid="{00000000-0005-0000-0000-000051960000}"/>
    <cellStyle name="20% - Accent1 4 2 8 3 4 2 2 2" xfId="38665" xr:uid="{00000000-0005-0000-0000-000052960000}"/>
    <cellStyle name="20% - Accent1 4 2 8 3 4 2 3" xfId="38666" xr:uid="{00000000-0005-0000-0000-000053960000}"/>
    <cellStyle name="20% - Accent1 4 2 8 3 4 3" xfId="38667" xr:uid="{00000000-0005-0000-0000-000054960000}"/>
    <cellStyle name="20% - Accent1 4 2 8 3 4 3 2" xfId="38668" xr:uid="{00000000-0005-0000-0000-000055960000}"/>
    <cellStyle name="20% - Accent1 4 2 8 3 4 4" xfId="38669" xr:uid="{00000000-0005-0000-0000-000056960000}"/>
    <cellStyle name="20% - Accent1 4 2 8 3 5" xfId="38670" xr:uid="{00000000-0005-0000-0000-000057960000}"/>
    <cellStyle name="20% - Accent1 4 2 8 3 5 2" xfId="38671" xr:uid="{00000000-0005-0000-0000-000058960000}"/>
    <cellStyle name="20% - Accent1 4 2 8 3 5 2 2" xfId="38672" xr:uid="{00000000-0005-0000-0000-000059960000}"/>
    <cellStyle name="20% - Accent1 4 2 8 3 5 3" xfId="38673" xr:uid="{00000000-0005-0000-0000-00005A960000}"/>
    <cellStyle name="20% - Accent1 4 2 8 3 6" xfId="38674" xr:uid="{00000000-0005-0000-0000-00005B960000}"/>
    <cellStyle name="20% - Accent1 4 2 8 3 6 2" xfId="38675" xr:uid="{00000000-0005-0000-0000-00005C960000}"/>
    <cellStyle name="20% - Accent1 4 2 8 3 6 2 2" xfId="38676" xr:uid="{00000000-0005-0000-0000-00005D960000}"/>
    <cellStyle name="20% - Accent1 4 2 8 3 6 3" xfId="38677" xr:uid="{00000000-0005-0000-0000-00005E960000}"/>
    <cellStyle name="20% - Accent1 4 2 8 3 7" xfId="38678" xr:uid="{00000000-0005-0000-0000-00005F960000}"/>
    <cellStyle name="20% - Accent1 4 2 8 3 7 2" xfId="38679" xr:uid="{00000000-0005-0000-0000-000060960000}"/>
    <cellStyle name="20% - Accent1 4 2 8 3 8" xfId="38680" xr:uid="{00000000-0005-0000-0000-000061960000}"/>
    <cellStyle name="20% - Accent1 4 2 8 3 8 2" xfId="38681" xr:uid="{00000000-0005-0000-0000-000062960000}"/>
    <cellStyle name="20% - Accent1 4 2 8 3 9" xfId="38682" xr:uid="{00000000-0005-0000-0000-000063960000}"/>
    <cellStyle name="20% - Accent1 4 2 8 4" xfId="38683" xr:uid="{00000000-0005-0000-0000-000064960000}"/>
    <cellStyle name="20% - Accent1 4 2 8 4 2" xfId="38684" xr:uid="{00000000-0005-0000-0000-000065960000}"/>
    <cellStyle name="20% - Accent1 4 2 8 4 2 2" xfId="38685" xr:uid="{00000000-0005-0000-0000-000066960000}"/>
    <cellStyle name="20% - Accent1 4 2 8 4 2 2 2" xfId="38686" xr:uid="{00000000-0005-0000-0000-000067960000}"/>
    <cellStyle name="20% - Accent1 4 2 8 4 2 3" xfId="38687" xr:uid="{00000000-0005-0000-0000-000068960000}"/>
    <cellStyle name="20% - Accent1 4 2 8 4 3" xfId="38688" xr:uid="{00000000-0005-0000-0000-000069960000}"/>
    <cellStyle name="20% - Accent1 4 2 8 4 3 2" xfId="38689" xr:uid="{00000000-0005-0000-0000-00006A960000}"/>
    <cellStyle name="20% - Accent1 4 2 8 4 4" xfId="38690" xr:uid="{00000000-0005-0000-0000-00006B960000}"/>
    <cellStyle name="20% - Accent1 4 2 8 5" xfId="38691" xr:uid="{00000000-0005-0000-0000-00006C960000}"/>
    <cellStyle name="20% - Accent1 4 2 8 5 2" xfId="38692" xr:uid="{00000000-0005-0000-0000-00006D960000}"/>
    <cellStyle name="20% - Accent1 4 2 8 5 2 2" xfId="38693" xr:uid="{00000000-0005-0000-0000-00006E960000}"/>
    <cellStyle name="20% - Accent1 4 2 8 5 2 2 2" xfId="38694" xr:uid="{00000000-0005-0000-0000-00006F960000}"/>
    <cellStyle name="20% - Accent1 4 2 8 5 2 3" xfId="38695" xr:uid="{00000000-0005-0000-0000-000070960000}"/>
    <cellStyle name="20% - Accent1 4 2 8 5 3" xfId="38696" xr:uid="{00000000-0005-0000-0000-000071960000}"/>
    <cellStyle name="20% - Accent1 4 2 8 5 3 2" xfId="38697" xr:uid="{00000000-0005-0000-0000-000072960000}"/>
    <cellStyle name="20% - Accent1 4 2 8 5 4" xfId="38698" xr:uid="{00000000-0005-0000-0000-000073960000}"/>
    <cellStyle name="20% - Accent1 4 2 8 6" xfId="38699" xr:uid="{00000000-0005-0000-0000-000074960000}"/>
    <cellStyle name="20% - Accent1 4 2 8 6 2" xfId="38700" xr:uid="{00000000-0005-0000-0000-000075960000}"/>
    <cellStyle name="20% - Accent1 4 2 8 6 2 2" xfId="38701" xr:uid="{00000000-0005-0000-0000-000076960000}"/>
    <cellStyle name="20% - Accent1 4 2 8 6 2 2 2" xfId="38702" xr:uid="{00000000-0005-0000-0000-000077960000}"/>
    <cellStyle name="20% - Accent1 4 2 8 6 2 3" xfId="38703" xr:uid="{00000000-0005-0000-0000-000078960000}"/>
    <cellStyle name="20% - Accent1 4 2 8 6 3" xfId="38704" xr:uid="{00000000-0005-0000-0000-000079960000}"/>
    <cellStyle name="20% - Accent1 4 2 8 6 3 2" xfId="38705" xr:uid="{00000000-0005-0000-0000-00007A960000}"/>
    <cellStyle name="20% - Accent1 4 2 8 6 4" xfId="38706" xr:uid="{00000000-0005-0000-0000-00007B960000}"/>
    <cellStyle name="20% - Accent1 4 2 8 7" xfId="38707" xr:uid="{00000000-0005-0000-0000-00007C960000}"/>
    <cellStyle name="20% - Accent1 4 2 8 7 2" xfId="38708" xr:uid="{00000000-0005-0000-0000-00007D960000}"/>
    <cellStyle name="20% - Accent1 4 2 8 7 2 2" xfId="38709" xr:uid="{00000000-0005-0000-0000-00007E960000}"/>
    <cellStyle name="20% - Accent1 4 2 8 7 3" xfId="38710" xr:uid="{00000000-0005-0000-0000-00007F960000}"/>
    <cellStyle name="20% - Accent1 4 2 8 8" xfId="38711" xr:uid="{00000000-0005-0000-0000-000080960000}"/>
    <cellStyle name="20% - Accent1 4 2 8 8 2" xfId="38712" xr:uid="{00000000-0005-0000-0000-000081960000}"/>
    <cellStyle name="20% - Accent1 4 2 8 8 2 2" xfId="38713" xr:uid="{00000000-0005-0000-0000-000082960000}"/>
    <cellStyle name="20% - Accent1 4 2 8 8 3" xfId="38714" xr:uid="{00000000-0005-0000-0000-000083960000}"/>
    <cellStyle name="20% - Accent1 4 2 8 9" xfId="38715" xr:uid="{00000000-0005-0000-0000-000084960000}"/>
    <cellStyle name="20% - Accent1 4 2 8 9 2" xfId="38716" xr:uid="{00000000-0005-0000-0000-000085960000}"/>
    <cellStyle name="20% - Accent1 4 2 9" xfId="38717" xr:uid="{00000000-0005-0000-0000-000086960000}"/>
    <cellStyle name="20% - Accent1 4 2 9 10" xfId="38718" xr:uid="{00000000-0005-0000-0000-000087960000}"/>
    <cellStyle name="20% - Accent1 4 2 9 10 2" xfId="38719" xr:uid="{00000000-0005-0000-0000-000088960000}"/>
    <cellStyle name="20% - Accent1 4 2 9 11" xfId="38720" xr:uid="{00000000-0005-0000-0000-000089960000}"/>
    <cellStyle name="20% - Accent1 4 2 9 2" xfId="38721" xr:uid="{00000000-0005-0000-0000-00008A960000}"/>
    <cellStyle name="20% - Accent1 4 2 9 2 2" xfId="38722" xr:uid="{00000000-0005-0000-0000-00008B960000}"/>
    <cellStyle name="20% - Accent1 4 2 9 2 2 2" xfId="38723" xr:uid="{00000000-0005-0000-0000-00008C960000}"/>
    <cellStyle name="20% - Accent1 4 2 9 2 2 2 2" xfId="38724" xr:uid="{00000000-0005-0000-0000-00008D960000}"/>
    <cellStyle name="20% - Accent1 4 2 9 2 2 2 2 2" xfId="38725" xr:uid="{00000000-0005-0000-0000-00008E960000}"/>
    <cellStyle name="20% - Accent1 4 2 9 2 2 2 3" xfId="38726" xr:uid="{00000000-0005-0000-0000-00008F960000}"/>
    <cellStyle name="20% - Accent1 4 2 9 2 2 3" xfId="38727" xr:uid="{00000000-0005-0000-0000-000090960000}"/>
    <cellStyle name="20% - Accent1 4 2 9 2 2 3 2" xfId="38728" xr:uid="{00000000-0005-0000-0000-000091960000}"/>
    <cellStyle name="20% - Accent1 4 2 9 2 2 4" xfId="38729" xr:uid="{00000000-0005-0000-0000-000092960000}"/>
    <cellStyle name="20% - Accent1 4 2 9 2 3" xfId="38730" xr:uid="{00000000-0005-0000-0000-000093960000}"/>
    <cellStyle name="20% - Accent1 4 2 9 2 3 2" xfId="38731" xr:uid="{00000000-0005-0000-0000-000094960000}"/>
    <cellStyle name="20% - Accent1 4 2 9 2 3 2 2" xfId="38732" xr:uid="{00000000-0005-0000-0000-000095960000}"/>
    <cellStyle name="20% - Accent1 4 2 9 2 3 2 2 2" xfId="38733" xr:uid="{00000000-0005-0000-0000-000096960000}"/>
    <cellStyle name="20% - Accent1 4 2 9 2 3 2 3" xfId="38734" xr:uid="{00000000-0005-0000-0000-000097960000}"/>
    <cellStyle name="20% - Accent1 4 2 9 2 3 3" xfId="38735" xr:uid="{00000000-0005-0000-0000-000098960000}"/>
    <cellStyle name="20% - Accent1 4 2 9 2 3 3 2" xfId="38736" xr:uid="{00000000-0005-0000-0000-000099960000}"/>
    <cellStyle name="20% - Accent1 4 2 9 2 3 4" xfId="38737" xr:uid="{00000000-0005-0000-0000-00009A960000}"/>
    <cellStyle name="20% - Accent1 4 2 9 2 4" xfId="38738" xr:uid="{00000000-0005-0000-0000-00009B960000}"/>
    <cellStyle name="20% - Accent1 4 2 9 2 4 2" xfId="38739" xr:uid="{00000000-0005-0000-0000-00009C960000}"/>
    <cellStyle name="20% - Accent1 4 2 9 2 4 2 2" xfId="38740" xr:uid="{00000000-0005-0000-0000-00009D960000}"/>
    <cellStyle name="20% - Accent1 4 2 9 2 4 2 2 2" xfId="38741" xr:uid="{00000000-0005-0000-0000-00009E960000}"/>
    <cellStyle name="20% - Accent1 4 2 9 2 4 2 3" xfId="38742" xr:uid="{00000000-0005-0000-0000-00009F960000}"/>
    <cellStyle name="20% - Accent1 4 2 9 2 4 3" xfId="38743" xr:uid="{00000000-0005-0000-0000-0000A0960000}"/>
    <cellStyle name="20% - Accent1 4 2 9 2 4 3 2" xfId="38744" xr:uid="{00000000-0005-0000-0000-0000A1960000}"/>
    <cellStyle name="20% - Accent1 4 2 9 2 4 4" xfId="38745" xr:uid="{00000000-0005-0000-0000-0000A2960000}"/>
    <cellStyle name="20% - Accent1 4 2 9 2 5" xfId="38746" xr:uid="{00000000-0005-0000-0000-0000A3960000}"/>
    <cellStyle name="20% - Accent1 4 2 9 2 5 2" xfId="38747" xr:uid="{00000000-0005-0000-0000-0000A4960000}"/>
    <cellStyle name="20% - Accent1 4 2 9 2 5 2 2" xfId="38748" xr:uid="{00000000-0005-0000-0000-0000A5960000}"/>
    <cellStyle name="20% - Accent1 4 2 9 2 5 3" xfId="38749" xr:uid="{00000000-0005-0000-0000-0000A6960000}"/>
    <cellStyle name="20% - Accent1 4 2 9 2 6" xfId="38750" xr:uid="{00000000-0005-0000-0000-0000A7960000}"/>
    <cellStyle name="20% - Accent1 4 2 9 2 6 2" xfId="38751" xr:uid="{00000000-0005-0000-0000-0000A8960000}"/>
    <cellStyle name="20% - Accent1 4 2 9 2 6 2 2" xfId="38752" xr:uid="{00000000-0005-0000-0000-0000A9960000}"/>
    <cellStyle name="20% - Accent1 4 2 9 2 6 3" xfId="38753" xr:uid="{00000000-0005-0000-0000-0000AA960000}"/>
    <cellStyle name="20% - Accent1 4 2 9 2 7" xfId="38754" xr:uid="{00000000-0005-0000-0000-0000AB960000}"/>
    <cellStyle name="20% - Accent1 4 2 9 2 7 2" xfId="38755" xr:uid="{00000000-0005-0000-0000-0000AC960000}"/>
    <cellStyle name="20% - Accent1 4 2 9 2 8" xfId="38756" xr:uid="{00000000-0005-0000-0000-0000AD960000}"/>
    <cellStyle name="20% - Accent1 4 2 9 2 8 2" xfId="38757" xr:uid="{00000000-0005-0000-0000-0000AE960000}"/>
    <cellStyle name="20% - Accent1 4 2 9 2 9" xfId="38758" xr:uid="{00000000-0005-0000-0000-0000AF960000}"/>
    <cellStyle name="20% - Accent1 4 2 9 3" xfId="38759" xr:uid="{00000000-0005-0000-0000-0000B0960000}"/>
    <cellStyle name="20% - Accent1 4 2 9 3 2" xfId="38760" xr:uid="{00000000-0005-0000-0000-0000B1960000}"/>
    <cellStyle name="20% - Accent1 4 2 9 3 2 2" xfId="38761" xr:uid="{00000000-0005-0000-0000-0000B2960000}"/>
    <cellStyle name="20% - Accent1 4 2 9 3 2 2 2" xfId="38762" xr:uid="{00000000-0005-0000-0000-0000B3960000}"/>
    <cellStyle name="20% - Accent1 4 2 9 3 2 2 2 2" xfId="38763" xr:uid="{00000000-0005-0000-0000-0000B4960000}"/>
    <cellStyle name="20% - Accent1 4 2 9 3 2 2 3" xfId="38764" xr:uid="{00000000-0005-0000-0000-0000B5960000}"/>
    <cellStyle name="20% - Accent1 4 2 9 3 2 3" xfId="38765" xr:uid="{00000000-0005-0000-0000-0000B6960000}"/>
    <cellStyle name="20% - Accent1 4 2 9 3 2 3 2" xfId="38766" xr:uid="{00000000-0005-0000-0000-0000B7960000}"/>
    <cellStyle name="20% - Accent1 4 2 9 3 2 4" xfId="38767" xr:uid="{00000000-0005-0000-0000-0000B8960000}"/>
    <cellStyle name="20% - Accent1 4 2 9 3 3" xfId="38768" xr:uid="{00000000-0005-0000-0000-0000B9960000}"/>
    <cellStyle name="20% - Accent1 4 2 9 3 3 2" xfId="38769" xr:uid="{00000000-0005-0000-0000-0000BA960000}"/>
    <cellStyle name="20% - Accent1 4 2 9 3 3 2 2" xfId="38770" xr:uid="{00000000-0005-0000-0000-0000BB960000}"/>
    <cellStyle name="20% - Accent1 4 2 9 3 3 2 2 2" xfId="38771" xr:uid="{00000000-0005-0000-0000-0000BC960000}"/>
    <cellStyle name="20% - Accent1 4 2 9 3 3 2 3" xfId="38772" xr:uid="{00000000-0005-0000-0000-0000BD960000}"/>
    <cellStyle name="20% - Accent1 4 2 9 3 3 3" xfId="38773" xr:uid="{00000000-0005-0000-0000-0000BE960000}"/>
    <cellStyle name="20% - Accent1 4 2 9 3 3 3 2" xfId="38774" xr:uid="{00000000-0005-0000-0000-0000BF960000}"/>
    <cellStyle name="20% - Accent1 4 2 9 3 3 4" xfId="38775" xr:uid="{00000000-0005-0000-0000-0000C0960000}"/>
    <cellStyle name="20% - Accent1 4 2 9 3 4" xfId="38776" xr:uid="{00000000-0005-0000-0000-0000C1960000}"/>
    <cellStyle name="20% - Accent1 4 2 9 3 4 2" xfId="38777" xr:uid="{00000000-0005-0000-0000-0000C2960000}"/>
    <cellStyle name="20% - Accent1 4 2 9 3 4 2 2" xfId="38778" xr:uid="{00000000-0005-0000-0000-0000C3960000}"/>
    <cellStyle name="20% - Accent1 4 2 9 3 4 2 2 2" xfId="38779" xr:uid="{00000000-0005-0000-0000-0000C4960000}"/>
    <cellStyle name="20% - Accent1 4 2 9 3 4 2 3" xfId="38780" xr:uid="{00000000-0005-0000-0000-0000C5960000}"/>
    <cellStyle name="20% - Accent1 4 2 9 3 4 3" xfId="38781" xr:uid="{00000000-0005-0000-0000-0000C6960000}"/>
    <cellStyle name="20% - Accent1 4 2 9 3 4 3 2" xfId="38782" xr:uid="{00000000-0005-0000-0000-0000C7960000}"/>
    <cellStyle name="20% - Accent1 4 2 9 3 4 4" xfId="38783" xr:uid="{00000000-0005-0000-0000-0000C8960000}"/>
    <cellStyle name="20% - Accent1 4 2 9 3 5" xfId="38784" xr:uid="{00000000-0005-0000-0000-0000C9960000}"/>
    <cellStyle name="20% - Accent1 4 2 9 3 5 2" xfId="38785" xr:uid="{00000000-0005-0000-0000-0000CA960000}"/>
    <cellStyle name="20% - Accent1 4 2 9 3 5 2 2" xfId="38786" xr:uid="{00000000-0005-0000-0000-0000CB960000}"/>
    <cellStyle name="20% - Accent1 4 2 9 3 5 3" xfId="38787" xr:uid="{00000000-0005-0000-0000-0000CC960000}"/>
    <cellStyle name="20% - Accent1 4 2 9 3 6" xfId="38788" xr:uid="{00000000-0005-0000-0000-0000CD960000}"/>
    <cellStyle name="20% - Accent1 4 2 9 3 6 2" xfId="38789" xr:uid="{00000000-0005-0000-0000-0000CE960000}"/>
    <cellStyle name="20% - Accent1 4 2 9 3 6 2 2" xfId="38790" xr:uid="{00000000-0005-0000-0000-0000CF960000}"/>
    <cellStyle name="20% - Accent1 4 2 9 3 6 3" xfId="38791" xr:uid="{00000000-0005-0000-0000-0000D0960000}"/>
    <cellStyle name="20% - Accent1 4 2 9 3 7" xfId="38792" xr:uid="{00000000-0005-0000-0000-0000D1960000}"/>
    <cellStyle name="20% - Accent1 4 2 9 3 7 2" xfId="38793" xr:uid="{00000000-0005-0000-0000-0000D2960000}"/>
    <cellStyle name="20% - Accent1 4 2 9 3 8" xfId="38794" xr:uid="{00000000-0005-0000-0000-0000D3960000}"/>
    <cellStyle name="20% - Accent1 4 2 9 3 8 2" xfId="38795" xr:uid="{00000000-0005-0000-0000-0000D4960000}"/>
    <cellStyle name="20% - Accent1 4 2 9 3 9" xfId="38796" xr:uid="{00000000-0005-0000-0000-0000D5960000}"/>
    <cellStyle name="20% - Accent1 4 2 9 4" xfId="38797" xr:uid="{00000000-0005-0000-0000-0000D6960000}"/>
    <cellStyle name="20% - Accent1 4 2 9 4 2" xfId="38798" xr:uid="{00000000-0005-0000-0000-0000D7960000}"/>
    <cellStyle name="20% - Accent1 4 2 9 4 2 2" xfId="38799" xr:uid="{00000000-0005-0000-0000-0000D8960000}"/>
    <cellStyle name="20% - Accent1 4 2 9 4 2 2 2" xfId="38800" xr:uid="{00000000-0005-0000-0000-0000D9960000}"/>
    <cellStyle name="20% - Accent1 4 2 9 4 2 3" xfId="38801" xr:uid="{00000000-0005-0000-0000-0000DA960000}"/>
    <cellStyle name="20% - Accent1 4 2 9 4 3" xfId="38802" xr:uid="{00000000-0005-0000-0000-0000DB960000}"/>
    <cellStyle name="20% - Accent1 4 2 9 4 3 2" xfId="38803" xr:uid="{00000000-0005-0000-0000-0000DC960000}"/>
    <cellStyle name="20% - Accent1 4 2 9 4 4" xfId="38804" xr:uid="{00000000-0005-0000-0000-0000DD960000}"/>
    <cellStyle name="20% - Accent1 4 2 9 5" xfId="38805" xr:uid="{00000000-0005-0000-0000-0000DE960000}"/>
    <cellStyle name="20% - Accent1 4 2 9 5 2" xfId="38806" xr:uid="{00000000-0005-0000-0000-0000DF960000}"/>
    <cellStyle name="20% - Accent1 4 2 9 5 2 2" xfId="38807" xr:uid="{00000000-0005-0000-0000-0000E0960000}"/>
    <cellStyle name="20% - Accent1 4 2 9 5 2 2 2" xfId="38808" xr:uid="{00000000-0005-0000-0000-0000E1960000}"/>
    <cellStyle name="20% - Accent1 4 2 9 5 2 3" xfId="38809" xr:uid="{00000000-0005-0000-0000-0000E2960000}"/>
    <cellStyle name="20% - Accent1 4 2 9 5 3" xfId="38810" xr:uid="{00000000-0005-0000-0000-0000E3960000}"/>
    <cellStyle name="20% - Accent1 4 2 9 5 3 2" xfId="38811" xr:uid="{00000000-0005-0000-0000-0000E4960000}"/>
    <cellStyle name="20% - Accent1 4 2 9 5 4" xfId="38812" xr:uid="{00000000-0005-0000-0000-0000E5960000}"/>
    <cellStyle name="20% - Accent1 4 2 9 6" xfId="38813" xr:uid="{00000000-0005-0000-0000-0000E6960000}"/>
    <cellStyle name="20% - Accent1 4 2 9 6 2" xfId="38814" xr:uid="{00000000-0005-0000-0000-0000E7960000}"/>
    <cellStyle name="20% - Accent1 4 2 9 6 2 2" xfId="38815" xr:uid="{00000000-0005-0000-0000-0000E8960000}"/>
    <cellStyle name="20% - Accent1 4 2 9 6 2 2 2" xfId="38816" xr:uid="{00000000-0005-0000-0000-0000E9960000}"/>
    <cellStyle name="20% - Accent1 4 2 9 6 2 3" xfId="38817" xr:uid="{00000000-0005-0000-0000-0000EA960000}"/>
    <cellStyle name="20% - Accent1 4 2 9 6 3" xfId="38818" xr:uid="{00000000-0005-0000-0000-0000EB960000}"/>
    <cellStyle name="20% - Accent1 4 2 9 6 3 2" xfId="38819" xr:uid="{00000000-0005-0000-0000-0000EC960000}"/>
    <cellStyle name="20% - Accent1 4 2 9 6 4" xfId="38820" xr:uid="{00000000-0005-0000-0000-0000ED960000}"/>
    <cellStyle name="20% - Accent1 4 2 9 7" xfId="38821" xr:uid="{00000000-0005-0000-0000-0000EE960000}"/>
    <cellStyle name="20% - Accent1 4 2 9 7 2" xfId="38822" xr:uid="{00000000-0005-0000-0000-0000EF960000}"/>
    <cellStyle name="20% - Accent1 4 2 9 7 2 2" xfId="38823" xr:uid="{00000000-0005-0000-0000-0000F0960000}"/>
    <cellStyle name="20% - Accent1 4 2 9 7 3" xfId="38824" xr:uid="{00000000-0005-0000-0000-0000F1960000}"/>
    <cellStyle name="20% - Accent1 4 2 9 8" xfId="38825" xr:uid="{00000000-0005-0000-0000-0000F2960000}"/>
    <cellStyle name="20% - Accent1 4 2 9 8 2" xfId="38826" xr:uid="{00000000-0005-0000-0000-0000F3960000}"/>
    <cellStyle name="20% - Accent1 4 2 9 8 2 2" xfId="38827" xr:uid="{00000000-0005-0000-0000-0000F4960000}"/>
    <cellStyle name="20% - Accent1 4 2 9 8 3" xfId="38828" xr:uid="{00000000-0005-0000-0000-0000F5960000}"/>
    <cellStyle name="20% - Accent1 4 2 9 9" xfId="38829" xr:uid="{00000000-0005-0000-0000-0000F6960000}"/>
    <cellStyle name="20% - Accent1 4 2 9 9 2" xfId="38830" xr:uid="{00000000-0005-0000-0000-0000F7960000}"/>
    <cellStyle name="20% - Accent1 4 20" xfId="38831" xr:uid="{00000000-0005-0000-0000-0000F8960000}"/>
    <cellStyle name="20% - Accent1 4 20 2" xfId="38832" xr:uid="{00000000-0005-0000-0000-0000F9960000}"/>
    <cellStyle name="20% - Accent1 4 21" xfId="38833" xr:uid="{00000000-0005-0000-0000-0000FA960000}"/>
    <cellStyle name="20% - Accent1 4 3" xfId="38834" xr:uid="{00000000-0005-0000-0000-0000FB960000}"/>
    <cellStyle name="20% - Accent1 4 3 10" xfId="38835" xr:uid="{00000000-0005-0000-0000-0000FC960000}"/>
    <cellStyle name="20% - Accent1 4 3 10 2" xfId="38836" xr:uid="{00000000-0005-0000-0000-0000FD960000}"/>
    <cellStyle name="20% - Accent1 4 3 10 2 2" xfId="38837" xr:uid="{00000000-0005-0000-0000-0000FE960000}"/>
    <cellStyle name="20% - Accent1 4 3 10 2 2 2" xfId="38838" xr:uid="{00000000-0005-0000-0000-0000FF960000}"/>
    <cellStyle name="20% - Accent1 4 3 10 2 3" xfId="38839" xr:uid="{00000000-0005-0000-0000-000000970000}"/>
    <cellStyle name="20% - Accent1 4 3 10 3" xfId="38840" xr:uid="{00000000-0005-0000-0000-000001970000}"/>
    <cellStyle name="20% - Accent1 4 3 10 3 2" xfId="38841" xr:uid="{00000000-0005-0000-0000-000002970000}"/>
    <cellStyle name="20% - Accent1 4 3 10 4" xfId="38842" xr:uid="{00000000-0005-0000-0000-000003970000}"/>
    <cellStyle name="20% - Accent1 4 3 11" xfId="38843" xr:uid="{00000000-0005-0000-0000-000004970000}"/>
    <cellStyle name="20% - Accent1 4 3 11 2" xfId="38844" xr:uid="{00000000-0005-0000-0000-000005970000}"/>
    <cellStyle name="20% - Accent1 4 3 11 2 2" xfId="38845" xr:uid="{00000000-0005-0000-0000-000006970000}"/>
    <cellStyle name="20% - Accent1 4 3 11 2 2 2" xfId="38846" xr:uid="{00000000-0005-0000-0000-000007970000}"/>
    <cellStyle name="20% - Accent1 4 3 11 2 3" xfId="38847" xr:uid="{00000000-0005-0000-0000-000008970000}"/>
    <cellStyle name="20% - Accent1 4 3 11 3" xfId="38848" xr:uid="{00000000-0005-0000-0000-000009970000}"/>
    <cellStyle name="20% - Accent1 4 3 11 3 2" xfId="38849" xr:uid="{00000000-0005-0000-0000-00000A970000}"/>
    <cellStyle name="20% - Accent1 4 3 11 4" xfId="38850" xr:uid="{00000000-0005-0000-0000-00000B970000}"/>
    <cellStyle name="20% - Accent1 4 3 12" xfId="38851" xr:uid="{00000000-0005-0000-0000-00000C970000}"/>
    <cellStyle name="20% - Accent1 4 3 12 2" xfId="38852" xr:uid="{00000000-0005-0000-0000-00000D970000}"/>
    <cellStyle name="20% - Accent1 4 3 12 2 2" xfId="38853" xr:uid="{00000000-0005-0000-0000-00000E970000}"/>
    <cellStyle name="20% - Accent1 4 3 12 3" xfId="38854" xr:uid="{00000000-0005-0000-0000-00000F970000}"/>
    <cellStyle name="20% - Accent1 4 3 13" xfId="38855" xr:uid="{00000000-0005-0000-0000-000010970000}"/>
    <cellStyle name="20% - Accent1 4 3 13 2" xfId="38856" xr:uid="{00000000-0005-0000-0000-000011970000}"/>
    <cellStyle name="20% - Accent1 4 3 13 2 2" xfId="38857" xr:uid="{00000000-0005-0000-0000-000012970000}"/>
    <cellStyle name="20% - Accent1 4 3 13 3" xfId="38858" xr:uid="{00000000-0005-0000-0000-000013970000}"/>
    <cellStyle name="20% - Accent1 4 3 14" xfId="38859" xr:uid="{00000000-0005-0000-0000-000014970000}"/>
    <cellStyle name="20% - Accent1 4 3 14 2" xfId="38860" xr:uid="{00000000-0005-0000-0000-000015970000}"/>
    <cellStyle name="20% - Accent1 4 3 15" xfId="38861" xr:uid="{00000000-0005-0000-0000-000016970000}"/>
    <cellStyle name="20% - Accent1 4 3 15 2" xfId="38862" xr:uid="{00000000-0005-0000-0000-000017970000}"/>
    <cellStyle name="20% - Accent1 4 3 16" xfId="38863" xr:uid="{00000000-0005-0000-0000-000018970000}"/>
    <cellStyle name="20% - Accent1 4 3 2" xfId="38864" xr:uid="{00000000-0005-0000-0000-000019970000}"/>
    <cellStyle name="20% - Accent1 4 3 2 10" xfId="38865" xr:uid="{00000000-0005-0000-0000-00001A970000}"/>
    <cellStyle name="20% - Accent1 4 3 2 10 2" xfId="38866" xr:uid="{00000000-0005-0000-0000-00001B970000}"/>
    <cellStyle name="20% - Accent1 4 3 2 10 2 2" xfId="38867" xr:uid="{00000000-0005-0000-0000-00001C970000}"/>
    <cellStyle name="20% - Accent1 4 3 2 10 2 2 2" xfId="38868" xr:uid="{00000000-0005-0000-0000-00001D970000}"/>
    <cellStyle name="20% - Accent1 4 3 2 10 2 3" xfId="38869" xr:uid="{00000000-0005-0000-0000-00001E970000}"/>
    <cellStyle name="20% - Accent1 4 3 2 10 3" xfId="38870" xr:uid="{00000000-0005-0000-0000-00001F970000}"/>
    <cellStyle name="20% - Accent1 4 3 2 10 3 2" xfId="38871" xr:uid="{00000000-0005-0000-0000-000020970000}"/>
    <cellStyle name="20% - Accent1 4 3 2 10 4" xfId="38872" xr:uid="{00000000-0005-0000-0000-000021970000}"/>
    <cellStyle name="20% - Accent1 4 3 2 11" xfId="38873" xr:uid="{00000000-0005-0000-0000-000022970000}"/>
    <cellStyle name="20% - Accent1 4 3 2 11 2" xfId="38874" xr:uid="{00000000-0005-0000-0000-000023970000}"/>
    <cellStyle name="20% - Accent1 4 3 2 11 2 2" xfId="38875" xr:uid="{00000000-0005-0000-0000-000024970000}"/>
    <cellStyle name="20% - Accent1 4 3 2 11 3" xfId="38876" xr:uid="{00000000-0005-0000-0000-000025970000}"/>
    <cellStyle name="20% - Accent1 4 3 2 12" xfId="38877" xr:uid="{00000000-0005-0000-0000-000026970000}"/>
    <cellStyle name="20% - Accent1 4 3 2 12 2" xfId="38878" xr:uid="{00000000-0005-0000-0000-000027970000}"/>
    <cellStyle name="20% - Accent1 4 3 2 12 2 2" xfId="38879" xr:uid="{00000000-0005-0000-0000-000028970000}"/>
    <cellStyle name="20% - Accent1 4 3 2 12 3" xfId="38880" xr:uid="{00000000-0005-0000-0000-000029970000}"/>
    <cellStyle name="20% - Accent1 4 3 2 13" xfId="38881" xr:uid="{00000000-0005-0000-0000-00002A970000}"/>
    <cellStyle name="20% - Accent1 4 3 2 13 2" xfId="38882" xr:uid="{00000000-0005-0000-0000-00002B970000}"/>
    <cellStyle name="20% - Accent1 4 3 2 14" xfId="38883" xr:uid="{00000000-0005-0000-0000-00002C970000}"/>
    <cellStyle name="20% - Accent1 4 3 2 14 2" xfId="38884" xr:uid="{00000000-0005-0000-0000-00002D970000}"/>
    <cellStyle name="20% - Accent1 4 3 2 15" xfId="38885" xr:uid="{00000000-0005-0000-0000-00002E970000}"/>
    <cellStyle name="20% - Accent1 4 3 2 2" xfId="38886" xr:uid="{00000000-0005-0000-0000-00002F970000}"/>
    <cellStyle name="20% - Accent1 4 3 2 2 10" xfId="38887" xr:uid="{00000000-0005-0000-0000-000030970000}"/>
    <cellStyle name="20% - Accent1 4 3 2 2 10 2" xfId="38888" xr:uid="{00000000-0005-0000-0000-000031970000}"/>
    <cellStyle name="20% - Accent1 4 3 2 2 10 2 2" xfId="38889" xr:uid="{00000000-0005-0000-0000-000032970000}"/>
    <cellStyle name="20% - Accent1 4 3 2 2 10 3" xfId="38890" xr:uid="{00000000-0005-0000-0000-000033970000}"/>
    <cellStyle name="20% - Accent1 4 3 2 2 11" xfId="38891" xr:uid="{00000000-0005-0000-0000-000034970000}"/>
    <cellStyle name="20% - Accent1 4 3 2 2 11 2" xfId="38892" xr:uid="{00000000-0005-0000-0000-000035970000}"/>
    <cellStyle name="20% - Accent1 4 3 2 2 11 2 2" xfId="38893" xr:uid="{00000000-0005-0000-0000-000036970000}"/>
    <cellStyle name="20% - Accent1 4 3 2 2 11 3" xfId="38894" xr:uid="{00000000-0005-0000-0000-000037970000}"/>
    <cellStyle name="20% - Accent1 4 3 2 2 12" xfId="38895" xr:uid="{00000000-0005-0000-0000-000038970000}"/>
    <cellStyle name="20% - Accent1 4 3 2 2 12 2" xfId="38896" xr:uid="{00000000-0005-0000-0000-000039970000}"/>
    <cellStyle name="20% - Accent1 4 3 2 2 13" xfId="38897" xr:uid="{00000000-0005-0000-0000-00003A970000}"/>
    <cellStyle name="20% - Accent1 4 3 2 2 13 2" xfId="38898" xr:uid="{00000000-0005-0000-0000-00003B970000}"/>
    <cellStyle name="20% - Accent1 4 3 2 2 14" xfId="38899" xr:uid="{00000000-0005-0000-0000-00003C970000}"/>
    <cellStyle name="20% - Accent1 4 3 2 2 2" xfId="38900" xr:uid="{00000000-0005-0000-0000-00003D970000}"/>
    <cellStyle name="20% - Accent1 4 3 2 2 2 10" xfId="38901" xr:uid="{00000000-0005-0000-0000-00003E970000}"/>
    <cellStyle name="20% - Accent1 4 3 2 2 2 10 2" xfId="38902" xr:uid="{00000000-0005-0000-0000-00003F970000}"/>
    <cellStyle name="20% - Accent1 4 3 2 2 2 11" xfId="38903" xr:uid="{00000000-0005-0000-0000-000040970000}"/>
    <cellStyle name="20% - Accent1 4 3 2 2 2 2" xfId="38904" xr:uid="{00000000-0005-0000-0000-000041970000}"/>
    <cellStyle name="20% - Accent1 4 3 2 2 2 2 2" xfId="38905" xr:uid="{00000000-0005-0000-0000-000042970000}"/>
    <cellStyle name="20% - Accent1 4 3 2 2 2 2 2 2" xfId="38906" xr:uid="{00000000-0005-0000-0000-000043970000}"/>
    <cellStyle name="20% - Accent1 4 3 2 2 2 2 2 2 2" xfId="38907" xr:uid="{00000000-0005-0000-0000-000044970000}"/>
    <cellStyle name="20% - Accent1 4 3 2 2 2 2 2 2 2 2" xfId="38908" xr:uid="{00000000-0005-0000-0000-000045970000}"/>
    <cellStyle name="20% - Accent1 4 3 2 2 2 2 2 2 3" xfId="38909" xr:uid="{00000000-0005-0000-0000-000046970000}"/>
    <cellStyle name="20% - Accent1 4 3 2 2 2 2 2 3" xfId="38910" xr:uid="{00000000-0005-0000-0000-000047970000}"/>
    <cellStyle name="20% - Accent1 4 3 2 2 2 2 2 3 2" xfId="38911" xr:uid="{00000000-0005-0000-0000-000048970000}"/>
    <cellStyle name="20% - Accent1 4 3 2 2 2 2 2 4" xfId="38912" xr:uid="{00000000-0005-0000-0000-000049970000}"/>
    <cellStyle name="20% - Accent1 4 3 2 2 2 2 3" xfId="38913" xr:uid="{00000000-0005-0000-0000-00004A970000}"/>
    <cellStyle name="20% - Accent1 4 3 2 2 2 2 3 2" xfId="38914" xr:uid="{00000000-0005-0000-0000-00004B970000}"/>
    <cellStyle name="20% - Accent1 4 3 2 2 2 2 3 2 2" xfId="38915" xr:uid="{00000000-0005-0000-0000-00004C970000}"/>
    <cellStyle name="20% - Accent1 4 3 2 2 2 2 3 2 2 2" xfId="38916" xr:uid="{00000000-0005-0000-0000-00004D970000}"/>
    <cellStyle name="20% - Accent1 4 3 2 2 2 2 3 2 3" xfId="38917" xr:uid="{00000000-0005-0000-0000-00004E970000}"/>
    <cellStyle name="20% - Accent1 4 3 2 2 2 2 3 3" xfId="38918" xr:uid="{00000000-0005-0000-0000-00004F970000}"/>
    <cellStyle name="20% - Accent1 4 3 2 2 2 2 3 3 2" xfId="38919" xr:uid="{00000000-0005-0000-0000-000050970000}"/>
    <cellStyle name="20% - Accent1 4 3 2 2 2 2 3 4" xfId="38920" xr:uid="{00000000-0005-0000-0000-000051970000}"/>
    <cellStyle name="20% - Accent1 4 3 2 2 2 2 4" xfId="38921" xr:uid="{00000000-0005-0000-0000-000052970000}"/>
    <cellStyle name="20% - Accent1 4 3 2 2 2 2 4 2" xfId="38922" xr:uid="{00000000-0005-0000-0000-000053970000}"/>
    <cellStyle name="20% - Accent1 4 3 2 2 2 2 4 2 2" xfId="38923" xr:uid="{00000000-0005-0000-0000-000054970000}"/>
    <cellStyle name="20% - Accent1 4 3 2 2 2 2 4 2 2 2" xfId="38924" xr:uid="{00000000-0005-0000-0000-000055970000}"/>
    <cellStyle name="20% - Accent1 4 3 2 2 2 2 4 2 3" xfId="38925" xr:uid="{00000000-0005-0000-0000-000056970000}"/>
    <cellStyle name="20% - Accent1 4 3 2 2 2 2 4 3" xfId="38926" xr:uid="{00000000-0005-0000-0000-000057970000}"/>
    <cellStyle name="20% - Accent1 4 3 2 2 2 2 4 3 2" xfId="38927" xr:uid="{00000000-0005-0000-0000-000058970000}"/>
    <cellStyle name="20% - Accent1 4 3 2 2 2 2 4 4" xfId="38928" xr:uid="{00000000-0005-0000-0000-000059970000}"/>
    <cellStyle name="20% - Accent1 4 3 2 2 2 2 5" xfId="38929" xr:uid="{00000000-0005-0000-0000-00005A970000}"/>
    <cellStyle name="20% - Accent1 4 3 2 2 2 2 5 2" xfId="38930" xr:uid="{00000000-0005-0000-0000-00005B970000}"/>
    <cellStyle name="20% - Accent1 4 3 2 2 2 2 5 2 2" xfId="38931" xr:uid="{00000000-0005-0000-0000-00005C970000}"/>
    <cellStyle name="20% - Accent1 4 3 2 2 2 2 5 3" xfId="38932" xr:uid="{00000000-0005-0000-0000-00005D970000}"/>
    <cellStyle name="20% - Accent1 4 3 2 2 2 2 6" xfId="38933" xr:uid="{00000000-0005-0000-0000-00005E970000}"/>
    <cellStyle name="20% - Accent1 4 3 2 2 2 2 6 2" xfId="38934" xr:uid="{00000000-0005-0000-0000-00005F970000}"/>
    <cellStyle name="20% - Accent1 4 3 2 2 2 2 6 2 2" xfId="38935" xr:uid="{00000000-0005-0000-0000-000060970000}"/>
    <cellStyle name="20% - Accent1 4 3 2 2 2 2 6 3" xfId="38936" xr:uid="{00000000-0005-0000-0000-000061970000}"/>
    <cellStyle name="20% - Accent1 4 3 2 2 2 2 7" xfId="38937" xr:uid="{00000000-0005-0000-0000-000062970000}"/>
    <cellStyle name="20% - Accent1 4 3 2 2 2 2 7 2" xfId="38938" xr:uid="{00000000-0005-0000-0000-000063970000}"/>
    <cellStyle name="20% - Accent1 4 3 2 2 2 2 8" xfId="38939" xr:uid="{00000000-0005-0000-0000-000064970000}"/>
    <cellStyle name="20% - Accent1 4 3 2 2 2 2 8 2" xfId="38940" xr:uid="{00000000-0005-0000-0000-000065970000}"/>
    <cellStyle name="20% - Accent1 4 3 2 2 2 2 9" xfId="38941" xr:uid="{00000000-0005-0000-0000-000066970000}"/>
    <cellStyle name="20% - Accent1 4 3 2 2 2 3" xfId="38942" xr:uid="{00000000-0005-0000-0000-000067970000}"/>
    <cellStyle name="20% - Accent1 4 3 2 2 2 3 2" xfId="38943" xr:uid="{00000000-0005-0000-0000-000068970000}"/>
    <cellStyle name="20% - Accent1 4 3 2 2 2 3 2 2" xfId="38944" xr:uid="{00000000-0005-0000-0000-000069970000}"/>
    <cellStyle name="20% - Accent1 4 3 2 2 2 3 2 2 2" xfId="38945" xr:uid="{00000000-0005-0000-0000-00006A970000}"/>
    <cellStyle name="20% - Accent1 4 3 2 2 2 3 2 2 2 2" xfId="38946" xr:uid="{00000000-0005-0000-0000-00006B970000}"/>
    <cellStyle name="20% - Accent1 4 3 2 2 2 3 2 2 3" xfId="38947" xr:uid="{00000000-0005-0000-0000-00006C970000}"/>
    <cellStyle name="20% - Accent1 4 3 2 2 2 3 2 3" xfId="38948" xr:uid="{00000000-0005-0000-0000-00006D970000}"/>
    <cellStyle name="20% - Accent1 4 3 2 2 2 3 2 3 2" xfId="38949" xr:uid="{00000000-0005-0000-0000-00006E970000}"/>
    <cellStyle name="20% - Accent1 4 3 2 2 2 3 2 4" xfId="38950" xr:uid="{00000000-0005-0000-0000-00006F970000}"/>
    <cellStyle name="20% - Accent1 4 3 2 2 2 3 3" xfId="38951" xr:uid="{00000000-0005-0000-0000-000070970000}"/>
    <cellStyle name="20% - Accent1 4 3 2 2 2 3 3 2" xfId="38952" xr:uid="{00000000-0005-0000-0000-000071970000}"/>
    <cellStyle name="20% - Accent1 4 3 2 2 2 3 3 2 2" xfId="38953" xr:uid="{00000000-0005-0000-0000-000072970000}"/>
    <cellStyle name="20% - Accent1 4 3 2 2 2 3 3 2 2 2" xfId="38954" xr:uid="{00000000-0005-0000-0000-000073970000}"/>
    <cellStyle name="20% - Accent1 4 3 2 2 2 3 3 2 3" xfId="38955" xr:uid="{00000000-0005-0000-0000-000074970000}"/>
    <cellStyle name="20% - Accent1 4 3 2 2 2 3 3 3" xfId="38956" xr:uid="{00000000-0005-0000-0000-000075970000}"/>
    <cellStyle name="20% - Accent1 4 3 2 2 2 3 3 3 2" xfId="38957" xr:uid="{00000000-0005-0000-0000-000076970000}"/>
    <cellStyle name="20% - Accent1 4 3 2 2 2 3 3 4" xfId="38958" xr:uid="{00000000-0005-0000-0000-000077970000}"/>
    <cellStyle name="20% - Accent1 4 3 2 2 2 3 4" xfId="38959" xr:uid="{00000000-0005-0000-0000-000078970000}"/>
    <cellStyle name="20% - Accent1 4 3 2 2 2 3 4 2" xfId="38960" xr:uid="{00000000-0005-0000-0000-000079970000}"/>
    <cellStyle name="20% - Accent1 4 3 2 2 2 3 4 2 2" xfId="38961" xr:uid="{00000000-0005-0000-0000-00007A970000}"/>
    <cellStyle name="20% - Accent1 4 3 2 2 2 3 4 2 2 2" xfId="38962" xr:uid="{00000000-0005-0000-0000-00007B970000}"/>
    <cellStyle name="20% - Accent1 4 3 2 2 2 3 4 2 3" xfId="38963" xr:uid="{00000000-0005-0000-0000-00007C970000}"/>
    <cellStyle name="20% - Accent1 4 3 2 2 2 3 4 3" xfId="38964" xr:uid="{00000000-0005-0000-0000-00007D970000}"/>
    <cellStyle name="20% - Accent1 4 3 2 2 2 3 4 3 2" xfId="38965" xr:uid="{00000000-0005-0000-0000-00007E970000}"/>
    <cellStyle name="20% - Accent1 4 3 2 2 2 3 4 4" xfId="38966" xr:uid="{00000000-0005-0000-0000-00007F970000}"/>
    <cellStyle name="20% - Accent1 4 3 2 2 2 3 5" xfId="38967" xr:uid="{00000000-0005-0000-0000-000080970000}"/>
    <cellStyle name="20% - Accent1 4 3 2 2 2 3 5 2" xfId="38968" xr:uid="{00000000-0005-0000-0000-000081970000}"/>
    <cellStyle name="20% - Accent1 4 3 2 2 2 3 5 2 2" xfId="38969" xr:uid="{00000000-0005-0000-0000-000082970000}"/>
    <cellStyle name="20% - Accent1 4 3 2 2 2 3 5 3" xfId="38970" xr:uid="{00000000-0005-0000-0000-000083970000}"/>
    <cellStyle name="20% - Accent1 4 3 2 2 2 3 6" xfId="38971" xr:uid="{00000000-0005-0000-0000-000084970000}"/>
    <cellStyle name="20% - Accent1 4 3 2 2 2 3 6 2" xfId="38972" xr:uid="{00000000-0005-0000-0000-000085970000}"/>
    <cellStyle name="20% - Accent1 4 3 2 2 2 3 6 2 2" xfId="38973" xr:uid="{00000000-0005-0000-0000-000086970000}"/>
    <cellStyle name="20% - Accent1 4 3 2 2 2 3 6 3" xfId="38974" xr:uid="{00000000-0005-0000-0000-000087970000}"/>
    <cellStyle name="20% - Accent1 4 3 2 2 2 3 7" xfId="38975" xr:uid="{00000000-0005-0000-0000-000088970000}"/>
    <cellStyle name="20% - Accent1 4 3 2 2 2 3 7 2" xfId="38976" xr:uid="{00000000-0005-0000-0000-000089970000}"/>
    <cellStyle name="20% - Accent1 4 3 2 2 2 3 8" xfId="38977" xr:uid="{00000000-0005-0000-0000-00008A970000}"/>
    <cellStyle name="20% - Accent1 4 3 2 2 2 3 8 2" xfId="38978" xr:uid="{00000000-0005-0000-0000-00008B970000}"/>
    <cellStyle name="20% - Accent1 4 3 2 2 2 3 9" xfId="38979" xr:uid="{00000000-0005-0000-0000-00008C970000}"/>
    <cellStyle name="20% - Accent1 4 3 2 2 2 4" xfId="38980" xr:uid="{00000000-0005-0000-0000-00008D970000}"/>
    <cellStyle name="20% - Accent1 4 3 2 2 2 4 2" xfId="38981" xr:uid="{00000000-0005-0000-0000-00008E970000}"/>
    <cellStyle name="20% - Accent1 4 3 2 2 2 4 2 2" xfId="38982" xr:uid="{00000000-0005-0000-0000-00008F970000}"/>
    <cellStyle name="20% - Accent1 4 3 2 2 2 4 2 2 2" xfId="38983" xr:uid="{00000000-0005-0000-0000-000090970000}"/>
    <cellStyle name="20% - Accent1 4 3 2 2 2 4 2 3" xfId="38984" xr:uid="{00000000-0005-0000-0000-000091970000}"/>
    <cellStyle name="20% - Accent1 4 3 2 2 2 4 3" xfId="38985" xr:uid="{00000000-0005-0000-0000-000092970000}"/>
    <cellStyle name="20% - Accent1 4 3 2 2 2 4 3 2" xfId="38986" xr:uid="{00000000-0005-0000-0000-000093970000}"/>
    <cellStyle name="20% - Accent1 4 3 2 2 2 4 4" xfId="38987" xr:uid="{00000000-0005-0000-0000-000094970000}"/>
    <cellStyle name="20% - Accent1 4 3 2 2 2 5" xfId="38988" xr:uid="{00000000-0005-0000-0000-000095970000}"/>
    <cellStyle name="20% - Accent1 4 3 2 2 2 5 2" xfId="38989" xr:uid="{00000000-0005-0000-0000-000096970000}"/>
    <cellStyle name="20% - Accent1 4 3 2 2 2 5 2 2" xfId="38990" xr:uid="{00000000-0005-0000-0000-000097970000}"/>
    <cellStyle name="20% - Accent1 4 3 2 2 2 5 2 2 2" xfId="38991" xr:uid="{00000000-0005-0000-0000-000098970000}"/>
    <cellStyle name="20% - Accent1 4 3 2 2 2 5 2 3" xfId="38992" xr:uid="{00000000-0005-0000-0000-000099970000}"/>
    <cellStyle name="20% - Accent1 4 3 2 2 2 5 3" xfId="38993" xr:uid="{00000000-0005-0000-0000-00009A970000}"/>
    <cellStyle name="20% - Accent1 4 3 2 2 2 5 3 2" xfId="38994" xr:uid="{00000000-0005-0000-0000-00009B970000}"/>
    <cellStyle name="20% - Accent1 4 3 2 2 2 5 4" xfId="38995" xr:uid="{00000000-0005-0000-0000-00009C970000}"/>
    <cellStyle name="20% - Accent1 4 3 2 2 2 6" xfId="38996" xr:uid="{00000000-0005-0000-0000-00009D970000}"/>
    <cellStyle name="20% - Accent1 4 3 2 2 2 6 2" xfId="38997" xr:uid="{00000000-0005-0000-0000-00009E970000}"/>
    <cellStyle name="20% - Accent1 4 3 2 2 2 6 2 2" xfId="38998" xr:uid="{00000000-0005-0000-0000-00009F970000}"/>
    <cellStyle name="20% - Accent1 4 3 2 2 2 6 2 2 2" xfId="38999" xr:uid="{00000000-0005-0000-0000-0000A0970000}"/>
    <cellStyle name="20% - Accent1 4 3 2 2 2 6 2 3" xfId="39000" xr:uid="{00000000-0005-0000-0000-0000A1970000}"/>
    <cellStyle name="20% - Accent1 4 3 2 2 2 6 3" xfId="39001" xr:uid="{00000000-0005-0000-0000-0000A2970000}"/>
    <cellStyle name="20% - Accent1 4 3 2 2 2 6 3 2" xfId="39002" xr:uid="{00000000-0005-0000-0000-0000A3970000}"/>
    <cellStyle name="20% - Accent1 4 3 2 2 2 6 4" xfId="39003" xr:uid="{00000000-0005-0000-0000-0000A4970000}"/>
    <cellStyle name="20% - Accent1 4 3 2 2 2 7" xfId="39004" xr:uid="{00000000-0005-0000-0000-0000A5970000}"/>
    <cellStyle name="20% - Accent1 4 3 2 2 2 7 2" xfId="39005" xr:uid="{00000000-0005-0000-0000-0000A6970000}"/>
    <cellStyle name="20% - Accent1 4 3 2 2 2 7 2 2" xfId="39006" xr:uid="{00000000-0005-0000-0000-0000A7970000}"/>
    <cellStyle name="20% - Accent1 4 3 2 2 2 7 3" xfId="39007" xr:uid="{00000000-0005-0000-0000-0000A8970000}"/>
    <cellStyle name="20% - Accent1 4 3 2 2 2 8" xfId="39008" xr:uid="{00000000-0005-0000-0000-0000A9970000}"/>
    <cellStyle name="20% - Accent1 4 3 2 2 2 8 2" xfId="39009" xr:uid="{00000000-0005-0000-0000-0000AA970000}"/>
    <cellStyle name="20% - Accent1 4 3 2 2 2 8 2 2" xfId="39010" xr:uid="{00000000-0005-0000-0000-0000AB970000}"/>
    <cellStyle name="20% - Accent1 4 3 2 2 2 8 3" xfId="39011" xr:uid="{00000000-0005-0000-0000-0000AC970000}"/>
    <cellStyle name="20% - Accent1 4 3 2 2 2 9" xfId="39012" xr:uid="{00000000-0005-0000-0000-0000AD970000}"/>
    <cellStyle name="20% - Accent1 4 3 2 2 2 9 2" xfId="39013" xr:uid="{00000000-0005-0000-0000-0000AE970000}"/>
    <cellStyle name="20% - Accent1 4 3 2 2 3" xfId="39014" xr:uid="{00000000-0005-0000-0000-0000AF970000}"/>
    <cellStyle name="20% - Accent1 4 3 2 2 3 10" xfId="39015" xr:uid="{00000000-0005-0000-0000-0000B0970000}"/>
    <cellStyle name="20% - Accent1 4 3 2 2 3 10 2" xfId="39016" xr:uid="{00000000-0005-0000-0000-0000B1970000}"/>
    <cellStyle name="20% - Accent1 4 3 2 2 3 11" xfId="39017" xr:uid="{00000000-0005-0000-0000-0000B2970000}"/>
    <cellStyle name="20% - Accent1 4 3 2 2 3 2" xfId="39018" xr:uid="{00000000-0005-0000-0000-0000B3970000}"/>
    <cellStyle name="20% - Accent1 4 3 2 2 3 2 2" xfId="39019" xr:uid="{00000000-0005-0000-0000-0000B4970000}"/>
    <cellStyle name="20% - Accent1 4 3 2 2 3 2 2 2" xfId="39020" xr:uid="{00000000-0005-0000-0000-0000B5970000}"/>
    <cellStyle name="20% - Accent1 4 3 2 2 3 2 2 2 2" xfId="39021" xr:uid="{00000000-0005-0000-0000-0000B6970000}"/>
    <cellStyle name="20% - Accent1 4 3 2 2 3 2 2 2 2 2" xfId="39022" xr:uid="{00000000-0005-0000-0000-0000B7970000}"/>
    <cellStyle name="20% - Accent1 4 3 2 2 3 2 2 2 3" xfId="39023" xr:uid="{00000000-0005-0000-0000-0000B8970000}"/>
    <cellStyle name="20% - Accent1 4 3 2 2 3 2 2 3" xfId="39024" xr:uid="{00000000-0005-0000-0000-0000B9970000}"/>
    <cellStyle name="20% - Accent1 4 3 2 2 3 2 2 3 2" xfId="39025" xr:uid="{00000000-0005-0000-0000-0000BA970000}"/>
    <cellStyle name="20% - Accent1 4 3 2 2 3 2 2 4" xfId="39026" xr:uid="{00000000-0005-0000-0000-0000BB970000}"/>
    <cellStyle name="20% - Accent1 4 3 2 2 3 2 3" xfId="39027" xr:uid="{00000000-0005-0000-0000-0000BC970000}"/>
    <cellStyle name="20% - Accent1 4 3 2 2 3 2 3 2" xfId="39028" xr:uid="{00000000-0005-0000-0000-0000BD970000}"/>
    <cellStyle name="20% - Accent1 4 3 2 2 3 2 3 2 2" xfId="39029" xr:uid="{00000000-0005-0000-0000-0000BE970000}"/>
    <cellStyle name="20% - Accent1 4 3 2 2 3 2 3 2 2 2" xfId="39030" xr:uid="{00000000-0005-0000-0000-0000BF970000}"/>
    <cellStyle name="20% - Accent1 4 3 2 2 3 2 3 2 3" xfId="39031" xr:uid="{00000000-0005-0000-0000-0000C0970000}"/>
    <cellStyle name="20% - Accent1 4 3 2 2 3 2 3 3" xfId="39032" xr:uid="{00000000-0005-0000-0000-0000C1970000}"/>
    <cellStyle name="20% - Accent1 4 3 2 2 3 2 3 3 2" xfId="39033" xr:uid="{00000000-0005-0000-0000-0000C2970000}"/>
    <cellStyle name="20% - Accent1 4 3 2 2 3 2 3 4" xfId="39034" xr:uid="{00000000-0005-0000-0000-0000C3970000}"/>
    <cellStyle name="20% - Accent1 4 3 2 2 3 2 4" xfId="39035" xr:uid="{00000000-0005-0000-0000-0000C4970000}"/>
    <cellStyle name="20% - Accent1 4 3 2 2 3 2 4 2" xfId="39036" xr:uid="{00000000-0005-0000-0000-0000C5970000}"/>
    <cellStyle name="20% - Accent1 4 3 2 2 3 2 4 2 2" xfId="39037" xr:uid="{00000000-0005-0000-0000-0000C6970000}"/>
    <cellStyle name="20% - Accent1 4 3 2 2 3 2 4 2 2 2" xfId="39038" xr:uid="{00000000-0005-0000-0000-0000C7970000}"/>
    <cellStyle name="20% - Accent1 4 3 2 2 3 2 4 2 3" xfId="39039" xr:uid="{00000000-0005-0000-0000-0000C8970000}"/>
    <cellStyle name="20% - Accent1 4 3 2 2 3 2 4 3" xfId="39040" xr:uid="{00000000-0005-0000-0000-0000C9970000}"/>
    <cellStyle name="20% - Accent1 4 3 2 2 3 2 4 3 2" xfId="39041" xr:uid="{00000000-0005-0000-0000-0000CA970000}"/>
    <cellStyle name="20% - Accent1 4 3 2 2 3 2 4 4" xfId="39042" xr:uid="{00000000-0005-0000-0000-0000CB970000}"/>
    <cellStyle name="20% - Accent1 4 3 2 2 3 2 5" xfId="39043" xr:uid="{00000000-0005-0000-0000-0000CC970000}"/>
    <cellStyle name="20% - Accent1 4 3 2 2 3 2 5 2" xfId="39044" xr:uid="{00000000-0005-0000-0000-0000CD970000}"/>
    <cellStyle name="20% - Accent1 4 3 2 2 3 2 5 2 2" xfId="39045" xr:uid="{00000000-0005-0000-0000-0000CE970000}"/>
    <cellStyle name="20% - Accent1 4 3 2 2 3 2 5 3" xfId="39046" xr:uid="{00000000-0005-0000-0000-0000CF970000}"/>
    <cellStyle name="20% - Accent1 4 3 2 2 3 2 6" xfId="39047" xr:uid="{00000000-0005-0000-0000-0000D0970000}"/>
    <cellStyle name="20% - Accent1 4 3 2 2 3 2 6 2" xfId="39048" xr:uid="{00000000-0005-0000-0000-0000D1970000}"/>
    <cellStyle name="20% - Accent1 4 3 2 2 3 2 6 2 2" xfId="39049" xr:uid="{00000000-0005-0000-0000-0000D2970000}"/>
    <cellStyle name="20% - Accent1 4 3 2 2 3 2 6 3" xfId="39050" xr:uid="{00000000-0005-0000-0000-0000D3970000}"/>
    <cellStyle name="20% - Accent1 4 3 2 2 3 2 7" xfId="39051" xr:uid="{00000000-0005-0000-0000-0000D4970000}"/>
    <cellStyle name="20% - Accent1 4 3 2 2 3 2 7 2" xfId="39052" xr:uid="{00000000-0005-0000-0000-0000D5970000}"/>
    <cellStyle name="20% - Accent1 4 3 2 2 3 2 8" xfId="39053" xr:uid="{00000000-0005-0000-0000-0000D6970000}"/>
    <cellStyle name="20% - Accent1 4 3 2 2 3 2 8 2" xfId="39054" xr:uid="{00000000-0005-0000-0000-0000D7970000}"/>
    <cellStyle name="20% - Accent1 4 3 2 2 3 2 9" xfId="39055" xr:uid="{00000000-0005-0000-0000-0000D8970000}"/>
    <cellStyle name="20% - Accent1 4 3 2 2 3 3" xfId="39056" xr:uid="{00000000-0005-0000-0000-0000D9970000}"/>
    <cellStyle name="20% - Accent1 4 3 2 2 3 3 2" xfId="39057" xr:uid="{00000000-0005-0000-0000-0000DA970000}"/>
    <cellStyle name="20% - Accent1 4 3 2 2 3 3 2 2" xfId="39058" xr:uid="{00000000-0005-0000-0000-0000DB970000}"/>
    <cellStyle name="20% - Accent1 4 3 2 2 3 3 2 2 2" xfId="39059" xr:uid="{00000000-0005-0000-0000-0000DC970000}"/>
    <cellStyle name="20% - Accent1 4 3 2 2 3 3 2 2 2 2" xfId="39060" xr:uid="{00000000-0005-0000-0000-0000DD970000}"/>
    <cellStyle name="20% - Accent1 4 3 2 2 3 3 2 2 3" xfId="39061" xr:uid="{00000000-0005-0000-0000-0000DE970000}"/>
    <cellStyle name="20% - Accent1 4 3 2 2 3 3 2 3" xfId="39062" xr:uid="{00000000-0005-0000-0000-0000DF970000}"/>
    <cellStyle name="20% - Accent1 4 3 2 2 3 3 2 3 2" xfId="39063" xr:uid="{00000000-0005-0000-0000-0000E0970000}"/>
    <cellStyle name="20% - Accent1 4 3 2 2 3 3 2 4" xfId="39064" xr:uid="{00000000-0005-0000-0000-0000E1970000}"/>
    <cellStyle name="20% - Accent1 4 3 2 2 3 3 3" xfId="39065" xr:uid="{00000000-0005-0000-0000-0000E2970000}"/>
    <cellStyle name="20% - Accent1 4 3 2 2 3 3 3 2" xfId="39066" xr:uid="{00000000-0005-0000-0000-0000E3970000}"/>
    <cellStyle name="20% - Accent1 4 3 2 2 3 3 3 2 2" xfId="39067" xr:uid="{00000000-0005-0000-0000-0000E4970000}"/>
    <cellStyle name="20% - Accent1 4 3 2 2 3 3 3 2 2 2" xfId="39068" xr:uid="{00000000-0005-0000-0000-0000E5970000}"/>
    <cellStyle name="20% - Accent1 4 3 2 2 3 3 3 2 3" xfId="39069" xr:uid="{00000000-0005-0000-0000-0000E6970000}"/>
    <cellStyle name="20% - Accent1 4 3 2 2 3 3 3 3" xfId="39070" xr:uid="{00000000-0005-0000-0000-0000E7970000}"/>
    <cellStyle name="20% - Accent1 4 3 2 2 3 3 3 3 2" xfId="39071" xr:uid="{00000000-0005-0000-0000-0000E8970000}"/>
    <cellStyle name="20% - Accent1 4 3 2 2 3 3 3 4" xfId="39072" xr:uid="{00000000-0005-0000-0000-0000E9970000}"/>
    <cellStyle name="20% - Accent1 4 3 2 2 3 3 4" xfId="39073" xr:uid="{00000000-0005-0000-0000-0000EA970000}"/>
    <cellStyle name="20% - Accent1 4 3 2 2 3 3 4 2" xfId="39074" xr:uid="{00000000-0005-0000-0000-0000EB970000}"/>
    <cellStyle name="20% - Accent1 4 3 2 2 3 3 4 2 2" xfId="39075" xr:uid="{00000000-0005-0000-0000-0000EC970000}"/>
    <cellStyle name="20% - Accent1 4 3 2 2 3 3 4 2 2 2" xfId="39076" xr:uid="{00000000-0005-0000-0000-0000ED970000}"/>
    <cellStyle name="20% - Accent1 4 3 2 2 3 3 4 2 3" xfId="39077" xr:uid="{00000000-0005-0000-0000-0000EE970000}"/>
    <cellStyle name="20% - Accent1 4 3 2 2 3 3 4 3" xfId="39078" xr:uid="{00000000-0005-0000-0000-0000EF970000}"/>
    <cellStyle name="20% - Accent1 4 3 2 2 3 3 4 3 2" xfId="39079" xr:uid="{00000000-0005-0000-0000-0000F0970000}"/>
    <cellStyle name="20% - Accent1 4 3 2 2 3 3 4 4" xfId="39080" xr:uid="{00000000-0005-0000-0000-0000F1970000}"/>
    <cellStyle name="20% - Accent1 4 3 2 2 3 3 5" xfId="39081" xr:uid="{00000000-0005-0000-0000-0000F2970000}"/>
    <cellStyle name="20% - Accent1 4 3 2 2 3 3 5 2" xfId="39082" xr:uid="{00000000-0005-0000-0000-0000F3970000}"/>
    <cellStyle name="20% - Accent1 4 3 2 2 3 3 5 2 2" xfId="39083" xr:uid="{00000000-0005-0000-0000-0000F4970000}"/>
    <cellStyle name="20% - Accent1 4 3 2 2 3 3 5 3" xfId="39084" xr:uid="{00000000-0005-0000-0000-0000F5970000}"/>
    <cellStyle name="20% - Accent1 4 3 2 2 3 3 6" xfId="39085" xr:uid="{00000000-0005-0000-0000-0000F6970000}"/>
    <cellStyle name="20% - Accent1 4 3 2 2 3 3 6 2" xfId="39086" xr:uid="{00000000-0005-0000-0000-0000F7970000}"/>
    <cellStyle name="20% - Accent1 4 3 2 2 3 3 6 2 2" xfId="39087" xr:uid="{00000000-0005-0000-0000-0000F8970000}"/>
    <cellStyle name="20% - Accent1 4 3 2 2 3 3 6 3" xfId="39088" xr:uid="{00000000-0005-0000-0000-0000F9970000}"/>
    <cellStyle name="20% - Accent1 4 3 2 2 3 3 7" xfId="39089" xr:uid="{00000000-0005-0000-0000-0000FA970000}"/>
    <cellStyle name="20% - Accent1 4 3 2 2 3 3 7 2" xfId="39090" xr:uid="{00000000-0005-0000-0000-0000FB970000}"/>
    <cellStyle name="20% - Accent1 4 3 2 2 3 3 8" xfId="39091" xr:uid="{00000000-0005-0000-0000-0000FC970000}"/>
    <cellStyle name="20% - Accent1 4 3 2 2 3 3 8 2" xfId="39092" xr:uid="{00000000-0005-0000-0000-0000FD970000}"/>
    <cellStyle name="20% - Accent1 4 3 2 2 3 3 9" xfId="39093" xr:uid="{00000000-0005-0000-0000-0000FE970000}"/>
    <cellStyle name="20% - Accent1 4 3 2 2 3 4" xfId="39094" xr:uid="{00000000-0005-0000-0000-0000FF970000}"/>
    <cellStyle name="20% - Accent1 4 3 2 2 3 4 2" xfId="39095" xr:uid="{00000000-0005-0000-0000-000000980000}"/>
    <cellStyle name="20% - Accent1 4 3 2 2 3 4 2 2" xfId="39096" xr:uid="{00000000-0005-0000-0000-000001980000}"/>
    <cellStyle name="20% - Accent1 4 3 2 2 3 4 2 2 2" xfId="39097" xr:uid="{00000000-0005-0000-0000-000002980000}"/>
    <cellStyle name="20% - Accent1 4 3 2 2 3 4 2 3" xfId="39098" xr:uid="{00000000-0005-0000-0000-000003980000}"/>
    <cellStyle name="20% - Accent1 4 3 2 2 3 4 3" xfId="39099" xr:uid="{00000000-0005-0000-0000-000004980000}"/>
    <cellStyle name="20% - Accent1 4 3 2 2 3 4 3 2" xfId="39100" xr:uid="{00000000-0005-0000-0000-000005980000}"/>
    <cellStyle name="20% - Accent1 4 3 2 2 3 4 4" xfId="39101" xr:uid="{00000000-0005-0000-0000-000006980000}"/>
    <cellStyle name="20% - Accent1 4 3 2 2 3 5" xfId="39102" xr:uid="{00000000-0005-0000-0000-000007980000}"/>
    <cellStyle name="20% - Accent1 4 3 2 2 3 5 2" xfId="39103" xr:uid="{00000000-0005-0000-0000-000008980000}"/>
    <cellStyle name="20% - Accent1 4 3 2 2 3 5 2 2" xfId="39104" xr:uid="{00000000-0005-0000-0000-000009980000}"/>
    <cellStyle name="20% - Accent1 4 3 2 2 3 5 2 2 2" xfId="39105" xr:uid="{00000000-0005-0000-0000-00000A980000}"/>
    <cellStyle name="20% - Accent1 4 3 2 2 3 5 2 3" xfId="39106" xr:uid="{00000000-0005-0000-0000-00000B980000}"/>
    <cellStyle name="20% - Accent1 4 3 2 2 3 5 3" xfId="39107" xr:uid="{00000000-0005-0000-0000-00000C980000}"/>
    <cellStyle name="20% - Accent1 4 3 2 2 3 5 3 2" xfId="39108" xr:uid="{00000000-0005-0000-0000-00000D980000}"/>
    <cellStyle name="20% - Accent1 4 3 2 2 3 5 4" xfId="39109" xr:uid="{00000000-0005-0000-0000-00000E980000}"/>
    <cellStyle name="20% - Accent1 4 3 2 2 3 6" xfId="39110" xr:uid="{00000000-0005-0000-0000-00000F980000}"/>
    <cellStyle name="20% - Accent1 4 3 2 2 3 6 2" xfId="39111" xr:uid="{00000000-0005-0000-0000-000010980000}"/>
    <cellStyle name="20% - Accent1 4 3 2 2 3 6 2 2" xfId="39112" xr:uid="{00000000-0005-0000-0000-000011980000}"/>
    <cellStyle name="20% - Accent1 4 3 2 2 3 6 2 2 2" xfId="39113" xr:uid="{00000000-0005-0000-0000-000012980000}"/>
    <cellStyle name="20% - Accent1 4 3 2 2 3 6 2 3" xfId="39114" xr:uid="{00000000-0005-0000-0000-000013980000}"/>
    <cellStyle name="20% - Accent1 4 3 2 2 3 6 3" xfId="39115" xr:uid="{00000000-0005-0000-0000-000014980000}"/>
    <cellStyle name="20% - Accent1 4 3 2 2 3 6 3 2" xfId="39116" xr:uid="{00000000-0005-0000-0000-000015980000}"/>
    <cellStyle name="20% - Accent1 4 3 2 2 3 6 4" xfId="39117" xr:uid="{00000000-0005-0000-0000-000016980000}"/>
    <cellStyle name="20% - Accent1 4 3 2 2 3 7" xfId="39118" xr:uid="{00000000-0005-0000-0000-000017980000}"/>
    <cellStyle name="20% - Accent1 4 3 2 2 3 7 2" xfId="39119" xr:uid="{00000000-0005-0000-0000-000018980000}"/>
    <cellStyle name="20% - Accent1 4 3 2 2 3 7 2 2" xfId="39120" xr:uid="{00000000-0005-0000-0000-000019980000}"/>
    <cellStyle name="20% - Accent1 4 3 2 2 3 7 3" xfId="39121" xr:uid="{00000000-0005-0000-0000-00001A980000}"/>
    <cellStyle name="20% - Accent1 4 3 2 2 3 8" xfId="39122" xr:uid="{00000000-0005-0000-0000-00001B980000}"/>
    <cellStyle name="20% - Accent1 4 3 2 2 3 8 2" xfId="39123" xr:uid="{00000000-0005-0000-0000-00001C980000}"/>
    <cellStyle name="20% - Accent1 4 3 2 2 3 8 2 2" xfId="39124" xr:uid="{00000000-0005-0000-0000-00001D980000}"/>
    <cellStyle name="20% - Accent1 4 3 2 2 3 8 3" xfId="39125" xr:uid="{00000000-0005-0000-0000-00001E980000}"/>
    <cellStyle name="20% - Accent1 4 3 2 2 3 9" xfId="39126" xr:uid="{00000000-0005-0000-0000-00001F980000}"/>
    <cellStyle name="20% - Accent1 4 3 2 2 3 9 2" xfId="39127" xr:uid="{00000000-0005-0000-0000-000020980000}"/>
    <cellStyle name="20% - Accent1 4 3 2 2 4" xfId="39128" xr:uid="{00000000-0005-0000-0000-000021980000}"/>
    <cellStyle name="20% - Accent1 4 3 2 2 4 10" xfId="39129" xr:uid="{00000000-0005-0000-0000-000022980000}"/>
    <cellStyle name="20% - Accent1 4 3 2 2 4 10 2" xfId="39130" xr:uid="{00000000-0005-0000-0000-000023980000}"/>
    <cellStyle name="20% - Accent1 4 3 2 2 4 11" xfId="39131" xr:uid="{00000000-0005-0000-0000-000024980000}"/>
    <cellStyle name="20% - Accent1 4 3 2 2 4 2" xfId="39132" xr:uid="{00000000-0005-0000-0000-000025980000}"/>
    <cellStyle name="20% - Accent1 4 3 2 2 4 2 2" xfId="39133" xr:uid="{00000000-0005-0000-0000-000026980000}"/>
    <cellStyle name="20% - Accent1 4 3 2 2 4 2 2 2" xfId="39134" xr:uid="{00000000-0005-0000-0000-000027980000}"/>
    <cellStyle name="20% - Accent1 4 3 2 2 4 2 2 2 2" xfId="39135" xr:uid="{00000000-0005-0000-0000-000028980000}"/>
    <cellStyle name="20% - Accent1 4 3 2 2 4 2 2 2 2 2" xfId="39136" xr:uid="{00000000-0005-0000-0000-000029980000}"/>
    <cellStyle name="20% - Accent1 4 3 2 2 4 2 2 2 3" xfId="39137" xr:uid="{00000000-0005-0000-0000-00002A980000}"/>
    <cellStyle name="20% - Accent1 4 3 2 2 4 2 2 3" xfId="39138" xr:uid="{00000000-0005-0000-0000-00002B980000}"/>
    <cellStyle name="20% - Accent1 4 3 2 2 4 2 2 3 2" xfId="39139" xr:uid="{00000000-0005-0000-0000-00002C980000}"/>
    <cellStyle name="20% - Accent1 4 3 2 2 4 2 2 4" xfId="39140" xr:uid="{00000000-0005-0000-0000-00002D980000}"/>
    <cellStyle name="20% - Accent1 4 3 2 2 4 2 3" xfId="39141" xr:uid="{00000000-0005-0000-0000-00002E980000}"/>
    <cellStyle name="20% - Accent1 4 3 2 2 4 2 3 2" xfId="39142" xr:uid="{00000000-0005-0000-0000-00002F980000}"/>
    <cellStyle name="20% - Accent1 4 3 2 2 4 2 3 2 2" xfId="39143" xr:uid="{00000000-0005-0000-0000-000030980000}"/>
    <cellStyle name="20% - Accent1 4 3 2 2 4 2 3 2 2 2" xfId="39144" xr:uid="{00000000-0005-0000-0000-000031980000}"/>
    <cellStyle name="20% - Accent1 4 3 2 2 4 2 3 2 3" xfId="39145" xr:uid="{00000000-0005-0000-0000-000032980000}"/>
    <cellStyle name="20% - Accent1 4 3 2 2 4 2 3 3" xfId="39146" xr:uid="{00000000-0005-0000-0000-000033980000}"/>
    <cellStyle name="20% - Accent1 4 3 2 2 4 2 3 3 2" xfId="39147" xr:uid="{00000000-0005-0000-0000-000034980000}"/>
    <cellStyle name="20% - Accent1 4 3 2 2 4 2 3 4" xfId="39148" xr:uid="{00000000-0005-0000-0000-000035980000}"/>
    <cellStyle name="20% - Accent1 4 3 2 2 4 2 4" xfId="39149" xr:uid="{00000000-0005-0000-0000-000036980000}"/>
    <cellStyle name="20% - Accent1 4 3 2 2 4 2 4 2" xfId="39150" xr:uid="{00000000-0005-0000-0000-000037980000}"/>
    <cellStyle name="20% - Accent1 4 3 2 2 4 2 4 2 2" xfId="39151" xr:uid="{00000000-0005-0000-0000-000038980000}"/>
    <cellStyle name="20% - Accent1 4 3 2 2 4 2 4 2 2 2" xfId="39152" xr:uid="{00000000-0005-0000-0000-000039980000}"/>
    <cellStyle name="20% - Accent1 4 3 2 2 4 2 4 2 3" xfId="39153" xr:uid="{00000000-0005-0000-0000-00003A980000}"/>
    <cellStyle name="20% - Accent1 4 3 2 2 4 2 4 3" xfId="39154" xr:uid="{00000000-0005-0000-0000-00003B980000}"/>
    <cellStyle name="20% - Accent1 4 3 2 2 4 2 4 3 2" xfId="39155" xr:uid="{00000000-0005-0000-0000-00003C980000}"/>
    <cellStyle name="20% - Accent1 4 3 2 2 4 2 4 4" xfId="39156" xr:uid="{00000000-0005-0000-0000-00003D980000}"/>
    <cellStyle name="20% - Accent1 4 3 2 2 4 2 5" xfId="39157" xr:uid="{00000000-0005-0000-0000-00003E980000}"/>
    <cellStyle name="20% - Accent1 4 3 2 2 4 2 5 2" xfId="39158" xr:uid="{00000000-0005-0000-0000-00003F980000}"/>
    <cellStyle name="20% - Accent1 4 3 2 2 4 2 5 2 2" xfId="39159" xr:uid="{00000000-0005-0000-0000-000040980000}"/>
    <cellStyle name="20% - Accent1 4 3 2 2 4 2 5 3" xfId="39160" xr:uid="{00000000-0005-0000-0000-000041980000}"/>
    <cellStyle name="20% - Accent1 4 3 2 2 4 2 6" xfId="39161" xr:uid="{00000000-0005-0000-0000-000042980000}"/>
    <cellStyle name="20% - Accent1 4 3 2 2 4 2 6 2" xfId="39162" xr:uid="{00000000-0005-0000-0000-000043980000}"/>
    <cellStyle name="20% - Accent1 4 3 2 2 4 2 6 2 2" xfId="39163" xr:uid="{00000000-0005-0000-0000-000044980000}"/>
    <cellStyle name="20% - Accent1 4 3 2 2 4 2 6 3" xfId="39164" xr:uid="{00000000-0005-0000-0000-000045980000}"/>
    <cellStyle name="20% - Accent1 4 3 2 2 4 2 7" xfId="39165" xr:uid="{00000000-0005-0000-0000-000046980000}"/>
    <cellStyle name="20% - Accent1 4 3 2 2 4 2 7 2" xfId="39166" xr:uid="{00000000-0005-0000-0000-000047980000}"/>
    <cellStyle name="20% - Accent1 4 3 2 2 4 2 8" xfId="39167" xr:uid="{00000000-0005-0000-0000-000048980000}"/>
    <cellStyle name="20% - Accent1 4 3 2 2 4 2 8 2" xfId="39168" xr:uid="{00000000-0005-0000-0000-000049980000}"/>
    <cellStyle name="20% - Accent1 4 3 2 2 4 2 9" xfId="39169" xr:uid="{00000000-0005-0000-0000-00004A980000}"/>
    <cellStyle name="20% - Accent1 4 3 2 2 4 3" xfId="39170" xr:uid="{00000000-0005-0000-0000-00004B980000}"/>
    <cellStyle name="20% - Accent1 4 3 2 2 4 3 2" xfId="39171" xr:uid="{00000000-0005-0000-0000-00004C980000}"/>
    <cellStyle name="20% - Accent1 4 3 2 2 4 3 2 2" xfId="39172" xr:uid="{00000000-0005-0000-0000-00004D980000}"/>
    <cellStyle name="20% - Accent1 4 3 2 2 4 3 2 2 2" xfId="39173" xr:uid="{00000000-0005-0000-0000-00004E980000}"/>
    <cellStyle name="20% - Accent1 4 3 2 2 4 3 2 2 2 2" xfId="39174" xr:uid="{00000000-0005-0000-0000-00004F980000}"/>
    <cellStyle name="20% - Accent1 4 3 2 2 4 3 2 2 3" xfId="39175" xr:uid="{00000000-0005-0000-0000-000050980000}"/>
    <cellStyle name="20% - Accent1 4 3 2 2 4 3 2 3" xfId="39176" xr:uid="{00000000-0005-0000-0000-000051980000}"/>
    <cellStyle name="20% - Accent1 4 3 2 2 4 3 2 3 2" xfId="39177" xr:uid="{00000000-0005-0000-0000-000052980000}"/>
    <cellStyle name="20% - Accent1 4 3 2 2 4 3 2 4" xfId="39178" xr:uid="{00000000-0005-0000-0000-000053980000}"/>
    <cellStyle name="20% - Accent1 4 3 2 2 4 3 3" xfId="39179" xr:uid="{00000000-0005-0000-0000-000054980000}"/>
    <cellStyle name="20% - Accent1 4 3 2 2 4 3 3 2" xfId="39180" xr:uid="{00000000-0005-0000-0000-000055980000}"/>
    <cellStyle name="20% - Accent1 4 3 2 2 4 3 3 2 2" xfId="39181" xr:uid="{00000000-0005-0000-0000-000056980000}"/>
    <cellStyle name="20% - Accent1 4 3 2 2 4 3 3 2 2 2" xfId="39182" xr:uid="{00000000-0005-0000-0000-000057980000}"/>
    <cellStyle name="20% - Accent1 4 3 2 2 4 3 3 2 3" xfId="39183" xr:uid="{00000000-0005-0000-0000-000058980000}"/>
    <cellStyle name="20% - Accent1 4 3 2 2 4 3 3 3" xfId="39184" xr:uid="{00000000-0005-0000-0000-000059980000}"/>
    <cellStyle name="20% - Accent1 4 3 2 2 4 3 3 3 2" xfId="39185" xr:uid="{00000000-0005-0000-0000-00005A980000}"/>
    <cellStyle name="20% - Accent1 4 3 2 2 4 3 3 4" xfId="39186" xr:uid="{00000000-0005-0000-0000-00005B980000}"/>
    <cellStyle name="20% - Accent1 4 3 2 2 4 3 4" xfId="39187" xr:uid="{00000000-0005-0000-0000-00005C980000}"/>
    <cellStyle name="20% - Accent1 4 3 2 2 4 3 4 2" xfId="39188" xr:uid="{00000000-0005-0000-0000-00005D980000}"/>
    <cellStyle name="20% - Accent1 4 3 2 2 4 3 4 2 2" xfId="39189" xr:uid="{00000000-0005-0000-0000-00005E980000}"/>
    <cellStyle name="20% - Accent1 4 3 2 2 4 3 4 2 2 2" xfId="39190" xr:uid="{00000000-0005-0000-0000-00005F980000}"/>
    <cellStyle name="20% - Accent1 4 3 2 2 4 3 4 2 3" xfId="39191" xr:uid="{00000000-0005-0000-0000-000060980000}"/>
    <cellStyle name="20% - Accent1 4 3 2 2 4 3 4 3" xfId="39192" xr:uid="{00000000-0005-0000-0000-000061980000}"/>
    <cellStyle name="20% - Accent1 4 3 2 2 4 3 4 3 2" xfId="39193" xr:uid="{00000000-0005-0000-0000-000062980000}"/>
    <cellStyle name="20% - Accent1 4 3 2 2 4 3 4 4" xfId="39194" xr:uid="{00000000-0005-0000-0000-000063980000}"/>
    <cellStyle name="20% - Accent1 4 3 2 2 4 3 5" xfId="39195" xr:uid="{00000000-0005-0000-0000-000064980000}"/>
    <cellStyle name="20% - Accent1 4 3 2 2 4 3 5 2" xfId="39196" xr:uid="{00000000-0005-0000-0000-000065980000}"/>
    <cellStyle name="20% - Accent1 4 3 2 2 4 3 5 2 2" xfId="39197" xr:uid="{00000000-0005-0000-0000-000066980000}"/>
    <cellStyle name="20% - Accent1 4 3 2 2 4 3 5 3" xfId="39198" xr:uid="{00000000-0005-0000-0000-000067980000}"/>
    <cellStyle name="20% - Accent1 4 3 2 2 4 3 6" xfId="39199" xr:uid="{00000000-0005-0000-0000-000068980000}"/>
    <cellStyle name="20% - Accent1 4 3 2 2 4 3 6 2" xfId="39200" xr:uid="{00000000-0005-0000-0000-000069980000}"/>
    <cellStyle name="20% - Accent1 4 3 2 2 4 3 6 2 2" xfId="39201" xr:uid="{00000000-0005-0000-0000-00006A980000}"/>
    <cellStyle name="20% - Accent1 4 3 2 2 4 3 6 3" xfId="39202" xr:uid="{00000000-0005-0000-0000-00006B980000}"/>
    <cellStyle name="20% - Accent1 4 3 2 2 4 3 7" xfId="39203" xr:uid="{00000000-0005-0000-0000-00006C980000}"/>
    <cellStyle name="20% - Accent1 4 3 2 2 4 3 7 2" xfId="39204" xr:uid="{00000000-0005-0000-0000-00006D980000}"/>
    <cellStyle name="20% - Accent1 4 3 2 2 4 3 8" xfId="39205" xr:uid="{00000000-0005-0000-0000-00006E980000}"/>
    <cellStyle name="20% - Accent1 4 3 2 2 4 3 8 2" xfId="39206" xr:uid="{00000000-0005-0000-0000-00006F980000}"/>
    <cellStyle name="20% - Accent1 4 3 2 2 4 3 9" xfId="39207" xr:uid="{00000000-0005-0000-0000-000070980000}"/>
    <cellStyle name="20% - Accent1 4 3 2 2 4 4" xfId="39208" xr:uid="{00000000-0005-0000-0000-000071980000}"/>
    <cellStyle name="20% - Accent1 4 3 2 2 4 4 2" xfId="39209" xr:uid="{00000000-0005-0000-0000-000072980000}"/>
    <cellStyle name="20% - Accent1 4 3 2 2 4 4 2 2" xfId="39210" xr:uid="{00000000-0005-0000-0000-000073980000}"/>
    <cellStyle name="20% - Accent1 4 3 2 2 4 4 2 2 2" xfId="39211" xr:uid="{00000000-0005-0000-0000-000074980000}"/>
    <cellStyle name="20% - Accent1 4 3 2 2 4 4 2 3" xfId="39212" xr:uid="{00000000-0005-0000-0000-000075980000}"/>
    <cellStyle name="20% - Accent1 4 3 2 2 4 4 3" xfId="39213" xr:uid="{00000000-0005-0000-0000-000076980000}"/>
    <cellStyle name="20% - Accent1 4 3 2 2 4 4 3 2" xfId="39214" xr:uid="{00000000-0005-0000-0000-000077980000}"/>
    <cellStyle name="20% - Accent1 4 3 2 2 4 4 4" xfId="39215" xr:uid="{00000000-0005-0000-0000-000078980000}"/>
    <cellStyle name="20% - Accent1 4 3 2 2 4 5" xfId="39216" xr:uid="{00000000-0005-0000-0000-000079980000}"/>
    <cellStyle name="20% - Accent1 4 3 2 2 4 5 2" xfId="39217" xr:uid="{00000000-0005-0000-0000-00007A980000}"/>
    <cellStyle name="20% - Accent1 4 3 2 2 4 5 2 2" xfId="39218" xr:uid="{00000000-0005-0000-0000-00007B980000}"/>
    <cellStyle name="20% - Accent1 4 3 2 2 4 5 2 2 2" xfId="39219" xr:uid="{00000000-0005-0000-0000-00007C980000}"/>
    <cellStyle name="20% - Accent1 4 3 2 2 4 5 2 3" xfId="39220" xr:uid="{00000000-0005-0000-0000-00007D980000}"/>
    <cellStyle name="20% - Accent1 4 3 2 2 4 5 3" xfId="39221" xr:uid="{00000000-0005-0000-0000-00007E980000}"/>
    <cellStyle name="20% - Accent1 4 3 2 2 4 5 3 2" xfId="39222" xr:uid="{00000000-0005-0000-0000-00007F980000}"/>
    <cellStyle name="20% - Accent1 4 3 2 2 4 5 4" xfId="39223" xr:uid="{00000000-0005-0000-0000-000080980000}"/>
    <cellStyle name="20% - Accent1 4 3 2 2 4 6" xfId="39224" xr:uid="{00000000-0005-0000-0000-000081980000}"/>
    <cellStyle name="20% - Accent1 4 3 2 2 4 6 2" xfId="39225" xr:uid="{00000000-0005-0000-0000-000082980000}"/>
    <cellStyle name="20% - Accent1 4 3 2 2 4 6 2 2" xfId="39226" xr:uid="{00000000-0005-0000-0000-000083980000}"/>
    <cellStyle name="20% - Accent1 4 3 2 2 4 6 2 2 2" xfId="39227" xr:uid="{00000000-0005-0000-0000-000084980000}"/>
    <cellStyle name="20% - Accent1 4 3 2 2 4 6 2 3" xfId="39228" xr:uid="{00000000-0005-0000-0000-000085980000}"/>
    <cellStyle name="20% - Accent1 4 3 2 2 4 6 3" xfId="39229" xr:uid="{00000000-0005-0000-0000-000086980000}"/>
    <cellStyle name="20% - Accent1 4 3 2 2 4 6 3 2" xfId="39230" xr:uid="{00000000-0005-0000-0000-000087980000}"/>
    <cellStyle name="20% - Accent1 4 3 2 2 4 6 4" xfId="39231" xr:uid="{00000000-0005-0000-0000-000088980000}"/>
    <cellStyle name="20% - Accent1 4 3 2 2 4 7" xfId="39232" xr:uid="{00000000-0005-0000-0000-000089980000}"/>
    <cellStyle name="20% - Accent1 4 3 2 2 4 7 2" xfId="39233" xr:uid="{00000000-0005-0000-0000-00008A980000}"/>
    <cellStyle name="20% - Accent1 4 3 2 2 4 7 2 2" xfId="39234" xr:uid="{00000000-0005-0000-0000-00008B980000}"/>
    <cellStyle name="20% - Accent1 4 3 2 2 4 7 3" xfId="39235" xr:uid="{00000000-0005-0000-0000-00008C980000}"/>
    <cellStyle name="20% - Accent1 4 3 2 2 4 8" xfId="39236" xr:uid="{00000000-0005-0000-0000-00008D980000}"/>
    <cellStyle name="20% - Accent1 4 3 2 2 4 8 2" xfId="39237" xr:uid="{00000000-0005-0000-0000-00008E980000}"/>
    <cellStyle name="20% - Accent1 4 3 2 2 4 8 2 2" xfId="39238" xr:uid="{00000000-0005-0000-0000-00008F980000}"/>
    <cellStyle name="20% - Accent1 4 3 2 2 4 8 3" xfId="39239" xr:uid="{00000000-0005-0000-0000-000090980000}"/>
    <cellStyle name="20% - Accent1 4 3 2 2 4 9" xfId="39240" xr:uid="{00000000-0005-0000-0000-000091980000}"/>
    <cellStyle name="20% - Accent1 4 3 2 2 4 9 2" xfId="39241" xr:uid="{00000000-0005-0000-0000-000092980000}"/>
    <cellStyle name="20% - Accent1 4 3 2 2 5" xfId="39242" xr:uid="{00000000-0005-0000-0000-000093980000}"/>
    <cellStyle name="20% - Accent1 4 3 2 2 5 2" xfId="39243" xr:uid="{00000000-0005-0000-0000-000094980000}"/>
    <cellStyle name="20% - Accent1 4 3 2 2 5 2 2" xfId="39244" xr:uid="{00000000-0005-0000-0000-000095980000}"/>
    <cellStyle name="20% - Accent1 4 3 2 2 5 2 2 2" xfId="39245" xr:uid="{00000000-0005-0000-0000-000096980000}"/>
    <cellStyle name="20% - Accent1 4 3 2 2 5 2 2 2 2" xfId="39246" xr:uid="{00000000-0005-0000-0000-000097980000}"/>
    <cellStyle name="20% - Accent1 4 3 2 2 5 2 2 3" xfId="39247" xr:uid="{00000000-0005-0000-0000-000098980000}"/>
    <cellStyle name="20% - Accent1 4 3 2 2 5 2 3" xfId="39248" xr:uid="{00000000-0005-0000-0000-000099980000}"/>
    <cellStyle name="20% - Accent1 4 3 2 2 5 2 3 2" xfId="39249" xr:uid="{00000000-0005-0000-0000-00009A980000}"/>
    <cellStyle name="20% - Accent1 4 3 2 2 5 2 4" xfId="39250" xr:uid="{00000000-0005-0000-0000-00009B980000}"/>
    <cellStyle name="20% - Accent1 4 3 2 2 5 3" xfId="39251" xr:uid="{00000000-0005-0000-0000-00009C980000}"/>
    <cellStyle name="20% - Accent1 4 3 2 2 5 3 2" xfId="39252" xr:uid="{00000000-0005-0000-0000-00009D980000}"/>
    <cellStyle name="20% - Accent1 4 3 2 2 5 3 2 2" xfId="39253" xr:uid="{00000000-0005-0000-0000-00009E980000}"/>
    <cellStyle name="20% - Accent1 4 3 2 2 5 3 2 2 2" xfId="39254" xr:uid="{00000000-0005-0000-0000-00009F980000}"/>
    <cellStyle name="20% - Accent1 4 3 2 2 5 3 2 3" xfId="39255" xr:uid="{00000000-0005-0000-0000-0000A0980000}"/>
    <cellStyle name="20% - Accent1 4 3 2 2 5 3 3" xfId="39256" xr:uid="{00000000-0005-0000-0000-0000A1980000}"/>
    <cellStyle name="20% - Accent1 4 3 2 2 5 3 3 2" xfId="39257" xr:uid="{00000000-0005-0000-0000-0000A2980000}"/>
    <cellStyle name="20% - Accent1 4 3 2 2 5 3 4" xfId="39258" xr:uid="{00000000-0005-0000-0000-0000A3980000}"/>
    <cellStyle name="20% - Accent1 4 3 2 2 5 4" xfId="39259" xr:uid="{00000000-0005-0000-0000-0000A4980000}"/>
    <cellStyle name="20% - Accent1 4 3 2 2 5 4 2" xfId="39260" xr:uid="{00000000-0005-0000-0000-0000A5980000}"/>
    <cellStyle name="20% - Accent1 4 3 2 2 5 4 2 2" xfId="39261" xr:uid="{00000000-0005-0000-0000-0000A6980000}"/>
    <cellStyle name="20% - Accent1 4 3 2 2 5 4 2 2 2" xfId="39262" xr:uid="{00000000-0005-0000-0000-0000A7980000}"/>
    <cellStyle name="20% - Accent1 4 3 2 2 5 4 2 3" xfId="39263" xr:uid="{00000000-0005-0000-0000-0000A8980000}"/>
    <cellStyle name="20% - Accent1 4 3 2 2 5 4 3" xfId="39264" xr:uid="{00000000-0005-0000-0000-0000A9980000}"/>
    <cellStyle name="20% - Accent1 4 3 2 2 5 4 3 2" xfId="39265" xr:uid="{00000000-0005-0000-0000-0000AA980000}"/>
    <cellStyle name="20% - Accent1 4 3 2 2 5 4 4" xfId="39266" xr:uid="{00000000-0005-0000-0000-0000AB980000}"/>
    <cellStyle name="20% - Accent1 4 3 2 2 5 5" xfId="39267" xr:uid="{00000000-0005-0000-0000-0000AC980000}"/>
    <cellStyle name="20% - Accent1 4 3 2 2 5 5 2" xfId="39268" xr:uid="{00000000-0005-0000-0000-0000AD980000}"/>
    <cellStyle name="20% - Accent1 4 3 2 2 5 5 2 2" xfId="39269" xr:uid="{00000000-0005-0000-0000-0000AE980000}"/>
    <cellStyle name="20% - Accent1 4 3 2 2 5 5 3" xfId="39270" xr:uid="{00000000-0005-0000-0000-0000AF980000}"/>
    <cellStyle name="20% - Accent1 4 3 2 2 5 6" xfId="39271" xr:uid="{00000000-0005-0000-0000-0000B0980000}"/>
    <cellStyle name="20% - Accent1 4 3 2 2 5 6 2" xfId="39272" xr:uid="{00000000-0005-0000-0000-0000B1980000}"/>
    <cellStyle name="20% - Accent1 4 3 2 2 5 6 2 2" xfId="39273" xr:uid="{00000000-0005-0000-0000-0000B2980000}"/>
    <cellStyle name="20% - Accent1 4 3 2 2 5 6 3" xfId="39274" xr:uid="{00000000-0005-0000-0000-0000B3980000}"/>
    <cellStyle name="20% - Accent1 4 3 2 2 5 7" xfId="39275" xr:uid="{00000000-0005-0000-0000-0000B4980000}"/>
    <cellStyle name="20% - Accent1 4 3 2 2 5 7 2" xfId="39276" xr:uid="{00000000-0005-0000-0000-0000B5980000}"/>
    <cellStyle name="20% - Accent1 4 3 2 2 5 8" xfId="39277" xr:uid="{00000000-0005-0000-0000-0000B6980000}"/>
    <cellStyle name="20% - Accent1 4 3 2 2 5 8 2" xfId="39278" xr:uid="{00000000-0005-0000-0000-0000B7980000}"/>
    <cellStyle name="20% - Accent1 4 3 2 2 5 9" xfId="39279" xr:uid="{00000000-0005-0000-0000-0000B8980000}"/>
    <cellStyle name="20% - Accent1 4 3 2 2 6" xfId="39280" xr:uid="{00000000-0005-0000-0000-0000B9980000}"/>
    <cellStyle name="20% - Accent1 4 3 2 2 6 2" xfId="39281" xr:uid="{00000000-0005-0000-0000-0000BA980000}"/>
    <cellStyle name="20% - Accent1 4 3 2 2 6 2 2" xfId="39282" xr:uid="{00000000-0005-0000-0000-0000BB980000}"/>
    <cellStyle name="20% - Accent1 4 3 2 2 6 2 2 2" xfId="39283" xr:uid="{00000000-0005-0000-0000-0000BC980000}"/>
    <cellStyle name="20% - Accent1 4 3 2 2 6 2 2 2 2" xfId="39284" xr:uid="{00000000-0005-0000-0000-0000BD980000}"/>
    <cellStyle name="20% - Accent1 4 3 2 2 6 2 2 3" xfId="39285" xr:uid="{00000000-0005-0000-0000-0000BE980000}"/>
    <cellStyle name="20% - Accent1 4 3 2 2 6 2 3" xfId="39286" xr:uid="{00000000-0005-0000-0000-0000BF980000}"/>
    <cellStyle name="20% - Accent1 4 3 2 2 6 2 3 2" xfId="39287" xr:uid="{00000000-0005-0000-0000-0000C0980000}"/>
    <cellStyle name="20% - Accent1 4 3 2 2 6 2 4" xfId="39288" xr:uid="{00000000-0005-0000-0000-0000C1980000}"/>
    <cellStyle name="20% - Accent1 4 3 2 2 6 3" xfId="39289" xr:uid="{00000000-0005-0000-0000-0000C2980000}"/>
    <cellStyle name="20% - Accent1 4 3 2 2 6 3 2" xfId="39290" xr:uid="{00000000-0005-0000-0000-0000C3980000}"/>
    <cellStyle name="20% - Accent1 4 3 2 2 6 3 2 2" xfId="39291" xr:uid="{00000000-0005-0000-0000-0000C4980000}"/>
    <cellStyle name="20% - Accent1 4 3 2 2 6 3 2 2 2" xfId="39292" xr:uid="{00000000-0005-0000-0000-0000C5980000}"/>
    <cellStyle name="20% - Accent1 4 3 2 2 6 3 2 3" xfId="39293" xr:uid="{00000000-0005-0000-0000-0000C6980000}"/>
    <cellStyle name="20% - Accent1 4 3 2 2 6 3 3" xfId="39294" xr:uid="{00000000-0005-0000-0000-0000C7980000}"/>
    <cellStyle name="20% - Accent1 4 3 2 2 6 3 3 2" xfId="39295" xr:uid="{00000000-0005-0000-0000-0000C8980000}"/>
    <cellStyle name="20% - Accent1 4 3 2 2 6 3 4" xfId="39296" xr:uid="{00000000-0005-0000-0000-0000C9980000}"/>
    <cellStyle name="20% - Accent1 4 3 2 2 6 4" xfId="39297" xr:uid="{00000000-0005-0000-0000-0000CA980000}"/>
    <cellStyle name="20% - Accent1 4 3 2 2 6 4 2" xfId="39298" xr:uid="{00000000-0005-0000-0000-0000CB980000}"/>
    <cellStyle name="20% - Accent1 4 3 2 2 6 4 2 2" xfId="39299" xr:uid="{00000000-0005-0000-0000-0000CC980000}"/>
    <cellStyle name="20% - Accent1 4 3 2 2 6 4 2 2 2" xfId="39300" xr:uid="{00000000-0005-0000-0000-0000CD980000}"/>
    <cellStyle name="20% - Accent1 4 3 2 2 6 4 2 3" xfId="39301" xr:uid="{00000000-0005-0000-0000-0000CE980000}"/>
    <cellStyle name="20% - Accent1 4 3 2 2 6 4 3" xfId="39302" xr:uid="{00000000-0005-0000-0000-0000CF980000}"/>
    <cellStyle name="20% - Accent1 4 3 2 2 6 4 3 2" xfId="39303" xr:uid="{00000000-0005-0000-0000-0000D0980000}"/>
    <cellStyle name="20% - Accent1 4 3 2 2 6 4 4" xfId="39304" xr:uid="{00000000-0005-0000-0000-0000D1980000}"/>
    <cellStyle name="20% - Accent1 4 3 2 2 6 5" xfId="39305" xr:uid="{00000000-0005-0000-0000-0000D2980000}"/>
    <cellStyle name="20% - Accent1 4 3 2 2 6 5 2" xfId="39306" xr:uid="{00000000-0005-0000-0000-0000D3980000}"/>
    <cellStyle name="20% - Accent1 4 3 2 2 6 5 2 2" xfId="39307" xr:uid="{00000000-0005-0000-0000-0000D4980000}"/>
    <cellStyle name="20% - Accent1 4 3 2 2 6 5 3" xfId="39308" xr:uid="{00000000-0005-0000-0000-0000D5980000}"/>
    <cellStyle name="20% - Accent1 4 3 2 2 6 6" xfId="39309" xr:uid="{00000000-0005-0000-0000-0000D6980000}"/>
    <cellStyle name="20% - Accent1 4 3 2 2 6 6 2" xfId="39310" xr:uid="{00000000-0005-0000-0000-0000D7980000}"/>
    <cellStyle name="20% - Accent1 4 3 2 2 6 6 2 2" xfId="39311" xr:uid="{00000000-0005-0000-0000-0000D8980000}"/>
    <cellStyle name="20% - Accent1 4 3 2 2 6 6 3" xfId="39312" xr:uid="{00000000-0005-0000-0000-0000D9980000}"/>
    <cellStyle name="20% - Accent1 4 3 2 2 6 7" xfId="39313" xr:uid="{00000000-0005-0000-0000-0000DA980000}"/>
    <cellStyle name="20% - Accent1 4 3 2 2 6 7 2" xfId="39314" xr:uid="{00000000-0005-0000-0000-0000DB980000}"/>
    <cellStyle name="20% - Accent1 4 3 2 2 6 8" xfId="39315" xr:uid="{00000000-0005-0000-0000-0000DC980000}"/>
    <cellStyle name="20% - Accent1 4 3 2 2 6 8 2" xfId="39316" xr:uid="{00000000-0005-0000-0000-0000DD980000}"/>
    <cellStyle name="20% - Accent1 4 3 2 2 6 9" xfId="39317" xr:uid="{00000000-0005-0000-0000-0000DE980000}"/>
    <cellStyle name="20% - Accent1 4 3 2 2 7" xfId="39318" xr:uid="{00000000-0005-0000-0000-0000DF980000}"/>
    <cellStyle name="20% - Accent1 4 3 2 2 7 2" xfId="39319" xr:uid="{00000000-0005-0000-0000-0000E0980000}"/>
    <cellStyle name="20% - Accent1 4 3 2 2 7 2 2" xfId="39320" xr:uid="{00000000-0005-0000-0000-0000E1980000}"/>
    <cellStyle name="20% - Accent1 4 3 2 2 7 2 2 2" xfId="39321" xr:uid="{00000000-0005-0000-0000-0000E2980000}"/>
    <cellStyle name="20% - Accent1 4 3 2 2 7 2 3" xfId="39322" xr:uid="{00000000-0005-0000-0000-0000E3980000}"/>
    <cellStyle name="20% - Accent1 4 3 2 2 7 3" xfId="39323" xr:uid="{00000000-0005-0000-0000-0000E4980000}"/>
    <cellStyle name="20% - Accent1 4 3 2 2 7 3 2" xfId="39324" xr:uid="{00000000-0005-0000-0000-0000E5980000}"/>
    <cellStyle name="20% - Accent1 4 3 2 2 7 4" xfId="39325" xr:uid="{00000000-0005-0000-0000-0000E6980000}"/>
    <cellStyle name="20% - Accent1 4 3 2 2 8" xfId="39326" xr:uid="{00000000-0005-0000-0000-0000E7980000}"/>
    <cellStyle name="20% - Accent1 4 3 2 2 8 2" xfId="39327" xr:uid="{00000000-0005-0000-0000-0000E8980000}"/>
    <cellStyle name="20% - Accent1 4 3 2 2 8 2 2" xfId="39328" xr:uid="{00000000-0005-0000-0000-0000E9980000}"/>
    <cellStyle name="20% - Accent1 4 3 2 2 8 2 2 2" xfId="39329" xr:uid="{00000000-0005-0000-0000-0000EA980000}"/>
    <cellStyle name="20% - Accent1 4 3 2 2 8 2 3" xfId="39330" xr:uid="{00000000-0005-0000-0000-0000EB980000}"/>
    <cellStyle name="20% - Accent1 4 3 2 2 8 3" xfId="39331" xr:uid="{00000000-0005-0000-0000-0000EC980000}"/>
    <cellStyle name="20% - Accent1 4 3 2 2 8 3 2" xfId="39332" xr:uid="{00000000-0005-0000-0000-0000ED980000}"/>
    <cellStyle name="20% - Accent1 4 3 2 2 8 4" xfId="39333" xr:uid="{00000000-0005-0000-0000-0000EE980000}"/>
    <cellStyle name="20% - Accent1 4 3 2 2 9" xfId="39334" xr:uid="{00000000-0005-0000-0000-0000EF980000}"/>
    <cellStyle name="20% - Accent1 4 3 2 2 9 2" xfId="39335" xr:uid="{00000000-0005-0000-0000-0000F0980000}"/>
    <cellStyle name="20% - Accent1 4 3 2 2 9 2 2" xfId="39336" xr:uid="{00000000-0005-0000-0000-0000F1980000}"/>
    <cellStyle name="20% - Accent1 4 3 2 2 9 2 2 2" xfId="39337" xr:uid="{00000000-0005-0000-0000-0000F2980000}"/>
    <cellStyle name="20% - Accent1 4 3 2 2 9 2 3" xfId="39338" xr:uid="{00000000-0005-0000-0000-0000F3980000}"/>
    <cellStyle name="20% - Accent1 4 3 2 2 9 3" xfId="39339" xr:uid="{00000000-0005-0000-0000-0000F4980000}"/>
    <cellStyle name="20% - Accent1 4 3 2 2 9 3 2" xfId="39340" xr:uid="{00000000-0005-0000-0000-0000F5980000}"/>
    <cellStyle name="20% - Accent1 4 3 2 2 9 4" xfId="39341" xr:uid="{00000000-0005-0000-0000-0000F6980000}"/>
    <cellStyle name="20% - Accent1 4 3 2 3" xfId="39342" xr:uid="{00000000-0005-0000-0000-0000F7980000}"/>
    <cellStyle name="20% - Accent1 4 3 2 3 10" xfId="39343" xr:uid="{00000000-0005-0000-0000-0000F8980000}"/>
    <cellStyle name="20% - Accent1 4 3 2 3 10 2" xfId="39344" xr:uid="{00000000-0005-0000-0000-0000F9980000}"/>
    <cellStyle name="20% - Accent1 4 3 2 3 11" xfId="39345" xr:uid="{00000000-0005-0000-0000-0000FA980000}"/>
    <cellStyle name="20% - Accent1 4 3 2 3 2" xfId="39346" xr:uid="{00000000-0005-0000-0000-0000FB980000}"/>
    <cellStyle name="20% - Accent1 4 3 2 3 2 2" xfId="39347" xr:uid="{00000000-0005-0000-0000-0000FC980000}"/>
    <cellStyle name="20% - Accent1 4 3 2 3 2 2 2" xfId="39348" xr:uid="{00000000-0005-0000-0000-0000FD980000}"/>
    <cellStyle name="20% - Accent1 4 3 2 3 2 2 2 2" xfId="39349" xr:uid="{00000000-0005-0000-0000-0000FE980000}"/>
    <cellStyle name="20% - Accent1 4 3 2 3 2 2 2 2 2" xfId="39350" xr:uid="{00000000-0005-0000-0000-0000FF980000}"/>
    <cellStyle name="20% - Accent1 4 3 2 3 2 2 2 3" xfId="39351" xr:uid="{00000000-0005-0000-0000-000000990000}"/>
    <cellStyle name="20% - Accent1 4 3 2 3 2 2 3" xfId="39352" xr:uid="{00000000-0005-0000-0000-000001990000}"/>
    <cellStyle name="20% - Accent1 4 3 2 3 2 2 3 2" xfId="39353" xr:uid="{00000000-0005-0000-0000-000002990000}"/>
    <cellStyle name="20% - Accent1 4 3 2 3 2 2 4" xfId="39354" xr:uid="{00000000-0005-0000-0000-000003990000}"/>
    <cellStyle name="20% - Accent1 4 3 2 3 2 3" xfId="39355" xr:uid="{00000000-0005-0000-0000-000004990000}"/>
    <cellStyle name="20% - Accent1 4 3 2 3 2 3 2" xfId="39356" xr:uid="{00000000-0005-0000-0000-000005990000}"/>
    <cellStyle name="20% - Accent1 4 3 2 3 2 3 2 2" xfId="39357" xr:uid="{00000000-0005-0000-0000-000006990000}"/>
    <cellStyle name="20% - Accent1 4 3 2 3 2 3 2 2 2" xfId="39358" xr:uid="{00000000-0005-0000-0000-000007990000}"/>
    <cellStyle name="20% - Accent1 4 3 2 3 2 3 2 3" xfId="39359" xr:uid="{00000000-0005-0000-0000-000008990000}"/>
    <cellStyle name="20% - Accent1 4 3 2 3 2 3 3" xfId="39360" xr:uid="{00000000-0005-0000-0000-000009990000}"/>
    <cellStyle name="20% - Accent1 4 3 2 3 2 3 3 2" xfId="39361" xr:uid="{00000000-0005-0000-0000-00000A990000}"/>
    <cellStyle name="20% - Accent1 4 3 2 3 2 3 4" xfId="39362" xr:uid="{00000000-0005-0000-0000-00000B990000}"/>
    <cellStyle name="20% - Accent1 4 3 2 3 2 4" xfId="39363" xr:uid="{00000000-0005-0000-0000-00000C990000}"/>
    <cellStyle name="20% - Accent1 4 3 2 3 2 4 2" xfId="39364" xr:uid="{00000000-0005-0000-0000-00000D990000}"/>
    <cellStyle name="20% - Accent1 4 3 2 3 2 4 2 2" xfId="39365" xr:uid="{00000000-0005-0000-0000-00000E990000}"/>
    <cellStyle name="20% - Accent1 4 3 2 3 2 4 2 2 2" xfId="39366" xr:uid="{00000000-0005-0000-0000-00000F990000}"/>
    <cellStyle name="20% - Accent1 4 3 2 3 2 4 2 3" xfId="39367" xr:uid="{00000000-0005-0000-0000-000010990000}"/>
    <cellStyle name="20% - Accent1 4 3 2 3 2 4 3" xfId="39368" xr:uid="{00000000-0005-0000-0000-000011990000}"/>
    <cellStyle name="20% - Accent1 4 3 2 3 2 4 3 2" xfId="39369" xr:uid="{00000000-0005-0000-0000-000012990000}"/>
    <cellStyle name="20% - Accent1 4 3 2 3 2 4 4" xfId="39370" xr:uid="{00000000-0005-0000-0000-000013990000}"/>
    <cellStyle name="20% - Accent1 4 3 2 3 2 5" xfId="39371" xr:uid="{00000000-0005-0000-0000-000014990000}"/>
    <cellStyle name="20% - Accent1 4 3 2 3 2 5 2" xfId="39372" xr:uid="{00000000-0005-0000-0000-000015990000}"/>
    <cellStyle name="20% - Accent1 4 3 2 3 2 5 2 2" xfId="39373" xr:uid="{00000000-0005-0000-0000-000016990000}"/>
    <cellStyle name="20% - Accent1 4 3 2 3 2 5 3" xfId="39374" xr:uid="{00000000-0005-0000-0000-000017990000}"/>
    <cellStyle name="20% - Accent1 4 3 2 3 2 6" xfId="39375" xr:uid="{00000000-0005-0000-0000-000018990000}"/>
    <cellStyle name="20% - Accent1 4 3 2 3 2 6 2" xfId="39376" xr:uid="{00000000-0005-0000-0000-000019990000}"/>
    <cellStyle name="20% - Accent1 4 3 2 3 2 6 2 2" xfId="39377" xr:uid="{00000000-0005-0000-0000-00001A990000}"/>
    <cellStyle name="20% - Accent1 4 3 2 3 2 6 3" xfId="39378" xr:uid="{00000000-0005-0000-0000-00001B990000}"/>
    <cellStyle name="20% - Accent1 4 3 2 3 2 7" xfId="39379" xr:uid="{00000000-0005-0000-0000-00001C990000}"/>
    <cellStyle name="20% - Accent1 4 3 2 3 2 7 2" xfId="39380" xr:uid="{00000000-0005-0000-0000-00001D990000}"/>
    <cellStyle name="20% - Accent1 4 3 2 3 2 8" xfId="39381" xr:uid="{00000000-0005-0000-0000-00001E990000}"/>
    <cellStyle name="20% - Accent1 4 3 2 3 2 8 2" xfId="39382" xr:uid="{00000000-0005-0000-0000-00001F990000}"/>
    <cellStyle name="20% - Accent1 4 3 2 3 2 9" xfId="39383" xr:uid="{00000000-0005-0000-0000-000020990000}"/>
    <cellStyle name="20% - Accent1 4 3 2 3 3" xfId="39384" xr:uid="{00000000-0005-0000-0000-000021990000}"/>
    <cellStyle name="20% - Accent1 4 3 2 3 3 2" xfId="39385" xr:uid="{00000000-0005-0000-0000-000022990000}"/>
    <cellStyle name="20% - Accent1 4 3 2 3 3 2 2" xfId="39386" xr:uid="{00000000-0005-0000-0000-000023990000}"/>
    <cellStyle name="20% - Accent1 4 3 2 3 3 2 2 2" xfId="39387" xr:uid="{00000000-0005-0000-0000-000024990000}"/>
    <cellStyle name="20% - Accent1 4 3 2 3 3 2 2 2 2" xfId="39388" xr:uid="{00000000-0005-0000-0000-000025990000}"/>
    <cellStyle name="20% - Accent1 4 3 2 3 3 2 2 3" xfId="39389" xr:uid="{00000000-0005-0000-0000-000026990000}"/>
    <cellStyle name="20% - Accent1 4 3 2 3 3 2 3" xfId="39390" xr:uid="{00000000-0005-0000-0000-000027990000}"/>
    <cellStyle name="20% - Accent1 4 3 2 3 3 2 3 2" xfId="39391" xr:uid="{00000000-0005-0000-0000-000028990000}"/>
    <cellStyle name="20% - Accent1 4 3 2 3 3 2 4" xfId="39392" xr:uid="{00000000-0005-0000-0000-000029990000}"/>
    <cellStyle name="20% - Accent1 4 3 2 3 3 3" xfId="39393" xr:uid="{00000000-0005-0000-0000-00002A990000}"/>
    <cellStyle name="20% - Accent1 4 3 2 3 3 3 2" xfId="39394" xr:uid="{00000000-0005-0000-0000-00002B990000}"/>
    <cellStyle name="20% - Accent1 4 3 2 3 3 3 2 2" xfId="39395" xr:uid="{00000000-0005-0000-0000-00002C990000}"/>
    <cellStyle name="20% - Accent1 4 3 2 3 3 3 2 2 2" xfId="39396" xr:uid="{00000000-0005-0000-0000-00002D990000}"/>
    <cellStyle name="20% - Accent1 4 3 2 3 3 3 2 3" xfId="39397" xr:uid="{00000000-0005-0000-0000-00002E990000}"/>
    <cellStyle name="20% - Accent1 4 3 2 3 3 3 3" xfId="39398" xr:uid="{00000000-0005-0000-0000-00002F990000}"/>
    <cellStyle name="20% - Accent1 4 3 2 3 3 3 3 2" xfId="39399" xr:uid="{00000000-0005-0000-0000-000030990000}"/>
    <cellStyle name="20% - Accent1 4 3 2 3 3 3 4" xfId="39400" xr:uid="{00000000-0005-0000-0000-000031990000}"/>
    <cellStyle name="20% - Accent1 4 3 2 3 3 4" xfId="39401" xr:uid="{00000000-0005-0000-0000-000032990000}"/>
    <cellStyle name="20% - Accent1 4 3 2 3 3 4 2" xfId="39402" xr:uid="{00000000-0005-0000-0000-000033990000}"/>
    <cellStyle name="20% - Accent1 4 3 2 3 3 4 2 2" xfId="39403" xr:uid="{00000000-0005-0000-0000-000034990000}"/>
    <cellStyle name="20% - Accent1 4 3 2 3 3 4 2 2 2" xfId="39404" xr:uid="{00000000-0005-0000-0000-000035990000}"/>
    <cellStyle name="20% - Accent1 4 3 2 3 3 4 2 3" xfId="39405" xr:uid="{00000000-0005-0000-0000-000036990000}"/>
    <cellStyle name="20% - Accent1 4 3 2 3 3 4 3" xfId="39406" xr:uid="{00000000-0005-0000-0000-000037990000}"/>
    <cellStyle name="20% - Accent1 4 3 2 3 3 4 3 2" xfId="39407" xr:uid="{00000000-0005-0000-0000-000038990000}"/>
    <cellStyle name="20% - Accent1 4 3 2 3 3 4 4" xfId="39408" xr:uid="{00000000-0005-0000-0000-000039990000}"/>
    <cellStyle name="20% - Accent1 4 3 2 3 3 5" xfId="39409" xr:uid="{00000000-0005-0000-0000-00003A990000}"/>
    <cellStyle name="20% - Accent1 4 3 2 3 3 5 2" xfId="39410" xr:uid="{00000000-0005-0000-0000-00003B990000}"/>
    <cellStyle name="20% - Accent1 4 3 2 3 3 5 2 2" xfId="39411" xr:uid="{00000000-0005-0000-0000-00003C990000}"/>
    <cellStyle name="20% - Accent1 4 3 2 3 3 5 3" xfId="39412" xr:uid="{00000000-0005-0000-0000-00003D990000}"/>
    <cellStyle name="20% - Accent1 4 3 2 3 3 6" xfId="39413" xr:uid="{00000000-0005-0000-0000-00003E990000}"/>
    <cellStyle name="20% - Accent1 4 3 2 3 3 6 2" xfId="39414" xr:uid="{00000000-0005-0000-0000-00003F990000}"/>
    <cellStyle name="20% - Accent1 4 3 2 3 3 6 2 2" xfId="39415" xr:uid="{00000000-0005-0000-0000-000040990000}"/>
    <cellStyle name="20% - Accent1 4 3 2 3 3 6 3" xfId="39416" xr:uid="{00000000-0005-0000-0000-000041990000}"/>
    <cellStyle name="20% - Accent1 4 3 2 3 3 7" xfId="39417" xr:uid="{00000000-0005-0000-0000-000042990000}"/>
    <cellStyle name="20% - Accent1 4 3 2 3 3 7 2" xfId="39418" xr:uid="{00000000-0005-0000-0000-000043990000}"/>
    <cellStyle name="20% - Accent1 4 3 2 3 3 8" xfId="39419" xr:uid="{00000000-0005-0000-0000-000044990000}"/>
    <cellStyle name="20% - Accent1 4 3 2 3 3 8 2" xfId="39420" xr:uid="{00000000-0005-0000-0000-000045990000}"/>
    <cellStyle name="20% - Accent1 4 3 2 3 3 9" xfId="39421" xr:uid="{00000000-0005-0000-0000-000046990000}"/>
    <cellStyle name="20% - Accent1 4 3 2 3 4" xfId="39422" xr:uid="{00000000-0005-0000-0000-000047990000}"/>
    <cellStyle name="20% - Accent1 4 3 2 3 4 2" xfId="39423" xr:uid="{00000000-0005-0000-0000-000048990000}"/>
    <cellStyle name="20% - Accent1 4 3 2 3 4 2 2" xfId="39424" xr:uid="{00000000-0005-0000-0000-000049990000}"/>
    <cellStyle name="20% - Accent1 4 3 2 3 4 2 2 2" xfId="39425" xr:uid="{00000000-0005-0000-0000-00004A990000}"/>
    <cellStyle name="20% - Accent1 4 3 2 3 4 2 3" xfId="39426" xr:uid="{00000000-0005-0000-0000-00004B990000}"/>
    <cellStyle name="20% - Accent1 4 3 2 3 4 3" xfId="39427" xr:uid="{00000000-0005-0000-0000-00004C990000}"/>
    <cellStyle name="20% - Accent1 4 3 2 3 4 3 2" xfId="39428" xr:uid="{00000000-0005-0000-0000-00004D990000}"/>
    <cellStyle name="20% - Accent1 4 3 2 3 4 4" xfId="39429" xr:uid="{00000000-0005-0000-0000-00004E990000}"/>
    <cellStyle name="20% - Accent1 4 3 2 3 5" xfId="39430" xr:uid="{00000000-0005-0000-0000-00004F990000}"/>
    <cellStyle name="20% - Accent1 4 3 2 3 5 2" xfId="39431" xr:uid="{00000000-0005-0000-0000-000050990000}"/>
    <cellStyle name="20% - Accent1 4 3 2 3 5 2 2" xfId="39432" xr:uid="{00000000-0005-0000-0000-000051990000}"/>
    <cellStyle name="20% - Accent1 4 3 2 3 5 2 2 2" xfId="39433" xr:uid="{00000000-0005-0000-0000-000052990000}"/>
    <cellStyle name="20% - Accent1 4 3 2 3 5 2 3" xfId="39434" xr:uid="{00000000-0005-0000-0000-000053990000}"/>
    <cellStyle name="20% - Accent1 4 3 2 3 5 3" xfId="39435" xr:uid="{00000000-0005-0000-0000-000054990000}"/>
    <cellStyle name="20% - Accent1 4 3 2 3 5 3 2" xfId="39436" xr:uid="{00000000-0005-0000-0000-000055990000}"/>
    <cellStyle name="20% - Accent1 4 3 2 3 5 4" xfId="39437" xr:uid="{00000000-0005-0000-0000-000056990000}"/>
    <cellStyle name="20% - Accent1 4 3 2 3 6" xfId="39438" xr:uid="{00000000-0005-0000-0000-000057990000}"/>
    <cellStyle name="20% - Accent1 4 3 2 3 6 2" xfId="39439" xr:uid="{00000000-0005-0000-0000-000058990000}"/>
    <cellStyle name="20% - Accent1 4 3 2 3 6 2 2" xfId="39440" xr:uid="{00000000-0005-0000-0000-000059990000}"/>
    <cellStyle name="20% - Accent1 4 3 2 3 6 2 2 2" xfId="39441" xr:uid="{00000000-0005-0000-0000-00005A990000}"/>
    <cellStyle name="20% - Accent1 4 3 2 3 6 2 3" xfId="39442" xr:uid="{00000000-0005-0000-0000-00005B990000}"/>
    <cellStyle name="20% - Accent1 4 3 2 3 6 3" xfId="39443" xr:uid="{00000000-0005-0000-0000-00005C990000}"/>
    <cellStyle name="20% - Accent1 4 3 2 3 6 3 2" xfId="39444" xr:uid="{00000000-0005-0000-0000-00005D990000}"/>
    <cellStyle name="20% - Accent1 4 3 2 3 6 4" xfId="39445" xr:uid="{00000000-0005-0000-0000-00005E990000}"/>
    <cellStyle name="20% - Accent1 4 3 2 3 7" xfId="39446" xr:uid="{00000000-0005-0000-0000-00005F990000}"/>
    <cellStyle name="20% - Accent1 4 3 2 3 7 2" xfId="39447" xr:uid="{00000000-0005-0000-0000-000060990000}"/>
    <cellStyle name="20% - Accent1 4 3 2 3 7 2 2" xfId="39448" xr:uid="{00000000-0005-0000-0000-000061990000}"/>
    <cellStyle name="20% - Accent1 4 3 2 3 7 3" xfId="39449" xr:uid="{00000000-0005-0000-0000-000062990000}"/>
    <cellStyle name="20% - Accent1 4 3 2 3 8" xfId="39450" xr:uid="{00000000-0005-0000-0000-000063990000}"/>
    <cellStyle name="20% - Accent1 4 3 2 3 8 2" xfId="39451" xr:uid="{00000000-0005-0000-0000-000064990000}"/>
    <cellStyle name="20% - Accent1 4 3 2 3 8 2 2" xfId="39452" xr:uid="{00000000-0005-0000-0000-000065990000}"/>
    <cellStyle name="20% - Accent1 4 3 2 3 8 3" xfId="39453" xr:uid="{00000000-0005-0000-0000-000066990000}"/>
    <cellStyle name="20% - Accent1 4 3 2 3 9" xfId="39454" xr:uid="{00000000-0005-0000-0000-000067990000}"/>
    <cellStyle name="20% - Accent1 4 3 2 3 9 2" xfId="39455" xr:uid="{00000000-0005-0000-0000-000068990000}"/>
    <cellStyle name="20% - Accent1 4 3 2 4" xfId="39456" xr:uid="{00000000-0005-0000-0000-000069990000}"/>
    <cellStyle name="20% - Accent1 4 3 2 4 10" xfId="39457" xr:uid="{00000000-0005-0000-0000-00006A990000}"/>
    <cellStyle name="20% - Accent1 4 3 2 4 10 2" xfId="39458" xr:uid="{00000000-0005-0000-0000-00006B990000}"/>
    <cellStyle name="20% - Accent1 4 3 2 4 11" xfId="39459" xr:uid="{00000000-0005-0000-0000-00006C990000}"/>
    <cellStyle name="20% - Accent1 4 3 2 4 2" xfId="39460" xr:uid="{00000000-0005-0000-0000-00006D990000}"/>
    <cellStyle name="20% - Accent1 4 3 2 4 2 2" xfId="39461" xr:uid="{00000000-0005-0000-0000-00006E990000}"/>
    <cellStyle name="20% - Accent1 4 3 2 4 2 2 2" xfId="39462" xr:uid="{00000000-0005-0000-0000-00006F990000}"/>
    <cellStyle name="20% - Accent1 4 3 2 4 2 2 2 2" xfId="39463" xr:uid="{00000000-0005-0000-0000-000070990000}"/>
    <cellStyle name="20% - Accent1 4 3 2 4 2 2 2 2 2" xfId="39464" xr:uid="{00000000-0005-0000-0000-000071990000}"/>
    <cellStyle name="20% - Accent1 4 3 2 4 2 2 2 3" xfId="39465" xr:uid="{00000000-0005-0000-0000-000072990000}"/>
    <cellStyle name="20% - Accent1 4 3 2 4 2 2 3" xfId="39466" xr:uid="{00000000-0005-0000-0000-000073990000}"/>
    <cellStyle name="20% - Accent1 4 3 2 4 2 2 3 2" xfId="39467" xr:uid="{00000000-0005-0000-0000-000074990000}"/>
    <cellStyle name="20% - Accent1 4 3 2 4 2 2 4" xfId="39468" xr:uid="{00000000-0005-0000-0000-000075990000}"/>
    <cellStyle name="20% - Accent1 4 3 2 4 2 3" xfId="39469" xr:uid="{00000000-0005-0000-0000-000076990000}"/>
    <cellStyle name="20% - Accent1 4 3 2 4 2 3 2" xfId="39470" xr:uid="{00000000-0005-0000-0000-000077990000}"/>
    <cellStyle name="20% - Accent1 4 3 2 4 2 3 2 2" xfId="39471" xr:uid="{00000000-0005-0000-0000-000078990000}"/>
    <cellStyle name="20% - Accent1 4 3 2 4 2 3 2 2 2" xfId="39472" xr:uid="{00000000-0005-0000-0000-000079990000}"/>
    <cellStyle name="20% - Accent1 4 3 2 4 2 3 2 3" xfId="39473" xr:uid="{00000000-0005-0000-0000-00007A990000}"/>
    <cellStyle name="20% - Accent1 4 3 2 4 2 3 3" xfId="39474" xr:uid="{00000000-0005-0000-0000-00007B990000}"/>
    <cellStyle name="20% - Accent1 4 3 2 4 2 3 3 2" xfId="39475" xr:uid="{00000000-0005-0000-0000-00007C990000}"/>
    <cellStyle name="20% - Accent1 4 3 2 4 2 3 4" xfId="39476" xr:uid="{00000000-0005-0000-0000-00007D990000}"/>
    <cellStyle name="20% - Accent1 4 3 2 4 2 4" xfId="39477" xr:uid="{00000000-0005-0000-0000-00007E990000}"/>
    <cellStyle name="20% - Accent1 4 3 2 4 2 4 2" xfId="39478" xr:uid="{00000000-0005-0000-0000-00007F990000}"/>
    <cellStyle name="20% - Accent1 4 3 2 4 2 4 2 2" xfId="39479" xr:uid="{00000000-0005-0000-0000-000080990000}"/>
    <cellStyle name="20% - Accent1 4 3 2 4 2 4 2 2 2" xfId="39480" xr:uid="{00000000-0005-0000-0000-000081990000}"/>
    <cellStyle name="20% - Accent1 4 3 2 4 2 4 2 3" xfId="39481" xr:uid="{00000000-0005-0000-0000-000082990000}"/>
    <cellStyle name="20% - Accent1 4 3 2 4 2 4 3" xfId="39482" xr:uid="{00000000-0005-0000-0000-000083990000}"/>
    <cellStyle name="20% - Accent1 4 3 2 4 2 4 3 2" xfId="39483" xr:uid="{00000000-0005-0000-0000-000084990000}"/>
    <cellStyle name="20% - Accent1 4 3 2 4 2 4 4" xfId="39484" xr:uid="{00000000-0005-0000-0000-000085990000}"/>
    <cellStyle name="20% - Accent1 4 3 2 4 2 5" xfId="39485" xr:uid="{00000000-0005-0000-0000-000086990000}"/>
    <cellStyle name="20% - Accent1 4 3 2 4 2 5 2" xfId="39486" xr:uid="{00000000-0005-0000-0000-000087990000}"/>
    <cellStyle name="20% - Accent1 4 3 2 4 2 5 2 2" xfId="39487" xr:uid="{00000000-0005-0000-0000-000088990000}"/>
    <cellStyle name="20% - Accent1 4 3 2 4 2 5 3" xfId="39488" xr:uid="{00000000-0005-0000-0000-000089990000}"/>
    <cellStyle name="20% - Accent1 4 3 2 4 2 6" xfId="39489" xr:uid="{00000000-0005-0000-0000-00008A990000}"/>
    <cellStyle name="20% - Accent1 4 3 2 4 2 6 2" xfId="39490" xr:uid="{00000000-0005-0000-0000-00008B990000}"/>
    <cellStyle name="20% - Accent1 4 3 2 4 2 6 2 2" xfId="39491" xr:uid="{00000000-0005-0000-0000-00008C990000}"/>
    <cellStyle name="20% - Accent1 4 3 2 4 2 6 3" xfId="39492" xr:uid="{00000000-0005-0000-0000-00008D990000}"/>
    <cellStyle name="20% - Accent1 4 3 2 4 2 7" xfId="39493" xr:uid="{00000000-0005-0000-0000-00008E990000}"/>
    <cellStyle name="20% - Accent1 4 3 2 4 2 7 2" xfId="39494" xr:uid="{00000000-0005-0000-0000-00008F990000}"/>
    <cellStyle name="20% - Accent1 4 3 2 4 2 8" xfId="39495" xr:uid="{00000000-0005-0000-0000-000090990000}"/>
    <cellStyle name="20% - Accent1 4 3 2 4 2 8 2" xfId="39496" xr:uid="{00000000-0005-0000-0000-000091990000}"/>
    <cellStyle name="20% - Accent1 4 3 2 4 2 9" xfId="39497" xr:uid="{00000000-0005-0000-0000-000092990000}"/>
    <cellStyle name="20% - Accent1 4 3 2 4 3" xfId="39498" xr:uid="{00000000-0005-0000-0000-000093990000}"/>
    <cellStyle name="20% - Accent1 4 3 2 4 3 2" xfId="39499" xr:uid="{00000000-0005-0000-0000-000094990000}"/>
    <cellStyle name="20% - Accent1 4 3 2 4 3 2 2" xfId="39500" xr:uid="{00000000-0005-0000-0000-000095990000}"/>
    <cellStyle name="20% - Accent1 4 3 2 4 3 2 2 2" xfId="39501" xr:uid="{00000000-0005-0000-0000-000096990000}"/>
    <cellStyle name="20% - Accent1 4 3 2 4 3 2 2 2 2" xfId="39502" xr:uid="{00000000-0005-0000-0000-000097990000}"/>
    <cellStyle name="20% - Accent1 4 3 2 4 3 2 2 3" xfId="39503" xr:uid="{00000000-0005-0000-0000-000098990000}"/>
    <cellStyle name="20% - Accent1 4 3 2 4 3 2 3" xfId="39504" xr:uid="{00000000-0005-0000-0000-000099990000}"/>
    <cellStyle name="20% - Accent1 4 3 2 4 3 2 3 2" xfId="39505" xr:uid="{00000000-0005-0000-0000-00009A990000}"/>
    <cellStyle name="20% - Accent1 4 3 2 4 3 2 4" xfId="39506" xr:uid="{00000000-0005-0000-0000-00009B990000}"/>
    <cellStyle name="20% - Accent1 4 3 2 4 3 3" xfId="39507" xr:uid="{00000000-0005-0000-0000-00009C990000}"/>
    <cellStyle name="20% - Accent1 4 3 2 4 3 3 2" xfId="39508" xr:uid="{00000000-0005-0000-0000-00009D990000}"/>
    <cellStyle name="20% - Accent1 4 3 2 4 3 3 2 2" xfId="39509" xr:uid="{00000000-0005-0000-0000-00009E990000}"/>
    <cellStyle name="20% - Accent1 4 3 2 4 3 3 2 2 2" xfId="39510" xr:uid="{00000000-0005-0000-0000-00009F990000}"/>
    <cellStyle name="20% - Accent1 4 3 2 4 3 3 2 3" xfId="39511" xr:uid="{00000000-0005-0000-0000-0000A0990000}"/>
    <cellStyle name="20% - Accent1 4 3 2 4 3 3 3" xfId="39512" xr:uid="{00000000-0005-0000-0000-0000A1990000}"/>
    <cellStyle name="20% - Accent1 4 3 2 4 3 3 3 2" xfId="39513" xr:uid="{00000000-0005-0000-0000-0000A2990000}"/>
    <cellStyle name="20% - Accent1 4 3 2 4 3 3 4" xfId="39514" xr:uid="{00000000-0005-0000-0000-0000A3990000}"/>
    <cellStyle name="20% - Accent1 4 3 2 4 3 4" xfId="39515" xr:uid="{00000000-0005-0000-0000-0000A4990000}"/>
    <cellStyle name="20% - Accent1 4 3 2 4 3 4 2" xfId="39516" xr:uid="{00000000-0005-0000-0000-0000A5990000}"/>
    <cellStyle name="20% - Accent1 4 3 2 4 3 4 2 2" xfId="39517" xr:uid="{00000000-0005-0000-0000-0000A6990000}"/>
    <cellStyle name="20% - Accent1 4 3 2 4 3 4 2 2 2" xfId="39518" xr:uid="{00000000-0005-0000-0000-0000A7990000}"/>
    <cellStyle name="20% - Accent1 4 3 2 4 3 4 2 3" xfId="39519" xr:uid="{00000000-0005-0000-0000-0000A8990000}"/>
    <cellStyle name="20% - Accent1 4 3 2 4 3 4 3" xfId="39520" xr:uid="{00000000-0005-0000-0000-0000A9990000}"/>
    <cellStyle name="20% - Accent1 4 3 2 4 3 4 3 2" xfId="39521" xr:uid="{00000000-0005-0000-0000-0000AA990000}"/>
    <cellStyle name="20% - Accent1 4 3 2 4 3 4 4" xfId="39522" xr:uid="{00000000-0005-0000-0000-0000AB990000}"/>
    <cellStyle name="20% - Accent1 4 3 2 4 3 5" xfId="39523" xr:uid="{00000000-0005-0000-0000-0000AC990000}"/>
    <cellStyle name="20% - Accent1 4 3 2 4 3 5 2" xfId="39524" xr:uid="{00000000-0005-0000-0000-0000AD990000}"/>
    <cellStyle name="20% - Accent1 4 3 2 4 3 5 2 2" xfId="39525" xr:uid="{00000000-0005-0000-0000-0000AE990000}"/>
    <cellStyle name="20% - Accent1 4 3 2 4 3 5 3" xfId="39526" xr:uid="{00000000-0005-0000-0000-0000AF990000}"/>
    <cellStyle name="20% - Accent1 4 3 2 4 3 6" xfId="39527" xr:uid="{00000000-0005-0000-0000-0000B0990000}"/>
    <cellStyle name="20% - Accent1 4 3 2 4 3 6 2" xfId="39528" xr:uid="{00000000-0005-0000-0000-0000B1990000}"/>
    <cellStyle name="20% - Accent1 4 3 2 4 3 6 2 2" xfId="39529" xr:uid="{00000000-0005-0000-0000-0000B2990000}"/>
    <cellStyle name="20% - Accent1 4 3 2 4 3 6 3" xfId="39530" xr:uid="{00000000-0005-0000-0000-0000B3990000}"/>
    <cellStyle name="20% - Accent1 4 3 2 4 3 7" xfId="39531" xr:uid="{00000000-0005-0000-0000-0000B4990000}"/>
    <cellStyle name="20% - Accent1 4 3 2 4 3 7 2" xfId="39532" xr:uid="{00000000-0005-0000-0000-0000B5990000}"/>
    <cellStyle name="20% - Accent1 4 3 2 4 3 8" xfId="39533" xr:uid="{00000000-0005-0000-0000-0000B6990000}"/>
    <cellStyle name="20% - Accent1 4 3 2 4 3 8 2" xfId="39534" xr:uid="{00000000-0005-0000-0000-0000B7990000}"/>
    <cellStyle name="20% - Accent1 4 3 2 4 3 9" xfId="39535" xr:uid="{00000000-0005-0000-0000-0000B8990000}"/>
    <cellStyle name="20% - Accent1 4 3 2 4 4" xfId="39536" xr:uid="{00000000-0005-0000-0000-0000B9990000}"/>
    <cellStyle name="20% - Accent1 4 3 2 4 4 2" xfId="39537" xr:uid="{00000000-0005-0000-0000-0000BA990000}"/>
    <cellStyle name="20% - Accent1 4 3 2 4 4 2 2" xfId="39538" xr:uid="{00000000-0005-0000-0000-0000BB990000}"/>
    <cellStyle name="20% - Accent1 4 3 2 4 4 2 2 2" xfId="39539" xr:uid="{00000000-0005-0000-0000-0000BC990000}"/>
    <cellStyle name="20% - Accent1 4 3 2 4 4 2 3" xfId="39540" xr:uid="{00000000-0005-0000-0000-0000BD990000}"/>
    <cellStyle name="20% - Accent1 4 3 2 4 4 3" xfId="39541" xr:uid="{00000000-0005-0000-0000-0000BE990000}"/>
    <cellStyle name="20% - Accent1 4 3 2 4 4 3 2" xfId="39542" xr:uid="{00000000-0005-0000-0000-0000BF990000}"/>
    <cellStyle name="20% - Accent1 4 3 2 4 4 4" xfId="39543" xr:uid="{00000000-0005-0000-0000-0000C0990000}"/>
    <cellStyle name="20% - Accent1 4 3 2 4 5" xfId="39544" xr:uid="{00000000-0005-0000-0000-0000C1990000}"/>
    <cellStyle name="20% - Accent1 4 3 2 4 5 2" xfId="39545" xr:uid="{00000000-0005-0000-0000-0000C2990000}"/>
    <cellStyle name="20% - Accent1 4 3 2 4 5 2 2" xfId="39546" xr:uid="{00000000-0005-0000-0000-0000C3990000}"/>
    <cellStyle name="20% - Accent1 4 3 2 4 5 2 2 2" xfId="39547" xr:uid="{00000000-0005-0000-0000-0000C4990000}"/>
    <cellStyle name="20% - Accent1 4 3 2 4 5 2 3" xfId="39548" xr:uid="{00000000-0005-0000-0000-0000C5990000}"/>
    <cellStyle name="20% - Accent1 4 3 2 4 5 3" xfId="39549" xr:uid="{00000000-0005-0000-0000-0000C6990000}"/>
    <cellStyle name="20% - Accent1 4 3 2 4 5 3 2" xfId="39550" xr:uid="{00000000-0005-0000-0000-0000C7990000}"/>
    <cellStyle name="20% - Accent1 4 3 2 4 5 4" xfId="39551" xr:uid="{00000000-0005-0000-0000-0000C8990000}"/>
    <cellStyle name="20% - Accent1 4 3 2 4 6" xfId="39552" xr:uid="{00000000-0005-0000-0000-0000C9990000}"/>
    <cellStyle name="20% - Accent1 4 3 2 4 6 2" xfId="39553" xr:uid="{00000000-0005-0000-0000-0000CA990000}"/>
    <cellStyle name="20% - Accent1 4 3 2 4 6 2 2" xfId="39554" xr:uid="{00000000-0005-0000-0000-0000CB990000}"/>
    <cellStyle name="20% - Accent1 4 3 2 4 6 2 2 2" xfId="39555" xr:uid="{00000000-0005-0000-0000-0000CC990000}"/>
    <cellStyle name="20% - Accent1 4 3 2 4 6 2 3" xfId="39556" xr:uid="{00000000-0005-0000-0000-0000CD990000}"/>
    <cellStyle name="20% - Accent1 4 3 2 4 6 3" xfId="39557" xr:uid="{00000000-0005-0000-0000-0000CE990000}"/>
    <cellStyle name="20% - Accent1 4 3 2 4 6 3 2" xfId="39558" xr:uid="{00000000-0005-0000-0000-0000CF990000}"/>
    <cellStyle name="20% - Accent1 4 3 2 4 6 4" xfId="39559" xr:uid="{00000000-0005-0000-0000-0000D0990000}"/>
    <cellStyle name="20% - Accent1 4 3 2 4 7" xfId="39560" xr:uid="{00000000-0005-0000-0000-0000D1990000}"/>
    <cellStyle name="20% - Accent1 4 3 2 4 7 2" xfId="39561" xr:uid="{00000000-0005-0000-0000-0000D2990000}"/>
    <cellStyle name="20% - Accent1 4 3 2 4 7 2 2" xfId="39562" xr:uid="{00000000-0005-0000-0000-0000D3990000}"/>
    <cellStyle name="20% - Accent1 4 3 2 4 7 3" xfId="39563" xr:uid="{00000000-0005-0000-0000-0000D4990000}"/>
    <cellStyle name="20% - Accent1 4 3 2 4 8" xfId="39564" xr:uid="{00000000-0005-0000-0000-0000D5990000}"/>
    <cellStyle name="20% - Accent1 4 3 2 4 8 2" xfId="39565" xr:uid="{00000000-0005-0000-0000-0000D6990000}"/>
    <cellStyle name="20% - Accent1 4 3 2 4 8 2 2" xfId="39566" xr:uid="{00000000-0005-0000-0000-0000D7990000}"/>
    <cellStyle name="20% - Accent1 4 3 2 4 8 3" xfId="39567" xr:uid="{00000000-0005-0000-0000-0000D8990000}"/>
    <cellStyle name="20% - Accent1 4 3 2 4 9" xfId="39568" xr:uid="{00000000-0005-0000-0000-0000D9990000}"/>
    <cellStyle name="20% - Accent1 4 3 2 4 9 2" xfId="39569" xr:uid="{00000000-0005-0000-0000-0000DA990000}"/>
    <cellStyle name="20% - Accent1 4 3 2 5" xfId="39570" xr:uid="{00000000-0005-0000-0000-0000DB990000}"/>
    <cellStyle name="20% - Accent1 4 3 2 5 10" xfId="39571" xr:uid="{00000000-0005-0000-0000-0000DC990000}"/>
    <cellStyle name="20% - Accent1 4 3 2 5 10 2" xfId="39572" xr:uid="{00000000-0005-0000-0000-0000DD990000}"/>
    <cellStyle name="20% - Accent1 4 3 2 5 11" xfId="39573" xr:uid="{00000000-0005-0000-0000-0000DE990000}"/>
    <cellStyle name="20% - Accent1 4 3 2 5 2" xfId="39574" xr:uid="{00000000-0005-0000-0000-0000DF990000}"/>
    <cellStyle name="20% - Accent1 4 3 2 5 2 2" xfId="39575" xr:uid="{00000000-0005-0000-0000-0000E0990000}"/>
    <cellStyle name="20% - Accent1 4 3 2 5 2 2 2" xfId="39576" xr:uid="{00000000-0005-0000-0000-0000E1990000}"/>
    <cellStyle name="20% - Accent1 4 3 2 5 2 2 2 2" xfId="39577" xr:uid="{00000000-0005-0000-0000-0000E2990000}"/>
    <cellStyle name="20% - Accent1 4 3 2 5 2 2 2 2 2" xfId="39578" xr:uid="{00000000-0005-0000-0000-0000E3990000}"/>
    <cellStyle name="20% - Accent1 4 3 2 5 2 2 2 3" xfId="39579" xr:uid="{00000000-0005-0000-0000-0000E4990000}"/>
    <cellStyle name="20% - Accent1 4 3 2 5 2 2 3" xfId="39580" xr:uid="{00000000-0005-0000-0000-0000E5990000}"/>
    <cellStyle name="20% - Accent1 4 3 2 5 2 2 3 2" xfId="39581" xr:uid="{00000000-0005-0000-0000-0000E6990000}"/>
    <cellStyle name="20% - Accent1 4 3 2 5 2 2 4" xfId="39582" xr:uid="{00000000-0005-0000-0000-0000E7990000}"/>
    <cellStyle name="20% - Accent1 4 3 2 5 2 3" xfId="39583" xr:uid="{00000000-0005-0000-0000-0000E8990000}"/>
    <cellStyle name="20% - Accent1 4 3 2 5 2 3 2" xfId="39584" xr:uid="{00000000-0005-0000-0000-0000E9990000}"/>
    <cellStyle name="20% - Accent1 4 3 2 5 2 3 2 2" xfId="39585" xr:uid="{00000000-0005-0000-0000-0000EA990000}"/>
    <cellStyle name="20% - Accent1 4 3 2 5 2 3 2 2 2" xfId="39586" xr:uid="{00000000-0005-0000-0000-0000EB990000}"/>
    <cellStyle name="20% - Accent1 4 3 2 5 2 3 2 3" xfId="39587" xr:uid="{00000000-0005-0000-0000-0000EC990000}"/>
    <cellStyle name="20% - Accent1 4 3 2 5 2 3 3" xfId="39588" xr:uid="{00000000-0005-0000-0000-0000ED990000}"/>
    <cellStyle name="20% - Accent1 4 3 2 5 2 3 3 2" xfId="39589" xr:uid="{00000000-0005-0000-0000-0000EE990000}"/>
    <cellStyle name="20% - Accent1 4 3 2 5 2 3 4" xfId="39590" xr:uid="{00000000-0005-0000-0000-0000EF990000}"/>
    <cellStyle name="20% - Accent1 4 3 2 5 2 4" xfId="39591" xr:uid="{00000000-0005-0000-0000-0000F0990000}"/>
    <cellStyle name="20% - Accent1 4 3 2 5 2 4 2" xfId="39592" xr:uid="{00000000-0005-0000-0000-0000F1990000}"/>
    <cellStyle name="20% - Accent1 4 3 2 5 2 4 2 2" xfId="39593" xr:uid="{00000000-0005-0000-0000-0000F2990000}"/>
    <cellStyle name="20% - Accent1 4 3 2 5 2 4 2 2 2" xfId="39594" xr:uid="{00000000-0005-0000-0000-0000F3990000}"/>
    <cellStyle name="20% - Accent1 4 3 2 5 2 4 2 3" xfId="39595" xr:uid="{00000000-0005-0000-0000-0000F4990000}"/>
    <cellStyle name="20% - Accent1 4 3 2 5 2 4 3" xfId="39596" xr:uid="{00000000-0005-0000-0000-0000F5990000}"/>
    <cellStyle name="20% - Accent1 4 3 2 5 2 4 3 2" xfId="39597" xr:uid="{00000000-0005-0000-0000-0000F6990000}"/>
    <cellStyle name="20% - Accent1 4 3 2 5 2 4 4" xfId="39598" xr:uid="{00000000-0005-0000-0000-0000F7990000}"/>
    <cellStyle name="20% - Accent1 4 3 2 5 2 5" xfId="39599" xr:uid="{00000000-0005-0000-0000-0000F8990000}"/>
    <cellStyle name="20% - Accent1 4 3 2 5 2 5 2" xfId="39600" xr:uid="{00000000-0005-0000-0000-0000F9990000}"/>
    <cellStyle name="20% - Accent1 4 3 2 5 2 5 2 2" xfId="39601" xr:uid="{00000000-0005-0000-0000-0000FA990000}"/>
    <cellStyle name="20% - Accent1 4 3 2 5 2 5 3" xfId="39602" xr:uid="{00000000-0005-0000-0000-0000FB990000}"/>
    <cellStyle name="20% - Accent1 4 3 2 5 2 6" xfId="39603" xr:uid="{00000000-0005-0000-0000-0000FC990000}"/>
    <cellStyle name="20% - Accent1 4 3 2 5 2 6 2" xfId="39604" xr:uid="{00000000-0005-0000-0000-0000FD990000}"/>
    <cellStyle name="20% - Accent1 4 3 2 5 2 6 2 2" xfId="39605" xr:uid="{00000000-0005-0000-0000-0000FE990000}"/>
    <cellStyle name="20% - Accent1 4 3 2 5 2 6 3" xfId="39606" xr:uid="{00000000-0005-0000-0000-0000FF990000}"/>
    <cellStyle name="20% - Accent1 4 3 2 5 2 7" xfId="39607" xr:uid="{00000000-0005-0000-0000-0000009A0000}"/>
    <cellStyle name="20% - Accent1 4 3 2 5 2 7 2" xfId="39608" xr:uid="{00000000-0005-0000-0000-0000019A0000}"/>
    <cellStyle name="20% - Accent1 4 3 2 5 2 8" xfId="39609" xr:uid="{00000000-0005-0000-0000-0000029A0000}"/>
    <cellStyle name="20% - Accent1 4 3 2 5 2 8 2" xfId="39610" xr:uid="{00000000-0005-0000-0000-0000039A0000}"/>
    <cellStyle name="20% - Accent1 4 3 2 5 2 9" xfId="39611" xr:uid="{00000000-0005-0000-0000-0000049A0000}"/>
    <cellStyle name="20% - Accent1 4 3 2 5 3" xfId="39612" xr:uid="{00000000-0005-0000-0000-0000059A0000}"/>
    <cellStyle name="20% - Accent1 4 3 2 5 3 2" xfId="39613" xr:uid="{00000000-0005-0000-0000-0000069A0000}"/>
    <cellStyle name="20% - Accent1 4 3 2 5 3 2 2" xfId="39614" xr:uid="{00000000-0005-0000-0000-0000079A0000}"/>
    <cellStyle name="20% - Accent1 4 3 2 5 3 2 2 2" xfId="39615" xr:uid="{00000000-0005-0000-0000-0000089A0000}"/>
    <cellStyle name="20% - Accent1 4 3 2 5 3 2 2 2 2" xfId="39616" xr:uid="{00000000-0005-0000-0000-0000099A0000}"/>
    <cellStyle name="20% - Accent1 4 3 2 5 3 2 2 3" xfId="39617" xr:uid="{00000000-0005-0000-0000-00000A9A0000}"/>
    <cellStyle name="20% - Accent1 4 3 2 5 3 2 3" xfId="39618" xr:uid="{00000000-0005-0000-0000-00000B9A0000}"/>
    <cellStyle name="20% - Accent1 4 3 2 5 3 2 3 2" xfId="39619" xr:uid="{00000000-0005-0000-0000-00000C9A0000}"/>
    <cellStyle name="20% - Accent1 4 3 2 5 3 2 4" xfId="39620" xr:uid="{00000000-0005-0000-0000-00000D9A0000}"/>
    <cellStyle name="20% - Accent1 4 3 2 5 3 3" xfId="39621" xr:uid="{00000000-0005-0000-0000-00000E9A0000}"/>
    <cellStyle name="20% - Accent1 4 3 2 5 3 3 2" xfId="39622" xr:uid="{00000000-0005-0000-0000-00000F9A0000}"/>
    <cellStyle name="20% - Accent1 4 3 2 5 3 3 2 2" xfId="39623" xr:uid="{00000000-0005-0000-0000-0000109A0000}"/>
    <cellStyle name="20% - Accent1 4 3 2 5 3 3 2 2 2" xfId="39624" xr:uid="{00000000-0005-0000-0000-0000119A0000}"/>
    <cellStyle name="20% - Accent1 4 3 2 5 3 3 2 3" xfId="39625" xr:uid="{00000000-0005-0000-0000-0000129A0000}"/>
    <cellStyle name="20% - Accent1 4 3 2 5 3 3 3" xfId="39626" xr:uid="{00000000-0005-0000-0000-0000139A0000}"/>
    <cellStyle name="20% - Accent1 4 3 2 5 3 3 3 2" xfId="39627" xr:uid="{00000000-0005-0000-0000-0000149A0000}"/>
    <cellStyle name="20% - Accent1 4 3 2 5 3 3 4" xfId="39628" xr:uid="{00000000-0005-0000-0000-0000159A0000}"/>
    <cellStyle name="20% - Accent1 4 3 2 5 3 4" xfId="39629" xr:uid="{00000000-0005-0000-0000-0000169A0000}"/>
    <cellStyle name="20% - Accent1 4 3 2 5 3 4 2" xfId="39630" xr:uid="{00000000-0005-0000-0000-0000179A0000}"/>
    <cellStyle name="20% - Accent1 4 3 2 5 3 4 2 2" xfId="39631" xr:uid="{00000000-0005-0000-0000-0000189A0000}"/>
    <cellStyle name="20% - Accent1 4 3 2 5 3 4 2 2 2" xfId="39632" xr:uid="{00000000-0005-0000-0000-0000199A0000}"/>
    <cellStyle name="20% - Accent1 4 3 2 5 3 4 2 3" xfId="39633" xr:uid="{00000000-0005-0000-0000-00001A9A0000}"/>
    <cellStyle name="20% - Accent1 4 3 2 5 3 4 3" xfId="39634" xr:uid="{00000000-0005-0000-0000-00001B9A0000}"/>
    <cellStyle name="20% - Accent1 4 3 2 5 3 4 3 2" xfId="39635" xr:uid="{00000000-0005-0000-0000-00001C9A0000}"/>
    <cellStyle name="20% - Accent1 4 3 2 5 3 4 4" xfId="39636" xr:uid="{00000000-0005-0000-0000-00001D9A0000}"/>
    <cellStyle name="20% - Accent1 4 3 2 5 3 5" xfId="39637" xr:uid="{00000000-0005-0000-0000-00001E9A0000}"/>
    <cellStyle name="20% - Accent1 4 3 2 5 3 5 2" xfId="39638" xr:uid="{00000000-0005-0000-0000-00001F9A0000}"/>
    <cellStyle name="20% - Accent1 4 3 2 5 3 5 2 2" xfId="39639" xr:uid="{00000000-0005-0000-0000-0000209A0000}"/>
    <cellStyle name="20% - Accent1 4 3 2 5 3 5 3" xfId="39640" xr:uid="{00000000-0005-0000-0000-0000219A0000}"/>
    <cellStyle name="20% - Accent1 4 3 2 5 3 6" xfId="39641" xr:uid="{00000000-0005-0000-0000-0000229A0000}"/>
    <cellStyle name="20% - Accent1 4 3 2 5 3 6 2" xfId="39642" xr:uid="{00000000-0005-0000-0000-0000239A0000}"/>
    <cellStyle name="20% - Accent1 4 3 2 5 3 6 2 2" xfId="39643" xr:uid="{00000000-0005-0000-0000-0000249A0000}"/>
    <cellStyle name="20% - Accent1 4 3 2 5 3 6 3" xfId="39644" xr:uid="{00000000-0005-0000-0000-0000259A0000}"/>
    <cellStyle name="20% - Accent1 4 3 2 5 3 7" xfId="39645" xr:uid="{00000000-0005-0000-0000-0000269A0000}"/>
    <cellStyle name="20% - Accent1 4 3 2 5 3 7 2" xfId="39646" xr:uid="{00000000-0005-0000-0000-0000279A0000}"/>
    <cellStyle name="20% - Accent1 4 3 2 5 3 8" xfId="39647" xr:uid="{00000000-0005-0000-0000-0000289A0000}"/>
    <cellStyle name="20% - Accent1 4 3 2 5 3 8 2" xfId="39648" xr:uid="{00000000-0005-0000-0000-0000299A0000}"/>
    <cellStyle name="20% - Accent1 4 3 2 5 3 9" xfId="39649" xr:uid="{00000000-0005-0000-0000-00002A9A0000}"/>
    <cellStyle name="20% - Accent1 4 3 2 5 4" xfId="39650" xr:uid="{00000000-0005-0000-0000-00002B9A0000}"/>
    <cellStyle name="20% - Accent1 4 3 2 5 4 2" xfId="39651" xr:uid="{00000000-0005-0000-0000-00002C9A0000}"/>
    <cellStyle name="20% - Accent1 4 3 2 5 4 2 2" xfId="39652" xr:uid="{00000000-0005-0000-0000-00002D9A0000}"/>
    <cellStyle name="20% - Accent1 4 3 2 5 4 2 2 2" xfId="39653" xr:uid="{00000000-0005-0000-0000-00002E9A0000}"/>
    <cellStyle name="20% - Accent1 4 3 2 5 4 2 3" xfId="39654" xr:uid="{00000000-0005-0000-0000-00002F9A0000}"/>
    <cellStyle name="20% - Accent1 4 3 2 5 4 3" xfId="39655" xr:uid="{00000000-0005-0000-0000-0000309A0000}"/>
    <cellStyle name="20% - Accent1 4 3 2 5 4 3 2" xfId="39656" xr:uid="{00000000-0005-0000-0000-0000319A0000}"/>
    <cellStyle name="20% - Accent1 4 3 2 5 4 4" xfId="39657" xr:uid="{00000000-0005-0000-0000-0000329A0000}"/>
    <cellStyle name="20% - Accent1 4 3 2 5 5" xfId="39658" xr:uid="{00000000-0005-0000-0000-0000339A0000}"/>
    <cellStyle name="20% - Accent1 4 3 2 5 5 2" xfId="39659" xr:uid="{00000000-0005-0000-0000-0000349A0000}"/>
    <cellStyle name="20% - Accent1 4 3 2 5 5 2 2" xfId="39660" xr:uid="{00000000-0005-0000-0000-0000359A0000}"/>
    <cellStyle name="20% - Accent1 4 3 2 5 5 2 2 2" xfId="39661" xr:uid="{00000000-0005-0000-0000-0000369A0000}"/>
    <cellStyle name="20% - Accent1 4 3 2 5 5 2 3" xfId="39662" xr:uid="{00000000-0005-0000-0000-0000379A0000}"/>
    <cellStyle name="20% - Accent1 4 3 2 5 5 3" xfId="39663" xr:uid="{00000000-0005-0000-0000-0000389A0000}"/>
    <cellStyle name="20% - Accent1 4 3 2 5 5 3 2" xfId="39664" xr:uid="{00000000-0005-0000-0000-0000399A0000}"/>
    <cellStyle name="20% - Accent1 4 3 2 5 5 4" xfId="39665" xr:uid="{00000000-0005-0000-0000-00003A9A0000}"/>
    <cellStyle name="20% - Accent1 4 3 2 5 6" xfId="39666" xr:uid="{00000000-0005-0000-0000-00003B9A0000}"/>
    <cellStyle name="20% - Accent1 4 3 2 5 6 2" xfId="39667" xr:uid="{00000000-0005-0000-0000-00003C9A0000}"/>
    <cellStyle name="20% - Accent1 4 3 2 5 6 2 2" xfId="39668" xr:uid="{00000000-0005-0000-0000-00003D9A0000}"/>
    <cellStyle name="20% - Accent1 4 3 2 5 6 2 2 2" xfId="39669" xr:uid="{00000000-0005-0000-0000-00003E9A0000}"/>
    <cellStyle name="20% - Accent1 4 3 2 5 6 2 3" xfId="39670" xr:uid="{00000000-0005-0000-0000-00003F9A0000}"/>
    <cellStyle name="20% - Accent1 4 3 2 5 6 3" xfId="39671" xr:uid="{00000000-0005-0000-0000-0000409A0000}"/>
    <cellStyle name="20% - Accent1 4 3 2 5 6 3 2" xfId="39672" xr:uid="{00000000-0005-0000-0000-0000419A0000}"/>
    <cellStyle name="20% - Accent1 4 3 2 5 6 4" xfId="39673" xr:uid="{00000000-0005-0000-0000-0000429A0000}"/>
    <cellStyle name="20% - Accent1 4 3 2 5 7" xfId="39674" xr:uid="{00000000-0005-0000-0000-0000439A0000}"/>
    <cellStyle name="20% - Accent1 4 3 2 5 7 2" xfId="39675" xr:uid="{00000000-0005-0000-0000-0000449A0000}"/>
    <cellStyle name="20% - Accent1 4 3 2 5 7 2 2" xfId="39676" xr:uid="{00000000-0005-0000-0000-0000459A0000}"/>
    <cellStyle name="20% - Accent1 4 3 2 5 7 3" xfId="39677" xr:uid="{00000000-0005-0000-0000-0000469A0000}"/>
    <cellStyle name="20% - Accent1 4 3 2 5 8" xfId="39678" xr:uid="{00000000-0005-0000-0000-0000479A0000}"/>
    <cellStyle name="20% - Accent1 4 3 2 5 8 2" xfId="39679" xr:uid="{00000000-0005-0000-0000-0000489A0000}"/>
    <cellStyle name="20% - Accent1 4 3 2 5 8 2 2" xfId="39680" xr:uid="{00000000-0005-0000-0000-0000499A0000}"/>
    <cellStyle name="20% - Accent1 4 3 2 5 8 3" xfId="39681" xr:uid="{00000000-0005-0000-0000-00004A9A0000}"/>
    <cellStyle name="20% - Accent1 4 3 2 5 9" xfId="39682" xr:uid="{00000000-0005-0000-0000-00004B9A0000}"/>
    <cellStyle name="20% - Accent1 4 3 2 5 9 2" xfId="39683" xr:uid="{00000000-0005-0000-0000-00004C9A0000}"/>
    <cellStyle name="20% - Accent1 4 3 2 6" xfId="39684" xr:uid="{00000000-0005-0000-0000-00004D9A0000}"/>
    <cellStyle name="20% - Accent1 4 3 2 6 2" xfId="39685" xr:uid="{00000000-0005-0000-0000-00004E9A0000}"/>
    <cellStyle name="20% - Accent1 4 3 2 6 2 2" xfId="39686" xr:uid="{00000000-0005-0000-0000-00004F9A0000}"/>
    <cellStyle name="20% - Accent1 4 3 2 6 2 2 2" xfId="39687" xr:uid="{00000000-0005-0000-0000-0000509A0000}"/>
    <cellStyle name="20% - Accent1 4 3 2 6 2 2 2 2" xfId="39688" xr:uid="{00000000-0005-0000-0000-0000519A0000}"/>
    <cellStyle name="20% - Accent1 4 3 2 6 2 2 3" xfId="39689" xr:uid="{00000000-0005-0000-0000-0000529A0000}"/>
    <cellStyle name="20% - Accent1 4 3 2 6 2 3" xfId="39690" xr:uid="{00000000-0005-0000-0000-0000539A0000}"/>
    <cellStyle name="20% - Accent1 4 3 2 6 2 3 2" xfId="39691" xr:uid="{00000000-0005-0000-0000-0000549A0000}"/>
    <cellStyle name="20% - Accent1 4 3 2 6 2 4" xfId="39692" xr:uid="{00000000-0005-0000-0000-0000559A0000}"/>
    <cellStyle name="20% - Accent1 4 3 2 6 3" xfId="39693" xr:uid="{00000000-0005-0000-0000-0000569A0000}"/>
    <cellStyle name="20% - Accent1 4 3 2 6 3 2" xfId="39694" xr:uid="{00000000-0005-0000-0000-0000579A0000}"/>
    <cellStyle name="20% - Accent1 4 3 2 6 3 2 2" xfId="39695" xr:uid="{00000000-0005-0000-0000-0000589A0000}"/>
    <cellStyle name="20% - Accent1 4 3 2 6 3 2 2 2" xfId="39696" xr:uid="{00000000-0005-0000-0000-0000599A0000}"/>
    <cellStyle name="20% - Accent1 4 3 2 6 3 2 3" xfId="39697" xr:uid="{00000000-0005-0000-0000-00005A9A0000}"/>
    <cellStyle name="20% - Accent1 4 3 2 6 3 3" xfId="39698" xr:uid="{00000000-0005-0000-0000-00005B9A0000}"/>
    <cellStyle name="20% - Accent1 4 3 2 6 3 3 2" xfId="39699" xr:uid="{00000000-0005-0000-0000-00005C9A0000}"/>
    <cellStyle name="20% - Accent1 4 3 2 6 3 4" xfId="39700" xr:uid="{00000000-0005-0000-0000-00005D9A0000}"/>
    <cellStyle name="20% - Accent1 4 3 2 6 4" xfId="39701" xr:uid="{00000000-0005-0000-0000-00005E9A0000}"/>
    <cellStyle name="20% - Accent1 4 3 2 6 4 2" xfId="39702" xr:uid="{00000000-0005-0000-0000-00005F9A0000}"/>
    <cellStyle name="20% - Accent1 4 3 2 6 4 2 2" xfId="39703" xr:uid="{00000000-0005-0000-0000-0000609A0000}"/>
    <cellStyle name="20% - Accent1 4 3 2 6 4 2 2 2" xfId="39704" xr:uid="{00000000-0005-0000-0000-0000619A0000}"/>
    <cellStyle name="20% - Accent1 4 3 2 6 4 2 3" xfId="39705" xr:uid="{00000000-0005-0000-0000-0000629A0000}"/>
    <cellStyle name="20% - Accent1 4 3 2 6 4 3" xfId="39706" xr:uid="{00000000-0005-0000-0000-0000639A0000}"/>
    <cellStyle name="20% - Accent1 4 3 2 6 4 3 2" xfId="39707" xr:uid="{00000000-0005-0000-0000-0000649A0000}"/>
    <cellStyle name="20% - Accent1 4 3 2 6 4 4" xfId="39708" xr:uid="{00000000-0005-0000-0000-0000659A0000}"/>
    <cellStyle name="20% - Accent1 4 3 2 6 5" xfId="39709" xr:uid="{00000000-0005-0000-0000-0000669A0000}"/>
    <cellStyle name="20% - Accent1 4 3 2 6 5 2" xfId="39710" xr:uid="{00000000-0005-0000-0000-0000679A0000}"/>
    <cellStyle name="20% - Accent1 4 3 2 6 5 2 2" xfId="39711" xr:uid="{00000000-0005-0000-0000-0000689A0000}"/>
    <cellStyle name="20% - Accent1 4 3 2 6 5 3" xfId="39712" xr:uid="{00000000-0005-0000-0000-0000699A0000}"/>
    <cellStyle name="20% - Accent1 4 3 2 6 6" xfId="39713" xr:uid="{00000000-0005-0000-0000-00006A9A0000}"/>
    <cellStyle name="20% - Accent1 4 3 2 6 6 2" xfId="39714" xr:uid="{00000000-0005-0000-0000-00006B9A0000}"/>
    <cellStyle name="20% - Accent1 4 3 2 6 6 2 2" xfId="39715" xr:uid="{00000000-0005-0000-0000-00006C9A0000}"/>
    <cellStyle name="20% - Accent1 4 3 2 6 6 3" xfId="39716" xr:uid="{00000000-0005-0000-0000-00006D9A0000}"/>
    <cellStyle name="20% - Accent1 4 3 2 6 7" xfId="39717" xr:uid="{00000000-0005-0000-0000-00006E9A0000}"/>
    <cellStyle name="20% - Accent1 4 3 2 6 7 2" xfId="39718" xr:uid="{00000000-0005-0000-0000-00006F9A0000}"/>
    <cellStyle name="20% - Accent1 4 3 2 6 8" xfId="39719" xr:uid="{00000000-0005-0000-0000-0000709A0000}"/>
    <cellStyle name="20% - Accent1 4 3 2 6 8 2" xfId="39720" xr:uid="{00000000-0005-0000-0000-0000719A0000}"/>
    <cellStyle name="20% - Accent1 4 3 2 6 9" xfId="39721" xr:uid="{00000000-0005-0000-0000-0000729A0000}"/>
    <cellStyle name="20% - Accent1 4 3 2 7" xfId="39722" xr:uid="{00000000-0005-0000-0000-0000739A0000}"/>
    <cellStyle name="20% - Accent1 4 3 2 7 2" xfId="39723" xr:uid="{00000000-0005-0000-0000-0000749A0000}"/>
    <cellStyle name="20% - Accent1 4 3 2 7 2 2" xfId="39724" xr:uid="{00000000-0005-0000-0000-0000759A0000}"/>
    <cellStyle name="20% - Accent1 4 3 2 7 2 2 2" xfId="39725" xr:uid="{00000000-0005-0000-0000-0000769A0000}"/>
    <cellStyle name="20% - Accent1 4 3 2 7 2 2 2 2" xfId="39726" xr:uid="{00000000-0005-0000-0000-0000779A0000}"/>
    <cellStyle name="20% - Accent1 4 3 2 7 2 2 3" xfId="39727" xr:uid="{00000000-0005-0000-0000-0000789A0000}"/>
    <cellStyle name="20% - Accent1 4 3 2 7 2 3" xfId="39728" xr:uid="{00000000-0005-0000-0000-0000799A0000}"/>
    <cellStyle name="20% - Accent1 4 3 2 7 2 3 2" xfId="39729" xr:uid="{00000000-0005-0000-0000-00007A9A0000}"/>
    <cellStyle name="20% - Accent1 4 3 2 7 2 4" xfId="39730" xr:uid="{00000000-0005-0000-0000-00007B9A0000}"/>
    <cellStyle name="20% - Accent1 4 3 2 7 3" xfId="39731" xr:uid="{00000000-0005-0000-0000-00007C9A0000}"/>
    <cellStyle name="20% - Accent1 4 3 2 7 3 2" xfId="39732" xr:uid="{00000000-0005-0000-0000-00007D9A0000}"/>
    <cellStyle name="20% - Accent1 4 3 2 7 3 2 2" xfId="39733" xr:uid="{00000000-0005-0000-0000-00007E9A0000}"/>
    <cellStyle name="20% - Accent1 4 3 2 7 3 2 2 2" xfId="39734" xr:uid="{00000000-0005-0000-0000-00007F9A0000}"/>
    <cellStyle name="20% - Accent1 4 3 2 7 3 2 3" xfId="39735" xr:uid="{00000000-0005-0000-0000-0000809A0000}"/>
    <cellStyle name="20% - Accent1 4 3 2 7 3 3" xfId="39736" xr:uid="{00000000-0005-0000-0000-0000819A0000}"/>
    <cellStyle name="20% - Accent1 4 3 2 7 3 3 2" xfId="39737" xr:uid="{00000000-0005-0000-0000-0000829A0000}"/>
    <cellStyle name="20% - Accent1 4 3 2 7 3 4" xfId="39738" xr:uid="{00000000-0005-0000-0000-0000839A0000}"/>
    <cellStyle name="20% - Accent1 4 3 2 7 4" xfId="39739" xr:uid="{00000000-0005-0000-0000-0000849A0000}"/>
    <cellStyle name="20% - Accent1 4 3 2 7 4 2" xfId="39740" xr:uid="{00000000-0005-0000-0000-0000859A0000}"/>
    <cellStyle name="20% - Accent1 4 3 2 7 4 2 2" xfId="39741" xr:uid="{00000000-0005-0000-0000-0000869A0000}"/>
    <cellStyle name="20% - Accent1 4 3 2 7 4 2 2 2" xfId="39742" xr:uid="{00000000-0005-0000-0000-0000879A0000}"/>
    <cellStyle name="20% - Accent1 4 3 2 7 4 2 3" xfId="39743" xr:uid="{00000000-0005-0000-0000-0000889A0000}"/>
    <cellStyle name="20% - Accent1 4 3 2 7 4 3" xfId="39744" xr:uid="{00000000-0005-0000-0000-0000899A0000}"/>
    <cellStyle name="20% - Accent1 4 3 2 7 4 3 2" xfId="39745" xr:uid="{00000000-0005-0000-0000-00008A9A0000}"/>
    <cellStyle name="20% - Accent1 4 3 2 7 4 4" xfId="39746" xr:uid="{00000000-0005-0000-0000-00008B9A0000}"/>
    <cellStyle name="20% - Accent1 4 3 2 7 5" xfId="39747" xr:uid="{00000000-0005-0000-0000-00008C9A0000}"/>
    <cellStyle name="20% - Accent1 4 3 2 7 5 2" xfId="39748" xr:uid="{00000000-0005-0000-0000-00008D9A0000}"/>
    <cellStyle name="20% - Accent1 4 3 2 7 5 2 2" xfId="39749" xr:uid="{00000000-0005-0000-0000-00008E9A0000}"/>
    <cellStyle name="20% - Accent1 4 3 2 7 5 3" xfId="39750" xr:uid="{00000000-0005-0000-0000-00008F9A0000}"/>
    <cellStyle name="20% - Accent1 4 3 2 7 6" xfId="39751" xr:uid="{00000000-0005-0000-0000-0000909A0000}"/>
    <cellStyle name="20% - Accent1 4 3 2 7 6 2" xfId="39752" xr:uid="{00000000-0005-0000-0000-0000919A0000}"/>
    <cellStyle name="20% - Accent1 4 3 2 7 6 2 2" xfId="39753" xr:uid="{00000000-0005-0000-0000-0000929A0000}"/>
    <cellStyle name="20% - Accent1 4 3 2 7 6 3" xfId="39754" xr:uid="{00000000-0005-0000-0000-0000939A0000}"/>
    <cellStyle name="20% - Accent1 4 3 2 7 7" xfId="39755" xr:uid="{00000000-0005-0000-0000-0000949A0000}"/>
    <cellStyle name="20% - Accent1 4 3 2 7 7 2" xfId="39756" xr:uid="{00000000-0005-0000-0000-0000959A0000}"/>
    <cellStyle name="20% - Accent1 4 3 2 7 8" xfId="39757" xr:uid="{00000000-0005-0000-0000-0000969A0000}"/>
    <cellStyle name="20% - Accent1 4 3 2 7 8 2" xfId="39758" xr:uid="{00000000-0005-0000-0000-0000979A0000}"/>
    <cellStyle name="20% - Accent1 4 3 2 7 9" xfId="39759" xr:uid="{00000000-0005-0000-0000-0000989A0000}"/>
    <cellStyle name="20% - Accent1 4 3 2 8" xfId="39760" xr:uid="{00000000-0005-0000-0000-0000999A0000}"/>
    <cellStyle name="20% - Accent1 4 3 2 8 2" xfId="39761" xr:uid="{00000000-0005-0000-0000-00009A9A0000}"/>
    <cellStyle name="20% - Accent1 4 3 2 8 2 2" xfId="39762" xr:uid="{00000000-0005-0000-0000-00009B9A0000}"/>
    <cellStyle name="20% - Accent1 4 3 2 8 2 2 2" xfId="39763" xr:uid="{00000000-0005-0000-0000-00009C9A0000}"/>
    <cellStyle name="20% - Accent1 4 3 2 8 2 3" xfId="39764" xr:uid="{00000000-0005-0000-0000-00009D9A0000}"/>
    <cellStyle name="20% - Accent1 4 3 2 8 3" xfId="39765" xr:uid="{00000000-0005-0000-0000-00009E9A0000}"/>
    <cellStyle name="20% - Accent1 4 3 2 8 3 2" xfId="39766" xr:uid="{00000000-0005-0000-0000-00009F9A0000}"/>
    <cellStyle name="20% - Accent1 4 3 2 8 4" xfId="39767" xr:uid="{00000000-0005-0000-0000-0000A09A0000}"/>
    <cellStyle name="20% - Accent1 4 3 2 9" xfId="39768" xr:uid="{00000000-0005-0000-0000-0000A19A0000}"/>
    <cellStyle name="20% - Accent1 4 3 2 9 2" xfId="39769" xr:uid="{00000000-0005-0000-0000-0000A29A0000}"/>
    <cellStyle name="20% - Accent1 4 3 2 9 2 2" xfId="39770" xr:uid="{00000000-0005-0000-0000-0000A39A0000}"/>
    <cellStyle name="20% - Accent1 4 3 2 9 2 2 2" xfId="39771" xr:uid="{00000000-0005-0000-0000-0000A49A0000}"/>
    <cellStyle name="20% - Accent1 4 3 2 9 2 3" xfId="39772" xr:uid="{00000000-0005-0000-0000-0000A59A0000}"/>
    <cellStyle name="20% - Accent1 4 3 2 9 3" xfId="39773" xr:uid="{00000000-0005-0000-0000-0000A69A0000}"/>
    <cellStyle name="20% - Accent1 4 3 2 9 3 2" xfId="39774" xr:uid="{00000000-0005-0000-0000-0000A79A0000}"/>
    <cellStyle name="20% - Accent1 4 3 2 9 4" xfId="39775" xr:uid="{00000000-0005-0000-0000-0000A89A0000}"/>
    <cellStyle name="20% - Accent1 4 3 3" xfId="39776" xr:uid="{00000000-0005-0000-0000-0000A99A0000}"/>
    <cellStyle name="20% - Accent1 4 3 3 10" xfId="39777" xr:uid="{00000000-0005-0000-0000-0000AA9A0000}"/>
    <cellStyle name="20% - Accent1 4 3 3 10 2" xfId="39778" xr:uid="{00000000-0005-0000-0000-0000AB9A0000}"/>
    <cellStyle name="20% - Accent1 4 3 3 10 2 2" xfId="39779" xr:uid="{00000000-0005-0000-0000-0000AC9A0000}"/>
    <cellStyle name="20% - Accent1 4 3 3 10 3" xfId="39780" xr:uid="{00000000-0005-0000-0000-0000AD9A0000}"/>
    <cellStyle name="20% - Accent1 4 3 3 11" xfId="39781" xr:uid="{00000000-0005-0000-0000-0000AE9A0000}"/>
    <cellStyle name="20% - Accent1 4 3 3 11 2" xfId="39782" xr:uid="{00000000-0005-0000-0000-0000AF9A0000}"/>
    <cellStyle name="20% - Accent1 4 3 3 11 2 2" xfId="39783" xr:uid="{00000000-0005-0000-0000-0000B09A0000}"/>
    <cellStyle name="20% - Accent1 4 3 3 11 3" xfId="39784" xr:uid="{00000000-0005-0000-0000-0000B19A0000}"/>
    <cellStyle name="20% - Accent1 4 3 3 12" xfId="39785" xr:uid="{00000000-0005-0000-0000-0000B29A0000}"/>
    <cellStyle name="20% - Accent1 4 3 3 12 2" xfId="39786" xr:uid="{00000000-0005-0000-0000-0000B39A0000}"/>
    <cellStyle name="20% - Accent1 4 3 3 13" xfId="39787" xr:uid="{00000000-0005-0000-0000-0000B49A0000}"/>
    <cellStyle name="20% - Accent1 4 3 3 13 2" xfId="39788" xr:uid="{00000000-0005-0000-0000-0000B59A0000}"/>
    <cellStyle name="20% - Accent1 4 3 3 14" xfId="39789" xr:uid="{00000000-0005-0000-0000-0000B69A0000}"/>
    <cellStyle name="20% - Accent1 4 3 3 2" xfId="39790" xr:uid="{00000000-0005-0000-0000-0000B79A0000}"/>
    <cellStyle name="20% - Accent1 4 3 3 2 10" xfId="39791" xr:uid="{00000000-0005-0000-0000-0000B89A0000}"/>
    <cellStyle name="20% - Accent1 4 3 3 2 10 2" xfId="39792" xr:uid="{00000000-0005-0000-0000-0000B99A0000}"/>
    <cellStyle name="20% - Accent1 4 3 3 2 11" xfId="39793" xr:uid="{00000000-0005-0000-0000-0000BA9A0000}"/>
    <cellStyle name="20% - Accent1 4 3 3 2 2" xfId="39794" xr:uid="{00000000-0005-0000-0000-0000BB9A0000}"/>
    <cellStyle name="20% - Accent1 4 3 3 2 2 2" xfId="39795" xr:uid="{00000000-0005-0000-0000-0000BC9A0000}"/>
    <cellStyle name="20% - Accent1 4 3 3 2 2 2 2" xfId="39796" xr:uid="{00000000-0005-0000-0000-0000BD9A0000}"/>
    <cellStyle name="20% - Accent1 4 3 3 2 2 2 2 2" xfId="39797" xr:uid="{00000000-0005-0000-0000-0000BE9A0000}"/>
    <cellStyle name="20% - Accent1 4 3 3 2 2 2 2 2 2" xfId="39798" xr:uid="{00000000-0005-0000-0000-0000BF9A0000}"/>
    <cellStyle name="20% - Accent1 4 3 3 2 2 2 2 3" xfId="39799" xr:uid="{00000000-0005-0000-0000-0000C09A0000}"/>
    <cellStyle name="20% - Accent1 4 3 3 2 2 2 3" xfId="39800" xr:uid="{00000000-0005-0000-0000-0000C19A0000}"/>
    <cellStyle name="20% - Accent1 4 3 3 2 2 2 3 2" xfId="39801" xr:uid="{00000000-0005-0000-0000-0000C29A0000}"/>
    <cellStyle name="20% - Accent1 4 3 3 2 2 2 4" xfId="39802" xr:uid="{00000000-0005-0000-0000-0000C39A0000}"/>
    <cellStyle name="20% - Accent1 4 3 3 2 2 3" xfId="39803" xr:uid="{00000000-0005-0000-0000-0000C49A0000}"/>
    <cellStyle name="20% - Accent1 4 3 3 2 2 3 2" xfId="39804" xr:uid="{00000000-0005-0000-0000-0000C59A0000}"/>
    <cellStyle name="20% - Accent1 4 3 3 2 2 3 2 2" xfId="39805" xr:uid="{00000000-0005-0000-0000-0000C69A0000}"/>
    <cellStyle name="20% - Accent1 4 3 3 2 2 3 2 2 2" xfId="39806" xr:uid="{00000000-0005-0000-0000-0000C79A0000}"/>
    <cellStyle name="20% - Accent1 4 3 3 2 2 3 2 3" xfId="39807" xr:uid="{00000000-0005-0000-0000-0000C89A0000}"/>
    <cellStyle name="20% - Accent1 4 3 3 2 2 3 3" xfId="39808" xr:uid="{00000000-0005-0000-0000-0000C99A0000}"/>
    <cellStyle name="20% - Accent1 4 3 3 2 2 3 3 2" xfId="39809" xr:uid="{00000000-0005-0000-0000-0000CA9A0000}"/>
    <cellStyle name="20% - Accent1 4 3 3 2 2 3 4" xfId="39810" xr:uid="{00000000-0005-0000-0000-0000CB9A0000}"/>
    <cellStyle name="20% - Accent1 4 3 3 2 2 4" xfId="39811" xr:uid="{00000000-0005-0000-0000-0000CC9A0000}"/>
    <cellStyle name="20% - Accent1 4 3 3 2 2 4 2" xfId="39812" xr:uid="{00000000-0005-0000-0000-0000CD9A0000}"/>
    <cellStyle name="20% - Accent1 4 3 3 2 2 4 2 2" xfId="39813" xr:uid="{00000000-0005-0000-0000-0000CE9A0000}"/>
    <cellStyle name="20% - Accent1 4 3 3 2 2 4 2 2 2" xfId="39814" xr:uid="{00000000-0005-0000-0000-0000CF9A0000}"/>
    <cellStyle name="20% - Accent1 4 3 3 2 2 4 2 3" xfId="39815" xr:uid="{00000000-0005-0000-0000-0000D09A0000}"/>
    <cellStyle name="20% - Accent1 4 3 3 2 2 4 3" xfId="39816" xr:uid="{00000000-0005-0000-0000-0000D19A0000}"/>
    <cellStyle name="20% - Accent1 4 3 3 2 2 4 3 2" xfId="39817" xr:uid="{00000000-0005-0000-0000-0000D29A0000}"/>
    <cellStyle name="20% - Accent1 4 3 3 2 2 4 4" xfId="39818" xr:uid="{00000000-0005-0000-0000-0000D39A0000}"/>
    <cellStyle name="20% - Accent1 4 3 3 2 2 5" xfId="39819" xr:uid="{00000000-0005-0000-0000-0000D49A0000}"/>
    <cellStyle name="20% - Accent1 4 3 3 2 2 5 2" xfId="39820" xr:uid="{00000000-0005-0000-0000-0000D59A0000}"/>
    <cellStyle name="20% - Accent1 4 3 3 2 2 5 2 2" xfId="39821" xr:uid="{00000000-0005-0000-0000-0000D69A0000}"/>
    <cellStyle name="20% - Accent1 4 3 3 2 2 5 3" xfId="39822" xr:uid="{00000000-0005-0000-0000-0000D79A0000}"/>
    <cellStyle name="20% - Accent1 4 3 3 2 2 6" xfId="39823" xr:uid="{00000000-0005-0000-0000-0000D89A0000}"/>
    <cellStyle name="20% - Accent1 4 3 3 2 2 6 2" xfId="39824" xr:uid="{00000000-0005-0000-0000-0000D99A0000}"/>
    <cellStyle name="20% - Accent1 4 3 3 2 2 6 2 2" xfId="39825" xr:uid="{00000000-0005-0000-0000-0000DA9A0000}"/>
    <cellStyle name="20% - Accent1 4 3 3 2 2 6 3" xfId="39826" xr:uid="{00000000-0005-0000-0000-0000DB9A0000}"/>
    <cellStyle name="20% - Accent1 4 3 3 2 2 7" xfId="39827" xr:uid="{00000000-0005-0000-0000-0000DC9A0000}"/>
    <cellStyle name="20% - Accent1 4 3 3 2 2 7 2" xfId="39828" xr:uid="{00000000-0005-0000-0000-0000DD9A0000}"/>
    <cellStyle name="20% - Accent1 4 3 3 2 2 8" xfId="39829" xr:uid="{00000000-0005-0000-0000-0000DE9A0000}"/>
    <cellStyle name="20% - Accent1 4 3 3 2 2 8 2" xfId="39830" xr:uid="{00000000-0005-0000-0000-0000DF9A0000}"/>
    <cellStyle name="20% - Accent1 4 3 3 2 2 9" xfId="39831" xr:uid="{00000000-0005-0000-0000-0000E09A0000}"/>
    <cellStyle name="20% - Accent1 4 3 3 2 3" xfId="39832" xr:uid="{00000000-0005-0000-0000-0000E19A0000}"/>
    <cellStyle name="20% - Accent1 4 3 3 2 3 2" xfId="39833" xr:uid="{00000000-0005-0000-0000-0000E29A0000}"/>
    <cellStyle name="20% - Accent1 4 3 3 2 3 2 2" xfId="39834" xr:uid="{00000000-0005-0000-0000-0000E39A0000}"/>
    <cellStyle name="20% - Accent1 4 3 3 2 3 2 2 2" xfId="39835" xr:uid="{00000000-0005-0000-0000-0000E49A0000}"/>
    <cellStyle name="20% - Accent1 4 3 3 2 3 2 2 2 2" xfId="39836" xr:uid="{00000000-0005-0000-0000-0000E59A0000}"/>
    <cellStyle name="20% - Accent1 4 3 3 2 3 2 2 3" xfId="39837" xr:uid="{00000000-0005-0000-0000-0000E69A0000}"/>
    <cellStyle name="20% - Accent1 4 3 3 2 3 2 3" xfId="39838" xr:uid="{00000000-0005-0000-0000-0000E79A0000}"/>
    <cellStyle name="20% - Accent1 4 3 3 2 3 2 3 2" xfId="39839" xr:uid="{00000000-0005-0000-0000-0000E89A0000}"/>
    <cellStyle name="20% - Accent1 4 3 3 2 3 2 4" xfId="39840" xr:uid="{00000000-0005-0000-0000-0000E99A0000}"/>
    <cellStyle name="20% - Accent1 4 3 3 2 3 3" xfId="39841" xr:uid="{00000000-0005-0000-0000-0000EA9A0000}"/>
    <cellStyle name="20% - Accent1 4 3 3 2 3 3 2" xfId="39842" xr:uid="{00000000-0005-0000-0000-0000EB9A0000}"/>
    <cellStyle name="20% - Accent1 4 3 3 2 3 3 2 2" xfId="39843" xr:uid="{00000000-0005-0000-0000-0000EC9A0000}"/>
    <cellStyle name="20% - Accent1 4 3 3 2 3 3 2 2 2" xfId="39844" xr:uid="{00000000-0005-0000-0000-0000ED9A0000}"/>
    <cellStyle name="20% - Accent1 4 3 3 2 3 3 2 3" xfId="39845" xr:uid="{00000000-0005-0000-0000-0000EE9A0000}"/>
    <cellStyle name="20% - Accent1 4 3 3 2 3 3 3" xfId="39846" xr:uid="{00000000-0005-0000-0000-0000EF9A0000}"/>
    <cellStyle name="20% - Accent1 4 3 3 2 3 3 3 2" xfId="39847" xr:uid="{00000000-0005-0000-0000-0000F09A0000}"/>
    <cellStyle name="20% - Accent1 4 3 3 2 3 3 4" xfId="39848" xr:uid="{00000000-0005-0000-0000-0000F19A0000}"/>
    <cellStyle name="20% - Accent1 4 3 3 2 3 4" xfId="39849" xr:uid="{00000000-0005-0000-0000-0000F29A0000}"/>
    <cellStyle name="20% - Accent1 4 3 3 2 3 4 2" xfId="39850" xr:uid="{00000000-0005-0000-0000-0000F39A0000}"/>
    <cellStyle name="20% - Accent1 4 3 3 2 3 4 2 2" xfId="39851" xr:uid="{00000000-0005-0000-0000-0000F49A0000}"/>
    <cellStyle name="20% - Accent1 4 3 3 2 3 4 2 2 2" xfId="39852" xr:uid="{00000000-0005-0000-0000-0000F59A0000}"/>
    <cellStyle name="20% - Accent1 4 3 3 2 3 4 2 3" xfId="39853" xr:uid="{00000000-0005-0000-0000-0000F69A0000}"/>
    <cellStyle name="20% - Accent1 4 3 3 2 3 4 3" xfId="39854" xr:uid="{00000000-0005-0000-0000-0000F79A0000}"/>
    <cellStyle name="20% - Accent1 4 3 3 2 3 4 3 2" xfId="39855" xr:uid="{00000000-0005-0000-0000-0000F89A0000}"/>
    <cellStyle name="20% - Accent1 4 3 3 2 3 4 4" xfId="39856" xr:uid="{00000000-0005-0000-0000-0000F99A0000}"/>
    <cellStyle name="20% - Accent1 4 3 3 2 3 5" xfId="39857" xr:uid="{00000000-0005-0000-0000-0000FA9A0000}"/>
    <cellStyle name="20% - Accent1 4 3 3 2 3 5 2" xfId="39858" xr:uid="{00000000-0005-0000-0000-0000FB9A0000}"/>
    <cellStyle name="20% - Accent1 4 3 3 2 3 5 2 2" xfId="39859" xr:uid="{00000000-0005-0000-0000-0000FC9A0000}"/>
    <cellStyle name="20% - Accent1 4 3 3 2 3 5 3" xfId="39860" xr:uid="{00000000-0005-0000-0000-0000FD9A0000}"/>
    <cellStyle name="20% - Accent1 4 3 3 2 3 6" xfId="39861" xr:uid="{00000000-0005-0000-0000-0000FE9A0000}"/>
    <cellStyle name="20% - Accent1 4 3 3 2 3 6 2" xfId="39862" xr:uid="{00000000-0005-0000-0000-0000FF9A0000}"/>
    <cellStyle name="20% - Accent1 4 3 3 2 3 6 2 2" xfId="39863" xr:uid="{00000000-0005-0000-0000-0000009B0000}"/>
    <cellStyle name="20% - Accent1 4 3 3 2 3 6 3" xfId="39864" xr:uid="{00000000-0005-0000-0000-0000019B0000}"/>
    <cellStyle name="20% - Accent1 4 3 3 2 3 7" xfId="39865" xr:uid="{00000000-0005-0000-0000-0000029B0000}"/>
    <cellStyle name="20% - Accent1 4 3 3 2 3 7 2" xfId="39866" xr:uid="{00000000-0005-0000-0000-0000039B0000}"/>
    <cellStyle name="20% - Accent1 4 3 3 2 3 8" xfId="39867" xr:uid="{00000000-0005-0000-0000-0000049B0000}"/>
    <cellStyle name="20% - Accent1 4 3 3 2 3 8 2" xfId="39868" xr:uid="{00000000-0005-0000-0000-0000059B0000}"/>
    <cellStyle name="20% - Accent1 4 3 3 2 3 9" xfId="39869" xr:uid="{00000000-0005-0000-0000-0000069B0000}"/>
    <cellStyle name="20% - Accent1 4 3 3 2 4" xfId="39870" xr:uid="{00000000-0005-0000-0000-0000079B0000}"/>
    <cellStyle name="20% - Accent1 4 3 3 2 4 2" xfId="39871" xr:uid="{00000000-0005-0000-0000-0000089B0000}"/>
    <cellStyle name="20% - Accent1 4 3 3 2 4 2 2" xfId="39872" xr:uid="{00000000-0005-0000-0000-0000099B0000}"/>
    <cellStyle name="20% - Accent1 4 3 3 2 4 2 2 2" xfId="39873" xr:uid="{00000000-0005-0000-0000-00000A9B0000}"/>
    <cellStyle name="20% - Accent1 4 3 3 2 4 2 3" xfId="39874" xr:uid="{00000000-0005-0000-0000-00000B9B0000}"/>
    <cellStyle name="20% - Accent1 4 3 3 2 4 3" xfId="39875" xr:uid="{00000000-0005-0000-0000-00000C9B0000}"/>
    <cellStyle name="20% - Accent1 4 3 3 2 4 3 2" xfId="39876" xr:uid="{00000000-0005-0000-0000-00000D9B0000}"/>
    <cellStyle name="20% - Accent1 4 3 3 2 4 4" xfId="39877" xr:uid="{00000000-0005-0000-0000-00000E9B0000}"/>
    <cellStyle name="20% - Accent1 4 3 3 2 5" xfId="39878" xr:uid="{00000000-0005-0000-0000-00000F9B0000}"/>
    <cellStyle name="20% - Accent1 4 3 3 2 5 2" xfId="39879" xr:uid="{00000000-0005-0000-0000-0000109B0000}"/>
    <cellStyle name="20% - Accent1 4 3 3 2 5 2 2" xfId="39880" xr:uid="{00000000-0005-0000-0000-0000119B0000}"/>
    <cellStyle name="20% - Accent1 4 3 3 2 5 2 2 2" xfId="39881" xr:uid="{00000000-0005-0000-0000-0000129B0000}"/>
    <cellStyle name="20% - Accent1 4 3 3 2 5 2 3" xfId="39882" xr:uid="{00000000-0005-0000-0000-0000139B0000}"/>
    <cellStyle name="20% - Accent1 4 3 3 2 5 3" xfId="39883" xr:uid="{00000000-0005-0000-0000-0000149B0000}"/>
    <cellStyle name="20% - Accent1 4 3 3 2 5 3 2" xfId="39884" xr:uid="{00000000-0005-0000-0000-0000159B0000}"/>
    <cellStyle name="20% - Accent1 4 3 3 2 5 4" xfId="39885" xr:uid="{00000000-0005-0000-0000-0000169B0000}"/>
    <cellStyle name="20% - Accent1 4 3 3 2 6" xfId="39886" xr:uid="{00000000-0005-0000-0000-0000179B0000}"/>
    <cellStyle name="20% - Accent1 4 3 3 2 6 2" xfId="39887" xr:uid="{00000000-0005-0000-0000-0000189B0000}"/>
    <cellStyle name="20% - Accent1 4 3 3 2 6 2 2" xfId="39888" xr:uid="{00000000-0005-0000-0000-0000199B0000}"/>
    <cellStyle name="20% - Accent1 4 3 3 2 6 2 2 2" xfId="39889" xr:uid="{00000000-0005-0000-0000-00001A9B0000}"/>
    <cellStyle name="20% - Accent1 4 3 3 2 6 2 3" xfId="39890" xr:uid="{00000000-0005-0000-0000-00001B9B0000}"/>
    <cellStyle name="20% - Accent1 4 3 3 2 6 3" xfId="39891" xr:uid="{00000000-0005-0000-0000-00001C9B0000}"/>
    <cellStyle name="20% - Accent1 4 3 3 2 6 3 2" xfId="39892" xr:uid="{00000000-0005-0000-0000-00001D9B0000}"/>
    <cellStyle name="20% - Accent1 4 3 3 2 6 4" xfId="39893" xr:uid="{00000000-0005-0000-0000-00001E9B0000}"/>
    <cellStyle name="20% - Accent1 4 3 3 2 7" xfId="39894" xr:uid="{00000000-0005-0000-0000-00001F9B0000}"/>
    <cellStyle name="20% - Accent1 4 3 3 2 7 2" xfId="39895" xr:uid="{00000000-0005-0000-0000-0000209B0000}"/>
    <cellStyle name="20% - Accent1 4 3 3 2 7 2 2" xfId="39896" xr:uid="{00000000-0005-0000-0000-0000219B0000}"/>
    <cellStyle name="20% - Accent1 4 3 3 2 7 3" xfId="39897" xr:uid="{00000000-0005-0000-0000-0000229B0000}"/>
    <cellStyle name="20% - Accent1 4 3 3 2 8" xfId="39898" xr:uid="{00000000-0005-0000-0000-0000239B0000}"/>
    <cellStyle name="20% - Accent1 4 3 3 2 8 2" xfId="39899" xr:uid="{00000000-0005-0000-0000-0000249B0000}"/>
    <cellStyle name="20% - Accent1 4 3 3 2 8 2 2" xfId="39900" xr:uid="{00000000-0005-0000-0000-0000259B0000}"/>
    <cellStyle name="20% - Accent1 4 3 3 2 8 3" xfId="39901" xr:uid="{00000000-0005-0000-0000-0000269B0000}"/>
    <cellStyle name="20% - Accent1 4 3 3 2 9" xfId="39902" xr:uid="{00000000-0005-0000-0000-0000279B0000}"/>
    <cellStyle name="20% - Accent1 4 3 3 2 9 2" xfId="39903" xr:uid="{00000000-0005-0000-0000-0000289B0000}"/>
    <cellStyle name="20% - Accent1 4 3 3 3" xfId="39904" xr:uid="{00000000-0005-0000-0000-0000299B0000}"/>
    <cellStyle name="20% - Accent1 4 3 3 3 10" xfId="39905" xr:uid="{00000000-0005-0000-0000-00002A9B0000}"/>
    <cellStyle name="20% - Accent1 4 3 3 3 10 2" xfId="39906" xr:uid="{00000000-0005-0000-0000-00002B9B0000}"/>
    <cellStyle name="20% - Accent1 4 3 3 3 11" xfId="39907" xr:uid="{00000000-0005-0000-0000-00002C9B0000}"/>
    <cellStyle name="20% - Accent1 4 3 3 3 2" xfId="39908" xr:uid="{00000000-0005-0000-0000-00002D9B0000}"/>
    <cellStyle name="20% - Accent1 4 3 3 3 2 2" xfId="39909" xr:uid="{00000000-0005-0000-0000-00002E9B0000}"/>
    <cellStyle name="20% - Accent1 4 3 3 3 2 2 2" xfId="39910" xr:uid="{00000000-0005-0000-0000-00002F9B0000}"/>
    <cellStyle name="20% - Accent1 4 3 3 3 2 2 2 2" xfId="39911" xr:uid="{00000000-0005-0000-0000-0000309B0000}"/>
    <cellStyle name="20% - Accent1 4 3 3 3 2 2 2 2 2" xfId="39912" xr:uid="{00000000-0005-0000-0000-0000319B0000}"/>
    <cellStyle name="20% - Accent1 4 3 3 3 2 2 2 3" xfId="39913" xr:uid="{00000000-0005-0000-0000-0000329B0000}"/>
    <cellStyle name="20% - Accent1 4 3 3 3 2 2 3" xfId="39914" xr:uid="{00000000-0005-0000-0000-0000339B0000}"/>
    <cellStyle name="20% - Accent1 4 3 3 3 2 2 3 2" xfId="39915" xr:uid="{00000000-0005-0000-0000-0000349B0000}"/>
    <cellStyle name="20% - Accent1 4 3 3 3 2 2 4" xfId="39916" xr:uid="{00000000-0005-0000-0000-0000359B0000}"/>
    <cellStyle name="20% - Accent1 4 3 3 3 2 3" xfId="39917" xr:uid="{00000000-0005-0000-0000-0000369B0000}"/>
    <cellStyle name="20% - Accent1 4 3 3 3 2 3 2" xfId="39918" xr:uid="{00000000-0005-0000-0000-0000379B0000}"/>
    <cellStyle name="20% - Accent1 4 3 3 3 2 3 2 2" xfId="39919" xr:uid="{00000000-0005-0000-0000-0000389B0000}"/>
    <cellStyle name="20% - Accent1 4 3 3 3 2 3 2 2 2" xfId="39920" xr:uid="{00000000-0005-0000-0000-0000399B0000}"/>
    <cellStyle name="20% - Accent1 4 3 3 3 2 3 2 3" xfId="39921" xr:uid="{00000000-0005-0000-0000-00003A9B0000}"/>
    <cellStyle name="20% - Accent1 4 3 3 3 2 3 3" xfId="39922" xr:uid="{00000000-0005-0000-0000-00003B9B0000}"/>
    <cellStyle name="20% - Accent1 4 3 3 3 2 3 3 2" xfId="39923" xr:uid="{00000000-0005-0000-0000-00003C9B0000}"/>
    <cellStyle name="20% - Accent1 4 3 3 3 2 3 4" xfId="39924" xr:uid="{00000000-0005-0000-0000-00003D9B0000}"/>
    <cellStyle name="20% - Accent1 4 3 3 3 2 4" xfId="39925" xr:uid="{00000000-0005-0000-0000-00003E9B0000}"/>
    <cellStyle name="20% - Accent1 4 3 3 3 2 4 2" xfId="39926" xr:uid="{00000000-0005-0000-0000-00003F9B0000}"/>
    <cellStyle name="20% - Accent1 4 3 3 3 2 4 2 2" xfId="39927" xr:uid="{00000000-0005-0000-0000-0000409B0000}"/>
    <cellStyle name="20% - Accent1 4 3 3 3 2 4 2 2 2" xfId="39928" xr:uid="{00000000-0005-0000-0000-0000419B0000}"/>
    <cellStyle name="20% - Accent1 4 3 3 3 2 4 2 3" xfId="39929" xr:uid="{00000000-0005-0000-0000-0000429B0000}"/>
    <cellStyle name="20% - Accent1 4 3 3 3 2 4 3" xfId="39930" xr:uid="{00000000-0005-0000-0000-0000439B0000}"/>
    <cellStyle name="20% - Accent1 4 3 3 3 2 4 3 2" xfId="39931" xr:uid="{00000000-0005-0000-0000-0000449B0000}"/>
    <cellStyle name="20% - Accent1 4 3 3 3 2 4 4" xfId="39932" xr:uid="{00000000-0005-0000-0000-0000459B0000}"/>
    <cellStyle name="20% - Accent1 4 3 3 3 2 5" xfId="39933" xr:uid="{00000000-0005-0000-0000-0000469B0000}"/>
    <cellStyle name="20% - Accent1 4 3 3 3 2 5 2" xfId="39934" xr:uid="{00000000-0005-0000-0000-0000479B0000}"/>
    <cellStyle name="20% - Accent1 4 3 3 3 2 5 2 2" xfId="39935" xr:uid="{00000000-0005-0000-0000-0000489B0000}"/>
    <cellStyle name="20% - Accent1 4 3 3 3 2 5 3" xfId="39936" xr:uid="{00000000-0005-0000-0000-0000499B0000}"/>
    <cellStyle name="20% - Accent1 4 3 3 3 2 6" xfId="39937" xr:uid="{00000000-0005-0000-0000-00004A9B0000}"/>
    <cellStyle name="20% - Accent1 4 3 3 3 2 6 2" xfId="39938" xr:uid="{00000000-0005-0000-0000-00004B9B0000}"/>
    <cellStyle name="20% - Accent1 4 3 3 3 2 6 2 2" xfId="39939" xr:uid="{00000000-0005-0000-0000-00004C9B0000}"/>
    <cellStyle name="20% - Accent1 4 3 3 3 2 6 3" xfId="39940" xr:uid="{00000000-0005-0000-0000-00004D9B0000}"/>
    <cellStyle name="20% - Accent1 4 3 3 3 2 7" xfId="39941" xr:uid="{00000000-0005-0000-0000-00004E9B0000}"/>
    <cellStyle name="20% - Accent1 4 3 3 3 2 7 2" xfId="39942" xr:uid="{00000000-0005-0000-0000-00004F9B0000}"/>
    <cellStyle name="20% - Accent1 4 3 3 3 2 8" xfId="39943" xr:uid="{00000000-0005-0000-0000-0000509B0000}"/>
    <cellStyle name="20% - Accent1 4 3 3 3 2 8 2" xfId="39944" xr:uid="{00000000-0005-0000-0000-0000519B0000}"/>
    <cellStyle name="20% - Accent1 4 3 3 3 2 9" xfId="39945" xr:uid="{00000000-0005-0000-0000-0000529B0000}"/>
    <cellStyle name="20% - Accent1 4 3 3 3 3" xfId="39946" xr:uid="{00000000-0005-0000-0000-0000539B0000}"/>
    <cellStyle name="20% - Accent1 4 3 3 3 3 2" xfId="39947" xr:uid="{00000000-0005-0000-0000-0000549B0000}"/>
    <cellStyle name="20% - Accent1 4 3 3 3 3 2 2" xfId="39948" xr:uid="{00000000-0005-0000-0000-0000559B0000}"/>
    <cellStyle name="20% - Accent1 4 3 3 3 3 2 2 2" xfId="39949" xr:uid="{00000000-0005-0000-0000-0000569B0000}"/>
    <cellStyle name="20% - Accent1 4 3 3 3 3 2 2 2 2" xfId="39950" xr:uid="{00000000-0005-0000-0000-0000579B0000}"/>
    <cellStyle name="20% - Accent1 4 3 3 3 3 2 2 3" xfId="39951" xr:uid="{00000000-0005-0000-0000-0000589B0000}"/>
    <cellStyle name="20% - Accent1 4 3 3 3 3 2 3" xfId="39952" xr:uid="{00000000-0005-0000-0000-0000599B0000}"/>
    <cellStyle name="20% - Accent1 4 3 3 3 3 2 3 2" xfId="39953" xr:uid="{00000000-0005-0000-0000-00005A9B0000}"/>
    <cellStyle name="20% - Accent1 4 3 3 3 3 2 4" xfId="39954" xr:uid="{00000000-0005-0000-0000-00005B9B0000}"/>
    <cellStyle name="20% - Accent1 4 3 3 3 3 3" xfId="39955" xr:uid="{00000000-0005-0000-0000-00005C9B0000}"/>
    <cellStyle name="20% - Accent1 4 3 3 3 3 3 2" xfId="39956" xr:uid="{00000000-0005-0000-0000-00005D9B0000}"/>
    <cellStyle name="20% - Accent1 4 3 3 3 3 3 2 2" xfId="39957" xr:uid="{00000000-0005-0000-0000-00005E9B0000}"/>
    <cellStyle name="20% - Accent1 4 3 3 3 3 3 2 2 2" xfId="39958" xr:uid="{00000000-0005-0000-0000-00005F9B0000}"/>
    <cellStyle name="20% - Accent1 4 3 3 3 3 3 2 3" xfId="39959" xr:uid="{00000000-0005-0000-0000-0000609B0000}"/>
    <cellStyle name="20% - Accent1 4 3 3 3 3 3 3" xfId="39960" xr:uid="{00000000-0005-0000-0000-0000619B0000}"/>
    <cellStyle name="20% - Accent1 4 3 3 3 3 3 3 2" xfId="39961" xr:uid="{00000000-0005-0000-0000-0000629B0000}"/>
    <cellStyle name="20% - Accent1 4 3 3 3 3 3 4" xfId="39962" xr:uid="{00000000-0005-0000-0000-0000639B0000}"/>
    <cellStyle name="20% - Accent1 4 3 3 3 3 4" xfId="39963" xr:uid="{00000000-0005-0000-0000-0000649B0000}"/>
    <cellStyle name="20% - Accent1 4 3 3 3 3 4 2" xfId="39964" xr:uid="{00000000-0005-0000-0000-0000659B0000}"/>
    <cellStyle name="20% - Accent1 4 3 3 3 3 4 2 2" xfId="39965" xr:uid="{00000000-0005-0000-0000-0000669B0000}"/>
    <cellStyle name="20% - Accent1 4 3 3 3 3 4 2 2 2" xfId="39966" xr:uid="{00000000-0005-0000-0000-0000679B0000}"/>
    <cellStyle name="20% - Accent1 4 3 3 3 3 4 2 3" xfId="39967" xr:uid="{00000000-0005-0000-0000-0000689B0000}"/>
    <cellStyle name="20% - Accent1 4 3 3 3 3 4 3" xfId="39968" xr:uid="{00000000-0005-0000-0000-0000699B0000}"/>
    <cellStyle name="20% - Accent1 4 3 3 3 3 4 3 2" xfId="39969" xr:uid="{00000000-0005-0000-0000-00006A9B0000}"/>
    <cellStyle name="20% - Accent1 4 3 3 3 3 4 4" xfId="39970" xr:uid="{00000000-0005-0000-0000-00006B9B0000}"/>
    <cellStyle name="20% - Accent1 4 3 3 3 3 5" xfId="39971" xr:uid="{00000000-0005-0000-0000-00006C9B0000}"/>
    <cellStyle name="20% - Accent1 4 3 3 3 3 5 2" xfId="39972" xr:uid="{00000000-0005-0000-0000-00006D9B0000}"/>
    <cellStyle name="20% - Accent1 4 3 3 3 3 5 2 2" xfId="39973" xr:uid="{00000000-0005-0000-0000-00006E9B0000}"/>
    <cellStyle name="20% - Accent1 4 3 3 3 3 5 3" xfId="39974" xr:uid="{00000000-0005-0000-0000-00006F9B0000}"/>
    <cellStyle name="20% - Accent1 4 3 3 3 3 6" xfId="39975" xr:uid="{00000000-0005-0000-0000-0000709B0000}"/>
    <cellStyle name="20% - Accent1 4 3 3 3 3 6 2" xfId="39976" xr:uid="{00000000-0005-0000-0000-0000719B0000}"/>
    <cellStyle name="20% - Accent1 4 3 3 3 3 6 2 2" xfId="39977" xr:uid="{00000000-0005-0000-0000-0000729B0000}"/>
    <cellStyle name="20% - Accent1 4 3 3 3 3 6 3" xfId="39978" xr:uid="{00000000-0005-0000-0000-0000739B0000}"/>
    <cellStyle name="20% - Accent1 4 3 3 3 3 7" xfId="39979" xr:uid="{00000000-0005-0000-0000-0000749B0000}"/>
    <cellStyle name="20% - Accent1 4 3 3 3 3 7 2" xfId="39980" xr:uid="{00000000-0005-0000-0000-0000759B0000}"/>
    <cellStyle name="20% - Accent1 4 3 3 3 3 8" xfId="39981" xr:uid="{00000000-0005-0000-0000-0000769B0000}"/>
    <cellStyle name="20% - Accent1 4 3 3 3 3 8 2" xfId="39982" xr:uid="{00000000-0005-0000-0000-0000779B0000}"/>
    <cellStyle name="20% - Accent1 4 3 3 3 3 9" xfId="39983" xr:uid="{00000000-0005-0000-0000-0000789B0000}"/>
    <cellStyle name="20% - Accent1 4 3 3 3 4" xfId="39984" xr:uid="{00000000-0005-0000-0000-0000799B0000}"/>
    <cellStyle name="20% - Accent1 4 3 3 3 4 2" xfId="39985" xr:uid="{00000000-0005-0000-0000-00007A9B0000}"/>
    <cellStyle name="20% - Accent1 4 3 3 3 4 2 2" xfId="39986" xr:uid="{00000000-0005-0000-0000-00007B9B0000}"/>
    <cellStyle name="20% - Accent1 4 3 3 3 4 2 2 2" xfId="39987" xr:uid="{00000000-0005-0000-0000-00007C9B0000}"/>
    <cellStyle name="20% - Accent1 4 3 3 3 4 2 3" xfId="39988" xr:uid="{00000000-0005-0000-0000-00007D9B0000}"/>
    <cellStyle name="20% - Accent1 4 3 3 3 4 3" xfId="39989" xr:uid="{00000000-0005-0000-0000-00007E9B0000}"/>
    <cellStyle name="20% - Accent1 4 3 3 3 4 3 2" xfId="39990" xr:uid="{00000000-0005-0000-0000-00007F9B0000}"/>
    <cellStyle name="20% - Accent1 4 3 3 3 4 4" xfId="39991" xr:uid="{00000000-0005-0000-0000-0000809B0000}"/>
    <cellStyle name="20% - Accent1 4 3 3 3 5" xfId="39992" xr:uid="{00000000-0005-0000-0000-0000819B0000}"/>
    <cellStyle name="20% - Accent1 4 3 3 3 5 2" xfId="39993" xr:uid="{00000000-0005-0000-0000-0000829B0000}"/>
    <cellStyle name="20% - Accent1 4 3 3 3 5 2 2" xfId="39994" xr:uid="{00000000-0005-0000-0000-0000839B0000}"/>
    <cellStyle name="20% - Accent1 4 3 3 3 5 2 2 2" xfId="39995" xr:uid="{00000000-0005-0000-0000-0000849B0000}"/>
    <cellStyle name="20% - Accent1 4 3 3 3 5 2 3" xfId="39996" xr:uid="{00000000-0005-0000-0000-0000859B0000}"/>
    <cellStyle name="20% - Accent1 4 3 3 3 5 3" xfId="39997" xr:uid="{00000000-0005-0000-0000-0000869B0000}"/>
    <cellStyle name="20% - Accent1 4 3 3 3 5 3 2" xfId="39998" xr:uid="{00000000-0005-0000-0000-0000879B0000}"/>
    <cellStyle name="20% - Accent1 4 3 3 3 5 4" xfId="39999" xr:uid="{00000000-0005-0000-0000-0000889B0000}"/>
    <cellStyle name="20% - Accent1 4 3 3 3 6" xfId="40000" xr:uid="{00000000-0005-0000-0000-0000899B0000}"/>
    <cellStyle name="20% - Accent1 4 3 3 3 6 2" xfId="40001" xr:uid="{00000000-0005-0000-0000-00008A9B0000}"/>
    <cellStyle name="20% - Accent1 4 3 3 3 6 2 2" xfId="40002" xr:uid="{00000000-0005-0000-0000-00008B9B0000}"/>
    <cellStyle name="20% - Accent1 4 3 3 3 6 2 2 2" xfId="40003" xr:uid="{00000000-0005-0000-0000-00008C9B0000}"/>
    <cellStyle name="20% - Accent1 4 3 3 3 6 2 3" xfId="40004" xr:uid="{00000000-0005-0000-0000-00008D9B0000}"/>
    <cellStyle name="20% - Accent1 4 3 3 3 6 3" xfId="40005" xr:uid="{00000000-0005-0000-0000-00008E9B0000}"/>
    <cellStyle name="20% - Accent1 4 3 3 3 6 3 2" xfId="40006" xr:uid="{00000000-0005-0000-0000-00008F9B0000}"/>
    <cellStyle name="20% - Accent1 4 3 3 3 6 4" xfId="40007" xr:uid="{00000000-0005-0000-0000-0000909B0000}"/>
    <cellStyle name="20% - Accent1 4 3 3 3 7" xfId="40008" xr:uid="{00000000-0005-0000-0000-0000919B0000}"/>
    <cellStyle name="20% - Accent1 4 3 3 3 7 2" xfId="40009" xr:uid="{00000000-0005-0000-0000-0000929B0000}"/>
    <cellStyle name="20% - Accent1 4 3 3 3 7 2 2" xfId="40010" xr:uid="{00000000-0005-0000-0000-0000939B0000}"/>
    <cellStyle name="20% - Accent1 4 3 3 3 7 3" xfId="40011" xr:uid="{00000000-0005-0000-0000-0000949B0000}"/>
    <cellStyle name="20% - Accent1 4 3 3 3 8" xfId="40012" xr:uid="{00000000-0005-0000-0000-0000959B0000}"/>
    <cellStyle name="20% - Accent1 4 3 3 3 8 2" xfId="40013" xr:uid="{00000000-0005-0000-0000-0000969B0000}"/>
    <cellStyle name="20% - Accent1 4 3 3 3 8 2 2" xfId="40014" xr:uid="{00000000-0005-0000-0000-0000979B0000}"/>
    <cellStyle name="20% - Accent1 4 3 3 3 8 3" xfId="40015" xr:uid="{00000000-0005-0000-0000-0000989B0000}"/>
    <cellStyle name="20% - Accent1 4 3 3 3 9" xfId="40016" xr:uid="{00000000-0005-0000-0000-0000999B0000}"/>
    <cellStyle name="20% - Accent1 4 3 3 3 9 2" xfId="40017" xr:uid="{00000000-0005-0000-0000-00009A9B0000}"/>
    <cellStyle name="20% - Accent1 4 3 3 4" xfId="40018" xr:uid="{00000000-0005-0000-0000-00009B9B0000}"/>
    <cellStyle name="20% - Accent1 4 3 3 4 10" xfId="40019" xr:uid="{00000000-0005-0000-0000-00009C9B0000}"/>
    <cellStyle name="20% - Accent1 4 3 3 4 10 2" xfId="40020" xr:uid="{00000000-0005-0000-0000-00009D9B0000}"/>
    <cellStyle name="20% - Accent1 4 3 3 4 11" xfId="40021" xr:uid="{00000000-0005-0000-0000-00009E9B0000}"/>
    <cellStyle name="20% - Accent1 4 3 3 4 2" xfId="40022" xr:uid="{00000000-0005-0000-0000-00009F9B0000}"/>
    <cellStyle name="20% - Accent1 4 3 3 4 2 2" xfId="40023" xr:uid="{00000000-0005-0000-0000-0000A09B0000}"/>
    <cellStyle name="20% - Accent1 4 3 3 4 2 2 2" xfId="40024" xr:uid="{00000000-0005-0000-0000-0000A19B0000}"/>
    <cellStyle name="20% - Accent1 4 3 3 4 2 2 2 2" xfId="40025" xr:uid="{00000000-0005-0000-0000-0000A29B0000}"/>
    <cellStyle name="20% - Accent1 4 3 3 4 2 2 2 2 2" xfId="40026" xr:uid="{00000000-0005-0000-0000-0000A39B0000}"/>
    <cellStyle name="20% - Accent1 4 3 3 4 2 2 2 3" xfId="40027" xr:uid="{00000000-0005-0000-0000-0000A49B0000}"/>
    <cellStyle name="20% - Accent1 4 3 3 4 2 2 3" xfId="40028" xr:uid="{00000000-0005-0000-0000-0000A59B0000}"/>
    <cellStyle name="20% - Accent1 4 3 3 4 2 2 3 2" xfId="40029" xr:uid="{00000000-0005-0000-0000-0000A69B0000}"/>
    <cellStyle name="20% - Accent1 4 3 3 4 2 2 4" xfId="40030" xr:uid="{00000000-0005-0000-0000-0000A79B0000}"/>
    <cellStyle name="20% - Accent1 4 3 3 4 2 3" xfId="40031" xr:uid="{00000000-0005-0000-0000-0000A89B0000}"/>
    <cellStyle name="20% - Accent1 4 3 3 4 2 3 2" xfId="40032" xr:uid="{00000000-0005-0000-0000-0000A99B0000}"/>
    <cellStyle name="20% - Accent1 4 3 3 4 2 3 2 2" xfId="40033" xr:uid="{00000000-0005-0000-0000-0000AA9B0000}"/>
    <cellStyle name="20% - Accent1 4 3 3 4 2 3 2 2 2" xfId="40034" xr:uid="{00000000-0005-0000-0000-0000AB9B0000}"/>
    <cellStyle name="20% - Accent1 4 3 3 4 2 3 2 3" xfId="40035" xr:uid="{00000000-0005-0000-0000-0000AC9B0000}"/>
    <cellStyle name="20% - Accent1 4 3 3 4 2 3 3" xfId="40036" xr:uid="{00000000-0005-0000-0000-0000AD9B0000}"/>
    <cellStyle name="20% - Accent1 4 3 3 4 2 3 3 2" xfId="40037" xr:uid="{00000000-0005-0000-0000-0000AE9B0000}"/>
    <cellStyle name="20% - Accent1 4 3 3 4 2 3 4" xfId="40038" xr:uid="{00000000-0005-0000-0000-0000AF9B0000}"/>
    <cellStyle name="20% - Accent1 4 3 3 4 2 4" xfId="40039" xr:uid="{00000000-0005-0000-0000-0000B09B0000}"/>
    <cellStyle name="20% - Accent1 4 3 3 4 2 4 2" xfId="40040" xr:uid="{00000000-0005-0000-0000-0000B19B0000}"/>
    <cellStyle name="20% - Accent1 4 3 3 4 2 4 2 2" xfId="40041" xr:uid="{00000000-0005-0000-0000-0000B29B0000}"/>
    <cellStyle name="20% - Accent1 4 3 3 4 2 4 2 2 2" xfId="40042" xr:uid="{00000000-0005-0000-0000-0000B39B0000}"/>
    <cellStyle name="20% - Accent1 4 3 3 4 2 4 2 3" xfId="40043" xr:uid="{00000000-0005-0000-0000-0000B49B0000}"/>
    <cellStyle name="20% - Accent1 4 3 3 4 2 4 3" xfId="40044" xr:uid="{00000000-0005-0000-0000-0000B59B0000}"/>
    <cellStyle name="20% - Accent1 4 3 3 4 2 4 3 2" xfId="40045" xr:uid="{00000000-0005-0000-0000-0000B69B0000}"/>
    <cellStyle name="20% - Accent1 4 3 3 4 2 4 4" xfId="40046" xr:uid="{00000000-0005-0000-0000-0000B79B0000}"/>
    <cellStyle name="20% - Accent1 4 3 3 4 2 5" xfId="40047" xr:uid="{00000000-0005-0000-0000-0000B89B0000}"/>
    <cellStyle name="20% - Accent1 4 3 3 4 2 5 2" xfId="40048" xr:uid="{00000000-0005-0000-0000-0000B99B0000}"/>
    <cellStyle name="20% - Accent1 4 3 3 4 2 5 2 2" xfId="40049" xr:uid="{00000000-0005-0000-0000-0000BA9B0000}"/>
    <cellStyle name="20% - Accent1 4 3 3 4 2 5 3" xfId="40050" xr:uid="{00000000-0005-0000-0000-0000BB9B0000}"/>
    <cellStyle name="20% - Accent1 4 3 3 4 2 6" xfId="40051" xr:uid="{00000000-0005-0000-0000-0000BC9B0000}"/>
    <cellStyle name="20% - Accent1 4 3 3 4 2 6 2" xfId="40052" xr:uid="{00000000-0005-0000-0000-0000BD9B0000}"/>
    <cellStyle name="20% - Accent1 4 3 3 4 2 6 2 2" xfId="40053" xr:uid="{00000000-0005-0000-0000-0000BE9B0000}"/>
    <cellStyle name="20% - Accent1 4 3 3 4 2 6 3" xfId="40054" xr:uid="{00000000-0005-0000-0000-0000BF9B0000}"/>
    <cellStyle name="20% - Accent1 4 3 3 4 2 7" xfId="40055" xr:uid="{00000000-0005-0000-0000-0000C09B0000}"/>
    <cellStyle name="20% - Accent1 4 3 3 4 2 7 2" xfId="40056" xr:uid="{00000000-0005-0000-0000-0000C19B0000}"/>
    <cellStyle name="20% - Accent1 4 3 3 4 2 8" xfId="40057" xr:uid="{00000000-0005-0000-0000-0000C29B0000}"/>
    <cellStyle name="20% - Accent1 4 3 3 4 2 8 2" xfId="40058" xr:uid="{00000000-0005-0000-0000-0000C39B0000}"/>
    <cellStyle name="20% - Accent1 4 3 3 4 2 9" xfId="40059" xr:uid="{00000000-0005-0000-0000-0000C49B0000}"/>
    <cellStyle name="20% - Accent1 4 3 3 4 3" xfId="40060" xr:uid="{00000000-0005-0000-0000-0000C59B0000}"/>
    <cellStyle name="20% - Accent1 4 3 3 4 3 2" xfId="40061" xr:uid="{00000000-0005-0000-0000-0000C69B0000}"/>
    <cellStyle name="20% - Accent1 4 3 3 4 3 2 2" xfId="40062" xr:uid="{00000000-0005-0000-0000-0000C79B0000}"/>
    <cellStyle name="20% - Accent1 4 3 3 4 3 2 2 2" xfId="40063" xr:uid="{00000000-0005-0000-0000-0000C89B0000}"/>
    <cellStyle name="20% - Accent1 4 3 3 4 3 2 2 2 2" xfId="40064" xr:uid="{00000000-0005-0000-0000-0000C99B0000}"/>
    <cellStyle name="20% - Accent1 4 3 3 4 3 2 2 3" xfId="40065" xr:uid="{00000000-0005-0000-0000-0000CA9B0000}"/>
    <cellStyle name="20% - Accent1 4 3 3 4 3 2 3" xfId="40066" xr:uid="{00000000-0005-0000-0000-0000CB9B0000}"/>
    <cellStyle name="20% - Accent1 4 3 3 4 3 2 3 2" xfId="40067" xr:uid="{00000000-0005-0000-0000-0000CC9B0000}"/>
    <cellStyle name="20% - Accent1 4 3 3 4 3 2 4" xfId="40068" xr:uid="{00000000-0005-0000-0000-0000CD9B0000}"/>
    <cellStyle name="20% - Accent1 4 3 3 4 3 3" xfId="40069" xr:uid="{00000000-0005-0000-0000-0000CE9B0000}"/>
    <cellStyle name="20% - Accent1 4 3 3 4 3 3 2" xfId="40070" xr:uid="{00000000-0005-0000-0000-0000CF9B0000}"/>
    <cellStyle name="20% - Accent1 4 3 3 4 3 3 2 2" xfId="40071" xr:uid="{00000000-0005-0000-0000-0000D09B0000}"/>
    <cellStyle name="20% - Accent1 4 3 3 4 3 3 2 2 2" xfId="40072" xr:uid="{00000000-0005-0000-0000-0000D19B0000}"/>
    <cellStyle name="20% - Accent1 4 3 3 4 3 3 2 3" xfId="40073" xr:uid="{00000000-0005-0000-0000-0000D29B0000}"/>
    <cellStyle name="20% - Accent1 4 3 3 4 3 3 3" xfId="40074" xr:uid="{00000000-0005-0000-0000-0000D39B0000}"/>
    <cellStyle name="20% - Accent1 4 3 3 4 3 3 3 2" xfId="40075" xr:uid="{00000000-0005-0000-0000-0000D49B0000}"/>
    <cellStyle name="20% - Accent1 4 3 3 4 3 3 4" xfId="40076" xr:uid="{00000000-0005-0000-0000-0000D59B0000}"/>
    <cellStyle name="20% - Accent1 4 3 3 4 3 4" xfId="40077" xr:uid="{00000000-0005-0000-0000-0000D69B0000}"/>
    <cellStyle name="20% - Accent1 4 3 3 4 3 4 2" xfId="40078" xr:uid="{00000000-0005-0000-0000-0000D79B0000}"/>
    <cellStyle name="20% - Accent1 4 3 3 4 3 4 2 2" xfId="40079" xr:uid="{00000000-0005-0000-0000-0000D89B0000}"/>
    <cellStyle name="20% - Accent1 4 3 3 4 3 4 2 2 2" xfId="40080" xr:uid="{00000000-0005-0000-0000-0000D99B0000}"/>
    <cellStyle name="20% - Accent1 4 3 3 4 3 4 2 3" xfId="40081" xr:uid="{00000000-0005-0000-0000-0000DA9B0000}"/>
    <cellStyle name="20% - Accent1 4 3 3 4 3 4 3" xfId="40082" xr:uid="{00000000-0005-0000-0000-0000DB9B0000}"/>
    <cellStyle name="20% - Accent1 4 3 3 4 3 4 3 2" xfId="40083" xr:uid="{00000000-0005-0000-0000-0000DC9B0000}"/>
    <cellStyle name="20% - Accent1 4 3 3 4 3 4 4" xfId="40084" xr:uid="{00000000-0005-0000-0000-0000DD9B0000}"/>
    <cellStyle name="20% - Accent1 4 3 3 4 3 5" xfId="40085" xr:uid="{00000000-0005-0000-0000-0000DE9B0000}"/>
    <cellStyle name="20% - Accent1 4 3 3 4 3 5 2" xfId="40086" xr:uid="{00000000-0005-0000-0000-0000DF9B0000}"/>
    <cellStyle name="20% - Accent1 4 3 3 4 3 5 2 2" xfId="40087" xr:uid="{00000000-0005-0000-0000-0000E09B0000}"/>
    <cellStyle name="20% - Accent1 4 3 3 4 3 5 3" xfId="40088" xr:uid="{00000000-0005-0000-0000-0000E19B0000}"/>
    <cellStyle name="20% - Accent1 4 3 3 4 3 6" xfId="40089" xr:uid="{00000000-0005-0000-0000-0000E29B0000}"/>
    <cellStyle name="20% - Accent1 4 3 3 4 3 6 2" xfId="40090" xr:uid="{00000000-0005-0000-0000-0000E39B0000}"/>
    <cellStyle name="20% - Accent1 4 3 3 4 3 6 2 2" xfId="40091" xr:uid="{00000000-0005-0000-0000-0000E49B0000}"/>
    <cellStyle name="20% - Accent1 4 3 3 4 3 6 3" xfId="40092" xr:uid="{00000000-0005-0000-0000-0000E59B0000}"/>
    <cellStyle name="20% - Accent1 4 3 3 4 3 7" xfId="40093" xr:uid="{00000000-0005-0000-0000-0000E69B0000}"/>
    <cellStyle name="20% - Accent1 4 3 3 4 3 7 2" xfId="40094" xr:uid="{00000000-0005-0000-0000-0000E79B0000}"/>
    <cellStyle name="20% - Accent1 4 3 3 4 3 8" xfId="40095" xr:uid="{00000000-0005-0000-0000-0000E89B0000}"/>
    <cellStyle name="20% - Accent1 4 3 3 4 3 8 2" xfId="40096" xr:uid="{00000000-0005-0000-0000-0000E99B0000}"/>
    <cellStyle name="20% - Accent1 4 3 3 4 3 9" xfId="40097" xr:uid="{00000000-0005-0000-0000-0000EA9B0000}"/>
    <cellStyle name="20% - Accent1 4 3 3 4 4" xfId="40098" xr:uid="{00000000-0005-0000-0000-0000EB9B0000}"/>
    <cellStyle name="20% - Accent1 4 3 3 4 4 2" xfId="40099" xr:uid="{00000000-0005-0000-0000-0000EC9B0000}"/>
    <cellStyle name="20% - Accent1 4 3 3 4 4 2 2" xfId="40100" xr:uid="{00000000-0005-0000-0000-0000ED9B0000}"/>
    <cellStyle name="20% - Accent1 4 3 3 4 4 2 2 2" xfId="40101" xr:uid="{00000000-0005-0000-0000-0000EE9B0000}"/>
    <cellStyle name="20% - Accent1 4 3 3 4 4 2 3" xfId="40102" xr:uid="{00000000-0005-0000-0000-0000EF9B0000}"/>
    <cellStyle name="20% - Accent1 4 3 3 4 4 3" xfId="40103" xr:uid="{00000000-0005-0000-0000-0000F09B0000}"/>
    <cellStyle name="20% - Accent1 4 3 3 4 4 3 2" xfId="40104" xr:uid="{00000000-0005-0000-0000-0000F19B0000}"/>
    <cellStyle name="20% - Accent1 4 3 3 4 4 4" xfId="40105" xr:uid="{00000000-0005-0000-0000-0000F29B0000}"/>
    <cellStyle name="20% - Accent1 4 3 3 4 5" xfId="40106" xr:uid="{00000000-0005-0000-0000-0000F39B0000}"/>
    <cellStyle name="20% - Accent1 4 3 3 4 5 2" xfId="40107" xr:uid="{00000000-0005-0000-0000-0000F49B0000}"/>
    <cellStyle name="20% - Accent1 4 3 3 4 5 2 2" xfId="40108" xr:uid="{00000000-0005-0000-0000-0000F59B0000}"/>
    <cellStyle name="20% - Accent1 4 3 3 4 5 2 2 2" xfId="40109" xr:uid="{00000000-0005-0000-0000-0000F69B0000}"/>
    <cellStyle name="20% - Accent1 4 3 3 4 5 2 3" xfId="40110" xr:uid="{00000000-0005-0000-0000-0000F79B0000}"/>
    <cellStyle name="20% - Accent1 4 3 3 4 5 3" xfId="40111" xr:uid="{00000000-0005-0000-0000-0000F89B0000}"/>
    <cellStyle name="20% - Accent1 4 3 3 4 5 3 2" xfId="40112" xr:uid="{00000000-0005-0000-0000-0000F99B0000}"/>
    <cellStyle name="20% - Accent1 4 3 3 4 5 4" xfId="40113" xr:uid="{00000000-0005-0000-0000-0000FA9B0000}"/>
    <cellStyle name="20% - Accent1 4 3 3 4 6" xfId="40114" xr:uid="{00000000-0005-0000-0000-0000FB9B0000}"/>
    <cellStyle name="20% - Accent1 4 3 3 4 6 2" xfId="40115" xr:uid="{00000000-0005-0000-0000-0000FC9B0000}"/>
    <cellStyle name="20% - Accent1 4 3 3 4 6 2 2" xfId="40116" xr:uid="{00000000-0005-0000-0000-0000FD9B0000}"/>
    <cellStyle name="20% - Accent1 4 3 3 4 6 2 2 2" xfId="40117" xr:uid="{00000000-0005-0000-0000-0000FE9B0000}"/>
    <cellStyle name="20% - Accent1 4 3 3 4 6 2 3" xfId="40118" xr:uid="{00000000-0005-0000-0000-0000FF9B0000}"/>
    <cellStyle name="20% - Accent1 4 3 3 4 6 3" xfId="40119" xr:uid="{00000000-0005-0000-0000-0000009C0000}"/>
    <cellStyle name="20% - Accent1 4 3 3 4 6 3 2" xfId="40120" xr:uid="{00000000-0005-0000-0000-0000019C0000}"/>
    <cellStyle name="20% - Accent1 4 3 3 4 6 4" xfId="40121" xr:uid="{00000000-0005-0000-0000-0000029C0000}"/>
    <cellStyle name="20% - Accent1 4 3 3 4 7" xfId="40122" xr:uid="{00000000-0005-0000-0000-0000039C0000}"/>
    <cellStyle name="20% - Accent1 4 3 3 4 7 2" xfId="40123" xr:uid="{00000000-0005-0000-0000-0000049C0000}"/>
    <cellStyle name="20% - Accent1 4 3 3 4 7 2 2" xfId="40124" xr:uid="{00000000-0005-0000-0000-0000059C0000}"/>
    <cellStyle name="20% - Accent1 4 3 3 4 7 3" xfId="40125" xr:uid="{00000000-0005-0000-0000-0000069C0000}"/>
    <cellStyle name="20% - Accent1 4 3 3 4 8" xfId="40126" xr:uid="{00000000-0005-0000-0000-0000079C0000}"/>
    <cellStyle name="20% - Accent1 4 3 3 4 8 2" xfId="40127" xr:uid="{00000000-0005-0000-0000-0000089C0000}"/>
    <cellStyle name="20% - Accent1 4 3 3 4 8 2 2" xfId="40128" xr:uid="{00000000-0005-0000-0000-0000099C0000}"/>
    <cellStyle name="20% - Accent1 4 3 3 4 8 3" xfId="40129" xr:uid="{00000000-0005-0000-0000-00000A9C0000}"/>
    <cellStyle name="20% - Accent1 4 3 3 4 9" xfId="40130" xr:uid="{00000000-0005-0000-0000-00000B9C0000}"/>
    <cellStyle name="20% - Accent1 4 3 3 4 9 2" xfId="40131" xr:uid="{00000000-0005-0000-0000-00000C9C0000}"/>
    <cellStyle name="20% - Accent1 4 3 3 5" xfId="40132" xr:uid="{00000000-0005-0000-0000-00000D9C0000}"/>
    <cellStyle name="20% - Accent1 4 3 3 5 2" xfId="40133" xr:uid="{00000000-0005-0000-0000-00000E9C0000}"/>
    <cellStyle name="20% - Accent1 4 3 3 5 2 2" xfId="40134" xr:uid="{00000000-0005-0000-0000-00000F9C0000}"/>
    <cellStyle name="20% - Accent1 4 3 3 5 2 2 2" xfId="40135" xr:uid="{00000000-0005-0000-0000-0000109C0000}"/>
    <cellStyle name="20% - Accent1 4 3 3 5 2 2 2 2" xfId="40136" xr:uid="{00000000-0005-0000-0000-0000119C0000}"/>
    <cellStyle name="20% - Accent1 4 3 3 5 2 2 3" xfId="40137" xr:uid="{00000000-0005-0000-0000-0000129C0000}"/>
    <cellStyle name="20% - Accent1 4 3 3 5 2 3" xfId="40138" xr:uid="{00000000-0005-0000-0000-0000139C0000}"/>
    <cellStyle name="20% - Accent1 4 3 3 5 2 3 2" xfId="40139" xr:uid="{00000000-0005-0000-0000-0000149C0000}"/>
    <cellStyle name="20% - Accent1 4 3 3 5 2 4" xfId="40140" xr:uid="{00000000-0005-0000-0000-0000159C0000}"/>
    <cellStyle name="20% - Accent1 4 3 3 5 3" xfId="40141" xr:uid="{00000000-0005-0000-0000-0000169C0000}"/>
    <cellStyle name="20% - Accent1 4 3 3 5 3 2" xfId="40142" xr:uid="{00000000-0005-0000-0000-0000179C0000}"/>
    <cellStyle name="20% - Accent1 4 3 3 5 3 2 2" xfId="40143" xr:uid="{00000000-0005-0000-0000-0000189C0000}"/>
    <cellStyle name="20% - Accent1 4 3 3 5 3 2 2 2" xfId="40144" xr:uid="{00000000-0005-0000-0000-0000199C0000}"/>
    <cellStyle name="20% - Accent1 4 3 3 5 3 2 3" xfId="40145" xr:uid="{00000000-0005-0000-0000-00001A9C0000}"/>
    <cellStyle name="20% - Accent1 4 3 3 5 3 3" xfId="40146" xr:uid="{00000000-0005-0000-0000-00001B9C0000}"/>
    <cellStyle name="20% - Accent1 4 3 3 5 3 3 2" xfId="40147" xr:uid="{00000000-0005-0000-0000-00001C9C0000}"/>
    <cellStyle name="20% - Accent1 4 3 3 5 3 4" xfId="40148" xr:uid="{00000000-0005-0000-0000-00001D9C0000}"/>
    <cellStyle name="20% - Accent1 4 3 3 5 4" xfId="40149" xr:uid="{00000000-0005-0000-0000-00001E9C0000}"/>
    <cellStyle name="20% - Accent1 4 3 3 5 4 2" xfId="40150" xr:uid="{00000000-0005-0000-0000-00001F9C0000}"/>
    <cellStyle name="20% - Accent1 4 3 3 5 4 2 2" xfId="40151" xr:uid="{00000000-0005-0000-0000-0000209C0000}"/>
    <cellStyle name="20% - Accent1 4 3 3 5 4 2 2 2" xfId="40152" xr:uid="{00000000-0005-0000-0000-0000219C0000}"/>
    <cellStyle name="20% - Accent1 4 3 3 5 4 2 3" xfId="40153" xr:uid="{00000000-0005-0000-0000-0000229C0000}"/>
    <cellStyle name="20% - Accent1 4 3 3 5 4 3" xfId="40154" xr:uid="{00000000-0005-0000-0000-0000239C0000}"/>
    <cellStyle name="20% - Accent1 4 3 3 5 4 3 2" xfId="40155" xr:uid="{00000000-0005-0000-0000-0000249C0000}"/>
    <cellStyle name="20% - Accent1 4 3 3 5 4 4" xfId="40156" xr:uid="{00000000-0005-0000-0000-0000259C0000}"/>
    <cellStyle name="20% - Accent1 4 3 3 5 5" xfId="40157" xr:uid="{00000000-0005-0000-0000-0000269C0000}"/>
    <cellStyle name="20% - Accent1 4 3 3 5 5 2" xfId="40158" xr:uid="{00000000-0005-0000-0000-0000279C0000}"/>
    <cellStyle name="20% - Accent1 4 3 3 5 5 2 2" xfId="40159" xr:uid="{00000000-0005-0000-0000-0000289C0000}"/>
    <cellStyle name="20% - Accent1 4 3 3 5 5 3" xfId="40160" xr:uid="{00000000-0005-0000-0000-0000299C0000}"/>
    <cellStyle name="20% - Accent1 4 3 3 5 6" xfId="40161" xr:uid="{00000000-0005-0000-0000-00002A9C0000}"/>
    <cellStyle name="20% - Accent1 4 3 3 5 6 2" xfId="40162" xr:uid="{00000000-0005-0000-0000-00002B9C0000}"/>
    <cellStyle name="20% - Accent1 4 3 3 5 6 2 2" xfId="40163" xr:uid="{00000000-0005-0000-0000-00002C9C0000}"/>
    <cellStyle name="20% - Accent1 4 3 3 5 6 3" xfId="40164" xr:uid="{00000000-0005-0000-0000-00002D9C0000}"/>
    <cellStyle name="20% - Accent1 4 3 3 5 7" xfId="40165" xr:uid="{00000000-0005-0000-0000-00002E9C0000}"/>
    <cellStyle name="20% - Accent1 4 3 3 5 7 2" xfId="40166" xr:uid="{00000000-0005-0000-0000-00002F9C0000}"/>
    <cellStyle name="20% - Accent1 4 3 3 5 8" xfId="40167" xr:uid="{00000000-0005-0000-0000-0000309C0000}"/>
    <cellStyle name="20% - Accent1 4 3 3 5 8 2" xfId="40168" xr:uid="{00000000-0005-0000-0000-0000319C0000}"/>
    <cellStyle name="20% - Accent1 4 3 3 5 9" xfId="40169" xr:uid="{00000000-0005-0000-0000-0000329C0000}"/>
    <cellStyle name="20% - Accent1 4 3 3 6" xfId="40170" xr:uid="{00000000-0005-0000-0000-0000339C0000}"/>
    <cellStyle name="20% - Accent1 4 3 3 6 2" xfId="40171" xr:uid="{00000000-0005-0000-0000-0000349C0000}"/>
    <cellStyle name="20% - Accent1 4 3 3 6 2 2" xfId="40172" xr:uid="{00000000-0005-0000-0000-0000359C0000}"/>
    <cellStyle name="20% - Accent1 4 3 3 6 2 2 2" xfId="40173" xr:uid="{00000000-0005-0000-0000-0000369C0000}"/>
    <cellStyle name="20% - Accent1 4 3 3 6 2 2 2 2" xfId="40174" xr:uid="{00000000-0005-0000-0000-0000379C0000}"/>
    <cellStyle name="20% - Accent1 4 3 3 6 2 2 3" xfId="40175" xr:uid="{00000000-0005-0000-0000-0000389C0000}"/>
    <cellStyle name="20% - Accent1 4 3 3 6 2 3" xfId="40176" xr:uid="{00000000-0005-0000-0000-0000399C0000}"/>
    <cellStyle name="20% - Accent1 4 3 3 6 2 3 2" xfId="40177" xr:uid="{00000000-0005-0000-0000-00003A9C0000}"/>
    <cellStyle name="20% - Accent1 4 3 3 6 2 4" xfId="40178" xr:uid="{00000000-0005-0000-0000-00003B9C0000}"/>
    <cellStyle name="20% - Accent1 4 3 3 6 3" xfId="40179" xr:uid="{00000000-0005-0000-0000-00003C9C0000}"/>
    <cellStyle name="20% - Accent1 4 3 3 6 3 2" xfId="40180" xr:uid="{00000000-0005-0000-0000-00003D9C0000}"/>
    <cellStyle name="20% - Accent1 4 3 3 6 3 2 2" xfId="40181" xr:uid="{00000000-0005-0000-0000-00003E9C0000}"/>
    <cellStyle name="20% - Accent1 4 3 3 6 3 2 2 2" xfId="40182" xr:uid="{00000000-0005-0000-0000-00003F9C0000}"/>
    <cellStyle name="20% - Accent1 4 3 3 6 3 2 3" xfId="40183" xr:uid="{00000000-0005-0000-0000-0000409C0000}"/>
    <cellStyle name="20% - Accent1 4 3 3 6 3 3" xfId="40184" xr:uid="{00000000-0005-0000-0000-0000419C0000}"/>
    <cellStyle name="20% - Accent1 4 3 3 6 3 3 2" xfId="40185" xr:uid="{00000000-0005-0000-0000-0000429C0000}"/>
    <cellStyle name="20% - Accent1 4 3 3 6 3 4" xfId="40186" xr:uid="{00000000-0005-0000-0000-0000439C0000}"/>
    <cellStyle name="20% - Accent1 4 3 3 6 4" xfId="40187" xr:uid="{00000000-0005-0000-0000-0000449C0000}"/>
    <cellStyle name="20% - Accent1 4 3 3 6 4 2" xfId="40188" xr:uid="{00000000-0005-0000-0000-0000459C0000}"/>
    <cellStyle name="20% - Accent1 4 3 3 6 4 2 2" xfId="40189" xr:uid="{00000000-0005-0000-0000-0000469C0000}"/>
    <cellStyle name="20% - Accent1 4 3 3 6 4 2 2 2" xfId="40190" xr:uid="{00000000-0005-0000-0000-0000479C0000}"/>
    <cellStyle name="20% - Accent1 4 3 3 6 4 2 3" xfId="40191" xr:uid="{00000000-0005-0000-0000-0000489C0000}"/>
    <cellStyle name="20% - Accent1 4 3 3 6 4 3" xfId="40192" xr:uid="{00000000-0005-0000-0000-0000499C0000}"/>
    <cellStyle name="20% - Accent1 4 3 3 6 4 3 2" xfId="40193" xr:uid="{00000000-0005-0000-0000-00004A9C0000}"/>
    <cellStyle name="20% - Accent1 4 3 3 6 4 4" xfId="40194" xr:uid="{00000000-0005-0000-0000-00004B9C0000}"/>
    <cellStyle name="20% - Accent1 4 3 3 6 5" xfId="40195" xr:uid="{00000000-0005-0000-0000-00004C9C0000}"/>
    <cellStyle name="20% - Accent1 4 3 3 6 5 2" xfId="40196" xr:uid="{00000000-0005-0000-0000-00004D9C0000}"/>
    <cellStyle name="20% - Accent1 4 3 3 6 5 2 2" xfId="40197" xr:uid="{00000000-0005-0000-0000-00004E9C0000}"/>
    <cellStyle name="20% - Accent1 4 3 3 6 5 3" xfId="40198" xr:uid="{00000000-0005-0000-0000-00004F9C0000}"/>
    <cellStyle name="20% - Accent1 4 3 3 6 6" xfId="40199" xr:uid="{00000000-0005-0000-0000-0000509C0000}"/>
    <cellStyle name="20% - Accent1 4 3 3 6 6 2" xfId="40200" xr:uid="{00000000-0005-0000-0000-0000519C0000}"/>
    <cellStyle name="20% - Accent1 4 3 3 6 6 2 2" xfId="40201" xr:uid="{00000000-0005-0000-0000-0000529C0000}"/>
    <cellStyle name="20% - Accent1 4 3 3 6 6 3" xfId="40202" xr:uid="{00000000-0005-0000-0000-0000539C0000}"/>
    <cellStyle name="20% - Accent1 4 3 3 6 7" xfId="40203" xr:uid="{00000000-0005-0000-0000-0000549C0000}"/>
    <cellStyle name="20% - Accent1 4 3 3 6 7 2" xfId="40204" xr:uid="{00000000-0005-0000-0000-0000559C0000}"/>
    <cellStyle name="20% - Accent1 4 3 3 6 8" xfId="40205" xr:uid="{00000000-0005-0000-0000-0000569C0000}"/>
    <cellStyle name="20% - Accent1 4 3 3 6 8 2" xfId="40206" xr:uid="{00000000-0005-0000-0000-0000579C0000}"/>
    <cellStyle name="20% - Accent1 4 3 3 6 9" xfId="40207" xr:uid="{00000000-0005-0000-0000-0000589C0000}"/>
    <cellStyle name="20% - Accent1 4 3 3 7" xfId="40208" xr:uid="{00000000-0005-0000-0000-0000599C0000}"/>
    <cellStyle name="20% - Accent1 4 3 3 7 2" xfId="40209" xr:uid="{00000000-0005-0000-0000-00005A9C0000}"/>
    <cellStyle name="20% - Accent1 4 3 3 7 2 2" xfId="40210" xr:uid="{00000000-0005-0000-0000-00005B9C0000}"/>
    <cellStyle name="20% - Accent1 4 3 3 7 2 2 2" xfId="40211" xr:uid="{00000000-0005-0000-0000-00005C9C0000}"/>
    <cellStyle name="20% - Accent1 4 3 3 7 2 3" xfId="40212" xr:uid="{00000000-0005-0000-0000-00005D9C0000}"/>
    <cellStyle name="20% - Accent1 4 3 3 7 3" xfId="40213" xr:uid="{00000000-0005-0000-0000-00005E9C0000}"/>
    <cellStyle name="20% - Accent1 4 3 3 7 3 2" xfId="40214" xr:uid="{00000000-0005-0000-0000-00005F9C0000}"/>
    <cellStyle name="20% - Accent1 4 3 3 7 4" xfId="40215" xr:uid="{00000000-0005-0000-0000-0000609C0000}"/>
    <cellStyle name="20% - Accent1 4 3 3 8" xfId="40216" xr:uid="{00000000-0005-0000-0000-0000619C0000}"/>
    <cellStyle name="20% - Accent1 4 3 3 8 2" xfId="40217" xr:uid="{00000000-0005-0000-0000-0000629C0000}"/>
    <cellStyle name="20% - Accent1 4 3 3 8 2 2" xfId="40218" xr:uid="{00000000-0005-0000-0000-0000639C0000}"/>
    <cellStyle name="20% - Accent1 4 3 3 8 2 2 2" xfId="40219" xr:uid="{00000000-0005-0000-0000-0000649C0000}"/>
    <cellStyle name="20% - Accent1 4 3 3 8 2 3" xfId="40220" xr:uid="{00000000-0005-0000-0000-0000659C0000}"/>
    <cellStyle name="20% - Accent1 4 3 3 8 3" xfId="40221" xr:uid="{00000000-0005-0000-0000-0000669C0000}"/>
    <cellStyle name="20% - Accent1 4 3 3 8 3 2" xfId="40222" xr:uid="{00000000-0005-0000-0000-0000679C0000}"/>
    <cellStyle name="20% - Accent1 4 3 3 8 4" xfId="40223" xr:uid="{00000000-0005-0000-0000-0000689C0000}"/>
    <cellStyle name="20% - Accent1 4 3 3 9" xfId="40224" xr:uid="{00000000-0005-0000-0000-0000699C0000}"/>
    <cellStyle name="20% - Accent1 4 3 3 9 2" xfId="40225" xr:uid="{00000000-0005-0000-0000-00006A9C0000}"/>
    <cellStyle name="20% - Accent1 4 3 3 9 2 2" xfId="40226" xr:uid="{00000000-0005-0000-0000-00006B9C0000}"/>
    <cellStyle name="20% - Accent1 4 3 3 9 2 2 2" xfId="40227" xr:uid="{00000000-0005-0000-0000-00006C9C0000}"/>
    <cellStyle name="20% - Accent1 4 3 3 9 2 3" xfId="40228" xr:uid="{00000000-0005-0000-0000-00006D9C0000}"/>
    <cellStyle name="20% - Accent1 4 3 3 9 3" xfId="40229" xr:uid="{00000000-0005-0000-0000-00006E9C0000}"/>
    <cellStyle name="20% - Accent1 4 3 3 9 3 2" xfId="40230" xr:uid="{00000000-0005-0000-0000-00006F9C0000}"/>
    <cellStyle name="20% - Accent1 4 3 3 9 4" xfId="40231" xr:uid="{00000000-0005-0000-0000-0000709C0000}"/>
    <cellStyle name="20% - Accent1 4 3 4" xfId="40232" xr:uid="{00000000-0005-0000-0000-0000719C0000}"/>
    <cellStyle name="20% - Accent1 4 3 4 10" xfId="40233" xr:uid="{00000000-0005-0000-0000-0000729C0000}"/>
    <cellStyle name="20% - Accent1 4 3 4 10 2" xfId="40234" xr:uid="{00000000-0005-0000-0000-0000739C0000}"/>
    <cellStyle name="20% - Accent1 4 3 4 11" xfId="40235" xr:uid="{00000000-0005-0000-0000-0000749C0000}"/>
    <cellStyle name="20% - Accent1 4 3 4 2" xfId="40236" xr:uid="{00000000-0005-0000-0000-0000759C0000}"/>
    <cellStyle name="20% - Accent1 4 3 4 2 2" xfId="40237" xr:uid="{00000000-0005-0000-0000-0000769C0000}"/>
    <cellStyle name="20% - Accent1 4 3 4 2 2 2" xfId="40238" xr:uid="{00000000-0005-0000-0000-0000779C0000}"/>
    <cellStyle name="20% - Accent1 4 3 4 2 2 2 2" xfId="40239" xr:uid="{00000000-0005-0000-0000-0000789C0000}"/>
    <cellStyle name="20% - Accent1 4 3 4 2 2 2 2 2" xfId="40240" xr:uid="{00000000-0005-0000-0000-0000799C0000}"/>
    <cellStyle name="20% - Accent1 4 3 4 2 2 2 3" xfId="40241" xr:uid="{00000000-0005-0000-0000-00007A9C0000}"/>
    <cellStyle name="20% - Accent1 4 3 4 2 2 3" xfId="40242" xr:uid="{00000000-0005-0000-0000-00007B9C0000}"/>
    <cellStyle name="20% - Accent1 4 3 4 2 2 3 2" xfId="40243" xr:uid="{00000000-0005-0000-0000-00007C9C0000}"/>
    <cellStyle name="20% - Accent1 4 3 4 2 2 4" xfId="40244" xr:uid="{00000000-0005-0000-0000-00007D9C0000}"/>
    <cellStyle name="20% - Accent1 4 3 4 2 3" xfId="40245" xr:uid="{00000000-0005-0000-0000-00007E9C0000}"/>
    <cellStyle name="20% - Accent1 4 3 4 2 3 2" xfId="40246" xr:uid="{00000000-0005-0000-0000-00007F9C0000}"/>
    <cellStyle name="20% - Accent1 4 3 4 2 3 2 2" xfId="40247" xr:uid="{00000000-0005-0000-0000-0000809C0000}"/>
    <cellStyle name="20% - Accent1 4 3 4 2 3 2 2 2" xfId="40248" xr:uid="{00000000-0005-0000-0000-0000819C0000}"/>
    <cellStyle name="20% - Accent1 4 3 4 2 3 2 3" xfId="40249" xr:uid="{00000000-0005-0000-0000-0000829C0000}"/>
    <cellStyle name="20% - Accent1 4 3 4 2 3 3" xfId="40250" xr:uid="{00000000-0005-0000-0000-0000839C0000}"/>
    <cellStyle name="20% - Accent1 4 3 4 2 3 3 2" xfId="40251" xr:uid="{00000000-0005-0000-0000-0000849C0000}"/>
    <cellStyle name="20% - Accent1 4 3 4 2 3 4" xfId="40252" xr:uid="{00000000-0005-0000-0000-0000859C0000}"/>
    <cellStyle name="20% - Accent1 4 3 4 2 4" xfId="40253" xr:uid="{00000000-0005-0000-0000-0000869C0000}"/>
    <cellStyle name="20% - Accent1 4 3 4 2 4 2" xfId="40254" xr:uid="{00000000-0005-0000-0000-0000879C0000}"/>
    <cellStyle name="20% - Accent1 4 3 4 2 4 2 2" xfId="40255" xr:uid="{00000000-0005-0000-0000-0000889C0000}"/>
    <cellStyle name="20% - Accent1 4 3 4 2 4 2 2 2" xfId="40256" xr:uid="{00000000-0005-0000-0000-0000899C0000}"/>
    <cellStyle name="20% - Accent1 4 3 4 2 4 2 3" xfId="40257" xr:uid="{00000000-0005-0000-0000-00008A9C0000}"/>
    <cellStyle name="20% - Accent1 4 3 4 2 4 3" xfId="40258" xr:uid="{00000000-0005-0000-0000-00008B9C0000}"/>
    <cellStyle name="20% - Accent1 4 3 4 2 4 3 2" xfId="40259" xr:uid="{00000000-0005-0000-0000-00008C9C0000}"/>
    <cellStyle name="20% - Accent1 4 3 4 2 4 4" xfId="40260" xr:uid="{00000000-0005-0000-0000-00008D9C0000}"/>
    <cellStyle name="20% - Accent1 4 3 4 2 5" xfId="40261" xr:uid="{00000000-0005-0000-0000-00008E9C0000}"/>
    <cellStyle name="20% - Accent1 4 3 4 2 5 2" xfId="40262" xr:uid="{00000000-0005-0000-0000-00008F9C0000}"/>
    <cellStyle name="20% - Accent1 4 3 4 2 5 2 2" xfId="40263" xr:uid="{00000000-0005-0000-0000-0000909C0000}"/>
    <cellStyle name="20% - Accent1 4 3 4 2 5 3" xfId="40264" xr:uid="{00000000-0005-0000-0000-0000919C0000}"/>
    <cellStyle name="20% - Accent1 4 3 4 2 6" xfId="40265" xr:uid="{00000000-0005-0000-0000-0000929C0000}"/>
    <cellStyle name="20% - Accent1 4 3 4 2 6 2" xfId="40266" xr:uid="{00000000-0005-0000-0000-0000939C0000}"/>
    <cellStyle name="20% - Accent1 4 3 4 2 6 2 2" xfId="40267" xr:uid="{00000000-0005-0000-0000-0000949C0000}"/>
    <cellStyle name="20% - Accent1 4 3 4 2 6 3" xfId="40268" xr:uid="{00000000-0005-0000-0000-0000959C0000}"/>
    <cellStyle name="20% - Accent1 4 3 4 2 7" xfId="40269" xr:uid="{00000000-0005-0000-0000-0000969C0000}"/>
    <cellStyle name="20% - Accent1 4 3 4 2 7 2" xfId="40270" xr:uid="{00000000-0005-0000-0000-0000979C0000}"/>
    <cellStyle name="20% - Accent1 4 3 4 2 8" xfId="40271" xr:uid="{00000000-0005-0000-0000-0000989C0000}"/>
    <cellStyle name="20% - Accent1 4 3 4 2 8 2" xfId="40272" xr:uid="{00000000-0005-0000-0000-0000999C0000}"/>
    <cellStyle name="20% - Accent1 4 3 4 2 9" xfId="40273" xr:uid="{00000000-0005-0000-0000-00009A9C0000}"/>
    <cellStyle name="20% - Accent1 4 3 4 3" xfId="40274" xr:uid="{00000000-0005-0000-0000-00009B9C0000}"/>
    <cellStyle name="20% - Accent1 4 3 4 3 2" xfId="40275" xr:uid="{00000000-0005-0000-0000-00009C9C0000}"/>
    <cellStyle name="20% - Accent1 4 3 4 3 2 2" xfId="40276" xr:uid="{00000000-0005-0000-0000-00009D9C0000}"/>
    <cellStyle name="20% - Accent1 4 3 4 3 2 2 2" xfId="40277" xr:uid="{00000000-0005-0000-0000-00009E9C0000}"/>
    <cellStyle name="20% - Accent1 4 3 4 3 2 2 2 2" xfId="40278" xr:uid="{00000000-0005-0000-0000-00009F9C0000}"/>
    <cellStyle name="20% - Accent1 4 3 4 3 2 2 3" xfId="40279" xr:uid="{00000000-0005-0000-0000-0000A09C0000}"/>
    <cellStyle name="20% - Accent1 4 3 4 3 2 3" xfId="40280" xr:uid="{00000000-0005-0000-0000-0000A19C0000}"/>
    <cellStyle name="20% - Accent1 4 3 4 3 2 3 2" xfId="40281" xr:uid="{00000000-0005-0000-0000-0000A29C0000}"/>
    <cellStyle name="20% - Accent1 4 3 4 3 2 4" xfId="40282" xr:uid="{00000000-0005-0000-0000-0000A39C0000}"/>
    <cellStyle name="20% - Accent1 4 3 4 3 3" xfId="40283" xr:uid="{00000000-0005-0000-0000-0000A49C0000}"/>
    <cellStyle name="20% - Accent1 4 3 4 3 3 2" xfId="40284" xr:uid="{00000000-0005-0000-0000-0000A59C0000}"/>
    <cellStyle name="20% - Accent1 4 3 4 3 3 2 2" xfId="40285" xr:uid="{00000000-0005-0000-0000-0000A69C0000}"/>
    <cellStyle name="20% - Accent1 4 3 4 3 3 2 2 2" xfId="40286" xr:uid="{00000000-0005-0000-0000-0000A79C0000}"/>
    <cellStyle name="20% - Accent1 4 3 4 3 3 2 3" xfId="40287" xr:uid="{00000000-0005-0000-0000-0000A89C0000}"/>
    <cellStyle name="20% - Accent1 4 3 4 3 3 3" xfId="40288" xr:uid="{00000000-0005-0000-0000-0000A99C0000}"/>
    <cellStyle name="20% - Accent1 4 3 4 3 3 3 2" xfId="40289" xr:uid="{00000000-0005-0000-0000-0000AA9C0000}"/>
    <cellStyle name="20% - Accent1 4 3 4 3 3 4" xfId="40290" xr:uid="{00000000-0005-0000-0000-0000AB9C0000}"/>
    <cellStyle name="20% - Accent1 4 3 4 3 4" xfId="40291" xr:uid="{00000000-0005-0000-0000-0000AC9C0000}"/>
    <cellStyle name="20% - Accent1 4 3 4 3 4 2" xfId="40292" xr:uid="{00000000-0005-0000-0000-0000AD9C0000}"/>
    <cellStyle name="20% - Accent1 4 3 4 3 4 2 2" xfId="40293" xr:uid="{00000000-0005-0000-0000-0000AE9C0000}"/>
    <cellStyle name="20% - Accent1 4 3 4 3 4 2 2 2" xfId="40294" xr:uid="{00000000-0005-0000-0000-0000AF9C0000}"/>
    <cellStyle name="20% - Accent1 4 3 4 3 4 2 3" xfId="40295" xr:uid="{00000000-0005-0000-0000-0000B09C0000}"/>
    <cellStyle name="20% - Accent1 4 3 4 3 4 3" xfId="40296" xr:uid="{00000000-0005-0000-0000-0000B19C0000}"/>
    <cellStyle name="20% - Accent1 4 3 4 3 4 3 2" xfId="40297" xr:uid="{00000000-0005-0000-0000-0000B29C0000}"/>
    <cellStyle name="20% - Accent1 4 3 4 3 4 4" xfId="40298" xr:uid="{00000000-0005-0000-0000-0000B39C0000}"/>
    <cellStyle name="20% - Accent1 4 3 4 3 5" xfId="40299" xr:uid="{00000000-0005-0000-0000-0000B49C0000}"/>
    <cellStyle name="20% - Accent1 4 3 4 3 5 2" xfId="40300" xr:uid="{00000000-0005-0000-0000-0000B59C0000}"/>
    <cellStyle name="20% - Accent1 4 3 4 3 5 2 2" xfId="40301" xr:uid="{00000000-0005-0000-0000-0000B69C0000}"/>
    <cellStyle name="20% - Accent1 4 3 4 3 5 3" xfId="40302" xr:uid="{00000000-0005-0000-0000-0000B79C0000}"/>
    <cellStyle name="20% - Accent1 4 3 4 3 6" xfId="40303" xr:uid="{00000000-0005-0000-0000-0000B89C0000}"/>
    <cellStyle name="20% - Accent1 4 3 4 3 6 2" xfId="40304" xr:uid="{00000000-0005-0000-0000-0000B99C0000}"/>
    <cellStyle name="20% - Accent1 4 3 4 3 6 2 2" xfId="40305" xr:uid="{00000000-0005-0000-0000-0000BA9C0000}"/>
    <cellStyle name="20% - Accent1 4 3 4 3 6 3" xfId="40306" xr:uid="{00000000-0005-0000-0000-0000BB9C0000}"/>
    <cellStyle name="20% - Accent1 4 3 4 3 7" xfId="40307" xr:uid="{00000000-0005-0000-0000-0000BC9C0000}"/>
    <cellStyle name="20% - Accent1 4 3 4 3 7 2" xfId="40308" xr:uid="{00000000-0005-0000-0000-0000BD9C0000}"/>
    <cellStyle name="20% - Accent1 4 3 4 3 8" xfId="40309" xr:uid="{00000000-0005-0000-0000-0000BE9C0000}"/>
    <cellStyle name="20% - Accent1 4 3 4 3 8 2" xfId="40310" xr:uid="{00000000-0005-0000-0000-0000BF9C0000}"/>
    <cellStyle name="20% - Accent1 4 3 4 3 9" xfId="40311" xr:uid="{00000000-0005-0000-0000-0000C09C0000}"/>
    <cellStyle name="20% - Accent1 4 3 4 4" xfId="40312" xr:uid="{00000000-0005-0000-0000-0000C19C0000}"/>
    <cellStyle name="20% - Accent1 4 3 4 4 2" xfId="40313" xr:uid="{00000000-0005-0000-0000-0000C29C0000}"/>
    <cellStyle name="20% - Accent1 4 3 4 4 2 2" xfId="40314" xr:uid="{00000000-0005-0000-0000-0000C39C0000}"/>
    <cellStyle name="20% - Accent1 4 3 4 4 2 2 2" xfId="40315" xr:uid="{00000000-0005-0000-0000-0000C49C0000}"/>
    <cellStyle name="20% - Accent1 4 3 4 4 2 3" xfId="40316" xr:uid="{00000000-0005-0000-0000-0000C59C0000}"/>
    <cellStyle name="20% - Accent1 4 3 4 4 3" xfId="40317" xr:uid="{00000000-0005-0000-0000-0000C69C0000}"/>
    <cellStyle name="20% - Accent1 4 3 4 4 3 2" xfId="40318" xr:uid="{00000000-0005-0000-0000-0000C79C0000}"/>
    <cellStyle name="20% - Accent1 4 3 4 4 4" xfId="40319" xr:uid="{00000000-0005-0000-0000-0000C89C0000}"/>
    <cellStyle name="20% - Accent1 4 3 4 5" xfId="40320" xr:uid="{00000000-0005-0000-0000-0000C99C0000}"/>
    <cellStyle name="20% - Accent1 4 3 4 5 2" xfId="40321" xr:uid="{00000000-0005-0000-0000-0000CA9C0000}"/>
    <cellStyle name="20% - Accent1 4 3 4 5 2 2" xfId="40322" xr:uid="{00000000-0005-0000-0000-0000CB9C0000}"/>
    <cellStyle name="20% - Accent1 4 3 4 5 2 2 2" xfId="40323" xr:uid="{00000000-0005-0000-0000-0000CC9C0000}"/>
    <cellStyle name="20% - Accent1 4 3 4 5 2 3" xfId="40324" xr:uid="{00000000-0005-0000-0000-0000CD9C0000}"/>
    <cellStyle name="20% - Accent1 4 3 4 5 3" xfId="40325" xr:uid="{00000000-0005-0000-0000-0000CE9C0000}"/>
    <cellStyle name="20% - Accent1 4 3 4 5 3 2" xfId="40326" xr:uid="{00000000-0005-0000-0000-0000CF9C0000}"/>
    <cellStyle name="20% - Accent1 4 3 4 5 4" xfId="40327" xr:uid="{00000000-0005-0000-0000-0000D09C0000}"/>
    <cellStyle name="20% - Accent1 4 3 4 6" xfId="40328" xr:uid="{00000000-0005-0000-0000-0000D19C0000}"/>
    <cellStyle name="20% - Accent1 4 3 4 6 2" xfId="40329" xr:uid="{00000000-0005-0000-0000-0000D29C0000}"/>
    <cellStyle name="20% - Accent1 4 3 4 6 2 2" xfId="40330" xr:uid="{00000000-0005-0000-0000-0000D39C0000}"/>
    <cellStyle name="20% - Accent1 4 3 4 6 2 2 2" xfId="40331" xr:uid="{00000000-0005-0000-0000-0000D49C0000}"/>
    <cellStyle name="20% - Accent1 4 3 4 6 2 3" xfId="40332" xr:uid="{00000000-0005-0000-0000-0000D59C0000}"/>
    <cellStyle name="20% - Accent1 4 3 4 6 3" xfId="40333" xr:uid="{00000000-0005-0000-0000-0000D69C0000}"/>
    <cellStyle name="20% - Accent1 4 3 4 6 3 2" xfId="40334" xr:uid="{00000000-0005-0000-0000-0000D79C0000}"/>
    <cellStyle name="20% - Accent1 4 3 4 6 4" xfId="40335" xr:uid="{00000000-0005-0000-0000-0000D89C0000}"/>
    <cellStyle name="20% - Accent1 4 3 4 7" xfId="40336" xr:uid="{00000000-0005-0000-0000-0000D99C0000}"/>
    <cellStyle name="20% - Accent1 4 3 4 7 2" xfId="40337" xr:uid="{00000000-0005-0000-0000-0000DA9C0000}"/>
    <cellStyle name="20% - Accent1 4 3 4 7 2 2" xfId="40338" xr:uid="{00000000-0005-0000-0000-0000DB9C0000}"/>
    <cellStyle name="20% - Accent1 4 3 4 7 3" xfId="40339" xr:uid="{00000000-0005-0000-0000-0000DC9C0000}"/>
    <cellStyle name="20% - Accent1 4 3 4 8" xfId="40340" xr:uid="{00000000-0005-0000-0000-0000DD9C0000}"/>
    <cellStyle name="20% - Accent1 4 3 4 8 2" xfId="40341" xr:uid="{00000000-0005-0000-0000-0000DE9C0000}"/>
    <cellStyle name="20% - Accent1 4 3 4 8 2 2" xfId="40342" xr:uid="{00000000-0005-0000-0000-0000DF9C0000}"/>
    <cellStyle name="20% - Accent1 4 3 4 8 3" xfId="40343" xr:uid="{00000000-0005-0000-0000-0000E09C0000}"/>
    <cellStyle name="20% - Accent1 4 3 4 9" xfId="40344" xr:uid="{00000000-0005-0000-0000-0000E19C0000}"/>
    <cellStyle name="20% - Accent1 4 3 4 9 2" xfId="40345" xr:uid="{00000000-0005-0000-0000-0000E29C0000}"/>
    <cellStyle name="20% - Accent1 4 3 5" xfId="40346" xr:uid="{00000000-0005-0000-0000-0000E39C0000}"/>
    <cellStyle name="20% - Accent1 4 3 5 10" xfId="40347" xr:uid="{00000000-0005-0000-0000-0000E49C0000}"/>
    <cellStyle name="20% - Accent1 4 3 5 10 2" xfId="40348" xr:uid="{00000000-0005-0000-0000-0000E59C0000}"/>
    <cellStyle name="20% - Accent1 4 3 5 11" xfId="40349" xr:uid="{00000000-0005-0000-0000-0000E69C0000}"/>
    <cellStyle name="20% - Accent1 4 3 5 2" xfId="40350" xr:uid="{00000000-0005-0000-0000-0000E79C0000}"/>
    <cellStyle name="20% - Accent1 4 3 5 2 2" xfId="40351" xr:uid="{00000000-0005-0000-0000-0000E89C0000}"/>
    <cellStyle name="20% - Accent1 4 3 5 2 2 2" xfId="40352" xr:uid="{00000000-0005-0000-0000-0000E99C0000}"/>
    <cellStyle name="20% - Accent1 4 3 5 2 2 2 2" xfId="40353" xr:uid="{00000000-0005-0000-0000-0000EA9C0000}"/>
    <cellStyle name="20% - Accent1 4 3 5 2 2 2 2 2" xfId="40354" xr:uid="{00000000-0005-0000-0000-0000EB9C0000}"/>
    <cellStyle name="20% - Accent1 4 3 5 2 2 2 3" xfId="40355" xr:uid="{00000000-0005-0000-0000-0000EC9C0000}"/>
    <cellStyle name="20% - Accent1 4 3 5 2 2 3" xfId="40356" xr:uid="{00000000-0005-0000-0000-0000ED9C0000}"/>
    <cellStyle name="20% - Accent1 4 3 5 2 2 3 2" xfId="40357" xr:uid="{00000000-0005-0000-0000-0000EE9C0000}"/>
    <cellStyle name="20% - Accent1 4 3 5 2 2 4" xfId="40358" xr:uid="{00000000-0005-0000-0000-0000EF9C0000}"/>
    <cellStyle name="20% - Accent1 4 3 5 2 3" xfId="40359" xr:uid="{00000000-0005-0000-0000-0000F09C0000}"/>
    <cellStyle name="20% - Accent1 4 3 5 2 3 2" xfId="40360" xr:uid="{00000000-0005-0000-0000-0000F19C0000}"/>
    <cellStyle name="20% - Accent1 4 3 5 2 3 2 2" xfId="40361" xr:uid="{00000000-0005-0000-0000-0000F29C0000}"/>
    <cellStyle name="20% - Accent1 4 3 5 2 3 2 2 2" xfId="40362" xr:uid="{00000000-0005-0000-0000-0000F39C0000}"/>
    <cellStyle name="20% - Accent1 4 3 5 2 3 2 3" xfId="40363" xr:uid="{00000000-0005-0000-0000-0000F49C0000}"/>
    <cellStyle name="20% - Accent1 4 3 5 2 3 3" xfId="40364" xr:uid="{00000000-0005-0000-0000-0000F59C0000}"/>
    <cellStyle name="20% - Accent1 4 3 5 2 3 3 2" xfId="40365" xr:uid="{00000000-0005-0000-0000-0000F69C0000}"/>
    <cellStyle name="20% - Accent1 4 3 5 2 3 4" xfId="40366" xr:uid="{00000000-0005-0000-0000-0000F79C0000}"/>
    <cellStyle name="20% - Accent1 4 3 5 2 4" xfId="40367" xr:uid="{00000000-0005-0000-0000-0000F89C0000}"/>
    <cellStyle name="20% - Accent1 4 3 5 2 4 2" xfId="40368" xr:uid="{00000000-0005-0000-0000-0000F99C0000}"/>
    <cellStyle name="20% - Accent1 4 3 5 2 4 2 2" xfId="40369" xr:uid="{00000000-0005-0000-0000-0000FA9C0000}"/>
    <cellStyle name="20% - Accent1 4 3 5 2 4 2 2 2" xfId="40370" xr:uid="{00000000-0005-0000-0000-0000FB9C0000}"/>
    <cellStyle name="20% - Accent1 4 3 5 2 4 2 3" xfId="40371" xr:uid="{00000000-0005-0000-0000-0000FC9C0000}"/>
    <cellStyle name="20% - Accent1 4 3 5 2 4 3" xfId="40372" xr:uid="{00000000-0005-0000-0000-0000FD9C0000}"/>
    <cellStyle name="20% - Accent1 4 3 5 2 4 3 2" xfId="40373" xr:uid="{00000000-0005-0000-0000-0000FE9C0000}"/>
    <cellStyle name="20% - Accent1 4 3 5 2 4 4" xfId="40374" xr:uid="{00000000-0005-0000-0000-0000FF9C0000}"/>
    <cellStyle name="20% - Accent1 4 3 5 2 5" xfId="40375" xr:uid="{00000000-0005-0000-0000-0000009D0000}"/>
    <cellStyle name="20% - Accent1 4 3 5 2 5 2" xfId="40376" xr:uid="{00000000-0005-0000-0000-0000019D0000}"/>
    <cellStyle name="20% - Accent1 4 3 5 2 5 2 2" xfId="40377" xr:uid="{00000000-0005-0000-0000-0000029D0000}"/>
    <cellStyle name="20% - Accent1 4 3 5 2 5 3" xfId="40378" xr:uid="{00000000-0005-0000-0000-0000039D0000}"/>
    <cellStyle name="20% - Accent1 4 3 5 2 6" xfId="40379" xr:uid="{00000000-0005-0000-0000-0000049D0000}"/>
    <cellStyle name="20% - Accent1 4 3 5 2 6 2" xfId="40380" xr:uid="{00000000-0005-0000-0000-0000059D0000}"/>
    <cellStyle name="20% - Accent1 4 3 5 2 6 2 2" xfId="40381" xr:uid="{00000000-0005-0000-0000-0000069D0000}"/>
    <cellStyle name="20% - Accent1 4 3 5 2 6 3" xfId="40382" xr:uid="{00000000-0005-0000-0000-0000079D0000}"/>
    <cellStyle name="20% - Accent1 4 3 5 2 7" xfId="40383" xr:uid="{00000000-0005-0000-0000-0000089D0000}"/>
    <cellStyle name="20% - Accent1 4 3 5 2 7 2" xfId="40384" xr:uid="{00000000-0005-0000-0000-0000099D0000}"/>
    <cellStyle name="20% - Accent1 4 3 5 2 8" xfId="40385" xr:uid="{00000000-0005-0000-0000-00000A9D0000}"/>
    <cellStyle name="20% - Accent1 4 3 5 2 8 2" xfId="40386" xr:uid="{00000000-0005-0000-0000-00000B9D0000}"/>
    <cellStyle name="20% - Accent1 4 3 5 2 9" xfId="40387" xr:uid="{00000000-0005-0000-0000-00000C9D0000}"/>
    <cellStyle name="20% - Accent1 4 3 5 3" xfId="40388" xr:uid="{00000000-0005-0000-0000-00000D9D0000}"/>
    <cellStyle name="20% - Accent1 4 3 5 3 2" xfId="40389" xr:uid="{00000000-0005-0000-0000-00000E9D0000}"/>
    <cellStyle name="20% - Accent1 4 3 5 3 2 2" xfId="40390" xr:uid="{00000000-0005-0000-0000-00000F9D0000}"/>
    <cellStyle name="20% - Accent1 4 3 5 3 2 2 2" xfId="40391" xr:uid="{00000000-0005-0000-0000-0000109D0000}"/>
    <cellStyle name="20% - Accent1 4 3 5 3 2 2 2 2" xfId="40392" xr:uid="{00000000-0005-0000-0000-0000119D0000}"/>
    <cellStyle name="20% - Accent1 4 3 5 3 2 2 3" xfId="40393" xr:uid="{00000000-0005-0000-0000-0000129D0000}"/>
    <cellStyle name="20% - Accent1 4 3 5 3 2 3" xfId="40394" xr:uid="{00000000-0005-0000-0000-0000139D0000}"/>
    <cellStyle name="20% - Accent1 4 3 5 3 2 3 2" xfId="40395" xr:uid="{00000000-0005-0000-0000-0000149D0000}"/>
    <cellStyle name="20% - Accent1 4 3 5 3 2 4" xfId="40396" xr:uid="{00000000-0005-0000-0000-0000159D0000}"/>
    <cellStyle name="20% - Accent1 4 3 5 3 3" xfId="40397" xr:uid="{00000000-0005-0000-0000-0000169D0000}"/>
    <cellStyle name="20% - Accent1 4 3 5 3 3 2" xfId="40398" xr:uid="{00000000-0005-0000-0000-0000179D0000}"/>
    <cellStyle name="20% - Accent1 4 3 5 3 3 2 2" xfId="40399" xr:uid="{00000000-0005-0000-0000-0000189D0000}"/>
    <cellStyle name="20% - Accent1 4 3 5 3 3 2 2 2" xfId="40400" xr:uid="{00000000-0005-0000-0000-0000199D0000}"/>
    <cellStyle name="20% - Accent1 4 3 5 3 3 2 3" xfId="40401" xr:uid="{00000000-0005-0000-0000-00001A9D0000}"/>
    <cellStyle name="20% - Accent1 4 3 5 3 3 3" xfId="40402" xr:uid="{00000000-0005-0000-0000-00001B9D0000}"/>
    <cellStyle name="20% - Accent1 4 3 5 3 3 3 2" xfId="40403" xr:uid="{00000000-0005-0000-0000-00001C9D0000}"/>
    <cellStyle name="20% - Accent1 4 3 5 3 3 4" xfId="40404" xr:uid="{00000000-0005-0000-0000-00001D9D0000}"/>
    <cellStyle name="20% - Accent1 4 3 5 3 4" xfId="40405" xr:uid="{00000000-0005-0000-0000-00001E9D0000}"/>
    <cellStyle name="20% - Accent1 4 3 5 3 4 2" xfId="40406" xr:uid="{00000000-0005-0000-0000-00001F9D0000}"/>
    <cellStyle name="20% - Accent1 4 3 5 3 4 2 2" xfId="40407" xr:uid="{00000000-0005-0000-0000-0000209D0000}"/>
    <cellStyle name="20% - Accent1 4 3 5 3 4 2 2 2" xfId="40408" xr:uid="{00000000-0005-0000-0000-0000219D0000}"/>
    <cellStyle name="20% - Accent1 4 3 5 3 4 2 3" xfId="40409" xr:uid="{00000000-0005-0000-0000-0000229D0000}"/>
    <cellStyle name="20% - Accent1 4 3 5 3 4 3" xfId="40410" xr:uid="{00000000-0005-0000-0000-0000239D0000}"/>
    <cellStyle name="20% - Accent1 4 3 5 3 4 3 2" xfId="40411" xr:uid="{00000000-0005-0000-0000-0000249D0000}"/>
    <cellStyle name="20% - Accent1 4 3 5 3 4 4" xfId="40412" xr:uid="{00000000-0005-0000-0000-0000259D0000}"/>
    <cellStyle name="20% - Accent1 4 3 5 3 5" xfId="40413" xr:uid="{00000000-0005-0000-0000-0000269D0000}"/>
    <cellStyle name="20% - Accent1 4 3 5 3 5 2" xfId="40414" xr:uid="{00000000-0005-0000-0000-0000279D0000}"/>
    <cellStyle name="20% - Accent1 4 3 5 3 5 2 2" xfId="40415" xr:uid="{00000000-0005-0000-0000-0000289D0000}"/>
    <cellStyle name="20% - Accent1 4 3 5 3 5 3" xfId="40416" xr:uid="{00000000-0005-0000-0000-0000299D0000}"/>
    <cellStyle name="20% - Accent1 4 3 5 3 6" xfId="40417" xr:uid="{00000000-0005-0000-0000-00002A9D0000}"/>
    <cellStyle name="20% - Accent1 4 3 5 3 6 2" xfId="40418" xr:uid="{00000000-0005-0000-0000-00002B9D0000}"/>
    <cellStyle name="20% - Accent1 4 3 5 3 6 2 2" xfId="40419" xr:uid="{00000000-0005-0000-0000-00002C9D0000}"/>
    <cellStyle name="20% - Accent1 4 3 5 3 6 3" xfId="40420" xr:uid="{00000000-0005-0000-0000-00002D9D0000}"/>
    <cellStyle name="20% - Accent1 4 3 5 3 7" xfId="40421" xr:uid="{00000000-0005-0000-0000-00002E9D0000}"/>
    <cellStyle name="20% - Accent1 4 3 5 3 7 2" xfId="40422" xr:uid="{00000000-0005-0000-0000-00002F9D0000}"/>
    <cellStyle name="20% - Accent1 4 3 5 3 8" xfId="40423" xr:uid="{00000000-0005-0000-0000-0000309D0000}"/>
    <cellStyle name="20% - Accent1 4 3 5 3 8 2" xfId="40424" xr:uid="{00000000-0005-0000-0000-0000319D0000}"/>
    <cellStyle name="20% - Accent1 4 3 5 3 9" xfId="40425" xr:uid="{00000000-0005-0000-0000-0000329D0000}"/>
    <cellStyle name="20% - Accent1 4 3 5 4" xfId="40426" xr:uid="{00000000-0005-0000-0000-0000339D0000}"/>
    <cellStyle name="20% - Accent1 4 3 5 4 2" xfId="40427" xr:uid="{00000000-0005-0000-0000-0000349D0000}"/>
    <cellStyle name="20% - Accent1 4 3 5 4 2 2" xfId="40428" xr:uid="{00000000-0005-0000-0000-0000359D0000}"/>
    <cellStyle name="20% - Accent1 4 3 5 4 2 2 2" xfId="40429" xr:uid="{00000000-0005-0000-0000-0000369D0000}"/>
    <cellStyle name="20% - Accent1 4 3 5 4 2 3" xfId="40430" xr:uid="{00000000-0005-0000-0000-0000379D0000}"/>
    <cellStyle name="20% - Accent1 4 3 5 4 3" xfId="40431" xr:uid="{00000000-0005-0000-0000-0000389D0000}"/>
    <cellStyle name="20% - Accent1 4 3 5 4 3 2" xfId="40432" xr:uid="{00000000-0005-0000-0000-0000399D0000}"/>
    <cellStyle name="20% - Accent1 4 3 5 4 4" xfId="40433" xr:uid="{00000000-0005-0000-0000-00003A9D0000}"/>
    <cellStyle name="20% - Accent1 4 3 5 5" xfId="40434" xr:uid="{00000000-0005-0000-0000-00003B9D0000}"/>
    <cellStyle name="20% - Accent1 4 3 5 5 2" xfId="40435" xr:uid="{00000000-0005-0000-0000-00003C9D0000}"/>
    <cellStyle name="20% - Accent1 4 3 5 5 2 2" xfId="40436" xr:uid="{00000000-0005-0000-0000-00003D9D0000}"/>
    <cellStyle name="20% - Accent1 4 3 5 5 2 2 2" xfId="40437" xr:uid="{00000000-0005-0000-0000-00003E9D0000}"/>
    <cellStyle name="20% - Accent1 4 3 5 5 2 3" xfId="40438" xr:uid="{00000000-0005-0000-0000-00003F9D0000}"/>
    <cellStyle name="20% - Accent1 4 3 5 5 3" xfId="40439" xr:uid="{00000000-0005-0000-0000-0000409D0000}"/>
    <cellStyle name="20% - Accent1 4 3 5 5 3 2" xfId="40440" xr:uid="{00000000-0005-0000-0000-0000419D0000}"/>
    <cellStyle name="20% - Accent1 4 3 5 5 4" xfId="40441" xr:uid="{00000000-0005-0000-0000-0000429D0000}"/>
    <cellStyle name="20% - Accent1 4 3 5 6" xfId="40442" xr:uid="{00000000-0005-0000-0000-0000439D0000}"/>
    <cellStyle name="20% - Accent1 4 3 5 6 2" xfId="40443" xr:uid="{00000000-0005-0000-0000-0000449D0000}"/>
    <cellStyle name="20% - Accent1 4 3 5 6 2 2" xfId="40444" xr:uid="{00000000-0005-0000-0000-0000459D0000}"/>
    <cellStyle name="20% - Accent1 4 3 5 6 2 2 2" xfId="40445" xr:uid="{00000000-0005-0000-0000-0000469D0000}"/>
    <cellStyle name="20% - Accent1 4 3 5 6 2 3" xfId="40446" xr:uid="{00000000-0005-0000-0000-0000479D0000}"/>
    <cellStyle name="20% - Accent1 4 3 5 6 3" xfId="40447" xr:uid="{00000000-0005-0000-0000-0000489D0000}"/>
    <cellStyle name="20% - Accent1 4 3 5 6 3 2" xfId="40448" xr:uid="{00000000-0005-0000-0000-0000499D0000}"/>
    <cellStyle name="20% - Accent1 4 3 5 6 4" xfId="40449" xr:uid="{00000000-0005-0000-0000-00004A9D0000}"/>
    <cellStyle name="20% - Accent1 4 3 5 7" xfId="40450" xr:uid="{00000000-0005-0000-0000-00004B9D0000}"/>
    <cellStyle name="20% - Accent1 4 3 5 7 2" xfId="40451" xr:uid="{00000000-0005-0000-0000-00004C9D0000}"/>
    <cellStyle name="20% - Accent1 4 3 5 7 2 2" xfId="40452" xr:uid="{00000000-0005-0000-0000-00004D9D0000}"/>
    <cellStyle name="20% - Accent1 4 3 5 7 3" xfId="40453" xr:uid="{00000000-0005-0000-0000-00004E9D0000}"/>
    <cellStyle name="20% - Accent1 4 3 5 8" xfId="40454" xr:uid="{00000000-0005-0000-0000-00004F9D0000}"/>
    <cellStyle name="20% - Accent1 4 3 5 8 2" xfId="40455" xr:uid="{00000000-0005-0000-0000-0000509D0000}"/>
    <cellStyle name="20% - Accent1 4 3 5 8 2 2" xfId="40456" xr:uid="{00000000-0005-0000-0000-0000519D0000}"/>
    <cellStyle name="20% - Accent1 4 3 5 8 3" xfId="40457" xr:uid="{00000000-0005-0000-0000-0000529D0000}"/>
    <cellStyle name="20% - Accent1 4 3 5 9" xfId="40458" xr:uid="{00000000-0005-0000-0000-0000539D0000}"/>
    <cellStyle name="20% - Accent1 4 3 5 9 2" xfId="40459" xr:uid="{00000000-0005-0000-0000-0000549D0000}"/>
    <cellStyle name="20% - Accent1 4 3 6" xfId="40460" xr:uid="{00000000-0005-0000-0000-0000559D0000}"/>
    <cellStyle name="20% - Accent1 4 3 6 10" xfId="40461" xr:uid="{00000000-0005-0000-0000-0000569D0000}"/>
    <cellStyle name="20% - Accent1 4 3 6 10 2" xfId="40462" xr:uid="{00000000-0005-0000-0000-0000579D0000}"/>
    <cellStyle name="20% - Accent1 4 3 6 11" xfId="40463" xr:uid="{00000000-0005-0000-0000-0000589D0000}"/>
    <cellStyle name="20% - Accent1 4 3 6 2" xfId="40464" xr:uid="{00000000-0005-0000-0000-0000599D0000}"/>
    <cellStyle name="20% - Accent1 4 3 6 2 2" xfId="40465" xr:uid="{00000000-0005-0000-0000-00005A9D0000}"/>
    <cellStyle name="20% - Accent1 4 3 6 2 2 2" xfId="40466" xr:uid="{00000000-0005-0000-0000-00005B9D0000}"/>
    <cellStyle name="20% - Accent1 4 3 6 2 2 2 2" xfId="40467" xr:uid="{00000000-0005-0000-0000-00005C9D0000}"/>
    <cellStyle name="20% - Accent1 4 3 6 2 2 2 2 2" xfId="40468" xr:uid="{00000000-0005-0000-0000-00005D9D0000}"/>
    <cellStyle name="20% - Accent1 4 3 6 2 2 2 3" xfId="40469" xr:uid="{00000000-0005-0000-0000-00005E9D0000}"/>
    <cellStyle name="20% - Accent1 4 3 6 2 2 3" xfId="40470" xr:uid="{00000000-0005-0000-0000-00005F9D0000}"/>
    <cellStyle name="20% - Accent1 4 3 6 2 2 3 2" xfId="40471" xr:uid="{00000000-0005-0000-0000-0000609D0000}"/>
    <cellStyle name="20% - Accent1 4 3 6 2 2 4" xfId="40472" xr:uid="{00000000-0005-0000-0000-0000619D0000}"/>
    <cellStyle name="20% - Accent1 4 3 6 2 3" xfId="40473" xr:uid="{00000000-0005-0000-0000-0000629D0000}"/>
    <cellStyle name="20% - Accent1 4 3 6 2 3 2" xfId="40474" xr:uid="{00000000-0005-0000-0000-0000639D0000}"/>
    <cellStyle name="20% - Accent1 4 3 6 2 3 2 2" xfId="40475" xr:uid="{00000000-0005-0000-0000-0000649D0000}"/>
    <cellStyle name="20% - Accent1 4 3 6 2 3 2 2 2" xfId="40476" xr:uid="{00000000-0005-0000-0000-0000659D0000}"/>
    <cellStyle name="20% - Accent1 4 3 6 2 3 2 3" xfId="40477" xr:uid="{00000000-0005-0000-0000-0000669D0000}"/>
    <cellStyle name="20% - Accent1 4 3 6 2 3 3" xfId="40478" xr:uid="{00000000-0005-0000-0000-0000679D0000}"/>
    <cellStyle name="20% - Accent1 4 3 6 2 3 3 2" xfId="40479" xr:uid="{00000000-0005-0000-0000-0000689D0000}"/>
    <cellStyle name="20% - Accent1 4 3 6 2 3 4" xfId="40480" xr:uid="{00000000-0005-0000-0000-0000699D0000}"/>
    <cellStyle name="20% - Accent1 4 3 6 2 4" xfId="40481" xr:uid="{00000000-0005-0000-0000-00006A9D0000}"/>
    <cellStyle name="20% - Accent1 4 3 6 2 4 2" xfId="40482" xr:uid="{00000000-0005-0000-0000-00006B9D0000}"/>
    <cellStyle name="20% - Accent1 4 3 6 2 4 2 2" xfId="40483" xr:uid="{00000000-0005-0000-0000-00006C9D0000}"/>
    <cellStyle name="20% - Accent1 4 3 6 2 4 2 2 2" xfId="40484" xr:uid="{00000000-0005-0000-0000-00006D9D0000}"/>
    <cellStyle name="20% - Accent1 4 3 6 2 4 2 3" xfId="40485" xr:uid="{00000000-0005-0000-0000-00006E9D0000}"/>
    <cellStyle name="20% - Accent1 4 3 6 2 4 3" xfId="40486" xr:uid="{00000000-0005-0000-0000-00006F9D0000}"/>
    <cellStyle name="20% - Accent1 4 3 6 2 4 3 2" xfId="40487" xr:uid="{00000000-0005-0000-0000-0000709D0000}"/>
    <cellStyle name="20% - Accent1 4 3 6 2 4 4" xfId="40488" xr:uid="{00000000-0005-0000-0000-0000719D0000}"/>
    <cellStyle name="20% - Accent1 4 3 6 2 5" xfId="40489" xr:uid="{00000000-0005-0000-0000-0000729D0000}"/>
    <cellStyle name="20% - Accent1 4 3 6 2 5 2" xfId="40490" xr:uid="{00000000-0005-0000-0000-0000739D0000}"/>
    <cellStyle name="20% - Accent1 4 3 6 2 5 2 2" xfId="40491" xr:uid="{00000000-0005-0000-0000-0000749D0000}"/>
    <cellStyle name="20% - Accent1 4 3 6 2 5 3" xfId="40492" xr:uid="{00000000-0005-0000-0000-0000759D0000}"/>
    <cellStyle name="20% - Accent1 4 3 6 2 6" xfId="40493" xr:uid="{00000000-0005-0000-0000-0000769D0000}"/>
    <cellStyle name="20% - Accent1 4 3 6 2 6 2" xfId="40494" xr:uid="{00000000-0005-0000-0000-0000779D0000}"/>
    <cellStyle name="20% - Accent1 4 3 6 2 6 2 2" xfId="40495" xr:uid="{00000000-0005-0000-0000-0000789D0000}"/>
    <cellStyle name="20% - Accent1 4 3 6 2 6 3" xfId="40496" xr:uid="{00000000-0005-0000-0000-0000799D0000}"/>
    <cellStyle name="20% - Accent1 4 3 6 2 7" xfId="40497" xr:uid="{00000000-0005-0000-0000-00007A9D0000}"/>
    <cellStyle name="20% - Accent1 4 3 6 2 7 2" xfId="40498" xr:uid="{00000000-0005-0000-0000-00007B9D0000}"/>
    <cellStyle name="20% - Accent1 4 3 6 2 8" xfId="40499" xr:uid="{00000000-0005-0000-0000-00007C9D0000}"/>
    <cellStyle name="20% - Accent1 4 3 6 2 8 2" xfId="40500" xr:uid="{00000000-0005-0000-0000-00007D9D0000}"/>
    <cellStyle name="20% - Accent1 4 3 6 2 9" xfId="40501" xr:uid="{00000000-0005-0000-0000-00007E9D0000}"/>
    <cellStyle name="20% - Accent1 4 3 6 3" xfId="40502" xr:uid="{00000000-0005-0000-0000-00007F9D0000}"/>
    <cellStyle name="20% - Accent1 4 3 6 3 2" xfId="40503" xr:uid="{00000000-0005-0000-0000-0000809D0000}"/>
    <cellStyle name="20% - Accent1 4 3 6 3 2 2" xfId="40504" xr:uid="{00000000-0005-0000-0000-0000819D0000}"/>
    <cellStyle name="20% - Accent1 4 3 6 3 2 2 2" xfId="40505" xr:uid="{00000000-0005-0000-0000-0000829D0000}"/>
    <cellStyle name="20% - Accent1 4 3 6 3 2 2 2 2" xfId="40506" xr:uid="{00000000-0005-0000-0000-0000839D0000}"/>
    <cellStyle name="20% - Accent1 4 3 6 3 2 2 3" xfId="40507" xr:uid="{00000000-0005-0000-0000-0000849D0000}"/>
    <cellStyle name="20% - Accent1 4 3 6 3 2 3" xfId="40508" xr:uid="{00000000-0005-0000-0000-0000859D0000}"/>
    <cellStyle name="20% - Accent1 4 3 6 3 2 3 2" xfId="40509" xr:uid="{00000000-0005-0000-0000-0000869D0000}"/>
    <cellStyle name="20% - Accent1 4 3 6 3 2 4" xfId="40510" xr:uid="{00000000-0005-0000-0000-0000879D0000}"/>
    <cellStyle name="20% - Accent1 4 3 6 3 3" xfId="40511" xr:uid="{00000000-0005-0000-0000-0000889D0000}"/>
    <cellStyle name="20% - Accent1 4 3 6 3 3 2" xfId="40512" xr:uid="{00000000-0005-0000-0000-0000899D0000}"/>
    <cellStyle name="20% - Accent1 4 3 6 3 3 2 2" xfId="40513" xr:uid="{00000000-0005-0000-0000-00008A9D0000}"/>
    <cellStyle name="20% - Accent1 4 3 6 3 3 2 2 2" xfId="40514" xr:uid="{00000000-0005-0000-0000-00008B9D0000}"/>
    <cellStyle name="20% - Accent1 4 3 6 3 3 2 3" xfId="40515" xr:uid="{00000000-0005-0000-0000-00008C9D0000}"/>
    <cellStyle name="20% - Accent1 4 3 6 3 3 3" xfId="40516" xr:uid="{00000000-0005-0000-0000-00008D9D0000}"/>
    <cellStyle name="20% - Accent1 4 3 6 3 3 3 2" xfId="40517" xr:uid="{00000000-0005-0000-0000-00008E9D0000}"/>
    <cellStyle name="20% - Accent1 4 3 6 3 3 4" xfId="40518" xr:uid="{00000000-0005-0000-0000-00008F9D0000}"/>
    <cellStyle name="20% - Accent1 4 3 6 3 4" xfId="40519" xr:uid="{00000000-0005-0000-0000-0000909D0000}"/>
    <cellStyle name="20% - Accent1 4 3 6 3 4 2" xfId="40520" xr:uid="{00000000-0005-0000-0000-0000919D0000}"/>
    <cellStyle name="20% - Accent1 4 3 6 3 4 2 2" xfId="40521" xr:uid="{00000000-0005-0000-0000-0000929D0000}"/>
    <cellStyle name="20% - Accent1 4 3 6 3 4 2 2 2" xfId="40522" xr:uid="{00000000-0005-0000-0000-0000939D0000}"/>
    <cellStyle name="20% - Accent1 4 3 6 3 4 2 3" xfId="40523" xr:uid="{00000000-0005-0000-0000-0000949D0000}"/>
    <cellStyle name="20% - Accent1 4 3 6 3 4 3" xfId="40524" xr:uid="{00000000-0005-0000-0000-0000959D0000}"/>
    <cellStyle name="20% - Accent1 4 3 6 3 4 3 2" xfId="40525" xr:uid="{00000000-0005-0000-0000-0000969D0000}"/>
    <cellStyle name="20% - Accent1 4 3 6 3 4 4" xfId="40526" xr:uid="{00000000-0005-0000-0000-0000979D0000}"/>
    <cellStyle name="20% - Accent1 4 3 6 3 5" xfId="40527" xr:uid="{00000000-0005-0000-0000-0000989D0000}"/>
    <cellStyle name="20% - Accent1 4 3 6 3 5 2" xfId="40528" xr:uid="{00000000-0005-0000-0000-0000999D0000}"/>
    <cellStyle name="20% - Accent1 4 3 6 3 5 2 2" xfId="40529" xr:uid="{00000000-0005-0000-0000-00009A9D0000}"/>
    <cellStyle name="20% - Accent1 4 3 6 3 5 3" xfId="40530" xr:uid="{00000000-0005-0000-0000-00009B9D0000}"/>
    <cellStyle name="20% - Accent1 4 3 6 3 6" xfId="40531" xr:uid="{00000000-0005-0000-0000-00009C9D0000}"/>
    <cellStyle name="20% - Accent1 4 3 6 3 6 2" xfId="40532" xr:uid="{00000000-0005-0000-0000-00009D9D0000}"/>
    <cellStyle name="20% - Accent1 4 3 6 3 6 2 2" xfId="40533" xr:uid="{00000000-0005-0000-0000-00009E9D0000}"/>
    <cellStyle name="20% - Accent1 4 3 6 3 6 3" xfId="40534" xr:uid="{00000000-0005-0000-0000-00009F9D0000}"/>
    <cellStyle name="20% - Accent1 4 3 6 3 7" xfId="40535" xr:uid="{00000000-0005-0000-0000-0000A09D0000}"/>
    <cellStyle name="20% - Accent1 4 3 6 3 7 2" xfId="40536" xr:uid="{00000000-0005-0000-0000-0000A19D0000}"/>
    <cellStyle name="20% - Accent1 4 3 6 3 8" xfId="40537" xr:uid="{00000000-0005-0000-0000-0000A29D0000}"/>
    <cellStyle name="20% - Accent1 4 3 6 3 8 2" xfId="40538" xr:uid="{00000000-0005-0000-0000-0000A39D0000}"/>
    <cellStyle name="20% - Accent1 4 3 6 3 9" xfId="40539" xr:uid="{00000000-0005-0000-0000-0000A49D0000}"/>
    <cellStyle name="20% - Accent1 4 3 6 4" xfId="40540" xr:uid="{00000000-0005-0000-0000-0000A59D0000}"/>
    <cellStyle name="20% - Accent1 4 3 6 4 2" xfId="40541" xr:uid="{00000000-0005-0000-0000-0000A69D0000}"/>
    <cellStyle name="20% - Accent1 4 3 6 4 2 2" xfId="40542" xr:uid="{00000000-0005-0000-0000-0000A79D0000}"/>
    <cellStyle name="20% - Accent1 4 3 6 4 2 2 2" xfId="40543" xr:uid="{00000000-0005-0000-0000-0000A89D0000}"/>
    <cellStyle name="20% - Accent1 4 3 6 4 2 3" xfId="40544" xr:uid="{00000000-0005-0000-0000-0000A99D0000}"/>
    <cellStyle name="20% - Accent1 4 3 6 4 3" xfId="40545" xr:uid="{00000000-0005-0000-0000-0000AA9D0000}"/>
    <cellStyle name="20% - Accent1 4 3 6 4 3 2" xfId="40546" xr:uid="{00000000-0005-0000-0000-0000AB9D0000}"/>
    <cellStyle name="20% - Accent1 4 3 6 4 4" xfId="40547" xr:uid="{00000000-0005-0000-0000-0000AC9D0000}"/>
    <cellStyle name="20% - Accent1 4 3 6 5" xfId="40548" xr:uid="{00000000-0005-0000-0000-0000AD9D0000}"/>
    <cellStyle name="20% - Accent1 4 3 6 5 2" xfId="40549" xr:uid="{00000000-0005-0000-0000-0000AE9D0000}"/>
    <cellStyle name="20% - Accent1 4 3 6 5 2 2" xfId="40550" xr:uid="{00000000-0005-0000-0000-0000AF9D0000}"/>
    <cellStyle name="20% - Accent1 4 3 6 5 2 2 2" xfId="40551" xr:uid="{00000000-0005-0000-0000-0000B09D0000}"/>
    <cellStyle name="20% - Accent1 4 3 6 5 2 3" xfId="40552" xr:uid="{00000000-0005-0000-0000-0000B19D0000}"/>
    <cellStyle name="20% - Accent1 4 3 6 5 3" xfId="40553" xr:uid="{00000000-0005-0000-0000-0000B29D0000}"/>
    <cellStyle name="20% - Accent1 4 3 6 5 3 2" xfId="40554" xr:uid="{00000000-0005-0000-0000-0000B39D0000}"/>
    <cellStyle name="20% - Accent1 4 3 6 5 4" xfId="40555" xr:uid="{00000000-0005-0000-0000-0000B49D0000}"/>
    <cellStyle name="20% - Accent1 4 3 6 6" xfId="40556" xr:uid="{00000000-0005-0000-0000-0000B59D0000}"/>
    <cellStyle name="20% - Accent1 4 3 6 6 2" xfId="40557" xr:uid="{00000000-0005-0000-0000-0000B69D0000}"/>
    <cellStyle name="20% - Accent1 4 3 6 6 2 2" xfId="40558" xr:uid="{00000000-0005-0000-0000-0000B79D0000}"/>
    <cellStyle name="20% - Accent1 4 3 6 6 2 2 2" xfId="40559" xr:uid="{00000000-0005-0000-0000-0000B89D0000}"/>
    <cellStyle name="20% - Accent1 4 3 6 6 2 3" xfId="40560" xr:uid="{00000000-0005-0000-0000-0000B99D0000}"/>
    <cellStyle name="20% - Accent1 4 3 6 6 3" xfId="40561" xr:uid="{00000000-0005-0000-0000-0000BA9D0000}"/>
    <cellStyle name="20% - Accent1 4 3 6 6 3 2" xfId="40562" xr:uid="{00000000-0005-0000-0000-0000BB9D0000}"/>
    <cellStyle name="20% - Accent1 4 3 6 6 4" xfId="40563" xr:uid="{00000000-0005-0000-0000-0000BC9D0000}"/>
    <cellStyle name="20% - Accent1 4 3 6 7" xfId="40564" xr:uid="{00000000-0005-0000-0000-0000BD9D0000}"/>
    <cellStyle name="20% - Accent1 4 3 6 7 2" xfId="40565" xr:uid="{00000000-0005-0000-0000-0000BE9D0000}"/>
    <cellStyle name="20% - Accent1 4 3 6 7 2 2" xfId="40566" xr:uid="{00000000-0005-0000-0000-0000BF9D0000}"/>
    <cellStyle name="20% - Accent1 4 3 6 7 3" xfId="40567" xr:uid="{00000000-0005-0000-0000-0000C09D0000}"/>
    <cellStyle name="20% - Accent1 4 3 6 8" xfId="40568" xr:uid="{00000000-0005-0000-0000-0000C19D0000}"/>
    <cellStyle name="20% - Accent1 4 3 6 8 2" xfId="40569" xr:uid="{00000000-0005-0000-0000-0000C29D0000}"/>
    <cellStyle name="20% - Accent1 4 3 6 8 2 2" xfId="40570" xr:uid="{00000000-0005-0000-0000-0000C39D0000}"/>
    <cellStyle name="20% - Accent1 4 3 6 8 3" xfId="40571" xr:uid="{00000000-0005-0000-0000-0000C49D0000}"/>
    <cellStyle name="20% - Accent1 4 3 6 9" xfId="40572" xr:uid="{00000000-0005-0000-0000-0000C59D0000}"/>
    <cellStyle name="20% - Accent1 4 3 6 9 2" xfId="40573" xr:uid="{00000000-0005-0000-0000-0000C69D0000}"/>
    <cellStyle name="20% - Accent1 4 3 7" xfId="40574" xr:uid="{00000000-0005-0000-0000-0000C79D0000}"/>
    <cellStyle name="20% - Accent1 4 3 7 2" xfId="40575" xr:uid="{00000000-0005-0000-0000-0000C89D0000}"/>
    <cellStyle name="20% - Accent1 4 3 7 2 2" xfId="40576" xr:uid="{00000000-0005-0000-0000-0000C99D0000}"/>
    <cellStyle name="20% - Accent1 4 3 7 2 2 2" xfId="40577" xr:uid="{00000000-0005-0000-0000-0000CA9D0000}"/>
    <cellStyle name="20% - Accent1 4 3 7 2 2 2 2" xfId="40578" xr:uid="{00000000-0005-0000-0000-0000CB9D0000}"/>
    <cellStyle name="20% - Accent1 4 3 7 2 2 3" xfId="40579" xr:uid="{00000000-0005-0000-0000-0000CC9D0000}"/>
    <cellStyle name="20% - Accent1 4 3 7 2 3" xfId="40580" xr:uid="{00000000-0005-0000-0000-0000CD9D0000}"/>
    <cellStyle name="20% - Accent1 4 3 7 2 3 2" xfId="40581" xr:uid="{00000000-0005-0000-0000-0000CE9D0000}"/>
    <cellStyle name="20% - Accent1 4 3 7 2 4" xfId="40582" xr:uid="{00000000-0005-0000-0000-0000CF9D0000}"/>
    <cellStyle name="20% - Accent1 4 3 7 3" xfId="40583" xr:uid="{00000000-0005-0000-0000-0000D09D0000}"/>
    <cellStyle name="20% - Accent1 4 3 7 3 2" xfId="40584" xr:uid="{00000000-0005-0000-0000-0000D19D0000}"/>
    <cellStyle name="20% - Accent1 4 3 7 3 2 2" xfId="40585" xr:uid="{00000000-0005-0000-0000-0000D29D0000}"/>
    <cellStyle name="20% - Accent1 4 3 7 3 2 2 2" xfId="40586" xr:uid="{00000000-0005-0000-0000-0000D39D0000}"/>
    <cellStyle name="20% - Accent1 4 3 7 3 2 3" xfId="40587" xr:uid="{00000000-0005-0000-0000-0000D49D0000}"/>
    <cellStyle name="20% - Accent1 4 3 7 3 3" xfId="40588" xr:uid="{00000000-0005-0000-0000-0000D59D0000}"/>
    <cellStyle name="20% - Accent1 4 3 7 3 3 2" xfId="40589" xr:uid="{00000000-0005-0000-0000-0000D69D0000}"/>
    <cellStyle name="20% - Accent1 4 3 7 3 4" xfId="40590" xr:uid="{00000000-0005-0000-0000-0000D79D0000}"/>
    <cellStyle name="20% - Accent1 4 3 7 4" xfId="40591" xr:uid="{00000000-0005-0000-0000-0000D89D0000}"/>
    <cellStyle name="20% - Accent1 4 3 7 4 2" xfId="40592" xr:uid="{00000000-0005-0000-0000-0000D99D0000}"/>
    <cellStyle name="20% - Accent1 4 3 7 4 2 2" xfId="40593" xr:uid="{00000000-0005-0000-0000-0000DA9D0000}"/>
    <cellStyle name="20% - Accent1 4 3 7 4 2 2 2" xfId="40594" xr:uid="{00000000-0005-0000-0000-0000DB9D0000}"/>
    <cellStyle name="20% - Accent1 4 3 7 4 2 3" xfId="40595" xr:uid="{00000000-0005-0000-0000-0000DC9D0000}"/>
    <cellStyle name="20% - Accent1 4 3 7 4 3" xfId="40596" xr:uid="{00000000-0005-0000-0000-0000DD9D0000}"/>
    <cellStyle name="20% - Accent1 4 3 7 4 3 2" xfId="40597" xr:uid="{00000000-0005-0000-0000-0000DE9D0000}"/>
    <cellStyle name="20% - Accent1 4 3 7 4 4" xfId="40598" xr:uid="{00000000-0005-0000-0000-0000DF9D0000}"/>
    <cellStyle name="20% - Accent1 4 3 7 5" xfId="40599" xr:uid="{00000000-0005-0000-0000-0000E09D0000}"/>
    <cellStyle name="20% - Accent1 4 3 7 5 2" xfId="40600" xr:uid="{00000000-0005-0000-0000-0000E19D0000}"/>
    <cellStyle name="20% - Accent1 4 3 7 5 2 2" xfId="40601" xr:uid="{00000000-0005-0000-0000-0000E29D0000}"/>
    <cellStyle name="20% - Accent1 4 3 7 5 3" xfId="40602" xr:uid="{00000000-0005-0000-0000-0000E39D0000}"/>
    <cellStyle name="20% - Accent1 4 3 7 6" xfId="40603" xr:uid="{00000000-0005-0000-0000-0000E49D0000}"/>
    <cellStyle name="20% - Accent1 4 3 7 6 2" xfId="40604" xr:uid="{00000000-0005-0000-0000-0000E59D0000}"/>
    <cellStyle name="20% - Accent1 4 3 7 6 2 2" xfId="40605" xr:uid="{00000000-0005-0000-0000-0000E69D0000}"/>
    <cellStyle name="20% - Accent1 4 3 7 6 3" xfId="40606" xr:uid="{00000000-0005-0000-0000-0000E79D0000}"/>
    <cellStyle name="20% - Accent1 4 3 7 7" xfId="40607" xr:uid="{00000000-0005-0000-0000-0000E89D0000}"/>
    <cellStyle name="20% - Accent1 4 3 7 7 2" xfId="40608" xr:uid="{00000000-0005-0000-0000-0000E99D0000}"/>
    <cellStyle name="20% - Accent1 4 3 7 8" xfId="40609" xr:uid="{00000000-0005-0000-0000-0000EA9D0000}"/>
    <cellStyle name="20% - Accent1 4 3 7 8 2" xfId="40610" xr:uid="{00000000-0005-0000-0000-0000EB9D0000}"/>
    <cellStyle name="20% - Accent1 4 3 7 9" xfId="40611" xr:uid="{00000000-0005-0000-0000-0000EC9D0000}"/>
    <cellStyle name="20% - Accent1 4 3 8" xfId="40612" xr:uid="{00000000-0005-0000-0000-0000ED9D0000}"/>
    <cellStyle name="20% - Accent1 4 3 8 2" xfId="40613" xr:uid="{00000000-0005-0000-0000-0000EE9D0000}"/>
    <cellStyle name="20% - Accent1 4 3 8 2 2" xfId="40614" xr:uid="{00000000-0005-0000-0000-0000EF9D0000}"/>
    <cellStyle name="20% - Accent1 4 3 8 2 2 2" xfId="40615" xr:uid="{00000000-0005-0000-0000-0000F09D0000}"/>
    <cellStyle name="20% - Accent1 4 3 8 2 2 2 2" xfId="40616" xr:uid="{00000000-0005-0000-0000-0000F19D0000}"/>
    <cellStyle name="20% - Accent1 4 3 8 2 2 3" xfId="40617" xr:uid="{00000000-0005-0000-0000-0000F29D0000}"/>
    <cellStyle name="20% - Accent1 4 3 8 2 3" xfId="40618" xr:uid="{00000000-0005-0000-0000-0000F39D0000}"/>
    <cellStyle name="20% - Accent1 4 3 8 2 3 2" xfId="40619" xr:uid="{00000000-0005-0000-0000-0000F49D0000}"/>
    <cellStyle name="20% - Accent1 4 3 8 2 4" xfId="40620" xr:uid="{00000000-0005-0000-0000-0000F59D0000}"/>
    <cellStyle name="20% - Accent1 4 3 8 3" xfId="40621" xr:uid="{00000000-0005-0000-0000-0000F69D0000}"/>
    <cellStyle name="20% - Accent1 4 3 8 3 2" xfId="40622" xr:uid="{00000000-0005-0000-0000-0000F79D0000}"/>
    <cellStyle name="20% - Accent1 4 3 8 3 2 2" xfId="40623" xr:uid="{00000000-0005-0000-0000-0000F89D0000}"/>
    <cellStyle name="20% - Accent1 4 3 8 3 2 2 2" xfId="40624" xr:uid="{00000000-0005-0000-0000-0000F99D0000}"/>
    <cellStyle name="20% - Accent1 4 3 8 3 2 3" xfId="40625" xr:uid="{00000000-0005-0000-0000-0000FA9D0000}"/>
    <cellStyle name="20% - Accent1 4 3 8 3 3" xfId="40626" xr:uid="{00000000-0005-0000-0000-0000FB9D0000}"/>
    <cellStyle name="20% - Accent1 4 3 8 3 3 2" xfId="40627" xr:uid="{00000000-0005-0000-0000-0000FC9D0000}"/>
    <cellStyle name="20% - Accent1 4 3 8 3 4" xfId="40628" xr:uid="{00000000-0005-0000-0000-0000FD9D0000}"/>
    <cellStyle name="20% - Accent1 4 3 8 4" xfId="40629" xr:uid="{00000000-0005-0000-0000-0000FE9D0000}"/>
    <cellStyle name="20% - Accent1 4 3 8 4 2" xfId="40630" xr:uid="{00000000-0005-0000-0000-0000FF9D0000}"/>
    <cellStyle name="20% - Accent1 4 3 8 4 2 2" xfId="40631" xr:uid="{00000000-0005-0000-0000-0000009E0000}"/>
    <cellStyle name="20% - Accent1 4 3 8 4 2 2 2" xfId="40632" xr:uid="{00000000-0005-0000-0000-0000019E0000}"/>
    <cellStyle name="20% - Accent1 4 3 8 4 2 3" xfId="40633" xr:uid="{00000000-0005-0000-0000-0000029E0000}"/>
    <cellStyle name="20% - Accent1 4 3 8 4 3" xfId="40634" xr:uid="{00000000-0005-0000-0000-0000039E0000}"/>
    <cellStyle name="20% - Accent1 4 3 8 4 3 2" xfId="40635" xr:uid="{00000000-0005-0000-0000-0000049E0000}"/>
    <cellStyle name="20% - Accent1 4 3 8 4 4" xfId="40636" xr:uid="{00000000-0005-0000-0000-0000059E0000}"/>
    <cellStyle name="20% - Accent1 4 3 8 5" xfId="40637" xr:uid="{00000000-0005-0000-0000-0000069E0000}"/>
    <cellStyle name="20% - Accent1 4 3 8 5 2" xfId="40638" xr:uid="{00000000-0005-0000-0000-0000079E0000}"/>
    <cellStyle name="20% - Accent1 4 3 8 5 2 2" xfId="40639" xr:uid="{00000000-0005-0000-0000-0000089E0000}"/>
    <cellStyle name="20% - Accent1 4 3 8 5 3" xfId="40640" xr:uid="{00000000-0005-0000-0000-0000099E0000}"/>
    <cellStyle name="20% - Accent1 4 3 8 6" xfId="40641" xr:uid="{00000000-0005-0000-0000-00000A9E0000}"/>
    <cellStyle name="20% - Accent1 4 3 8 6 2" xfId="40642" xr:uid="{00000000-0005-0000-0000-00000B9E0000}"/>
    <cellStyle name="20% - Accent1 4 3 8 6 2 2" xfId="40643" xr:uid="{00000000-0005-0000-0000-00000C9E0000}"/>
    <cellStyle name="20% - Accent1 4 3 8 6 3" xfId="40644" xr:uid="{00000000-0005-0000-0000-00000D9E0000}"/>
    <cellStyle name="20% - Accent1 4 3 8 7" xfId="40645" xr:uid="{00000000-0005-0000-0000-00000E9E0000}"/>
    <cellStyle name="20% - Accent1 4 3 8 7 2" xfId="40646" xr:uid="{00000000-0005-0000-0000-00000F9E0000}"/>
    <cellStyle name="20% - Accent1 4 3 8 8" xfId="40647" xr:uid="{00000000-0005-0000-0000-0000109E0000}"/>
    <cellStyle name="20% - Accent1 4 3 8 8 2" xfId="40648" xr:uid="{00000000-0005-0000-0000-0000119E0000}"/>
    <cellStyle name="20% - Accent1 4 3 8 9" xfId="40649" xr:uid="{00000000-0005-0000-0000-0000129E0000}"/>
    <cellStyle name="20% - Accent1 4 3 9" xfId="40650" xr:uid="{00000000-0005-0000-0000-0000139E0000}"/>
    <cellStyle name="20% - Accent1 4 3 9 2" xfId="40651" xr:uid="{00000000-0005-0000-0000-0000149E0000}"/>
    <cellStyle name="20% - Accent1 4 3 9 2 2" xfId="40652" xr:uid="{00000000-0005-0000-0000-0000159E0000}"/>
    <cellStyle name="20% - Accent1 4 3 9 2 2 2" xfId="40653" xr:uid="{00000000-0005-0000-0000-0000169E0000}"/>
    <cellStyle name="20% - Accent1 4 3 9 2 3" xfId="40654" xr:uid="{00000000-0005-0000-0000-0000179E0000}"/>
    <cellStyle name="20% - Accent1 4 3 9 3" xfId="40655" xr:uid="{00000000-0005-0000-0000-0000189E0000}"/>
    <cellStyle name="20% - Accent1 4 3 9 3 2" xfId="40656" xr:uid="{00000000-0005-0000-0000-0000199E0000}"/>
    <cellStyle name="20% - Accent1 4 3 9 4" xfId="40657" xr:uid="{00000000-0005-0000-0000-00001A9E0000}"/>
    <cellStyle name="20% - Accent1 4 4" xfId="40658" xr:uid="{00000000-0005-0000-0000-00001B9E0000}"/>
    <cellStyle name="20% - Accent1 4 4 10" xfId="40659" xr:uid="{00000000-0005-0000-0000-00001C9E0000}"/>
    <cellStyle name="20% - Accent1 4 4 10 2" xfId="40660" xr:uid="{00000000-0005-0000-0000-00001D9E0000}"/>
    <cellStyle name="20% - Accent1 4 4 10 2 2" xfId="40661" xr:uid="{00000000-0005-0000-0000-00001E9E0000}"/>
    <cellStyle name="20% - Accent1 4 4 10 2 2 2" xfId="40662" xr:uid="{00000000-0005-0000-0000-00001F9E0000}"/>
    <cellStyle name="20% - Accent1 4 4 10 2 3" xfId="40663" xr:uid="{00000000-0005-0000-0000-0000209E0000}"/>
    <cellStyle name="20% - Accent1 4 4 10 3" xfId="40664" xr:uid="{00000000-0005-0000-0000-0000219E0000}"/>
    <cellStyle name="20% - Accent1 4 4 10 3 2" xfId="40665" xr:uid="{00000000-0005-0000-0000-0000229E0000}"/>
    <cellStyle name="20% - Accent1 4 4 10 4" xfId="40666" xr:uid="{00000000-0005-0000-0000-0000239E0000}"/>
    <cellStyle name="20% - Accent1 4 4 11" xfId="40667" xr:uid="{00000000-0005-0000-0000-0000249E0000}"/>
    <cellStyle name="20% - Accent1 4 4 11 2" xfId="40668" xr:uid="{00000000-0005-0000-0000-0000259E0000}"/>
    <cellStyle name="20% - Accent1 4 4 11 2 2" xfId="40669" xr:uid="{00000000-0005-0000-0000-0000269E0000}"/>
    <cellStyle name="20% - Accent1 4 4 11 2 2 2" xfId="40670" xr:uid="{00000000-0005-0000-0000-0000279E0000}"/>
    <cellStyle name="20% - Accent1 4 4 11 2 3" xfId="40671" xr:uid="{00000000-0005-0000-0000-0000289E0000}"/>
    <cellStyle name="20% - Accent1 4 4 11 3" xfId="40672" xr:uid="{00000000-0005-0000-0000-0000299E0000}"/>
    <cellStyle name="20% - Accent1 4 4 11 3 2" xfId="40673" xr:uid="{00000000-0005-0000-0000-00002A9E0000}"/>
    <cellStyle name="20% - Accent1 4 4 11 4" xfId="40674" xr:uid="{00000000-0005-0000-0000-00002B9E0000}"/>
    <cellStyle name="20% - Accent1 4 4 12" xfId="40675" xr:uid="{00000000-0005-0000-0000-00002C9E0000}"/>
    <cellStyle name="20% - Accent1 4 4 12 2" xfId="40676" xr:uid="{00000000-0005-0000-0000-00002D9E0000}"/>
    <cellStyle name="20% - Accent1 4 4 12 2 2" xfId="40677" xr:uid="{00000000-0005-0000-0000-00002E9E0000}"/>
    <cellStyle name="20% - Accent1 4 4 12 3" xfId="40678" xr:uid="{00000000-0005-0000-0000-00002F9E0000}"/>
    <cellStyle name="20% - Accent1 4 4 13" xfId="40679" xr:uid="{00000000-0005-0000-0000-0000309E0000}"/>
    <cellStyle name="20% - Accent1 4 4 13 2" xfId="40680" xr:uid="{00000000-0005-0000-0000-0000319E0000}"/>
    <cellStyle name="20% - Accent1 4 4 13 2 2" xfId="40681" xr:uid="{00000000-0005-0000-0000-0000329E0000}"/>
    <cellStyle name="20% - Accent1 4 4 13 3" xfId="40682" xr:uid="{00000000-0005-0000-0000-0000339E0000}"/>
    <cellStyle name="20% - Accent1 4 4 14" xfId="40683" xr:uid="{00000000-0005-0000-0000-0000349E0000}"/>
    <cellStyle name="20% - Accent1 4 4 14 2" xfId="40684" xr:uid="{00000000-0005-0000-0000-0000359E0000}"/>
    <cellStyle name="20% - Accent1 4 4 15" xfId="40685" xr:uid="{00000000-0005-0000-0000-0000369E0000}"/>
    <cellStyle name="20% - Accent1 4 4 15 2" xfId="40686" xr:uid="{00000000-0005-0000-0000-0000379E0000}"/>
    <cellStyle name="20% - Accent1 4 4 16" xfId="40687" xr:uid="{00000000-0005-0000-0000-0000389E0000}"/>
    <cellStyle name="20% - Accent1 4 4 2" xfId="40688" xr:uid="{00000000-0005-0000-0000-0000399E0000}"/>
    <cellStyle name="20% - Accent1 4 4 2 10" xfId="40689" xr:uid="{00000000-0005-0000-0000-00003A9E0000}"/>
    <cellStyle name="20% - Accent1 4 4 2 10 2" xfId="40690" xr:uid="{00000000-0005-0000-0000-00003B9E0000}"/>
    <cellStyle name="20% - Accent1 4 4 2 10 2 2" xfId="40691" xr:uid="{00000000-0005-0000-0000-00003C9E0000}"/>
    <cellStyle name="20% - Accent1 4 4 2 10 2 2 2" xfId="40692" xr:uid="{00000000-0005-0000-0000-00003D9E0000}"/>
    <cellStyle name="20% - Accent1 4 4 2 10 2 3" xfId="40693" xr:uid="{00000000-0005-0000-0000-00003E9E0000}"/>
    <cellStyle name="20% - Accent1 4 4 2 10 3" xfId="40694" xr:uid="{00000000-0005-0000-0000-00003F9E0000}"/>
    <cellStyle name="20% - Accent1 4 4 2 10 3 2" xfId="40695" xr:uid="{00000000-0005-0000-0000-0000409E0000}"/>
    <cellStyle name="20% - Accent1 4 4 2 10 4" xfId="40696" xr:uid="{00000000-0005-0000-0000-0000419E0000}"/>
    <cellStyle name="20% - Accent1 4 4 2 11" xfId="40697" xr:uid="{00000000-0005-0000-0000-0000429E0000}"/>
    <cellStyle name="20% - Accent1 4 4 2 11 2" xfId="40698" xr:uid="{00000000-0005-0000-0000-0000439E0000}"/>
    <cellStyle name="20% - Accent1 4 4 2 11 2 2" xfId="40699" xr:uid="{00000000-0005-0000-0000-0000449E0000}"/>
    <cellStyle name="20% - Accent1 4 4 2 11 3" xfId="40700" xr:uid="{00000000-0005-0000-0000-0000459E0000}"/>
    <cellStyle name="20% - Accent1 4 4 2 12" xfId="40701" xr:uid="{00000000-0005-0000-0000-0000469E0000}"/>
    <cellStyle name="20% - Accent1 4 4 2 12 2" xfId="40702" xr:uid="{00000000-0005-0000-0000-0000479E0000}"/>
    <cellStyle name="20% - Accent1 4 4 2 12 2 2" xfId="40703" xr:uid="{00000000-0005-0000-0000-0000489E0000}"/>
    <cellStyle name="20% - Accent1 4 4 2 12 3" xfId="40704" xr:uid="{00000000-0005-0000-0000-0000499E0000}"/>
    <cellStyle name="20% - Accent1 4 4 2 13" xfId="40705" xr:uid="{00000000-0005-0000-0000-00004A9E0000}"/>
    <cellStyle name="20% - Accent1 4 4 2 13 2" xfId="40706" xr:uid="{00000000-0005-0000-0000-00004B9E0000}"/>
    <cellStyle name="20% - Accent1 4 4 2 14" xfId="40707" xr:uid="{00000000-0005-0000-0000-00004C9E0000}"/>
    <cellStyle name="20% - Accent1 4 4 2 14 2" xfId="40708" xr:uid="{00000000-0005-0000-0000-00004D9E0000}"/>
    <cellStyle name="20% - Accent1 4 4 2 15" xfId="40709" xr:uid="{00000000-0005-0000-0000-00004E9E0000}"/>
    <cellStyle name="20% - Accent1 4 4 2 2" xfId="40710" xr:uid="{00000000-0005-0000-0000-00004F9E0000}"/>
    <cellStyle name="20% - Accent1 4 4 2 2 10" xfId="40711" xr:uid="{00000000-0005-0000-0000-0000509E0000}"/>
    <cellStyle name="20% - Accent1 4 4 2 2 10 2" xfId="40712" xr:uid="{00000000-0005-0000-0000-0000519E0000}"/>
    <cellStyle name="20% - Accent1 4 4 2 2 10 2 2" xfId="40713" xr:uid="{00000000-0005-0000-0000-0000529E0000}"/>
    <cellStyle name="20% - Accent1 4 4 2 2 10 3" xfId="40714" xr:uid="{00000000-0005-0000-0000-0000539E0000}"/>
    <cellStyle name="20% - Accent1 4 4 2 2 11" xfId="40715" xr:uid="{00000000-0005-0000-0000-0000549E0000}"/>
    <cellStyle name="20% - Accent1 4 4 2 2 11 2" xfId="40716" xr:uid="{00000000-0005-0000-0000-0000559E0000}"/>
    <cellStyle name="20% - Accent1 4 4 2 2 11 2 2" xfId="40717" xr:uid="{00000000-0005-0000-0000-0000569E0000}"/>
    <cellStyle name="20% - Accent1 4 4 2 2 11 3" xfId="40718" xr:uid="{00000000-0005-0000-0000-0000579E0000}"/>
    <cellStyle name="20% - Accent1 4 4 2 2 12" xfId="40719" xr:uid="{00000000-0005-0000-0000-0000589E0000}"/>
    <cellStyle name="20% - Accent1 4 4 2 2 12 2" xfId="40720" xr:uid="{00000000-0005-0000-0000-0000599E0000}"/>
    <cellStyle name="20% - Accent1 4 4 2 2 13" xfId="40721" xr:uid="{00000000-0005-0000-0000-00005A9E0000}"/>
    <cellStyle name="20% - Accent1 4 4 2 2 13 2" xfId="40722" xr:uid="{00000000-0005-0000-0000-00005B9E0000}"/>
    <cellStyle name="20% - Accent1 4 4 2 2 14" xfId="40723" xr:uid="{00000000-0005-0000-0000-00005C9E0000}"/>
    <cellStyle name="20% - Accent1 4 4 2 2 2" xfId="40724" xr:uid="{00000000-0005-0000-0000-00005D9E0000}"/>
    <cellStyle name="20% - Accent1 4 4 2 2 2 10" xfId="40725" xr:uid="{00000000-0005-0000-0000-00005E9E0000}"/>
    <cellStyle name="20% - Accent1 4 4 2 2 2 10 2" xfId="40726" xr:uid="{00000000-0005-0000-0000-00005F9E0000}"/>
    <cellStyle name="20% - Accent1 4 4 2 2 2 11" xfId="40727" xr:uid="{00000000-0005-0000-0000-0000609E0000}"/>
    <cellStyle name="20% - Accent1 4 4 2 2 2 2" xfId="40728" xr:uid="{00000000-0005-0000-0000-0000619E0000}"/>
    <cellStyle name="20% - Accent1 4 4 2 2 2 2 2" xfId="40729" xr:uid="{00000000-0005-0000-0000-0000629E0000}"/>
    <cellStyle name="20% - Accent1 4 4 2 2 2 2 2 2" xfId="40730" xr:uid="{00000000-0005-0000-0000-0000639E0000}"/>
    <cellStyle name="20% - Accent1 4 4 2 2 2 2 2 2 2" xfId="40731" xr:uid="{00000000-0005-0000-0000-0000649E0000}"/>
    <cellStyle name="20% - Accent1 4 4 2 2 2 2 2 2 2 2" xfId="40732" xr:uid="{00000000-0005-0000-0000-0000659E0000}"/>
    <cellStyle name="20% - Accent1 4 4 2 2 2 2 2 2 3" xfId="40733" xr:uid="{00000000-0005-0000-0000-0000669E0000}"/>
    <cellStyle name="20% - Accent1 4 4 2 2 2 2 2 3" xfId="40734" xr:uid="{00000000-0005-0000-0000-0000679E0000}"/>
    <cellStyle name="20% - Accent1 4 4 2 2 2 2 2 3 2" xfId="40735" xr:uid="{00000000-0005-0000-0000-0000689E0000}"/>
    <cellStyle name="20% - Accent1 4 4 2 2 2 2 2 4" xfId="40736" xr:uid="{00000000-0005-0000-0000-0000699E0000}"/>
    <cellStyle name="20% - Accent1 4 4 2 2 2 2 3" xfId="40737" xr:uid="{00000000-0005-0000-0000-00006A9E0000}"/>
    <cellStyle name="20% - Accent1 4 4 2 2 2 2 3 2" xfId="40738" xr:uid="{00000000-0005-0000-0000-00006B9E0000}"/>
    <cellStyle name="20% - Accent1 4 4 2 2 2 2 3 2 2" xfId="40739" xr:uid="{00000000-0005-0000-0000-00006C9E0000}"/>
    <cellStyle name="20% - Accent1 4 4 2 2 2 2 3 2 2 2" xfId="40740" xr:uid="{00000000-0005-0000-0000-00006D9E0000}"/>
    <cellStyle name="20% - Accent1 4 4 2 2 2 2 3 2 3" xfId="40741" xr:uid="{00000000-0005-0000-0000-00006E9E0000}"/>
    <cellStyle name="20% - Accent1 4 4 2 2 2 2 3 3" xfId="40742" xr:uid="{00000000-0005-0000-0000-00006F9E0000}"/>
    <cellStyle name="20% - Accent1 4 4 2 2 2 2 3 3 2" xfId="40743" xr:uid="{00000000-0005-0000-0000-0000709E0000}"/>
    <cellStyle name="20% - Accent1 4 4 2 2 2 2 3 4" xfId="40744" xr:uid="{00000000-0005-0000-0000-0000719E0000}"/>
    <cellStyle name="20% - Accent1 4 4 2 2 2 2 4" xfId="40745" xr:uid="{00000000-0005-0000-0000-0000729E0000}"/>
    <cellStyle name="20% - Accent1 4 4 2 2 2 2 4 2" xfId="40746" xr:uid="{00000000-0005-0000-0000-0000739E0000}"/>
    <cellStyle name="20% - Accent1 4 4 2 2 2 2 4 2 2" xfId="40747" xr:uid="{00000000-0005-0000-0000-0000749E0000}"/>
    <cellStyle name="20% - Accent1 4 4 2 2 2 2 4 2 2 2" xfId="40748" xr:uid="{00000000-0005-0000-0000-0000759E0000}"/>
    <cellStyle name="20% - Accent1 4 4 2 2 2 2 4 2 3" xfId="40749" xr:uid="{00000000-0005-0000-0000-0000769E0000}"/>
    <cellStyle name="20% - Accent1 4 4 2 2 2 2 4 3" xfId="40750" xr:uid="{00000000-0005-0000-0000-0000779E0000}"/>
    <cellStyle name="20% - Accent1 4 4 2 2 2 2 4 3 2" xfId="40751" xr:uid="{00000000-0005-0000-0000-0000789E0000}"/>
    <cellStyle name="20% - Accent1 4 4 2 2 2 2 4 4" xfId="40752" xr:uid="{00000000-0005-0000-0000-0000799E0000}"/>
    <cellStyle name="20% - Accent1 4 4 2 2 2 2 5" xfId="40753" xr:uid="{00000000-0005-0000-0000-00007A9E0000}"/>
    <cellStyle name="20% - Accent1 4 4 2 2 2 2 5 2" xfId="40754" xr:uid="{00000000-0005-0000-0000-00007B9E0000}"/>
    <cellStyle name="20% - Accent1 4 4 2 2 2 2 5 2 2" xfId="40755" xr:uid="{00000000-0005-0000-0000-00007C9E0000}"/>
    <cellStyle name="20% - Accent1 4 4 2 2 2 2 5 3" xfId="40756" xr:uid="{00000000-0005-0000-0000-00007D9E0000}"/>
    <cellStyle name="20% - Accent1 4 4 2 2 2 2 6" xfId="40757" xr:uid="{00000000-0005-0000-0000-00007E9E0000}"/>
    <cellStyle name="20% - Accent1 4 4 2 2 2 2 6 2" xfId="40758" xr:uid="{00000000-0005-0000-0000-00007F9E0000}"/>
    <cellStyle name="20% - Accent1 4 4 2 2 2 2 6 2 2" xfId="40759" xr:uid="{00000000-0005-0000-0000-0000809E0000}"/>
    <cellStyle name="20% - Accent1 4 4 2 2 2 2 6 3" xfId="40760" xr:uid="{00000000-0005-0000-0000-0000819E0000}"/>
    <cellStyle name="20% - Accent1 4 4 2 2 2 2 7" xfId="40761" xr:uid="{00000000-0005-0000-0000-0000829E0000}"/>
    <cellStyle name="20% - Accent1 4 4 2 2 2 2 7 2" xfId="40762" xr:uid="{00000000-0005-0000-0000-0000839E0000}"/>
    <cellStyle name="20% - Accent1 4 4 2 2 2 2 8" xfId="40763" xr:uid="{00000000-0005-0000-0000-0000849E0000}"/>
    <cellStyle name="20% - Accent1 4 4 2 2 2 2 8 2" xfId="40764" xr:uid="{00000000-0005-0000-0000-0000859E0000}"/>
    <cellStyle name="20% - Accent1 4 4 2 2 2 2 9" xfId="40765" xr:uid="{00000000-0005-0000-0000-0000869E0000}"/>
    <cellStyle name="20% - Accent1 4 4 2 2 2 3" xfId="40766" xr:uid="{00000000-0005-0000-0000-0000879E0000}"/>
    <cellStyle name="20% - Accent1 4 4 2 2 2 3 2" xfId="40767" xr:uid="{00000000-0005-0000-0000-0000889E0000}"/>
    <cellStyle name="20% - Accent1 4 4 2 2 2 3 2 2" xfId="40768" xr:uid="{00000000-0005-0000-0000-0000899E0000}"/>
    <cellStyle name="20% - Accent1 4 4 2 2 2 3 2 2 2" xfId="40769" xr:uid="{00000000-0005-0000-0000-00008A9E0000}"/>
    <cellStyle name="20% - Accent1 4 4 2 2 2 3 2 2 2 2" xfId="40770" xr:uid="{00000000-0005-0000-0000-00008B9E0000}"/>
    <cellStyle name="20% - Accent1 4 4 2 2 2 3 2 2 3" xfId="40771" xr:uid="{00000000-0005-0000-0000-00008C9E0000}"/>
    <cellStyle name="20% - Accent1 4 4 2 2 2 3 2 3" xfId="40772" xr:uid="{00000000-0005-0000-0000-00008D9E0000}"/>
    <cellStyle name="20% - Accent1 4 4 2 2 2 3 2 3 2" xfId="40773" xr:uid="{00000000-0005-0000-0000-00008E9E0000}"/>
    <cellStyle name="20% - Accent1 4 4 2 2 2 3 2 4" xfId="40774" xr:uid="{00000000-0005-0000-0000-00008F9E0000}"/>
    <cellStyle name="20% - Accent1 4 4 2 2 2 3 3" xfId="40775" xr:uid="{00000000-0005-0000-0000-0000909E0000}"/>
    <cellStyle name="20% - Accent1 4 4 2 2 2 3 3 2" xfId="40776" xr:uid="{00000000-0005-0000-0000-0000919E0000}"/>
    <cellStyle name="20% - Accent1 4 4 2 2 2 3 3 2 2" xfId="40777" xr:uid="{00000000-0005-0000-0000-0000929E0000}"/>
    <cellStyle name="20% - Accent1 4 4 2 2 2 3 3 2 2 2" xfId="40778" xr:uid="{00000000-0005-0000-0000-0000939E0000}"/>
    <cellStyle name="20% - Accent1 4 4 2 2 2 3 3 2 3" xfId="40779" xr:uid="{00000000-0005-0000-0000-0000949E0000}"/>
    <cellStyle name="20% - Accent1 4 4 2 2 2 3 3 3" xfId="40780" xr:uid="{00000000-0005-0000-0000-0000959E0000}"/>
    <cellStyle name="20% - Accent1 4 4 2 2 2 3 3 3 2" xfId="40781" xr:uid="{00000000-0005-0000-0000-0000969E0000}"/>
    <cellStyle name="20% - Accent1 4 4 2 2 2 3 3 4" xfId="40782" xr:uid="{00000000-0005-0000-0000-0000979E0000}"/>
    <cellStyle name="20% - Accent1 4 4 2 2 2 3 4" xfId="40783" xr:uid="{00000000-0005-0000-0000-0000989E0000}"/>
    <cellStyle name="20% - Accent1 4 4 2 2 2 3 4 2" xfId="40784" xr:uid="{00000000-0005-0000-0000-0000999E0000}"/>
    <cellStyle name="20% - Accent1 4 4 2 2 2 3 4 2 2" xfId="40785" xr:uid="{00000000-0005-0000-0000-00009A9E0000}"/>
    <cellStyle name="20% - Accent1 4 4 2 2 2 3 4 2 2 2" xfId="40786" xr:uid="{00000000-0005-0000-0000-00009B9E0000}"/>
    <cellStyle name="20% - Accent1 4 4 2 2 2 3 4 2 3" xfId="40787" xr:uid="{00000000-0005-0000-0000-00009C9E0000}"/>
    <cellStyle name="20% - Accent1 4 4 2 2 2 3 4 3" xfId="40788" xr:uid="{00000000-0005-0000-0000-00009D9E0000}"/>
    <cellStyle name="20% - Accent1 4 4 2 2 2 3 4 3 2" xfId="40789" xr:uid="{00000000-0005-0000-0000-00009E9E0000}"/>
    <cellStyle name="20% - Accent1 4 4 2 2 2 3 4 4" xfId="40790" xr:uid="{00000000-0005-0000-0000-00009F9E0000}"/>
    <cellStyle name="20% - Accent1 4 4 2 2 2 3 5" xfId="40791" xr:uid="{00000000-0005-0000-0000-0000A09E0000}"/>
    <cellStyle name="20% - Accent1 4 4 2 2 2 3 5 2" xfId="40792" xr:uid="{00000000-0005-0000-0000-0000A19E0000}"/>
    <cellStyle name="20% - Accent1 4 4 2 2 2 3 5 2 2" xfId="40793" xr:uid="{00000000-0005-0000-0000-0000A29E0000}"/>
    <cellStyle name="20% - Accent1 4 4 2 2 2 3 5 3" xfId="40794" xr:uid="{00000000-0005-0000-0000-0000A39E0000}"/>
    <cellStyle name="20% - Accent1 4 4 2 2 2 3 6" xfId="40795" xr:uid="{00000000-0005-0000-0000-0000A49E0000}"/>
    <cellStyle name="20% - Accent1 4 4 2 2 2 3 6 2" xfId="40796" xr:uid="{00000000-0005-0000-0000-0000A59E0000}"/>
    <cellStyle name="20% - Accent1 4 4 2 2 2 3 6 2 2" xfId="40797" xr:uid="{00000000-0005-0000-0000-0000A69E0000}"/>
    <cellStyle name="20% - Accent1 4 4 2 2 2 3 6 3" xfId="40798" xr:uid="{00000000-0005-0000-0000-0000A79E0000}"/>
    <cellStyle name="20% - Accent1 4 4 2 2 2 3 7" xfId="40799" xr:uid="{00000000-0005-0000-0000-0000A89E0000}"/>
    <cellStyle name="20% - Accent1 4 4 2 2 2 3 7 2" xfId="40800" xr:uid="{00000000-0005-0000-0000-0000A99E0000}"/>
    <cellStyle name="20% - Accent1 4 4 2 2 2 3 8" xfId="40801" xr:uid="{00000000-0005-0000-0000-0000AA9E0000}"/>
    <cellStyle name="20% - Accent1 4 4 2 2 2 3 8 2" xfId="40802" xr:uid="{00000000-0005-0000-0000-0000AB9E0000}"/>
    <cellStyle name="20% - Accent1 4 4 2 2 2 3 9" xfId="40803" xr:uid="{00000000-0005-0000-0000-0000AC9E0000}"/>
    <cellStyle name="20% - Accent1 4 4 2 2 2 4" xfId="40804" xr:uid="{00000000-0005-0000-0000-0000AD9E0000}"/>
    <cellStyle name="20% - Accent1 4 4 2 2 2 4 2" xfId="40805" xr:uid="{00000000-0005-0000-0000-0000AE9E0000}"/>
    <cellStyle name="20% - Accent1 4 4 2 2 2 4 2 2" xfId="40806" xr:uid="{00000000-0005-0000-0000-0000AF9E0000}"/>
    <cellStyle name="20% - Accent1 4 4 2 2 2 4 2 2 2" xfId="40807" xr:uid="{00000000-0005-0000-0000-0000B09E0000}"/>
    <cellStyle name="20% - Accent1 4 4 2 2 2 4 2 3" xfId="40808" xr:uid="{00000000-0005-0000-0000-0000B19E0000}"/>
    <cellStyle name="20% - Accent1 4 4 2 2 2 4 3" xfId="40809" xr:uid="{00000000-0005-0000-0000-0000B29E0000}"/>
    <cellStyle name="20% - Accent1 4 4 2 2 2 4 3 2" xfId="40810" xr:uid="{00000000-0005-0000-0000-0000B39E0000}"/>
    <cellStyle name="20% - Accent1 4 4 2 2 2 4 4" xfId="40811" xr:uid="{00000000-0005-0000-0000-0000B49E0000}"/>
    <cellStyle name="20% - Accent1 4 4 2 2 2 5" xfId="40812" xr:uid="{00000000-0005-0000-0000-0000B59E0000}"/>
    <cellStyle name="20% - Accent1 4 4 2 2 2 5 2" xfId="40813" xr:uid="{00000000-0005-0000-0000-0000B69E0000}"/>
    <cellStyle name="20% - Accent1 4 4 2 2 2 5 2 2" xfId="40814" xr:uid="{00000000-0005-0000-0000-0000B79E0000}"/>
    <cellStyle name="20% - Accent1 4 4 2 2 2 5 2 2 2" xfId="40815" xr:uid="{00000000-0005-0000-0000-0000B89E0000}"/>
    <cellStyle name="20% - Accent1 4 4 2 2 2 5 2 3" xfId="40816" xr:uid="{00000000-0005-0000-0000-0000B99E0000}"/>
    <cellStyle name="20% - Accent1 4 4 2 2 2 5 3" xfId="40817" xr:uid="{00000000-0005-0000-0000-0000BA9E0000}"/>
    <cellStyle name="20% - Accent1 4 4 2 2 2 5 3 2" xfId="40818" xr:uid="{00000000-0005-0000-0000-0000BB9E0000}"/>
    <cellStyle name="20% - Accent1 4 4 2 2 2 5 4" xfId="40819" xr:uid="{00000000-0005-0000-0000-0000BC9E0000}"/>
    <cellStyle name="20% - Accent1 4 4 2 2 2 6" xfId="40820" xr:uid="{00000000-0005-0000-0000-0000BD9E0000}"/>
    <cellStyle name="20% - Accent1 4 4 2 2 2 6 2" xfId="40821" xr:uid="{00000000-0005-0000-0000-0000BE9E0000}"/>
    <cellStyle name="20% - Accent1 4 4 2 2 2 6 2 2" xfId="40822" xr:uid="{00000000-0005-0000-0000-0000BF9E0000}"/>
    <cellStyle name="20% - Accent1 4 4 2 2 2 6 2 2 2" xfId="40823" xr:uid="{00000000-0005-0000-0000-0000C09E0000}"/>
    <cellStyle name="20% - Accent1 4 4 2 2 2 6 2 3" xfId="40824" xr:uid="{00000000-0005-0000-0000-0000C19E0000}"/>
    <cellStyle name="20% - Accent1 4 4 2 2 2 6 3" xfId="40825" xr:uid="{00000000-0005-0000-0000-0000C29E0000}"/>
    <cellStyle name="20% - Accent1 4 4 2 2 2 6 3 2" xfId="40826" xr:uid="{00000000-0005-0000-0000-0000C39E0000}"/>
    <cellStyle name="20% - Accent1 4 4 2 2 2 6 4" xfId="40827" xr:uid="{00000000-0005-0000-0000-0000C49E0000}"/>
    <cellStyle name="20% - Accent1 4 4 2 2 2 7" xfId="40828" xr:uid="{00000000-0005-0000-0000-0000C59E0000}"/>
    <cellStyle name="20% - Accent1 4 4 2 2 2 7 2" xfId="40829" xr:uid="{00000000-0005-0000-0000-0000C69E0000}"/>
    <cellStyle name="20% - Accent1 4 4 2 2 2 7 2 2" xfId="40830" xr:uid="{00000000-0005-0000-0000-0000C79E0000}"/>
    <cellStyle name="20% - Accent1 4 4 2 2 2 7 3" xfId="40831" xr:uid="{00000000-0005-0000-0000-0000C89E0000}"/>
    <cellStyle name="20% - Accent1 4 4 2 2 2 8" xfId="40832" xr:uid="{00000000-0005-0000-0000-0000C99E0000}"/>
    <cellStyle name="20% - Accent1 4 4 2 2 2 8 2" xfId="40833" xr:uid="{00000000-0005-0000-0000-0000CA9E0000}"/>
    <cellStyle name="20% - Accent1 4 4 2 2 2 8 2 2" xfId="40834" xr:uid="{00000000-0005-0000-0000-0000CB9E0000}"/>
    <cellStyle name="20% - Accent1 4 4 2 2 2 8 3" xfId="40835" xr:uid="{00000000-0005-0000-0000-0000CC9E0000}"/>
    <cellStyle name="20% - Accent1 4 4 2 2 2 9" xfId="40836" xr:uid="{00000000-0005-0000-0000-0000CD9E0000}"/>
    <cellStyle name="20% - Accent1 4 4 2 2 2 9 2" xfId="40837" xr:uid="{00000000-0005-0000-0000-0000CE9E0000}"/>
    <cellStyle name="20% - Accent1 4 4 2 2 3" xfId="40838" xr:uid="{00000000-0005-0000-0000-0000CF9E0000}"/>
    <cellStyle name="20% - Accent1 4 4 2 2 3 10" xfId="40839" xr:uid="{00000000-0005-0000-0000-0000D09E0000}"/>
    <cellStyle name="20% - Accent1 4 4 2 2 3 10 2" xfId="40840" xr:uid="{00000000-0005-0000-0000-0000D19E0000}"/>
    <cellStyle name="20% - Accent1 4 4 2 2 3 11" xfId="40841" xr:uid="{00000000-0005-0000-0000-0000D29E0000}"/>
    <cellStyle name="20% - Accent1 4 4 2 2 3 2" xfId="40842" xr:uid="{00000000-0005-0000-0000-0000D39E0000}"/>
    <cellStyle name="20% - Accent1 4 4 2 2 3 2 2" xfId="40843" xr:uid="{00000000-0005-0000-0000-0000D49E0000}"/>
    <cellStyle name="20% - Accent1 4 4 2 2 3 2 2 2" xfId="40844" xr:uid="{00000000-0005-0000-0000-0000D59E0000}"/>
    <cellStyle name="20% - Accent1 4 4 2 2 3 2 2 2 2" xfId="40845" xr:uid="{00000000-0005-0000-0000-0000D69E0000}"/>
    <cellStyle name="20% - Accent1 4 4 2 2 3 2 2 2 2 2" xfId="40846" xr:uid="{00000000-0005-0000-0000-0000D79E0000}"/>
    <cellStyle name="20% - Accent1 4 4 2 2 3 2 2 2 3" xfId="40847" xr:uid="{00000000-0005-0000-0000-0000D89E0000}"/>
    <cellStyle name="20% - Accent1 4 4 2 2 3 2 2 3" xfId="40848" xr:uid="{00000000-0005-0000-0000-0000D99E0000}"/>
    <cellStyle name="20% - Accent1 4 4 2 2 3 2 2 3 2" xfId="40849" xr:uid="{00000000-0005-0000-0000-0000DA9E0000}"/>
    <cellStyle name="20% - Accent1 4 4 2 2 3 2 2 4" xfId="40850" xr:uid="{00000000-0005-0000-0000-0000DB9E0000}"/>
    <cellStyle name="20% - Accent1 4 4 2 2 3 2 3" xfId="40851" xr:uid="{00000000-0005-0000-0000-0000DC9E0000}"/>
    <cellStyle name="20% - Accent1 4 4 2 2 3 2 3 2" xfId="40852" xr:uid="{00000000-0005-0000-0000-0000DD9E0000}"/>
    <cellStyle name="20% - Accent1 4 4 2 2 3 2 3 2 2" xfId="40853" xr:uid="{00000000-0005-0000-0000-0000DE9E0000}"/>
    <cellStyle name="20% - Accent1 4 4 2 2 3 2 3 2 2 2" xfId="40854" xr:uid="{00000000-0005-0000-0000-0000DF9E0000}"/>
    <cellStyle name="20% - Accent1 4 4 2 2 3 2 3 2 3" xfId="40855" xr:uid="{00000000-0005-0000-0000-0000E09E0000}"/>
    <cellStyle name="20% - Accent1 4 4 2 2 3 2 3 3" xfId="40856" xr:uid="{00000000-0005-0000-0000-0000E19E0000}"/>
    <cellStyle name="20% - Accent1 4 4 2 2 3 2 3 3 2" xfId="40857" xr:uid="{00000000-0005-0000-0000-0000E29E0000}"/>
    <cellStyle name="20% - Accent1 4 4 2 2 3 2 3 4" xfId="40858" xr:uid="{00000000-0005-0000-0000-0000E39E0000}"/>
    <cellStyle name="20% - Accent1 4 4 2 2 3 2 4" xfId="40859" xr:uid="{00000000-0005-0000-0000-0000E49E0000}"/>
    <cellStyle name="20% - Accent1 4 4 2 2 3 2 4 2" xfId="40860" xr:uid="{00000000-0005-0000-0000-0000E59E0000}"/>
    <cellStyle name="20% - Accent1 4 4 2 2 3 2 4 2 2" xfId="40861" xr:uid="{00000000-0005-0000-0000-0000E69E0000}"/>
    <cellStyle name="20% - Accent1 4 4 2 2 3 2 4 2 2 2" xfId="40862" xr:uid="{00000000-0005-0000-0000-0000E79E0000}"/>
    <cellStyle name="20% - Accent1 4 4 2 2 3 2 4 2 3" xfId="40863" xr:uid="{00000000-0005-0000-0000-0000E89E0000}"/>
    <cellStyle name="20% - Accent1 4 4 2 2 3 2 4 3" xfId="40864" xr:uid="{00000000-0005-0000-0000-0000E99E0000}"/>
    <cellStyle name="20% - Accent1 4 4 2 2 3 2 4 3 2" xfId="40865" xr:uid="{00000000-0005-0000-0000-0000EA9E0000}"/>
    <cellStyle name="20% - Accent1 4 4 2 2 3 2 4 4" xfId="40866" xr:uid="{00000000-0005-0000-0000-0000EB9E0000}"/>
    <cellStyle name="20% - Accent1 4 4 2 2 3 2 5" xfId="40867" xr:uid="{00000000-0005-0000-0000-0000EC9E0000}"/>
    <cellStyle name="20% - Accent1 4 4 2 2 3 2 5 2" xfId="40868" xr:uid="{00000000-0005-0000-0000-0000ED9E0000}"/>
    <cellStyle name="20% - Accent1 4 4 2 2 3 2 5 2 2" xfId="40869" xr:uid="{00000000-0005-0000-0000-0000EE9E0000}"/>
    <cellStyle name="20% - Accent1 4 4 2 2 3 2 5 3" xfId="40870" xr:uid="{00000000-0005-0000-0000-0000EF9E0000}"/>
    <cellStyle name="20% - Accent1 4 4 2 2 3 2 6" xfId="40871" xr:uid="{00000000-0005-0000-0000-0000F09E0000}"/>
    <cellStyle name="20% - Accent1 4 4 2 2 3 2 6 2" xfId="40872" xr:uid="{00000000-0005-0000-0000-0000F19E0000}"/>
    <cellStyle name="20% - Accent1 4 4 2 2 3 2 6 2 2" xfId="40873" xr:uid="{00000000-0005-0000-0000-0000F29E0000}"/>
    <cellStyle name="20% - Accent1 4 4 2 2 3 2 6 3" xfId="40874" xr:uid="{00000000-0005-0000-0000-0000F39E0000}"/>
    <cellStyle name="20% - Accent1 4 4 2 2 3 2 7" xfId="40875" xr:uid="{00000000-0005-0000-0000-0000F49E0000}"/>
    <cellStyle name="20% - Accent1 4 4 2 2 3 2 7 2" xfId="40876" xr:uid="{00000000-0005-0000-0000-0000F59E0000}"/>
    <cellStyle name="20% - Accent1 4 4 2 2 3 2 8" xfId="40877" xr:uid="{00000000-0005-0000-0000-0000F69E0000}"/>
    <cellStyle name="20% - Accent1 4 4 2 2 3 2 8 2" xfId="40878" xr:uid="{00000000-0005-0000-0000-0000F79E0000}"/>
    <cellStyle name="20% - Accent1 4 4 2 2 3 2 9" xfId="40879" xr:uid="{00000000-0005-0000-0000-0000F89E0000}"/>
    <cellStyle name="20% - Accent1 4 4 2 2 3 3" xfId="40880" xr:uid="{00000000-0005-0000-0000-0000F99E0000}"/>
    <cellStyle name="20% - Accent1 4 4 2 2 3 3 2" xfId="40881" xr:uid="{00000000-0005-0000-0000-0000FA9E0000}"/>
    <cellStyle name="20% - Accent1 4 4 2 2 3 3 2 2" xfId="40882" xr:uid="{00000000-0005-0000-0000-0000FB9E0000}"/>
    <cellStyle name="20% - Accent1 4 4 2 2 3 3 2 2 2" xfId="40883" xr:uid="{00000000-0005-0000-0000-0000FC9E0000}"/>
    <cellStyle name="20% - Accent1 4 4 2 2 3 3 2 2 2 2" xfId="40884" xr:uid="{00000000-0005-0000-0000-0000FD9E0000}"/>
    <cellStyle name="20% - Accent1 4 4 2 2 3 3 2 2 3" xfId="40885" xr:uid="{00000000-0005-0000-0000-0000FE9E0000}"/>
    <cellStyle name="20% - Accent1 4 4 2 2 3 3 2 3" xfId="40886" xr:uid="{00000000-0005-0000-0000-0000FF9E0000}"/>
    <cellStyle name="20% - Accent1 4 4 2 2 3 3 2 3 2" xfId="40887" xr:uid="{00000000-0005-0000-0000-0000009F0000}"/>
    <cellStyle name="20% - Accent1 4 4 2 2 3 3 2 4" xfId="40888" xr:uid="{00000000-0005-0000-0000-0000019F0000}"/>
    <cellStyle name="20% - Accent1 4 4 2 2 3 3 3" xfId="40889" xr:uid="{00000000-0005-0000-0000-0000029F0000}"/>
    <cellStyle name="20% - Accent1 4 4 2 2 3 3 3 2" xfId="40890" xr:uid="{00000000-0005-0000-0000-0000039F0000}"/>
    <cellStyle name="20% - Accent1 4 4 2 2 3 3 3 2 2" xfId="40891" xr:uid="{00000000-0005-0000-0000-0000049F0000}"/>
    <cellStyle name="20% - Accent1 4 4 2 2 3 3 3 2 2 2" xfId="40892" xr:uid="{00000000-0005-0000-0000-0000059F0000}"/>
    <cellStyle name="20% - Accent1 4 4 2 2 3 3 3 2 3" xfId="40893" xr:uid="{00000000-0005-0000-0000-0000069F0000}"/>
    <cellStyle name="20% - Accent1 4 4 2 2 3 3 3 3" xfId="40894" xr:uid="{00000000-0005-0000-0000-0000079F0000}"/>
    <cellStyle name="20% - Accent1 4 4 2 2 3 3 3 3 2" xfId="40895" xr:uid="{00000000-0005-0000-0000-0000089F0000}"/>
    <cellStyle name="20% - Accent1 4 4 2 2 3 3 3 4" xfId="40896" xr:uid="{00000000-0005-0000-0000-0000099F0000}"/>
    <cellStyle name="20% - Accent1 4 4 2 2 3 3 4" xfId="40897" xr:uid="{00000000-0005-0000-0000-00000A9F0000}"/>
    <cellStyle name="20% - Accent1 4 4 2 2 3 3 4 2" xfId="40898" xr:uid="{00000000-0005-0000-0000-00000B9F0000}"/>
    <cellStyle name="20% - Accent1 4 4 2 2 3 3 4 2 2" xfId="40899" xr:uid="{00000000-0005-0000-0000-00000C9F0000}"/>
    <cellStyle name="20% - Accent1 4 4 2 2 3 3 4 2 2 2" xfId="40900" xr:uid="{00000000-0005-0000-0000-00000D9F0000}"/>
    <cellStyle name="20% - Accent1 4 4 2 2 3 3 4 2 3" xfId="40901" xr:uid="{00000000-0005-0000-0000-00000E9F0000}"/>
    <cellStyle name="20% - Accent1 4 4 2 2 3 3 4 3" xfId="40902" xr:uid="{00000000-0005-0000-0000-00000F9F0000}"/>
    <cellStyle name="20% - Accent1 4 4 2 2 3 3 4 3 2" xfId="40903" xr:uid="{00000000-0005-0000-0000-0000109F0000}"/>
    <cellStyle name="20% - Accent1 4 4 2 2 3 3 4 4" xfId="40904" xr:uid="{00000000-0005-0000-0000-0000119F0000}"/>
    <cellStyle name="20% - Accent1 4 4 2 2 3 3 5" xfId="40905" xr:uid="{00000000-0005-0000-0000-0000129F0000}"/>
    <cellStyle name="20% - Accent1 4 4 2 2 3 3 5 2" xfId="40906" xr:uid="{00000000-0005-0000-0000-0000139F0000}"/>
    <cellStyle name="20% - Accent1 4 4 2 2 3 3 5 2 2" xfId="40907" xr:uid="{00000000-0005-0000-0000-0000149F0000}"/>
    <cellStyle name="20% - Accent1 4 4 2 2 3 3 5 3" xfId="40908" xr:uid="{00000000-0005-0000-0000-0000159F0000}"/>
    <cellStyle name="20% - Accent1 4 4 2 2 3 3 6" xfId="40909" xr:uid="{00000000-0005-0000-0000-0000169F0000}"/>
    <cellStyle name="20% - Accent1 4 4 2 2 3 3 6 2" xfId="40910" xr:uid="{00000000-0005-0000-0000-0000179F0000}"/>
    <cellStyle name="20% - Accent1 4 4 2 2 3 3 6 2 2" xfId="40911" xr:uid="{00000000-0005-0000-0000-0000189F0000}"/>
    <cellStyle name="20% - Accent1 4 4 2 2 3 3 6 3" xfId="40912" xr:uid="{00000000-0005-0000-0000-0000199F0000}"/>
    <cellStyle name="20% - Accent1 4 4 2 2 3 3 7" xfId="40913" xr:uid="{00000000-0005-0000-0000-00001A9F0000}"/>
    <cellStyle name="20% - Accent1 4 4 2 2 3 3 7 2" xfId="40914" xr:uid="{00000000-0005-0000-0000-00001B9F0000}"/>
    <cellStyle name="20% - Accent1 4 4 2 2 3 3 8" xfId="40915" xr:uid="{00000000-0005-0000-0000-00001C9F0000}"/>
    <cellStyle name="20% - Accent1 4 4 2 2 3 3 8 2" xfId="40916" xr:uid="{00000000-0005-0000-0000-00001D9F0000}"/>
    <cellStyle name="20% - Accent1 4 4 2 2 3 3 9" xfId="40917" xr:uid="{00000000-0005-0000-0000-00001E9F0000}"/>
    <cellStyle name="20% - Accent1 4 4 2 2 3 4" xfId="40918" xr:uid="{00000000-0005-0000-0000-00001F9F0000}"/>
    <cellStyle name="20% - Accent1 4 4 2 2 3 4 2" xfId="40919" xr:uid="{00000000-0005-0000-0000-0000209F0000}"/>
    <cellStyle name="20% - Accent1 4 4 2 2 3 4 2 2" xfId="40920" xr:uid="{00000000-0005-0000-0000-0000219F0000}"/>
    <cellStyle name="20% - Accent1 4 4 2 2 3 4 2 2 2" xfId="40921" xr:uid="{00000000-0005-0000-0000-0000229F0000}"/>
    <cellStyle name="20% - Accent1 4 4 2 2 3 4 2 3" xfId="40922" xr:uid="{00000000-0005-0000-0000-0000239F0000}"/>
    <cellStyle name="20% - Accent1 4 4 2 2 3 4 3" xfId="40923" xr:uid="{00000000-0005-0000-0000-0000249F0000}"/>
    <cellStyle name="20% - Accent1 4 4 2 2 3 4 3 2" xfId="40924" xr:uid="{00000000-0005-0000-0000-0000259F0000}"/>
    <cellStyle name="20% - Accent1 4 4 2 2 3 4 4" xfId="40925" xr:uid="{00000000-0005-0000-0000-0000269F0000}"/>
    <cellStyle name="20% - Accent1 4 4 2 2 3 5" xfId="40926" xr:uid="{00000000-0005-0000-0000-0000279F0000}"/>
    <cellStyle name="20% - Accent1 4 4 2 2 3 5 2" xfId="40927" xr:uid="{00000000-0005-0000-0000-0000289F0000}"/>
    <cellStyle name="20% - Accent1 4 4 2 2 3 5 2 2" xfId="40928" xr:uid="{00000000-0005-0000-0000-0000299F0000}"/>
    <cellStyle name="20% - Accent1 4 4 2 2 3 5 2 2 2" xfId="40929" xr:uid="{00000000-0005-0000-0000-00002A9F0000}"/>
    <cellStyle name="20% - Accent1 4 4 2 2 3 5 2 3" xfId="40930" xr:uid="{00000000-0005-0000-0000-00002B9F0000}"/>
    <cellStyle name="20% - Accent1 4 4 2 2 3 5 3" xfId="40931" xr:uid="{00000000-0005-0000-0000-00002C9F0000}"/>
    <cellStyle name="20% - Accent1 4 4 2 2 3 5 3 2" xfId="40932" xr:uid="{00000000-0005-0000-0000-00002D9F0000}"/>
    <cellStyle name="20% - Accent1 4 4 2 2 3 5 4" xfId="40933" xr:uid="{00000000-0005-0000-0000-00002E9F0000}"/>
    <cellStyle name="20% - Accent1 4 4 2 2 3 6" xfId="40934" xr:uid="{00000000-0005-0000-0000-00002F9F0000}"/>
    <cellStyle name="20% - Accent1 4 4 2 2 3 6 2" xfId="40935" xr:uid="{00000000-0005-0000-0000-0000309F0000}"/>
    <cellStyle name="20% - Accent1 4 4 2 2 3 6 2 2" xfId="40936" xr:uid="{00000000-0005-0000-0000-0000319F0000}"/>
    <cellStyle name="20% - Accent1 4 4 2 2 3 6 2 2 2" xfId="40937" xr:uid="{00000000-0005-0000-0000-0000329F0000}"/>
    <cellStyle name="20% - Accent1 4 4 2 2 3 6 2 3" xfId="40938" xr:uid="{00000000-0005-0000-0000-0000339F0000}"/>
    <cellStyle name="20% - Accent1 4 4 2 2 3 6 3" xfId="40939" xr:uid="{00000000-0005-0000-0000-0000349F0000}"/>
    <cellStyle name="20% - Accent1 4 4 2 2 3 6 3 2" xfId="40940" xr:uid="{00000000-0005-0000-0000-0000359F0000}"/>
    <cellStyle name="20% - Accent1 4 4 2 2 3 6 4" xfId="40941" xr:uid="{00000000-0005-0000-0000-0000369F0000}"/>
    <cellStyle name="20% - Accent1 4 4 2 2 3 7" xfId="40942" xr:uid="{00000000-0005-0000-0000-0000379F0000}"/>
    <cellStyle name="20% - Accent1 4 4 2 2 3 7 2" xfId="40943" xr:uid="{00000000-0005-0000-0000-0000389F0000}"/>
    <cellStyle name="20% - Accent1 4 4 2 2 3 7 2 2" xfId="40944" xr:uid="{00000000-0005-0000-0000-0000399F0000}"/>
    <cellStyle name="20% - Accent1 4 4 2 2 3 7 3" xfId="40945" xr:uid="{00000000-0005-0000-0000-00003A9F0000}"/>
    <cellStyle name="20% - Accent1 4 4 2 2 3 8" xfId="40946" xr:uid="{00000000-0005-0000-0000-00003B9F0000}"/>
    <cellStyle name="20% - Accent1 4 4 2 2 3 8 2" xfId="40947" xr:uid="{00000000-0005-0000-0000-00003C9F0000}"/>
    <cellStyle name="20% - Accent1 4 4 2 2 3 8 2 2" xfId="40948" xr:uid="{00000000-0005-0000-0000-00003D9F0000}"/>
    <cellStyle name="20% - Accent1 4 4 2 2 3 8 3" xfId="40949" xr:uid="{00000000-0005-0000-0000-00003E9F0000}"/>
    <cellStyle name="20% - Accent1 4 4 2 2 3 9" xfId="40950" xr:uid="{00000000-0005-0000-0000-00003F9F0000}"/>
    <cellStyle name="20% - Accent1 4 4 2 2 3 9 2" xfId="40951" xr:uid="{00000000-0005-0000-0000-0000409F0000}"/>
    <cellStyle name="20% - Accent1 4 4 2 2 4" xfId="40952" xr:uid="{00000000-0005-0000-0000-0000419F0000}"/>
    <cellStyle name="20% - Accent1 4 4 2 2 4 10" xfId="40953" xr:uid="{00000000-0005-0000-0000-0000429F0000}"/>
    <cellStyle name="20% - Accent1 4 4 2 2 4 10 2" xfId="40954" xr:uid="{00000000-0005-0000-0000-0000439F0000}"/>
    <cellStyle name="20% - Accent1 4 4 2 2 4 11" xfId="40955" xr:uid="{00000000-0005-0000-0000-0000449F0000}"/>
    <cellStyle name="20% - Accent1 4 4 2 2 4 2" xfId="40956" xr:uid="{00000000-0005-0000-0000-0000459F0000}"/>
    <cellStyle name="20% - Accent1 4 4 2 2 4 2 2" xfId="40957" xr:uid="{00000000-0005-0000-0000-0000469F0000}"/>
    <cellStyle name="20% - Accent1 4 4 2 2 4 2 2 2" xfId="40958" xr:uid="{00000000-0005-0000-0000-0000479F0000}"/>
    <cellStyle name="20% - Accent1 4 4 2 2 4 2 2 2 2" xfId="40959" xr:uid="{00000000-0005-0000-0000-0000489F0000}"/>
    <cellStyle name="20% - Accent1 4 4 2 2 4 2 2 2 2 2" xfId="40960" xr:uid="{00000000-0005-0000-0000-0000499F0000}"/>
    <cellStyle name="20% - Accent1 4 4 2 2 4 2 2 2 3" xfId="40961" xr:uid="{00000000-0005-0000-0000-00004A9F0000}"/>
    <cellStyle name="20% - Accent1 4 4 2 2 4 2 2 3" xfId="40962" xr:uid="{00000000-0005-0000-0000-00004B9F0000}"/>
    <cellStyle name="20% - Accent1 4 4 2 2 4 2 2 3 2" xfId="40963" xr:uid="{00000000-0005-0000-0000-00004C9F0000}"/>
    <cellStyle name="20% - Accent1 4 4 2 2 4 2 2 4" xfId="40964" xr:uid="{00000000-0005-0000-0000-00004D9F0000}"/>
    <cellStyle name="20% - Accent1 4 4 2 2 4 2 3" xfId="40965" xr:uid="{00000000-0005-0000-0000-00004E9F0000}"/>
    <cellStyle name="20% - Accent1 4 4 2 2 4 2 3 2" xfId="40966" xr:uid="{00000000-0005-0000-0000-00004F9F0000}"/>
    <cellStyle name="20% - Accent1 4 4 2 2 4 2 3 2 2" xfId="40967" xr:uid="{00000000-0005-0000-0000-0000509F0000}"/>
    <cellStyle name="20% - Accent1 4 4 2 2 4 2 3 2 2 2" xfId="40968" xr:uid="{00000000-0005-0000-0000-0000519F0000}"/>
    <cellStyle name="20% - Accent1 4 4 2 2 4 2 3 2 3" xfId="40969" xr:uid="{00000000-0005-0000-0000-0000529F0000}"/>
    <cellStyle name="20% - Accent1 4 4 2 2 4 2 3 3" xfId="40970" xr:uid="{00000000-0005-0000-0000-0000539F0000}"/>
    <cellStyle name="20% - Accent1 4 4 2 2 4 2 3 3 2" xfId="40971" xr:uid="{00000000-0005-0000-0000-0000549F0000}"/>
    <cellStyle name="20% - Accent1 4 4 2 2 4 2 3 4" xfId="40972" xr:uid="{00000000-0005-0000-0000-0000559F0000}"/>
    <cellStyle name="20% - Accent1 4 4 2 2 4 2 4" xfId="40973" xr:uid="{00000000-0005-0000-0000-0000569F0000}"/>
    <cellStyle name="20% - Accent1 4 4 2 2 4 2 4 2" xfId="40974" xr:uid="{00000000-0005-0000-0000-0000579F0000}"/>
    <cellStyle name="20% - Accent1 4 4 2 2 4 2 4 2 2" xfId="40975" xr:uid="{00000000-0005-0000-0000-0000589F0000}"/>
    <cellStyle name="20% - Accent1 4 4 2 2 4 2 4 2 2 2" xfId="40976" xr:uid="{00000000-0005-0000-0000-0000599F0000}"/>
    <cellStyle name="20% - Accent1 4 4 2 2 4 2 4 2 3" xfId="40977" xr:uid="{00000000-0005-0000-0000-00005A9F0000}"/>
    <cellStyle name="20% - Accent1 4 4 2 2 4 2 4 3" xfId="40978" xr:uid="{00000000-0005-0000-0000-00005B9F0000}"/>
    <cellStyle name="20% - Accent1 4 4 2 2 4 2 4 3 2" xfId="40979" xr:uid="{00000000-0005-0000-0000-00005C9F0000}"/>
    <cellStyle name="20% - Accent1 4 4 2 2 4 2 4 4" xfId="40980" xr:uid="{00000000-0005-0000-0000-00005D9F0000}"/>
    <cellStyle name="20% - Accent1 4 4 2 2 4 2 5" xfId="40981" xr:uid="{00000000-0005-0000-0000-00005E9F0000}"/>
    <cellStyle name="20% - Accent1 4 4 2 2 4 2 5 2" xfId="40982" xr:uid="{00000000-0005-0000-0000-00005F9F0000}"/>
    <cellStyle name="20% - Accent1 4 4 2 2 4 2 5 2 2" xfId="40983" xr:uid="{00000000-0005-0000-0000-0000609F0000}"/>
    <cellStyle name="20% - Accent1 4 4 2 2 4 2 5 3" xfId="40984" xr:uid="{00000000-0005-0000-0000-0000619F0000}"/>
    <cellStyle name="20% - Accent1 4 4 2 2 4 2 6" xfId="40985" xr:uid="{00000000-0005-0000-0000-0000629F0000}"/>
    <cellStyle name="20% - Accent1 4 4 2 2 4 2 6 2" xfId="40986" xr:uid="{00000000-0005-0000-0000-0000639F0000}"/>
    <cellStyle name="20% - Accent1 4 4 2 2 4 2 6 2 2" xfId="40987" xr:uid="{00000000-0005-0000-0000-0000649F0000}"/>
    <cellStyle name="20% - Accent1 4 4 2 2 4 2 6 3" xfId="40988" xr:uid="{00000000-0005-0000-0000-0000659F0000}"/>
    <cellStyle name="20% - Accent1 4 4 2 2 4 2 7" xfId="40989" xr:uid="{00000000-0005-0000-0000-0000669F0000}"/>
    <cellStyle name="20% - Accent1 4 4 2 2 4 2 7 2" xfId="40990" xr:uid="{00000000-0005-0000-0000-0000679F0000}"/>
    <cellStyle name="20% - Accent1 4 4 2 2 4 2 8" xfId="40991" xr:uid="{00000000-0005-0000-0000-0000689F0000}"/>
    <cellStyle name="20% - Accent1 4 4 2 2 4 2 8 2" xfId="40992" xr:uid="{00000000-0005-0000-0000-0000699F0000}"/>
    <cellStyle name="20% - Accent1 4 4 2 2 4 2 9" xfId="40993" xr:uid="{00000000-0005-0000-0000-00006A9F0000}"/>
    <cellStyle name="20% - Accent1 4 4 2 2 4 3" xfId="40994" xr:uid="{00000000-0005-0000-0000-00006B9F0000}"/>
    <cellStyle name="20% - Accent1 4 4 2 2 4 3 2" xfId="40995" xr:uid="{00000000-0005-0000-0000-00006C9F0000}"/>
    <cellStyle name="20% - Accent1 4 4 2 2 4 3 2 2" xfId="40996" xr:uid="{00000000-0005-0000-0000-00006D9F0000}"/>
    <cellStyle name="20% - Accent1 4 4 2 2 4 3 2 2 2" xfId="40997" xr:uid="{00000000-0005-0000-0000-00006E9F0000}"/>
    <cellStyle name="20% - Accent1 4 4 2 2 4 3 2 2 2 2" xfId="40998" xr:uid="{00000000-0005-0000-0000-00006F9F0000}"/>
    <cellStyle name="20% - Accent1 4 4 2 2 4 3 2 2 3" xfId="40999" xr:uid="{00000000-0005-0000-0000-0000709F0000}"/>
    <cellStyle name="20% - Accent1 4 4 2 2 4 3 2 3" xfId="41000" xr:uid="{00000000-0005-0000-0000-0000719F0000}"/>
    <cellStyle name="20% - Accent1 4 4 2 2 4 3 2 3 2" xfId="41001" xr:uid="{00000000-0005-0000-0000-0000729F0000}"/>
    <cellStyle name="20% - Accent1 4 4 2 2 4 3 2 4" xfId="41002" xr:uid="{00000000-0005-0000-0000-0000739F0000}"/>
    <cellStyle name="20% - Accent1 4 4 2 2 4 3 3" xfId="41003" xr:uid="{00000000-0005-0000-0000-0000749F0000}"/>
    <cellStyle name="20% - Accent1 4 4 2 2 4 3 3 2" xfId="41004" xr:uid="{00000000-0005-0000-0000-0000759F0000}"/>
    <cellStyle name="20% - Accent1 4 4 2 2 4 3 3 2 2" xfId="41005" xr:uid="{00000000-0005-0000-0000-0000769F0000}"/>
    <cellStyle name="20% - Accent1 4 4 2 2 4 3 3 2 2 2" xfId="41006" xr:uid="{00000000-0005-0000-0000-0000779F0000}"/>
    <cellStyle name="20% - Accent1 4 4 2 2 4 3 3 2 3" xfId="41007" xr:uid="{00000000-0005-0000-0000-0000789F0000}"/>
    <cellStyle name="20% - Accent1 4 4 2 2 4 3 3 3" xfId="41008" xr:uid="{00000000-0005-0000-0000-0000799F0000}"/>
    <cellStyle name="20% - Accent1 4 4 2 2 4 3 3 3 2" xfId="41009" xr:uid="{00000000-0005-0000-0000-00007A9F0000}"/>
    <cellStyle name="20% - Accent1 4 4 2 2 4 3 3 4" xfId="41010" xr:uid="{00000000-0005-0000-0000-00007B9F0000}"/>
    <cellStyle name="20% - Accent1 4 4 2 2 4 3 4" xfId="41011" xr:uid="{00000000-0005-0000-0000-00007C9F0000}"/>
    <cellStyle name="20% - Accent1 4 4 2 2 4 3 4 2" xfId="41012" xr:uid="{00000000-0005-0000-0000-00007D9F0000}"/>
    <cellStyle name="20% - Accent1 4 4 2 2 4 3 4 2 2" xfId="41013" xr:uid="{00000000-0005-0000-0000-00007E9F0000}"/>
    <cellStyle name="20% - Accent1 4 4 2 2 4 3 4 2 2 2" xfId="41014" xr:uid="{00000000-0005-0000-0000-00007F9F0000}"/>
    <cellStyle name="20% - Accent1 4 4 2 2 4 3 4 2 3" xfId="41015" xr:uid="{00000000-0005-0000-0000-0000809F0000}"/>
    <cellStyle name="20% - Accent1 4 4 2 2 4 3 4 3" xfId="41016" xr:uid="{00000000-0005-0000-0000-0000819F0000}"/>
    <cellStyle name="20% - Accent1 4 4 2 2 4 3 4 3 2" xfId="41017" xr:uid="{00000000-0005-0000-0000-0000829F0000}"/>
    <cellStyle name="20% - Accent1 4 4 2 2 4 3 4 4" xfId="41018" xr:uid="{00000000-0005-0000-0000-0000839F0000}"/>
    <cellStyle name="20% - Accent1 4 4 2 2 4 3 5" xfId="41019" xr:uid="{00000000-0005-0000-0000-0000849F0000}"/>
    <cellStyle name="20% - Accent1 4 4 2 2 4 3 5 2" xfId="41020" xr:uid="{00000000-0005-0000-0000-0000859F0000}"/>
    <cellStyle name="20% - Accent1 4 4 2 2 4 3 5 2 2" xfId="41021" xr:uid="{00000000-0005-0000-0000-0000869F0000}"/>
    <cellStyle name="20% - Accent1 4 4 2 2 4 3 5 3" xfId="41022" xr:uid="{00000000-0005-0000-0000-0000879F0000}"/>
    <cellStyle name="20% - Accent1 4 4 2 2 4 3 6" xfId="41023" xr:uid="{00000000-0005-0000-0000-0000889F0000}"/>
    <cellStyle name="20% - Accent1 4 4 2 2 4 3 6 2" xfId="41024" xr:uid="{00000000-0005-0000-0000-0000899F0000}"/>
    <cellStyle name="20% - Accent1 4 4 2 2 4 3 6 2 2" xfId="41025" xr:uid="{00000000-0005-0000-0000-00008A9F0000}"/>
    <cellStyle name="20% - Accent1 4 4 2 2 4 3 6 3" xfId="41026" xr:uid="{00000000-0005-0000-0000-00008B9F0000}"/>
    <cellStyle name="20% - Accent1 4 4 2 2 4 3 7" xfId="41027" xr:uid="{00000000-0005-0000-0000-00008C9F0000}"/>
    <cellStyle name="20% - Accent1 4 4 2 2 4 3 7 2" xfId="41028" xr:uid="{00000000-0005-0000-0000-00008D9F0000}"/>
    <cellStyle name="20% - Accent1 4 4 2 2 4 3 8" xfId="41029" xr:uid="{00000000-0005-0000-0000-00008E9F0000}"/>
    <cellStyle name="20% - Accent1 4 4 2 2 4 3 8 2" xfId="41030" xr:uid="{00000000-0005-0000-0000-00008F9F0000}"/>
    <cellStyle name="20% - Accent1 4 4 2 2 4 3 9" xfId="41031" xr:uid="{00000000-0005-0000-0000-0000909F0000}"/>
    <cellStyle name="20% - Accent1 4 4 2 2 4 4" xfId="41032" xr:uid="{00000000-0005-0000-0000-0000919F0000}"/>
    <cellStyle name="20% - Accent1 4 4 2 2 4 4 2" xfId="41033" xr:uid="{00000000-0005-0000-0000-0000929F0000}"/>
    <cellStyle name="20% - Accent1 4 4 2 2 4 4 2 2" xfId="41034" xr:uid="{00000000-0005-0000-0000-0000939F0000}"/>
    <cellStyle name="20% - Accent1 4 4 2 2 4 4 2 2 2" xfId="41035" xr:uid="{00000000-0005-0000-0000-0000949F0000}"/>
    <cellStyle name="20% - Accent1 4 4 2 2 4 4 2 3" xfId="41036" xr:uid="{00000000-0005-0000-0000-0000959F0000}"/>
    <cellStyle name="20% - Accent1 4 4 2 2 4 4 3" xfId="41037" xr:uid="{00000000-0005-0000-0000-0000969F0000}"/>
    <cellStyle name="20% - Accent1 4 4 2 2 4 4 3 2" xfId="41038" xr:uid="{00000000-0005-0000-0000-0000979F0000}"/>
    <cellStyle name="20% - Accent1 4 4 2 2 4 4 4" xfId="41039" xr:uid="{00000000-0005-0000-0000-0000989F0000}"/>
    <cellStyle name="20% - Accent1 4 4 2 2 4 5" xfId="41040" xr:uid="{00000000-0005-0000-0000-0000999F0000}"/>
    <cellStyle name="20% - Accent1 4 4 2 2 4 5 2" xfId="41041" xr:uid="{00000000-0005-0000-0000-00009A9F0000}"/>
    <cellStyle name="20% - Accent1 4 4 2 2 4 5 2 2" xfId="41042" xr:uid="{00000000-0005-0000-0000-00009B9F0000}"/>
    <cellStyle name="20% - Accent1 4 4 2 2 4 5 2 2 2" xfId="41043" xr:uid="{00000000-0005-0000-0000-00009C9F0000}"/>
    <cellStyle name="20% - Accent1 4 4 2 2 4 5 2 3" xfId="41044" xr:uid="{00000000-0005-0000-0000-00009D9F0000}"/>
    <cellStyle name="20% - Accent1 4 4 2 2 4 5 3" xfId="41045" xr:uid="{00000000-0005-0000-0000-00009E9F0000}"/>
    <cellStyle name="20% - Accent1 4 4 2 2 4 5 3 2" xfId="41046" xr:uid="{00000000-0005-0000-0000-00009F9F0000}"/>
    <cellStyle name="20% - Accent1 4 4 2 2 4 5 4" xfId="41047" xr:uid="{00000000-0005-0000-0000-0000A09F0000}"/>
    <cellStyle name="20% - Accent1 4 4 2 2 4 6" xfId="41048" xr:uid="{00000000-0005-0000-0000-0000A19F0000}"/>
    <cellStyle name="20% - Accent1 4 4 2 2 4 6 2" xfId="41049" xr:uid="{00000000-0005-0000-0000-0000A29F0000}"/>
    <cellStyle name="20% - Accent1 4 4 2 2 4 6 2 2" xfId="41050" xr:uid="{00000000-0005-0000-0000-0000A39F0000}"/>
    <cellStyle name="20% - Accent1 4 4 2 2 4 6 2 2 2" xfId="41051" xr:uid="{00000000-0005-0000-0000-0000A49F0000}"/>
    <cellStyle name="20% - Accent1 4 4 2 2 4 6 2 3" xfId="41052" xr:uid="{00000000-0005-0000-0000-0000A59F0000}"/>
    <cellStyle name="20% - Accent1 4 4 2 2 4 6 3" xfId="41053" xr:uid="{00000000-0005-0000-0000-0000A69F0000}"/>
    <cellStyle name="20% - Accent1 4 4 2 2 4 6 3 2" xfId="41054" xr:uid="{00000000-0005-0000-0000-0000A79F0000}"/>
    <cellStyle name="20% - Accent1 4 4 2 2 4 6 4" xfId="41055" xr:uid="{00000000-0005-0000-0000-0000A89F0000}"/>
    <cellStyle name="20% - Accent1 4 4 2 2 4 7" xfId="41056" xr:uid="{00000000-0005-0000-0000-0000A99F0000}"/>
    <cellStyle name="20% - Accent1 4 4 2 2 4 7 2" xfId="41057" xr:uid="{00000000-0005-0000-0000-0000AA9F0000}"/>
    <cellStyle name="20% - Accent1 4 4 2 2 4 7 2 2" xfId="41058" xr:uid="{00000000-0005-0000-0000-0000AB9F0000}"/>
    <cellStyle name="20% - Accent1 4 4 2 2 4 7 3" xfId="41059" xr:uid="{00000000-0005-0000-0000-0000AC9F0000}"/>
    <cellStyle name="20% - Accent1 4 4 2 2 4 8" xfId="41060" xr:uid="{00000000-0005-0000-0000-0000AD9F0000}"/>
    <cellStyle name="20% - Accent1 4 4 2 2 4 8 2" xfId="41061" xr:uid="{00000000-0005-0000-0000-0000AE9F0000}"/>
    <cellStyle name="20% - Accent1 4 4 2 2 4 8 2 2" xfId="41062" xr:uid="{00000000-0005-0000-0000-0000AF9F0000}"/>
    <cellStyle name="20% - Accent1 4 4 2 2 4 8 3" xfId="41063" xr:uid="{00000000-0005-0000-0000-0000B09F0000}"/>
    <cellStyle name="20% - Accent1 4 4 2 2 4 9" xfId="41064" xr:uid="{00000000-0005-0000-0000-0000B19F0000}"/>
    <cellStyle name="20% - Accent1 4 4 2 2 4 9 2" xfId="41065" xr:uid="{00000000-0005-0000-0000-0000B29F0000}"/>
    <cellStyle name="20% - Accent1 4 4 2 2 5" xfId="41066" xr:uid="{00000000-0005-0000-0000-0000B39F0000}"/>
    <cellStyle name="20% - Accent1 4 4 2 2 5 2" xfId="41067" xr:uid="{00000000-0005-0000-0000-0000B49F0000}"/>
    <cellStyle name="20% - Accent1 4 4 2 2 5 2 2" xfId="41068" xr:uid="{00000000-0005-0000-0000-0000B59F0000}"/>
    <cellStyle name="20% - Accent1 4 4 2 2 5 2 2 2" xfId="41069" xr:uid="{00000000-0005-0000-0000-0000B69F0000}"/>
    <cellStyle name="20% - Accent1 4 4 2 2 5 2 2 2 2" xfId="41070" xr:uid="{00000000-0005-0000-0000-0000B79F0000}"/>
    <cellStyle name="20% - Accent1 4 4 2 2 5 2 2 3" xfId="41071" xr:uid="{00000000-0005-0000-0000-0000B89F0000}"/>
    <cellStyle name="20% - Accent1 4 4 2 2 5 2 3" xfId="41072" xr:uid="{00000000-0005-0000-0000-0000B99F0000}"/>
    <cellStyle name="20% - Accent1 4 4 2 2 5 2 3 2" xfId="41073" xr:uid="{00000000-0005-0000-0000-0000BA9F0000}"/>
    <cellStyle name="20% - Accent1 4 4 2 2 5 2 4" xfId="41074" xr:uid="{00000000-0005-0000-0000-0000BB9F0000}"/>
    <cellStyle name="20% - Accent1 4 4 2 2 5 3" xfId="41075" xr:uid="{00000000-0005-0000-0000-0000BC9F0000}"/>
    <cellStyle name="20% - Accent1 4 4 2 2 5 3 2" xfId="41076" xr:uid="{00000000-0005-0000-0000-0000BD9F0000}"/>
    <cellStyle name="20% - Accent1 4 4 2 2 5 3 2 2" xfId="41077" xr:uid="{00000000-0005-0000-0000-0000BE9F0000}"/>
    <cellStyle name="20% - Accent1 4 4 2 2 5 3 2 2 2" xfId="41078" xr:uid="{00000000-0005-0000-0000-0000BF9F0000}"/>
    <cellStyle name="20% - Accent1 4 4 2 2 5 3 2 3" xfId="41079" xr:uid="{00000000-0005-0000-0000-0000C09F0000}"/>
    <cellStyle name="20% - Accent1 4 4 2 2 5 3 3" xfId="41080" xr:uid="{00000000-0005-0000-0000-0000C19F0000}"/>
    <cellStyle name="20% - Accent1 4 4 2 2 5 3 3 2" xfId="41081" xr:uid="{00000000-0005-0000-0000-0000C29F0000}"/>
    <cellStyle name="20% - Accent1 4 4 2 2 5 3 4" xfId="41082" xr:uid="{00000000-0005-0000-0000-0000C39F0000}"/>
    <cellStyle name="20% - Accent1 4 4 2 2 5 4" xfId="41083" xr:uid="{00000000-0005-0000-0000-0000C49F0000}"/>
    <cellStyle name="20% - Accent1 4 4 2 2 5 4 2" xfId="41084" xr:uid="{00000000-0005-0000-0000-0000C59F0000}"/>
    <cellStyle name="20% - Accent1 4 4 2 2 5 4 2 2" xfId="41085" xr:uid="{00000000-0005-0000-0000-0000C69F0000}"/>
    <cellStyle name="20% - Accent1 4 4 2 2 5 4 2 2 2" xfId="41086" xr:uid="{00000000-0005-0000-0000-0000C79F0000}"/>
    <cellStyle name="20% - Accent1 4 4 2 2 5 4 2 3" xfId="41087" xr:uid="{00000000-0005-0000-0000-0000C89F0000}"/>
    <cellStyle name="20% - Accent1 4 4 2 2 5 4 3" xfId="41088" xr:uid="{00000000-0005-0000-0000-0000C99F0000}"/>
    <cellStyle name="20% - Accent1 4 4 2 2 5 4 3 2" xfId="41089" xr:uid="{00000000-0005-0000-0000-0000CA9F0000}"/>
    <cellStyle name="20% - Accent1 4 4 2 2 5 4 4" xfId="41090" xr:uid="{00000000-0005-0000-0000-0000CB9F0000}"/>
    <cellStyle name="20% - Accent1 4 4 2 2 5 5" xfId="41091" xr:uid="{00000000-0005-0000-0000-0000CC9F0000}"/>
    <cellStyle name="20% - Accent1 4 4 2 2 5 5 2" xfId="41092" xr:uid="{00000000-0005-0000-0000-0000CD9F0000}"/>
    <cellStyle name="20% - Accent1 4 4 2 2 5 5 2 2" xfId="41093" xr:uid="{00000000-0005-0000-0000-0000CE9F0000}"/>
    <cellStyle name="20% - Accent1 4 4 2 2 5 5 3" xfId="41094" xr:uid="{00000000-0005-0000-0000-0000CF9F0000}"/>
    <cellStyle name="20% - Accent1 4 4 2 2 5 6" xfId="41095" xr:uid="{00000000-0005-0000-0000-0000D09F0000}"/>
    <cellStyle name="20% - Accent1 4 4 2 2 5 6 2" xfId="41096" xr:uid="{00000000-0005-0000-0000-0000D19F0000}"/>
    <cellStyle name="20% - Accent1 4 4 2 2 5 6 2 2" xfId="41097" xr:uid="{00000000-0005-0000-0000-0000D29F0000}"/>
    <cellStyle name="20% - Accent1 4 4 2 2 5 6 3" xfId="41098" xr:uid="{00000000-0005-0000-0000-0000D39F0000}"/>
    <cellStyle name="20% - Accent1 4 4 2 2 5 7" xfId="41099" xr:uid="{00000000-0005-0000-0000-0000D49F0000}"/>
    <cellStyle name="20% - Accent1 4 4 2 2 5 7 2" xfId="41100" xr:uid="{00000000-0005-0000-0000-0000D59F0000}"/>
    <cellStyle name="20% - Accent1 4 4 2 2 5 8" xfId="41101" xr:uid="{00000000-0005-0000-0000-0000D69F0000}"/>
    <cellStyle name="20% - Accent1 4 4 2 2 5 8 2" xfId="41102" xr:uid="{00000000-0005-0000-0000-0000D79F0000}"/>
    <cellStyle name="20% - Accent1 4 4 2 2 5 9" xfId="41103" xr:uid="{00000000-0005-0000-0000-0000D89F0000}"/>
    <cellStyle name="20% - Accent1 4 4 2 2 6" xfId="41104" xr:uid="{00000000-0005-0000-0000-0000D99F0000}"/>
    <cellStyle name="20% - Accent1 4 4 2 2 6 2" xfId="41105" xr:uid="{00000000-0005-0000-0000-0000DA9F0000}"/>
    <cellStyle name="20% - Accent1 4 4 2 2 6 2 2" xfId="41106" xr:uid="{00000000-0005-0000-0000-0000DB9F0000}"/>
    <cellStyle name="20% - Accent1 4 4 2 2 6 2 2 2" xfId="41107" xr:uid="{00000000-0005-0000-0000-0000DC9F0000}"/>
    <cellStyle name="20% - Accent1 4 4 2 2 6 2 2 2 2" xfId="41108" xr:uid="{00000000-0005-0000-0000-0000DD9F0000}"/>
    <cellStyle name="20% - Accent1 4 4 2 2 6 2 2 3" xfId="41109" xr:uid="{00000000-0005-0000-0000-0000DE9F0000}"/>
    <cellStyle name="20% - Accent1 4 4 2 2 6 2 3" xfId="41110" xr:uid="{00000000-0005-0000-0000-0000DF9F0000}"/>
    <cellStyle name="20% - Accent1 4 4 2 2 6 2 3 2" xfId="41111" xr:uid="{00000000-0005-0000-0000-0000E09F0000}"/>
    <cellStyle name="20% - Accent1 4 4 2 2 6 2 4" xfId="41112" xr:uid="{00000000-0005-0000-0000-0000E19F0000}"/>
    <cellStyle name="20% - Accent1 4 4 2 2 6 3" xfId="41113" xr:uid="{00000000-0005-0000-0000-0000E29F0000}"/>
    <cellStyle name="20% - Accent1 4 4 2 2 6 3 2" xfId="41114" xr:uid="{00000000-0005-0000-0000-0000E39F0000}"/>
    <cellStyle name="20% - Accent1 4 4 2 2 6 3 2 2" xfId="41115" xr:uid="{00000000-0005-0000-0000-0000E49F0000}"/>
    <cellStyle name="20% - Accent1 4 4 2 2 6 3 2 2 2" xfId="41116" xr:uid="{00000000-0005-0000-0000-0000E59F0000}"/>
    <cellStyle name="20% - Accent1 4 4 2 2 6 3 2 3" xfId="41117" xr:uid="{00000000-0005-0000-0000-0000E69F0000}"/>
    <cellStyle name="20% - Accent1 4 4 2 2 6 3 3" xfId="41118" xr:uid="{00000000-0005-0000-0000-0000E79F0000}"/>
    <cellStyle name="20% - Accent1 4 4 2 2 6 3 3 2" xfId="41119" xr:uid="{00000000-0005-0000-0000-0000E89F0000}"/>
    <cellStyle name="20% - Accent1 4 4 2 2 6 3 4" xfId="41120" xr:uid="{00000000-0005-0000-0000-0000E99F0000}"/>
    <cellStyle name="20% - Accent1 4 4 2 2 6 4" xfId="41121" xr:uid="{00000000-0005-0000-0000-0000EA9F0000}"/>
    <cellStyle name="20% - Accent1 4 4 2 2 6 4 2" xfId="41122" xr:uid="{00000000-0005-0000-0000-0000EB9F0000}"/>
    <cellStyle name="20% - Accent1 4 4 2 2 6 4 2 2" xfId="41123" xr:uid="{00000000-0005-0000-0000-0000EC9F0000}"/>
    <cellStyle name="20% - Accent1 4 4 2 2 6 4 2 2 2" xfId="41124" xr:uid="{00000000-0005-0000-0000-0000ED9F0000}"/>
    <cellStyle name="20% - Accent1 4 4 2 2 6 4 2 3" xfId="41125" xr:uid="{00000000-0005-0000-0000-0000EE9F0000}"/>
    <cellStyle name="20% - Accent1 4 4 2 2 6 4 3" xfId="41126" xr:uid="{00000000-0005-0000-0000-0000EF9F0000}"/>
    <cellStyle name="20% - Accent1 4 4 2 2 6 4 3 2" xfId="41127" xr:uid="{00000000-0005-0000-0000-0000F09F0000}"/>
    <cellStyle name="20% - Accent1 4 4 2 2 6 4 4" xfId="41128" xr:uid="{00000000-0005-0000-0000-0000F19F0000}"/>
    <cellStyle name="20% - Accent1 4 4 2 2 6 5" xfId="41129" xr:uid="{00000000-0005-0000-0000-0000F29F0000}"/>
    <cellStyle name="20% - Accent1 4 4 2 2 6 5 2" xfId="41130" xr:uid="{00000000-0005-0000-0000-0000F39F0000}"/>
    <cellStyle name="20% - Accent1 4 4 2 2 6 5 2 2" xfId="41131" xr:uid="{00000000-0005-0000-0000-0000F49F0000}"/>
    <cellStyle name="20% - Accent1 4 4 2 2 6 5 3" xfId="41132" xr:uid="{00000000-0005-0000-0000-0000F59F0000}"/>
    <cellStyle name="20% - Accent1 4 4 2 2 6 6" xfId="41133" xr:uid="{00000000-0005-0000-0000-0000F69F0000}"/>
    <cellStyle name="20% - Accent1 4 4 2 2 6 6 2" xfId="41134" xr:uid="{00000000-0005-0000-0000-0000F79F0000}"/>
    <cellStyle name="20% - Accent1 4 4 2 2 6 6 2 2" xfId="41135" xr:uid="{00000000-0005-0000-0000-0000F89F0000}"/>
    <cellStyle name="20% - Accent1 4 4 2 2 6 6 3" xfId="41136" xr:uid="{00000000-0005-0000-0000-0000F99F0000}"/>
    <cellStyle name="20% - Accent1 4 4 2 2 6 7" xfId="41137" xr:uid="{00000000-0005-0000-0000-0000FA9F0000}"/>
    <cellStyle name="20% - Accent1 4 4 2 2 6 7 2" xfId="41138" xr:uid="{00000000-0005-0000-0000-0000FB9F0000}"/>
    <cellStyle name="20% - Accent1 4 4 2 2 6 8" xfId="41139" xr:uid="{00000000-0005-0000-0000-0000FC9F0000}"/>
    <cellStyle name="20% - Accent1 4 4 2 2 6 8 2" xfId="41140" xr:uid="{00000000-0005-0000-0000-0000FD9F0000}"/>
    <cellStyle name="20% - Accent1 4 4 2 2 6 9" xfId="41141" xr:uid="{00000000-0005-0000-0000-0000FE9F0000}"/>
    <cellStyle name="20% - Accent1 4 4 2 2 7" xfId="41142" xr:uid="{00000000-0005-0000-0000-0000FF9F0000}"/>
    <cellStyle name="20% - Accent1 4 4 2 2 7 2" xfId="41143" xr:uid="{00000000-0005-0000-0000-000000A00000}"/>
    <cellStyle name="20% - Accent1 4 4 2 2 7 2 2" xfId="41144" xr:uid="{00000000-0005-0000-0000-000001A00000}"/>
    <cellStyle name="20% - Accent1 4 4 2 2 7 2 2 2" xfId="41145" xr:uid="{00000000-0005-0000-0000-000002A00000}"/>
    <cellStyle name="20% - Accent1 4 4 2 2 7 2 3" xfId="41146" xr:uid="{00000000-0005-0000-0000-000003A00000}"/>
    <cellStyle name="20% - Accent1 4 4 2 2 7 3" xfId="41147" xr:uid="{00000000-0005-0000-0000-000004A00000}"/>
    <cellStyle name="20% - Accent1 4 4 2 2 7 3 2" xfId="41148" xr:uid="{00000000-0005-0000-0000-000005A00000}"/>
    <cellStyle name="20% - Accent1 4 4 2 2 7 4" xfId="41149" xr:uid="{00000000-0005-0000-0000-000006A00000}"/>
    <cellStyle name="20% - Accent1 4 4 2 2 8" xfId="41150" xr:uid="{00000000-0005-0000-0000-000007A00000}"/>
    <cellStyle name="20% - Accent1 4 4 2 2 8 2" xfId="41151" xr:uid="{00000000-0005-0000-0000-000008A00000}"/>
    <cellStyle name="20% - Accent1 4 4 2 2 8 2 2" xfId="41152" xr:uid="{00000000-0005-0000-0000-000009A00000}"/>
    <cellStyle name="20% - Accent1 4 4 2 2 8 2 2 2" xfId="41153" xr:uid="{00000000-0005-0000-0000-00000AA00000}"/>
    <cellStyle name="20% - Accent1 4 4 2 2 8 2 3" xfId="41154" xr:uid="{00000000-0005-0000-0000-00000BA00000}"/>
    <cellStyle name="20% - Accent1 4 4 2 2 8 3" xfId="41155" xr:uid="{00000000-0005-0000-0000-00000CA00000}"/>
    <cellStyle name="20% - Accent1 4 4 2 2 8 3 2" xfId="41156" xr:uid="{00000000-0005-0000-0000-00000DA00000}"/>
    <cellStyle name="20% - Accent1 4 4 2 2 8 4" xfId="41157" xr:uid="{00000000-0005-0000-0000-00000EA00000}"/>
    <cellStyle name="20% - Accent1 4 4 2 2 9" xfId="41158" xr:uid="{00000000-0005-0000-0000-00000FA00000}"/>
    <cellStyle name="20% - Accent1 4 4 2 2 9 2" xfId="41159" xr:uid="{00000000-0005-0000-0000-000010A00000}"/>
    <cellStyle name="20% - Accent1 4 4 2 2 9 2 2" xfId="41160" xr:uid="{00000000-0005-0000-0000-000011A00000}"/>
    <cellStyle name="20% - Accent1 4 4 2 2 9 2 2 2" xfId="41161" xr:uid="{00000000-0005-0000-0000-000012A00000}"/>
    <cellStyle name="20% - Accent1 4 4 2 2 9 2 3" xfId="41162" xr:uid="{00000000-0005-0000-0000-000013A00000}"/>
    <cellStyle name="20% - Accent1 4 4 2 2 9 3" xfId="41163" xr:uid="{00000000-0005-0000-0000-000014A00000}"/>
    <cellStyle name="20% - Accent1 4 4 2 2 9 3 2" xfId="41164" xr:uid="{00000000-0005-0000-0000-000015A00000}"/>
    <cellStyle name="20% - Accent1 4 4 2 2 9 4" xfId="41165" xr:uid="{00000000-0005-0000-0000-000016A00000}"/>
    <cellStyle name="20% - Accent1 4 4 2 3" xfId="41166" xr:uid="{00000000-0005-0000-0000-000017A00000}"/>
    <cellStyle name="20% - Accent1 4 4 2 3 10" xfId="41167" xr:uid="{00000000-0005-0000-0000-000018A00000}"/>
    <cellStyle name="20% - Accent1 4 4 2 3 10 2" xfId="41168" xr:uid="{00000000-0005-0000-0000-000019A00000}"/>
    <cellStyle name="20% - Accent1 4 4 2 3 11" xfId="41169" xr:uid="{00000000-0005-0000-0000-00001AA00000}"/>
    <cellStyle name="20% - Accent1 4 4 2 3 2" xfId="41170" xr:uid="{00000000-0005-0000-0000-00001BA00000}"/>
    <cellStyle name="20% - Accent1 4 4 2 3 2 2" xfId="41171" xr:uid="{00000000-0005-0000-0000-00001CA00000}"/>
    <cellStyle name="20% - Accent1 4 4 2 3 2 2 2" xfId="41172" xr:uid="{00000000-0005-0000-0000-00001DA00000}"/>
    <cellStyle name="20% - Accent1 4 4 2 3 2 2 2 2" xfId="41173" xr:uid="{00000000-0005-0000-0000-00001EA00000}"/>
    <cellStyle name="20% - Accent1 4 4 2 3 2 2 2 2 2" xfId="41174" xr:uid="{00000000-0005-0000-0000-00001FA00000}"/>
    <cellStyle name="20% - Accent1 4 4 2 3 2 2 2 3" xfId="41175" xr:uid="{00000000-0005-0000-0000-000020A00000}"/>
    <cellStyle name="20% - Accent1 4 4 2 3 2 2 3" xfId="41176" xr:uid="{00000000-0005-0000-0000-000021A00000}"/>
    <cellStyle name="20% - Accent1 4 4 2 3 2 2 3 2" xfId="41177" xr:uid="{00000000-0005-0000-0000-000022A00000}"/>
    <cellStyle name="20% - Accent1 4 4 2 3 2 2 4" xfId="41178" xr:uid="{00000000-0005-0000-0000-000023A00000}"/>
    <cellStyle name="20% - Accent1 4 4 2 3 2 3" xfId="41179" xr:uid="{00000000-0005-0000-0000-000024A00000}"/>
    <cellStyle name="20% - Accent1 4 4 2 3 2 3 2" xfId="41180" xr:uid="{00000000-0005-0000-0000-000025A00000}"/>
    <cellStyle name="20% - Accent1 4 4 2 3 2 3 2 2" xfId="41181" xr:uid="{00000000-0005-0000-0000-000026A00000}"/>
    <cellStyle name="20% - Accent1 4 4 2 3 2 3 2 2 2" xfId="41182" xr:uid="{00000000-0005-0000-0000-000027A00000}"/>
    <cellStyle name="20% - Accent1 4 4 2 3 2 3 2 3" xfId="41183" xr:uid="{00000000-0005-0000-0000-000028A00000}"/>
    <cellStyle name="20% - Accent1 4 4 2 3 2 3 3" xfId="41184" xr:uid="{00000000-0005-0000-0000-000029A00000}"/>
    <cellStyle name="20% - Accent1 4 4 2 3 2 3 3 2" xfId="41185" xr:uid="{00000000-0005-0000-0000-00002AA00000}"/>
    <cellStyle name="20% - Accent1 4 4 2 3 2 3 4" xfId="41186" xr:uid="{00000000-0005-0000-0000-00002BA00000}"/>
    <cellStyle name="20% - Accent1 4 4 2 3 2 4" xfId="41187" xr:uid="{00000000-0005-0000-0000-00002CA00000}"/>
    <cellStyle name="20% - Accent1 4 4 2 3 2 4 2" xfId="41188" xr:uid="{00000000-0005-0000-0000-00002DA00000}"/>
    <cellStyle name="20% - Accent1 4 4 2 3 2 4 2 2" xfId="41189" xr:uid="{00000000-0005-0000-0000-00002EA00000}"/>
    <cellStyle name="20% - Accent1 4 4 2 3 2 4 2 2 2" xfId="41190" xr:uid="{00000000-0005-0000-0000-00002FA00000}"/>
    <cellStyle name="20% - Accent1 4 4 2 3 2 4 2 3" xfId="41191" xr:uid="{00000000-0005-0000-0000-000030A00000}"/>
    <cellStyle name="20% - Accent1 4 4 2 3 2 4 3" xfId="41192" xr:uid="{00000000-0005-0000-0000-000031A00000}"/>
    <cellStyle name="20% - Accent1 4 4 2 3 2 4 3 2" xfId="41193" xr:uid="{00000000-0005-0000-0000-000032A00000}"/>
    <cellStyle name="20% - Accent1 4 4 2 3 2 4 4" xfId="41194" xr:uid="{00000000-0005-0000-0000-000033A00000}"/>
    <cellStyle name="20% - Accent1 4 4 2 3 2 5" xfId="41195" xr:uid="{00000000-0005-0000-0000-000034A00000}"/>
    <cellStyle name="20% - Accent1 4 4 2 3 2 5 2" xfId="41196" xr:uid="{00000000-0005-0000-0000-000035A00000}"/>
    <cellStyle name="20% - Accent1 4 4 2 3 2 5 2 2" xfId="41197" xr:uid="{00000000-0005-0000-0000-000036A00000}"/>
    <cellStyle name="20% - Accent1 4 4 2 3 2 5 3" xfId="41198" xr:uid="{00000000-0005-0000-0000-000037A00000}"/>
    <cellStyle name="20% - Accent1 4 4 2 3 2 6" xfId="41199" xr:uid="{00000000-0005-0000-0000-000038A00000}"/>
    <cellStyle name="20% - Accent1 4 4 2 3 2 6 2" xfId="41200" xr:uid="{00000000-0005-0000-0000-000039A00000}"/>
    <cellStyle name="20% - Accent1 4 4 2 3 2 6 2 2" xfId="41201" xr:uid="{00000000-0005-0000-0000-00003AA00000}"/>
    <cellStyle name="20% - Accent1 4 4 2 3 2 6 3" xfId="41202" xr:uid="{00000000-0005-0000-0000-00003BA00000}"/>
    <cellStyle name="20% - Accent1 4 4 2 3 2 7" xfId="41203" xr:uid="{00000000-0005-0000-0000-00003CA00000}"/>
    <cellStyle name="20% - Accent1 4 4 2 3 2 7 2" xfId="41204" xr:uid="{00000000-0005-0000-0000-00003DA00000}"/>
    <cellStyle name="20% - Accent1 4 4 2 3 2 8" xfId="41205" xr:uid="{00000000-0005-0000-0000-00003EA00000}"/>
    <cellStyle name="20% - Accent1 4 4 2 3 2 8 2" xfId="41206" xr:uid="{00000000-0005-0000-0000-00003FA00000}"/>
    <cellStyle name="20% - Accent1 4 4 2 3 2 9" xfId="41207" xr:uid="{00000000-0005-0000-0000-000040A00000}"/>
    <cellStyle name="20% - Accent1 4 4 2 3 3" xfId="41208" xr:uid="{00000000-0005-0000-0000-000041A00000}"/>
    <cellStyle name="20% - Accent1 4 4 2 3 3 2" xfId="41209" xr:uid="{00000000-0005-0000-0000-000042A00000}"/>
    <cellStyle name="20% - Accent1 4 4 2 3 3 2 2" xfId="41210" xr:uid="{00000000-0005-0000-0000-000043A00000}"/>
    <cellStyle name="20% - Accent1 4 4 2 3 3 2 2 2" xfId="41211" xr:uid="{00000000-0005-0000-0000-000044A00000}"/>
    <cellStyle name="20% - Accent1 4 4 2 3 3 2 2 2 2" xfId="41212" xr:uid="{00000000-0005-0000-0000-000045A00000}"/>
    <cellStyle name="20% - Accent1 4 4 2 3 3 2 2 3" xfId="41213" xr:uid="{00000000-0005-0000-0000-000046A00000}"/>
    <cellStyle name="20% - Accent1 4 4 2 3 3 2 3" xfId="41214" xr:uid="{00000000-0005-0000-0000-000047A00000}"/>
    <cellStyle name="20% - Accent1 4 4 2 3 3 2 3 2" xfId="41215" xr:uid="{00000000-0005-0000-0000-000048A00000}"/>
    <cellStyle name="20% - Accent1 4 4 2 3 3 2 4" xfId="41216" xr:uid="{00000000-0005-0000-0000-000049A00000}"/>
    <cellStyle name="20% - Accent1 4 4 2 3 3 3" xfId="41217" xr:uid="{00000000-0005-0000-0000-00004AA00000}"/>
    <cellStyle name="20% - Accent1 4 4 2 3 3 3 2" xfId="41218" xr:uid="{00000000-0005-0000-0000-00004BA00000}"/>
    <cellStyle name="20% - Accent1 4 4 2 3 3 3 2 2" xfId="41219" xr:uid="{00000000-0005-0000-0000-00004CA00000}"/>
    <cellStyle name="20% - Accent1 4 4 2 3 3 3 2 2 2" xfId="41220" xr:uid="{00000000-0005-0000-0000-00004DA00000}"/>
    <cellStyle name="20% - Accent1 4 4 2 3 3 3 2 3" xfId="41221" xr:uid="{00000000-0005-0000-0000-00004EA00000}"/>
    <cellStyle name="20% - Accent1 4 4 2 3 3 3 3" xfId="41222" xr:uid="{00000000-0005-0000-0000-00004FA00000}"/>
    <cellStyle name="20% - Accent1 4 4 2 3 3 3 3 2" xfId="41223" xr:uid="{00000000-0005-0000-0000-000050A00000}"/>
    <cellStyle name="20% - Accent1 4 4 2 3 3 3 4" xfId="41224" xr:uid="{00000000-0005-0000-0000-000051A00000}"/>
    <cellStyle name="20% - Accent1 4 4 2 3 3 4" xfId="41225" xr:uid="{00000000-0005-0000-0000-000052A00000}"/>
    <cellStyle name="20% - Accent1 4 4 2 3 3 4 2" xfId="41226" xr:uid="{00000000-0005-0000-0000-000053A00000}"/>
    <cellStyle name="20% - Accent1 4 4 2 3 3 4 2 2" xfId="41227" xr:uid="{00000000-0005-0000-0000-000054A00000}"/>
    <cellStyle name="20% - Accent1 4 4 2 3 3 4 2 2 2" xfId="41228" xr:uid="{00000000-0005-0000-0000-000055A00000}"/>
    <cellStyle name="20% - Accent1 4 4 2 3 3 4 2 3" xfId="41229" xr:uid="{00000000-0005-0000-0000-000056A00000}"/>
    <cellStyle name="20% - Accent1 4 4 2 3 3 4 3" xfId="41230" xr:uid="{00000000-0005-0000-0000-000057A00000}"/>
    <cellStyle name="20% - Accent1 4 4 2 3 3 4 3 2" xfId="41231" xr:uid="{00000000-0005-0000-0000-000058A00000}"/>
    <cellStyle name="20% - Accent1 4 4 2 3 3 4 4" xfId="41232" xr:uid="{00000000-0005-0000-0000-000059A00000}"/>
    <cellStyle name="20% - Accent1 4 4 2 3 3 5" xfId="41233" xr:uid="{00000000-0005-0000-0000-00005AA00000}"/>
    <cellStyle name="20% - Accent1 4 4 2 3 3 5 2" xfId="41234" xr:uid="{00000000-0005-0000-0000-00005BA00000}"/>
    <cellStyle name="20% - Accent1 4 4 2 3 3 5 2 2" xfId="41235" xr:uid="{00000000-0005-0000-0000-00005CA00000}"/>
    <cellStyle name="20% - Accent1 4 4 2 3 3 5 3" xfId="41236" xr:uid="{00000000-0005-0000-0000-00005DA00000}"/>
    <cellStyle name="20% - Accent1 4 4 2 3 3 6" xfId="41237" xr:uid="{00000000-0005-0000-0000-00005EA00000}"/>
    <cellStyle name="20% - Accent1 4 4 2 3 3 6 2" xfId="41238" xr:uid="{00000000-0005-0000-0000-00005FA00000}"/>
    <cellStyle name="20% - Accent1 4 4 2 3 3 6 2 2" xfId="41239" xr:uid="{00000000-0005-0000-0000-000060A00000}"/>
    <cellStyle name="20% - Accent1 4 4 2 3 3 6 3" xfId="41240" xr:uid="{00000000-0005-0000-0000-000061A00000}"/>
    <cellStyle name="20% - Accent1 4 4 2 3 3 7" xfId="41241" xr:uid="{00000000-0005-0000-0000-000062A00000}"/>
    <cellStyle name="20% - Accent1 4 4 2 3 3 7 2" xfId="41242" xr:uid="{00000000-0005-0000-0000-000063A00000}"/>
    <cellStyle name="20% - Accent1 4 4 2 3 3 8" xfId="41243" xr:uid="{00000000-0005-0000-0000-000064A00000}"/>
    <cellStyle name="20% - Accent1 4 4 2 3 3 8 2" xfId="41244" xr:uid="{00000000-0005-0000-0000-000065A00000}"/>
    <cellStyle name="20% - Accent1 4 4 2 3 3 9" xfId="41245" xr:uid="{00000000-0005-0000-0000-000066A00000}"/>
    <cellStyle name="20% - Accent1 4 4 2 3 4" xfId="41246" xr:uid="{00000000-0005-0000-0000-000067A00000}"/>
    <cellStyle name="20% - Accent1 4 4 2 3 4 2" xfId="41247" xr:uid="{00000000-0005-0000-0000-000068A00000}"/>
    <cellStyle name="20% - Accent1 4 4 2 3 4 2 2" xfId="41248" xr:uid="{00000000-0005-0000-0000-000069A00000}"/>
    <cellStyle name="20% - Accent1 4 4 2 3 4 2 2 2" xfId="41249" xr:uid="{00000000-0005-0000-0000-00006AA00000}"/>
    <cellStyle name="20% - Accent1 4 4 2 3 4 2 3" xfId="41250" xr:uid="{00000000-0005-0000-0000-00006BA00000}"/>
    <cellStyle name="20% - Accent1 4 4 2 3 4 3" xfId="41251" xr:uid="{00000000-0005-0000-0000-00006CA00000}"/>
    <cellStyle name="20% - Accent1 4 4 2 3 4 3 2" xfId="41252" xr:uid="{00000000-0005-0000-0000-00006DA00000}"/>
    <cellStyle name="20% - Accent1 4 4 2 3 4 4" xfId="41253" xr:uid="{00000000-0005-0000-0000-00006EA00000}"/>
    <cellStyle name="20% - Accent1 4 4 2 3 5" xfId="41254" xr:uid="{00000000-0005-0000-0000-00006FA00000}"/>
    <cellStyle name="20% - Accent1 4 4 2 3 5 2" xfId="41255" xr:uid="{00000000-0005-0000-0000-000070A00000}"/>
    <cellStyle name="20% - Accent1 4 4 2 3 5 2 2" xfId="41256" xr:uid="{00000000-0005-0000-0000-000071A00000}"/>
    <cellStyle name="20% - Accent1 4 4 2 3 5 2 2 2" xfId="41257" xr:uid="{00000000-0005-0000-0000-000072A00000}"/>
    <cellStyle name="20% - Accent1 4 4 2 3 5 2 3" xfId="41258" xr:uid="{00000000-0005-0000-0000-000073A00000}"/>
    <cellStyle name="20% - Accent1 4 4 2 3 5 3" xfId="41259" xr:uid="{00000000-0005-0000-0000-000074A00000}"/>
    <cellStyle name="20% - Accent1 4 4 2 3 5 3 2" xfId="41260" xr:uid="{00000000-0005-0000-0000-000075A00000}"/>
    <cellStyle name="20% - Accent1 4 4 2 3 5 4" xfId="41261" xr:uid="{00000000-0005-0000-0000-000076A00000}"/>
    <cellStyle name="20% - Accent1 4 4 2 3 6" xfId="41262" xr:uid="{00000000-0005-0000-0000-000077A00000}"/>
    <cellStyle name="20% - Accent1 4 4 2 3 6 2" xfId="41263" xr:uid="{00000000-0005-0000-0000-000078A00000}"/>
    <cellStyle name="20% - Accent1 4 4 2 3 6 2 2" xfId="41264" xr:uid="{00000000-0005-0000-0000-000079A00000}"/>
    <cellStyle name="20% - Accent1 4 4 2 3 6 2 2 2" xfId="41265" xr:uid="{00000000-0005-0000-0000-00007AA00000}"/>
    <cellStyle name="20% - Accent1 4 4 2 3 6 2 3" xfId="41266" xr:uid="{00000000-0005-0000-0000-00007BA00000}"/>
    <cellStyle name="20% - Accent1 4 4 2 3 6 3" xfId="41267" xr:uid="{00000000-0005-0000-0000-00007CA00000}"/>
    <cellStyle name="20% - Accent1 4 4 2 3 6 3 2" xfId="41268" xr:uid="{00000000-0005-0000-0000-00007DA00000}"/>
    <cellStyle name="20% - Accent1 4 4 2 3 6 4" xfId="41269" xr:uid="{00000000-0005-0000-0000-00007EA00000}"/>
    <cellStyle name="20% - Accent1 4 4 2 3 7" xfId="41270" xr:uid="{00000000-0005-0000-0000-00007FA00000}"/>
    <cellStyle name="20% - Accent1 4 4 2 3 7 2" xfId="41271" xr:uid="{00000000-0005-0000-0000-000080A00000}"/>
    <cellStyle name="20% - Accent1 4 4 2 3 7 2 2" xfId="41272" xr:uid="{00000000-0005-0000-0000-000081A00000}"/>
    <cellStyle name="20% - Accent1 4 4 2 3 7 3" xfId="41273" xr:uid="{00000000-0005-0000-0000-000082A00000}"/>
    <cellStyle name="20% - Accent1 4 4 2 3 8" xfId="41274" xr:uid="{00000000-0005-0000-0000-000083A00000}"/>
    <cellStyle name="20% - Accent1 4 4 2 3 8 2" xfId="41275" xr:uid="{00000000-0005-0000-0000-000084A00000}"/>
    <cellStyle name="20% - Accent1 4 4 2 3 8 2 2" xfId="41276" xr:uid="{00000000-0005-0000-0000-000085A00000}"/>
    <cellStyle name="20% - Accent1 4 4 2 3 8 3" xfId="41277" xr:uid="{00000000-0005-0000-0000-000086A00000}"/>
    <cellStyle name="20% - Accent1 4 4 2 3 9" xfId="41278" xr:uid="{00000000-0005-0000-0000-000087A00000}"/>
    <cellStyle name="20% - Accent1 4 4 2 3 9 2" xfId="41279" xr:uid="{00000000-0005-0000-0000-000088A00000}"/>
    <cellStyle name="20% - Accent1 4 4 2 4" xfId="41280" xr:uid="{00000000-0005-0000-0000-000089A00000}"/>
    <cellStyle name="20% - Accent1 4 4 2 4 10" xfId="41281" xr:uid="{00000000-0005-0000-0000-00008AA00000}"/>
    <cellStyle name="20% - Accent1 4 4 2 4 10 2" xfId="41282" xr:uid="{00000000-0005-0000-0000-00008BA00000}"/>
    <cellStyle name="20% - Accent1 4 4 2 4 11" xfId="41283" xr:uid="{00000000-0005-0000-0000-00008CA00000}"/>
    <cellStyle name="20% - Accent1 4 4 2 4 2" xfId="41284" xr:uid="{00000000-0005-0000-0000-00008DA00000}"/>
    <cellStyle name="20% - Accent1 4 4 2 4 2 2" xfId="41285" xr:uid="{00000000-0005-0000-0000-00008EA00000}"/>
    <cellStyle name="20% - Accent1 4 4 2 4 2 2 2" xfId="41286" xr:uid="{00000000-0005-0000-0000-00008FA00000}"/>
    <cellStyle name="20% - Accent1 4 4 2 4 2 2 2 2" xfId="41287" xr:uid="{00000000-0005-0000-0000-000090A00000}"/>
    <cellStyle name="20% - Accent1 4 4 2 4 2 2 2 2 2" xfId="41288" xr:uid="{00000000-0005-0000-0000-000091A00000}"/>
    <cellStyle name="20% - Accent1 4 4 2 4 2 2 2 3" xfId="41289" xr:uid="{00000000-0005-0000-0000-000092A00000}"/>
    <cellStyle name="20% - Accent1 4 4 2 4 2 2 3" xfId="41290" xr:uid="{00000000-0005-0000-0000-000093A00000}"/>
    <cellStyle name="20% - Accent1 4 4 2 4 2 2 3 2" xfId="41291" xr:uid="{00000000-0005-0000-0000-000094A00000}"/>
    <cellStyle name="20% - Accent1 4 4 2 4 2 2 4" xfId="41292" xr:uid="{00000000-0005-0000-0000-000095A00000}"/>
    <cellStyle name="20% - Accent1 4 4 2 4 2 3" xfId="41293" xr:uid="{00000000-0005-0000-0000-000096A00000}"/>
    <cellStyle name="20% - Accent1 4 4 2 4 2 3 2" xfId="41294" xr:uid="{00000000-0005-0000-0000-000097A00000}"/>
    <cellStyle name="20% - Accent1 4 4 2 4 2 3 2 2" xfId="41295" xr:uid="{00000000-0005-0000-0000-000098A00000}"/>
    <cellStyle name="20% - Accent1 4 4 2 4 2 3 2 2 2" xfId="41296" xr:uid="{00000000-0005-0000-0000-000099A00000}"/>
    <cellStyle name="20% - Accent1 4 4 2 4 2 3 2 3" xfId="41297" xr:uid="{00000000-0005-0000-0000-00009AA00000}"/>
    <cellStyle name="20% - Accent1 4 4 2 4 2 3 3" xfId="41298" xr:uid="{00000000-0005-0000-0000-00009BA00000}"/>
    <cellStyle name="20% - Accent1 4 4 2 4 2 3 3 2" xfId="41299" xr:uid="{00000000-0005-0000-0000-00009CA00000}"/>
    <cellStyle name="20% - Accent1 4 4 2 4 2 3 4" xfId="41300" xr:uid="{00000000-0005-0000-0000-00009DA00000}"/>
    <cellStyle name="20% - Accent1 4 4 2 4 2 4" xfId="41301" xr:uid="{00000000-0005-0000-0000-00009EA00000}"/>
    <cellStyle name="20% - Accent1 4 4 2 4 2 4 2" xfId="41302" xr:uid="{00000000-0005-0000-0000-00009FA00000}"/>
    <cellStyle name="20% - Accent1 4 4 2 4 2 4 2 2" xfId="41303" xr:uid="{00000000-0005-0000-0000-0000A0A00000}"/>
    <cellStyle name="20% - Accent1 4 4 2 4 2 4 2 2 2" xfId="41304" xr:uid="{00000000-0005-0000-0000-0000A1A00000}"/>
    <cellStyle name="20% - Accent1 4 4 2 4 2 4 2 3" xfId="41305" xr:uid="{00000000-0005-0000-0000-0000A2A00000}"/>
    <cellStyle name="20% - Accent1 4 4 2 4 2 4 3" xfId="41306" xr:uid="{00000000-0005-0000-0000-0000A3A00000}"/>
    <cellStyle name="20% - Accent1 4 4 2 4 2 4 3 2" xfId="41307" xr:uid="{00000000-0005-0000-0000-0000A4A00000}"/>
    <cellStyle name="20% - Accent1 4 4 2 4 2 4 4" xfId="41308" xr:uid="{00000000-0005-0000-0000-0000A5A00000}"/>
    <cellStyle name="20% - Accent1 4 4 2 4 2 5" xfId="41309" xr:uid="{00000000-0005-0000-0000-0000A6A00000}"/>
    <cellStyle name="20% - Accent1 4 4 2 4 2 5 2" xfId="41310" xr:uid="{00000000-0005-0000-0000-0000A7A00000}"/>
    <cellStyle name="20% - Accent1 4 4 2 4 2 5 2 2" xfId="41311" xr:uid="{00000000-0005-0000-0000-0000A8A00000}"/>
    <cellStyle name="20% - Accent1 4 4 2 4 2 5 3" xfId="41312" xr:uid="{00000000-0005-0000-0000-0000A9A00000}"/>
    <cellStyle name="20% - Accent1 4 4 2 4 2 6" xfId="41313" xr:uid="{00000000-0005-0000-0000-0000AAA00000}"/>
    <cellStyle name="20% - Accent1 4 4 2 4 2 6 2" xfId="41314" xr:uid="{00000000-0005-0000-0000-0000ABA00000}"/>
    <cellStyle name="20% - Accent1 4 4 2 4 2 6 2 2" xfId="41315" xr:uid="{00000000-0005-0000-0000-0000ACA00000}"/>
    <cellStyle name="20% - Accent1 4 4 2 4 2 6 3" xfId="41316" xr:uid="{00000000-0005-0000-0000-0000ADA00000}"/>
    <cellStyle name="20% - Accent1 4 4 2 4 2 7" xfId="41317" xr:uid="{00000000-0005-0000-0000-0000AEA00000}"/>
    <cellStyle name="20% - Accent1 4 4 2 4 2 7 2" xfId="41318" xr:uid="{00000000-0005-0000-0000-0000AFA00000}"/>
    <cellStyle name="20% - Accent1 4 4 2 4 2 8" xfId="41319" xr:uid="{00000000-0005-0000-0000-0000B0A00000}"/>
    <cellStyle name="20% - Accent1 4 4 2 4 2 8 2" xfId="41320" xr:uid="{00000000-0005-0000-0000-0000B1A00000}"/>
    <cellStyle name="20% - Accent1 4 4 2 4 2 9" xfId="41321" xr:uid="{00000000-0005-0000-0000-0000B2A00000}"/>
    <cellStyle name="20% - Accent1 4 4 2 4 3" xfId="41322" xr:uid="{00000000-0005-0000-0000-0000B3A00000}"/>
    <cellStyle name="20% - Accent1 4 4 2 4 3 2" xfId="41323" xr:uid="{00000000-0005-0000-0000-0000B4A00000}"/>
    <cellStyle name="20% - Accent1 4 4 2 4 3 2 2" xfId="41324" xr:uid="{00000000-0005-0000-0000-0000B5A00000}"/>
    <cellStyle name="20% - Accent1 4 4 2 4 3 2 2 2" xfId="41325" xr:uid="{00000000-0005-0000-0000-0000B6A00000}"/>
    <cellStyle name="20% - Accent1 4 4 2 4 3 2 2 2 2" xfId="41326" xr:uid="{00000000-0005-0000-0000-0000B7A00000}"/>
    <cellStyle name="20% - Accent1 4 4 2 4 3 2 2 3" xfId="41327" xr:uid="{00000000-0005-0000-0000-0000B8A00000}"/>
    <cellStyle name="20% - Accent1 4 4 2 4 3 2 3" xfId="41328" xr:uid="{00000000-0005-0000-0000-0000B9A00000}"/>
    <cellStyle name="20% - Accent1 4 4 2 4 3 2 3 2" xfId="41329" xr:uid="{00000000-0005-0000-0000-0000BAA00000}"/>
    <cellStyle name="20% - Accent1 4 4 2 4 3 2 4" xfId="41330" xr:uid="{00000000-0005-0000-0000-0000BBA00000}"/>
    <cellStyle name="20% - Accent1 4 4 2 4 3 3" xfId="41331" xr:uid="{00000000-0005-0000-0000-0000BCA00000}"/>
    <cellStyle name="20% - Accent1 4 4 2 4 3 3 2" xfId="41332" xr:uid="{00000000-0005-0000-0000-0000BDA00000}"/>
    <cellStyle name="20% - Accent1 4 4 2 4 3 3 2 2" xfId="41333" xr:uid="{00000000-0005-0000-0000-0000BEA00000}"/>
    <cellStyle name="20% - Accent1 4 4 2 4 3 3 2 2 2" xfId="41334" xr:uid="{00000000-0005-0000-0000-0000BFA00000}"/>
    <cellStyle name="20% - Accent1 4 4 2 4 3 3 2 3" xfId="41335" xr:uid="{00000000-0005-0000-0000-0000C0A00000}"/>
    <cellStyle name="20% - Accent1 4 4 2 4 3 3 3" xfId="41336" xr:uid="{00000000-0005-0000-0000-0000C1A00000}"/>
    <cellStyle name="20% - Accent1 4 4 2 4 3 3 3 2" xfId="41337" xr:uid="{00000000-0005-0000-0000-0000C2A00000}"/>
    <cellStyle name="20% - Accent1 4 4 2 4 3 3 4" xfId="41338" xr:uid="{00000000-0005-0000-0000-0000C3A00000}"/>
    <cellStyle name="20% - Accent1 4 4 2 4 3 4" xfId="41339" xr:uid="{00000000-0005-0000-0000-0000C4A00000}"/>
    <cellStyle name="20% - Accent1 4 4 2 4 3 4 2" xfId="41340" xr:uid="{00000000-0005-0000-0000-0000C5A00000}"/>
    <cellStyle name="20% - Accent1 4 4 2 4 3 4 2 2" xfId="41341" xr:uid="{00000000-0005-0000-0000-0000C6A00000}"/>
    <cellStyle name="20% - Accent1 4 4 2 4 3 4 2 2 2" xfId="41342" xr:uid="{00000000-0005-0000-0000-0000C7A00000}"/>
    <cellStyle name="20% - Accent1 4 4 2 4 3 4 2 3" xfId="41343" xr:uid="{00000000-0005-0000-0000-0000C8A00000}"/>
    <cellStyle name="20% - Accent1 4 4 2 4 3 4 3" xfId="41344" xr:uid="{00000000-0005-0000-0000-0000C9A00000}"/>
    <cellStyle name="20% - Accent1 4 4 2 4 3 4 3 2" xfId="41345" xr:uid="{00000000-0005-0000-0000-0000CAA00000}"/>
    <cellStyle name="20% - Accent1 4 4 2 4 3 4 4" xfId="41346" xr:uid="{00000000-0005-0000-0000-0000CBA00000}"/>
    <cellStyle name="20% - Accent1 4 4 2 4 3 5" xfId="41347" xr:uid="{00000000-0005-0000-0000-0000CCA00000}"/>
    <cellStyle name="20% - Accent1 4 4 2 4 3 5 2" xfId="41348" xr:uid="{00000000-0005-0000-0000-0000CDA00000}"/>
    <cellStyle name="20% - Accent1 4 4 2 4 3 5 2 2" xfId="41349" xr:uid="{00000000-0005-0000-0000-0000CEA00000}"/>
    <cellStyle name="20% - Accent1 4 4 2 4 3 5 3" xfId="41350" xr:uid="{00000000-0005-0000-0000-0000CFA00000}"/>
    <cellStyle name="20% - Accent1 4 4 2 4 3 6" xfId="41351" xr:uid="{00000000-0005-0000-0000-0000D0A00000}"/>
    <cellStyle name="20% - Accent1 4 4 2 4 3 6 2" xfId="41352" xr:uid="{00000000-0005-0000-0000-0000D1A00000}"/>
    <cellStyle name="20% - Accent1 4 4 2 4 3 6 2 2" xfId="41353" xr:uid="{00000000-0005-0000-0000-0000D2A00000}"/>
    <cellStyle name="20% - Accent1 4 4 2 4 3 6 3" xfId="41354" xr:uid="{00000000-0005-0000-0000-0000D3A00000}"/>
    <cellStyle name="20% - Accent1 4 4 2 4 3 7" xfId="41355" xr:uid="{00000000-0005-0000-0000-0000D4A00000}"/>
    <cellStyle name="20% - Accent1 4 4 2 4 3 7 2" xfId="41356" xr:uid="{00000000-0005-0000-0000-0000D5A00000}"/>
    <cellStyle name="20% - Accent1 4 4 2 4 3 8" xfId="41357" xr:uid="{00000000-0005-0000-0000-0000D6A00000}"/>
    <cellStyle name="20% - Accent1 4 4 2 4 3 8 2" xfId="41358" xr:uid="{00000000-0005-0000-0000-0000D7A00000}"/>
    <cellStyle name="20% - Accent1 4 4 2 4 3 9" xfId="41359" xr:uid="{00000000-0005-0000-0000-0000D8A00000}"/>
    <cellStyle name="20% - Accent1 4 4 2 4 4" xfId="41360" xr:uid="{00000000-0005-0000-0000-0000D9A00000}"/>
    <cellStyle name="20% - Accent1 4 4 2 4 4 2" xfId="41361" xr:uid="{00000000-0005-0000-0000-0000DAA00000}"/>
    <cellStyle name="20% - Accent1 4 4 2 4 4 2 2" xfId="41362" xr:uid="{00000000-0005-0000-0000-0000DBA00000}"/>
    <cellStyle name="20% - Accent1 4 4 2 4 4 2 2 2" xfId="41363" xr:uid="{00000000-0005-0000-0000-0000DCA00000}"/>
    <cellStyle name="20% - Accent1 4 4 2 4 4 2 3" xfId="41364" xr:uid="{00000000-0005-0000-0000-0000DDA00000}"/>
    <cellStyle name="20% - Accent1 4 4 2 4 4 3" xfId="41365" xr:uid="{00000000-0005-0000-0000-0000DEA00000}"/>
    <cellStyle name="20% - Accent1 4 4 2 4 4 3 2" xfId="41366" xr:uid="{00000000-0005-0000-0000-0000DFA00000}"/>
    <cellStyle name="20% - Accent1 4 4 2 4 4 4" xfId="41367" xr:uid="{00000000-0005-0000-0000-0000E0A00000}"/>
    <cellStyle name="20% - Accent1 4 4 2 4 5" xfId="41368" xr:uid="{00000000-0005-0000-0000-0000E1A00000}"/>
    <cellStyle name="20% - Accent1 4 4 2 4 5 2" xfId="41369" xr:uid="{00000000-0005-0000-0000-0000E2A00000}"/>
    <cellStyle name="20% - Accent1 4 4 2 4 5 2 2" xfId="41370" xr:uid="{00000000-0005-0000-0000-0000E3A00000}"/>
    <cellStyle name="20% - Accent1 4 4 2 4 5 2 2 2" xfId="41371" xr:uid="{00000000-0005-0000-0000-0000E4A00000}"/>
    <cellStyle name="20% - Accent1 4 4 2 4 5 2 3" xfId="41372" xr:uid="{00000000-0005-0000-0000-0000E5A00000}"/>
    <cellStyle name="20% - Accent1 4 4 2 4 5 3" xfId="41373" xr:uid="{00000000-0005-0000-0000-0000E6A00000}"/>
    <cellStyle name="20% - Accent1 4 4 2 4 5 3 2" xfId="41374" xr:uid="{00000000-0005-0000-0000-0000E7A00000}"/>
    <cellStyle name="20% - Accent1 4 4 2 4 5 4" xfId="41375" xr:uid="{00000000-0005-0000-0000-0000E8A00000}"/>
    <cellStyle name="20% - Accent1 4 4 2 4 6" xfId="41376" xr:uid="{00000000-0005-0000-0000-0000E9A00000}"/>
    <cellStyle name="20% - Accent1 4 4 2 4 6 2" xfId="41377" xr:uid="{00000000-0005-0000-0000-0000EAA00000}"/>
    <cellStyle name="20% - Accent1 4 4 2 4 6 2 2" xfId="41378" xr:uid="{00000000-0005-0000-0000-0000EBA00000}"/>
    <cellStyle name="20% - Accent1 4 4 2 4 6 2 2 2" xfId="41379" xr:uid="{00000000-0005-0000-0000-0000ECA00000}"/>
    <cellStyle name="20% - Accent1 4 4 2 4 6 2 3" xfId="41380" xr:uid="{00000000-0005-0000-0000-0000EDA00000}"/>
    <cellStyle name="20% - Accent1 4 4 2 4 6 3" xfId="41381" xr:uid="{00000000-0005-0000-0000-0000EEA00000}"/>
    <cellStyle name="20% - Accent1 4 4 2 4 6 3 2" xfId="41382" xr:uid="{00000000-0005-0000-0000-0000EFA00000}"/>
    <cellStyle name="20% - Accent1 4 4 2 4 6 4" xfId="41383" xr:uid="{00000000-0005-0000-0000-0000F0A00000}"/>
    <cellStyle name="20% - Accent1 4 4 2 4 7" xfId="41384" xr:uid="{00000000-0005-0000-0000-0000F1A00000}"/>
    <cellStyle name="20% - Accent1 4 4 2 4 7 2" xfId="41385" xr:uid="{00000000-0005-0000-0000-0000F2A00000}"/>
    <cellStyle name="20% - Accent1 4 4 2 4 7 2 2" xfId="41386" xr:uid="{00000000-0005-0000-0000-0000F3A00000}"/>
    <cellStyle name="20% - Accent1 4 4 2 4 7 3" xfId="41387" xr:uid="{00000000-0005-0000-0000-0000F4A00000}"/>
    <cellStyle name="20% - Accent1 4 4 2 4 8" xfId="41388" xr:uid="{00000000-0005-0000-0000-0000F5A00000}"/>
    <cellStyle name="20% - Accent1 4 4 2 4 8 2" xfId="41389" xr:uid="{00000000-0005-0000-0000-0000F6A00000}"/>
    <cellStyle name="20% - Accent1 4 4 2 4 8 2 2" xfId="41390" xr:uid="{00000000-0005-0000-0000-0000F7A00000}"/>
    <cellStyle name="20% - Accent1 4 4 2 4 8 3" xfId="41391" xr:uid="{00000000-0005-0000-0000-0000F8A00000}"/>
    <cellStyle name="20% - Accent1 4 4 2 4 9" xfId="41392" xr:uid="{00000000-0005-0000-0000-0000F9A00000}"/>
    <cellStyle name="20% - Accent1 4 4 2 4 9 2" xfId="41393" xr:uid="{00000000-0005-0000-0000-0000FAA00000}"/>
    <cellStyle name="20% - Accent1 4 4 2 5" xfId="41394" xr:uid="{00000000-0005-0000-0000-0000FBA00000}"/>
    <cellStyle name="20% - Accent1 4 4 2 5 10" xfId="41395" xr:uid="{00000000-0005-0000-0000-0000FCA00000}"/>
    <cellStyle name="20% - Accent1 4 4 2 5 10 2" xfId="41396" xr:uid="{00000000-0005-0000-0000-0000FDA00000}"/>
    <cellStyle name="20% - Accent1 4 4 2 5 11" xfId="41397" xr:uid="{00000000-0005-0000-0000-0000FEA00000}"/>
    <cellStyle name="20% - Accent1 4 4 2 5 2" xfId="41398" xr:uid="{00000000-0005-0000-0000-0000FFA00000}"/>
    <cellStyle name="20% - Accent1 4 4 2 5 2 2" xfId="41399" xr:uid="{00000000-0005-0000-0000-000000A10000}"/>
    <cellStyle name="20% - Accent1 4 4 2 5 2 2 2" xfId="41400" xr:uid="{00000000-0005-0000-0000-000001A10000}"/>
    <cellStyle name="20% - Accent1 4 4 2 5 2 2 2 2" xfId="41401" xr:uid="{00000000-0005-0000-0000-000002A10000}"/>
    <cellStyle name="20% - Accent1 4 4 2 5 2 2 2 2 2" xfId="41402" xr:uid="{00000000-0005-0000-0000-000003A10000}"/>
    <cellStyle name="20% - Accent1 4 4 2 5 2 2 2 3" xfId="41403" xr:uid="{00000000-0005-0000-0000-000004A10000}"/>
    <cellStyle name="20% - Accent1 4 4 2 5 2 2 3" xfId="41404" xr:uid="{00000000-0005-0000-0000-000005A10000}"/>
    <cellStyle name="20% - Accent1 4 4 2 5 2 2 3 2" xfId="41405" xr:uid="{00000000-0005-0000-0000-000006A10000}"/>
    <cellStyle name="20% - Accent1 4 4 2 5 2 2 4" xfId="41406" xr:uid="{00000000-0005-0000-0000-000007A10000}"/>
    <cellStyle name="20% - Accent1 4 4 2 5 2 3" xfId="41407" xr:uid="{00000000-0005-0000-0000-000008A10000}"/>
    <cellStyle name="20% - Accent1 4 4 2 5 2 3 2" xfId="41408" xr:uid="{00000000-0005-0000-0000-000009A10000}"/>
    <cellStyle name="20% - Accent1 4 4 2 5 2 3 2 2" xfId="41409" xr:uid="{00000000-0005-0000-0000-00000AA10000}"/>
    <cellStyle name="20% - Accent1 4 4 2 5 2 3 2 2 2" xfId="41410" xr:uid="{00000000-0005-0000-0000-00000BA10000}"/>
    <cellStyle name="20% - Accent1 4 4 2 5 2 3 2 3" xfId="41411" xr:uid="{00000000-0005-0000-0000-00000CA10000}"/>
    <cellStyle name="20% - Accent1 4 4 2 5 2 3 3" xfId="41412" xr:uid="{00000000-0005-0000-0000-00000DA10000}"/>
    <cellStyle name="20% - Accent1 4 4 2 5 2 3 3 2" xfId="41413" xr:uid="{00000000-0005-0000-0000-00000EA10000}"/>
    <cellStyle name="20% - Accent1 4 4 2 5 2 3 4" xfId="41414" xr:uid="{00000000-0005-0000-0000-00000FA10000}"/>
    <cellStyle name="20% - Accent1 4 4 2 5 2 4" xfId="41415" xr:uid="{00000000-0005-0000-0000-000010A10000}"/>
    <cellStyle name="20% - Accent1 4 4 2 5 2 4 2" xfId="41416" xr:uid="{00000000-0005-0000-0000-000011A10000}"/>
    <cellStyle name="20% - Accent1 4 4 2 5 2 4 2 2" xfId="41417" xr:uid="{00000000-0005-0000-0000-000012A10000}"/>
    <cellStyle name="20% - Accent1 4 4 2 5 2 4 2 2 2" xfId="41418" xr:uid="{00000000-0005-0000-0000-000013A10000}"/>
    <cellStyle name="20% - Accent1 4 4 2 5 2 4 2 3" xfId="41419" xr:uid="{00000000-0005-0000-0000-000014A10000}"/>
    <cellStyle name="20% - Accent1 4 4 2 5 2 4 3" xfId="41420" xr:uid="{00000000-0005-0000-0000-000015A10000}"/>
    <cellStyle name="20% - Accent1 4 4 2 5 2 4 3 2" xfId="41421" xr:uid="{00000000-0005-0000-0000-000016A10000}"/>
    <cellStyle name="20% - Accent1 4 4 2 5 2 4 4" xfId="41422" xr:uid="{00000000-0005-0000-0000-000017A10000}"/>
    <cellStyle name="20% - Accent1 4 4 2 5 2 5" xfId="41423" xr:uid="{00000000-0005-0000-0000-000018A10000}"/>
    <cellStyle name="20% - Accent1 4 4 2 5 2 5 2" xfId="41424" xr:uid="{00000000-0005-0000-0000-000019A10000}"/>
    <cellStyle name="20% - Accent1 4 4 2 5 2 5 2 2" xfId="41425" xr:uid="{00000000-0005-0000-0000-00001AA10000}"/>
    <cellStyle name="20% - Accent1 4 4 2 5 2 5 3" xfId="41426" xr:uid="{00000000-0005-0000-0000-00001BA10000}"/>
    <cellStyle name="20% - Accent1 4 4 2 5 2 6" xfId="41427" xr:uid="{00000000-0005-0000-0000-00001CA10000}"/>
    <cellStyle name="20% - Accent1 4 4 2 5 2 6 2" xfId="41428" xr:uid="{00000000-0005-0000-0000-00001DA10000}"/>
    <cellStyle name="20% - Accent1 4 4 2 5 2 6 2 2" xfId="41429" xr:uid="{00000000-0005-0000-0000-00001EA10000}"/>
    <cellStyle name="20% - Accent1 4 4 2 5 2 6 3" xfId="41430" xr:uid="{00000000-0005-0000-0000-00001FA10000}"/>
    <cellStyle name="20% - Accent1 4 4 2 5 2 7" xfId="41431" xr:uid="{00000000-0005-0000-0000-000020A10000}"/>
    <cellStyle name="20% - Accent1 4 4 2 5 2 7 2" xfId="41432" xr:uid="{00000000-0005-0000-0000-000021A10000}"/>
    <cellStyle name="20% - Accent1 4 4 2 5 2 8" xfId="41433" xr:uid="{00000000-0005-0000-0000-000022A10000}"/>
    <cellStyle name="20% - Accent1 4 4 2 5 2 8 2" xfId="41434" xr:uid="{00000000-0005-0000-0000-000023A10000}"/>
    <cellStyle name="20% - Accent1 4 4 2 5 2 9" xfId="41435" xr:uid="{00000000-0005-0000-0000-000024A10000}"/>
    <cellStyle name="20% - Accent1 4 4 2 5 3" xfId="41436" xr:uid="{00000000-0005-0000-0000-000025A10000}"/>
    <cellStyle name="20% - Accent1 4 4 2 5 3 2" xfId="41437" xr:uid="{00000000-0005-0000-0000-000026A10000}"/>
    <cellStyle name="20% - Accent1 4 4 2 5 3 2 2" xfId="41438" xr:uid="{00000000-0005-0000-0000-000027A10000}"/>
    <cellStyle name="20% - Accent1 4 4 2 5 3 2 2 2" xfId="41439" xr:uid="{00000000-0005-0000-0000-000028A10000}"/>
    <cellStyle name="20% - Accent1 4 4 2 5 3 2 2 2 2" xfId="41440" xr:uid="{00000000-0005-0000-0000-000029A10000}"/>
    <cellStyle name="20% - Accent1 4 4 2 5 3 2 2 3" xfId="41441" xr:uid="{00000000-0005-0000-0000-00002AA10000}"/>
    <cellStyle name="20% - Accent1 4 4 2 5 3 2 3" xfId="41442" xr:uid="{00000000-0005-0000-0000-00002BA10000}"/>
    <cellStyle name="20% - Accent1 4 4 2 5 3 2 3 2" xfId="41443" xr:uid="{00000000-0005-0000-0000-00002CA10000}"/>
    <cellStyle name="20% - Accent1 4 4 2 5 3 2 4" xfId="41444" xr:uid="{00000000-0005-0000-0000-00002DA10000}"/>
    <cellStyle name="20% - Accent1 4 4 2 5 3 3" xfId="41445" xr:uid="{00000000-0005-0000-0000-00002EA10000}"/>
    <cellStyle name="20% - Accent1 4 4 2 5 3 3 2" xfId="41446" xr:uid="{00000000-0005-0000-0000-00002FA10000}"/>
    <cellStyle name="20% - Accent1 4 4 2 5 3 3 2 2" xfId="41447" xr:uid="{00000000-0005-0000-0000-000030A10000}"/>
    <cellStyle name="20% - Accent1 4 4 2 5 3 3 2 2 2" xfId="41448" xr:uid="{00000000-0005-0000-0000-000031A10000}"/>
    <cellStyle name="20% - Accent1 4 4 2 5 3 3 2 3" xfId="41449" xr:uid="{00000000-0005-0000-0000-000032A10000}"/>
    <cellStyle name="20% - Accent1 4 4 2 5 3 3 3" xfId="41450" xr:uid="{00000000-0005-0000-0000-000033A10000}"/>
    <cellStyle name="20% - Accent1 4 4 2 5 3 3 3 2" xfId="41451" xr:uid="{00000000-0005-0000-0000-000034A10000}"/>
    <cellStyle name="20% - Accent1 4 4 2 5 3 3 4" xfId="41452" xr:uid="{00000000-0005-0000-0000-000035A10000}"/>
    <cellStyle name="20% - Accent1 4 4 2 5 3 4" xfId="41453" xr:uid="{00000000-0005-0000-0000-000036A10000}"/>
    <cellStyle name="20% - Accent1 4 4 2 5 3 4 2" xfId="41454" xr:uid="{00000000-0005-0000-0000-000037A10000}"/>
    <cellStyle name="20% - Accent1 4 4 2 5 3 4 2 2" xfId="41455" xr:uid="{00000000-0005-0000-0000-000038A10000}"/>
    <cellStyle name="20% - Accent1 4 4 2 5 3 4 2 2 2" xfId="41456" xr:uid="{00000000-0005-0000-0000-000039A10000}"/>
    <cellStyle name="20% - Accent1 4 4 2 5 3 4 2 3" xfId="41457" xr:uid="{00000000-0005-0000-0000-00003AA10000}"/>
    <cellStyle name="20% - Accent1 4 4 2 5 3 4 3" xfId="41458" xr:uid="{00000000-0005-0000-0000-00003BA10000}"/>
    <cellStyle name="20% - Accent1 4 4 2 5 3 4 3 2" xfId="41459" xr:uid="{00000000-0005-0000-0000-00003CA10000}"/>
    <cellStyle name="20% - Accent1 4 4 2 5 3 4 4" xfId="41460" xr:uid="{00000000-0005-0000-0000-00003DA10000}"/>
    <cellStyle name="20% - Accent1 4 4 2 5 3 5" xfId="41461" xr:uid="{00000000-0005-0000-0000-00003EA10000}"/>
    <cellStyle name="20% - Accent1 4 4 2 5 3 5 2" xfId="41462" xr:uid="{00000000-0005-0000-0000-00003FA10000}"/>
    <cellStyle name="20% - Accent1 4 4 2 5 3 5 2 2" xfId="41463" xr:uid="{00000000-0005-0000-0000-000040A10000}"/>
    <cellStyle name="20% - Accent1 4 4 2 5 3 5 3" xfId="41464" xr:uid="{00000000-0005-0000-0000-000041A10000}"/>
    <cellStyle name="20% - Accent1 4 4 2 5 3 6" xfId="41465" xr:uid="{00000000-0005-0000-0000-000042A10000}"/>
    <cellStyle name="20% - Accent1 4 4 2 5 3 6 2" xfId="41466" xr:uid="{00000000-0005-0000-0000-000043A10000}"/>
    <cellStyle name="20% - Accent1 4 4 2 5 3 6 2 2" xfId="41467" xr:uid="{00000000-0005-0000-0000-000044A10000}"/>
    <cellStyle name="20% - Accent1 4 4 2 5 3 6 3" xfId="41468" xr:uid="{00000000-0005-0000-0000-000045A10000}"/>
    <cellStyle name="20% - Accent1 4 4 2 5 3 7" xfId="41469" xr:uid="{00000000-0005-0000-0000-000046A10000}"/>
    <cellStyle name="20% - Accent1 4 4 2 5 3 7 2" xfId="41470" xr:uid="{00000000-0005-0000-0000-000047A10000}"/>
    <cellStyle name="20% - Accent1 4 4 2 5 3 8" xfId="41471" xr:uid="{00000000-0005-0000-0000-000048A10000}"/>
    <cellStyle name="20% - Accent1 4 4 2 5 3 8 2" xfId="41472" xr:uid="{00000000-0005-0000-0000-000049A10000}"/>
    <cellStyle name="20% - Accent1 4 4 2 5 3 9" xfId="41473" xr:uid="{00000000-0005-0000-0000-00004AA10000}"/>
    <cellStyle name="20% - Accent1 4 4 2 5 4" xfId="41474" xr:uid="{00000000-0005-0000-0000-00004BA10000}"/>
    <cellStyle name="20% - Accent1 4 4 2 5 4 2" xfId="41475" xr:uid="{00000000-0005-0000-0000-00004CA10000}"/>
    <cellStyle name="20% - Accent1 4 4 2 5 4 2 2" xfId="41476" xr:uid="{00000000-0005-0000-0000-00004DA10000}"/>
    <cellStyle name="20% - Accent1 4 4 2 5 4 2 2 2" xfId="41477" xr:uid="{00000000-0005-0000-0000-00004EA10000}"/>
    <cellStyle name="20% - Accent1 4 4 2 5 4 2 3" xfId="41478" xr:uid="{00000000-0005-0000-0000-00004FA10000}"/>
    <cellStyle name="20% - Accent1 4 4 2 5 4 3" xfId="41479" xr:uid="{00000000-0005-0000-0000-000050A10000}"/>
    <cellStyle name="20% - Accent1 4 4 2 5 4 3 2" xfId="41480" xr:uid="{00000000-0005-0000-0000-000051A10000}"/>
    <cellStyle name="20% - Accent1 4 4 2 5 4 4" xfId="41481" xr:uid="{00000000-0005-0000-0000-000052A10000}"/>
    <cellStyle name="20% - Accent1 4 4 2 5 5" xfId="41482" xr:uid="{00000000-0005-0000-0000-000053A10000}"/>
    <cellStyle name="20% - Accent1 4 4 2 5 5 2" xfId="41483" xr:uid="{00000000-0005-0000-0000-000054A10000}"/>
    <cellStyle name="20% - Accent1 4 4 2 5 5 2 2" xfId="41484" xr:uid="{00000000-0005-0000-0000-000055A10000}"/>
    <cellStyle name="20% - Accent1 4 4 2 5 5 2 2 2" xfId="41485" xr:uid="{00000000-0005-0000-0000-000056A10000}"/>
    <cellStyle name="20% - Accent1 4 4 2 5 5 2 3" xfId="41486" xr:uid="{00000000-0005-0000-0000-000057A10000}"/>
    <cellStyle name="20% - Accent1 4 4 2 5 5 3" xfId="41487" xr:uid="{00000000-0005-0000-0000-000058A10000}"/>
    <cellStyle name="20% - Accent1 4 4 2 5 5 3 2" xfId="41488" xr:uid="{00000000-0005-0000-0000-000059A10000}"/>
    <cellStyle name="20% - Accent1 4 4 2 5 5 4" xfId="41489" xr:uid="{00000000-0005-0000-0000-00005AA10000}"/>
    <cellStyle name="20% - Accent1 4 4 2 5 6" xfId="41490" xr:uid="{00000000-0005-0000-0000-00005BA10000}"/>
    <cellStyle name="20% - Accent1 4 4 2 5 6 2" xfId="41491" xr:uid="{00000000-0005-0000-0000-00005CA10000}"/>
    <cellStyle name="20% - Accent1 4 4 2 5 6 2 2" xfId="41492" xr:uid="{00000000-0005-0000-0000-00005DA10000}"/>
    <cellStyle name="20% - Accent1 4 4 2 5 6 2 2 2" xfId="41493" xr:uid="{00000000-0005-0000-0000-00005EA10000}"/>
    <cellStyle name="20% - Accent1 4 4 2 5 6 2 3" xfId="41494" xr:uid="{00000000-0005-0000-0000-00005FA10000}"/>
    <cellStyle name="20% - Accent1 4 4 2 5 6 3" xfId="41495" xr:uid="{00000000-0005-0000-0000-000060A10000}"/>
    <cellStyle name="20% - Accent1 4 4 2 5 6 3 2" xfId="41496" xr:uid="{00000000-0005-0000-0000-000061A10000}"/>
    <cellStyle name="20% - Accent1 4 4 2 5 6 4" xfId="41497" xr:uid="{00000000-0005-0000-0000-000062A10000}"/>
    <cellStyle name="20% - Accent1 4 4 2 5 7" xfId="41498" xr:uid="{00000000-0005-0000-0000-000063A10000}"/>
    <cellStyle name="20% - Accent1 4 4 2 5 7 2" xfId="41499" xr:uid="{00000000-0005-0000-0000-000064A10000}"/>
    <cellStyle name="20% - Accent1 4 4 2 5 7 2 2" xfId="41500" xr:uid="{00000000-0005-0000-0000-000065A10000}"/>
    <cellStyle name="20% - Accent1 4 4 2 5 7 3" xfId="41501" xr:uid="{00000000-0005-0000-0000-000066A10000}"/>
    <cellStyle name="20% - Accent1 4 4 2 5 8" xfId="41502" xr:uid="{00000000-0005-0000-0000-000067A10000}"/>
    <cellStyle name="20% - Accent1 4 4 2 5 8 2" xfId="41503" xr:uid="{00000000-0005-0000-0000-000068A10000}"/>
    <cellStyle name="20% - Accent1 4 4 2 5 8 2 2" xfId="41504" xr:uid="{00000000-0005-0000-0000-000069A10000}"/>
    <cellStyle name="20% - Accent1 4 4 2 5 8 3" xfId="41505" xr:uid="{00000000-0005-0000-0000-00006AA10000}"/>
    <cellStyle name="20% - Accent1 4 4 2 5 9" xfId="41506" xr:uid="{00000000-0005-0000-0000-00006BA10000}"/>
    <cellStyle name="20% - Accent1 4 4 2 5 9 2" xfId="41507" xr:uid="{00000000-0005-0000-0000-00006CA10000}"/>
    <cellStyle name="20% - Accent1 4 4 2 6" xfId="41508" xr:uid="{00000000-0005-0000-0000-00006DA10000}"/>
    <cellStyle name="20% - Accent1 4 4 2 6 2" xfId="41509" xr:uid="{00000000-0005-0000-0000-00006EA10000}"/>
    <cellStyle name="20% - Accent1 4 4 2 6 2 2" xfId="41510" xr:uid="{00000000-0005-0000-0000-00006FA10000}"/>
    <cellStyle name="20% - Accent1 4 4 2 6 2 2 2" xfId="41511" xr:uid="{00000000-0005-0000-0000-000070A10000}"/>
    <cellStyle name="20% - Accent1 4 4 2 6 2 2 2 2" xfId="41512" xr:uid="{00000000-0005-0000-0000-000071A10000}"/>
    <cellStyle name="20% - Accent1 4 4 2 6 2 2 3" xfId="41513" xr:uid="{00000000-0005-0000-0000-000072A10000}"/>
    <cellStyle name="20% - Accent1 4 4 2 6 2 3" xfId="41514" xr:uid="{00000000-0005-0000-0000-000073A10000}"/>
    <cellStyle name="20% - Accent1 4 4 2 6 2 3 2" xfId="41515" xr:uid="{00000000-0005-0000-0000-000074A10000}"/>
    <cellStyle name="20% - Accent1 4 4 2 6 2 4" xfId="41516" xr:uid="{00000000-0005-0000-0000-000075A10000}"/>
    <cellStyle name="20% - Accent1 4 4 2 6 3" xfId="41517" xr:uid="{00000000-0005-0000-0000-000076A10000}"/>
    <cellStyle name="20% - Accent1 4 4 2 6 3 2" xfId="41518" xr:uid="{00000000-0005-0000-0000-000077A10000}"/>
    <cellStyle name="20% - Accent1 4 4 2 6 3 2 2" xfId="41519" xr:uid="{00000000-0005-0000-0000-000078A10000}"/>
    <cellStyle name="20% - Accent1 4 4 2 6 3 2 2 2" xfId="41520" xr:uid="{00000000-0005-0000-0000-000079A10000}"/>
    <cellStyle name="20% - Accent1 4 4 2 6 3 2 3" xfId="41521" xr:uid="{00000000-0005-0000-0000-00007AA10000}"/>
    <cellStyle name="20% - Accent1 4 4 2 6 3 3" xfId="41522" xr:uid="{00000000-0005-0000-0000-00007BA10000}"/>
    <cellStyle name="20% - Accent1 4 4 2 6 3 3 2" xfId="41523" xr:uid="{00000000-0005-0000-0000-00007CA10000}"/>
    <cellStyle name="20% - Accent1 4 4 2 6 3 4" xfId="41524" xr:uid="{00000000-0005-0000-0000-00007DA10000}"/>
    <cellStyle name="20% - Accent1 4 4 2 6 4" xfId="41525" xr:uid="{00000000-0005-0000-0000-00007EA10000}"/>
    <cellStyle name="20% - Accent1 4 4 2 6 4 2" xfId="41526" xr:uid="{00000000-0005-0000-0000-00007FA10000}"/>
    <cellStyle name="20% - Accent1 4 4 2 6 4 2 2" xfId="41527" xr:uid="{00000000-0005-0000-0000-000080A10000}"/>
    <cellStyle name="20% - Accent1 4 4 2 6 4 2 2 2" xfId="41528" xr:uid="{00000000-0005-0000-0000-000081A10000}"/>
    <cellStyle name="20% - Accent1 4 4 2 6 4 2 3" xfId="41529" xr:uid="{00000000-0005-0000-0000-000082A10000}"/>
    <cellStyle name="20% - Accent1 4 4 2 6 4 3" xfId="41530" xr:uid="{00000000-0005-0000-0000-000083A10000}"/>
    <cellStyle name="20% - Accent1 4 4 2 6 4 3 2" xfId="41531" xr:uid="{00000000-0005-0000-0000-000084A10000}"/>
    <cellStyle name="20% - Accent1 4 4 2 6 4 4" xfId="41532" xr:uid="{00000000-0005-0000-0000-000085A10000}"/>
    <cellStyle name="20% - Accent1 4 4 2 6 5" xfId="41533" xr:uid="{00000000-0005-0000-0000-000086A10000}"/>
    <cellStyle name="20% - Accent1 4 4 2 6 5 2" xfId="41534" xr:uid="{00000000-0005-0000-0000-000087A10000}"/>
    <cellStyle name="20% - Accent1 4 4 2 6 5 2 2" xfId="41535" xr:uid="{00000000-0005-0000-0000-000088A10000}"/>
    <cellStyle name="20% - Accent1 4 4 2 6 5 3" xfId="41536" xr:uid="{00000000-0005-0000-0000-000089A10000}"/>
    <cellStyle name="20% - Accent1 4 4 2 6 6" xfId="41537" xr:uid="{00000000-0005-0000-0000-00008AA10000}"/>
    <cellStyle name="20% - Accent1 4 4 2 6 6 2" xfId="41538" xr:uid="{00000000-0005-0000-0000-00008BA10000}"/>
    <cellStyle name="20% - Accent1 4 4 2 6 6 2 2" xfId="41539" xr:uid="{00000000-0005-0000-0000-00008CA10000}"/>
    <cellStyle name="20% - Accent1 4 4 2 6 6 3" xfId="41540" xr:uid="{00000000-0005-0000-0000-00008DA10000}"/>
    <cellStyle name="20% - Accent1 4 4 2 6 7" xfId="41541" xr:uid="{00000000-0005-0000-0000-00008EA10000}"/>
    <cellStyle name="20% - Accent1 4 4 2 6 7 2" xfId="41542" xr:uid="{00000000-0005-0000-0000-00008FA10000}"/>
    <cellStyle name="20% - Accent1 4 4 2 6 8" xfId="41543" xr:uid="{00000000-0005-0000-0000-000090A10000}"/>
    <cellStyle name="20% - Accent1 4 4 2 6 8 2" xfId="41544" xr:uid="{00000000-0005-0000-0000-000091A10000}"/>
    <cellStyle name="20% - Accent1 4 4 2 6 9" xfId="41545" xr:uid="{00000000-0005-0000-0000-000092A10000}"/>
    <cellStyle name="20% - Accent1 4 4 2 7" xfId="41546" xr:uid="{00000000-0005-0000-0000-000093A10000}"/>
    <cellStyle name="20% - Accent1 4 4 2 7 2" xfId="41547" xr:uid="{00000000-0005-0000-0000-000094A10000}"/>
    <cellStyle name="20% - Accent1 4 4 2 7 2 2" xfId="41548" xr:uid="{00000000-0005-0000-0000-000095A10000}"/>
    <cellStyle name="20% - Accent1 4 4 2 7 2 2 2" xfId="41549" xr:uid="{00000000-0005-0000-0000-000096A10000}"/>
    <cellStyle name="20% - Accent1 4 4 2 7 2 2 2 2" xfId="41550" xr:uid="{00000000-0005-0000-0000-000097A10000}"/>
    <cellStyle name="20% - Accent1 4 4 2 7 2 2 3" xfId="41551" xr:uid="{00000000-0005-0000-0000-000098A10000}"/>
    <cellStyle name="20% - Accent1 4 4 2 7 2 3" xfId="41552" xr:uid="{00000000-0005-0000-0000-000099A10000}"/>
    <cellStyle name="20% - Accent1 4 4 2 7 2 3 2" xfId="41553" xr:uid="{00000000-0005-0000-0000-00009AA10000}"/>
    <cellStyle name="20% - Accent1 4 4 2 7 2 4" xfId="41554" xr:uid="{00000000-0005-0000-0000-00009BA10000}"/>
    <cellStyle name="20% - Accent1 4 4 2 7 3" xfId="41555" xr:uid="{00000000-0005-0000-0000-00009CA10000}"/>
    <cellStyle name="20% - Accent1 4 4 2 7 3 2" xfId="41556" xr:uid="{00000000-0005-0000-0000-00009DA10000}"/>
    <cellStyle name="20% - Accent1 4 4 2 7 3 2 2" xfId="41557" xr:uid="{00000000-0005-0000-0000-00009EA10000}"/>
    <cellStyle name="20% - Accent1 4 4 2 7 3 2 2 2" xfId="41558" xr:uid="{00000000-0005-0000-0000-00009FA10000}"/>
    <cellStyle name="20% - Accent1 4 4 2 7 3 2 3" xfId="41559" xr:uid="{00000000-0005-0000-0000-0000A0A10000}"/>
    <cellStyle name="20% - Accent1 4 4 2 7 3 3" xfId="41560" xr:uid="{00000000-0005-0000-0000-0000A1A10000}"/>
    <cellStyle name="20% - Accent1 4 4 2 7 3 3 2" xfId="41561" xr:uid="{00000000-0005-0000-0000-0000A2A10000}"/>
    <cellStyle name="20% - Accent1 4 4 2 7 3 4" xfId="41562" xr:uid="{00000000-0005-0000-0000-0000A3A10000}"/>
    <cellStyle name="20% - Accent1 4 4 2 7 4" xfId="41563" xr:uid="{00000000-0005-0000-0000-0000A4A10000}"/>
    <cellStyle name="20% - Accent1 4 4 2 7 4 2" xfId="41564" xr:uid="{00000000-0005-0000-0000-0000A5A10000}"/>
    <cellStyle name="20% - Accent1 4 4 2 7 4 2 2" xfId="41565" xr:uid="{00000000-0005-0000-0000-0000A6A10000}"/>
    <cellStyle name="20% - Accent1 4 4 2 7 4 2 2 2" xfId="41566" xr:uid="{00000000-0005-0000-0000-0000A7A10000}"/>
    <cellStyle name="20% - Accent1 4 4 2 7 4 2 3" xfId="41567" xr:uid="{00000000-0005-0000-0000-0000A8A10000}"/>
    <cellStyle name="20% - Accent1 4 4 2 7 4 3" xfId="41568" xr:uid="{00000000-0005-0000-0000-0000A9A10000}"/>
    <cellStyle name="20% - Accent1 4 4 2 7 4 3 2" xfId="41569" xr:uid="{00000000-0005-0000-0000-0000AAA10000}"/>
    <cellStyle name="20% - Accent1 4 4 2 7 4 4" xfId="41570" xr:uid="{00000000-0005-0000-0000-0000ABA10000}"/>
    <cellStyle name="20% - Accent1 4 4 2 7 5" xfId="41571" xr:uid="{00000000-0005-0000-0000-0000ACA10000}"/>
    <cellStyle name="20% - Accent1 4 4 2 7 5 2" xfId="41572" xr:uid="{00000000-0005-0000-0000-0000ADA10000}"/>
    <cellStyle name="20% - Accent1 4 4 2 7 5 2 2" xfId="41573" xr:uid="{00000000-0005-0000-0000-0000AEA10000}"/>
    <cellStyle name="20% - Accent1 4 4 2 7 5 3" xfId="41574" xr:uid="{00000000-0005-0000-0000-0000AFA10000}"/>
    <cellStyle name="20% - Accent1 4 4 2 7 6" xfId="41575" xr:uid="{00000000-0005-0000-0000-0000B0A10000}"/>
    <cellStyle name="20% - Accent1 4 4 2 7 6 2" xfId="41576" xr:uid="{00000000-0005-0000-0000-0000B1A10000}"/>
    <cellStyle name="20% - Accent1 4 4 2 7 6 2 2" xfId="41577" xr:uid="{00000000-0005-0000-0000-0000B2A10000}"/>
    <cellStyle name="20% - Accent1 4 4 2 7 6 3" xfId="41578" xr:uid="{00000000-0005-0000-0000-0000B3A10000}"/>
    <cellStyle name="20% - Accent1 4 4 2 7 7" xfId="41579" xr:uid="{00000000-0005-0000-0000-0000B4A10000}"/>
    <cellStyle name="20% - Accent1 4 4 2 7 7 2" xfId="41580" xr:uid="{00000000-0005-0000-0000-0000B5A10000}"/>
    <cellStyle name="20% - Accent1 4 4 2 7 8" xfId="41581" xr:uid="{00000000-0005-0000-0000-0000B6A10000}"/>
    <cellStyle name="20% - Accent1 4 4 2 7 8 2" xfId="41582" xr:uid="{00000000-0005-0000-0000-0000B7A10000}"/>
    <cellStyle name="20% - Accent1 4 4 2 7 9" xfId="41583" xr:uid="{00000000-0005-0000-0000-0000B8A10000}"/>
    <cellStyle name="20% - Accent1 4 4 2 8" xfId="41584" xr:uid="{00000000-0005-0000-0000-0000B9A10000}"/>
    <cellStyle name="20% - Accent1 4 4 2 8 2" xfId="41585" xr:uid="{00000000-0005-0000-0000-0000BAA10000}"/>
    <cellStyle name="20% - Accent1 4 4 2 8 2 2" xfId="41586" xr:uid="{00000000-0005-0000-0000-0000BBA10000}"/>
    <cellStyle name="20% - Accent1 4 4 2 8 2 2 2" xfId="41587" xr:uid="{00000000-0005-0000-0000-0000BCA10000}"/>
    <cellStyle name="20% - Accent1 4 4 2 8 2 3" xfId="41588" xr:uid="{00000000-0005-0000-0000-0000BDA10000}"/>
    <cellStyle name="20% - Accent1 4 4 2 8 3" xfId="41589" xr:uid="{00000000-0005-0000-0000-0000BEA10000}"/>
    <cellStyle name="20% - Accent1 4 4 2 8 3 2" xfId="41590" xr:uid="{00000000-0005-0000-0000-0000BFA10000}"/>
    <cellStyle name="20% - Accent1 4 4 2 8 4" xfId="41591" xr:uid="{00000000-0005-0000-0000-0000C0A10000}"/>
    <cellStyle name="20% - Accent1 4 4 2 9" xfId="41592" xr:uid="{00000000-0005-0000-0000-0000C1A10000}"/>
    <cellStyle name="20% - Accent1 4 4 2 9 2" xfId="41593" xr:uid="{00000000-0005-0000-0000-0000C2A10000}"/>
    <cellStyle name="20% - Accent1 4 4 2 9 2 2" xfId="41594" xr:uid="{00000000-0005-0000-0000-0000C3A10000}"/>
    <cellStyle name="20% - Accent1 4 4 2 9 2 2 2" xfId="41595" xr:uid="{00000000-0005-0000-0000-0000C4A10000}"/>
    <cellStyle name="20% - Accent1 4 4 2 9 2 3" xfId="41596" xr:uid="{00000000-0005-0000-0000-0000C5A10000}"/>
    <cellStyle name="20% - Accent1 4 4 2 9 3" xfId="41597" xr:uid="{00000000-0005-0000-0000-0000C6A10000}"/>
    <cellStyle name="20% - Accent1 4 4 2 9 3 2" xfId="41598" xr:uid="{00000000-0005-0000-0000-0000C7A10000}"/>
    <cellStyle name="20% - Accent1 4 4 2 9 4" xfId="41599" xr:uid="{00000000-0005-0000-0000-0000C8A10000}"/>
    <cellStyle name="20% - Accent1 4 4 3" xfId="41600" xr:uid="{00000000-0005-0000-0000-0000C9A10000}"/>
    <cellStyle name="20% - Accent1 4 4 3 10" xfId="41601" xr:uid="{00000000-0005-0000-0000-0000CAA10000}"/>
    <cellStyle name="20% - Accent1 4 4 3 10 2" xfId="41602" xr:uid="{00000000-0005-0000-0000-0000CBA10000}"/>
    <cellStyle name="20% - Accent1 4 4 3 10 2 2" xfId="41603" xr:uid="{00000000-0005-0000-0000-0000CCA10000}"/>
    <cellStyle name="20% - Accent1 4 4 3 10 3" xfId="41604" xr:uid="{00000000-0005-0000-0000-0000CDA10000}"/>
    <cellStyle name="20% - Accent1 4 4 3 11" xfId="41605" xr:uid="{00000000-0005-0000-0000-0000CEA10000}"/>
    <cellStyle name="20% - Accent1 4 4 3 11 2" xfId="41606" xr:uid="{00000000-0005-0000-0000-0000CFA10000}"/>
    <cellStyle name="20% - Accent1 4 4 3 11 2 2" xfId="41607" xr:uid="{00000000-0005-0000-0000-0000D0A10000}"/>
    <cellStyle name="20% - Accent1 4 4 3 11 3" xfId="41608" xr:uid="{00000000-0005-0000-0000-0000D1A10000}"/>
    <cellStyle name="20% - Accent1 4 4 3 12" xfId="41609" xr:uid="{00000000-0005-0000-0000-0000D2A10000}"/>
    <cellStyle name="20% - Accent1 4 4 3 12 2" xfId="41610" xr:uid="{00000000-0005-0000-0000-0000D3A10000}"/>
    <cellStyle name="20% - Accent1 4 4 3 13" xfId="41611" xr:uid="{00000000-0005-0000-0000-0000D4A10000}"/>
    <cellStyle name="20% - Accent1 4 4 3 13 2" xfId="41612" xr:uid="{00000000-0005-0000-0000-0000D5A10000}"/>
    <cellStyle name="20% - Accent1 4 4 3 14" xfId="41613" xr:uid="{00000000-0005-0000-0000-0000D6A10000}"/>
    <cellStyle name="20% - Accent1 4 4 3 2" xfId="41614" xr:uid="{00000000-0005-0000-0000-0000D7A10000}"/>
    <cellStyle name="20% - Accent1 4 4 3 2 10" xfId="41615" xr:uid="{00000000-0005-0000-0000-0000D8A10000}"/>
    <cellStyle name="20% - Accent1 4 4 3 2 10 2" xfId="41616" xr:uid="{00000000-0005-0000-0000-0000D9A10000}"/>
    <cellStyle name="20% - Accent1 4 4 3 2 11" xfId="41617" xr:uid="{00000000-0005-0000-0000-0000DAA10000}"/>
    <cellStyle name="20% - Accent1 4 4 3 2 2" xfId="41618" xr:uid="{00000000-0005-0000-0000-0000DBA10000}"/>
    <cellStyle name="20% - Accent1 4 4 3 2 2 2" xfId="41619" xr:uid="{00000000-0005-0000-0000-0000DCA10000}"/>
    <cellStyle name="20% - Accent1 4 4 3 2 2 2 2" xfId="41620" xr:uid="{00000000-0005-0000-0000-0000DDA10000}"/>
    <cellStyle name="20% - Accent1 4 4 3 2 2 2 2 2" xfId="41621" xr:uid="{00000000-0005-0000-0000-0000DEA10000}"/>
    <cellStyle name="20% - Accent1 4 4 3 2 2 2 2 2 2" xfId="41622" xr:uid="{00000000-0005-0000-0000-0000DFA10000}"/>
    <cellStyle name="20% - Accent1 4 4 3 2 2 2 2 3" xfId="41623" xr:uid="{00000000-0005-0000-0000-0000E0A10000}"/>
    <cellStyle name="20% - Accent1 4 4 3 2 2 2 3" xfId="41624" xr:uid="{00000000-0005-0000-0000-0000E1A10000}"/>
    <cellStyle name="20% - Accent1 4 4 3 2 2 2 3 2" xfId="41625" xr:uid="{00000000-0005-0000-0000-0000E2A10000}"/>
    <cellStyle name="20% - Accent1 4 4 3 2 2 2 4" xfId="41626" xr:uid="{00000000-0005-0000-0000-0000E3A10000}"/>
    <cellStyle name="20% - Accent1 4 4 3 2 2 3" xfId="41627" xr:uid="{00000000-0005-0000-0000-0000E4A10000}"/>
    <cellStyle name="20% - Accent1 4 4 3 2 2 3 2" xfId="41628" xr:uid="{00000000-0005-0000-0000-0000E5A10000}"/>
    <cellStyle name="20% - Accent1 4 4 3 2 2 3 2 2" xfId="41629" xr:uid="{00000000-0005-0000-0000-0000E6A10000}"/>
    <cellStyle name="20% - Accent1 4 4 3 2 2 3 2 2 2" xfId="41630" xr:uid="{00000000-0005-0000-0000-0000E7A10000}"/>
    <cellStyle name="20% - Accent1 4 4 3 2 2 3 2 3" xfId="41631" xr:uid="{00000000-0005-0000-0000-0000E8A10000}"/>
    <cellStyle name="20% - Accent1 4 4 3 2 2 3 3" xfId="41632" xr:uid="{00000000-0005-0000-0000-0000E9A10000}"/>
    <cellStyle name="20% - Accent1 4 4 3 2 2 3 3 2" xfId="41633" xr:uid="{00000000-0005-0000-0000-0000EAA10000}"/>
    <cellStyle name="20% - Accent1 4 4 3 2 2 3 4" xfId="41634" xr:uid="{00000000-0005-0000-0000-0000EBA10000}"/>
    <cellStyle name="20% - Accent1 4 4 3 2 2 4" xfId="41635" xr:uid="{00000000-0005-0000-0000-0000ECA10000}"/>
    <cellStyle name="20% - Accent1 4 4 3 2 2 4 2" xfId="41636" xr:uid="{00000000-0005-0000-0000-0000EDA10000}"/>
    <cellStyle name="20% - Accent1 4 4 3 2 2 4 2 2" xfId="41637" xr:uid="{00000000-0005-0000-0000-0000EEA10000}"/>
    <cellStyle name="20% - Accent1 4 4 3 2 2 4 2 2 2" xfId="41638" xr:uid="{00000000-0005-0000-0000-0000EFA10000}"/>
    <cellStyle name="20% - Accent1 4 4 3 2 2 4 2 3" xfId="41639" xr:uid="{00000000-0005-0000-0000-0000F0A10000}"/>
    <cellStyle name="20% - Accent1 4 4 3 2 2 4 3" xfId="41640" xr:uid="{00000000-0005-0000-0000-0000F1A10000}"/>
    <cellStyle name="20% - Accent1 4 4 3 2 2 4 3 2" xfId="41641" xr:uid="{00000000-0005-0000-0000-0000F2A10000}"/>
    <cellStyle name="20% - Accent1 4 4 3 2 2 4 4" xfId="41642" xr:uid="{00000000-0005-0000-0000-0000F3A10000}"/>
    <cellStyle name="20% - Accent1 4 4 3 2 2 5" xfId="41643" xr:uid="{00000000-0005-0000-0000-0000F4A10000}"/>
    <cellStyle name="20% - Accent1 4 4 3 2 2 5 2" xfId="41644" xr:uid="{00000000-0005-0000-0000-0000F5A10000}"/>
    <cellStyle name="20% - Accent1 4 4 3 2 2 5 2 2" xfId="41645" xr:uid="{00000000-0005-0000-0000-0000F6A10000}"/>
    <cellStyle name="20% - Accent1 4 4 3 2 2 5 3" xfId="41646" xr:uid="{00000000-0005-0000-0000-0000F7A10000}"/>
    <cellStyle name="20% - Accent1 4 4 3 2 2 6" xfId="41647" xr:uid="{00000000-0005-0000-0000-0000F8A10000}"/>
    <cellStyle name="20% - Accent1 4 4 3 2 2 6 2" xfId="41648" xr:uid="{00000000-0005-0000-0000-0000F9A10000}"/>
    <cellStyle name="20% - Accent1 4 4 3 2 2 6 2 2" xfId="41649" xr:uid="{00000000-0005-0000-0000-0000FAA10000}"/>
    <cellStyle name="20% - Accent1 4 4 3 2 2 6 3" xfId="41650" xr:uid="{00000000-0005-0000-0000-0000FBA10000}"/>
    <cellStyle name="20% - Accent1 4 4 3 2 2 7" xfId="41651" xr:uid="{00000000-0005-0000-0000-0000FCA10000}"/>
    <cellStyle name="20% - Accent1 4 4 3 2 2 7 2" xfId="41652" xr:uid="{00000000-0005-0000-0000-0000FDA10000}"/>
    <cellStyle name="20% - Accent1 4 4 3 2 2 8" xfId="41653" xr:uid="{00000000-0005-0000-0000-0000FEA10000}"/>
    <cellStyle name="20% - Accent1 4 4 3 2 2 8 2" xfId="41654" xr:uid="{00000000-0005-0000-0000-0000FFA10000}"/>
    <cellStyle name="20% - Accent1 4 4 3 2 2 9" xfId="41655" xr:uid="{00000000-0005-0000-0000-000000A20000}"/>
    <cellStyle name="20% - Accent1 4 4 3 2 3" xfId="41656" xr:uid="{00000000-0005-0000-0000-000001A20000}"/>
    <cellStyle name="20% - Accent1 4 4 3 2 3 2" xfId="41657" xr:uid="{00000000-0005-0000-0000-000002A20000}"/>
    <cellStyle name="20% - Accent1 4 4 3 2 3 2 2" xfId="41658" xr:uid="{00000000-0005-0000-0000-000003A20000}"/>
    <cellStyle name="20% - Accent1 4 4 3 2 3 2 2 2" xfId="41659" xr:uid="{00000000-0005-0000-0000-000004A20000}"/>
    <cellStyle name="20% - Accent1 4 4 3 2 3 2 2 2 2" xfId="41660" xr:uid="{00000000-0005-0000-0000-000005A20000}"/>
    <cellStyle name="20% - Accent1 4 4 3 2 3 2 2 3" xfId="41661" xr:uid="{00000000-0005-0000-0000-000006A20000}"/>
    <cellStyle name="20% - Accent1 4 4 3 2 3 2 3" xfId="41662" xr:uid="{00000000-0005-0000-0000-000007A20000}"/>
    <cellStyle name="20% - Accent1 4 4 3 2 3 2 3 2" xfId="41663" xr:uid="{00000000-0005-0000-0000-000008A20000}"/>
    <cellStyle name="20% - Accent1 4 4 3 2 3 2 4" xfId="41664" xr:uid="{00000000-0005-0000-0000-000009A20000}"/>
    <cellStyle name="20% - Accent1 4 4 3 2 3 3" xfId="41665" xr:uid="{00000000-0005-0000-0000-00000AA20000}"/>
    <cellStyle name="20% - Accent1 4 4 3 2 3 3 2" xfId="41666" xr:uid="{00000000-0005-0000-0000-00000BA20000}"/>
    <cellStyle name="20% - Accent1 4 4 3 2 3 3 2 2" xfId="41667" xr:uid="{00000000-0005-0000-0000-00000CA20000}"/>
    <cellStyle name="20% - Accent1 4 4 3 2 3 3 2 2 2" xfId="41668" xr:uid="{00000000-0005-0000-0000-00000DA20000}"/>
    <cellStyle name="20% - Accent1 4 4 3 2 3 3 2 3" xfId="41669" xr:uid="{00000000-0005-0000-0000-00000EA20000}"/>
    <cellStyle name="20% - Accent1 4 4 3 2 3 3 3" xfId="41670" xr:uid="{00000000-0005-0000-0000-00000FA20000}"/>
    <cellStyle name="20% - Accent1 4 4 3 2 3 3 3 2" xfId="41671" xr:uid="{00000000-0005-0000-0000-000010A20000}"/>
    <cellStyle name="20% - Accent1 4 4 3 2 3 3 4" xfId="41672" xr:uid="{00000000-0005-0000-0000-000011A20000}"/>
    <cellStyle name="20% - Accent1 4 4 3 2 3 4" xfId="41673" xr:uid="{00000000-0005-0000-0000-000012A20000}"/>
    <cellStyle name="20% - Accent1 4 4 3 2 3 4 2" xfId="41674" xr:uid="{00000000-0005-0000-0000-000013A20000}"/>
    <cellStyle name="20% - Accent1 4 4 3 2 3 4 2 2" xfId="41675" xr:uid="{00000000-0005-0000-0000-000014A20000}"/>
    <cellStyle name="20% - Accent1 4 4 3 2 3 4 2 2 2" xfId="41676" xr:uid="{00000000-0005-0000-0000-000015A20000}"/>
    <cellStyle name="20% - Accent1 4 4 3 2 3 4 2 3" xfId="41677" xr:uid="{00000000-0005-0000-0000-000016A20000}"/>
    <cellStyle name="20% - Accent1 4 4 3 2 3 4 3" xfId="41678" xr:uid="{00000000-0005-0000-0000-000017A20000}"/>
    <cellStyle name="20% - Accent1 4 4 3 2 3 4 3 2" xfId="41679" xr:uid="{00000000-0005-0000-0000-000018A20000}"/>
    <cellStyle name="20% - Accent1 4 4 3 2 3 4 4" xfId="41680" xr:uid="{00000000-0005-0000-0000-000019A20000}"/>
    <cellStyle name="20% - Accent1 4 4 3 2 3 5" xfId="41681" xr:uid="{00000000-0005-0000-0000-00001AA20000}"/>
    <cellStyle name="20% - Accent1 4 4 3 2 3 5 2" xfId="41682" xr:uid="{00000000-0005-0000-0000-00001BA20000}"/>
    <cellStyle name="20% - Accent1 4 4 3 2 3 5 2 2" xfId="41683" xr:uid="{00000000-0005-0000-0000-00001CA20000}"/>
    <cellStyle name="20% - Accent1 4 4 3 2 3 5 3" xfId="41684" xr:uid="{00000000-0005-0000-0000-00001DA20000}"/>
    <cellStyle name="20% - Accent1 4 4 3 2 3 6" xfId="41685" xr:uid="{00000000-0005-0000-0000-00001EA20000}"/>
    <cellStyle name="20% - Accent1 4 4 3 2 3 6 2" xfId="41686" xr:uid="{00000000-0005-0000-0000-00001FA20000}"/>
    <cellStyle name="20% - Accent1 4 4 3 2 3 6 2 2" xfId="41687" xr:uid="{00000000-0005-0000-0000-000020A20000}"/>
    <cellStyle name="20% - Accent1 4 4 3 2 3 6 3" xfId="41688" xr:uid="{00000000-0005-0000-0000-000021A20000}"/>
    <cellStyle name="20% - Accent1 4 4 3 2 3 7" xfId="41689" xr:uid="{00000000-0005-0000-0000-000022A20000}"/>
    <cellStyle name="20% - Accent1 4 4 3 2 3 7 2" xfId="41690" xr:uid="{00000000-0005-0000-0000-000023A20000}"/>
    <cellStyle name="20% - Accent1 4 4 3 2 3 8" xfId="41691" xr:uid="{00000000-0005-0000-0000-000024A20000}"/>
    <cellStyle name="20% - Accent1 4 4 3 2 3 8 2" xfId="41692" xr:uid="{00000000-0005-0000-0000-000025A20000}"/>
    <cellStyle name="20% - Accent1 4 4 3 2 3 9" xfId="41693" xr:uid="{00000000-0005-0000-0000-000026A20000}"/>
    <cellStyle name="20% - Accent1 4 4 3 2 4" xfId="41694" xr:uid="{00000000-0005-0000-0000-000027A20000}"/>
    <cellStyle name="20% - Accent1 4 4 3 2 4 2" xfId="41695" xr:uid="{00000000-0005-0000-0000-000028A20000}"/>
    <cellStyle name="20% - Accent1 4 4 3 2 4 2 2" xfId="41696" xr:uid="{00000000-0005-0000-0000-000029A20000}"/>
    <cellStyle name="20% - Accent1 4 4 3 2 4 2 2 2" xfId="41697" xr:uid="{00000000-0005-0000-0000-00002AA20000}"/>
    <cellStyle name="20% - Accent1 4 4 3 2 4 2 3" xfId="41698" xr:uid="{00000000-0005-0000-0000-00002BA20000}"/>
    <cellStyle name="20% - Accent1 4 4 3 2 4 3" xfId="41699" xr:uid="{00000000-0005-0000-0000-00002CA20000}"/>
    <cellStyle name="20% - Accent1 4 4 3 2 4 3 2" xfId="41700" xr:uid="{00000000-0005-0000-0000-00002DA20000}"/>
    <cellStyle name="20% - Accent1 4 4 3 2 4 4" xfId="41701" xr:uid="{00000000-0005-0000-0000-00002EA20000}"/>
    <cellStyle name="20% - Accent1 4 4 3 2 5" xfId="41702" xr:uid="{00000000-0005-0000-0000-00002FA20000}"/>
    <cellStyle name="20% - Accent1 4 4 3 2 5 2" xfId="41703" xr:uid="{00000000-0005-0000-0000-000030A20000}"/>
    <cellStyle name="20% - Accent1 4 4 3 2 5 2 2" xfId="41704" xr:uid="{00000000-0005-0000-0000-000031A20000}"/>
    <cellStyle name="20% - Accent1 4 4 3 2 5 2 2 2" xfId="41705" xr:uid="{00000000-0005-0000-0000-000032A20000}"/>
    <cellStyle name="20% - Accent1 4 4 3 2 5 2 3" xfId="41706" xr:uid="{00000000-0005-0000-0000-000033A20000}"/>
    <cellStyle name="20% - Accent1 4 4 3 2 5 3" xfId="41707" xr:uid="{00000000-0005-0000-0000-000034A20000}"/>
    <cellStyle name="20% - Accent1 4 4 3 2 5 3 2" xfId="41708" xr:uid="{00000000-0005-0000-0000-000035A20000}"/>
    <cellStyle name="20% - Accent1 4 4 3 2 5 4" xfId="41709" xr:uid="{00000000-0005-0000-0000-000036A20000}"/>
    <cellStyle name="20% - Accent1 4 4 3 2 6" xfId="41710" xr:uid="{00000000-0005-0000-0000-000037A20000}"/>
    <cellStyle name="20% - Accent1 4 4 3 2 6 2" xfId="41711" xr:uid="{00000000-0005-0000-0000-000038A20000}"/>
    <cellStyle name="20% - Accent1 4 4 3 2 6 2 2" xfId="41712" xr:uid="{00000000-0005-0000-0000-000039A20000}"/>
    <cellStyle name="20% - Accent1 4 4 3 2 6 2 2 2" xfId="41713" xr:uid="{00000000-0005-0000-0000-00003AA20000}"/>
    <cellStyle name="20% - Accent1 4 4 3 2 6 2 3" xfId="41714" xr:uid="{00000000-0005-0000-0000-00003BA20000}"/>
    <cellStyle name="20% - Accent1 4 4 3 2 6 3" xfId="41715" xr:uid="{00000000-0005-0000-0000-00003CA20000}"/>
    <cellStyle name="20% - Accent1 4 4 3 2 6 3 2" xfId="41716" xr:uid="{00000000-0005-0000-0000-00003DA20000}"/>
    <cellStyle name="20% - Accent1 4 4 3 2 6 4" xfId="41717" xr:uid="{00000000-0005-0000-0000-00003EA20000}"/>
    <cellStyle name="20% - Accent1 4 4 3 2 7" xfId="41718" xr:uid="{00000000-0005-0000-0000-00003FA20000}"/>
    <cellStyle name="20% - Accent1 4 4 3 2 7 2" xfId="41719" xr:uid="{00000000-0005-0000-0000-000040A20000}"/>
    <cellStyle name="20% - Accent1 4 4 3 2 7 2 2" xfId="41720" xr:uid="{00000000-0005-0000-0000-000041A20000}"/>
    <cellStyle name="20% - Accent1 4 4 3 2 7 3" xfId="41721" xr:uid="{00000000-0005-0000-0000-000042A20000}"/>
    <cellStyle name="20% - Accent1 4 4 3 2 8" xfId="41722" xr:uid="{00000000-0005-0000-0000-000043A20000}"/>
    <cellStyle name="20% - Accent1 4 4 3 2 8 2" xfId="41723" xr:uid="{00000000-0005-0000-0000-000044A20000}"/>
    <cellStyle name="20% - Accent1 4 4 3 2 8 2 2" xfId="41724" xr:uid="{00000000-0005-0000-0000-000045A20000}"/>
    <cellStyle name="20% - Accent1 4 4 3 2 8 3" xfId="41725" xr:uid="{00000000-0005-0000-0000-000046A20000}"/>
    <cellStyle name="20% - Accent1 4 4 3 2 9" xfId="41726" xr:uid="{00000000-0005-0000-0000-000047A20000}"/>
    <cellStyle name="20% - Accent1 4 4 3 2 9 2" xfId="41727" xr:uid="{00000000-0005-0000-0000-000048A20000}"/>
    <cellStyle name="20% - Accent1 4 4 3 3" xfId="41728" xr:uid="{00000000-0005-0000-0000-000049A20000}"/>
    <cellStyle name="20% - Accent1 4 4 3 3 10" xfId="41729" xr:uid="{00000000-0005-0000-0000-00004AA20000}"/>
    <cellStyle name="20% - Accent1 4 4 3 3 10 2" xfId="41730" xr:uid="{00000000-0005-0000-0000-00004BA20000}"/>
    <cellStyle name="20% - Accent1 4 4 3 3 11" xfId="41731" xr:uid="{00000000-0005-0000-0000-00004CA20000}"/>
    <cellStyle name="20% - Accent1 4 4 3 3 2" xfId="41732" xr:uid="{00000000-0005-0000-0000-00004DA20000}"/>
    <cellStyle name="20% - Accent1 4 4 3 3 2 2" xfId="41733" xr:uid="{00000000-0005-0000-0000-00004EA20000}"/>
    <cellStyle name="20% - Accent1 4 4 3 3 2 2 2" xfId="41734" xr:uid="{00000000-0005-0000-0000-00004FA20000}"/>
    <cellStyle name="20% - Accent1 4 4 3 3 2 2 2 2" xfId="41735" xr:uid="{00000000-0005-0000-0000-000050A20000}"/>
    <cellStyle name="20% - Accent1 4 4 3 3 2 2 2 2 2" xfId="41736" xr:uid="{00000000-0005-0000-0000-000051A20000}"/>
    <cellStyle name="20% - Accent1 4 4 3 3 2 2 2 3" xfId="41737" xr:uid="{00000000-0005-0000-0000-000052A20000}"/>
    <cellStyle name="20% - Accent1 4 4 3 3 2 2 3" xfId="41738" xr:uid="{00000000-0005-0000-0000-000053A20000}"/>
    <cellStyle name="20% - Accent1 4 4 3 3 2 2 3 2" xfId="41739" xr:uid="{00000000-0005-0000-0000-000054A20000}"/>
    <cellStyle name="20% - Accent1 4 4 3 3 2 2 4" xfId="41740" xr:uid="{00000000-0005-0000-0000-000055A20000}"/>
    <cellStyle name="20% - Accent1 4 4 3 3 2 3" xfId="41741" xr:uid="{00000000-0005-0000-0000-000056A20000}"/>
    <cellStyle name="20% - Accent1 4 4 3 3 2 3 2" xfId="41742" xr:uid="{00000000-0005-0000-0000-000057A20000}"/>
    <cellStyle name="20% - Accent1 4 4 3 3 2 3 2 2" xfId="41743" xr:uid="{00000000-0005-0000-0000-000058A20000}"/>
    <cellStyle name="20% - Accent1 4 4 3 3 2 3 2 2 2" xfId="41744" xr:uid="{00000000-0005-0000-0000-000059A20000}"/>
    <cellStyle name="20% - Accent1 4 4 3 3 2 3 2 3" xfId="41745" xr:uid="{00000000-0005-0000-0000-00005AA20000}"/>
    <cellStyle name="20% - Accent1 4 4 3 3 2 3 3" xfId="41746" xr:uid="{00000000-0005-0000-0000-00005BA20000}"/>
    <cellStyle name="20% - Accent1 4 4 3 3 2 3 3 2" xfId="41747" xr:uid="{00000000-0005-0000-0000-00005CA20000}"/>
    <cellStyle name="20% - Accent1 4 4 3 3 2 3 4" xfId="41748" xr:uid="{00000000-0005-0000-0000-00005DA20000}"/>
    <cellStyle name="20% - Accent1 4 4 3 3 2 4" xfId="41749" xr:uid="{00000000-0005-0000-0000-00005EA20000}"/>
    <cellStyle name="20% - Accent1 4 4 3 3 2 4 2" xfId="41750" xr:uid="{00000000-0005-0000-0000-00005FA20000}"/>
    <cellStyle name="20% - Accent1 4 4 3 3 2 4 2 2" xfId="41751" xr:uid="{00000000-0005-0000-0000-000060A20000}"/>
    <cellStyle name="20% - Accent1 4 4 3 3 2 4 2 2 2" xfId="41752" xr:uid="{00000000-0005-0000-0000-000061A20000}"/>
    <cellStyle name="20% - Accent1 4 4 3 3 2 4 2 3" xfId="41753" xr:uid="{00000000-0005-0000-0000-000062A20000}"/>
    <cellStyle name="20% - Accent1 4 4 3 3 2 4 3" xfId="41754" xr:uid="{00000000-0005-0000-0000-000063A20000}"/>
    <cellStyle name="20% - Accent1 4 4 3 3 2 4 3 2" xfId="41755" xr:uid="{00000000-0005-0000-0000-000064A20000}"/>
    <cellStyle name="20% - Accent1 4 4 3 3 2 4 4" xfId="41756" xr:uid="{00000000-0005-0000-0000-000065A20000}"/>
    <cellStyle name="20% - Accent1 4 4 3 3 2 5" xfId="41757" xr:uid="{00000000-0005-0000-0000-000066A20000}"/>
    <cellStyle name="20% - Accent1 4 4 3 3 2 5 2" xfId="41758" xr:uid="{00000000-0005-0000-0000-000067A20000}"/>
    <cellStyle name="20% - Accent1 4 4 3 3 2 5 2 2" xfId="41759" xr:uid="{00000000-0005-0000-0000-000068A20000}"/>
    <cellStyle name="20% - Accent1 4 4 3 3 2 5 3" xfId="41760" xr:uid="{00000000-0005-0000-0000-000069A20000}"/>
    <cellStyle name="20% - Accent1 4 4 3 3 2 6" xfId="41761" xr:uid="{00000000-0005-0000-0000-00006AA20000}"/>
    <cellStyle name="20% - Accent1 4 4 3 3 2 6 2" xfId="41762" xr:uid="{00000000-0005-0000-0000-00006BA20000}"/>
    <cellStyle name="20% - Accent1 4 4 3 3 2 6 2 2" xfId="41763" xr:uid="{00000000-0005-0000-0000-00006CA20000}"/>
    <cellStyle name="20% - Accent1 4 4 3 3 2 6 3" xfId="41764" xr:uid="{00000000-0005-0000-0000-00006DA20000}"/>
    <cellStyle name="20% - Accent1 4 4 3 3 2 7" xfId="41765" xr:uid="{00000000-0005-0000-0000-00006EA20000}"/>
    <cellStyle name="20% - Accent1 4 4 3 3 2 7 2" xfId="41766" xr:uid="{00000000-0005-0000-0000-00006FA20000}"/>
    <cellStyle name="20% - Accent1 4 4 3 3 2 8" xfId="41767" xr:uid="{00000000-0005-0000-0000-000070A20000}"/>
    <cellStyle name="20% - Accent1 4 4 3 3 2 8 2" xfId="41768" xr:uid="{00000000-0005-0000-0000-000071A20000}"/>
    <cellStyle name="20% - Accent1 4 4 3 3 2 9" xfId="41769" xr:uid="{00000000-0005-0000-0000-000072A20000}"/>
    <cellStyle name="20% - Accent1 4 4 3 3 3" xfId="41770" xr:uid="{00000000-0005-0000-0000-000073A20000}"/>
    <cellStyle name="20% - Accent1 4 4 3 3 3 2" xfId="41771" xr:uid="{00000000-0005-0000-0000-000074A20000}"/>
    <cellStyle name="20% - Accent1 4 4 3 3 3 2 2" xfId="41772" xr:uid="{00000000-0005-0000-0000-000075A20000}"/>
    <cellStyle name="20% - Accent1 4 4 3 3 3 2 2 2" xfId="41773" xr:uid="{00000000-0005-0000-0000-000076A20000}"/>
    <cellStyle name="20% - Accent1 4 4 3 3 3 2 2 2 2" xfId="41774" xr:uid="{00000000-0005-0000-0000-000077A20000}"/>
    <cellStyle name="20% - Accent1 4 4 3 3 3 2 2 3" xfId="41775" xr:uid="{00000000-0005-0000-0000-000078A20000}"/>
    <cellStyle name="20% - Accent1 4 4 3 3 3 2 3" xfId="41776" xr:uid="{00000000-0005-0000-0000-000079A20000}"/>
    <cellStyle name="20% - Accent1 4 4 3 3 3 2 3 2" xfId="41777" xr:uid="{00000000-0005-0000-0000-00007AA20000}"/>
    <cellStyle name="20% - Accent1 4 4 3 3 3 2 4" xfId="41778" xr:uid="{00000000-0005-0000-0000-00007BA20000}"/>
    <cellStyle name="20% - Accent1 4 4 3 3 3 3" xfId="41779" xr:uid="{00000000-0005-0000-0000-00007CA20000}"/>
    <cellStyle name="20% - Accent1 4 4 3 3 3 3 2" xfId="41780" xr:uid="{00000000-0005-0000-0000-00007DA20000}"/>
    <cellStyle name="20% - Accent1 4 4 3 3 3 3 2 2" xfId="41781" xr:uid="{00000000-0005-0000-0000-00007EA20000}"/>
    <cellStyle name="20% - Accent1 4 4 3 3 3 3 2 2 2" xfId="41782" xr:uid="{00000000-0005-0000-0000-00007FA20000}"/>
    <cellStyle name="20% - Accent1 4 4 3 3 3 3 2 3" xfId="41783" xr:uid="{00000000-0005-0000-0000-000080A20000}"/>
    <cellStyle name="20% - Accent1 4 4 3 3 3 3 3" xfId="41784" xr:uid="{00000000-0005-0000-0000-000081A20000}"/>
    <cellStyle name="20% - Accent1 4 4 3 3 3 3 3 2" xfId="41785" xr:uid="{00000000-0005-0000-0000-000082A20000}"/>
    <cellStyle name="20% - Accent1 4 4 3 3 3 3 4" xfId="41786" xr:uid="{00000000-0005-0000-0000-000083A20000}"/>
    <cellStyle name="20% - Accent1 4 4 3 3 3 4" xfId="41787" xr:uid="{00000000-0005-0000-0000-000084A20000}"/>
    <cellStyle name="20% - Accent1 4 4 3 3 3 4 2" xfId="41788" xr:uid="{00000000-0005-0000-0000-000085A20000}"/>
    <cellStyle name="20% - Accent1 4 4 3 3 3 4 2 2" xfId="41789" xr:uid="{00000000-0005-0000-0000-000086A20000}"/>
    <cellStyle name="20% - Accent1 4 4 3 3 3 4 2 2 2" xfId="41790" xr:uid="{00000000-0005-0000-0000-000087A20000}"/>
    <cellStyle name="20% - Accent1 4 4 3 3 3 4 2 3" xfId="41791" xr:uid="{00000000-0005-0000-0000-000088A20000}"/>
    <cellStyle name="20% - Accent1 4 4 3 3 3 4 3" xfId="41792" xr:uid="{00000000-0005-0000-0000-000089A20000}"/>
    <cellStyle name="20% - Accent1 4 4 3 3 3 4 3 2" xfId="41793" xr:uid="{00000000-0005-0000-0000-00008AA20000}"/>
    <cellStyle name="20% - Accent1 4 4 3 3 3 4 4" xfId="41794" xr:uid="{00000000-0005-0000-0000-00008BA20000}"/>
    <cellStyle name="20% - Accent1 4 4 3 3 3 5" xfId="41795" xr:uid="{00000000-0005-0000-0000-00008CA20000}"/>
    <cellStyle name="20% - Accent1 4 4 3 3 3 5 2" xfId="41796" xr:uid="{00000000-0005-0000-0000-00008DA20000}"/>
    <cellStyle name="20% - Accent1 4 4 3 3 3 5 2 2" xfId="41797" xr:uid="{00000000-0005-0000-0000-00008EA20000}"/>
    <cellStyle name="20% - Accent1 4 4 3 3 3 5 3" xfId="41798" xr:uid="{00000000-0005-0000-0000-00008FA20000}"/>
    <cellStyle name="20% - Accent1 4 4 3 3 3 6" xfId="41799" xr:uid="{00000000-0005-0000-0000-000090A20000}"/>
    <cellStyle name="20% - Accent1 4 4 3 3 3 6 2" xfId="41800" xr:uid="{00000000-0005-0000-0000-000091A20000}"/>
    <cellStyle name="20% - Accent1 4 4 3 3 3 6 2 2" xfId="41801" xr:uid="{00000000-0005-0000-0000-000092A20000}"/>
    <cellStyle name="20% - Accent1 4 4 3 3 3 6 3" xfId="41802" xr:uid="{00000000-0005-0000-0000-000093A20000}"/>
    <cellStyle name="20% - Accent1 4 4 3 3 3 7" xfId="41803" xr:uid="{00000000-0005-0000-0000-000094A20000}"/>
    <cellStyle name="20% - Accent1 4 4 3 3 3 7 2" xfId="41804" xr:uid="{00000000-0005-0000-0000-000095A20000}"/>
    <cellStyle name="20% - Accent1 4 4 3 3 3 8" xfId="41805" xr:uid="{00000000-0005-0000-0000-000096A20000}"/>
    <cellStyle name="20% - Accent1 4 4 3 3 3 8 2" xfId="41806" xr:uid="{00000000-0005-0000-0000-000097A20000}"/>
    <cellStyle name="20% - Accent1 4 4 3 3 3 9" xfId="41807" xr:uid="{00000000-0005-0000-0000-000098A20000}"/>
    <cellStyle name="20% - Accent1 4 4 3 3 4" xfId="41808" xr:uid="{00000000-0005-0000-0000-000099A20000}"/>
    <cellStyle name="20% - Accent1 4 4 3 3 4 2" xfId="41809" xr:uid="{00000000-0005-0000-0000-00009AA20000}"/>
    <cellStyle name="20% - Accent1 4 4 3 3 4 2 2" xfId="41810" xr:uid="{00000000-0005-0000-0000-00009BA20000}"/>
    <cellStyle name="20% - Accent1 4 4 3 3 4 2 2 2" xfId="41811" xr:uid="{00000000-0005-0000-0000-00009CA20000}"/>
    <cellStyle name="20% - Accent1 4 4 3 3 4 2 3" xfId="41812" xr:uid="{00000000-0005-0000-0000-00009DA20000}"/>
    <cellStyle name="20% - Accent1 4 4 3 3 4 3" xfId="41813" xr:uid="{00000000-0005-0000-0000-00009EA20000}"/>
    <cellStyle name="20% - Accent1 4 4 3 3 4 3 2" xfId="41814" xr:uid="{00000000-0005-0000-0000-00009FA20000}"/>
    <cellStyle name="20% - Accent1 4 4 3 3 4 4" xfId="41815" xr:uid="{00000000-0005-0000-0000-0000A0A20000}"/>
    <cellStyle name="20% - Accent1 4 4 3 3 5" xfId="41816" xr:uid="{00000000-0005-0000-0000-0000A1A20000}"/>
    <cellStyle name="20% - Accent1 4 4 3 3 5 2" xfId="41817" xr:uid="{00000000-0005-0000-0000-0000A2A20000}"/>
    <cellStyle name="20% - Accent1 4 4 3 3 5 2 2" xfId="41818" xr:uid="{00000000-0005-0000-0000-0000A3A20000}"/>
    <cellStyle name="20% - Accent1 4 4 3 3 5 2 2 2" xfId="41819" xr:uid="{00000000-0005-0000-0000-0000A4A20000}"/>
    <cellStyle name="20% - Accent1 4 4 3 3 5 2 3" xfId="41820" xr:uid="{00000000-0005-0000-0000-0000A5A20000}"/>
    <cellStyle name="20% - Accent1 4 4 3 3 5 3" xfId="41821" xr:uid="{00000000-0005-0000-0000-0000A6A20000}"/>
    <cellStyle name="20% - Accent1 4 4 3 3 5 3 2" xfId="41822" xr:uid="{00000000-0005-0000-0000-0000A7A20000}"/>
    <cellStyle name="20% - Accent1 4 4 3 3 5 4" xfId="41823" xr:uid="{00000000-0005-0000-0000-0000A8A20000}"/>
    <cellStyle name="20% - Accent1 4 4 3 3 6" xfId="41824" xr:uid="{00000000-0005-0000-0000-0000A9A20000}"/>
    <cellStyle name="20% - Accent1 4 4 3 3 6 2" xfId="41825" xr:uid="{00000000-0005-0000-0000-0000AAA20000}"/>
    <cellStyle name="20% - Accent1 4 4 3 3 6 2 2" xfId="41826" xr:uid="{00000000-0005-0000-0000-0000ABA20000}"/>
    <cellStyle name="20% - Accent1 4 4 3 3 6 2 2 2" xfId="41827" xr:uid="{00000000-0005-0000-0000-0000ACA20000}"/>
    <cellStyle name="20% - Accent1 4 4 3 3 6 2 3" xfId="41828" xr:uid="{00000000-0005-0000-0000-0000ADA20000}"/>
    <cellStyle name="20% - Accent1 4 4 3 3 6 3" xfId="41829" xr:uid="{00000000-0005-0000-0000-0000AEA20000}"/>
    <cellStyle name="20% - Accent1 4 4 3 3 6 3 2" xfId="41830" xr:uid="{00000000-0005-0000-0000-0000AFA20000}"/>
    <cellStyle name="20% - Accent1 4 4 3 3 6 4" xfId="41831" xr:uid="{00000000-0005-0000-0000-0000B0A20000}"/>
    <cellStyle name="20% - Accent1 4 4 3 3 7" xfId="41832" xr:uid="{00000000-0005-0000-0000-0000B1A20000}"/>
    <cellStyle name="20% - Accent1 4 4 3 3 7 2" xfId="41833" xr:uid="{00000000-0005-0000-0000-0000B2A20000}"/>
    <cellStyle name="20% - Accent1 4 4 3 3 7 2 2" xfId="41834" xr:uid="{00000000-0005-0000-0000-0000B3A20000}"/>
    <cellStyle name="20% - Accent1 4 4 3 3 7 3" xfId="41835" xr:uid="{00000000-0005-0000-0000-0000B4A20000}"/>
    <cellStyle name="20% - Accent1 4 4 3 3 8" xfId="41836" xr:uid="{00000000-0005-0000-0000-0000B5A20000}"/>
    <cellStyle name="20% - Accent1 4 4 3 3 8 2" xfId="41837" xr:uid="{00000000-0005-0000-0000-0000B6A20000}"/>
    <cellStyle name="20% - Accent1 4 4 3 3 8 2 2" xfId="41838" xr:uid="{00000000-0005-0000-0000-0000B7A20000}"/>
    <cellStyle name="20% - Accent1 4 4 3 3 8 3" xfId="41839" xr:uid="{00000000-0005-0000-0000-0000B8A20000}"/>
    <cellStyle name="20% - Accent1 4 4 3 3 9" xfId="41840" xr:uid="{00000000-0005-0000-0000-0000B9A20000}"/>
    <cellStyle name="20% - Accent1 4 4 3 3 9 2" xfId="41841" xr:uid="{00000000-0005-0000-0000-0000BAA20000}"/>
    <cellStyle name="20% - Accent1 4 4 3 4" xfId="41842" xr:uid="{00000000-0005-0000-0000-0000BBA20000}"/>
    <cellStyle name="20% - Accent1 4 4 3 4 10" xfId="41843" xr:uid="{00000000-0005-0000-0000-0000BCA20000}"/>
    <cellStyle name="20% - Accent1 4 4 3 4 10 2" xfId="41844" xr:uid="{00000000-0005-0000-0000-0000BDA20000}"/>
    <cellStyle name="20% - Accent1 4 4 3 4 11" xfId="41845" xr:uid="{00000000-0005-0000-0000-0000BEA20000}"/>
    <cellStyle name="20% - Accent1 4 4 3 4 2" xfId="41846" xr:uid="{00000000-0005-0000-0000-0000BFA20000}"/>
    <cellStyle name="20% - Accent1 4 4 3 4 2 2" xfId="41847" xr:uid="{00000000-0005-0000-0000-0000C0A20000}"/>
    <cellStyle name="20% - Accent1 4 4 3 4 2 2 2" xfId="41848" xr:uid="{00000000-0005-0000-0000-0000C1A20000}"/>
    <cellStyle name="20% - Accent1 4 4 3 4 2 2 2 2" xfId="41849" xr:uid="{00000000-0005-0000-0000-0000C2A20000}"/>
    <cellStyle name="20% - Accent1 4 4 3 4 2 2 2 2 2" xfId="41850" xr:uid="{00000000-0005-0000-0000-0000C3A20000}"/>
    <cellStyle name="20% - Accent1 4 4 3 4 2 2 2 3" xfId="41851" xr:uid="{00000000-0005-0000-0000-0000C4A20000}"/>
    <cellStyle name="20% - Accent1 4 4 3 4 2 2 3" xfId="41852" xr:uid="{00000000-0005-0000-0000-0000C5A20000}"/>
    <cellStyle name="20% - Accent1 4 4 3 4 2 2 3 2" xfId="41853" xr:uid="{00000000-0005-0000-0000-0000C6A20000}"/>
    <cellStyle name="20% - Accent1 4 4 3 4 2 2 4" xfId="41854" xr:uid="{00000000-0005-0000-0000-0000C7A20000}"/>
    <cellStyle name="20% - Accent1 4 4 3 4 2 3" xfId="41855" xr:uid="{00000000-0005-0000-0000-0000C8A20000}"/>
    <cellStyle name="20% - Accent1 4 4 3 4 2 3 2" xfId="41856" xr:uid="{00000000-0005-0000-0000-0000C9A20000}"/>
    <cellStyle name="20% - Accent1 4 4 3 4 2 3 2 2" xfId="41857" xr:uid="{00000000-0005-0000-0000-0000CAA20000}"/>
    <cellStyle name="20% - Accent1 4 4 3 4 2 3 2 2 2" xfId="41858" xr:uid="{00000000-0005-0000-0000-0000CBA20000}"/>
    <cellStyle name="20% - Accent1 4 4 3 4 2 3 2 3" xfId="41859" xr:uid="{00000000-0005-0000-0000-0000CCA20000}"/>
    <cellStyle name="20% - Accent1 4 4 3 4 2 3 3" xfId="41860" xr:uid="{00000000-0005-0000-0000-0000CDA20000}"/>
    <cellStyle name="20% - Accent1 4 4 3 4 2 3 3 2" xfId="41861" xr:uid="{00000000-0005-0000-0000-0000CEA20000}"/>
    <cellStyle name="20% - Accent1 4 4 3 4 2 3 4" xfId="41862" xr:uid="{00000000-0005-0000-0000-0000CFA20000}"/>
    <cellStyle name="20% - Accent1 4 4 3 4 2 4" xfId="41863" xr:uid="{00000000-0005-0000-0000-0000D0A20000}"/>
    <cellStyle name="20% - Accent1 4 4 3 4 2 4 2" xfId="41864" xr:uid="{00000000-0005-0000-0000-0000D1A20000}"/>
    <cellStyle name="20% - Accent1 4 4 3 4 2 4 2 2" xfId="41865" xr:uid="{00000000-0005-0000-0000-0000D2A20000}"/>
    <cellStyle name="20% - Accent1 4 4 3 4 2 4 2 2 2" xfId="41866" xr:uid="{00000000-0005-0000-0000-0000D3A20000}"/>
    <cellStyle name="20% - Accent1 4 4 3 4 2 4 2 3" xfId="41867" xr:uid="{00000000-0005-0000-0000-0000D4A20000}"/>
    <cellStyle name="20% - Accent1 4 4 3 4 2 4 3" xfId="41868" xr:uid="{00000000-0005-0000-0000-0000D5A20000}"/>
    <cellStyle name="20% - Accent1 4 4 3 4 2 4 3 2" xfId="41869" xr:uid="{00000000-0005-0000-0000-0000D6A20000}"/>
    <cellStyle name="20% - Accent1 4 4 3 4 2 4 4" xfId="41870" xr:uid="{00000000-0005-0000-0000-0000D7A20000}"/>
    <cellStyle name="20% - Accent1 4 4 3 4 2 5" xfId="41871" xr:uid="{00000000-0005-0000-0000-0000D8A20000}"/>
    <cellStyle name="20% - Accent1 4 4 3 4 2 5 2" xfId="41872" xr:uid="{00000000-0005-0000-0000-0000D9A20000}"/>
    <cellStyle name="20% - Accent1 4 4 3 4 2 5 2 2" xfId="41873" xr:uid="{00000000-0005-0000-0000-0000DAA20000}"/>
    <cellStyle name="20% - Accent1 4 4 3 4 2 5 3" xfId="41874" xr:uid="{00000000-0005-0000-0000-0000DBA20000}"/>
    <cellStyle name="20% - Accent1 4 4 3 4 2 6" xfId="41875" xr:uid="{00000000-0005-0000-0000-0000DCA20000}"/>
    <cellStyle name="20% - Accent1 4 4 3 4 2 6 2" xfId="41876" xr:uid="{00000000-0005-0000-0000-0000DDA20000}"/>
    <cellStyle name="20% - Accent1 4 4 3 4 2 6 2 2" xfId="41877" xr:uid="{00000000-0005-0000-0000-0000DEA20000}"/>
    <cellStyle name="20% - Accent1 4 4 3 4 2 6 3" xfId="41878" xr:uid="{00000000-0005-0000-0000-0000DFA20000}"/>
    <cellStyle name="20% - Accent1 4 4 3 4 2 7" xfId="41879" xr:uid="{00000000-0005-0000-0000-0000E0A20000}"/>
    <cellStyle name="20% - Accent1 4 4 3 4 2 7 2" xfId="41880" xr:uid="{00000000-0005-0000-0000-0000E1A20000}"/>
    <cellStyle name="20% - Accent1 4 4 3 4 2 8" xfId="41881" xr:uid="{00000000-0005-0000-0000-0000E2A20000}"/>
    <cellStyle name="20% - Accent1 4 4 3 4 2 8 2" xfId="41882" xr:uid="{00000000-0005-0000-0000-0000E3A20000}"/>
    <cellStyle name="20% - Accent1 4 4 3 4 2 9" xfId="41883" xr:uid="{00000000-0005-0000-0000-0000E4A20000}"/>
    <cellStyle name="20% - Accent1 4 4 3 4 3" xfId="41884" xr:uid="{00000000-0005-0000-0000-0000E5A20000}"/>
    <cellStyle name="20% - Accent1 4 4 3 4 3 2" xfId="41885" xr:uid="{00000000-0005-0000-0000-0000E6A20000}"/>
    <cellStyle name="20% - Accent1 4 4 3 4 3 2 2" xfId="41886" xr:uid="{00000000-0005-0000-0000-0000E7A20000}"/>
    <cellStyle name="20% - Accent1 4 4 3 4 3 2 2 2" xfId="41887" xr:uid="{00000000-0005-0000-0000-0000E8A20000}"/>
    <cellStyle name="20% - Accent1 4 4 3 4 3 2 2 2 2" xfId="41888" xr:uid="{00000000-0005-0000-0000-0000E9A20000}"/>
    <cellStyle name="20% - Accent1 4 4 3 4 3 2 2 3" xfId="41889" xr:uid="{00000000-0005-0000-0000-0000EAA20000}"/>
    <cellStyle name="20% - Accent1 4 4 3 4 3 2 3" xfId="41890" xr:uid="{00000000-0005-0000-0000-0000EBA20000}"/>
    <cellStyle name="20% - Accent1 4 4 3 4 3 2 3 2" xfId="41891" xr:uid="{00000000-0005-0000-0000-0000ECA20000}"/>
    <cellStyle name="20% - Accent1 4 4 3 4 3 2 4" xfId="41892" xr:uid="{00000000-0005-0000-0000-0000EDA20000}"/>
    <cellStyle name="20% - Accent1 4 4 3 4 3 3" xfId="41893" xr:uid="{00000000-0005-0000-0000-0000EEA20000}"/>
    <cellStyle name="20% - Accent1 4 4 3 4 3 3 2" xfId="41894" xr:uid="{00000000-0005-0000-0000-0000EFA20000}"/>
    <cellStyle name="20% - Accent1 4 4 3 4 3 3 2 2" xfId="41895" xr:uid="{00000000-0005-0000-0000-0000F0A20000}"/>
    <cellStyle name="20% - Accent1 4 4 3 4 3 3 2 2 2" xfId="41896" xr:uid="{00000000-0005-0000-0000-0000F1A20000}"/>
    <cellStyle name="20% - Accent1 4 4 3 4 3 3 2 3" xfId="41897" xr:uid="{00000000-0005-0000-0000-0000F2A20000}"/>
    <cellStyle name="20% - Accent1 4 4 3 4 3 3 3" xfId="41898" xr:uid="{00000000-0005-0000-0000-0000F3A20000}"/>
    <cellStyle name="20% - Accent1 4 4 3 4 3 3 3 2" xfId="41899" xr:uid="{00000000-0005-0000-0000-0000F4A20000}"/>
    <cellStyle name="20% - Accent1 4 4 3 4 3 3 4" xfId="41900" xr:uid="{00000000-0005-0000-0000-0000F5A20000}"/>
    <cellStyle name="20% - Accent1 4 4 3 4 3 4" xfId="41901" xr:uid="{00000000-0005-0000-0000-0000F6A20000}"/>
    <cellStyle name="20% - Accent1 4 4 3 4 3 4 2" xfId="41902" xr:uid="{00000000-0005-0000-0000-0000F7A20000}"/>
    <cellStyle name="20% - Accent1 4 4 3 4 3 4 2 2" xfId="41903" xr:uid="{00000000-0005-0000-0000-0000F8A20000}"/>
    <cellStyle name="20% - Accent1 4 4 3 4 3 4 2 2 2" xfId="41904" xr:uid="{00000000-0005-0000-0000-0000F9A20000}"/>
    <cellStyle name="20% - Accent1 4 4 3 4 3 4 2 3" xfId="41905" xr:uid="{00000000-0005-0000-0000-0000FAA20000}"/>
    <cellStyle name="20% - Accent1 4 4 3 4 3 4 3" xfId="41906" xr:uid="{00000000-0005-0000-0000-0000FBA20000}"/>
    <cellStyle name="20% - Accent1 4 4 3 4 3 4 3 2" xfId="41907" xr:uid="{00000000-0005-0000-0000-0000FCA20000}"/>
    <cellStyle name="20% - Accent1 4 4 3 4 3 4 4" xfId="41908" xr:uid="{00000000-0005-0000-0000-0000FDA20000}"/>
    <cellStyle name="20% - Accent1 4 4 3 4 3 5" xfId="41909" xr:uid="{00000000-0005-0000-0000-0000FEA20000}"/>
    <cellStyle name="20% - Accent1 4 4 3 4 3 5 2" xfId="41910" xr:uid="{00000000-0005-0000-0000-0000FFA20000}"/>
    <cellStyle name="20% - Accent1 4 4 3 4 3 5 2 2" xfId="41911" xr:uid="{00000000-0005-0000-0000-000000A30000}"/>
    <cellStyle name="20% - Accent1 4 4 3 4 3 5 3" xfId="41912" xr:uid="{00000000-0005-0000-0000-000001A30000}"/>
    <cellStyle name="20% - Accent1 4 4 3 4 3 6" xfId="41913" xr:uid="{00000000-0005-0000-0000-000002A30000}"/>
    <cellStyle name="20% - Accent1 4 4 3 4 3 6 2" xfId="41914" xr:uid="{00000000-0005-0000-0000-000003A30000}"/>
    <cellStyle name="20% - Accent1 4 4 3 4 3 6 2 2" xfId="41915" xr:uid="{00000000-0005-0000-0000-000004A30000}"/>
    <cellStyle name="20% - Accent1 4 4 3 4 3 6 3" xfId="41916" xr:uid="{00000000-0005-0000-0000-000005A30000}"/>
    <cellStyle name="20% - Accent1 4 4 3 4 3 7" xfId="41917" xr:uid="{00000000-0005-0000-0000-000006A30000}"/>
    <cellStyle name="20% - Accent1 4 4 3 4 3 7 2" xfId="41918" xr:uid="{00000000-0005-0000-0000-000007A30000}"/>
    <cellStyle name="20% - Accent1 4 4 3 4 3 8" xfId="41919" xr:uid="{00000000-0005-0000-0000-000008A30000}"/>
    <cellStyle name="20% - Accent1 4 4 3 4 3 8 2" xfId="41920" xr:uid="{00000000-0005-0000-0000-000009A30000}"/>
    <cellStyle name="20% - Accent1 4 4 3 4 3 9" xfId="41921" xr:uid="{00000000-0005-0000-0000-00000AA30000}"/>
    <cellStyle name="20% - Accent1 4 4 3 4 4" xfId="41922" xr:uid="{00000000-0005-0000-0000-00000BA30000}"/>
    <cellStyle name="20% - Accent1 4 4 3 4 4 2" xfId="41923" xr:uid="{00000000-0005-0000-0000-00000CA30000}"/>
    <cellStyle name="20% - Accent1 4 4 3 4 4 2 2" xfId="41924" xr:uid="{00000000-0005-0000-0000-00000DA30000}"/>
    <cellStyle name="20% - Accent1 4 4 3 4 4 2 2 2" xfId="41925" xr:uid="{00000000-0005-0000-0000-00000EA30000}"/>
    <cellStyle name="20% - Accent1 4 4 3 4 4 2 3" xfId="41926" xr:uid="{00000000-0005-0000-0000-00000FA30000}"/>
    <cellStyle name="20% - Accent1 4 4 3 4 4 3" xfId="41927" xr:uid="{00000000-0005-0000-0000-000010A30000}"/>
    <cellStyle name="20% - Accent1 4 4 3 4 4 3 2" xfId="41928" xr:uid="{00000000-0005-0000-0000-000011A30000}"/>
    <cellStyle name="20% - Accent1 4 4 3 4 4 4" xfId="41929" xr:uid="{00000000-0005-0000-0000-000012A30000}"/>
    <cellStyle name="20% - Accent1 4 4 3 4 5" xfId="41930" xr:uid="{00000000-0005-0000-0000-000013A30000}"/>
    <cellStyle name="20% - Accent1 4 4 3 4 5 2" xfId="41931" xr:uid="{00000000-0005-0000-0000-000014A30000}"/>
    <cellStyle name="20% - Accent1 4 4 3 4 5 2 2" xfId="41932" xr:uid="{00000000-0005-0000-0000-000015A30000}"/>
    <cellStyle name="20% - Accent1 4 4 3 4 5 2 2 2" xfId="41933" xr:uid="{00000000-0005-0000-0000-000016A30000}"/>
    <cellStyle name="20% - Accent1 4 4 3 4 5 2 3" xfId="41934" xr:uid="{00000000-0005-0000-0000-000017A30000}"/>
    <cellStyle name="20% - Accent1 4 4 3 4 5 3" xfId="41935" xr:uid="{00000000-0005-0000-0000-000018A30000}"/>
    <cellStyle name="20% - Accent1 4 4 3 4 5 3 2" xfId="41936" xr:uid="{00000000-0005-0000-0000-000019A30000}"/>
    <cellStyle name="20% - Accent1 4 4 3 4 5 4" xfId="41937" xr:uid="{00000000-0005-0000-0000-00001AA30000}"/>
    <cellStyle name="20% - Accent1 4 4 3 4 6" xfId="41938" xr:uid="{00000000-0005-0000-0000-00001BA30000}"/>
    <cellStyle name="20% - Accent1 4 4 3 4 6 2" xfId="41939" xr:uid="{00000000-0005-0000-0000-00001CA30000}"/>
    <cellStyle name="20% - Accent1 4 4 3 4 6 2 2" xfId="41940" xr:uid="{00000000-0005-0000-0000-00001DA30000}"/>
    <cellStyle name="20% - Accent1 4 4 3 4 6 2 2 2" xfId="41941" xr:uid="{00000000-0005-0000-0000-00001EA30000}"/>
    <cellStyle name="20% - Accent1 4 4 3 4 6 2 3" xfId="41942" xr:uid="{00000000-0005-0000-0000-00001FA30000}"/>
    <cellStyle name="20% - Accent1 4 4 3 4 6 3" xfId="41943" xr:uid="{00000000-0005-0000-0000-000020A30000}"/>
    <cellStyle name="20% - Accent1 4 4 3 4 6 3 2" xfId="41944" xr:uid="{00000000-0005-0000-0000-000021A30000}"/>
    <cellStyle name="20% - Accent1 4 4 3 4 6 4" xfId="41945" xr:uid="{00000000-0005-0000-0000-000022A30000}"/>
    <cellStyle name="20% - Accent1 4 4 3 4 7" xfId="41946" xr:uid="{00000000-0005-0000-0000-000023A30000}"/>
    <cellStyle name="20% - Accent1 4 4 3 4 7 2" xfId="41947" xr:uid="{00000000-0005-0000-0000-000024A30000}"/>
    <cellStyle name="20% - Accent1 4 4 3 4 7 2 2" xfId="41948" xr:uid="{00000000-0005-0000-0000-000025A30000}"/>
    <cellStyle name="20% - Accent1 4 4 3 4 7 3" xfId="41949" xr:uid="{00000000-0005-0000-0000-000026A30000}"/>
    <cellStyle name="20% - Accent1 4 4 3 4 8" xfId="41950" xr:uid="{00000000-0005-0000-0000-000027A30000}"/>
    <cellStyle name="20% - Accent1 4 4 3 4 8 2" xfId="41951" xr:uid="{00000000-0005-0000-0000-000028A30000}"/>
    <cellStyle name="20% - Accent1 4 4 3 4 8 2 2" xfId="41952" xr:uid="{00000000-0005-0000-0000-000029A30000}"/>
    <cellStyle name="20% - Accent1 4 4 3 4 8 3" xfId="41953" xr:uid="{00000000-0005-0000-0000-00002AA30000}"/>
    <cellStyle name="20% - Accent1 4 4 3 4 9" xfId="41954" xr:uid="{00000000-0005-0000-0000-00002BA30000}"/>
    <cellStyle name="20% - Accent1 4 4 3 4 9 2" xfId="41955" xr:uid="{00000000-0005-0000-0000-00002CA30000}"/>
    <cellStyle name="20% - Accent1 4 4 3 5" xfId="41956" xr:uid="{00000000-0005-0000-0000-00002DA30000}"/>
    <cellStyle name="20% - Accent1 4 4 3 5 2" xfId="41957" xr:uid="{00000000-0005-0000-0000-00002EA30000}"/>
    <cellStyle name="20% - Accent1 4 4 3 5 2 2" xfId="41958" xr:uid="{00000000-0005-0000-0000-00002FA30000}"/>
    <cellStyle name="20% - Accent1 4 4 3 5 2 2 2" xfId="41959" xr:uid="{00000000-0005-0000-0000-000030A30000}"/>
    <cellStyle name="20% - Accent1 4 4 3 5 2 2 2 2" xfId="41960" xr:uid="{00000000-0005-0000-0000-000031A30000}"/>
    <cellStyle name="20% - Accent1 4 4 3 5 2 2 3" xfId="41961" xr:uid="{00000000-0005-0000-0000-000032A30000}"/>
    <cellStyle name="20% - Accent1 4 4 3 5 2 3" xfId="41962" xr:uid="{00000000-0005-0000-0000-000033A30000}"/>
    <cellStyle name="20% - Accent1 4 4 3 5 2 3 2" xfId="41963" xr:uid="{00000000-0005-0000-0000-000034A30000}"/>
    <cellStyle name="20% - Accent1 4 4 3 5 2 4" xfId="41964" xr:uid="{00000000-0005-0000-0000-000035A30000}"/>
    <cellStyle name="20% - Accent1 4 4 3 5 3" xfId="41965" xr:uid="{00000000-0005-0000-0000-000036A30000}"/>
    <cellStyle name="20% - Accent1 4 4 3 5 3 2" xfId="41966" xr:uid="{00000000-0005-0000-0000-000037A30000}"/>
    <cellStyle name="20% - Accent1 4 4 3 5 3 2 2" xfId="41967" xr:uid="{00000000-0005-0000-0000-000038A30000}"/>
    <cellStyle name="20% - Accent1 4 4 3 5 3 2 2 2" xfId="41968" xr:uid="{00000000-0005-0000-0000-000039A30000}"/>
    <cellStyle name="20% - Accent1 4 4 3 5 3 2 3" xfId="41969" xr:uid="{00000000-0005-0000-0000-00003AA30000}"/>
    <cellStyle name="20% - Accent1 4 4 3 5 3 3" xfId="41970" xr:uid="{00000000-0005-0000-0000-00003BA30000}"/>
    <cellStyle name="20% - Accent1 4 4 3 5 3 3 2" xfId="41971" xr:uid="{00000000-0005-0000-0000-00003CA30000}"/>
    <cellStyle name="20% - Accent1 4 4 3 5 3 4" xfId="41972" xr:uid="{00000000-0005-0000-0000-00003DA30000}"/>
    <cellStyle name="20% - Accent1 4 4 3 5 4" xfId="41973" xr:uid="{00000000-0005-0000-0000-00003EA30000}"/>
    <cellStyle name="20% - Accent1 4 4 3 5 4 2" xfId="41974" xr:uid="{00000000-0005-0000-0000-00003FA30000}"/>
    <cellStyle name="20% - Accent1 4 4 3 5 4 2 2" xfId="41975" xr:uid="{00000000-0005-0000-0000-000040A30000}"/>
    <cellStyle name="20% - Accent1 4 4 3 5 4 2 2 2" xfId="41976" xr:uid="{00000000-0005-0000-0000-000041A30000}"/>
    <cellStyle name="20% - Accent1 4 4 3 5 4 2 3" xfId="41977" xr:uid="{00000000-0005-0000-0000-000042A30000}"/>
    <cellStyle name="20% - Accent1 4 4 3 5 4 3" xfId="41978" xr:uid="{00000000-0005-0000-0000-000043A30000}"/>
    <cellStyle name="20% - Accent1 4 4 3 5 4 3 2" xfId="41979" xr:uid="{00000000-0005-0000-0000-000044A30000}"/>
    <cellStyle name="20% - Accent1 4 4 3 5 4 4" xfId="41980" xr:uid="{00000000-0005-0000-0000-000045A30000}"/>
    <cellStyle name="20% - Accent1 4 4 3 5 5" xfId="41981" xr:uid="{00000000-0005-0000-0000-000046A30000}"/>
    <cellStyle name="20% - Accent1 4 4 3 5 5 2" xfId="41982" xr:uid="{00000000-0005-0000-0000-000047A30000}"/>
    <cellStyle name="20% - Accent1 4 4 3 5 5 2 2" xfId="41983" xr:uid="{00000000-0005-0000-0000-000048A30000}"/>
    <cellStyle name="20% - Accent1 4 4 3 5 5 3" xfId="41984" xr:uid="{00000000-0005-0000-0000-000049A30000}"/>
    <cellStyle name="20% - Accent1 4 4 3 5 6" xfId="41985" xr:uid="{00000000-0005-0000-0000-00004AA30000}"/>
    <cellStyle name="20% - Accent1 4 4 3 5 6 2" xfId="41986" xr:uid="{00000000-0005-0000-0000-00004BA30000}"/>
    <cellStyle name="20% - Accent1 4 4 3 5 6 2 2" xfId="41987" xr:uid="{00000000-0005-0000-0000-00004CA30000}"/>
    <cellStyle name="20% - Accent1 4 4 3 5 6 3" xfId="41988" xr:uid="{00000000-0005-0000-0000-00004DA30000}"/>
    <cellStyle name="20% - Accent1 4 4 3 5 7" xfId="41989" xr:uid="{00000000-0005-0000-0000-00004EA30000}"/>
    <cellStyle name="20% - Accent1 4 4 3 5 7 2" xfId="41990" xr:uid="{00000000-0005-0000-0000-00004FA30000}"/>
    <cellStyle name="20% - Accent1 4 4 3 5 8" xfId="41991" xr:uid="{00000000-0005-0000-0000-000050A30000}"/>
    <cellStyle name="20% - Accent1 4 4 3 5 8 2" xfId="41992" xr:uid="{00000000-0005-0000-0000-000051A30000}"/>
    <cellStyle name="20% - Accent1 4 4 3 5 9" xfId="41993" xr:uid="{00000000-0005-0000-0000-000052A30000}"/>
    <cellStyle name="20% - Accent1 4 4 3 6" xfId="41994" xr:uid="{00000000-0005-0000-0000-000053A30000}"/>
    <cellStyle name="20% - Accent1 4 4 3 6 2" xfId="41995" xr:uid="{00000000-0005-0000-0000-000054A30000}"/>
    <cellStyle name="20% - Accent1 4 4 3 6 2 2" xfId="41996" xr:uid="{00000000-0005-0000-0000-000055A30000}"/>
    <cellStyle name="20% - Accent1 4 4 3 6 2 2 2" xfId="41997" xr:uid="{00000000-0005-0000-0000-000056A30000}"/>
    <cellStyle name="20% - Accent1 4 4 3 6 2 2 2 2" xfId="41998" xr:uid="{00000000-0005-0000-0000-000057A30000}"/>
    <cellStyle name="20% - Accent1 4 4 3 6 2 2 3" xfId="41999" xr:uid="{00000000-0005-0000-0000-000058A30000}"/>
    <cellStyle name="20% - Accent1 4 4 3 6 2 3" xfId="42000" xr:uid="{00000000-0005-0000-0000-000059A30000}"/>
    <cellStyle name="20% - Accent1 4 4 3 6 2 3 2" xfId="42001" xr:uid="{00000000-0005-0000-0000-00005AA30000}"/>
    <cellStyle name="20% - Accent1 4 4 3 6 2 4" xfId="42002" xr:uid="{00000000-0005-0000-0000-00005BA30000}"/>
    <cellStyle name="20% - Accent1 4 4 3 6 3" xfId="42003" xr:uid="{00000000-0005-0000-0000-00005CA30000}"/>
    <cellStyle name="20% - Accent1 4 4 3 6 3 2" xfId="42004" xr:uid="{00000000-0005-0000-0000-00005DA30000}"/>
    <cellStyle name="20% - Accent1 4 4 3 6 3 2 2" xfId="42005" xr:uid="{00000000-0005-0000-0000-00005EA30000}"/>
    <cellStyle name="20% - Accent1 4 4 3 6 3 2 2 2" xfId="42006" xr:uid="{00000000-0005-0000-0000-00005FA30000}"/>
    <cellStyle name="20% - Accent1 4 4 3 6 3 2 3" xfId="42007" xr:uid="{00000000-0005-0000-0000-000060A30000}"/>
    <cellStyle name="20% - Accent1 4 4 3 6 3 3" xfId="42008" xr:uid="{00000000-0005-0000-0000-000061A30000}"/>
    <cellStyle name="20% - Accent1 4 4 3 6 3 3 2" xfId="42009" xr:uid="{00000000-0005-0000-0000-000062A30000}"/>
    <cellStyle name="20% - Accent1 4 4 3 6 3 4" xfId="42010" xr:uid="{00000000-0005-0000-0000-000063A30000}"/>
    <cellStyle name="20% - Accent1 4 4 3 6 4" xfId="42011" xr:uid="{00000000-0005-0000-0000-000064A30000}"/>
    <cellStyle name="20% - Accent1 4 4 3 6 4 2" xfId="42012" xr:uid="{00000000-0005-0000-0000-000065A30000}"/>
    <cellStyle name="20% - Accent1 4 4 3 6 4 2 2" xfId="42013" xr:uid="{00000000-0005-0000-0000-000066A30000}"/>
    <cellStyle name="20% - Accent1 4 4 3 6 4 2 2 2" xfId="42014" xr:uid="{00000000-0005-0000-0000-000067A30000}"/>
    <cellStyle name="20% - Accent1 4 4 3 6 4 2 3" xfId="42015" xr:uid="{00000000-0005-0000-0000-000068A30000}"/>
    <cellStyle name="20% - Accent1 4 4 3 6 4 3" xfId="42016" xr:uid="{00000000-0005-0000-0000-000069A30000}"/>
    <cellStyle name="20% - Accent1 4 4 3 6 4 3 2" xfId="42017" xr:uid="{00000000-0005-0000-0000-00006AA30000}"/>
    <cellStyle name="20% - Accent1 4 4 3 6 4 4" xfId="42018" xr:uid="{00000000-0005-0000-0000-00006BA30000}"/>
    <cellStyle name="20% - Accent1 4 4 3 6 5" xfId="42019" xr:uid="{00000000-0005-0000-0000-00006CA30000}"/>
    <cellStyle name="20% - Accent1 4 4 3 6 5 2" xfId="42020" xr:uid="{00000000-0005-0000-0000-00006DA30000}"/>
    <cellStyle name="20% - Accent1 4 4 3 6 5 2 2" xfId="42021" xr:uid="{00000000-0005-0000-0000-00006EA30000}"/>
    <cellStyle name="20% - Accent1 4 4 3 6 5 3" xfId="42022" xr:uid="{00000000-0005-0000-0000-00006FA30000}"/>
    <cellStyle name="20% - Accent1 4 4 3 6 6" xfId="42023" xr:uid="{00000000-0005-0000-0000-000070A30000}"/>
    <cellStyle name="20% - Accent1 4 4 3 6 6 2" xfId="42024" xr:uid="{00000000-0005-0000-0000-000071A30000}"/>
    <cellStyle name="20% - Accent1 4 4 3 6 6 2 2" xfId="42025" xr:uid="{00000000-0005-0000-0000-000072A30000}"/>
    <cellStyle name="20% - Accent1 4 4 3 6 6 3" xfId="42026" xr:uid="{00000000-0005-0000-0000-000073A30000}"/>
    <cellStyle name="20% - Accent1 4 4 3 6 7" xfId="42027" xr:uid="{00000000-0005-0000-0000-000074A30000}"/>
    <cellStyle name="20% - Accent1 4 4 3 6 7 2" xfId="42028" xr:uid="{00000000-0005-0000-0000-000075A30000}"/>
    <cellStyle name="20% - Accent1 4 4 3 6 8" xfId="42029" xr:uid="{00000000-0005-0000-0000-000076A30000}"/>
    <cellStyle name="20% - Accent1 4 4 3 6 8 2" xfId="42030" xr:uid="{00000000-0005-0000-0000-000077A30000}"/>
    <cellStyle name="20% - Accent1 4 4 3 6 9" xfId="42031" xr:uid="{00000000-0005-0000-0000-000078A30000}"/>
    <cellStyle name="20% - Accent1 4 4 3 7" xfId="42032" xr:uid="{00000000-0005-0000-0000-000079A30000}"/>
    <cellStyle name="20% - Accent1 4 4 3 7 2" xfId="42033" xr:uid="{00000000-0005-0000-0000-00007AA30000}"/>
    <cellStyle name="20% - Accent1 4 4 3 7 2 2" xfId="42034" xr:uid="{00000000-0005-0000-0000-00007BA30000}"/>
    <cellStyle name="20% - Accent1 4 4 3 7 2 2 2" xfId="42035" xr:uid="{00000000-0005-0000-0000-00007CA30000}"/>
    <cellStyle name="20% - Accent1 4 4 3 7 2 3" xfId="42036" xr:uid="{00000000-0005-0000-0000-00007DA30000}"/>
    <cellStyle name="20% - Accent1 4 4 3 7 3" xfId="42037" xr:uid="{00000000-0005-0000-0000-00007EA30000}"/>
    <cellStyle name="20% - Accent1 4 4 3 7 3 2" xfId="42038" xr:uid="{00000000-0005-0000-0000-00007FA30000}"/>
    <cellStyle name="20% - Accent1 4 4 3 7 4" xfId="42039" xr:uid="{00000000-0005-0000-0000-000080A30000}"/>
    <cellStyle name="20% - Accent1 4 4 3 8" xfId="42040" xr:uid="{00000000-0005-0000-0000-000081A30000}"/>
    <cellStyle name="20% - Accent1 4 4 3 8 2" xfId="42041" xr:uid="{00000000-0005-0000-0000-000082A30000}"/>
    <cellStyle name="20% - Accent1 4 4 3 8 2 2" xfId="42042" xr:uid="{00000000-0005-0000-0000-000083A30000}"/>
    <cellStyle name="20% - Accent1 4 4 3 8 2 2 2" xfId="42043" xr:uid="{00000000-0005-0000-0000-000084A30000}"/>
    <cellStyle name="20% - Accent1 4 4 3 8 2 3" xfId="42044" xr:uid="{00000000-0005-0000-0000-000085A30000}"/>
    <cellStyle name="20% - Accent1 4 4 3 8 3" xfId="42045" xr:uid="{00000000-0005-0000-0000-000086A30000}"/>
    <cellStyle name="20% - Accent1 4 4 3 8 3 2" xfId="42046" xr:uid="{00000000-0005-0000-0000-000087A30000}"/>
    <cellStyle name="20% - Accent1 4 4 3 8 4" xfId="42047" xr:uid="{00000000-0005-0000-0000-000088A30000}"/>
    <cellStyle name="20% - Accent1 4 4 3 9" xfId="42048" xr:uid="{00000000-0005-0000-0000-000089A30000}"/>
    <cellStyle name="20% - Accent1 4 4 3 9 2" xfId="42049" xr:uid="{00000000-0005-0000-0000-00008AA30000}"/>
    <cellStyle name="20% - Accent1 4 4 3 9 2 2" xfId="42050" xr:uid="{00000000-0005-0000-0000-00008BA30000}"/>
    <cellStyle name="20% - Accent1 4 4 3 9 2 2 2" xfId="42051" xr:uid="{00000000-0005-0000-0000-00008CA30000}"/>
    <cellStyle name="20% - Accent1 4 4 3 9 2 3" xfId="42052" xr:uid="{00000000-0005-0000-0000-00008DA30000}"/>
    <cellStyle name="20% - Accent1 4 4 3 9 3" xfId="42053" xr:uid="{00000000-0005-0000-0000-00008EA30000}"/>
    <cellStyle name="20% - Accent1 4 4 3 9 3 2" xfId="42054" xr:uid="{00000000-0005-0000-0000-00008FA30000}"/>
    <cellStyle name="20% - Accent1 4 4 3 9 4" xfId="42055" xr:uid="{00000000-0005-0000-0000-000090A30000}"/>
    <cellStyle name="20% - Accent1 4 4 4" xfId="42056" xr:uid="{00000000-0005-0000-0000-000091A30000}"/>
    <cellStyle name="20% - Accent1 4 4 4 10" xfId="42057" xr:uid="{00000000-0005-0000-0000-000092A30000}"/>
    <cellStyle name="20% - Accent1 4 4 4 10 2" xfId="42058" xr:uid="{00000000-0005-0000-0000-000093A30000}"/>
    <cellStyle name="20% - Accent1 4 4 4 11" xfId="42059" xr:uid="{00000000-0005-0000-0000-000094A30000}"/>
    <cellStyle name="20% - Accent1 4 4 4 2" xfId="42060" xr:uid="{00000000-0005-0000-0000-000095A30000}"/>
    <cellStyle name="20% - Accent1 4 4 4 2 2" xfId="42061" xr:uid="{00000000-0005-0000-0000-000096A30000}"/>
    <cellStyle name="20% - Accent1 4 4 4 2 2 2" xfId="42062" xr:uid="{00000000-0005-0000-0000-000097A30000}"/>
    <cellStyle name="20% - Accent1 4 4 4 2 2 2 2" xfId="42063" xr:uid="{00000000-0005-0000-0000-000098A30000}"/>
    <cellStyle name="20% - Accent1 4 4 4 2 2 2 2 2" xfId="42064" xr:uid="{00000000-0005-0000-0000-000099A30000}"/>
    <cellStyle name="20% - Accent1 4 4 4 2 2 2 3" xfId="42065" xr:uid="{00000000-0005-0000-0000-00009AA30000}"/>
    <cellStyle name="20% - Accent1 4 4 4 2 2 3" xfId="42066" xr:uid="{00000000-0005-0000-0000-00009BA30000}"/>
    <cellStyle name="20% - Accent1 4 4 4 2 2 3 2" xfId="42067" xr:uid="{00000000-0005-0000-0000-00009CA30000}"/>
    <cellStyle name="20% - Accent1 4 4 4 2 2 4" xfId="42068" xr:uid="{00000000-0005-0000-0000-00009DA30000}"/>
    <cellStyle name="20% - Accent1 4 4 4 2 3" xfId="42069" xr:uid="{00000000-0005-0000-0000-00009EA30000}"/>
    <cellStyle name="20% - Accent1 4 4 4 2 3 2" xfId="42070" xr:uid="{00000000-0005-0000-0000-00009FA30000}"/>
    <cellStyle name="20% - Accent1 4 4 4 2 3 2 2" xfId="42071" xr:uid="{00000000-0005-0000-0000-0000A0A30000}"/>
    <cellStyle name="20% - Accent1 4 4 4 2 3 2 2 2" xfId="42072" xr:uid="{00000000-0005-0000-0000-0000A1A30000}"/>
    <cellStyle name="20% - Accent1 4 4 4 2 3 2 3" xfId="42073" xr:uid="{00000000-0005-0000-0000-0000A2A30000}"/>
    <cellStyle name="20% - Accent1 4 4 4 2 3 3" xfId="42074" xr:uid="{00000000-0005-0000-0000-0000A3A30000}"/>
    <cellStyle name="20% - Accent1 4 4 4 2 3 3 2" xfId="42075" xr:uid="{00000000-0005-0000-0000-0000A4A30000}"/>
    <cellStyle name="20% - Accent1 4 4 4 2 3 4" xfId="42076" xr:uid="{00000000-0005-0000-0000-0000A5A30000}"/>
    <cellStyle name="20% - Accent1 4 4 4 2 4" xfId="42077" xr:uid="{00000000-0005-0000-0000-0000A6A30000}"/>
    <cellStyle name="20% - Accent1 4 4 4 2 4 2" xfId="42078" xr:uid="{00000000-0005-0000-0000-0000A7A30000}"/>
    <cellStyle name="20% - Accent1 4 4 4 2 4 2 2" xfId="42079" xr:uid="{00000000-0005-0000-0000-0000A8A30000}"/>
    <cellStyle name="20% - Accent1 4 4 4 2 4 2 2 2" xfId="42080" xr:uid="{00000000-0005-0000-0000-0000A9A30000}"/>
    <cellStyle name="20% - Accent1 4 4 4 2 4 2 3" xfId="42081" xr:uid="{00000000-0005-0000-0000-0000AAA30000}"/>
    <cellStyle name="20% - Accent1 4 4 4 2 4 3" xfId="42082" xr:uid="{00000000-0005-0000-0000-0000ABA30000}"/>
    <cellStyle name="20% - Accent1 4 4 4 2 4 3 2" xfId="42083" xr:uid="{00000000-0005-0000-0000-0000ACA30000}"/>
    <cellStyle name="20% - Accent1 4 4 4 2 4 4" xfId="42084" xr:uid="{00000000-0005-0000-0000-0000ADA30000}"/>
    <cellStyle name="20% - Accent1 4 4 4 2 5" xfId="42085" xr:uid="{00000000-0005-0000-0000-0000AEA30000}"/>
    <cellStyle name="20% - Accent1 4 4 4 2 5 2" xfId="42086" xr:uid="{00000000-0005-0000-0000-0000AFA30000}"/>
    <cellStyle name="20% - Accent1 4 4 4 2 5 2 2" xfId="42087" xr:uid="{00000000-0005-0000-0000-0000B0A30000}"/>
    <cellStyle name="20% - Accent1 4 4 4 2 5 3" xfId="42088" xr:uid="{00000000-0005-0000-0000-0000B1A30000}"/>
    <cellStyle name="20% - Accent1 4 4 4 2 6" xfId="42089" xr:uid="{00000000-0005-0000-0000-0000B2A30000}"/>
    <cellStyle name="20% - Accent1 4 4 4 2 6 2" xfId="42090" xr:uid="{00000000-0005-0000-0000-0000B3A30000}"/>
    <cellStyle name="20% - Accent1 4 4 4 2 6 2 2" xfId="42091" xr:uid="{00000000-0005-0000-0000-0000B4A30000}"/>
    <cellStyle name="20% - Accent1 4 4 4 2 6 3" xfId="42092" xr:uid="{00000000-0005-0000-0000-0000B5A30000}"/>
    <cellStyle name="20% - Accent1 4 4 4 2 7" xfId="42093" xr:uid="{00000000-0005-0000-0000-0000B6A30000}"/>
    <cellStyle name="20% - Accent1 4 4 4 2 7 2" xfId="42094" xr:uid="{00000000-0005-0000-0000-0000B7A30000}"/>
    <cellStyle name="20% - Accent1 4 4 4 2 8" xfId="42095" xr:uid="{00000000-0005-0000-0000-0000B8A30000}"/>
    <cellStyle name="20% - Accent1 4 4 4 2 8 2" xfId="42096" xr:uid="{00000000-0005-0000-0000-0000B9A30000}"/>
    <cellStyle name="20% - Accent1 4 4 4 2 9" xfId="42097" xr:uid="{00000000-0005-0000-0000-0000BAA30000}"/>
    <cellStyle name="20% - Accent1 4 4 4 3" xfId="42098" xr:uid="{00000000-0005-0000-0000-0000BBA30000}"/>
    <cellStyle name="20% - Accent1 4 4 4 3 2" xfId="42099" xr:uid="{00000000-0005-0000-0000-0000BCA30000}"/>
    <cellStyle name="20% - Accent1 4 4 4 3 2 2" xfId="42100" xr:uid="{00000000-0005-0000-0000-0000BDA30000}"/>
    <cellStyle name="20% - Accent1 4 4 4 3 2 2 2" xfId="42101" xr:uid="{00000000-0005-0000-0000-0000BEA30000}"/>
    <cellStyle name="20% - Accent1 4 4 4 3 2 2 2 2" xfId="42102" xr:uid="{00000000-0005-0000-0000-0000BFA30000}"/>
    <cellStyle name="20% - Accent1 4 4 4 3 2 2 3" xfId="42103" xr:uid="{00000000-0005-0000-0000-0000C0A30000}"/>
    <cellStyle name="20% - Accent1 4 4 4 3 2 3" xfId="42104" xr:uid="{00000000-0005-0000-0000-0000C1A30000}"/>
    <cellStyle name="20% - Accent1 4 4 4 3 2 3 2" xfId="42105" xr:uid="{00000000-0005-0000-0000-0000C2A30000}"/>
    <cellStyle name="20% - Accent1 4 4 4 3 2 4" xfId="42106" xr:uid="{00000000-0005-0000-0000-0000C3A30000}"/>
    <cellStyle name="20% - Accent1 4 4 4 3 3" xfId="42107" xr:uid="{00000000-0005-0000-0000-0000C4A30000}"/>
    <cellStyle name="20% - Accent1 4 4 4 3 3 2" xfId="42108" xr:uid="{00000000-0005-0000-0000-0000C5A30000}"/>
    <cellStyle name="20% - Accent1 4 4 4 3 3 2 2" xfId="42109" xr:uid="{00000000-0005-0000-0000-0000C6A30000}"/>
    <cellStyle name="20% - Accent1 4 4 4 3 3 2 2 2" xfId="42110" xr:uid="{00000000-0005-0000-0000-0000C7A30000}"/>
    <cellStyle name="20% - Accent1 4 4 4 3 3 2 3" xfId="42111" xr:uid="{00000000-0005-0000-0000-0000C8A30000}"/>
    <cellStyle name="20% - Accent1 4 4 4 3 3 3" xfId="42112" xr:uid="{00000000-0005-0000-0000-0000C9A30000}"/>
    <cellStyle name="20% - Accent1 4 4 4 3 3 3 2" xfId="42113" xr:uid="{00000000-0005-0000-0000-0000CAA30000}"/>
    <cellStyle name="20% - Accent1 4 4 4 3 3 4" xfId="42114" xr:uid="{00000000-0005-0000-0000-0000CBA30000}"/>
    <cellStyle name="20% - Accent1 4 4 4 3 4" xfId="42115" xr:uid="{00000000-0005-0000-0000-0000CCA30000}"/>
    <cellStyle name="20% - Accent1 4 4 4 3 4 2" xfId="42116" xr:uid="{00000000-0005-0000-0000-0000CDA30000}"/>
    <cellStyle name="20% - Accent1 4 4 4 3 4 2 2" xfId="42117" xr:uid="{00000000-0005-0000-0000-0000CEA30000}"/>
    <cellStyle name="20% - Accent1 4 4 4 3 4 2 2 2" xfId="42118" xr:uid="{00000000-0005-0000-0000-0000CFA30000}"/>
    <cellStyle name="20% - Accent1 4 4 4 3 4 2 3" xfId="42119" xr:uid="{00000000-0005-0000-0000-0000D0A30000}"/>
    <cellStyle name="20% - Accent1 4 4 4 3 4 3" xfId="42120" xr:uid="{00000000-0005-0000-0000-0000D1A30000}"/>
    <cellStyle name="20% - Accent1 4 4 4 3 4 3 2" xfId="42121" xr:uid="{00000000-0005-0000-0000-0000D2A30000}"/>
    <cellStyle name="20% - Accent1 4 4 4 3 4 4" xfId="42122" xr:uid="{00000000-0005-0000-0000-0000D3A30000}"/>
    <cellStyle name="20% - Accent1 4 4 4 3 5" xfId="42123" xr:uid="{00000000-0005-0000-0000-0000D4A30000}"/>
    <cellStyle name="20% - Accent1 4 4 4 3 5 2" xfId="42124" xr:uid="{00000000-0005-0000-0000-0000D5A30000}"/>
    <cellStyle name="20% - Accent1 4 4 4 3 5 2 2" xfId="42125" xr:uid="{00000000-0005-0000-0000-0000D6A30000}"/>
    <cellStyle name="20% - Accent1 4 4 4 3 5 3" xfId="42126" xr:uid="{00000000-0005-0000-0000-0000D7A30000}"/>
    <cellStyle name="20% - Accent1 4 4 4 3 6" xfId="42127" xr:uid="{00000000-0005-0000-0000-0000D8A30000}"/>
    <cellStyle name="20% - Accent1 4 4 4 3 6 2" xfId="42128" xr:uid="{00000000-0005-0000-0000-0000D9A30000}"/>
    <cellStyle name="20% - Accent1 4 4 4 3 6 2 2" xfId="42129" xr:uid="{00000000-0005-0000-0000-0000DAA30000}"/>
    <cellStyle name="20% - Accent1 4 4 4 3 6 3" xfId="42130" xr:uid="{00000000-0005-0000-0000-0000DBA30000}"/>
    <cellStyle name="20% - Accent1 4 4 4 3 7" xfId="42131" xr:uid="{00000000-0005-0000-0000-0000DCA30000}"/>
    <cellStyle name="20% - Accent1 4 4 4 3 7 2" xfId="42132" xr:uid="{00000000-0005-0000-0000-0000DDA30000}"/>
    <cellStyle name="20% - Accent1 4 4 4 3 8" xfId="42133" xr:uid="{00000000-0005-0000-0000-0000DEA30000}"/>
    <cellStyle name="20% - Accent1 4 4 4 3 8 2" xfId="42134" xr:uid="{00000000-0005-0000-0000-0000DFA30000}"/>
    <cellStyle name="20% - Accent1 4 4 4 3 9" xfId="42135" xr:uid="{00000000-0005-0000-0000-0000E0A30000}"/>
    <cellStyle name="20% - Accent1 4 4 4 4" xfId="42136" xr:uid="{00000000-0005-0000-0000-0000E1A30000}"/>
    <cellStyle name="20% - Accent1 4 4 4 4 2" xfId="42137" xr:uid="{00000000-0005-0000-0000-0000E2A30000}"/>
    <cellStyle name="20% - Accent1 4 4 4 4 2 2" xfId="42138" xr:uid="{00000000-0005-0000-0000-0000E3A30000}"/>
    <cellStyle name="20% - Accent1 4 4 4 4 2 2 2" xfId="42139" xr:uid="{00000000-0005-0000-0000-0000E4A30000}"/>
    <cellStyle name="20% - Accent1 4 4 4 4 2 3" xfId="42140" xr:uid="{00000000-0005-0000-0000-0000E5A30000}"/>
    <cellStyle name="20% - Accent1 4 4 4 4 3" xfId="42141" xr:uid="{00000000-0005-0000-0000-0000E6A30000}"/>
    <cellStyle name="20% - Accent1 4 4 4 4 3 2" xfId="42142" xr:uid="{00000000-0005-0000-0000-0000E7A30000}"/>
    <cellStyle name="20% - Accent1 4 4 4 4 4" xfId="42143" xr:uid="{00000000-0005-0000-0000-0000E8A30000}"/>
    <cellStyle name="20% - Accent1 4 4 4 5" xfId="42144" xr:uid="{00000000-0005-0000-0000-0000E9A30000}"/>
    <cellStyle name="20% - Accent1 4 4 4 5 2" xfId="42145" xr:uid="{00000000-0005-0000-0000-0000EAA30000}"/>
    <cellStyle name="20% - Accent1 4 4 4 5 2 2" xfId="42146" xr:uid="{00000000-0005-0000-0000-0000EBA30000}"/>
    <cellStyle name="20% - Accent1 4 4 4 5 2 2 2" xfId="42147" xr:uid="{00000000-0005-0000-0000-0000ECA30000}"/>
    <cellStyle name="20% - Accent1 4 4 4 5 2 3" xfId="42148" xr:uid="{00000000-0005-0000-0000-0000EDA30000}"/>
    <cellStyle name="20% - Accent1 4 4 4 5 3" xfId="42149" xr:uid="{00000000-0005-0000-0000-0000EEA30000}"/>
    <cellStyle name="20% - Accent1 4 4 4 5 3 2" xfId="42150" xr:uid="{00000000-0005-0000-0000-0000EFA30000}"/>
    <cellStyle name="20% - Accent1 4 4 4 5 4" xfId="42151" xr:uid="{00000000-0005-0000-0000-0000F0A30000}"/>
    <cellStyle name="20% - Accent1 4 4 4 6" xfId="42152" xr:uid="{00000000-0005-0000-0000-0000F1A30000}"/>
    <cellStyle name="20% - Accent1 4 4 4 6 2" xfId="42153" xr:uid="{00000000-0005-0000-0000-0000F2A30000}"/>
    <cellStyle name="20% - Accent1 4 4 4 6 2 2" xfId="42154" xr:uid="{00000000-0005-0000-0000-0000F3A30000}"/>
    <cellStyle name="20% - Accent1 4 4 4 6 2 2 2" xfId="42155" xr:uid="{00000000-0005-0000-0000-0000F4A30000}"/>
    <cellStyle name="20% - Accent1 4 4 4 6 2 3" xfId="42156" xr:uid="{00000000-0005-0000-0000-0000F5A30000}"/>
    <cellStyle name="20% - Accent1 4 4 4 6 3" xfId="42157" xr:uid="{00000000-0005-0000-0000-0000F6A30000}"/>
    <cellStyle name="20% - Accent1 4 4 4 6 3 2" xfId="42158" xr:uid="{00000000-0005-0000-0000-0000F7A30000}"/>
    <cellStyle name="20% - Accent1 4 4 4 6 4" xfId="42159" xr:uid="{00000000-0005-0000-0000-0000F8A30000}"/>
    <cellStyle name="20% - Accent1 4 4 4 7" xfId="42160" xr:uid="{00000000-0005-0000-0000-0000F9A30000}"/>
    <cellStyle name="20% - Accent1 4 4 4 7 2" xfId="42161" xr:uid="{00000000-0005-0000-0000-0000FAA30000}"/>
    <cellStyle name="20% - Accent1 4 4 4 7 2 2" xfId="42162" xr:uid="{00000000-0005-0000-0000-0000FBA30000}"/>
    <cellStyle name="20% - Accent1 4 4 4 7 3" xfId="42163" xr:uid="{00000000-0005-0000-0000-0000FCA30000}"/>
    <cellStyle name="20% - Accent1 4 4 4 8" xfId="42164" xr:uid="{00000000-0005-0000-0000-0000FDA30000}"/>
    <cellStyle name="20% - Accent1 4 4 4 8 2" xfId="42165" xr:uid="{00000000-0005-0000-0000-0000FEA30000}"/>
    <cellStyle name="20% - Accent1 4 4 4 8 2 2" xfId="42166" xr:uid="{00000000-0005-0000-0000-0000FFA30000}"/>
    <cellStyle name="20% - Accent1 4 4 4 8 3" xfId="42167" xr:uid="{00000000-0005-0000-0000-000000A40000}"/>
    <cellStyle name="20% - Accent1 4 4 4 9" xfId="42168" xr:uid="{00000000-0005-0000-0000-000001A40000}"/>
    <cellStyle name="20% - Accent1 4 4 4 9 2" xfId="42169" xr:uid="{00000000-0005-0000-0000-000002A40000}"/>
    <cellStyle name="20% - Accent1 4 4 5" xfId="42170" xr:uid="{00000000-0005-0000-0000-000003A40000}"/>
    <cellStyle name="20% - Accent1 4 4 5 10" xfId="42171" xr:uid="{00000000-0005-0000-0000-000004A40000}"/>
    <cellStyle name="20% - Accent1 4 4 5 10 2" xfId="42172" xr:uid="{00000000-0005-0000-0000-000005A40000}"/>
    <cellStyle name="20% - Accent1 4 4 5 11" xfId="42173" xr:uid="{00000000-0005-0000-0000-000006A40000}"/>
    <cellStyle name="20% - Accent1 4 4 5 2" xfId="42174" xr:uid="{00000000-0005-0000-0000-000007A40000}"/>
    <cellStyle name="20% - Accent1 4 4 5 2 2" xfId="42175" xr:uid="{00000000-0005-0000-0000-000008A40000}"/>
    <cellStyle name="20% - Accent1 4 4 5 2 2 2" xfId="42176" xr:uid="{00000000-0005-0000-0000-000009A40000}"/>
    <cellStyle name="20% - Accent1 4 4 5 2 2 2 2" xfId="42177" xr:uid="{00000000-0005-0000-0000-00000AA40000}"/>
    <cellStyle name="20% - Accent1 4 4 5 2 2 2 2 2" xfId="42178" xr:uid="{00000000-0005-0000-0000-00000BA40000}"/>
    <cellStyle name="20% - Accent1 4 4 5 2 2 2 3" xfId="42179" xr:uid="{00000000-0005-0000-0000-00000CA40000}"/>
    <cellStyle name="20% - Accent1 4 4 5 2 2 3" xfId="42180" xr:uid="{00000000-0005-0000-0000-00000DA40000}"/>
    <cellStyle name="20% - Accent1 4 4 5 2 2 3 2" xfId="42181" xr:uid="{00000000-0005-0000-0000-00000EA40000}"/>
    <cellStyle name="20% - Accent1 4 4 5 2 2 4" xfId="42182" xr:uid="{00000000-0005-0000-0000-00000FA40000}"/>
    <cellStyle name="20% - Accent1 4 4 5 2 3" xfId="42183" xr:uid="{00000000-0005-0000-0000-000010A40000}"/>
    <cellStyle name="20% - Accent1 4 4 5 2 3 2" xfId="42184" xr:uid="{00000000-0005-0000-0000-000011A40000}"/>
    <cellStyle name="20% - Accent1 4 4 5 2 3 2 2" xfId="42185" xr:uid="{00000000-0005-0000-0000-000012A40000}"/>
    <cellStyle name="20% - Accent1 4 4 5 2 3 2 2 2" xfId="42186" xr:uid="{00000000-0005-0000-0000-000013A40000}"/>
    <cellStyle name="20% - Accent1 4 4 5 2 3 2 3" xfId="42187" xr:uid="{00000000-0005-0000-0000-000014A40000}"/>
    <cellStyle name="20% - Accent1 4 4 5 2 3 3" xfId="42188" xr:uid="{00000000-0005-0000-0000-000015A40000}"/>
    <cellStyle name="20% - Accent1 4 4 5 2 3 3 2" xfId="42189" xr:uid="{00000000-0005-0000-0000-000016A40000}"/>
    <cellStyle name="20% - Accent1 4 4 5 2 3 4" xfId="42190" xr:uid="{00000000-0005-0000-0000-000017A40000}"/>
    <cellStyle name="20% - Accent1 4 4 5 2 4" xfId="42191" xr:uid="{00000000-0005-0000-0000-000018A40000}"/>
    <cellStyle name="20% - Accent1 4 4 5 2 4 2" xfId="42192" xr:uid="{00000000-0005-0000-0000-000019A40000}"/>
    <cellStyle name="20% - Accent1 4 4 5 2 4 2 2" xfId="42193" xr:uid="{00000000-0005-0000-0000-00001AA40000}"/>
    <cellStyle name="20% - Accent1 4 4 5 2 4 2 2 2" xfId="42194" xr:uid="{00000000-0005-0000-0000-00001BA40000}"/>
    <cellStyle name="20% - Accent1 4 4 5 2 4 2 3" xfId="42195" xr:uid="{00000000-0005-0000-0000-00001CA40000}"/>
    <cellStyle name="20% - Accent1 4 4 5 2 4 3" xfId="42196" xr:uid="{00000000-0005-0000-0000-00001DA40000}"/>
    <cellStyle name="20% - Accent1 4 4 5 2 4 3 2" xfId="42197" xr:uid="{00000000-0005-0000-0000-00001EA40000}"/>
    <cellStyle name="20% - Accent1 4 4 5 2 4 4" xfId="42198" xr:uid="{00000000-0005-0000-0000-00001FA40000}"/>
    <cellStyle name="20% - Accent1 4 4 5 2 5" xfId="42199" xr:uid="{00000000-0005-0000-0000-000020A40000}"/>
    <cellStyle name="20% - Accent1 4 4 5 2 5 2" xfId="42200" xr:uid="{00000000-0005-0000-0000-000021A40000}"/>
    <cellStyle name="20% - Accent1 4 4 5 2 5 2 2" xfId="42201" xr:uid="{00000000-0005-0000-0000-000022A40000}"/>
    <cellStyle name="20% - Accent1 4 4 5 2 5 3" xfId="42202" xr:uid="{00000000-0005-0000-0000-000023A40000}"/>
    <cellStyle name="20% - Accent1 4 4 5 2 6" xfId="42203" xr:uid="{00000000-0005-0000-0000-000024A40000}"/>
    <cellStyle name="20% - Accent1 4 4 5 2 6 2" xfId="42204" xr:uid="{00000000-0005-0000-0000-000025A40000}"/>
    <cellStyle name="20% - Accent1 4 4 5 2 6 2 2" xfId="42205" xr:uid="{00000000-0005-0000-0000-000026A40000}"/>
    <cellStyle name="20% - Accent1 4 4 5 2 6 3" xfId="42206" xr:uid="{00000000-0005-0000-0000-000027A40000}"/>
    <cellStyle name="20% - Accent1 4 4 5 2 7" xfId="42207" xr:uid="{00000000-0005-0000-0000-000028A40000}"/>
    <cellStyle name="20% - Accent1 4 4 5 2 7 2" xfId="42208" xr:uid="{00000000-0005-0000-0000-000029A40000}"/>
    <cellStyle name="20% - Accent1 4 4 5 2 8" xfId="42209" xr:uid="{00000000-0005-0000-0000-00002AA40000}"/>
    <cellStyle name="20% - Accent1 4 4 5 2 8 2" xfId="42210" xr:uid="{00000000-0005-0000-0000-00002BA40000}"/>
    <cellStyle name="20% - Accent1 4 4 5 2 9" xfId="42211" xr:uid="{00000000-0005-0000-0000-00002CA40000}"/>
    <cellStyle name="20% - Accent1 4 4 5 3" xfId="42212" xr:uid="{00000000-0005-0000-0000-00002DA40000}"/>
    <cellStyle name="20% - Accent1 4 4 5 3 2" xfId="42213" xr:uid="{00000000-0005-0000-0000-00002EA40000}"/>
    <cellStyle name="20% - Accent1 4 4 5 3 2 2" xfId="42214" xr:uid="{00000000-0005-0000-0000-00002FA40000}"/>
    <cellStyle name="20% - Accent1 4 4 5 3 2 2 2" xfId="42215" xr:uid="{00000000-0005-0000-0000-000030A40000}"/>
    <cellStyle name="20% - Accent1 4 4 5 3 2 2 2 2" xfId="42216" xr:uid="{00000000-0005-0000-0000-000031A40000}"/>
    <cellStyle name="20% - Accent1 4 4 5 3 2 2 3" xfId="42217" xr:uid="{00000000-0005-0000-0000-000032A40000}"/>
    <cellStyle name="20% - Accent1 4 4 5 3 2 3" xfId="42218" xr:uid="{00000000-0005-0000-0000-000033A40000}"/>
    <cellStyle name="20% - Accent1 4 4 5 3 2 3 2" xfId="42219" xr:uid="{00000000-0005-0000-0000-000034A40000}"/>
    <cellStyle name="20% - Accent1 4 4 5 3 2 4" xfId="42220" xr:uid="{00000000-0005-0000-0000-000035A40000}"/>
    <cellStyle name="20% - Accent1 4 4 5 3 3" xfId="42221" xr:uid="{00000000-0005-0000-0000-000036A40000}"/>
    <cellStyle name="20% - Accent1 4 4 5 3 3 2" xfId="42222" xr:uid="{00000000-0005-0000-0000-000037A40000}"/>
    <cellStyle name="20% - Accent1 4 4 5 3 3 2 2" xfId="42223" xr:uid="{00000000-0005-0000-0000-000038A40000}"/>
    <cellStyle name="20% - Accent1 4 4 5 3 3 2 2 2" xfId="42224" xr:uid="{00000000-0005-0000-0000-000039A40000}"/>
    <cellStyle name="20% - Accent1 4 4 5 3 3 2 3" xfId="42225" xr:uid="{00000000-0005-0000-0000-00003AA40000}"/>
    <cellStyle name="20% - Accent1 4 4 5 3 3 3" xfId="42226" xr:uid="{00000000-0005-0000-0000-00003BA40000}"/>
    <cellStyle name="20% - Accent1 4 4 5 3 3 3 2" xfId="42227" xr:uid="{00000000-0005-0000-0000-00003CA40000}"/>
    <cellStyle name="20% - Accent1 4 4 5 3 3 4" xfId="42228" xr:uid="{00000000-0005-0000-0000-00003DA40000}"/>
    <cellStyle name="20% - Accent1 4 4 5 3 4" xfId="42229" xr:uid="{00000000-0005-0000-0000-00003EA40000}"/>
    <cellStyle name="20% - Accent1 4 4 5 3 4 2" xfId="42230" xr:uid="{00000000-0005-0000-0000-00003FA40000}"/>
    <cellStyle name="20% - Accent1 4 4 5 3 4 2 2" xfId="42231" xr:uid="{00000000-0005-0000-0000-000040A40000}"/>
    <cellStyle name="20% - Accent1 4 4 5 3 4 2 2 2" xfId="42232" xr:uid="{00000000-0005-0000-0000-000041A40000}"/>
    <cellStyle name="20% - Accent1 4 4 5 3 4 2 3" xfId="42233" xr:uid="{00000000-0005-0000-0000-000042A40000}"/>
    <cellStyle name="20% - Accent1 4 4 5 3 4 3" xfId="42234" xr:uid="{00000000-0005-0000-0000-000043A40000}"/>
    <cellStyle name="20% - Accent1 4 4 5 3 4 3 2" xfId="42235" xr:uid="{00000000-0005-0000-0000-000044A40000}"/>
    <cellStyle name="20% - Accent1 4 4 5 3 4 4" xfId="42236" xr:uid="{00000000-0005-0000-0000-000045A40000}"/>
    <cellStyle name="20% - Accent1 4 4 5 3 5" xfId="42237" xr:uid="{00000000-0005-0000-0000-000046A40000}"/>
    <cellStyle name="20% - Accent1 4 4 5 3 5 2" xfId="42238" xr:uid="{00000000-0005-0000-0000-000047A40000}"/>
    <cellStyle name="20% - Accent1 4 4 5 3 5 2 2" xfId="42239" xr:uid="{00000000-0005-0000-0000-000048A40000}"/>
    <cellStyle name="20% - Accent1 4 4 5 3 5 3" xfId="42240" xr:uid="{00000000-0005-0000-0000-000049A40000}"/>
    <cellStyle name="20% - Accent1 4 4 5 3 6" xfId="42241" xr:uid="{00000000-0005-0000-0000-00004AA40000}"/>
    <cellStyle name="20% - Accent1 4 4 5 3 6 2" xfId="42242" xr:uid="{00000000-0005-0000-0000-00004BA40000}"/>
    <cellStyle name="20% - Accent1 4 4 5 3 6 2 2" xfId="42243" xr:uid="{00000000-0005-0000-0000-00004CA40000}"/>
    <cellStyle name="20% - Accent1 4 4 5 3 6 3" xfId="42244" xr:uid="{00000000-0005-0000-0000-00004DA40000}"/>
    <cellStyle name="20% - Accent1 4 4 5 3 7" xfId="42245" xr:uid="{00000000-0005-0000-0000-00004EA40000}"/>
    <cellStyle name="20% - Accent1 4 4 5 3 7 2" xfId="42246" xr:uid="{00000000-0005-0000-0000-00004FA40000}"/>
    <cellStyle name="20% - Accent1 4 4 5 3 8" xfId="42247" xr:uid="{00000000-0005-0000-0000-000050A40000}"/>
    <cellStyle name="20% - Accent1 4 4 5 3 8 2" xfId="42248" xr:uid="{00000000-0005-0000-0000-000051A40000}"/>
    <cellStyle name="20% - Accent1 4 4 5 3 9" xfId="42249" xr:uid="{00000000-0005-0000-0000-000052A40000}"/>
    <cellStyle name="20% - Accent1 4 4 5 4" xfId="42250" xr:uid="{00000000-0005-0000-0000-000053A40000}"/>
    <cellStyle name="20% - Accent1 4 4 5 4 2" xfId="42251" xr:uid="{00000000-0005-0000-0000-000054A40000}"/>
    <cellStyle name="20% - Accent1 4 4 5 4 2 2" xfId="42252" xr:uid="{00000000-0005-0000-0000-000055A40000}"/>
    <cellStyle name="20% - Accent1 4 4 5 4 2 2 2" xfId="42253" xr:uid="{00000000-0005-0000-0000-000056A40000}"/>
    <cellStyle name="20% - Accent1 4 4 5 4 2 3" xfId="42254" xr:uid="{00000000-0005-0000-0000-000057A40000}"/>
    <cellStyle name="20% - Accent1 4 4 5 4 3" xfId="42255" xr:uid="{00000000-0005-0000-0000-000058A40000}"/>
    <cellStyle name="20% - Accent1 4 4 5 4 3 2" xfId="42256" xr:uid="{00000000-0005-0000-0000-000059A40000}"/>
    <cellStyle name="20% - Accent1 4 4 5 4 4" xfId="42257" xr:uid="{00000000-0005-0000-0000-00005AA40000}"/>
    <cellStyle name="20% - Accent1 4 4 5 5" xfId="42258" xr:uid="{00000000-0005-0000-0000-00005BA40000}"/>
    <cellStyle name="20% - Accent1 4 4 5 5 2" xfId="42259" xr:uid="{00000000-0005-0000-0000-00005CA40000}"/>
    <cellStyle name="20% - Accent1 4 4 5 5 2 2" xfId="42260" xr:uid="{00000000-0005-0000-0000-00005DA40000}"/>
    <cellStyle name="20% - Accent1 4 4 5 5 2 2 2" xfId="42261" xr:uid="{00000000-0005-0000-0000-00005EA40000}"/>
    <cellStyle name="20% - Accent1 4 4 5 5 2 3" xfId="42262" xr:uid="{00000000-0005-0000-0000-00005FA40000}"/>
    <cellStyle name="20% - Accent1 4 4 5 5 3" xfId="42263" xr:uid="{00000000-0005-0000-0000-000060A40000}"/>
    <cellStyle name="20% - Accent1 4 4 5 5 3 2" xfId="42264" xr:uid="{00000000-0005-0000-0000-000061A40000}"/>
    <cellStyle name="20% - Accent1 4 4 5 5 4" xfId="42265" xr:uid="{00000000-0005-0000-0000-000062A40000}"/>
    <cellStyle name="20% - Accent1 4 4 5 6" xfId="42266" xr:uid="{00000000-0005-0000-0000-000063A40000}"/>
    <cellStyle name="20% - Accent1 4 4 5 6 2" xfId="42267" xr:uid="{00000000-0005-0000-0000-000064A40000}"/>
    <cellStyle name="20% - Accent1 4 4 5 6 2 2" xfId="42268" xr:uid="{00000000-0005-0000-0000-000065A40000}"/>
    <cellStyle name="20% - Accent1 4 4 5 6 2 2 2" xfId="42269" xr:uid="{00000000-0005-0000-0000-000066A40000}"/>
    <cellStyle name="20% - Accent1 4 4 5 6 2 3" xfId="42270" xr:uid="{00000000-0005-0000-0000-000067A40000}"/>
    <cellStyle name="20% - Accent1 4 4 5 6 3" xfId="42271" xr:uid="{00000000-0005-0000-0000-000068A40000}"/>
    <cellStyle name="20% - Accent1 4 4 5 6 3 2" xfId="42272" xr:uid="{00000000-0005-0000-0000-000069A40000}"/>
    <cellStyle name="20% - Accent1 4 4 5 6 4" xfId="42273" xr:uid="{00000000-0005-0000-0000-00006AA40000}"/>
    <cellStyle name="20% - Accent1 4 4 5 7" xfId="42274" xr:uid="{00000000-0005-0000-0000-00006BA40000}"/>
    <cellStyle name="20% - Accent1 4 4 5 7 2" xfId="42275" xr:uid="{00000000-0005-0000-0000-00006CA40000}"/>
    <cellStyle name="20% - Accent1 4 4 5 7 2 2" xfId="42276" xr:uid="{00000000-0005-0000-0000-00006DA40000}"/>
    <cellStyle name="20% - Accent1 4 4 5 7 3" xfId="42277" xr:uid="{00000000-0005-0000-0000-00006EA40000}"/>
    <cellStyle name="20% - Accent1 4 4 5 8" xfId="42278" xr:uid="{00000000-0005-0000-0000-00006FA40000}"/>
    <cellStyle name="20% - Accent1 4 4 5 8 2" xfId="42279" xr:uid="{00000000-0005-0000-0000-000070A40000}"/>
    <cellStyle name="20% - Accent1 4 4 5 8 2 2" xfId="42280" xr:uid="{00000000-0005-0000-0000-000071A40000}"/>
    <cellStyle name="20% - Accent1 4 4 5 8 3" xfId="42281" xr:uid="{00000000-0005-0000-0000-000072A40000}"/>
    <cellStyle name="20% - Accent1 4 4 5 9" xfId="42282" xr:uid="{00000000-0005-0000-0000-000073A40000}"/>
    <cellStyle name="20% - Accent1 4 4 5 9 2" xfId="42283" xr:uid="{00000000-0005-0000-0000-000074A40000}"/>
    <cellStyle name="20% - Accent1 4 4 6" xfId="42284" xr:uid="{00000000-0005-0000-0000-000075A40000}"/>
    <cellStyle name="20% - Accent1 4 4 6 10" xfId="42285" xr:uid="{00000000-0005-0000-0000-000076A40000}"/>
    <cellStyle name="20% - Accent1 4 4 6 10 2" xfId="42286" xr:uid="{00000000-0005-0000-0000-000077A40000}"/>
    <cellStyle name="20% - Accent1 4 4 6 11" xfId="42287" xr:uid="{00000000-0005-0000-0000-000078A40000}"/>
    <cellStyle name="20% - Accent1 4 4 6 2" xfId="42288" xr:uid="{00000000-0005-0000-0000-000079A40000}"/>
    <cellStyle name="20% - Accent1 4 4 6 2 2" xfId="42289" xr:uid="{00000000-0005-0000-0000-00007AA40000}"/>
    <cellStyle name="20% - Accent1 4 4 6 2 2 2" xfId="42290" xr:uid="{00000000-0005-0000-0000-00007BA40000}"/>
    <cellStyle name="20% - Accent1 4 4 6 2 2 2 2" xfId="42291" xr:uid="{00000000-0005-0000-0000-00007CA40000}"/>
    <cellStyle name="20% - Accent1 4 4 6 2 2 2 2 2" xfId="42292" xr:uid="{00000000-0005-0000-0000-00007DA40000}"/>
    <cellStyle name="20% - Accent1 4 4 6 2 2 2 3" xfId="42293" xr:uid="{00000000-0005-0000-0000-00007EA40000}"/>
    <cellStyle name="20% - Accent1 4 4 6 2 2 3" xfId="42294" xr:uid="{00000000-0005-0000-0000-00007FA40000}"/>
    <cellStyle name="20% - Accent1 4 4 6 2 2 3 2" xfId="42295" xr:uid="{00000000-0005-0000-0000-000080A40000}"/>
    <cellStyle name="20% - Accent1 4 4 6 2 2 4" xfId="42296" xr:uid="{00000000-0005-0000-0000-000081A40000}"/>
    <cellStyle name="20% - Accent1 4 4 6 2 3" xfId="42297" xr:uid="{00000000-0005-0000-0000-000082A40000}"/>
    <cellStyle name="20% - Accent1 4 4 6 2 3 2" xfId="42298" xr:uid="{00000000-0005-0000-0000-000083A40000}"/>
    <cellStyle name="20% - Accent1 4 4 6 2 3 2 2" xfId="42299" xr:uid="{00000000-0005-0000-0000-000084A40000}"/>
    <cellStyle name="20% - Accent1 4 4 6 2 3 2 2 2" xfId="42300" xr:uid="{00000000-0005-0000-0000-000085A40000}"/>
    <cellStyle name="20% - Accent1 4 4 6 2 3 2 3" xfId="42301" xr:uid="{00000000-0005-0000-0000-000086A40000}"/>
    <cellStyle name="20% - Accent1 4 4 6 2 3 3" xfId="42302" xr:uid="{00000000-0005-0000-0000-000087A40000}"/>
    <cellStyle name="20% - Accent1 4 4 6 2 3 3 2" xfId="42303" xr:uid="{00000000-0005-0000-0000-000088A40000}"/>
    <cellStyle name="20% - Accent1 4 4 6 2 3 4" xfId="42304" xr:uid="{00000000-0005-0000-0000-000089A40000}"/>
    <cellStyle name="20% - Accent1 4 4 6 2 4" xfId="42305" xr:uid="{00000000-0005-0000-0000-00008AA40000}"/>
    <cellStyle name="20% - Accent1 4 4 6 2 4 2" xfId="42306" xr:uid="{00000000-0005-0000-0000-00008BA40000}"/>
    <cellStyle name="20% - Accent1 4 4 6 2 4 2 2" xfId="42307" xr:uid="{00000000-0005-0000-0000-00008CA40000}"/>
    <cellStyle name="20% - Accent1 4 4 6 2 4 2 2 2" xfId="42308" xr:uid="{00000000-0005-0000-0000-00008DA40000}"/>
    <cellStyle name="20% - Accent1 4 4 6 2 4 2 3" xfId="42309" xr:uid="{00000000-0005-0000-0000-00008EA40000}"/>
    <cellStyle name="20% - Accent1 4 4 6 2 4 3" xfId="42310" xr:uid="{00000000-0005-0000-0000-00008FA40000}"/>
    <cellStyle name="20% - Accent1 4 4 6 2 4 3 2" xfId="42311" xr:uid="{00000000-0005-0000-0000-000090A40000}"/>
    <cellStyle name="20% - Accent1 4 4 6 2 4 4" xfId="42312" xr:uid="{00000000-0005-0000-0000-000091A40000}"/>
    <cellStyle name="20% - Accent1 4 4 6 2 5" xfId="42313" xr:uid="{00000000-0005-0000-0000-000092A40000}"/>
    <cellStyle name="20% - Accent1 4 4 6 2 5 2" xfId="42314" xr:uid="{00000000-0005-0000-0000-000093A40000}"/>
    <cellStyle name="20% - Accent1 4 4 6 2 5 2 2" xfId="42315" xr:uid="{00000000-0005-0000-0000-000094A40000}"/>
    <cellStyle name="20% - Accent1 4 4 6 2 5 3" xfId="42316" xr:uid="{00000000-0005-0000-0000-000095A40000}"/>
    <cellStyle name="20% - Accent1 4 4 6 2 6" xfId="42317" xr:uid="{00000000-0005-0000-0000-000096A40000}"/>
    <cellStyle name="20% - Accent1 4 4 6 2 6 2" xfId="42318" xr:uid="{00000000-0005-0000-0000-000097A40000}"/>
    <cellStyle name="20% - Accent1 4 4 6 2 6 2 2" xfId="42319" xr:uid="{00000000-0005-0000-0000-000098A40000}"/>
    <cellStyle name="20% - Accent1 4 4 6 2 6 3" xfId="42320" xr:uid="{00000000-0005-0000-0000-000099A40000}"/>
    <cellStyle name="20% - Accent1 4 4 6 2 7" xfId="42321" xr:uid="{00000000-0005-0000-0000-00009AA40000}"/>
    <cellStyle name="20% - Accent1 4 4 6 2 7 2" xfId="42322" xr:uid="{00000000-0005-0000-0000-00009BA40000}"/>
    <cellStyle name="20% - Accent1 4 4 6 2 8" xfId="42323" xr:uid="{00000000-0005-0000-0000-00009CA40000}"/>
    <cellStyle name="20% - Accent1 4 4 6 2 8 2" xfId="42324" xr:uid="{00000000-0005-0000-0000-00009DA40000}"/>
    <cellStyle name="20% - Accent1 4 4 6 2 9" xfId="42325" xr:uid="{00000000-0005-0000-0000-00009EA40000}"/>
    <cellStyle name="20% - Accent1 4 4 6 3" xfId="42326" xr:uid="{00000000-0005-0000-0000-00009FA40000}"/>
    <cellStyle name="20% - Accent1 4 4 6 3 2" xfId="42327" xr:uid="{00000000-0005-0000-0000-0000A0A40000}"/>
    <cellStyle name="20% - Accent1 4 4 6 3 2 2" xfId="42328" xr:uid="{00000000-0005-0000-0000-0000A1A40000}"/>
    <cellStyle name="20% - Accent1 4 4 6 3 2 2 2" xfId="42329" xr:uid="{00000000-0005-0000-0000-0000A2A40000}"/>
    <cellStyle name="20% - Accent1 4 4 6 3 2 2 2 2" xfId="42330" xr:uid="{00000000-0005-0000-0000-0000A3A40000}"/>
    <cellStyle name="20% - Accent1 4 4 6 3 2 2 3" xfId="42331" xr:uid="{00000000-0005-0000-0000-0000A4A40000}"/>
    <cellStyle name="20% - Accent1 4 4 6 3 2 3" xfId="42332" xr:uid="{00000000-0005-0000-0000-0000A5A40000}"/>
    <cellStyle name="20% - Accent1 4 4 6 3 2 3 2" xfId="42333" xr:uid="{00000000-0005-0000-0000-0000A6A40000}"/>
    <cellStyle name="20% - Accent1 4 4 6 3 2 4" xfId="42334" xr:uid="{00000000-0005-0000-0000-0000A7A40000}"/>
    <cellStyle name="20% - Accent1 4 4 6 3 3" xfId="42335" xr:uid="{00000000-0005-0000-0000-0000A8A40000}"/>
    <cellStyle name="20% - Accent1 4 4 6 3 3 2" xfId="42336" xr:uid="{00000000-0005-0000-0000-0000A9A40000}"/>
    <cellStyle name="20% - Accent1 4 4 6 3 3 2 2" xfId="42337" xr:uid="{00000000-0005-0000-0000-0000AAA40000}"/>
    <cellStyle name="20% - Accent1 4 4 6 3 3 2 2 2" xfId="42338" xr:uid="{00000000-0005-0000-0000-0000ABA40000}"/>
    <cellStyle name="20% - Accent1 4 4 6 3 3 2 3" xfId="42339" xr:uid="{00000000-0005-0000-0000-0000ACA40000}"/>
    <cellStyle name="20% - Accent1 4 4 6 3 3 3" xfId="42340" xr:uid="{00000000-0005-0000-0000-0000ADA40000}"/>
    <cellStyle name="20% - Accent1 4 4 6 3 3 3 2" xfId="42341" xr:uid="{00000000-0005-0000-0000-0000AEA40000}"/>
    <cellStyle name="20% - Accent1 4 4 6 3 3 4" xfId="42342" xr:uid="{00000000-0005-0000-0000-0000AFA40000}"/>
    <cellStyle name="20% - Accent1 4 4 6 3 4" xfId="42343" xr:uid="{00000000-0005-0000-0000-0000B0A40000}"/>
    <cellStyle name="20% - Accent1 4 4 6 3 4 2" xfId="42344" xr:uid="{00000000-0005-0000-0000-0000B1A40000}"/>
    <cellStyle name="20% - Accent1 4 4 6 3 4 2 2" xfId="42345" xr:uid="{00000000-0005-0000-0000-0000B2A40000}"/>
    <cellStyle name="20% - Accent1 4 4 6 3 4 2 2 2" xfId="42346" xr:uid="{00000000-0005-0000-0000-0000B3A40000}"/>
    <cellStyle name="20% - Accent1 4 4 6 3 4 2 3" xfId="42347" xr:uid="{00000000-0005-0000-0000-0000B4A40000}"/>
    <cellStyle name="20% - Accent1 4 4 6 3 4 3" xfId="42348" xr:uid="{00000000-0005-0000-0000-0000B5A40000}"/>
    <cellStyle name="20% - Accent1 4 4 6 3 4 3 2" xfId="42349" xr:uid="{00000000-0005-0000-0000-0000B6A40000}"/>
    <cellStyle name="20% - Accent1 4 4 6 3 4 4" xfId="42350" xr:uid="{00000000-0005-0000-0000-0000B7A40000}"/>
    <cellStyle name="20% - Accent1 4 4 6 3 5" xfId="42351" xr:uid="{00000000-0005-0000-0000-0000B8A40000}"/>
    <cellStyle name="20% - Accent1 4 4 6 3 5 2" xfId="42352" xr:uid="{00000000-0005-0000-0000-0000B9A40000}"/>
    <cellStyle name="20% - Accent1 4 4 6 3 5 2 2" xfId="42353" xr:uid="{00000000-0005-0000-0000-0000BAA40000}"/>
    <cellStyle name="20% - Accent1 4 4 6 3 5 3" xfId="42354" xr:uid="{00000000-0005-0000-0000-0000BBA40000}"/>
    <cellStyle name="20% - Accent1 4 4 6 3 6" xfId="42355" xr:uid="{00000000-0005-0000-0000-0000BCA40000}"/>
    <cellStyle name="20% - Accent1 4 4 6 3 6 2" xfId="42356" xr:uid="{00000000-0005-0000-0000-0000BDA40000}"/>
    <cellStyle name="20% - Accent1 4 4 6 3 6 2 2" xfId="42357" xr:uid="{00000000-0005-0000-0000-0000BEA40000}"/>
    <cellStyle name="20% - Accent1 4 4 6 3 6 3" xfId="42358" xr:uid="{00000000-0005-0000-0000-0000BFA40000}"/>
    <cellStyle name="20% - Accent1 4 4 6 3 7" xfId="42359" xr:uid="{00000000-0005-0000-0000-0000C0A40000}"/>
    <cellStyle name="20% - Accent1 4 4 6 3 7 2" xfId="42360" xr:uid="{00000000-0005-0000-0000-0000C1A40000}"/>
    <cellStyle name="20% - Accent1 4 4 6 3 8" xfId="42361" xr:uid="{00000000-0005-0000-0000-0000C2A40000}"/>
    <cellStyle name="20% - Accent1 4 4 6 3 8 2" xfId="42362" xr:uid="{00000000-0005-0000-0000-0000C3A40000}"/>
    <cellStyle name="20% - Accent1 4 4 6 3 9" xfId="42363" xr:uid="{00000000-0005-0000-0000-0000C4A40000}"/>
    <cellStyle name="20% - Accent1 4 4 6 4" xfId="42364" xr:uid="{00000000-0005-0000-0000-0000C5A40000}"/>
    <cellStyle name="20% - Accent1 4 4 6 4 2" xfId="42365" xr:uid="{00000000-0005-0000-0000-0000C6A40000}"/>
    <cellStyle name="20% - Accent1 4 4 6 4 2 2" xfId="42366" xr:uid="{00000000-0005-0000-0000-0000C7A40000}"/>
    <cellStyle name="20% - Accent1 4 4 6 4 2 2 2" xfId="42367" xr:uid="{00000000-0005-0000-0000-0000C8A40000}"/>
    <cellStyle name="20% - Accent1 4 4 6 4 2 3" xfId="42368" xr:uid="{00000000-0005-0000-0000-0000C9A40000}"/>
    <cellStyle name="20% - Accent1 4 4 6 4 3" xfId="42369" xr:uid="{00000000-0005-0000-0000-0000CAA40000}"/>
    <cellStyle name="20% - Accent1 4 4 6 4 3 2" xfId="42370" xr:uid="{00000000-0005-0000-0000-0000CBA40000}"/>
    <cellStyle name="20% - Accent1 4 4 6 4 4" xfId="42371" xr:uid="{00000000-0005-0000-0000-0000CCA40000}"/>
    <cellStyle name="20% - Accent1 4 4 6 5" xfId="42372" xr:uid="{00000000-0005-0000-0000-0000CDA40000}"/>
    <cellStyle name="20% - Accent1 4 4 6 5 2" xfId="42373" xr:uid="{00000000-0005-0000-0000-0000CEA40000}"/>
    <cellStyle name="20% - Accent1 4 4 6 5 2 2" xfId="42374" xr:uid="{00000000-0005-0000-0000-0000CFA40000}"/>
    <cellStyle name="20% - Accent1 4 4 6 5 2 2 2" xfId="42375" xr:uid="{00000000-0005-0000-0000-0000D0A40000}"/>
    <cellStyle name="20% - Accent1 4 4 6 5 2 3" xfId="42376" xr:uid="{00000000-0005-0000-0000-0000D1A40000}"/>
    <cellStyle name="20% - Accent1 4 4 6 5 3" xfId="42377" xr:uid="{00000000-0005-0000-0000-0000D2A40000}"/>
    <cellStyle name="20% - Accent1 4 4 6 5 3 2" xfId="42378" xr:uid="{00000000-0005-0000-0000-0000D3A40000}"/>
    <cellStyle name="20% - Accent1 4 4 6 5 4" xfId="42379" xr:uid="{00000000-0005-0000-0000-0000D4A40000}"/>
    <cellStyle name="20% - Accent1 4 4 6 6" xfId="42380" xr:uid="{00000000-0005-0000-0000-0000D5A40000}"/>
    <cellStyle name="20% - Accent1 4 4 6 6 2" xfId="42381" xr:uid="{00000000-0005-0000-0000-0000D6A40000}"/>
    <cellStyle name="20% - Accent1 4 4 6 6 2 2" xfId="42382" xr:uid="{00000000-0005-0000-0000-0000D7A40000}"/>
    <cellStyle name="20% - Accent1 4 4 6 6 2 2 2" xfId="42383" xr:uid="{00000000-0005-0000-0000-0000D8A40000}"/>
    <cellStyle name="20% - Accent1 4 4 6 6 2 3" xfId="42384" xr:uid="{00000000-0005-0000-0000-0000D9A40000}"/>
    <cellStyle name="20% - Accent1 4 4 6 6 3" xfId="42385" xr:uid="{00000000-0005-0000-0000-0000DAA40000}"/>
    <cellStyle name="20% - Accent1 4 4 6 6 3 2" xfId="42386" xr:uid="{00000000-0005-0000-0000-0000DBA40000}"/>
    <cellStyle name="20% - Accent1 4 4 6 6 4" xfId="42387" xr:uid="{00000000-0005-0000-0000-0000DCA40000}"/>
    <cellStyle name="20% - Accent1 4 4 6 7" xfId="42388" xr:uid="{00000000-0005-0000-0000-0000DDA40000}"/>
    <cellStyle name="20% - Accent1 4 4 6 7 2" xfId="42389" xr:uid="{00000000-0005-0000-0000-0000DEA40000}"/>
    <cellStyle name="20% - Accent1 4 4 6 7 2 2" xfId="42390" xr:uid="{00000000-0005-0000-0000-0000DFA40000}"/>
    <cellStyle name="20% - Accent1 4 4 6 7 3" xfId="42391" xr:uid="{00000000-0005-0000-0000-0000E0A40000}"/>
    <cellStyle name="20% - Accent1 4 4 6 8" xfId="42392" xr:uid="{00000000-0005-0000-0000-0000E1A40000}"/>
    <cellStyle name="20% - Accent1 4 4 6 8 2" xfId="42393" xr:uid="{00000000-0005-0000-0000-0000E2A40000}"/>
    <cellStyle name="20% - Accent1 4 4 6 8 2 2" xfId="42394" xr:uid="{00000000-0005-0000-0000-0000E3A40000}"/>
    <cellStyle name="20% - Accent1 4 4 6 8 3" xfId="42395" xr:uid="{00000000-0005-0000-0000-0000E4A40000}"/>
    <cellStyle name="20% - Accent1 4 4 6 9" xfId="42396" xr:uid="{00000000-0005-0000-0000-0000E5A40000}"/>
    <cellStyle name="20% - Accent1 4 4 6 9 2" xfId="42397" xr:uid="{00000000-0005-0000-0000-0000E6A40000}"/>
    <cellStyle name="20% - Accent1 4 4 7" xfId="42398" xr:uid="{00000000-0005-0000-0000-0000E7A40000}"/>
    <cellStyle name="20% - Accent1 4 4 7 2" xfId="42399" xr:uid="{00000000-0005-0000-0000-0000E8A40000}"/>
    <cellStyle name="20% - Accent1 4 4 7 2 2" xfId="42400" xr:uid="{00000000-0005-0000-0000-0000E9A40000}"/>
    <cellStyle name="20% - Accent1 4 4 7 2 2 2" xfId="42401" xr:uid="{00000000-0005-0000-0000-0000EAA40000}"/>
    <cellStyle name="20% - Accent1 4 4 7 2 2 2 2" xfId="42402" xr:uid="{00000000-0005-0000-0000-0000EBA40000}"/>
    <cellStyle name="20% - Accent1 4 4 7 2 2 3" xfId="42403" xr:uid="{00000000-0005-0000-0000-0000ECA40000}"/>
    <cellStyle name="20% - Accent1 4 4 7 2 3" xfId="42404" xr:uid="{00000000-0005-0000-0000-0000EDA40000}"/>
    <cellStyle name="20% - Accent1 4 4 7 2 3 2" xfId="42405" xr:uid="{00000000-0005-0000-0000-0000EEA40000}"/>
    <cellStyle name="20% - Accent1 4 4 7 2 4" xfId="42406" xr:uid="{00000000-0005-0000-0000-0000EFA40000}"/>
    <cellStyle name="20% - Accent1 4 4 7 3" xfId="42407" xr:uid="{00000000-0005-0000-0000-0000F0A40000}"/>
    <cellStyle name="20% - Accent1 4 4 7 3 2" xfId="42408" xr:uid="{00000000-0005-0000-0000-0000F1A40000}"/>
    <cellStyle name="20% - Accent1 4 4 7 3 2 2" xfId="42409" xr:uid="{00000000-0005-0000-0000-0000F2A40000}"/>
    <cellStyle name="20% - Accent1 4 4 7 3 2 2 2" xfId="42410" xr:uid="{00000000-0005-0000-0000-0000F3A40000}"/>
    <cellStyle name="20% - Accent1 4 4 7 3 2 3" xfId="42411" xr:uid="{00000000-0005-0000-0000-0000F4A40000}"/>
    <cellStyle name="20% - Accent1 4 4 7 3 3" xfId="42412" xr:uid="{00000000-0005-0000-0000-0000F5A40000}"/>
    <cellStyle name="20% - Accent1 4 4 7 3 3 2" xfId="42413" xr:uid="{00000000-0005-0000-0000-0000F6A40000}"/>
    <cellStyle name="20% - Accent1 4 4 7 3 4" xfId="42414" xr:uid="{00000000-0005-0000-0000-0000F7A40000}"/>
    <cellStyle name="20% - Accent1 4 4 7 4" xfId="42415" xr:uid="{00000000-0005-0000-0000-0000F8A40000}"/>
    <cellStyle name="20% - Accent1 4 4 7 4 2" xfId="42416" xr:uid="{00000000-0005-0000-0000-0000F9A40000}"/>
    <cellStyle name="20% - Accent1 4 4 7 4 2 2" xfId="42417" xr:uid="{00000000-0005-0000-0000-0000FAA40000}"/>
    <cellStyle name="20% - Accent1 4 4 7 4 2 2 2" xfId="42418" xr:uid="{00000000-0005-0000-0000-0000FBA40000}"/>
    <cellStyle name="20% - Accent1 4 4 7 4 2 3" xfId="42419" xr:uid="{00000000-0005-0000-0000-0000FCA40000}"/>
    <cellStyle name="20% - Accent1 4 4 7 4 3" xfId="42420" xr:uid="{00000000-0005-0000-0000-0000FDA40000}"/>
    <cellStyle name="20% - Accent1 4 4 7 4 3 2" xfId="42421" xr:uid="{00000000-0005-0000-0000-0000FEA40000}"/>
    <cellStyle name="20% - Accent1 4 4 7 4 4" xfId="42422" xr:uid="{00000000-0005-0000-0000-0000FFA40000}"/>
    <cellStyle name="20% - Accent1 4 4 7 5" xfId="42423" xr:uid="{00000000-0005-0000-0000-000000A50000}"/>
    <cellStyle name="20% - Accent1 4 4 7 5 2" xfId="42424" xr:uid="{00000000-0005-0000-0000-000001A50000}"/>
    <cellStyle name="20% - Accent1 4 4 7 5 2 2" xfId="42425" xr:uid="{00000000-0005-0000-0000-000002A50000}"/>
    <cellStyle name="20% - Accent1 4 4 7 5 3" xfId="42426" xr:uid="{00000000-0005-0000-0000-000003A50000}"/>
    <cellStyle name="20% - Accent1 4 4 7 6" xfId="42427" xr:uid="{00000000-0005-0000-0000-000004A50000}"/>
    <cellStyle name="20% - Accent1 4 4 7 6 2" xfId="42428" xr:uid="{00000000-0005-0000-0000-000005A50000}"/>
    <cellStyle name="20% - Accent1 4 4 7 6 2 2" xfId="42429" xr:uid="{00000000-0005-0000-0000-000006A50000}"/>
    <cellStyle name="20% - Accent1 4 4 7 6 3" xfId="42430" xr:uid="{00000000-0005-0000-0000-000007A50000}"/>
    <cellStyle name="20% - Accent1 4 4 7 7" xfId="42431" xr:uid="{00000000-0005-0000-0000-000008A50000}"/>
    <cellStyle name="20% - Accent1 4 4 7 7 2" xfId="42432" xr:uid="{00000000-0005-0000-0000-000009A50000}"/>
    <cellStyle name="20% - Accent1 4 4 7 8" xfId="42433" xr:uid="{00000000-0005-0000-0000-00000AA50000}"/>
    <cellStyle name="20% - Accent1 4 4 7 8 2" xfId="42434" xr:uid="{00000000-0005-0000-0000-00000BA50000}"/>
    <cellStyle name="20% - Accent1 4 4 7 9" xfId="42435" xr:uid="{00000000-0005-0000-0000-00000CA50000}"/>
    <cellStyle name="20% - Accent1 4 4 8" xfId="42436" xr:uid="{00000000-0005-0000-0000-00000DA50000}"/>
    <cellStyle name="20% - Accent1 4 4 8 2" xfId="42437" xr:uid="{00000000-0005-0000-0000-00000EA50000}"/>
    <cellStyle name="20% - Accent1 4 4 8 2 2" xfId="42438" xr:uid="{00000000-0005-0000-0000-00000FA50000}"/>
    <cellStyle name="20% - Accent1 4 4 8 2 2 2" xfId="42439" xr:uid="{00000000-0005-0000-0000-000010A50000}"/>
    <cellStyle name="20% - Accent1 4 4 8 2 2 2 2" xfId="42440" xr:uid="{00000000-0005-0000-0000-000011A50000}"/>
    <cellStyle name="20% - Accent1 4 4 8 2 2 3" xfId="42441" xr:uid="{00000000-0005-0000-0000-000012A50000}"/>
    <cellStyle name="20% - Accent1 4 4 8 2 3" xfId="42442" xr:uid="{00000000-0005-0000-0000-000013A50000}"/>
    <cellStyle name="20% - Accent1 4 4 8 2 3 2" xfId="42443" xr:uid="{00000000-0005-0000-0000-000014A50000}"/>
    <cellStyle name="20% - Accent1 4 4 8 2 4" xfId="42444" xr:uid="{00000000-0005-0000-0000-000015A50000}"/>
    <cellStyle name="20% - Accent1 4 4 8 3" xfId="42445" xr:uid="{00000000-0005-0000-0000-000016A50000}"/>
    <cellStyle name="20% - Accent1 4 4 8 3 2" xfId="42446" xr:uid="{00000000-0005-0000-0000-000017A50000}"/>
    <cellStyle name="20% - Accent1 4 4 8 3 2 2" xfId="42447" xr:uid="{00000000-0005-0000-0000-000018A50000}"/>
    <cellStyle name="20% - Accent1 4 4 8 3 2 2 2" xfId="42448" xr:uid="{00000000-0005-0000-0000-000019A50000}"/>
    <cellStyle name="20% - Accent1 4 4 8 3 2 3" xfId="42449" xr:uid="{00000000-0005-0000-0000-00001AA50000}"/>
    <cellStyle name="20% - Accent1 4 4 8 3 3" xfId="42450" xr:uid="{00000000-0005-0000-0000-00001BA50000}"/>
    <cellStyle name="20% - Accent1 4 4 8 3 3 2" xfId="42451" xr:uid="{00000000-0005-0000-0000-00001CA50000}"/>
    <cellStyle name="20% - Accent1 4 4 8 3 4" xfId="42452" xr:uid="{00000000-0005-0000-0000-00001DA50000}"/>
    <cellStyle name="20% - Accent1 4 4 8 4" xfId="42453" xr:uid="{00000000-0005-0000-0000-00001EA50000}"/>
    <cellStyle name="20% - Accent1 4 4 8 4 2" xfId="42454" xr:uid="{00000000-0005-0000-0000-00001FA50000}"/>
    <cellStyle name="20% - Accent1 4 4 8 4 2 2" xfId="42455" xr:uid="{00000000-0005-0000-0000-000020A50000}"/>
    <cellStyle name="20% - Accent1 4 4 8 4 2 2 2" xfId="42456" xr:uid="{00000000-0005-0000-0000-000021A50000}"/>
    <cellStyle name="20% - Accent1 4 4 8 4 2 3" xfId="42457" xr:uid="{00000000-0005-0000-0000-000022A50000}"/>
    <cellStyle name="20% - Accent1 4 4 8 4 3" xfId="42458" xr:uid="{00000000-0005-0000-0000-000023A50000}"/>
    <cellStyle name="20% - Accent1 4 4 8 4 3 2" xfId="42459" xr:uid="{00000000-0005-0000-0000-000024A50000}"/>
    <cellStyle name="20% - Accent1 4 4 8 4 4" xfId="42460" xr:uid="{00000000-0005-0000-0000-000025A50000}"/>
    <cellStyle name="20% - Accent1 4 4 8 5" xfId="42461" xr:uid="{00000000-0005-0000-0000-000026A50000}"/>
    <cellStyle name="20% - Accent1 4 4 8 5 2" xfId="42462" xr:uid="{00000000-0005-0000-0000-000027A50000}"/>
    <cellStyle name="20% - Accent1 4 4 8 5 2 2" xfId="42463" xr:uid="{00000000-0005-0000-0000-000028A50000}"/>
    <cellStyle name="20% - Accent1 4 4 8 5 3" xfId="42464" xr:uid="{00000000-0005-0000-0000-000029A50000}"/>
    <cellStyle name="20% - Accent1 4 4 8 6" xfId="42465" xr:uid="{00000000-0005-0000-0000-00002AA50000}"/>
    <cellStyle name="20% - Accent1 4 4 8 6 2" xfId="42466" xr:uid="{00000000-0005-0000-0000-00002BA50000}"/>
    <cellStyle name="20% - Accent1 4 4 8 6 2 2" xfId="42467" xr:uid="{00000000-0005-0000-0000-00002CA50000}"/>
    <cellStyle name="20% - Accent1 4 4 8 6 3" xfId="42468" xr:uid="{00000000-0005-0000-0000-00002DA50000}"/>
    <cellStyle name="20% - Accent1 4 4 8 7" xfId="42469" xr:uid="{00000000-0005-0000-0000-00002EA50000}"/>
    <cellStyle name="20% - Accent1 4 4 8 7 2" xfId="42470" xr:uid="{00000000-0005-0000-0000-00002FA50000}"/>
    <cellStyle name="20% - Accent1 4 4 8 8" xfId="42471" xr:uid="{00000000-0005-0000-0000-000030A50000}"/>
    <cellStyle name="20% - Accent1 4 4 8 8 2" xfId="42472" xr:uid="{00000000-0005-0000-0000-000031A50000}"/>
    <cellStyle name="20% - Accent1 4 4 8 9" xfId="42473" xr:uid="{00000000-0005-0000-0000-000032A50000}"/>
    <cellStyle name="20% - Accent1 4 4 9" xfId="42474" xr:uid="{00000000-0005-0000-0000-000033A50000}"/>
    <cellStyle name="20% - Accent1 4 4 9 2" xfId="42475" xr:uid="{00000000-0005-0000-0000-000034A50000}"/>
    <cellStyle name="20% - Accent1 4 4 9 2 2" xfId="42476" xr:uid="{00000000-0005-0000-0000-000035A50000}"/>
    <cellStyle name="20% - Accent1 4 4 9 2 2 2" xfId="42477" xr:uid="{00000000-0005-0000-0000-000036A50000}"/>
    <cellStyle name="20% - Accent1 4 4 9 2 3" xfId="42478" xr:uid="{00000000-0005-0000-0000-000037A50000}"/>
    <cellStyle name="20% - Accent1 4 4 9 3" xfId="42479" xr:uid="{00000000-0005-0000-0000-000038A50000}"/>
    <cellStyle name="20% - Accent1 4 4 9 3 2" xfId="42480" xr:uid="{00000000-0005-0000-0000-000039A50000}"/>
    <cellStyle name="20% - Accent1 4 4 9 4" xfId="42481" xr:uid="{00000000-0005-0000-0000-00003AA50000}"/>
    <cellStyle name="20% - Accent1 4 5" xfId="42482" xr:uid="{00000000-0005-0000-0000-00003BA50000}"/>
    <cellStyle name="20% - Accent1 4 5 10" xfId="42483" xr:uid="{00000000-0005-0000-0000-00003CA50000}"/>
    <cellStyle name="20% - Accent1 4 5 10 2" xfId="42484" xr:uid="{00000000-0005-0000-0000-00003DA50000}"/>
    <cellStyle name="20% - Accent1 4 5 10 2 2" xfId="42485" xr:uid="{00000000-0005-0000-0000-00003EA50000}"/>
    <cellStyle name="20% - Accent1 4 5 10 2 2 2" xfId="42486" xr:uid="{00000000-0005-0000-0000-00003FA50000}"/>
    <cellStyle name="20% - Accent1 4 5 10 2 3" xfId="42487" xr:uid="{00000000-0005-0000-0000-000040A50000}"/>
    <cellStyle name="20% - Accent1 4 5 10 3" xfId="42488" xr:uid="{00000000-0005-0000-0000-000041A50000}"/>
    <cellStyle name="20% - Accent1 4 5 10 3 2" xfId="42489" xr:uid="{00000000-0005-0000-0000-000042A50000}"/>
    <cellStyle name="20% - Accent1 4 5 10 4" xfId="42490" xr:uid="{00000000-0005-0000-0000-000043A50000}"/>
    <cellStyle name="20% - Accent1 4 5 11" xfId="42491" xr:uid="{00000000-0005-0000-0000-000044A50000}"/>
    <cellStyle name="20% - Accent1 4 5 11 2" xfId="42492" xr:uid="{00000000-0005-0000-0000-000045A50000}"/>
    <cellStyle name="20% - Accent1 4 5 11 2 2" xfId="42493" xr:uid="{00000000-0005-0000-0000-000046A50000}"/>
    <cellStyle name="20% - Accent1 4 5 11 2 2 2" xfId="42494" xr:uid="{00000000-0005-0000-0000-000047A50000}"/>
    <cellStyle name="20% - Accent1 4 5 11 2 3" xfId="42495" xr:uid="{00000000-0005-0000-0000-000048A50000}"/>
    <cellStyle name="20% - Accent1 4 5 11 3" xfId="42496" xr:uid="{00000000-0005-0000-0000-000049A50000}"/>
    <cellStyle name="20% - Accent1 4 5 11 3 2" xfId="42497" xr:uid="{00000000-0005-0000-0000-00004AA50000}"/>
    <cellStyle name="20% - Accent1 4 5 11 4" xfId="42498" xr:uid="{00000000-0005-0000-0000-00004BA50000}"/>
    <cellStyle name="20% - Accent1 4 5 12" xfId="42499" xr:uid="{00000000-0005-0000-0000-00004CA50000}"/>
    <cellStyle name="20% - Accent1 4 5 12 2" xfId="42500" xr:uid="{00000000-0005-0000-0000-00004DA50000}"/>
    <cellStyle name="20% - Accent1 4 5 12 2 2" xfId="42501" xr:uid="{00000000-0005-0000-0000-00004EA50000}"/>
    <cellStyle name="20% - Accent1 4 5 12 3" xfId="42502" xr:uid="{00000000-0005-0000-0000-00004FA50000}"/>
    <cellStyle name="20% - Accent1 4 5 13" xfId="42503" xr:uid="{00000000-0005-0000-0000-000050A50000}"/>
    <cellStyle name="20% - Accent1 4 5 13 2" xfId="42504" xr:uid="{00000000-0005-0000-0000-000051A50000}"/>
    <cellStyle name="20% - Accent1 4 5 13 2 2" xfId="42505" xr:uid="{00000000-0005-0000-0000-000052A50000}"/>
    <cellStyle name="20% - Accent1 4 5 13 3" xfId="42506" xr:uid="{00000000-0005-0000-0000-000053A50000}"/>
    <cellStyle name="20% - Accent1 4 5 14" xfId="42507" xr:uid="{00000000-0005-0000-0000-000054A50000}"/>
    <cellStyle name="20% - Accent1 4 5 14 2" xfId="42508" xr:uid="{00000000-0005-0000-0000-000055A50000}"/>
    <cellStyle name="20% - Accent1 4 5 15" xfId="42509" xr:uid="{00000000-0005-0000-0000-000056A50000}"/>
    <cellStyle name="20% - Accent1 4 5 15 2" xfId="42510" xr:uid="{00000000-0005-0000-0000-000057A50000}"/>
    <cellStyle name="20% - Accent1 4 5 16" xfId="42511" xr:uid="{00000000-0005-0000-0000-000058A50000}"/>
    <cellStyle name="20% - Accent1 4 5 2" xfId="42512" xr:uid="{00000000-0005-0000-0000-000059A50000}"/>
    <cellStyle name="20% - Accent1 4 5 2 10" xfId="42513" xr:uid="{00000000-0005-0000-0000-00005AA50000}"/>
    <cellStyle name="20% - Accent1 4 5 2 10 2" xfId="42514" xr:uid="{00000000-0005-0000-0000-00005BA50000}"/>
    <cellStyle name="20% - Accent1 4 5 2 10 2 2" xfId="42515" xr:uid="{00000000-0005-0000-0000-00005CA50000}"/>
    <cellStyle name="20% - Accent1 4 5 2 10 2 2 2" xfId="42516" xr:uid="{00000000-0005-0000-0000-00005DA50000}"/>
    <cellStyle name="20% - Accent1 4 5 2 10 2 3" xfId="42517" xr:uid="{00000000-0005-0000-0000-00005EA50000}"/>
    <cellStyle name="20% - Accent1 4 5 2 10 3" xfId="42518" xr:uid="{00000000-0005-0000-0000-00005FA50000}"/>
    <cellStyle name="20% - Accent1 4 5 2 10 3 2" xfId="42519" xr:uid="{00000000-0005-0000-0000-000060A50000}"/>
    <cellStyle name="20% - Accent1 4 5 2 10 4" xfId="42520" xr:uid="{00000000-0005-0000-0000-000061A50000}"/>
    <cellStyle name="20% - Accent1 4 5 2 11" xfId="42521" xr:uid="{00000000-0005-0000-0000-000062A50000}"/>
    <cellStyle name="20% - Accent1 4 5 2 11 2" xfId="42522" xr:uid="{00000000-0005-0000-0000-000063A50000}"/>
    <cellStyle name="20% - Accent1 4 5 2 11 2 2" xfId="42523" xr:uid="{00000000-0005-0000-0000-000064A50000}"/>
    <cellStyle name="20% - Accent1 4 5 2 11 3" xfId="42524" xr:uid="{00000000-0005-0000-0000-000065A50000}"/>
    <cellStyle name="20% - Accent1 4 5 2 12" xfId="42525" xr:uid="{00000000-0005-0000-0000-000066A50000}"/>
    <cellStyle name="20% - Accent1 4 5 2 12 2" xfId="42526" xr:uid="{00000000-0005-0000-0000-000067A50000}"/>
    <cellStyle name="20% - Accent1 4 5 2 12 2 2" xfId="42527" xr:uid="{00000000-0005-0000-0000-000068A50000}"/>
    <cellStyle name="20% - Accent1 4 5 2 12 3" xfId="42528" xr:uid="{00000000-0005-0000-0000-000069A50000}"/>
    <cellStyle name="20% - Accent1 4 5 2 13" xfId="42529" xr:uid="{00000000-0005-0000-0000-00006AA50000}"/>
    <cellStyle name="20% - Accent1 4 5 2 13 2" xfId="42530" xr:uid="{00000000-0005-0000-0000-00006BA50000}"/>
    <cellStyle name="20% - Accent1 4 5 2 14" xfId="42531" xr:uid="{00000000-0005-0000-0000-00006CA50000}"/>
    <cellStyle name="20% - Accent1 4 5 2 14 2" xfId="42532" xr:uid="{00000000-0005-0000-0000-00006DA50000}"/>
    <cellStyle name="20% - Accent1 4 5 2 15" xfId="42533" xr:uid="{00000000-0005-0000-0000-00006EA50000}"/>
    <cellStyle name="20% - Accent1 4 5 2 2" xfId="42534" xr:uid="{00000000-0005-0000-0000-00006FA50000}"/>
    <cellStyle name="20% - Accent1 4 5 2 2 10" xfId="42535" xr:uid="{00000000-0005-0000-0000-000070A50000}"/>
    <cellStyle name="20% - Accent1 4 5 2 2 10 2" xfId="42536" xr:uid="{00000000-0005-0000-0000-000071A50000}"/>
    <cellStyle name="20% - Accent1 4 5 2 2 10 2 2" xfId="42537" xr:uid="{00000000-0005-0000-0000-000072A50000}"/>
    <cellStyle name="20% - Accent1 4 5 2 2 10 3" xfId="42538" xr:uid="{00000000-0005-0000-0000-000073A50000}"/>
    <cellStyle name="20% - Accent1 4 5 2 2 11" xfId="42539" xr:uid="{00000000-0005-0000-0000-000074A50000}"/>
    <cellStyle name="20% - Accent1 4 5 2 2 11 2" xfId="42540" xr:uid="{00000000-0005-0000-0000-000075A50000}"/>
    <cellStyle name="20% - Accent1 4 5 2 2 11 2 2" xfId="42541" xr:uid="{00000000-0005-0000-0000-000076A50000}"/>
    <cellStyle name="20% - Accent1 4 5 2 2 11 3" xfId="42542" xr:uid="{00000000-0005-0000-0000-000077A50000}"/>
    <cellStyle name="20% - Accent1 4 5 2 2 12" xfId="42543" xr:uid="{00000000-0005-0000-0000-000078A50000}"/>
    <cellStyle name="20% - Accent1 4 5 2 2 12 2" xfId="42544" xr:uid="{00000000-0005-0000-0000-000079A50000}"/>
    <cellStyle name="20% - Accent1 4 5 2 2 13" xfId="42545" xr:uid="{00000000-0005-0000-0000-00007AA50000}"/>
    <cellStyle name="20% - Accent1 4 5 2 2 13 2" xfId="42546" xr:uid="{00000000-0005-0000-0000-00007BA50000}"/>
    <cellStyle name="20% - Accent1 4 5 2 2 14" xfId="42547" xr:uid="{00000000-0005-0000-0000-00007CA50000}"/>
    <cellStyle name="20% - Accent1 4 5 2 2 2" xfId="42548" xr:uid="{00000000-0005-0000-0000-00007DA50000}"/>
    <cellStyle name="20% - Accent1 4 5 2 2 2 10" xfId="42549" xr:uid="{00000000-0005-0000-0000-00007EA50000}"/>
    <cellStyle name="20% - Accent1 4 5 2 2 2 10 2" xfId="42550" xr:uid="{00000000-0005-0000-0000-00007FA50000}"/>
    <cellStyle name="20% - Accent1 4 5 2 2 2 11" xfId="42551" xr:uid="{00000000-0005-0000-0000-000080A50000}"/>
    <cellStyle name="20% - Accent1 4 5 2 2 2 2" xfId="42552" xr:uid="{00000000-0005-0000-0000-000081A50000}"/>
    <cellStyle name="20% - Accent1 4 5 2 2 2 2 2" xfId="42553" xr:uid="{00000000-0005-0000-0000-000082A50000}"/>
    <cellStyle name="20% - Accent1 4 5 2 2 2 2 2 2" xfId="42554" xr:uid="{00000000-0005-0000-0000-000083A50000}"/>
    <cellStyle name="20% - Accent1 4 5 2 2 2 2 2 2 2" xfId="42555" xr:uid="{00000000-0005-0000-0000-000084A50000}"/>
    <cellStyle name="20% - Accent1 4 5 2 2 2 2 2 2 2 2" xfId="42556" xr:uid="{00000000-0005-0000-0000-000085A50000}"/>
    <cellStyle name="20% - Accent1 4 5 2 2 2 2 2 2 3" xfId="42557" xr:uid="{00000000-0005-0000-0000-000086A50000}"/>
    <cellStyle name="20% - Accent1 4 5 2 2 2 2 2 3" xfId="42558" xr:uid="{00000000-0005-0000-0000-000087A50000}"/>
    <cellStyle name="20% - Accent1 4 5 2 2 2 2 2 3 2" xfId="42559" xr:uid="{00000000-0005-0000-0000-000088A50000}"/>
    <cellStyle name="20% - Accent1 4 5 2 2 2 2 2 4" xfId="42560" xr:uid="{00000000-0005-0000-0000-000089A50000}"/>
    <cellStyle name="20% - Accent1 4 5 2 2 2 2 3" xfId="42561" xr:uid="{00000000-0005-0000-0000-00008AA50000}"/>
    <cellStyle name="20% - Accent1 4 5 2 2 2 2 3 2" xfId="42562" xr:uid="{00000000-0005-0000-0000-00008BA50000}"/>
    <cellStyle name="20% - Accent1 4 5 2 2 2 2 3 2 2" xfId="42563" xr:uid="{00000000-0005-0000-0000-00008CA50000}"/>
    <cellStyle name="20% - Accent1 4 5 2 2 2 2 3 2 2 2" xfId="42564" xr:uid="{00000000-0005-0000-0000-00008DA50000}"/>
    <cellStyle name="20% - Accent1 4 5 2 2 2 2 3 2 3" xfId="42565" xr:uid="{00000000-0005-0000-0000-00008EA50000}"/>
    <cellStyle name="20% - Accent1 4 5 2 2 2 2 3 3" xfId="42566" xr:uid="{00000000-0005-0000-0000-00008FA50000}"/>
    <cellStyle name="20% - Accent1 4 5 2 2 2 2 3 3 2" xfId="42567" xr:uid="{00000000-0005-0000-0000-000090A50000}"/>
    <cellStyle name="20% - Accent1 4 5 2 2 2 2 3 4" xfId="42568" xr:uid="{00000000-0005-0000-0000-000091A50000}"/>
    <cellStyle name="20% - Accent1 4 5 2 2 2 2 4" xfId="42569" xr:uid="{00000000-0005-0000-0000-000092A50000}"/>
    <cellStyle name="20% - Accent1 4 5 2 2 2 2 4 2" xfId="42570" xr:uid="{00000000-0005-0000-0000-000093A50000}"/>
    <cellStyle name="20% - Accent1 4 5 2 2 2 2 4 2 2" xfId="42571" xr:uid="{00000000-0005-0000-0000-000094A50000}"/>
    <cellStyle name="20% - Accent1 4 5 2 2 2 2 4 2 2 2" xfId="42572" xr:uid="{00000000-0005-0000-0000-000095A50000}"/>
    <cellStyle name="20% - Accent1 4 5 2 2 2 2 4 2 3" xfId="42573" xr:uid="{00000000-0005-0000-0000-000096A50000}"/>
    <cellStyle name="20% - Accent1 4 5 2 2 2 2 4 3" xfId="42574" xr:uid="{00000000-0005-0000-0000-000097A50000}"/>
    <cellStyle name="20% - Accent1 4 5 2 2 2 2 4 3 2" xfId="42575" xr:uid="{00000000-0005-0000-0000-000098A50000}"/>
    <cellStyle name="20% - Accent1 4 5 2 2 2 2 4 4" xfId="42576" xr:uid="{00000000-0005-0000-0000-000099A50000}"/>
    <cellStyle name="20% - Accent1 4 5 2 2 2 2 5" xfId="42577" xr:uid="{00000000-0005-0000-0000-00009AA50000}"/>
    <cellStyle name="20% - Accent1 4 5 2 2 2 2 5 2" xfId="42578" xr:uid="{00000000-0005-0000-0000-00009BA50000}"/>
    <cellStyle name="20% - Accent1 4 5 2 2 2 2 5 2 2" xfId="42579" xr:uid="{00000000-0005-0000-0000-00009CA50000}"/>
    <cellStyle name="20% - Accent1 4 5 2 2 2 2 5 3" xfId="42580" xr:uid="{00000000-0005-0000-0000-00009DA50000}"/>
    <cellStyle name="20% - Accent1 4 5 2 2 2 2 6" xfId="42581" xr:uid="{00000000-0005-0000-0000-00009EA50000}"/>
    <cellStyle name="20% - Accent1 4 5 2 2 2 2 6 2" xfId="42582" xr:uid="{00000000-0005-0000-0000-00009FA50000}"/>
    <cellStyle name="20% - Accent1 4 5 2 2 2 2 6 2 2" xfId="42583" xr:uid="{00000000-0005-0000-0000-0000A0A50000}"/>
    <cellStyle name="20% - Accent1 4 5 2 2 2 2 6 3" xfId="42584" xr:uid="{00000000-0005-0000-0000-0000A1A50000}"/>
    <cellStyle name="20% - Accent1 4 5 2 2 2 2 7" xfId="42585" xr:uid="{00000000-0005-0000-0000-0000A2A50000}"/>
    <cellStyle name="20% - Accent1 4 5 2 2 2 2 7 2" xfId="42586" xr:uid="{00000000-0005-0000-0000-0000A3A50000}"/>
    <cellStyle name="20% - Accent1 4 5 2 2 2 2 8" xfId="42587" xr:uid="{00000000-0005-0000-0000-0000A4A50000}"/>
    <cellStyle name="20% - Accent1 4 5 2 2 2 2 8 2" xfId="42588" xr:uid="{00000000-0005-0000-0000-0000A5A50000}"/>
    <cellStyle name="20% - Accent1 4 5 2 2 2 2 9" xfId="42589" xr:uid="{00000000-0005-0000-0000-0000A6A50000}"/>
    <cellStyle name="20% - Accent1 4 5 2 2 2 3" xfId="42590" xr:uid="{00000000-0005-0000-0000-0000A7A50000}"/>
    <cellStyle name="20% - Accent1 4 5 2 2 2 3 2" xfId="42591" xr:uid="{00000000-0005-0000-0000-0000A8A50000}"/>
    <cellStyle name="20% - Accent1 4 5 2 2 2 3 2 2" xfId="42592" xr:uid="{00000000-0005-0000-0000-0000A9A50000}"/>
    <cellStyle name="20% - Accent1 4 5 2 2 2 3 2 2 2" xfId="42593" xr:uid="{00000000-0005-0000-0000-0000AAA50000}"/>
    <cellStyle name="20% - Accent1 4 5 2 2 2 3 2 2 2 2" xfId="42594" xr:uid="{00000000-0005-0000-0000-0000ABA50000}"/>
    <cellStyle name="20% - Accent1 4 5 2 2 2 3 2 2 3" xfId="42595" xr:uid="{00000000-0005-0000-0000-0000ACA50000}"/>
    <cellStyle name="20% - Accent1 4 5 2 2 2 3 2 3" xfId="42596" xr:uid="{00000000-0005-0000-0000-0000ADA50000}"/>
    <cellStyle name="20% - Accent1 4 5 2 2 2 3 2 3 2" xfId="42597" xr:uid="{00000000-0005-0000-0000-0000AEA50000}"/>
    <cellStyle name="20% - Accent1 4 5 2 2 2 3 2 4" xfId="42598" xr:uid="{00000000-0005-0000-0000-0000AFA50000}"/>
    <cellStyle name="20% - Accent1 4 5 2 2 2 3 3" xfId="42599" xr:uid="{00000000-0005-0000-0000-0000B0A50000}"/>
    <cellStyle name="20% - Accent1 4 5 2 2 2 3 3 2" xfId="42600" xr:uid="{00000000-0005-0000-0000-0000B1A50000}"/>
    <cellStyle name="20% - Accent1 4 5 2 2 2 3 3 2 2" xfId="42601" xr:uid="{00000000-0005-0000-0000-0000B2A50000}"/>
    <cellStyle name="20% - Accent1 4 5 2 2 2 3 3 2 2 2" xfId="42602" xr:uid="{00000000-0005-0000-0000-0000B3A50000}"/>
    <cellStyle name="20% - Accent1 4 5 2 2 2 3 3 2 3" xfId="42603" xr:uid="{00000000-0005-0000-0000-0000B4A50000}"/>
    <cellStyle name="20% - Accent1 4 5 2 2 2 3 3 3" xfId="42604" xr:uid="{00000000-0005-0000-0000-0000B5A50000}"/>
    <cellStyle name="20% - Accent1 4 5 2 2 2 3 3 3 2" xfId="42605" xr:uid="{00000000-0005-0000-0000-0000B6A50000}"/>
    <cellStyle name="20% - Accent1 4 5 2 2 2 3 3 4" xfId="42606" xr:uid="{00000000-0005-0000-0000-0000B7A50000}"/>
    <cellStyle name="20% - Accent1 4 5 2 2 2 3 4" xfId="42607" xr:uid="{00000000-0005-0000-0000-0000B8A50000}"/>
    <cellStyle name="20% - Accent1 4 5 2 2 2 3 4 2" xfId="42608" xr:uid="{00000000-0005-0000-0000-0000B9A50000}"/>
    <cellStyle name="20% - Accent1 4 5 2 2 2 3 4 2 2" xfId="42609" xr:uid="{00000000-0005-0000-0000-0000BAA50000}"/>
    <cellStyle name="20% - Accent1 4 5 2 2 2 3 4 2 2 2" xfId="42610" xr:uid="{00000000-0005-0000-0000-0000BBA50000}"/>
    <cellStyle name="20% - Accent1 4 5 2 2 2 3 4 2 3" xfId="42611" xr:uid="{00000000-0005-0000-0000-0000BCA50000}"/>
    <cellStyle name="20% - Accent1 4 5 2 2 2 3 4 3" xfId="42612" xr:uid="{00000000-0005-0000-0000-0000BDA50000}"/>
    <cellStyle name="20% - Accent1 4 5 2 2 2 3 4 3 2" xfId="42613" xr:uid="{00000000-0005-0000-0000-0000BEA50000}"/>
    <cellStyle name="20% - Accent1 4 5 2 2 2 3 4 4" xfId="42614" xr:uid="{00000000-0005-0000-0000-0000BFA50000}"/>
    <cellStyle name="20% - Accent1 4 5 2 2 2 3 5" xfId="42615" xr:uid="{00000000-0005-0000-0000-0000C0A50000}"/>
    <cellStyle name="20% - Accent1 4 5 2 2 2 3 5 2" xfId="42616" xr:uid="{00000000-0005-0000-0000-0000C1A50000}"/>
    <cellStyle name="20% - Accent1 4 5 2 2 2 3 5 2 2" xfId="42617" xr:uid="{00000000-0005-0000-0000-0000C2A50000}"/>
    <cellStyle name="20% - Accent1 4 5 2 2 2 3 5 3" xfId="42618" xr:uid="{00000000-0005-0000-0000-0000C3A50000}"/>
    <cellStyle name="20% - Accent1 4 5 2 2 2 3 6" xfId="42619" xr:uid="{00000000-0005-0000-0000-0000C4A50000}"/>
    <cellStyle name="20% - Accent1 4 5 2 2 2 3 6 2" xfId="42620" xr:uid="{00000000-0005-0000-0000-0000C5A50000}"/>
    <cellStyle name="20% - Accent1 4 5 2 2 2 3 6 2 2" xfId="42621" xr:uid="{00000000-0005-0000-0000-0000C6A50000}"/>
    <cellStyle name="20% - Accent1 4 5 2 2 2 3 6 3" xfId="42622" xr:uid="{00000000-0005-0000-0000-0000C7A50000}"/>
    <cellStyle name="20% - Accent1 4 5 2 2 2 3 7" xfId="42623" xr:uid="{00000000-0005-0000-0000-0000C8A50000}"/>
    <cellStyle name="20% - Accent1 4 5 2 2 2 3 7 2" xfId="42624" xr:uid="{00000000-0005-0000-0000-0000C9A50000}"/>
    <cellStyle name="20% - Accent1 4 5 2 2 2 3 8" xfId="42625" xr:uid="{00000000-0005-0000-0000-0000CAA50000}"/>
    <cellStyle name="20% - Accent1 4 5 2 2 2 3 8 2" xfId="42626" xr:uid="{00000000-0005-0000-0000-0000CBA50000}"/>
    <cellStyle name="20% - Accent1 4 5 2 2 2 3 9" xfId="42627" xr:uid="{00000000-0005-0000-0000-0000CCA50000}"/>
    <cellStyle name="20% - Accent1 4 5 2 2 2 4" xfId="42628" xr:uid="{00000000-0005-0000-0000-0000CDA50000}"/>
    <cellStyle name="20% - Accent1 4 5 2 2 2 4 2" xfId="42629" xr:uid="{00000000-0005-0000-0000-0000CEA50000}"/>
    <cellStyle name="20% - Accent1 4 5 2 2 2 4 2 2" xfId="42630" xr:uid="{00000000-0005-0000-0000-0000CFA50000}"/>
    <cellStyle name="20% - Accent1 4 5 2 2 2 4 2 2 2" xfId="42631" xr:uid="{00000000-0005-0000-0000-0000D0A50000}"/>
    <cellStyle name="20% - Accent1 4 5 2 2 2 4 2 3" xfId="42632" xr:uid="{00000000-0005-0000-0000-0000D1A50000}"/>
    <cellStyle name="20% - Accent1 4 5 2 2 2 4 3" xfId="42633" xr:uid="{00000000-0005-0000-0000-0000D2A50000}"/>
    <cellStyle name="20% - Accent1 4 5 2 2 2 4 3 2" xfId="42634" xr:uid="{00000000-0005-0000-0000-0000D3A50000}"/>
    <cellStyle name="20% - Accent1 4 5 2 2 2 4 4" xfId="42635" xr:uid="{00000000-0005-0000-0000-0000D4A50000}"/>
    <cellStyle name="20% - Accent1 4 5 2 2 2 5" xfId="42636" xr:uid="{00000000-0005-0000-0000-0000D5A50000}"/>
    <cellStyle name="20% - Accent1 4 5 2 2 2 5 2" xfId="42637" xr:uid="{00000000-0005-0000-0000-0000D6A50000}"/>
    <cellStyle name="20% - Accent1 4 5 2 2 2 5 2 2" xfId="42638" xr:uid="{00000000-0005-0000-0000-0000D7A50000}"/>
    <cellStyle name="20% - Accent1 4 5 2 2 2 5 2 2 2" xfId="42639" xr:uid="{00000000-0005-0000-0000-0000D8A50000}"/>
    <cellStyle name="20% - Accent1 4 5 2 2 2 5 2 3" xfId="42640" xr:uid="{00000000-0005-0000-0000-0000D9A50000}"/>
    <cellStyle name="20% - Accent1 4 5 2 2 2 5 3" xfId="42641" xr:uid="{00000000-0005-0000-0000-0000DAA50000}"/>
    <cellStyle name="20% - Accent1 4 5 2 2 2 5 3 2" xfId="42642" xr:uid="{00000000-0005-0000-0000-0000DBA50000}"/>
    <cellStyle name="20% - Accent1 4 5 2 2 2 5 4" xfId="42643" xr:uid="{00000000-0005-0000-0000-0000DCA50000}"/>
    <cellStyle name="20% - Accent1 4 5 2 2 2 6" xfId="42644" xr:uid="{00000000-0005-0000-0000-0000DDA50000}"/>
    <cellStyle name="20% - Accent1 4 5 2 2 2 6 2" xfId="42645" xr:uid="{00000000-0005-0000-0000-0000DEA50000}"/>
    <cellStyle name="20% - Accent1 4 5 2 2 2 6 2 2" xfId="42646" xr:uid="{00000000-0005-0000-0000-0000DFA50000}"/>
    <cellStyle name="20% - Accent1 4 5 2 2 2 6 2 2 2" xfId="42647" xr:uid="{00000000-0005-0000-0000-0000E0A50000}"/>
    <cellStyle name="20% - Accent1 4 5 2 2 2 6 2 3" xfId="42648" xr:uid="{00000000-0005-0000-0000-0000E1A50000}"/>
    <cellStyle name="20% - Accent1 4 5 2 2 2 6 3" xfId="42649" xr:uid="{00000000-0005-0000-0000-0000E2A50000}"/>
    <cellStyle name="20% - Accent1 4 5 2 2 2 6 3 2" xfId="42650" xr:uid="{00000000-0005-0000-0000-0000E3A50000}"/>
    <cellStyle name="20% - Accent1 4 5 2 2 2 6 4" xfId="42651" xr:uid="{00000000-0005-0000-0000-0000E4A50000}"/>
    <cellStyle name="20% - Accent1 4 5 2 2 2 7" xfId="42652" xr:uid="{00000000-0005-0000-0000-0000E5A50000}"/>
    <cellStyle name="20% - Accent1 4 5 2 2 2 7 2" xfId="42653" xr:uid="{00000000-0005-0000-0000-0000E6A50000}"/>
    <cellStyle name="20% - Accent1 4 5 2 2 2 7 2 2" xfId="42654" xr:uid="{00000000-0005-0000-0000-0000E7A50000}"/>
    <cellStyle name="20% - Accent1 4 5 2 2 2 7 3" xfId="42655" xr:uid="{00000000-0005-0000-0000-0000E8A50000}"/>
    <cellStyle name="20% - Accent1 4 5 2 2 2 8" xfId="42656" xr:uid="{00000000-0005-0000-0000-0000E9A50000}"/>
    <cellStyle name="20% - Accent1 4 5 2 2 2 8 2" xfId="42657" xr:uid="{00000000-0005-0000-0000-0000EAA50000}"/>
    <cellStyle name="20% - Accent1 4 5 2 2 2 8 2 2" xfId="42658" xr:uid="{00000000-0005-0000-0000-0000EBA50000}"/>
    <cellStyle name="20% - Accent1 4 5 2 2 2 8 3" xfId="42659" xr:uid="{00000000-0005-0000-0000-0000ECA50000}"/>
    <cellStyle name="20% - Accent1 4 5 2 2 2 9" xfId="42660" xr:uid="{00000000-0005-0000-0000-0000EDA50000}"/>
    <cellStyle name="20% - Accent1 4 5 2 2 2 9 2" xfId="42661" xr:uid="{00000000-0005-0000-0000-0000EEA50000}"/>
    <cellStyle name="20% - Accent1 4 5 2 2 3" xfId="42662" xr:uid="{00000000-0005-0000-0000-0000EFA50000}"/>
    <cellStyle name="20% - Accent1 4 5 2 2 3 10" xfId="42663" xr:uid="{00000000-0005-0000-0000-0000F0A50000}"/>
    <cellStyle name="20% - Accent1 4 5 2 2 3 10 2" xfId="42664" xr:uid="{00000000-0005-0000-0000-0000F1A50000}"/>
    <cellStyle name="20% - Accent1 4 5 2 2 3 11" xfId="42665" xr:uid="{00000000-0005-0000-0000-0000F2A50000}"/>
    <cellStyle name="20% - Accent1 4 5 2 2 3 2" xfId="42666" xr:uid="{00000000-0005-0000-0000-0000F3A50000}"/>
    <cellStyle name="20% - Accent1 4 5 2 2 3 2 2" xfId="42667" xr:uid="{00000000-0005-0000-0000-0000F4A50000}"/>
    <cellStyle name="20% - Accent1 4 5 2 2 3 2 2 2" xfId="42668" xr:uid="{00000000-0005-0000-0000-0000F5A50000}"/>
    <cellStyle name="20% - Accent1 4 5 2 2 3 2 2 2 2" xfId="42669" xr:uid="{00000000-0005-0000-0000-0000F6A50000}"/>
    <cellStyle name="20% - Accent1 4 5 2 2 3 2 2 2 2 2" xfId="42670" xr:uid="{00000000-0005-0000-0000-0000F7A50000}"/>
    <cellStyle name="20% - Accent1 4 5 2 2 3 2 2 2 3" xfId="42671" xr:uid="{00000000-0005-0000-0000-0000F8A50000}"/>
    <cellStyle name="20% - Accent1 4 5 2 2 3 2 2 3" xfId="42672" xr:uid="{00000000-0005-0000-0000-0000F9A50000}"/>
    <cellStyle name="20% - Accent1 4 5 2 2 3 2 2 3 2" xfId="42673" xr:uid="{00000000-0005-0000-0000-0000FAA50000}"/>
    <cellStyle name="20% - Accent1 4 5 2 2 3 2 2 4" xfId="42674" xr:uid="{00000000-0005-0000-0000-0000FBA50000}"/>
    <cellStyle name="20% - Accent1 4 5 2 2 3 2 3" xfId="42675" xr:uid="{00000000-0005-0000-0000-0000FCA50000}"/>
    <cellStyle name="20% - Accent1 4 5 2 2 3 2 3 2" xfId="42676" xr:uid="{00000000-0005-0000-0000-0000FDA50000}"/>
    <cellStyle name="20% - Accent1 4 5 2 2 3 2 3 2 2" xfId="42677" xr:uid="{00000000-0005-0000-0000-0000FEA50000}"/>
    <cellStyle name="20% - Accent1 4 5 2 2 3 2 3 2 2 2" xfId="42678" xr:uid="{00000000-0005-0000-0000-0000FFA50000}"/>
    <cellStyle name="20% - Accent1 4 5 2 2 3 2 3 2 3" xfId="42679" xr:uid="{00000000-0005-0000-0000-000000A60000}"/>
    <cellStyle name="20% - Accent1 4 5 2 2 3 2 3 3" xfId="42680" xr:uid="{00000000-0005-0000-0000-000001A60000}"/>
    <cellStyle name="20% - Accent1 4 5 2 2 3 2 3 3 2" xfId="42681" xr:uid="{00000000-0005-0000-0000-000002A60000}"/>
    <cellStyle name="20% - Accent1 4 5 2 2 3 2 3 4" xfId="42682" xr:uid="{00000000-0005-0000-0000-000003A60000}"/>
    <cellStyle name="20% - Accent1 4 5 2 2 3 2 4" xfId="42683" xr:uid="{00000000-0005-0000-0000-000004A60000}"/>
    <cellStyle name="20% - Accent1 4 5 2 2 3 2 4 2" xfId="42684" xr:uid="{00000000-0005-0000-0000-000005A60000}"/>
    <cellStyle name="20% - Accent1 4 5 2 2 3 2 4 2 2" xfId="42685" xr:uid="{00000000-0005-0000-0000-000006A60000}"/>
    <cellStyle name="20% - Accent1 4 5 2 2 3 2 4 2 2 2" xfId="42686" xr:uid="{00000000-0005-0000-0000-000007A60000}"/>
    <cellStyle name="20% - Accent1 4 5 2 2 3 2 4 2 3" xfId="42687" xr:uid="{00000000-0005-0000-0000-000008A60000}"/>
    <cellStyle name="20% - Accent1 4 5 2 2 3 2 4 3" xfId="42688" xr:uid="{00000000-0005-0000-0000-000009A60000}"/>
    <cellStyle name="20% - Accent1 4 5 2 2 3 2 4 3 2" xfId="42689" xr:uid="{00000000-0005-0000-0000-00000AA60000}"/>
    <cellStyle name="20% - Accent1 4 5 2 2 3 2 4 4" xfId="42690" xr:uid="{00000000-0005-0000-0000-00000BA60000}"/>
    <cellStyle name="20% - Accent1 4 5 2 2 3 2 5" xfId="42691" xr:uid="{00000000-0005-0000-0000-00000CA60000}"/>
    <cellStyle name="20% - Accent1 4 5 2 2 3 2 5 2" xfId="42692" xr:uid="{00000000-0005-0000-0000-00000DA60000}"/>
    <cellStyle name="20% - Accent1 4 5 2 2 3 2 5 2 2" xfId="42693" xr:uid="{00000000-0005-0000-0000-00000EA60000}"/>
    <cellStyle name="20% - Accent1 4 5 2 2 3 2 5 3" xfId="42694" xr:uid="{00000000-0005-0000-0000-00000FA60000}"/>
    <cellStyle name="20% - Accent1 4 5 2 2 3 2 6" xfId="42695" xr:uid="{00000000-0005-0000-0000-000010A60000}"/>
    <cellStyle name="20% - Accent1 4 5 2 2 3 2 6 2" xfId="42696" xr:uid="{00000000-0005-0000-0000-000011A60000}"/>
    <cellStyle name="20% - Accent1 4 5 2 2 3 2 6 2 2" xfId="42697" xr:uid="{00000000-0005-0000-0000-000012A60000}"/>
    <cellStyle name="20% - Accent1 4 5 2 2 3 2 6 3" xfId="42698" xr:uid="{00000000-0005-0000-0000-000013A60000}"/>
    <cellStyle name="20% - Accent1 4 5 2 2 3 2 7" xfId="42699" xr:uid="{00000000-0005-0000-0000-000014A60000}"/>
    <cellStyle name="20% - Accent1 4 5 2 2 3 2 7 2" xfId="42700" xr:uid="{00000000-0005-0000-0000-000015A60000}"/>
    <cellStyle name="20% - Accent1 4 5 2 2 3 2 8" xfId="42701" xr:uid="{00000000-0005-0000-0000-000016A60000}"/>
    <cellStyle name="20% - Accent1 4 5 2 2 3 2 8 2" xfId="42702" xr:uid="{00000000-0005-0000-0000-000017A60000}"/>
    <cellStyle name="20% - Accent1 4 5 2 2 3 2 9" xfId="42703" xr:uid="{00000000-0005-0000-0000-000018A60000}"/>
    <cellStyle name="20% - Accent1 4 5 2 2 3 3" xfId="42704" xr:uid="{00000000-0005-0000-0000-000019A60000}"/>
    <cellStyle name="20% - Accent1 4 5 2 2 3 3 2" xfId="42705" xr:uid="{00000000-0005-0000-0000-00001AA60000}"/>
    <cellStyle name="20% - Accent1 4 5 2 2 3 3 2 2" xfId="42706" xr:uid="{00000000-0005-0000-0000-00001BA60000}"/>
    <cellStyle name="20% - Accent1 4 5 2 2 3 3 2 2 2" xfId="42707" xr:uid="{00000000-0005-0000-0000-00001CA60000}"/>
    <cellStyle name="20% - Accent1 4 5 2 2 3 3 2 2 2 2" xfId="42708" xr:uid="{00000000-0005-0000-0000-00001DA60000}"/>
    <cellStyle name="20% - Accent1 4 5 2 2 3 3 2 2 3" xfId="42709" xr:uid="{00000000-0005-0000-0000-00001EA60000}"/>
    <cellStyle name="20% - Accent1 4 5 2 2 3 3 2 3" xfId="42710" xr:uid="{00000000-0005-0000-0000-00001FA60000}"/>
    <cellStyle name="20% - Accent1 4 5 2 2 3 3 2 3 2" xfId="42711" xr:uid="{00000000-0005-0000-0000-000020A60000}"/>
    <cellStyle name="20% - Accent1 4 5 2 2 3 3 2 4" xfId="42712" xr:uid="{00000000-0005-0000-0000-000021A60000}"/>
    <cellStyle name="20% - Accent1 4 5 2 2 3 3 3" xfId="42713" xr:uid="{00000000-0005-0000-0000-000022A60000}"/>
    <cellStyle name="20% - Accent1 4 5 2 2 3 3 3 2" xfId="42714" xr:uid="{00000000-0005-0000-0000-000023A60000}"/>
    <cellStyle name="20% - Accent1 4 5 2 2 3 3 3 2 2" xfId="42715" xr:uid="{00000000-0005-0000-0000-000024A60000}"/>
    <cellStyle name="20% - Accent1 4 5 2 2 3 3 3 2 2 2" xfId="42716" xr:uid="{00000000-0005-0000-0000-000025A60000}"/>
    <cellStyle name="20% - Accent1 4 5 2 2 3 3 3 2 3" xfId="42717" xr:uid="{00000000-0005-0000-0000-000026A60000}"/>
    <cellStyle name="20% - Accent1 4 5 2 2 3 3 3 3" xfId="42718" xr:uid="{00000000-0005-0000-0000-000027A60000}"/>
    <cellStyle name="20% - Accent1 4 5 2 2 3 3 3 3 2" xfId="42719" xr:uid="{00000000-0005-0000-0000-000028A60000}"/>
    <cellStyle name="20% - Accent1 4 5 2 2 3 3 3 4" xfId="42720" xr:uid="{00000000-0005-0000-0000-000029A60000}"/>
    <cellStyle name="20% - Accent1 4 5 2 2 3 3 4" xfId="42721" xr:uid="{00000000-0005-0000-0000-00002AA60000}"/>
    <cellStyle name="20% - Accent1 4 5 2 2 3 3 4 2" xfId="42722" xr:uid="{00000000-0005-0000-0000-00002BA60000}"/>
    <cellStyle name="20% - Accent1 4 5 2 2 3 3 4 2 2" xfId="42723" xr:uid="{00000000-0005-0000-0000-00002CA60000}"/>
    <cellStyle name="20% - Accent1 4 5 2 2 3 3 4 2 2 2" xfId="42724" xr:uid="{00000000-0005-0000-0000-00002DA60000}"/>
    <cellStyle name="20% - Accent1 4 5 2 2 3 3 4 2 3" xfId="42725" xr:uid="{00000000-0005-0000-0000-00002EA60000}"/>
    <cellStyle name="20% - Accent1 4 5 2 2 3 3 4 3" xfId="42726" xr:uid="{00000000-0005-0000-0000-00002FA60000}"/>
    <cellStyle name="20% - Accent1 4 5 2 2 3 3 4 3 2" xfId="42727" xr:uid="{00000000-0005-0000-0000-000030A60000}"/>
    <cellStyle name="20% - Accent1 4 5 2 2 3 3 4 4" xfId="42728" xr:uid="{00000000-0005-0000-0000-000031A60000}"/>
    <cellStyle name="20% - Accent1 4 5 2 2 3 3 5" xfId="42729" xr:uid="{00000000-0005-0000-0000-000032A60000}"/>
    <cellStyle name="20% - Accent1 4 5 2 2 3 3 5 2" xfId="42730" xr:uid="{00000000-0005-0000-0000-000033A60000}"/>
    <cellStyle name="20% - Accent1 4 5 2 2 3 3 5 2 2" xfId="42731" xr:uid="{00000000-0005-0000-0000-000034A60000}"/>
    <cellStyle name="20% - Accent1 4 5 2 2 3 3 5 3" xfId="42732" xr:uid="{00000000-0005-0000-0000-000035A60000}"/>
    <cellStyle name="20% - Accent1 4 5 2 2 3 3 6" xfId="42733" xr:uid="{00000000-0005-0000-0000-000036A60000}"/>
    <cellStyle name="20% - Accent1 4 5 2 2 3 3 6 2" xfId="42734" xr:uid="{00000000-0005-0000-0000-000037A60000}"/>
    <cellStyle name="20% - Accent1 4 5 2 2 3 3 6 2 2" xfId="42735" xr:uid="{00000000-0005-0000-0000-000038A60000}"/>
    <cellStyle name="20% - Accent1 4 5 2 2 3 3 6 3" xfId="42736" xr:uid="{00000000-0005-0000-0000-000039A60000}"/>
    <cellStyle name="20% - Accent1 4 5 2 2 3 3 7" xfId="42737" xr:uid="{00000000-0005-0000-0000-00003AA60000}"/>
    <cellStyle name="20% - Accent1 4 5 2 2 3 3 7 2" xfId="42738" xr:uid="{00000000-0005-0000-0000-00003BA60000}"/>
    <cellStyle name="20% - Accent1 4 5 2 2 3 3 8" xfId="42739" xr:uid="{00000000-0005-0000-0000-00003CA60000}"/>
    <cellStyle name="20% - Accent1 4 5 2 2 3 3 8 2" xfId="42740" xr:uid="{00000000-0005-0000-0000-00003DA60000}"/>
    <cellStyle name="20% - Accent1 4 5 2 2 3 3 9" xfId="42741" xr:uid="{00000000-0005-0000-0000-00003EA60000}"/>
    <cellStyle name="20% - Accent1 4 5 2 2 3 4" xfId="42742" xr:uid="{00000000-0005-0000-0000-00003FA60000}"/>
    <cellStyle name="20% - Accent1 4 5 2 2 3 4 2" xfId="42743" xr:uid="{00000000-0005-0000-0000-000040A60000}"/>
    <cellStyle name="20% - Accent1 4 5 2 2 3 4 2 2" xfId="42744" xr:uid="{00000000-0005-0000-0000-000041A60000}"/>
    <cellStyle name="20% - Accent1 4 5 2 2 3 4 2 2 2" xfId="42745" xr:uid="{00000000-0005-0000-0000-000042A60000}"/>
    <cellStyle name="20% - Accent1 4 5 2 2 3 4 2 3" xfId="42746" xr:uid="{00000000-0005-0000-0000-000043A60000}"/>
    <cellStyle name="20% - Accent1 4 5 2 2 3 4 3" xfId="42747" xr:uid="{00000000-0005-0000-0000-000044A60000}"/>
    <cellStyle name="20% - Accent1 4 5 2 2 3 4 3 2" xfId="42748" xr:uid="{00000000-0005-0000-0000-000045A60000}"/>
    <cellStyle name="20% - Accent1 4 5 2 2 3 4 4" xfId="42749" xr:uid="{00000000-0005-0000-0000-000046A60000}"/>
    <cellStyle name="20% - Accent1 4 5 2 2 3 5" xfId="42750" xr:uid="{00000000-0005-0000-0000-000047A60000}"/>
    <cellStyle name="20% - Accent1 4 5 2 2 3 5 2" xfId="42751" xr:uid="{00000000-0005-0000-0000-000048A60000}"/>
    <cellStyle name="20% - Accent1 4 5 2 2 3 5 2 2" xfId="42752" xr:uid="{00000000-0005-0000-0000-000049A60000}"/>
    <cellStyle name="20% - Accent1 4 5 2 2 3 5 2 2 2" xfId="42753" xr:uid="{00000000-0005-0000-0000-00004AA60000}"/>
    <cellStyle name="20% - Accent1 4 5 2 2 3 5 2 3" xfId="42754" xr:uid="{00000000-0005-0000-0000-00004BA60000}"/>
    <cellStyle name="20% - Accent1 4 5 2 2 3 5 3" xfId="42755" xr:uid="{00000000-0005-0000-0000-00004CA60000}"/>
    <cellStyle name="20% - Accent1 4 5 2 2 3 5 3 2" xfId="42756" xr:uid="{00000000-0005-0000-0000-00004DA60000}"/>
    <cellStyle name="20% - Accent1 4 5 2 2 3 5 4" xfId="42757" xr:uid="{00000000-0005-0000-0000-00004EA60000}"/>
    <cellStyle name="20% - Accent1 4 5 2 2 3 6" xfId="42758" xr:uid="{00000000-0005-0000-0000-00004FA60000}"/>
    <cellStyle name="20% - Accent1 4 5 2 2 3 6 2" xfId="42759" xr:uid="{00000000-0005-0000-0000-000050A60000}"/>
    <cellStyle name="20% - Accent1 4 5 2 2 3 6 2 2" xfId="42760" xr:uid="{00000000-0005-0000-0000-000051A60000}"/>
    <cellStyle name="20% - Accent1 4 5 2 2 3 6 2 2 2" xfId="42761" xr:uid="{00000000-0005-0000-0000-000052A60000}"/>
    <cellStyle name="20% - Accent1 4 5 2 2 3 6 2 3" xfId="42762" xr:uid="{00000000-0005-0000-0000-000053A60000}"/>
    <cellStyle name="20% - Accent1 4 5 2 2 3 6 3" xfId="42763" xr:uid="{00000000-0005-0000-0000-000054A60000}"/>
    <cellStyle name="20% - Accent1 4 5 2 2 3 6 3 2" xfId="42764" xr:uid="{00000000-0005-0000-0000-000055A60000}"/>
    <cellStyle name="20% - Accent1 4 5 2 2 3 6 4" xfId="42765" xr:uid="{00000000-0005-0000-0000-000056A60000}"/>
    <cellStyle name="20% - Accent1 4 5 2 2 3 7" xfId="42766" xr:uid="{00000000-0005-0000-0000-000057A60000}"/>
    <cellStyle name="20% - Accent1 4 5 2 2 3 7 2" xfId="42767" xr:uid="{00000000-0005-0000-0000-000058A60000}"/>
    <cellStyle name="20% - Accent1 4 5 2 2 3 7 2 2" xfId="42768" xr:uid="{00000000-0005-0000-0000-000059A60000}"/>
    <cellStyle name="20% - Accent1 4 5 2 2 3 7 3" xfId="42769" xr:uid="{00000000-0005-0000-0000-00005AA60000}"/>
    <cellStyle name="20% - Accent1 4 5 2 2 3 8" xfId="42770" xr:uid="{00000000-0005-0000-0000-00005BA60000}"/>
    <cellStyle name="20% - Accent1 4 5 2 2 3 8 2" xfId="42771" xr:uid="{00000000-0005-0000-0000-00005CA60000}"/>
    <cellStyle name="20% - Accent1 4 5 2 2 3 8 2 2" xfId="42772" xr:uid="{00000000-0005-0000-0000-00005DA60000}"/>
    <cellStyle name="20% - Accent1 4 5 2 2 3 8 3" xfId="42773" xr:uid="{00000000-0005-0000-0000-00005EA60000}"/>
    <cellStyle name="20% - Accent1 4 5 2 2 3 9" xfId="42774" xr:uid="{00000000-0005-0000-0000-00005FA60000}"/>
    <cellStyle name="20% - Accent1 4 5 2 2 3 9 2" xfId="42775" xr:uid="{00000000-0005-0000-0000-000060A60000}"/>
    <cellStyle name="20% - Accent1 4 5 2 2 4" xfId="42776" xr:uid="{00000000-0005-0000-0000-000061A60000}"/>
    <cellStyle name="20% - Accent1 4 5 2 2 4 10" xfId="42777" xr:uid="{00000000-0005-0000-0000-000062A60000}"/>
    <cellStyle name="20% - Accent1 4 5 2 2 4 10 2" xfId="42778" xr:uid="{00000000-0005-0000-0000-000063A60000}"/>
    <cellStyle name="20% - Accent1 4 5 2 2 4 11" xfId="42779" xr:uid="{00000000-0005-0000-0000-000064A60000}"/>
    <cellStyle name="20% - Accent1 4 5 2 2 4 2" xfId="42780" xr:uid="{00000000-0005-0000-0000-000065A60000}"/>
    <cellStyle name="20% - Accent1 4 5 2 2 4 2 2" xfId="42781" xr:uid="{00000000-0005-0000-0000-000066A60000}"/>
    <cellStyle name="20% - Accent1 4 5 2 2 4 2 2 2" xfId="42782" xr:uid="{00000000-0005-0000-0000-000067A60000}"/>
    <cellStyle name="20% - Accent1 4 5 2 2 4 2 2 2 2" xfId="42783" xr:uid="{00000000-0005-0000-0000-000068A60000}"/>
    <cellStyle name="20% - Accent1 4 5 2 2 4 2 2 2 2 2" xfId="42784" xr:uid="{00000000-0005-0000-0000-000069A60000}"/>
    <cellStyle name="20% - Accent1 4 5 2 2 4 2 2 2 3" xfId="42785" xr:uid="{00000000-0005-0000-0000-00006AA60000}"/>
    <cellStyle name="20% - Accent1 4 5 2 2 4 2 2 3" xfId="42786" xr:uid="{00000000-0005-0000-0000-00006BA60000}"/>
    <cellStyle name="20% - Accent1 4 5 2 2 4 2 2 3 2" xfId="42787" xr:uid="{00000000-0005-0000-0000-00006CA60000}"/>
    <cellStyle name="20% - Accent1 4 5 2 2 4 2 2 4" xfId="42788" xr:uid="{00000000-0005-0000-0000-00006DA60000}"/>
    <cellStyle name="20% - Accent1 4 5 2 2 4 2 3" xfId="42789" xr:uid="{00000000-0005-0000-0000-00006EA60000}"/>
    <cellStyle name="20% - Accent1 4 5 2 2 4 2 3 2" xfId="42790" xr:uid="{00000000-0005-0000-0000-00006FA60000}"/>
    <cellStyle name="20% - Accent1 4 5 2 2 4 2 3 2 2" xfId="42791" xr:uid="{00000000-0005-0000-0000-000070A60000}"/>
    <cellStyle name="20% - Accent1 4 5 2 2 4 2 3 2 2 2" xfId="42792" xr:uid="{00000000-0005-0000-0000-000071A60000}"/>
    <cellStyle name="20% - Accent1 4 5 2 2 4 2 3 2 3" xfId="42793" xr:uid="{00000000-0005-0000-0000-000072A60000}"/>
    <cellStyle name="20% - Accent1 4 5 2 2 4 2 3 3" xfId="42794" xr:uid="{00000000-0005-0000-0000-000073A60000}"/>
    <cellStyle name="20% - Accent1 4 5 2 2 4 2 3 3 2" xfId="42795" xr:uid="{00000000-0005-0000-0000-000074A60000}"/>
    <cellStyle name="20% - Accent1 4 5 2 2 4 2 3 4" xfId="42796" xr:uid="{00000000-0005-0000-0000-000075A60000}"/>
    <cellStyle name="20% - Accent1 4 5 2 2 4 2 4" xfId="42797" xr:uid="{00000000-0005-0000-0000-000076A60000}"/>
    <cellStyle name="20% - Accent1 4 5 2 2 4 2 4 2" xfId="42798" xr:uid="{00000000-0005-0000-0000-000077A60000}"/>
    <cellStyle name="20% - Accent1 4 5 2 2 4 2 4 2 2" xfId="42799" xr:uid="{00000000-0005-0000-0000-000078A60000}"/>
    <cellStyle name="20% - Accent1 4 5 2 2 4 2 4 2 2 2" xfId="42800" xr:uid="{00000000-0005-0000-0000-000079A60000}"/>
    <cellStyle name="20% - Accent1 4 5 2 2 4 2 4 2 3" xfId="42801" xr:uid="{00000000-0005-0000-0000-00007AA60000}"/>
    <cellStyle name="20% - Accent1 4 5 2 2 4 2 4 3" xfId="42802" xr:uid="{00000000-0005-0000-0000-00007BA60000}"/>
    <cellStyle name="20% - Accent1 4 5 2 2 4 2 4 3 2" xfId="42803" xr:uid="{00000000-0005-0000-0000-00007CA60000}"/>
    <cellStyle name="20% - Accent1 4 5 2 2 4 2 4 4" xfId="42804" xr:uid="{00000000-0005-0000-0000-00007DA60000}"/>
    <cellStyle name="20% - Accent1 4 5 2 2 4 2 5" xfId="42805" xr:uid="{00000000-0005-0000-0000-00007EA60000}"/>
    <cellStyle name="20% - Accent1 4 5 2 2 4 2 5 2" xfId="42806" xr:uid="{00000000-0005-0000-0000-00007FA60000}"/>
    <cellStyle name="20% - Accent1 4 5 2 2 4 2 5 2 2" xfId="42807" xr:uid="{00000000-0005-0000-0000-000080A60000}"/>
    <cellStyle name="20% - Accent1 4 5 2 2 4 2 5 3" xfId="42808" xr:uid="{00000000-0005-0000-0000-000081A60000}"/>
    <cellStyle name="20% - Accent1 4 5 2 2 4 2 6" xfId="42809" xr:uid="{00000000-0005-0000-0000-000082A60000}"/>
    <cellStyle name="20% - Accent1 4 5 2 2 4 2 6 2" xfId="42810" xr:uid="{00000000-0005-0000-0000-000083A60000}"/>
    <cellStyle name="20% - Accent1 4 5 2 2 4 2 6 2 2" xfId="42811" xr:uid="{00000000-0005-0000-0000-000084A60000}"/>
    <cellStyle name="20% - Accent1 4 5 2 2 4 2 6 3" xfId="42812" xr:uid="{00000000-0005-0000-0000-000085A60000}"/>
    <cellStyle name="20% - Accent1 4 5 2 2 4 2 7" xfId="42813" xr:uid="{00000000-0005-0000-0000-000086A60000}"/>
    <cellStyle name="20% - Accent1 4 5 2 2 4 2 7 2" xfId="42814" xr:uid="{00000000-0005-0000-0000-000087A60000}"/>
    <cellStyle name="20% - Accent1 4 5 2 2 4 2 8" xfId="42815" xr:uid="{00000000-0005-0000-0000-000088A60000}"/>
    <cellStyle name="20% - Accent1 4 5 2 2 4 2 8 2" xfId="42816" xr:uid="{00000000-0005-0000-0000-000089A60000}"/>
    <cellStyle name="20% - Accent1 4 5 2 2 4 2 9" xfId="42817" xr:uid="{00000000-0005-0000-0000-00008AA60000}"/>
    <cellStyle name="20% - Accent1 4 5 2 2 4 3" xfId="42818" xr:uid="{00000000-0005-0000-0000-00008BA60000}"/>
    <cellStyle name="20% - Accent1 4 5 2 2 4 3 2" xfId="42819" xr:uid="{00000000-0005-0000-0000-00008CA60000}"/>
    <cellStyle name="20% - Accent1 4 5 2 2 4 3 2 2" xfId="42820" xr:uid="{00000000-0005-0000-0000-00008DA60000}"/>
    <cellStyle name="20% - Accent1 4 5 2 2 4 3 2 2 2" xfId="42821" xr:uid="{00000000-0005-0000-0000-00008EA60000}"/>
    <cellStyle name="20% - Accent1 4 5 2 2 4 3 2 2 2 2" xfId="42822" xr:uid="{00000000-0005-0000-0000-00008FA60000}"/>
    <cellStyle name="20% - Accent1 4 5 2 2 4 3 2 2 3" xfId="42823" xr:uid="{00000000-0005-0000-0000-000090A60000}"/>
    <cellStyle name="20% - Accent1 4 5 2 2 4 3 2 3" xfId="42824" xr:uid="{00000000-0005-0000-0000-000091A60000}"/>
    <cellStyle name="20% - Accent1 4 5 2 2 4 3 2 3 2" xfId="42825" xr:uid="{00000000-0005-0000-0000-000092A60000}"/>
    <cellStyle name="20% - Accent1 4 5 2 2 4 3 2 4" xfId="42826" xr:uid="{00000000-0005-0000-0000-000093A60000}"/>
    <cellStyle name="20% - Accent1 4 5 2 2 4 3 3" xfId="42827" xr:uid="{00000000-0005-0000-0000-000094A60000}"/>
    <cellStyle name="20% - Accent1 4 5 2 2 4 3 3 2" xfId="42828" xr:uid="{00000000-0005-0000-0000-000095A60000}"/>
    <cellStyle name="20% - Accent1 4 5 2 2 4 3 3 2 2" xfId="42829" xr:uid="{00000000-0005-0000-0000-000096A60000}"/>
    <cellStyle name="20% - Accent1 4 5 2 2 4 3 3 2 2 2" xfId="42830" xr:uid="{00000000-0005-0000-0000-000097A60000}"/>
    <cellStyle name="20% - Accent1 4 5 2 2 4 3 3 2 3" xfId="42831" xr:uid="{00000000-0005-0000-0000-000098A60000}"/>
    <cellStyle name="20% - Accent1 4 5 2 2 4 3 3 3" xfId="42832" xr:uid="{00000000-0005-0000-0000-000099A60000}"/>
    <cellStyle name="20% - Accent1 4 5 2 2 4 3 3 3 2" xfId="42833" xr:uid="{00000000-0005-0000-0000-00009AA60000}"/>
    <cellStyle name="20% - Accent1 4 5 2 2 4 3 3 4" xfId="42834" xr:uid="{00000000-0005-0000-0000-00009BA60000}"/>
    <cellStyle name="20% - Accent1 4 5 2 2 4 3 4" xfId="42835" xr:uid="{00000000-0005-0000-0000-00009CA60000}"/>
    <cellStyle name="20% - Accent1 4 5 2 2 4 3 4 2" xfId="42836" xr:uid="{00000000-0005-0000-0000-00009DA60000}"/>
    <cellStyle name="20% - Accent1 4 5 2 2 4 3 4 2 2" xfId="42837" xr:uid="{00000000-0005-0000-0000-00009EA60000}"/>
    <cellStyle name="20% - Accent1 4 5 2 2 4 3 4 2 2 2" xfId="42838" xr:uid="{00000000-0005-0000-0000-00009FA60000}"/>
    <cellStyle name="20% - Accent1 4 5 2 2 4 3 4 2 3" xfId="42839" xr:uid="{00000000-0005-0000-0000-0000A0A60000}"/>
    <cellStyle name="20% - Accent1 4 5 2 2 4 3 4 3" xfId="42840" xr:uid="{00000000-0005-0000-0000-0000A1A60000}"/>
    <cellStyle name="20% - Accent1 4 5 2 2 4 3 4 3 2" xfId="42841" xr:uid="{00000000-0005-0000-0000-0000A2A60000}"/>
    <cellStyle name="20% - Accent1 4 5 2 2 4 3 4 4" xfId="42842" xr:uid="{00000000-0005-0000-0000-0000A3A60000}"/>
    <cellStyle name="20% - Accent1 4 5 2 2 4 3 5" xfId="42843" xr:uid="{00000000-0005-0000-0000-0000A4A60000}"/>
    <cellStyle name="20% - Accent1 4 5 2 2 4 3 5 2" xfId="42844" xr:uid="{00000000-0005-0000-0000-0000A5A60000}"/>
    <cellStyle name="20% - Accent1 4 5 2 2 4 3 5 2 2" xfId="42845" xr:uid="{00000000-0005-0000-0000-0000A6A60000}"/>
    <cellStyle name="20% - Accent1 4 5 2 2 4 3 5 3" xfId="42846" xr:uid="{00000000-0005-0000-0000-0000A7A60000}"/>
    <cellStyle name="20% - Accent1 4 5 2 2 4 3 6" xfId="42847" xr:uid="{00000000-0005-0000-0000-0000A8A60000}"/>
    <cellStyle name="20% - Accent1 4 5 2 2 4 3 6 2" xfId="42848" xr:uid="{00000000-0005-0000-0000-0000A9A60000}"/>
    <cellStyle name="20% - Accent1 4 5 2 2 4 3 6 2 2" xfId="42849" xr:uid="{00000000-0005-0000-0000-0000AAA60000}"/>
    <cellStyle name="20% - Accent1 4 5 2 2 4 3 6 3" xfId="42850" xr:uid="{00000000-0005-0000-0000-0000ABA60000}"/>
    <cellStyle name="20% - Accent1 4 5 2 2 4 3 7" xfId="42851" xr:uid="{00000000-0005-0000-0000-0000ACA60000}"/>
    <cellStyle name="20% - Accent1 4 5 2 2 4 3 7 2" xfId="42852" xr:uid="{00000000-0005-0000-0000-0000ADA60000}"/>
    <cellStyle name="20% - Accent1 4 5 2 2 4 3 8" xfId="42853" xr:uid="{00000000-0005-0000-0000-0000AEA60000}"/>
    <cellStyle name="20% - Accent1 4 5 2 2 4 3 8 2" xfId="42854" xr:uid="{00000000-0005-0000-0000-0000AFA60000}"/>
    <cellStyle name="20% - Accent1 4 5 2 2 4 3 9" xfId="42855" xr:uid="{00000000-0005-0000-0000-0000B0A60000}"/>
    <cellStyle name="20% - Accent1 4 5 2 2 4 4" xfId="42856" xr:uid="{00000000-0005-0000-0000-0000B1A60000}"/>
    <cellStyle name="20% - Accent1 4 5 2 2 4 4 2" xfId="42857" xr:uid="{00000000-0005-0000-0000-0000B2A60000}"/>
    <cellStyle name="20% - Accent1 4 5 2 2 4 4 2 2" xfId="42858" xr:uid="{00000000-0005-0000-0000-0000B3A60000}"/>
    <cellStyle name="20% - Accent1 4 5 2 2 4 4 2 2 2" xfId="42859" xr:uid="{00000000-0005-0000-0000-0000B4A60000}"/>
    <cellStyle name="20% - Accent1 4 5 2 2 4 4 2 3" xfId="42860" xr:uid="{00000000-0005-0000-0000-0000B5A60000}"/>
    <cellStyle name="20% - Accent1 4 5 2 2 4 4 3" xfId="42861" xr:uid="{00000000-0005-0000-0000-0000B6A60000}"/>
    <cellStyle name="20% - Accent1 4 5 2 2 4 4 3 2" xfId="42862" xr:uid="{00000000-0005-0000-0000-0000B7A60000}"/>
    <cellStyle name="20% - Accent1 4 5 2 2 4 4 4" xfId="42863" xr:uid="{00000000-0005-0000-0000-0000B8A60000}"/>
    <cellStyle name="20% - Accent1 4 5 2 2 4 5" xfId="42864" xr:uid="{00000000-0005-0000-0000-0000B9A60000}"/>
    <cellStyle name="20% - Accent1 4 5 2 2 4 5 2" xfId="42865" xr:uid="{00000000-0005-0000-0000-0000BAA60000}"/>
    <cellStyle name="20% - Accent1 4 5 2 2 4 5 2 2" xfId="42866" xr:uid="{00000000-0005-0000-0000-0000BBA60000}"/>
    <cellStyle name="20% - Accent1 4 5 2 2 4 5 2 2 2" xfId="42867" xr:uid="{00000000-0005-0000-0000-0000BCA60000}"/>
    <cellStyle name="20% - Accent1 4 5 2 2 4 5 2 3" xfId="42868" xr:uid="{00000000-0005-0000-0000-0000BDA60000}"/>
    <cellStyle name="20% - Accent1 4 5 2 2 4 5 3" xfId="42869" xr:uid="{00000000-0005-0000-0000-0000BEA60000}"/>
    <cellStyle name="20% - Accent1 4 5 2 2 4 5 3 2" xfId="42870" xr:uid="{00000000-0005-0000-0000-0000BFA60000}"/>
    <cellStyle name="20% - Accent1 4 5 2 2 4 5 4" xfId="42871" xr:uid="{00000000-0005-0000-0000-0000C0A60000}"/>
    <cellStyle name="20% - Accent1 4 5 2 2 4 6" xfId="42872" xr:uid="{00000000-0005-0000-0000-0000C1A60000}"/>
    <cellStyle name="20% - Accent1 4 5 2 2 4 6 2" xfId="42873" xr:uid="{00000000-0005-0000-0000-0000C2A60000}"/>
    <cellStyle name="20% - Accent1 4 5 2 2 4 6 2 2" xfId="42874" xr:uid="{00000000-0005-0000-0000-0000C3A60000}"/>
    <cellStyle name="20% - Accent1 4 5 2 2 4 6 2 2 2" xfId="42875" xr:uid="{00000000-0005-0000-0000-0000C4A60000}"/>
    <cellStyle name="20% - Accent1 4 5 2 2 4 6 2 3" xfId="42876" xr:uid="{00000000-0005-0000-0000-0000C5A60000}"/>
    <cellStyle name="20% - Accent1 4 5 2 2 4 6 3" xfId="42877" xr:uid="{00000000-0005-0000-0000-0000C6A60000}"/>
    <cellStyle name="20% - Accent1 4 5 2 2 4 6 3 2" xfId="42878" xr:uid="{00000000-0005-0000-0000-0000C7A60000}"/>
    <cellStyle name="20% - Accent1 4 5 2 2 4 6 4" xfId="42879" xr:uid="{00000000-0005-0000-0000-0000C8A60000}"/>
    <cellStyle name="20% - Accent1 4 5 2 2 4 7" xfId="42880" xr:uid="{00000000-0005-0000-0000-0000C9A60000}"/>
    <cellStyle name="20% - Accent1 4 5 2 2 4 7 2" xfId="42881" xr:uid="{00000000-0005-0000-0000-0000CAA60000}"/>
    <cellStyle name="20% - Accent1 4 5 2 2 4 7 2 2" xfId="42882" xr:uid="{00000000-0005-0000-0000-0000CBA60000}"/>
    <cellStyle name="20% - Accent1 4 5 2 2 4 7 3" xfId="42883" xr:uid="{00000000-0005-0000-0000-0000CCA60000}"/>
    <cellStyle name="20% - Accent1 4 5 2 2 4 8" xfId="42884" xr:uid="{00000000-0005-0000-0000-0000CDA60000}"/>
    <cellStyle name="20% - Accent1 4 5 2 2 4 8 2" xfId="42885" xr:uid="{00000000-0005-0000-0000-0000CEA60000}"/>
    <cellStyle name="20% - Accent1 4 5 2 2 4 8 2 2" xfId="42886" xr:uid="{00000000-0005-0000-0000-0000CFA60000}"/>
    <cellStyle name="20% - Accent1 4 5 2 2 4 8 3" xfId="42887" xr:uid="{00000000-0005-0000-0000-0000D0A60000}"/>
    <cellStyle name="20% - Accent1 4 5 2 2 4 9" xfId="42888" xr:uid="{00000000-0005-0000-0000-0000D1A60000}"/>
    <cellStyle name="20% - Accent1 4 5 2 2 4 9 2" xfId="42889" xr:uid="{00000000-0005-0000-0000-0000D2A60000}"/>
    <cellStyle name="20% - Accent1 4 5 2 2 5" xfId="42890" xr:uid="{00000000-0005-0000-0000-0000D3A60000}"/>
    <cellStyle name="20% - Accent1 4 5 2 2 5 2" xfId="42891" xr:uid="{00000000-0005-0000-0000-0000D4A60000}"/>
    <cellStyle name="20% - Accent1 4 5 2 2 5 2 2" xfId="42892" xr:uid="{00000000-0005-0000-0000-0000D5A60000}"/>
    <cellStyle name="20% - Accent1 4 5 2 2 5 2 2 2" xfId="42893" xr:uid="{00000000-0005-0000-0000-0000D6A60000}"/>
    <cellStyle name="20% - Accent1 4 5 2 2 5 2 2 2 2" xfId="42894" xr:uid="{00000000-0005-0000-0000-0000D7A60000}"/>
    <cellStyle name="20% - Accent1 4 5 2 2 5 2 2 3" xfId="42895" xr:uid="{00000000-0005-0000-0000-0000D8A60000}"/>
    <cellStyle name="20% - Accent1 4 5 2 2 5 2 3" xfId="42896" xr:uid="{00000000-0005-0000-0000-0000D9A60000}"/>
    <cellStyle name="20% - Accent1 4 5 2 2 5 2 3 2" xfId="42897" xr:uid="{00000000-0005-0000-0000-0000DAA60000}"/>
    <cellStyle name="20% - Accent1 4 5 2 2 5 2 4" xfId="42898" xr:uid="{00000000-0005-0000-0000-0000DBA60000}"/>
    <cellStyle name="20% - Accent1 4 5 2 2 5 3" xfId="42899" xr:uid="{00000000-0005-0000-0000-0000DCA60000}"/>
    <cellStyle name="20% - Accent1 4 5 2 2 5 3 2" xfId="42900" xr:uid="{00000000-0005-0000-0000-0000DDA60000}"/>
    <cellStyle name="20% - Accent1 4 5 2 2 5 3 2 2" xfId="42901" xr:uid="{00000000-0005-0000-0000-0000DEA60000}"/>
    <cellStyle name="20% - Accent1 4 5 2 2 5 3 2 2 2" xfId="42902" xr:uid="{00000000-0005-0000-0000-0000DFA60000}"/>
    <cellStyle name="20% - Accent1 4 5 2 2 5 3 2 3" xfId="42903" xr:uid="{00000000-0005-0000-0000-0000E0A60000}"/>
    <cellStyle name="20% - Accent1 4 5 2 2 5 3 3" xfId="42904" xr:uid="{00000000-0005-0000-0000-0000E1A60000}"/>
    <cellStyle name="20% - Accent1 4 5 2 2 5 3 3 2" xfId="42905" xr:uid="{00000000-0005-0000-0000-0000E2A60000}"/>
    <cellStyle name="20% - Accent1 4 5 2 2 5 3 4" xfId="42906" xr:uid="{00000000-0005-0000-0000-0000E3A60000}"/>
    <cellStyle name="20% - Accent1 4 5 2 2 5 4" xfId="42907" xr:uid="{00000000-0005-0000-0000-0000E4A60000}"/>
    <cellStyle name="20% - Accent1 4 5 2 2 5 4 2" xfId="42908" xr:uid="{00000000-0005-0000-0000-0000E5A60000}"/>
    <cellStyle name="20% - Accent1 4 5 2 2 5 4 2 2" xfId="42909" xr:uid="{00000000-0005-0000-0000-0000E6A60000}"/>
    <cellStyle name="20% - Accent1 4 5 2 2 5 4 2 2 2" xfId="42910" xr:uid="{00000000-0005-0000-0000-0000E7A60000}"/>
    <cellStyle name="20% - Accent1 4 5 2 2 5 4 2 3" xfId="42911" xr:uid="{00000000-0005-0000-0000-0000E8A60000}"/>
    <cellStyle name="20% - Accent1 4 5 2 2 5 4 3" xfId="42912" xr:uid="{00000000-0005-0000-0000-0000E9A60000}"/>
    <cellStyle name="20% - Accent1 4 5 2 2 5 4 3 2" xfId="42913" xr:uid="{00000000-0005-0000-0000-0000EAA60000}"/>
    <cellStyle name="20% - Accent1 4 5 2 2 5 4 4" xfId="42914" xr:uid="{00000000-0005-0000-0000-0000EBA60000}"/>
    <cellStyle name="20% - Accent1 4 5 2 2 5 5" xfId="42915" xr:uid="{00000000-0005-0000-0000-0000ECA60000}"/>
    <cellStyle name="20% - Accent1 4 5 2 2 5 5 2" xfId="42916" xr:uid="{00000000-0005-0000-0000-0000EDA60000}"/>
    <cellStyle name="20% - Accent1 4 5 2 2 5 5 2 2" xfId="42917" xr:uid="{00000000-0005-0000-0000-0000EEA60000}"/>
    <cellStyle name="20% - Accent1 4 5 2 2 5 5 3" xfId="42918" xr:uid="{00000000-0005-0000-0000-0000EFA60000}"/>
    <cellStyle name="20% - Accent1 4 5 2 2 5 6" xfId="42919" xr:uid="{00000000-0005-0000-0000-0000F0A60000}"/>
    <cellStyle name="20% - Accent1 4 5 2 2 5 6 2" xfId="42920" xr:uid="{00000000-0005-0000-0000-0000F1A60000}"/>
    <cellStyle name="20% - Accent1 4 5 2 2 5 6 2 2" xfId="42921" xr:uid="{00000000-0005-0000-0000-0000F2A60000}"/>
    <cellStyle name="20% - Accent1 4 5 2 2 5 6 3" xfId="42922" xr:uid="{00000000-0005-0000-0000-0000F3A60000}"/>
    <cellStyle name="20% - Accent1 4 5 2 2 5 7" xfId="42923" xr:uid="{00000000-0005-0000-0000-0000F4A60000}"/>
    <cellStyle name="20% - Accent1 4 5 2 2 5 7 2" xfId="42924" xr:uid="{00000000-0005-0000-0000-0000F5A60000}"/>
    <cellStyle name="20% - Accent1 4 5 2 2 5 8" xfId="42925" xr:uid="{00000000-0005-0000-0000-0000F6A60000}"/>
    <cellStyle name="20% - Accent1 4 5 2 2 5 8 2" xfId="42926" xr:uid="{00000000-0005-0000-0000-0000F7A60000}"/>
    <cellStyle name="20% - Accent1 4 5 2 2 5 9" xfId="42927" xr:uid="{00000000-0005-0000-0000-0000F8A60000}"/>
    <cellStyle name="20% - Accent1 4 5 2 2 6" xfId="42928" xr:uid="{00000000-0005-0000-0000-0000F9A60000}"/>
    <cellStyle name="20% - Accent1 4 5 2 2 6 2" xfId="42929" xr:uid="{00000000-0005-0000-0000-0000FAA60000}"/>
    <cellStyle name="20% - Accent1 4 5 2 2 6 2 2" xfId="42930" xr:uid="{00000000-0005-0000-0000-0000FBA60000}"/>
    <cellStyle name="20% - Accent1 4 5 2 2 6 2 2 2" xfId="42931" xr:uid="{00000000-0005-0000-0000-0000FCA60000}"/>
    <cellStyle name="20% - Accent1 4 5 2 2 6 2 2 2 2" xfId="42932" xr:uid="{00000000-0005-0000-0000-0000FDA60000}"/>
    <cellStyle name="20% - Accent1 4 5 2 2 6 2 2 3" xfId="42933" xr:uid="{00000000-0005-0000-0000-0000FEA60000}"/>
    <cellStyle name="20% - Accent1 4 5 2 2 6 2 3" xfId="42934" xr:uid="{00000000-0005-0000-0000-0000FFA60000}"/>
    <cellStyle name="20% - Accent1 4 5 2 2 6 2 3 2" xfId="42935" xr:uid="{00000000-0005-0000-0000-000000A70000}"/>
    <cellStyle name="20% - Accent1 4 5 2 2 6 2 4" xfId="42936" xr:uid="{00000000-0005-0000-0000-000001A70000}"/>
    <cellStyle name="20% - Accent1 4 5 2 2 6 3" xfId="42937" xr:uid="{00000000-0005-0000-0000-000002A70000}"/>
    <cellStyle name="20% - Accent1 4 5 2 2 6 3 2" xfId="42938" xr:uid="{00000000-0005-0000-0000-000003A70000}"/>
    <cellStyle name="20% - Accent1 4 5 2 2 6 3 2 2" xfId="42939" xr:uid="{00000000-0005-0000-0000-000004A70000}"/>
    <cellStyle name="20% - Accent1 4 5 2 2 6 3 2 2 2" xfId="42940" xr:uid="{00000000-0005-0000-0000-000005A70000}"/>
    <cellStyle name="20% - Accent1 4 5 2 2 6 3 2 3" xfId="42941" xr:uid="{00000000-0005-0000-0000-000006A70000}"/>
    <cellStyle name="20% - Accent1 4 5 2 2 6 3 3" xfId="42942" xr:uid="{00000000-0005-0000-0000-000007A70000}"/>
    <cellStyle name="20% - Accent1 4 5 2 2 6 3 3 2" xfId="42943" xr:uid="{00000000-0005-0000-0000-000008A70000}"/>
    <cellStyle name="20% - Accent1 4 5 2 2 6 3 4" xfId="42944" xr:uid="{00000000-0005-0000-0000-000009A70000}"/>
    <cellStyle name="20% - Accent1 4 5 2 2 6 4" xfId="42945" xr:uid="{00000000-0005-0000-0000-00000AA70000}"/>
    <cellStyle name="20% - Accent1 4 5 2 2 6 4 2" xfId="42946" xr:uid="{00000000-0005-0000-0000-00000BA70000}"/>
    <cellStyle name="20% - Accent1 4 5 2 2 6 4 2 2" xfId="42947" xr:uid="{00000000-0005-0000-0000-00000CA70000}"/>
    <cellStyle name="20% - Accent1 4 5 2 2 6 4 2 2 2" xfId="42948" xr:uid="{00000000-0005-0000-0000-00000DA70000}"/>
    <cellStyle name="20% - Accent1 4 5 2 2 6 4 2 3" xfId="42949" xr:uid="{00000000-0005-0000-0000-00000EA70000}"/>
    <cellStyle name="20% - Accent1 4 5 2 2 6 4 3" xfId="42950" xr:uid="{00000000-0005-0000-0000-00000FA70000}"/>
    <cellStyle name="20% - Accent1 4 5 2 2 6 4 3 2" xfId="42951" xr:uid="{00000000-0005-0000-0000-000010A70000}"/>
    <cellStyle name="20% - Accent1 4 5 2 2 6 4 4" xfId="42952" xr:uid="{00000000-0005-0000-0000-000011A70000}"/>
    <cellStyle name="20% - Accent1 4 5 2 2 6 5" xfId="42953" xr:uid="{00000000-0005-0000-0000-000012A70000}"/>
    <cellStyle name="20% - Accent1 4 5 2 2 6 5 2" xfId="42954" xr:uid="{00000000-0005-0000-0000-000013A70000}"/>
    <cellStyle name="20% - Accent1 4 5 2 2 6 5 2 2" xfId="42955" xr:uid="{00000000-0005-0000-0000-000014A70000}"/>
    <cellStyle name="20% - Accent1 4 5 2 2 6 5 3" xfId="42956" xr:uid="{00000000-0005-0000-0000-000015A70000}"/>
    <cellStyle name="20% - Accent1 4 5 2 2 6 6" xfId="42957" xr:uid="{00000000-0005-0000-0000-000016A70000}"/>
    <cellStyle name="20% - Accent1 4 5 2 2 6 6 2" xfId="42958" xr:uid="{00000000-0005-0000-0000-000017A70000}"/>
    <cellStyle name="20% - Accent1 4 5 2 2 6 6 2 2" xfId="42959" xr:uid="{00000000-0005-0000-0000-000018A70000}"/>
    <cellStyle name="20% - Accent1 4 5 2 2 6 6 3" xfId="42960" xr:uid="{00000000-0005-0000-0000-000019A70000}"/>
    <cellStyle name="20% - Accent1 4 5 2 2 6 7" xfId="42961" xr:uid="{00000000-0005-0000-0000-00001AA70000}"/>
    <cellStyle name="20% - Accent1 4 5 2 2 6 7 2" xfId="42962" xr:uid="{00000000-0005-0000-0000-00001BA70000}"/>
    <cellStyle name="20% - Accent1 4 5 2 2 6 8" xfId="42963" xr:uid="{00000000-0005-0000-0000-00001CA70000}"/>
    <cellStyle name="20% - Accent1 4 5 2 2 6 8 2" xfId="42964" xr:uid="{00000000-0005-0000-0000-00001DA70000}"/>
    <cellStyle name="20% - Accent1 4 5 2 2 6 9" xfId="42965" xr:uid="{00000000-0005-0000-0000-00001EA70000}"/>
    <cellStyle name="20% - Accent1 4 5 2 2 7" xfId="42966" xr:uid="{00000000-0005-0000-0000-00001FA70000}"/>
    <cellStyle name="20% - Accent1 4 5 2 2 7 2" xfId="42967" xr:uid="{00000000-0005-0000-0000-000020A70000}"/>
    <cellStyle name="20% - Accent1 4 5 2 2 7 2 2" xfId="42968" xr:uid="{00000000-0005-0000-0000-000021A70000}"/>
    <cellStyle name="20% - Accent1 4 5 2 2 7 2 2 2" xfId="42969" xr:uid="{00000000-0005-0000-0000-000022A70000}"/>
    <cellStyle name="20% - Accent1 4 5 2 2 7 2 3" xfId="42970" xr:uid="{00000000-0005-0000-0000-000023A70000}"/>
    <cellStyle name="20% - Accent1 4 5 2 2 7 3" xfId="42971" xr:uid="{00000000-0005-0000-0000-000024A70000}"/>
    <cellStyle name="20% - Accent1 4 5 2 2 7 3 2" xfId="42972" xr:uid="{00000000-0005-0000-0000-000025A70000}"/>
    <cellStyle name="20% - Accent1 4 5 2 2 7 4" xfId="42973" xr:uid="{00000000-0005-0000-0000-000026A70000}"/>
    <cellStyle name="20% - Accent1 4 5 2 2 8" xfId="42974" xr:uid="{00000000-0005-0000-0000-000027A70000}"/>
    <cellStyle name="20% - Accent1 4 5 2 2 8 2" xfId="42975" xr:uid="{00000000-0005-0000-0000-000028A70000}"/>
    <cellStyle name="20% - Accent1 4 5 2 2 8 2 2" xfId="42976" xr:uid="{00000000-0005-0000-0000-000029A70000}"/>
    <cellStyle name="20% - Accent1 4 5 2 2 8 2 2 2" xfId="42977" xr:uid="{00000000-0005-0000-0000-00002AA70000}"/>
    <cellStyle name="20% - Accent1 4 5 2 2 8 2 3" xfId="42978" xr:uid="{00000000-0005-0000-0000-00002BA70000}"/>
    <cellStyle name="20% - Accent1 4 5 2 2 8 3" xfId="42979" xr:uid="{00000000-0005-0000-0000-00002CA70000}"/>
    <cellStyle name="20% - Accent1 4 5 2 2 8 3 2" xfId="42980" xr:uid="{00000000-0005-0000-0000-00002DA70000}"/>
    <cellStyle name="20% - Accent1 4 5 2 2 8 4" xfId="42981" xr:uid="{00000000-0005-0000-0000-00002EA70000}"/>
    <cellStyle name="20% - Accent1 4 5 2 2 9" xfId="42982" xr:uid="{00000000-0005-0000-0000-00002FA70000}"/>
    <cellStyle name="20% - Accent1 4 5 2 2 9 2" xfId="42983" xr:uid="{00000000-0005-0000-0000-000030A70000}"/>
    <cellStyle name="20% - Accent1 4 5 2 2 9 2 2" xfId="42984" xr:uid="{00000000-0005-0000-0000-000031A70000}"/>
    <cellStyle name="20% - Accent1 4 5 2 2 9 2 2 2" xfId="42985" xr:uid="{00000000-0005-0000-0000-000032A70000}"/>
    <cellStyle name="20% - Accent1 4 5 2 2 9 2 3" xfId="42986" xr:uid="{00000000-0005-0000-0000-000033A70000}"/>
    <cellStyle name="20% - Accent1 4 5 2 2 9 3" xfId="42987" xr:uid="{00000000-0005-0000-0000-000034A70000}"/>
    <cellStyle name="20% - Accent1 4 5 2 2 9 3 2" xfId="42988" xr:uid="{00000000-0005-0000-0000-000035A70000}"/>
    <cellStyle name="20% - Accent1 4 5 2 2 9 4" xfId="42989" xr:uid="{00000000-0005-0000-0000-000036A70000}"/>
    <cellStyle name="20% - Accent1 4 5 2 3" xfId="42990" xr:uid="{00000000-0005-0000-0000-000037A70000}"/>
    <cellStyle name="20% - Accent1 4 5 2 3 10" xfId="42991" xr:uid="{00000000-0005-0000-0000-000038A70000}"/>
    <cellStyle name="20% - Accent1 4 5 2 3 10 2" xfId="42992" xr:uid="{00000000-0005-0000-0000-000039A70000}"/>
    <cellStyle name="20% - Accent1 4 5 2 3 11" xfId="42993" xr:uid="{00000000-0005-0000-0000-00003AA70000}"/>
    <cellStyle name="20% - Accent1 4 5 2 3 2" xfId="42994" xr:uid="{00000000-0005-0000-0000-00003BA70000}"/>
    <cellStyle name="20% - Accent1 4 5 2 3 2 2" xfId="42995" xr:uid="{00000000-0005-0000-0000-00003CA70000}"/>
    <cellStyle name="20% - Accent1 4 5 2 3 2 2 2" xfId="42996" xr:uid="{00000000-0005-0000-0000-00003DA70000}"/>
    <cellStyle name="20% - Accent1 4 5 2 3 2 2 2 2" xfId="42997" xr:uid="{00000000-0005-0000-0000-00003EA70000}"/>
    <cellStyle name="20% - Accent1 4 5 2 3 2 2 2 2 2" xfId="42998" xr:uid="{00000000-0005-0000-0000-00003FA70000}"/>
    <cellStyle name="20% - Accent1 4 5 2 3 2 2 2 3" xfId="42999" xr:uid="{00000000-0005-0000-0000-000040A70000}"/>
    <cellStyle name="20% - Accent1 4 5 2 3 2 2 3" xfId="43000" xr:uid="{00000000-0005-0000-0000-000041A70000}"/>
    <cellStyle name="20% - Accent1 4 5 2 3 2 2 3 2" xfId="43001" xr:uid="{00000000-0005-0000-0000-000042A70000}"/>
    <cellStyle name="20% - Accent1 4 5 2 3 2 2 4" xfId="43002" xr:uid="{00000000-0005-0000-0000-000043A70000}"/>
    <cellStyle name="20% - Accent1 4 5 2 3 2 3" xfId="43003" xr:uid="{00000000-0005-0000-0000-000044A70000}"/>
    <cellStyle name="20% - Accent1 4 5 2 3 2 3 2" xfId="43004" xr:uid="{00000000-0005-0000-0000-000045A70000}"/>
    <cellStyle name="20% - Accent1 4 5 2 3 2 3 2 2" xfId="43005" xr:uid="{00000000-0005-0000-0000-000046A70000}"/>
    <cellStyle name="20% - Accent1 4 5 2 3 2 3 2 2 2" xfId="43006" xr:uid="{00000000-0005-0000-0000-000047A70000}"/>
    <cellStyle name="20% - Accent1 4 5 2 3 2 3 2 3" xfId="43007" xr:uid="{00000000-0005-0000-0000-000048A70000}"/>
    <cellStyle name="20% - Accent1 4 5 2 3 2 3 3" xfId="43008" xr:uid="{00000000-0005-0000-0000-000049A70000}"/>
    <cellStyle name="20% - Accent1 4 5 2 3 2 3 3 2" xfId="43009" xr:uid="{00000000-0005-0000-0000-00004AA70000}"/>
    <cellStyle name="20% - Accent1 4 5 2 3 2 3 4" xfId="43010" xr:uid="{00000000-0005-0000-0000-00004BA70000}"/>
    <cellStyle name="20% - Accent1 4 5 2 3 2 4" xfId="43011" xr:uid="{00000000-0005-0000-0000-00004CA70000}"/>
    <cellStyle name="20% - Accent1 4 5 2 3 2 4 2" xfId="43012" xr:uid="{00000000-0005-0000-0000-00004DA70000}"/>
    <cellStyle name="20% - Accent1 4 5 2 3 2 4 2 2" xfId="43013" xr:uid="{00000000-0005-0000-0000-00004EA70000}"/>
    <cellStyle name="20% - Accent1 4 5 2 3 2 4 2 2 2" xfId="43014" xr:uid="{00000000-0005-0000-0000-00004FA70000}"/>
    <cellStyle name="20% - Accent1 4 5 2 3 2 4 2 3" xfId="43015" xr:uid="{00000000-0005-0000-0000-000050A70000}"/>
    <cellStyle name="20% - Accent1 4 5 2 3 2 4 3" xfId="43016" xr:uid="{00000000-0005-0000-0000-000051A70000}"/>
    <cellStyle name="20% - Accent1 4 5 2 3 2 4 3 2" xfId="43017" xr:uid="{00000000-0005-0000-0000-000052A70000}"/>
    <cellStyle name="20% - Accent1 4 5 2 3 2 4 4" xfId="43018" xr:uid="{00000000-0005-0000-0000-000053A70000}"/>
    <cellStyle name="20% - Accent1 4 5 2 3 2 5" xfId="43019" xr:uid="{00000000-0005-0000-0000-000054A70000}"/>
    <cellStyle name="20% - Accent1 4 5 2 3 2 5 2" xfId="43020" xr:uid="{00000000-0005-0000-0000-000055A70000}"/>
    <cellStyle name="20% - Accent1 4 5 2 3 2 5 2 2" xfId="43021" xr:uid="{00000000-0005-0000-0000-000056A70000}"/>
    <cellStyle name="20% - Accent1 4 5 2 3 2 5 3" xfId="43022" xr:uid="{00000000-0005-0000-0000-000057A70000}"/>
    <cellStyle name="20% - Accent1 4 5 2 3 2 6" xfId="43023" xr:uid="{00000000-0005-0000-0000-000058A70000}"/>
    <cellStyle name="20% - Accent1 4 5 2 3 2 6 2" xfId="43024" xr:uid="{00000000-0005-0000-0000-000059A70000}"/>
    <cellStyle name="20% - Accent1 4 5 2 3 2 6 2 2" xfId="43025" xr:uid="{00000000-0005-0000-0000-00005AA70000}"/>
    <cellStyle name="20% - Accent1 4 5 2 3 2 6 3" xfId="43026" xr:uid="{00000000-0005-0000-0000-00005BA70000}"/>
    <cellStyle name="20% - Accent1 4 5 2 3 2 7" xfId="43027" xr:uid="{00000000-0005-0000-0000-00005CA70000}"/>
    <cellStyle name="20% - Accent1 4 5 2 3 2 7 2" xfId="43028" xr:uid="{00000000-0005-0000-0000-00005DA70000}"/>
    <cellStyle name="20% - Accent1 4 5 2 3 2 8" xfId="43029" xr:uid="{00000000-0005-0000-0000-00005EA70000}"/>
    <cellStyle name="20% - Accent1 4 5 2 3 2 8 2" xfId="43030" xr:uid="{00000000-0005-0000-0000-00005FA70000}"/>
    <cellStyle name="20% - Accent1 4 5 2 3 2 9" xfId="43031" xr:uid="{00000000-0005-0000-0000-000060A70000}"/>
    <cellStyle name="20% - Accent1 4 5 2 3 3" xfId="43032" xr:uid="{00000000-0005-0000-0000-000061A70000}"/>
    <cellStyle name="20% - Accent1 4 5 2 3 3 2" xfId="43033" xr:uid="{00000000-0005-0000-0000-000062A70000}"/>
    <cellStyle name="20% - Accent1 4 5 2 3 3 2 2" xfId="43034" xr:uid="{00000000-0005-0000-0000-000063A70000}"/>
    <cellStyle name="20% - Accent1 4 5 2 3 3 2 2 2" xfId="43035" xr:uid="{00000000-0005-0000-0000-000064A70000}"/>
    <cellStyle name="20% - Accent1 4 5 2 3 3 2 2 2 2" xfId="43036" xr:uid="{00000000-0005-0000-0000-000065A70000}"/>
    <cellStyle name="20% - Accent1 4 5 2 3 3 2 2 3" xfId="43037" xr:uid="{00000000-0005-0000-0000-000066A70000}"/>
    <cellStyle name="20% - Accent1 4 5 2 3 3 2 3" xfId="43038" xr:uid="{00000000-0005-0000-0000-000067A70000}"/>
    <cellStyle name="20% - Accent1 4 5 2 3 3 2 3 2" xfId="43039" xr:uid="{00000000-0005-0000-0000-000068A70000}"/>
    <cellStyle name="20% - Accent1 4 5 2 3 3 2 4" xfId="43040" xr:uid="{00000000-0005-0000-0000-000069A70000}"/>
    <cellStyle name="20% - Accent1 4 5 2 3 3 3" xfId="43041" xr:uid="{00000000-0005-0000-0000-00006AA70000}"/>
    <cellStyle name="20% - Accent1 4 5 2 3 3 3 2" xfId="43042" xr:uid="{00000000-0005-0000-0000-00006BA70000}"/>
    <cellStyle name="20% - Accent1 4 5 2 3 3 3 2 2" xfId="43043" xr:uid="{00000000-0005-0000-0000-00006CA70000}"/>
    <cellStyle name="20% - Accent1 4 5 2 3 3 3 2 2 2" xfId="43044" xr:uid="{00000000-0005-0000-0000-00006DA70000}"/>
    <cellStyle name="20% - Accent1 4 5 2 3 3 3 2 3" xfId="43045" xr:uid="{00000000-0005-0000-0000-00006EA70000}"/>
    <cellStyle name="20% - Accent1 4 5 2 3 3 3 3" xfId="43046" xr:uid="{00000000-0005-0000-0000-00006FA70000}"/>
    <cellStyle name="20% - Accent1 4 5 2 3 3 3 3 2" xfId="43047" xr:uid="{00000000-0005-0000-0000-000070A70000}"/>
    <cellStyle name="20% - Accent1 4 5 2 3 3 3 4" xfId="43048" xr:uid="{00000000-0005-0000-0000-000071A70000}"/>
    <cellStyle name="20% - Accent1 4 5 2 3 3 4" xfId="43049" xr:uid="{00000000-0005-0000-0000-000072A70000}"/>
    <cellStyle name="20% - Accent1 4 5 2 3 3 4 2" xfId="43050" xr:uid="{00000000-0005-0000-0000-000073A70000}"/>
    <cellStyle name="20% - Accent1 4 5 2 3 3 4 2 2" xfId="43051" xr:uid="{00000000-0005-0000-0000-000074A70000}"/>
    <cellStyle name="20% - Accent1 4 5 2 3 3 4 2 2 2" xfId="43052" xr:uid="{00000000-0005-0000-0000-000075A70000}"/>
    <cellStyle name="20% - Accent1 4 5 2 3 3 4 2 3" xfId="43053" xr:uid="{00000000-0005-0000-0000-000076A70000}"/>
    <cellStyle name="20% - Accent1 4 5 2 3 3 4 3" xfId="43054" xr:uid="{00000000-0005-0000-0000-000077A70000}"/>
    <cellStyle name="20% - Accent1 4 5 2 3 3 4 3 2" xfId="43055" xr:uid="{00000000-0005-0000-0000-000078A70000}"/>
    <cellStyle name="20% - Accent1 4 5 2 3 3 4 4" xfId="43056" xr:uid="{00000000-0005-0000-0000-000079A70000}"/>
    <cellStyle name="20% - Accent1 4 5 2 3 3 5" xfId="43057" xr:uid="{00000000-0005-0000-0000-00007AA70000}"/>
    <cellStyle name="20% - Accent1 4 5 2 3 3 5 2" xfId="43058" xr:uid="{00000000-0005-0000-0000-00007BA70000}"/>
    <cellStyle name="20% - Accent1 4 5 2 3 3 5 2 2" xfId="43059" xr:uid="{00000000-0005-0000-0000-00007CA70000}"/>
    <cellStyle name="20% - Accent1 4 5 2 3 3 5 3" xfId="43060" xr:uid="{00000000-0005-0000-0000-00007DA70000}"/>
    <cellStyle name="20% - Accent1 4 5 2 3 3 6" xfId="43061" xr:uid="{00000000-0005-0000-0000-00007EA70000}"/>
    <cellStyle name="20% - Accent1 4 5 2 3 3 6 2" xfId="43062" xr:uid="{00000000-0005-0000-0000-00007FA70000}"/>
    <cellStyle name="20% - Accent1 4 5 2 3 3 6 2 2" xfId="43063" xr:uid="{00000000-0005-0000-0000-000080A70000}"/>
    <cellStyle name="20% - Accent1 4 5 2 3 3 6 3" xfId="43064" xr:uid="{00000000-0005-0000-0000-000081A70000}"/>
    <cellStyle name="20% - Accent1 4 5 2 3 3 7" xfId="43065" xr:uid="{00000000-0005-0000-0000-000082A70000}"/>
    <cellStyle name="20% - Accent1 4 5 2 3 3 7 2" xfId="43066" xr:uid="{00000000-0005-0000-0000-000083A70000}"/>
    <cellStyle name="20% - Accent1 4 5 2 3 3 8" xfId="43067" xr:uid="{00000000-0005-0000-0000-000084A70000}"/>
    <cellStyle name="20% - Accent1 4 5 2 3 3 8 2" xfId="43068" xr:uid="{00000000-0005-0000-0000-000085A70000}"/>
    <cellStyle name="20% - Accent1 4 5 2 3 3 9" xfId="43069" xr:uid="{00000000-0005-0000-0000-000086A70000}"/>
    <cellStyle name="20% - Accent1 4 5 2 3 4" xfId="43070" xr:uid="{00000000-0005-0000-0000-000087A70000}"/>
    <cellStyle name="20% - Accent1 4 5 2 3 4 2" xfId="43071" xr:uid="{00000000-0005-0000-0000-000088A70000}"/>
    <cellStyle name="20% - Accent1 4 5 2 3 4 2 2" xfId="43072" xr:uid="{00000000-0005-0000-0000-000089A70000}"/>
    <cellStyle name="20% - Accent1 4 5 2 3 4 2 2 2" xfId="43073" xr:uid="{00000000-0005-0000-0000-00008AA70000}"/>
    <cellStyle name="20% - Accent1 4 5 2 3 4 2 3" xfId="43074" xr:uid="{00000000-0005-0000-0000-00008BA70000}"/>
    <cellStyle name="20% - Accent1 4 5 2 3 4 3" xfId="43075" xr:uid="{00000000-0005-0000-0000-00008CA70000}"/>
    <cellStyle name="20% - Accent1 4 5 2 3 4 3 2" xfId="43076" xr:uid="{00000000-0005-0000-0000-00008DA70000}"/>
    <cellStyle name="20% - Accent1 4 5 2 3 4 4" xfId="43077" xr:uid="{00000000-0005-0000-0000-00008EA70000}"/>
    <cellStyle name="20% - Accent1 4 5 2 3 5" xfId="43078" xr:uid="{00000000-0005-0000-0000-00008FA70000}"/>
    <cellStyle name="20% - Accent1 4 5 2 3 5 2" xfId="43079" xr:uid="{00000000-0005-0000-0000-000090A70000}"/>
    <cellStyle name="20% - Accent1 4 5 2 3 5 2 2" xfId="43080" xr:uid="{00000000-0005-0000-0000-000091A70000}"/>
    <cellStyle name="20% - Accent1 4 5 2 3 5 2 2 2" xfId="43081" xr:uid="{00000000-0005-0000-0000-000092A70000}"/>
    <cellStyle name="20% - Accent1 4 5 2 3 5 2 3" xfId="43082" xr:uid="{00000000-0005-0000-0000-000093A70000}"/>
    <cellStyle name="20% - Accent1 4 5 2 3 5 3" xfId="43083" xr:uid="{00000000-0005-0000-0000-000094A70000}"/>
    <cellStyle name="20% - Accent1 4 5 2 3 5 3 2" xfId="43084" xr:uid="{00000000-0005-0000-0000-000095A70000}"/>
    <cellStyle name="20% - Accent1 4 5 2 3 5 4" xfId="43085" xr:uid="{00000000-0005-0000-0000-000096A70000}"/>
    <cellStyle name="20% - Accent1 4 5 2 3 6" xfId="43086" xr:uid="{00000000-0005-0000-0000-000097A70000}"/>
    <cellStyle name="20% - Accent1 4 5 2 3 6 2" xfId="43087" xr:uid="{00000000-0005-0000-0000-000098A70000}"/>
    <cellStyle name="20% - Accent1 4 5 2 3 6 2 2" xfId="43088" xr:uid="{00000000-0005-0000-0000-000099A70000}"/>
    <cellStyle name="20% - Accent1 4 5 2 3 6 2 2 2" xfId="43089" xr:uid="{00000000-0005-0000-0000-00009AA70000}"/>
    <cellStyle name="20% - Accent1 4 5 2 3 6 2 3" xfId="43090" xr:uid="{00000000-0005-0000-0000-00009BA70000}"/>
    <cellStyle name="20% - Accent1 4 5 2 3 6 3" xfId="43091" xr:uid="{00000000-0005-0000-0000-00009CA70000}"/>
    <cellStyle name="20% - Accent1 4 5 2 3 6 3 2" xfId="43092" xr:uid="{00000000-0005-0000-0000-00009DA70000}"/>
    <cellStyle name="20% - Accent1 4 5 2 3 6 4" xfId="43093" xr:uid="{00000000-0005-0000-0000-00009EA70000}"/>
    <cellStyle name="20% - Accent1 4 5 2 3 7" xfId="43094" xr:uid="{00000000-0005-0000-0000-00009FA70000}"/>
    <cellStyle name="20% - Accent1 4 5 2 3 7 2" xfId="43095" xr:uid="{00000000-0005-0000-0000-0000A0A70000}"/>
    <cellStyle name="20% - Accent1 4 5 2 3 7 2 2" xfId="43096" xr:uid="{00000000-0005-0000-0000-0000A1A70000}"/>
    <cellStyle name="20% - Accent1 4 5 2 3 7 3" xfId="43097" xr:uid="{00000000-0005-0000-0000-0000A2A70000}"/>
    <cellStyle name="20% - Accent1 4 5 2 3 8" xfId="43098" xr:uid="{00000000-0005-0000-0000-0000A3A70000}"/>
    <cellStyle name="20% - Accent1 4 5 2 3 8 2" xfId="43099" xr:uid="{00000000-0005-0000-0000-0000A4A70000}"/>
    <cellStyle name="20% - Accent1 4 5 2 3 8 2 2" xfId="43100" xr:uid="{00000000-0005-0000-0000-0000A5A70000}"/>
    <cellStyle name="20% - Accent1 4 5 2 3 8 3" xfId="43101" xr:uid="{00000000-0005-0000-0000-0000A6A70000}"/>
    <cellStyle name="20% - Accent1 4 5 2 3 9" xfId="43102" xr:uid="{00000000-0005-0000-0000-0000A7A70000}"/>
    <cellStyle name="20% - Accent1 4 5 2 3 9 2" xfId="43103" xr:uid="{00000000-0005-0000-0000-0000A8A70000}"/>
    <cellStyle name="20% - Accent1 4 5 2 4" xfId="43104" xr:uid="{00000000-0005-0000-0000-0000A9A70000}"/>
    <cellStyle name="20% - Accent1 4 5 2 4 10" xfId="43105" xr:uid="{00000000-0005-0000-0000-0000AAA70000}"/>
    <cellStyle name="20% - Accent1 4 5 2 4 10 2" xfId="43106" xr:uid="{00000000-0005-0000-0000-0000ABA70000}"/>
    <cellStyle name="20% - Accent1 4 5 2 4 11" xfId="43107" xr:uid="{00000000-0005-0000-0000-0000ACA70000}"/>
    <cellStyle name="20% - Accent1 4 5 2 4 2" xfId="43108" xr:uid="{00000000-0005-0000-0000-0000ADA70000}"/>
    <cellStyle name="20% - Accent1 4 5 2 4 2 2" xfId="43109" xr:uid="{00000000-0005-0000-0000-0000AEA70000}"/>
    <cellStyle name="20% - Accent1 4 5 2 4 2 2 2" xfId="43110" xr:uid="{00000000-0005-0000-0000-0000AFA70000}"/>
    <cellStyle name="20% - Accent1 4 5 2 4 2 2 2 2" xfId="43111" xr:uid="{00000000-0005-0000-0000-0000B0A70000}"/>
    <cellStyle name="20% - Accent1 4 5 2 4 2 2 2 2 2" xfId="43112" xr:uid="{00000000-0005-0000-0000-0000B1A70000}"/>
    <cellStyle name="20% - Accent1 4 5 2 4 2 2 2 3" xfId="43113" xr:uid="{00000000-0005-0000-0000-0000B2A70000}"/>
    <cellStyle name="20% - Accent1 4 5 2 4 2 2 3" xfId="43114" xr:uid="{00000000-0005-0000-0000-0000B3A70000}"/>
    <cellStyle name="20% - Accent1 4 5 2 4 2 2 3 2" xfId="43115" xr:uid="{00000000-0005-0000-0000-0000B4A70000}"/>
    <cellStyle name="20% - Accent1 4 5 2 4 2 2 4" xfId="43116" xr:uid="{00000000-0005-0000-0000-0000B5A70000}"/>
    <cellStyle name="20% - Accent1 4 5 2 4 2 3" xfId="43117" xr:uid="{00000000-0005-0000-0000-0000B6A70000}"/>
    <cellStyle name="20% - Accent1 4 5 2 4 2 3 2" xfId="43118" xr:uid="{00000000-0005-0000-0000-0000B7A70000}"/>
    <cellStyle name="20% - Accent1 4 5 2 4 2 3 2 2" xfId="43119" xr:uid="{00000000-0005-0000-0000-0000B8A70000}"/>
    <cellStyle name="20% - Accent1 4 5 2 4 2 3 2 2 2" xfId="43120" xr:uid="{00000000-0005-0000-0000-0000B9A70000}"/>
    <cellStyle name="20% - Accent1 4 5 2 4 2 3 2 3" xfId="43121" xr:uid="{00000000-0005-0000-0000-0000BAA70000}"/>
    <cellStyle name="20% - Accent1 4 5 2 4 2 3 3" xfId="43122" xr:uid="{00000000-0005-0000-0000-0000BBA70000}"/>
    <cellStyle name="20% - Accent1 4 5 2 4 2 3 3 2" xfId="43123" xr:uid="{00000000-0005-0000-0000-0000BCA70000}"/>
    <cellStyle name="20% - Accent1 4 5 2 4 2 3 4" xfId="43124" xr:uid="{00000000-0005-0000-0000-0000BDA70000}"/>
    <cellStyle name="20% - Accent1 4 5 2 4 2 4" xfId="43125" xr:uid="{00000000-0005-0000-0000-0000BEA70000}"/>
    <cellStyle name="20% - Accent1 4 5 2 4 2 4 2" xfId="43126" xr:uid="{00000000-0005-0000-0000-0000BFA70000}"/>
    <cellStyle name="20% - Accent1 4 5 2 4 2 4 2 2" xfId="43127" xr:uid="{00000000-0005-0000-0000-0000C0A70000}"/>
    <cellStyle name="20% - Accent1 4 5 2 4 2 4 2 2 2" xfId="43128" xr:uid="{00000000-0005-0000-0000-0000C1A70000}"/>
    <cellStyle name="20% - Accent1 4 5 2 4 2 4 2 3" xfId="43129" xr:uid="{00000000-0005-0000-0000-0000C2A70000}"/>
    <cellStyle name="20% - Accent1 4 5 2 4 2 4 3" xfId="43130" xr:uid="{00000000-0005-0000-0000-0000C3A70000}"/>
    <cellStyle name="20% - Accent1 4 5 2 4 2 4 3 2" xfId="43131" xr:uid="{00000000-0005-0000-0000-0000C4A70000}"/>
    <cellStyle name="20% - Accent1 4 5 2 4 2 4 4" xfId="43132" xr:uid="{00000000-0005-0000-0000-0000C5A70000}"/>
    <cellStyle name="20% - Accent1 4 5 2 4 2 5" xfId="43133" xr:uid="{00000000-0005-0000-0000-0000C6A70000}"/>
    <cellStyle name="20% - Accent1 4 5 2 4 2 5 2" xfId="43134" xr:uid="{00000000-0005-0000-0000-0000C7A70000}"/>
    <cellStyle name="20% - Accent1 4 5 2 4 2 5 2 2" xfId="43135" xr:uid="{00000000-0005-0000-0000-0000C8A70000}"/>
    <cellStyle name="20% - Accent1 4 5 2 4 2 5 3" xfId="43136" xr:uid="{00000000-0005-0000-0000-0000C9A70000}"/>
    <cellStyle name="20% - Accent1 4 5 2 4 2 6" xfId="43137" xr:uid="{00000000-0005-0000-0000-0000CAA70000}"/>
    <cellStyle name="20% - Accent1 4 5 2 4 2 6 2" xfId="43138" xr:uid="{00000000-0005-0000-0000-0000CBA70000}"/>
    <cellStyle name="20% - Accent1 4 5 2 4 2 6 2 2" xfId="43139" xr:uid="{00000000-0005-0000-0000-0000CCA70000}"/>
    <cellStyle name="20% - Accent1 4 5 2 4 2 6 3" xfId="43140" xr:uid="{00000000-0005-0000-0000-0000CDA70000}"/>
    <cellStyle name="20% - Accent1 4 5 2 4 2 7" xfId="43141" xr:uid="{00000000-0005-0000-0000-0000CEA70000}"/>
    <cellStyle name="20% - Accent1 4 5 2 4 2 7 2" xfId="43142" xr:uid="{00000000-0005-0000-0000-0000CFA70000}"/>
    <cellStyle name="20% - Accent1 4 5 2 4 2 8" xfId="43143" xr:uid="{00000000-0005-0000-0000-0000D0A70000}"/>
    <cellStyle name="20% - Accent1 4 5 2 4 2 8 2" xfId="43144" xr:uid="{00000000-0005-0000-0000-0000D1A70000}"/>
    <cellStyle name="20% - Accent1 4 5 2 4 2 9" xfId="43145" xr:uid="{00000000-0005-0000-0000-0000D2A70000}"/>
    <cellStyle name="20% - Accent1 4 5 2 4 3" xfId="43146" xr:uid="{00000000-0005-0000-0000-0000D3A70000}"/>
    <cellStyle name="20% - Accent1 4 5 2 4 3 2" xfId="43147" xr:uid="{00000000-0005-0000-0000-0000D4A70000}"/>
    <cellStyle name="20% - Accent1 4 5 2 4 3 2 2" xfId="43148" xr:uid="{00000000-0005-0000-0000-0000D5A70000}"/>
    <cellStyle name="20% - Accent1 4 5 2 4 3 2 2 2" xfId="43149" xr:uid="{00000000-0005-0000-0000-0000D6A70000}"/>
    <cellStyle name="20% - Accent1 4 5 2 4 3 2 2 2 2" xfId="43150" xr:uid="{00000000-0005-0000-0000-0000D7A70000}"/>
    <cellStyle name="20% - Accent1 4 5 2 4 3 2 2 3" xfId="43151" xr:uid="{00000000-0005-0000-0000-0000D8A70000}"/>
    <cellStyle name="20% - Accent1 4 5 2 4 3 2 3" xfId="43152" xr:uid="{00000000-0005-0000-0000-0000D9A70000}"/>
    <cellStyle name="20% - Accent1 4 5 2 4 3 2 3 2" xfId="43153" xr:uid="{00000000-0005-0000-0000-0000DAA70000}"/>
    <cellStyle name="20% - Accent1 4 5 2 4 3 2 4" xfId="43154" xr:uid="{00000000-0005-0000-0000-0000DBA70000}"/>
    <cellStyle name="20% - Accent1 4 5 2 4 3 3" xfId="43155" xr:uid="{00000000-0005-0000-0000-0000DCA70000}"/>
    <cellStyle name="20% - Accent1 4 5 2 4 3 3 2" xfId="43156" xr:uid="{00000000-0005-0000-0000-0000DDA70000}"/>
    <cellStyle name="20% - Accent1 4 5 2 4 3 3 2 2" xfId="43157" xr:uid="{00000000-0005-0000-0000-0000DEA70000}"/>
    <cellStyle name="20% - Accent1 4 5 2 4 3 3 2 2 2" xfId="43158" xr:uid="{00000000-0005-0000-0000-0000DFA70000}"/>
    <cellStyle name="20% - Accent1 4 5 2 4 3 3 2 3" xfId="43159" xr:uid="{00000000-0005-0000-0000-0000E0A70000}"/>
    <cellStyle name="20% - Accent1 4 5 2 4 3 3 3" xfId="43160" xr:uid="{00000000-0005-0000-0000-0000E1A70000}"/>
    <cellStyle name="20% - Accent1 4 5 2 4 3 3 3 2" xfId="43161" xr:uid="{00000000-0005-0000-0000-0000E2A70000}"/>
    <cellStyle name="20% - Accent1 4 5 2 4 3 3 4" xfId="43162" xr:uid="{00000000-0005-0000-0000-0000E3A70000}"/>
    <cellStyle name="20% - Accent1 4 5 2 4 3 4" xfId="43163" xr:uid="{00000000-0005-0000-0000-0000E4A70000}"/>
    <cellStyle name="20% - Accent1 4 5 2 4 3 4 2" xfId="43164" xr:uid="{00000000-0005-0000-0000-0000E5A70000}"/>
    <cellStyle name="20% - Accent1 4 5 2 4 3 4 2 2" xfId="43165" xr:uid="{00000000-0005-0000-0000-0000E6A70000}"/>
    <cellStyle name="20% - Accent1 4 5 2 4 3 4 2 2 2" xfId="43166" xr:uid="{00000000-0005-0000-0000-0000E7A70000}"/>
    <cellStyle name="20% - Accent1 4 5 2 4 3 4 2 3" xfId="43167" xr:uid="{00000000-0005-0000-0000-0000E8A70000}"/>
    <cellStyle name="20% - Accent1 4 5 2 4 3 4 3" xfId="43168" xr:uid="{00000000-0005-0000-0000-0000E9A70000}"/>
    <cellStyle name="20% - Accent1 4 5 2 4 3 4 3 2" xfId="43169" xr:uid="{00000000-0005-0000-0000-0000EAA70000}"/>
    <cellStyle name="20% - Accent1 4 5 2 4 3 4 4" xfId="43170" xr:uid="{00000000-0005-0000-0000-0000EBA70000}"/>
    <cellStyle name="20% - Accent1 4 5 2 4 3 5" xfId="43171" xr:uid="{00000000-0005-0000-0000-0000ECA70000}"/>
    <cellStyle name="20% - Accent1 4 5 2 4 3 5 2" xfId="43172" xr:uid="{00000000-0005-0000-0000-0000EDA70000}"/>
    <cellStyle name="20% - Accent1 4 5 2 4 3 5 2 2" xfId="43173" xr:uid="{00000000-0005-0000-0000-0000EEA70000}"/>
    <cellStyle name="20% - Accent1 4 5 2 4 3 5 3" xfId="43174" xr:uid="{00000000-0005-0000-0000-0000EFA70000}"/>
    <cellStyle name="20% - Accent1 4 5 2 4 3 6" xfId="43175" xr:uid="{00000000-0005-0000-0000-0000F0A70000}"/>
    <cellStyle name="20% - Accent1 4 5 2 4 3 6 2" xfId="43176" xr:uid="{00000000-0005-0000-0000-0000F1A70000}"/>
    <cellStyle name="20% - Accent1 4 5 2 4 3 6 2 2" xfId="43177" xr:uid="{00000000-0005-0000-0000-0000F2A70000}"/>
    <cellStyle name="20% - Accent1 4 5 2 4 3 6 3" xfId="43178" xr:uid="{00000000-0005-0000-0000-0000F3A70000}"/>
    <cellStyle name="20% - Accent1 4 5 2 4 3 7" xfId="43179" xr:uid="{00000000-0005-0000-0000-0000F4A70000}"/>
    <cellStyle name="20% - Accent1 4 5 2 4 3 7 2" xfId="43180" xr:uid="{00000000-0005-0000-0000-0000F5A70000}"/>
    <cellStyle name="20% - Accent1 4 5 2 4 3 8" xfId="43181" xr:uid="{00000000-0005-0000-0000-0000F6A70000}"/>
    <cellStyle name="20% - Accent1 4 5 2 4 3 8 2" xfId="43182" xr:uid="{00000000-0005-0000-0000-0000F7A70000}"/>
    <cellStyle name="20% - Accent1 4 5 2 4 3 9" xfId="43183" xr:uid="{00000000-0005-0000-0000-0000F8A70000}"/>
    <cellStyle name="20% - Accent1 4 5 2 4 4" xfId="43184" xr:uid="{00000000-0005-0000-0000-0000F9A70000}"/>
    <cellStyle name="20% - Accent1 4 5 2 4 4 2" xfId="43185" xr:uid="{00000000-0005-0000-0000-0000FAA70000}"/>
    <cellStyle name="20% - Accent1 4 5 2 4 4 2 2" xfId="43186" xr:uid="{00000000-0005-0000-0000-0000FBA70000}"/>
    <cellStyle name="20% - Accent1 4 5 2 4 4 2 2 2" xfId="43187" xr:uid="{00000000-0005-0000-0000-0000FCA70000}"/>
    <cellStyle name="20% - Accent1 4 5 2 4 4 2 3" xfId="43188" xr:uid="{00000000-0005-0000-0000-0000FDA70000}"/>
    <cellStyle name="20% - Accent1 4 5 2 4 4 3" xfId="43189" xr:uid="{00000000-0005-0000-0000-0000FEA70000}"/>
    <cellStyle name="20% - Accent1 4 5 2 4 4 3 2" xfId="43190" xr:uid="{00000000-0005-0000-0000-0000FFA70000}"/>
    <cellStyle name="20% - Accent1 4 5 2 4 4 4" xfId="43191" xr:uid="{00000000-0005-0000-0000-000000A80000}"/>
    <cellStyle name="20% - Accent1 4 5 2 4 5" xfId="43192" xr:uid="{00000000-0005-0000-0000-000001A80000}"/>
    <cellStyle name="20% - Accent1 4 5 2 4 5 2" xfId="43193" xr:uid="{00000000-0005-0000-0000-000002A80000}"/>
    <cellStyle name="20% - Accent1 4 5 2 4 5 2 2" xfId="43194" xr:uid="{00000000-0005-0000-0000-000003A80000}"/>
    <cellStyle name="20% - Accent1 4 5 2 4 5 2 2 2" xfId="43195" xr:uid="{00000000-0005-0000-0000-000004A80000}"/>
    <cellStyle name="20% - Accent1 4 5 2 4 5 2 3" xfId="43196" xr:uid="{00000000-0005-0000-0000-000005A80000}"/>
    <cellStyle name="20% - Accent1 4 5 2 4 5 3" xfId="43197" xr:uid="{00000000-0005-0000-0000-000006A80000}"/>
    <cellStyle name="20% - Accent1 4 5 2 4 5 3 2" xfId="43198" xr:uid="{00000000-0005-0000-0000-000007A80000}"/>
    <cellStyle name="20% - Accent1 4 5 2 4 5 4" xfId="43199" xr:uid="{00000000-0005-0000-0000-000008A80000}"/>
    <cellStyle name="20% - Accent1 4 5 2 4 6" xfId="43200" xr:uid="{00000000-0005-0000-0000-000009A80000}"/>
    <cellStyle name="20% - Accent1 4 5 2 4 6 2" xfId="43201" xr:uid="{00000000-0005-0000-0000-00000AA80000}"/>
    <cellStyle name="20% - Accent1 4 5 2 4 6 2 2" xfId="43202" xr:uid="{00000000-0005-0000-0000-00000BA80000}"/>
    <cellStyle name="20% - Accent1 4 5 2 4 6 2 2 2" xfId="43203" xr:uid="{00000000-0005-0000-0000-00000CA80000}"/>
    <cellStyle name="20% - Accent1 4 5 2 4 6 2 3" xfId="43204" xr:uid="{00000000-0005-0000-0000-00000DA80000}"/>
    <cellStyle name="20% - Accent1 4 5 2 4 6 3" xfId="43205" xr:uid="{00000000-0005-0000-0000-00000EA80000}"/>
    <cellStyle name="20% - Accent1 4 5 2 4 6 3 2" xfId="43206" xr:uid="{00000000-0005-0000-0000-00000FA80000}"/>
    <cellStyle name="20% - Accent1 4 5 2 4 6 4" xfId="43207" xr:uid="{00000000-0005-0000-0000-000010A80000}"/>
    <cellStyle name="20% - Accent1 4 5 2 4 7" xfId="43208" xr:uid="{00000000-0005-0000-0000-000011A80000}"/>
    <cellStyle name="20% - Accent1 4 5 2 4 7 2" xfId="43209" xr:uid="{00000000-0005-0000-0000-000012A80000}"/>
    <cellStyle name="20% - Accent1 4 5 2 4 7 2 2" xfId="43210" xr:uid="{00000000-0005-0000-0000-000013A80000}"/>
    <cellStyle name="20% - Accent1 4 5 2 4 7 3" xfId="43211" xr:uid="{00000000-0005-0000-0000-000014A80000}"/>
    <cellStyle name="20% - Accent1 4 5 2 4 8" xfId="43212" xr:uid="{00000000-0005-0000-0000-000015A80000}"/>
    <cellStyle name="20% - Accent1 4 5 2 4 8 2" xfId="43213" xr:uid="{00000000-0005-0000-0000-000016A80000}"/>
    <cellStyle name="20% - Accent1 4 5 2 4 8 2 2" xfId="43214" xr:uid="{00000000-0005-0000-0000-000017A80000}"/>
    <cellStyle name="20% - Accent1 4 5 2 4 8 3" xfId="43215" xr:uid="{00000000-0005-0000-0000-000018A80000}"/>
    <cellStyle name="20% - Accent1 4 5 2 4 9" xfId="43216" xr:uid="{00000000-0005-0000-0000-000019A80000}"/>
    <cellStyle name="20% - Accent1 4 5 2 4 9 2" xfId="43217" xr:uid="{00000000-0005-0000-0000-00001AA80000}"/>
    <cellStyle name="20% - Accent1 4 5 2 5" xfId="43218" xr:uid="{00000000-0005-0000-0000-00001BA80000}"/>
    <cellStyle name="20% - Accent1 4 5 2 5 10" xfId="43219" xr:uid="{00000000-0005-0000-0000-00001CA80000}"/>
    <cellStyle name="20% - Accent1 4 5 2 5 10 2" xfId="43220" xr:uid="{00000000-0005-0000-0000-00001DA80000}"/>
    <cellStyle name="20% - Accent1 4 5 2 5 11" xfId="43221" xr:uid="{00000000-0005-0000-0000-00001EA80000}"/>
    <cellStyle name="20% - Accent1 4 5 2 5 2" xfId="43222" xr:uid="{00000000-0005-0000-0000-00001FA80000}"/>
    <cellStyle name="20% - Accent1 4 5 2 5 2 2" xfId="43223" xr:uid="{00000000-0005-0000-0000-000020A80000}"/>
    <cellStyle name="20% - Accent1 4 5 2 5 2 2 2" xfId="43224" xr:uid="{00000000-0005-0000-0000-000021A80000}"/>
    <cellStyle name="20% - Accent1 4 5 2 5 2 2 2 2" xfId="43225" xr:uid="{00000000-0005-0000-0000-000022A80000}"/>
    <cellStyle name="20% - Accent1 4 5 2 5 2 2 2 2 2" xfId="43226" xr:uid="{00000000-0005-0000-0000-000023A80000}"/>
    <cellStyle name="20% - Accent1 4 5 2 5 2 2 2 3" xfId="43227" xr:uid="{00000000-0005-0000-0000-000024A80000}"/>
    <cellStyle name="20% - Accent1 4 5 2 5 2 2 3" xfId="43228" xr:uid="{00000000-0005-0000-0000-000025A80000}"/>
    <cellStyle name="20% - Accent1 4 5 2 5 2 2 3 2" xfId="43229" xr:uid="{00000000-0005-0000-0000-000026A80000}"/>
    <cellStyle name="20% - Accent1 4 5 2 5 2 2 4" xfId="43230" xr:uid="{00000000-0005-0000-0000-000027A80000}"/>
    <cellStyle name="20% - Accent1 4 5 2 5 2 3" xfId="43231" xr:uid="{00000000-0005-0000-0000-000028A80000}"/>
    <cellStyle name="20% - Accent1 4 5 2 5 2 3 2" xfId="43232" xr:uid="{00000000-0005-0000-0000-000029A80000}"/>
    <cellStyle name="20% - Accent1 4 5 2 5 2 3 2 2" xfId="43233" xr:uid="{00000000-0005-0000-0000-00002AA80000}"/>
    <cellStyle name="20% - Accent1 4 5 2 5 2 3 2 2 2" xfId="43234" xr:uid="{00000000-0005-0000-0000-00002BA80000}"/>
    <cellStyle name="20% - Accent1 4 5 2 5 2 3 2 3" xfId="43235" xr:uid="{00000000-0005-0000-0000-00002CA80000}"/>
    <cellStyle name="20% - Accent1 4 5 2 5 2 3 3" xfId="43236" xr:uid="{00000000-0005-0000-0000-00002DA80000}"/>
    <cellStyle name="20% - Accent1 4 5 2 5 2 3 3 2" xfId="43237" xr:uid="{00000000-0005-0000-0000-00002EA80000}"/>
    <cellStyle name="20% - Accent1 4 5 2 5 2 3 4" xfId="43238" xr:uid="{00000000-0005-0000-0000-00002FA80000}"/>
    <cellStyle name="20% - Accent1 4 5 2 5 2 4" xfId="43239" xr:uid="{00000000-0005-0000-0000-000030A80000}"/>
    <cellStyle name="20% - Accent1 4 5 2 5 2 4 2" xfId="43240" xr:uid="{00000000-0005-0000-0000-000031A80000}"/>
    <cellStyle name="20% - Accent1 4 5 2 5 2 4 2 2" xfId="43241" xr:uid="{00000000-0005-0000-0000-000032A80000}"/>
    <cellStyle name="20% - Accent1 4 5 2 5 2 4 2 2 2" xfId="43242" xr:uid="{00000000-0005-0000-0000-000033A80000}"/>
    <cellStyle name="20% - Accent1 4 5 2 5 2 4 2 3" xfId="43243" xr:uid="{00000000-0005-0000-0000-000034A80000}"/>
    <cellStyle name="20% - Accent1 4 5 2 5 2 4 3" xfId="43244" xr:uid="{00000000-0005-0000-0000-000035A80000}"/>
    <cellStyle name="20% - Accent1 4 5 2 5 2 4 3 2" xfId="43245" xr:uid="{00000000-0005-0000-0000-000036A80000}"/>
    <cellStyle name="20% - Accent1 4 5 2 5 2 4 4" xfId="43246" xr:uid="{00000000-0005-0000-0000-000037A80000}"/>
    <cellStyle name="20% - Accent1 4 5 2 5 2 5" xfId="43247" xr:uid="{00000000-0005-0000-0000-000038A80000}"/>
    <cellStyle name="20% - Accent1 4 5 2 5 2 5 2" xfId="43248" xr:uid="{00000000-0005-0000-0000-000039A80000}"/>
    <cellStyle name="20% - Accent1 4 5 2 5 2 5 2 2" xfId="43249" xr:uid="{00000000-0005-0000-0000-00003AA80000}"/>
    <cellStyle name="20% - Accent1 4 5 2 5 2 5 3" xfId="43250" xr:uid="{00000000-0005-0000-0000-00003BA80000}"/>
    <cellStyle name="20% - Accent1 4 5 2 5 2 6" xfId="43251" xr:uid="{00000000-0005-0000-0000-00003CA80000}"/>
    <cellStyle name="20% - Accent1 4 5 2 5 2 6 2" xfId="43252" xr:uid="{00000000-0005-0000-0000-00003DA80000}"/>
    <cellStyle name="20% - Accent1 4 5 2 5 2 6 2 2" xfId="43253" xr:uid="{00000000-0005-0000-0000-00003EA80000}"/>
    <cellStyle name="20% - Accent1 4 5 2 5 2 6 3" xfId="43254" xr:uid="{00000000-0005-0000-0000-00003FA80000}"/>
    <cellStyle name="20% - Accent1 4 5 2 5 2 7" xfId="43255" xr:uid="{00000000-0005-0000-0000-000040A80000}"/>
    <cellStyle name="20% - Accent1 4 5 2 5 2 7 2" xfId="43256" xr:uid="{00000000-0005-0000-0000-000041A80000}"/>
    <cellStyle name="20% - Accent1 4 5 2 5 2 8" xfId="43257" xr:uid="{00000000-0005-0000-0000-000042A80000}"/>
    <cellStyle name="20% - Accent1 4 5 2 5 2 8 2" xfId="43258" xr:uid="{00000000-0005-0000-0000-000043A80000}"/>
    <cellStyle name="20% - Accent1 4 5 2 5 2 9" xfId="43259" xr:uid="{00000000-0005-0000-0000-000044A80000}"/>
    <cellStyle name="20% - Accent1 4 5 2 5 3" xfId="43260" xr:uid="{00000000-0005-0000-0000-000045A80000}"/>
    <cellStyle name="20% - Accent1 4 5 2 5 3 2" xfId="43261" xr:uid="{00000000-0005-0000-0000-000046A80000}"/>
    <cellStyle name="20% - Accent1 4 5 2 5 3 2 2" xfId="43262" xr:uid="{00000000-0005-0000-0000-000047A80000}"/>
    <cellStyle name="20% - Accent1 4 5 2 5 3 2 2 2" xfId="43263" xr:uid="{00000000-0005-0000-0000-000048A80000}"/>
    <cellStyle name="20% - Accent1 4 5 2 5 3 2 2 2 2" xfId="43264" xr:uid="{00000000-0005-0000-0000-000049A80000}"/>
    <cellStyle name="20% - Accent1 4 5 2 5 3 2 2 3" xfId="43265" xr:uid="{00000000-0005-0000-0000-00004AA80000}"/>
    <cellStyle name="20% - Accent1 4 5 2 5 3 2 3" xfId="43266" xr:uid="{00000000-0005-0000-0000-00004BA80000}"/>
    <cellStyle name="20% - Accent1 4 5 2 5 3 2 3 2" xfId="43267" xr:uid="{00000000-0005-0000-0000-00004CA80000}"/>
    <cellStyle name="20% - Accent1 4 5 2 5 3 2 4" xfId="43268" xr:uid="{00000000-0005-0000-0000-00004DA80000}"/>
    <cellStyle name="20% - Accent1 4 5 2 5 3 3" xfId="43269" xr:uid="{00000000-0005-0000-0000-00004EA80000}"/>
    <cellStyle name="20% - Accent1 4 5 2 5 3 3 2" xfId="43270" xr:uid="{00000000-0005-0000-0000-00004FA80000}"/>
    <cellStyle name="20% - Accent1 4 5 2 5 3 3 2 2" xfId="43271" xr:uid="{00000000-0005-0000-0000-000050A80000}"/>
    <cellStyle name="20% - Accent1 4 5 2 5 3 3 2 2 2" xfId="43272" xr:uid="{00000000-0005-0000-0000-000051A80000}"/>
    <cellStyle name="20% - Accent1 4 5 2 5 3 3 2 3" xfId="43273" xr:uid="{00000000-0005-0000-0000-000052A80000}"/>
    <cellStyle name="20% - Accent1 4 5 2 5 3 3 3" xfId="43274" xr:uid="{00000000-0005-0000-0000-000053A80000}"/>
    <cellStyle name="20% - Accent1 4 5 2 5 3 3 3 2" xfId="43275" xr:uid="{00000000-0005-0000-0000-000054A80000}"/>
    <cellStyle name="20% - Accent1 4 5 2 5 3 3 4" xfId="43276" xr:uid="{00000000-0005-0000-0000-000055A80000}"/>
    <cellStyle name="20% - Accent1 4 5 2 5 3 4" xfId="43277" xr:uid="{00000000-0005-0000-0000-000056A80000}"/>
    <cellStyle name="20% - Accent1 4 5 2 5 3 4 2" xfId="43278" xr:uid="{00000000-0005-0000-0000-000057A80000}"/>
    <cellStyle name="20% - Accent1 4 5 2 5 3 4 2 2" xfId="43279" xr:uid="{00000000-0005-0000-0000-000058A80000}"/>
    <cellStyle name="20% - Accent1 4 5 2 5 3 4 2 2 2" xfId="43280" xr:uid="{00000000-0005-0000-0000-000059A80000}"/>
    <cellStyle name="20% - Accent1 4 5 2 5 3 4 2 3" xfId="43281" xr:uid="{00000000-0005-0000-0000-00005AA80000}"/>
    <cellStyle name="20% - Accent1 4 5 2 5 3 4 3" xfId="43282" xr:uid="{00000000-0005-0000-0000-00005BA80000}"/>
    <cellStyle name="20% - Accent1 4 5 2 5 3 4 3 2" xfId="43283" xr:uid="{00000000-0005-0000-0000-00005CA80000}"/>
    <cellStyle name="20% - Accent1 4 5 2 5 3 4 4" xfId="43284" xr:uid="{00000000-0005-0000-0000-00005DA80000}"/>
    <cellStyle name="20% - Accent1 4 5 2 5 3 5" xfId="43285" xr:uid="{00000000-0005-0000-0000-00005EA80000}"/>
    <cellStyle name="20% - Accent1 4 5 2 5 3 5 2" xfId="43286" xr:uid="{00000000-0005-0000-0000-00005FA80000}"/>
    <cellStyle name="20% - Accent1 4 5 2 5 3 5 2 2" xfId="43287" xr:uid="{00000000-0005-0000-0000-000060A80000}"/>
    <cellStyle name="20% - Accent1 4 5 2 5 3 5 3" xfId="43288" xr:uid="{00000000-0005-0000-0000-000061A80000}"/>
    <cellStyle name="20% - Accent1 4 5 2 5 3 6" xfId="43289" xr:uid="{00000000-0005-0000-0000-000062A80000}"/>
    <cellStyle name="20% - Accent1 4 5 2 5 3 6 2" xfId="43290" xr:uid="{00000000-0005-0000-0000-000063A80000}"/>
    <cellStyle name="20% - Accent1 4 5 2 5 3 6 2 2" xfId="43291" xr:uid="{00000000-0005-0000-0000-000064A80000}"/>
    <cellStyle name="20% - Accent1 4 5 2 5 3 6 3" xfId="43292" xr:uid="{00000000-0005-0000-0000-000065A80000}"/>
    <cellStyle name="20% - Accent1 4 5 2 5 3 7" xfId="43293" xr:uid="{00000000-0005-0000-0000-000066A80000}"/>
    <cellStyle name="20% - Accent1 4 5 2 5 3 7 2" xfId="43294" xr:uid="{00000000-0005-0000-0000-000067A80000}"/>
    <cellStyle name="20% - Accent1 4 5 2 5 3 8" xfId="43295" xr:uid="{00000000-0005-0000-0000-000068A80000}"/>
    <cellStyle name="20% - Accent1 4 5 2 5 3 8 2" xfId="43296" xr:uid="{00000000-0005-0000-0000-000069A80000}"/>
    <cellStyle name="20% - Accent1 4 5 2 5 3 9" xfId="43297" xr:uid="{00000000-0005-0000-0000-00006AA80000}"/>
    <cellStyle name="20% - Accent1 4 5 2 5 4" xfId="43298" xr:uid="{00000000-0005-0000-0000-00006BA80000}"/>
    <cellStyle name="20% - Accent1 4 5 2 5 4 2" xfId="43299" xr:uid="{00000000-0005-0000-0000-00006CA80000}"/>
    <cellStyle name="20% - Accent1 4 5 2 5 4 2 2" xfId="43300" xr:uid="{00000000-0005-0000-0000-00006DA80000}"/>
    <cellStyle name="20% - Accent1 4 5 2 5 4 2 2 2" xfId="43301" xr:uid="{00000000-0005-0000-0000-00006EA80000}"/>
    <cellStyle name="20% - Accent1 4 5 2 5 4 2 3" xfId="43302" xr:uid="{00000000-0005-0000-0000-00006FA80000}"/>
    <cellStyle name="20% - Accent1 4 5 2 5 4 3" xfId="43303" xr:uid="{00000000-0005-0000-0000-000070A80000}"/>
    <cellStyle name="20% - Accent1 4 5 2 5 4 3 2" xfId="43304" xr:uid="{00000000-0005-0000-0000-000071A80000}"/>
    <cellStyle name="20% - Accent1 4 5 2 5 4 4" xfId="43305" xr:uid="{00000000-0005-0000-0000-000072A80000}"/>
    <cellStyle name="20% - Accent1 4 5 2 5 5" xfId="43306" xr:uid="{00000000-0005-0000-0000-000073A80000}"/>
    <cellStyle name="20% - Accent1 4 5 2 5 5 2" xfId="43307" xr:uid="{00000000-0005-0000-0000-000074A80000}"/>
    <cellStyle name="20% - Accent1 4 5 2 5 5 2 2" xfId="43308" xr:uid="{00000000-0005-0000-0000-000075A80000}"/>
    <cellStyle name="20% - Accent1 4 5 2 5 5 2 2 2" xfId="43309" xr:uid="{00000000-0005-0000-0000-000076A80000}"/>
    <cellStyle name="20% - Accent1 4 5 2 5 5 2 3" xfId="43310" xr:uid="{00000000-0005-0000-0000-000077A80000}"/>
    <cellStyle name="20% - Accent1 4 5 2 5 5 3" xfId="43311" xr:uid="{00000000-0005-0000-0000-000078A80000}"/>
    <cellStyle name="20% - Accent1 4 5 2 5 5 3 2" xfId="43312" xr:uid="{00000000-0005-0000-0000-000079A80000}"/>
    <cellStyle name="20% - Accent1 4 5 2 5 5 4" xfId="43313" xr:uid="{00000000-0005-0000-0000-00007AA80000}"/>
    <cellStyle name="20% - Accent1 4 5 2 5 6" xfId="43314" xr:uid="{00000000-0005-0000-0000-00007BA80000}"/>
    <cellStyle name="20% - Accent1 4 5 2 5 6 2" xfId="43315" xr:uid="{00000000-0005-0000-0000-00007CA80000}"/>
    <cellStyle name="20% - Accent1 4 5 2 5 6 2 2" xfId="43316" xr:uid="{00000000-0005-0000-0000-00007DA80000}"/>
    <cellStyle name="20% - Accent1 4 5 2 5 6 2 2 2" xfId="43317" xr:uid="{00000000-0005-0000-0000-00007EA80000}"/>
    <cellStyle name="20% - Accent1 4 5 2 5 6 2 3" xfId="43318" xr:uid="{00000000-0005-0000-0000-00007FA80000}"/>
    <cellStyle name="20% - Accent1 4 5 2 5 6 3" xfId="43319" xr:uid="{00000000-0005-0000-0000-000080A80000}"/>
    <cellStyle name="20% - Accent1 4 5 2 5 6 3 2" xfId="43320" xr:uid="{00000000-0005-0000-0000-000081A80000}"/>
    <cellStyle name="20% - Accent1 4 5 2 5 6 4" xfId="43321" xr:uid="{00000000-0005-0000-0000-000082A80000}"/>
    <cellStyle name="20% - Accent1 4 5 2 5 7" xfId="43322" xr:uid="{00000000-0005-0000-0000-000083A80000}"/>
    <cellStyle name="20% - Accent1 4 5 2 5 7 2" xfId="43323" xr:uid="{00000000-0005-0000-0000-000084A80000}"/>
    <cellStyle name="20% - Accent1 4 5 2 5 7 2 2" xfId="43324" xr:uid="{00000000-0005-0000-0000-000085A80000}"/>
    <cellStyle name="20% - Accent1 4 5 2 5 7 3" xfId="43325" xr:uid="{00000000-0005-0000-0000-000086A80000}"/>
    <cellStyle name="20% - Accent1 4 5 2 5 8" xfId="43326" xr:uid="{00000000-0005-0000-0000-000087A80000}"/>
    <cellStyle name="20% - Accent1 4 5 2 5 8 2" xfId="43327" xr:uid="{00000000-0005-0000-0000-000088A80000}"/>
    <cellStyle name="20% - Accent1 4 5 2 5 8 2 2" xfId="43328" xr:uid="{00000000-0005-0000-0000-000089A80000}"/>
    <cellStyle name="20% - Accent1 4 5 2 5 8 3" xfId="43329" xr:uid="{00000000-0005-0000-0000-00008AA80000}"/>
    <cellStyle name="20% - Accent1 4 5 2 5 9" xfId="43330" xr:uid="{00000000-0005-0000-0000-00008BA80000}"/>
    <cellStyle name="20% - Accent1 4 5 2 5 9 2" xfId="43331" xr:uid="{00000000-0005-0000-0000-00008CA80000}"/>
    <cellStyle name="20% - Accent1 4 5 2 6" xfId="43332" xr:uid="{00000000-0005-0000-0000-00008DA80000}"/>
    <cellStyle name="20% - Accent1 4 5 2 6 2" xfId="43333" xr:uid="{00000000-0005-0000-0000-00008EA80000}"/>
    <cellStyle name="20% - Accent1 4 5 2 6 2 2" xfId="43334" xr:uid="{00000000-0005-0000-0000-00008FA80000}"/>
    <cellStyle name="20% - Accent1 4 5 2 6 2 2 2" xfId="43335" xr:uid="{00000000-0005-0000-0000-000090A80000}"/>
    <cellStyle name="20% - Accent1 4 5 2 6 2 2 2 2" xfId="43336" xr:uid="{00000000-0005-0000-0000-000091A80000}"/>
    <cellStyle name="20% - Accent1 4 5 2 6 2 2 3" xfId="43337" xr:uid="{00000000-0005-0000-0000-000092A80000}"/>
    <cellStyle name="20% - Accent1 4 5 2 6 2 3" xfId="43338" xr:uid="{00000000-0005-0000-0000-000093A80000}"/>
    <cellStyle name="20% - Accent1 4 5 2 6 2 3 2" xfId="43339" xr:uid="{00000000-0005-0000-0000-000094A80000}"/>
    <cellStyle name="20% - Accent1 4 5 2 6 2 4" xfId="43340" xr:uid="{00000000-0005-0000-0000-000095A80000}"/>
    <cellStyle name="20% - Accent1 4 5 2 6 3" xfId="43341" xr:uid="{00000000-0005-0000-0000-000096A80000}"/>
    <cellStyle name="20% - Accent1 4 5 2 6 3 2" xfId="43342" xr:uid="{00000000-0005-0000-0000-000097A80000}"/>
    <cellStyle name="20% - Accent1 4 5 2 6 3 2 2" xfId="43343" xr:uid="{00000000-0005-0000-0000-000098A80000}"/>
    <cellStyle name="20% - Accent1 4 5 2 6 3 2 2 2" xfId="43344" xr:uid="{00000000-0005-0000-0000-000099A80000}"/>
    <cellStyle name="20% - Accent1 4 5 2 6 3 2 3" xfId="43345" xr:uid="{00000000-0005-0000-0000-00009AA80000}"/>
    <cellStyle name="20% - Accent1 4 5 2 6 3 3" xfId="43346" xr:uid="{00000000-0005-0000-0000-00009BA80000}"/>
    <cellStyle name="20% - Accent1 4 5 2 6 3 3 2" xfId="43347" xr:uid="{00000000-0005-0000-0000-00009CA80000}"/>
    <cellStyle name="20% - Accent1 4 5 2 6 3 4" xfId="43348" xr:uid="{00000000-0005-0000-0000-00009DA80000}"/>
    <cellStyle name="20% - Accent1 4 5 2 6 4" xfId="43349" xr:uid="{00000000-0005-0000-0000-00009EA80000}"/>
    <cellStyle name="20% - Accent1 4 5 2 6 4 2" xfId="43350" xr:uid="{00000000-0005-0000-0000-00009FA80000}"/>
    <cellStyle name="20% - Accent1 4 5 2 6 4 2 2" xfId="43351" xr:uid="{00000000-0005-0000-0000-0000A0A80000}"/>
    <cellStyle name="20% - Accent1 4 5 2 6 4 2 2 2" xfId="43352" xr:uid="{00000000-0005-0000-0000-0000A1A80000}"/>
    <cellStyle name="20% - Accent1 4 5 2 6 4 2 3" xfId="43353" xr:uid="{00000000-0005-0000-0000-0000A2A80000}"/>
    <cellStyle name="20% - Accent1 4 5 2 6 4 3" xfId="43354" xr:uid="{00000000-0005-0000-0000-0000A3A80000}"/>
    <cellStyle name="20% - Accent1 4 5 2 6 4 3 2" xfId="43355" xr:uid="{00000000-0005-0000-0000-0000A4A80000}"/>
    <cellStyle name="20% - Accent1 4 5 2 6 4 4" xfId="43356" xr:uid="{00000000-0005-0000-0000-0000A5A80000}"/>
    <cellStyle name="20% - Accent1 4 5 2 6 5" xfId="43357" xr:uid="{00000000-0005-0000-0000-0000A6A80000}"/>
    <cellStyle name="20% - Accent1 4 5 2 6 5 2" xfId="43358" xr:uid="{00000000-0005-0000-0000-0000A7A80000}"/>
    <cellStyle name="20% - Accent1 4 5 2 6 5 2 2" xfId="43359" xr:uid="{00000000-0005-0000-0000-0000A8A80000}"/>
    <cellStyle name="20% - Accent1 4 5 2 6 5 3" xfId="43360" xr:uid="{00000000-0005-0000-0000-0000A9A80000}"/>
    <cellStyle name="20% - Accent1 4 5 2 6 6" xfId="43361" xr:uid="{00000000-0005-0000-0000-0000AAA80000}"/>
    <cellStyle name="20% - Accent1 4 5 2 6 6 2" xfId="43362" xr:uid="{00000000-0005-0000-0000-0000ABA80000}"/>
    <cellStyle name="20% - Accent1 4 5 2 6 6 2 2" xfId="43363" xr:uid="{00000000-0005-0000-0000-0000ACA80000}"/>
    <cellStyle name="20% - Accent1 4 5 2 6 6 3" xfId="43364" xr:uid="{00000000-0005-0000-0000-0000ADA80000}"/>
    <cellStyle name="20% - Accent1 4 5 2 6 7" xfId="43365" xr:uid="{00000000-0005-0000-0000-0000AEA80000}"/>
    <cellStyle name="20% - Accent1 4 5 2 6 7 2" xfId="43366" xr:uid="{00000000-0005-0000-0000-0000AFA80000}"/>
    <cellStyle name="20% - Accent1 4 5 2 6 8" xfId="43367" xr:uid="{00000000-0005-0000-0000-0000B0A80000}"/>
    <cellStyle name="20% - Accent1 4 5 2 6 8 2" xfId="43368" xr:uid="{00000000-0005-0000-0000-0000B1A80000}"/>
    <cellStyle name="20% - Accent1 4 5 2 6 9" xfId="43369" xr:uid="{00000000-0005-0000-0000-0000B2A80000}"/>
    <cellStyle name="20% - Accent1 4 5 2 7" xfId="43370" xr:uid="{00000000-0005-0000-0000-0000B3A80000}"/>
    <cellStyle name="20% - Accent1 4 5 2 7 2" xfId="43371" xr:uid="{00000000-0005-0000-0000-0000B4A80000}"/>
    <cellStyle name="20% - Accent1 4 5 2 7 2 2" xfId="43372" xr:uid="{00000000-0005-0000-0000-0000B5A80000}"/>
    <cellStyle name="20% - Accent1 4 5 2 7 2 2 2" xfId="43373" xr:uid="{00000000-0005-0000-0000-0000B6A80000}"/>
    <cellStyle name="20% - Accent1 4 5 2 7 2 2 2 2" xfId="43374" xr:uid="{00000000-0005-0000-0000-0000B7A80000}"/>
    <cellStyle name="20% - Accent1 4 5 2 7 2 2 3" xfId="43375" xr:uid="{00000000-0005-0000-0000-0000B8A80000}"/>
    <cellStyle name="20% - Accent1 4 5 2 7 2 3" xfId="43376" xr:uid="{00000000-0005-0000-0000-0000B9A80000}"/>
    <cellStyle name="20% - Accent1 4 5 2 7 2 3 2" xfId="43377" xr:uid="{00000000-0005-0000-0000-0000BAA80000}"/>
    <cellStyle name="20% - Accent1 4 5 2 7 2 4" xfId="43378" xr:uid="{00000000-0005-0000-0000-0000BBA80000}"/>
    <cellStyle name="20% - Accent1 4 5 2 7 3" xfId="43379" xr:uid="{00000000-0005-0000-0000-0000BCA80000}"/>
    <cellStyle name="20% - Accent1 4 5 2 7 3 2" xfId="43380" xr:uid="{00000000-0005-0000-0000-0000BDA80000}"/>
    <cellStyle name="20% - Accent1 4 5 2 7 3 2 2" xfId="43381" xr:uid="{00000000-0005-0000-0000-0000BEA80000}"/>
    <cellStyle name="20% - Accent1 4 5 2 7 3 2 2 2" xfId="43382" xr:uid="{00000000-0005-0000-0000-0000BFA80000}"/>
    <cellStyle name="20% - Accent1 4 5 2 7 3 2 3" xfId="43383" xr:uid="{00000000-0005-0000-0000-0000C0A80000}"/>
    <cellStyle name="20% - Accent1 4 5 2 7 3 3" xfId="43384" xr:uid="{00000000-0005-0000-0000-0000C1A80000}"/>
    <cellStyle name="20% - Accent1 4 5 2 7 3 3 2" xfId="43385" xr:uid="{00000000-0005-0000-0000-0000C2A80000}"/>
    <cellStyle name="20% - Accent1 4 5 2 7 3 4" xfId="43386" xr:uid="{00000000-0005-0000-0000-0000C3A80000}"/>
    <cellStyle name="20% - Accent1 4 5 2 7 4" xfId="43387" xr:uid="{00000000-0005-0000-0000-0000C4A80000}"/>
    <cellStyle name="20% - Accent1 4 5 2 7 4 2" xfId="43388" xr:uid="{00000000-0005-0000-0000-0000C5A80000}"/>
    <cellStyle name="20% - Accent1 4 5 2 7 4 2 2" xfId="43389" xr:uid="{00000000-0005-0000-0000-0000C6A80000}"/>
    <cellStyle name="20% - Accent1 4 5 2 7 4 2 2 2" xfId="43390" xr:uid="{00000000-0005-0000-0000-0000C7A80000}"/>
    <cellStyle name="20% - Accent1 4 5 2 7 4 2 3" xfId="43391" xr:uid="{00000000-0005-0000-0000-0000C8A80000}"/>
    <cellStyle name="20% - Accent1 4 5 2 7 4 3" xfId="43392" xr:uid="{00000000-0005-0000-0000-0000C9A80000}"/>
    <cellStyle name="20% - Accent1 4 5 2 7 4 3 2" xfId="43393" xr:uid="{00000000-0005-0000-0000-0000CAA80000}"/>
    <cellStyle name="20% - Accent1 4 5 2 7 4 4" xfId="43394" xr:uid="{00000000-0005-0000-0000-0000CBA80000}"/>
    <cellStyle name="20% - Accent1 4 5 2 7 5" xfId="43395" xr:uid="{00000000-0005-0000-0000-0000CCA80000}"/>
    <cellStyle name="20% - Accent1 4 5 2 7 5 2" xfId="43396" xr:uid="{00000000-0005-0000-0000-0000CDA80000}"/>
    <cellStyle name="20% - Accent1 4 5 2 7 5 2 2" xfId="43397" xr:uid="{00000000-0005-0000-0000-0000CEA80000}"/>
    <cellStyle name="20% - Accent1 4 5 2 7 5 3" xfId="43398" xr:uid="{00000000-0005-0000-0000-0000CFA80000}"/>
    <cellStyle name="20% - Accent1 4 5 2 7 6" xfId="43399" xr:uid="{00000000-0005-0000-0000-0000D0A80000}"/>
    <cellStyle name="20% - Accent1 4 5 2 7 6 2" xfId="43400" xr:uid="{00000000-0005-0000-0000-0000D1A80000}"/>
    <cellStyle name="20% - Accent1 4 5 2 7 6 2 2" xfId="43401" xr:uid="{00000000-0005-0000-0000-0000D2A80000}"/>
    <cellStyle name="20% - Accent1 4 5 2 7 6 3" xfId="43402" xr:uid="{00000000-0005-0000-0000-0000D3A80000}"/>
    <cellStyle name="20% - Accent1 4 5 2 7 7" xfId="43403" xr:uid="{00000000-0005-0000-0000-0000D4A80000}"/>
    <cellStyle name="20% - Accent1 4 5 2 7 7 2" xfId="43404" xr:uid="{00000000-0005-0000-0000-0000D5A80000}"/>
    <cellStyle name="20% - Accent1 4 5 2 7 8" xfId="43405" xr:uid="{00000000-0005-0000-0000-0000D6A80000}"/>
    <cellStyle name="20% - Accent1 4 5 2 7 8 2" xfId="43406" xr:uid="{00000000-0005-0000-0000-0000D7A80000}"/>
    <cellStyle name="20% - Accent1 4 5 2 7 9" xfId="43407" xr:uid="{00000000-0005-0000-0000-0000D8A80000}"/>
    <cellStyle name="20% - Accent1 4 5 2 8" xfId="43408" xr:uid="{00000000-0005-0000-0000-0000D9A80000}"/>
    <cellStyle name="20% - Accent1 4 5 2 8 2" xfId="43409" xr:uid="{00000000-0005-0000-0000-0000DAA80000}"/>
    <cellStyle name="20% - Accent1 4 5 2 8 2 2" xfId="43410" xr:uid="{00000000-0005-0000-0000-0000DBA80000}"/>
    <cellStyle name="20% - Accent1 4 5 2 8 2 2 2" xfId="43411" xr:uid="{00000000-0005-0000-0000-0000DCA80000}"/>
    <cellStyle name="20% - Accent1 4 5 2 8 2 3" xfId="43412" xr:uid="{00000000-0005-0000-0000-0000DDA80000}"/>
    <cellStyle name="20% - Accent1 4 5 2 8 3" xfId="43413" xr:uid="{00000000-0005-0000-0000-0000DEA80000}"/>
    <cellStyle name="20% - Accent1 4 5 2 8 3 2" xfId="43414" xr:uid="{00000000-0005-0000-0000-0000DFA80000}"/>
    <cellStyle name="20% - Accent1 4 5 2 8 4" xfId="43415" xr:uid="{00000000-0005-0000-0000-0000E0A80000}"/>
    <cellStyle name="20% - Accent1 4 5 2 9" xfId="43416" xr:uid="{00000000-0005-0000-0000-0000E1A80000}"/>
    <cellStyle name="20% - Accent1 4 5 2 9 2" xfId="43417" xr:uid="{00000000-0005-0000-0000-0000E2A80000}"/>
    <cellStyle name="20% - Accent1 4 5 2 9 2 2" xfId="43418" xr:uid="{00000000-0005-0000-0000-0000E3A80000}"/>
    <cellStyle name="20% - Accent1 4 5 2 9 2 2 2" xfId="43419" xr:uid="{00000000-0005-0000-0000-0000E4A80000}"/>
    <cellStyle name="20% - Accent1 4 5 2 9 2 3" xfId="43420" xr:uid="{00000000-0005-0000-0000-0000E5A80000}"/>
    <cellStyle name="20% - Accent1 4 5 2 9 3" xfId="43421" xr:uid="{00000000-0005-0000-0000-0000E6A80000}"/>
    <cellStyle name="20% - Accent1 4 5 2 9 3 2" xfId="43422" xr:uid="{00000000-0005-0000-0000-0000E7A80000}"/>
    <cellStyle name="20% - Accent1 4 5 2 9 4" xfId="43423" xr:uid="{00000000-0005-0000-0000-0000E8A80000}"/>
    <cellStyle name="20% - Accent1 4 5 3" xfId="43424" xr:uid="{00000000-0005-0000-0000-0000E9A80000}"/>
    <cellStyle name="20% - Accent1 4 5 3 10" xfId="43425" xr:uid="{00000000-0005-0000-0000-0000EAA80000}"/>
    <cellStyle name="20% - Accent1 4 5 3 10 2" xfId="43426" xr:uid="{00000000-0005-0000-0000-0000EBA80000}"/>
    <cellStyle name="20% - Accent1 4 5 3 10 2 2" xfId="43427" xr:uid="{00000000-0005-0000-0000-0000ECA80000}"/>
    <cellStyle name="20% - Accent1 4 5 3 10 3" xfId="43428" xr:uid="{00000000-0005-0000-0000-0000EDA80000}"/>
    <cellStyle name="20% - Accent1 4 5 3 11" xfId="43429" xr:uid="{00000000-0005-0000-0000-0000EEA80000}"/>
    <cellStyle name="20% - Accent1 4 5 3 11 2" xfId="43430" xr:uid="{00000000-0005-0000-0000-0000EFA80000}"/>
    <cellStyle name="20% - Accent1 4 5 3 11 2 2" xfId="43431" xr:uid="{00000000-0005-0000-0000-0000F0A80000}"/>
    <cellStyle name="20% - Accent1 4 5 3 11 3" xfId="43432" xr:uid="{00000000-0005-0000-0000-0000F1A80000}"/>
    <cellStyle name="20% - Accent1 4 5 3 12" xfId="43433" xr:uid="{00000000-0005-0000-0000-0000F2A80000}"/>
    <cellStyle name="20% - Accent1 4 5 3 12 2" xfId="43434" xr:uid="{00000000-0005-0000-0000-0000F3A80000}"/>
    <cellStyle name="20% - Accent1 4 5 3 13" xfId="43435" xr:uid="{00000000-0005-0000-0000-0000F4A80000}"/>
    <cellStyle name="20% - Accent1 4 5 3 13 2" xfId="43436" xr:uid="{00000000-0005-0000-0000-0000F5A80000}"/>
    <cellStyle name="20% - Accent1 4 5 3 14" xfId="43437" xr:uid="{00000000-0005-0000-0000-0000F6A80000}"/>
    <cellStyle name="20% - Accent1 4 5 3 2" xfId="43438" xr:uid="{00000000-0005-0000-0000-0000F7A80000}"/>
    <cellStyle name="20% - Accent1 4 5 3 2 10" xfId="43439" xr:uid="{00000000-0005-0000-0000-0000F8A80000}"/>
    <cellStyle name="20% - Accent1 4 5 3 2 10 2" xfId="43440" xr:uid="{00000000-0005-0000-0000-0000F9A80000}"/>
    <cellStyle name="20% - Accent1 4 5 3 2 11" xfId="43441" xr:uid="{00000000-0005-0000-0000-0000FAA80000}"/>
    <cellStyle name="20% - Accent1 4 5 3 2 2" xfId="43442" xr:uid="{00000000-0005-0000-0000-0000FBA80000}"/>
    <cellStyle name="20% - Accent1 4 5 3 2 2 2" xfId="43443" xr:uid="{00000000-0005-0000-0000-0000FCA80000}"/>
    <cellStyle name="20% - Accent1 4 5 3 2 2 2 2" xfId="43444" xr:uid="{00000000-0005-0000-0000-0000FDA80000}"/>
    <cellStyle name="20% - Accent1 4 5 3 2 2 2 2 2" xfId="43445" xr:uid="{00000000-0005-0000-0000-0000FEA80000}"/>
    <cellStyle name="20% - Accent1 4 5 3 2 2 2 2 2 2" xfId="43446" xr:uid="{00000000-0005-0000-0000-0000FFA80000}"/>
    <cellStyle name="20% - Accent1 4 5 3 2 2 2 2 3" xfId="43447" xr:uid="{00000000-0005-0000-0000-000000A90000}"/>
    <cellStyle name="20% - Accent1 4 5 3 2 2 2 3" xfId="43448" xr:uid="{00000000-0005-0000-0000-000001A90000}"/>
    <cellStyle name="20% - Accent1 4 5 3 2 2 2 3 2" xfId="43449" xr:uid="{00000000-0005-0000-0000-000002A90000}"/>
    <cellStyle name="20% - Accent1 4 5 3 2 2 2 4" xfId="43450" xr:uid="{00000000-0005-0000-0000-000003A90000}"/>
    <cellStyle name="20% - Accent1 4 5 3 2 2 3" xfId="43451" xr:uid="{00000000-0005-0000-0000-000004A90000}"/>
    <cellStyle name="20% - Accent1 4 5 3 2 2 3 2" xfId="43452" xr:uid="{00000000-0005-0000-0000-000005A90000}"/>
    <cellStyle name="20% - Accent1 4 5 3 2 2 3 2 2" xfId="43453" xr:uid="{00000000-0005-0000-0000-000006A90000}"/>
    <cellStyle name="20% - Accent1 4 5 3 2 2 3 2 2 2" xfId="43454" xr:uid="{00000000-0005-0000-0000-000007A90000}"/>
    <cellStyle name="20% - Accent1 4 5 3 2 2 3 2 3" xfId="43455" xr:uid="{00000000-0005-0000-0000-000008A90000}"/>
    <cellStyle name="20% - Accent1 4 5 3 2 2 3 3" xfId="43456" xr:uid="{00000000-0005-0000-0000-000009A90000}"/>
    <cellStyle name="20% - Accent1 4 5 3 2 2 3 3 2" xfId="43457" xr:uid="{00000000-0005-0000-0000-00000AA90000}"/>
    <cellStyle name="20% - Accent1 4 5 3 2 2 3 4" xfId="43458" xr:uid="{00000000-0005-0000-0000-00000BA90000}"/>
    <cellStyle name="20% - Accent1 4 5 3 2 2 4" xfId="43459" xr:uid="{00000000-0005-0000-0000-00000CA90000}"/>
    <cellStyle name="20% - Accent1 4 5 3 2 2 4 2" xfId="43460" xr:uid="{00000000-0005-0000-0000-00000DA90000}"/>
    <cellStyle name="20% - Accent1 4 5 3 2 2 4 2 2" xfId="43461" xr:uid="{00000000-0005-0000-0000-00000EA90000}"/>
    <cellStyle name="20% - Accent1 4 5 3 2 2 4 2 2 2" xfId="43462" xr:uid="{00000000-0005-0000-0000-00000FA90000}"/>
    <cellStyle name="20% - Accent1 4 5 3 2 2 4 2 3" xfId="43463" xr:uid="{00000000-0005-0000-0000-000010A90000}"/>
    <cellStyle name="20% - Accent1 4 5 3 2 2 4 3" xfId="43464" xr:uid="{00000000-0005-0000-0000-000011A90000}"/>
    <cellStyle name="20% - Accent1 4 5 3 2 2 4 3 2" xfId="43465" xr:uid="{00000000-0005-0000-0000-000012A90000}"/>
    <cellStyle name="20% - Accent1 4 5 3 2 2 4 4" xfId="43466" xr:uid="{00000000-0005-0000-0000-000013A90000}"/>
    <cellStyle name="20% - Accent1 4 5 3 2 2 5" xfId="43467" xr:uid="{00000000-0005-0000-0000-000014A90000}"/>
    <cellStyle name="20% - Accent1 4 5 3 2 2 5 2" xfId="43468" xr:uid="{00000000-0005-0000-0000-000015A90000}"/>
    <cellStyle name="20% - Accent1 4 5 3 2 2 5 2 2" xfId="43469" xr:uid="{00000000-0005-0000-0000-000016A90000}"/>
    <cellStyle name="20% - Accent1 4 5 3 2 2 5 3" xfId="43470" xr:uid="{00000000-0005-0000-0000-000017A90000}"/>
    <cellStyle name="20% - Accent1 4 5 3 2 2 6" xfId="43471" xr:uid="{00000000-0005-0000-0000-000018A90000}"/>
    <cellStyle name="20% - Accent1 4 5 3 2 2 6 2" xfId="43472" xr:uid="{00000000-0005-0000-0000-000019A90000}"/>
    <cellStyle name="20% - Accent1 4 5 3 2 2 6 2 2" xfId="43473" xr:uid="{00000000-0005-0000-0000-00001AA90000}"/>
    <cellStyle name="20% - Accent1 4 5 3 2 2 6 3" xfId="43474" xr:uid="{00000000-0005-0000-0000-00001BA90000}"/>
    <cellStyle name="20% - Accent1 4 5 3 2 2 7" xfId="43475" xr:uid="{00000000-0005-0000-0000-00001CA90000}"/>
    <cellStyle name="20% - Accent1 4 5 3 2 2 7 2" xfId="43476" xr:uid="{00000000-0005-0000-0000-00001DA90000}"/>
    <cellStyle name="20% - Accent1 4 5 3 2 2 8" xfId="43477" xr:uid="{00000000-0005-0000-0000-00001EA90000}"/>
    <cellStyle name="20% - Accent1 4 5 3 2 2 8 2" xfId="43478" xr:uid="{00000000-0005-0000-0000-00001FA90000}"/>
    <cellStyle name="20% - Accent1 4 5 3 2 2 9" xfId="43479" xr:uid="{00000000-0005-0000-0000-000020A90000}"/>
    <cellStyle name="20% - Accent1 4 5 3 2 3" xfId="43480" xr:uid="{00000000-0005-0000-0000-000021A90000}"/>
    <cellStyle name="20% - Accent1 4 5 3 2 3 2" xfId="43481" xr:uid="{00000000-0005-0000-0000-000022A90000}"/>
    <cellStyle name="20% - Accent1 4 5 3 2 3 2 2" xfId="43482" xr:uid="{00000000-0005-0000-0000-000023A90000}"/>
    <cellStyle name="20% - Accent1 4 5 3 2 3 2 2 2" xfId="43483" xr:uid="{00000000-0005-0000-0000-000024A90000}"/>
    <cellStyle name="20% - Accent1 4 5 3 2 3 2 2 2 2" xfId="43484" xr:uid="{00000000-0005-0000-0000-000025A90000}"/>
    <cellStyle name="20% - Accent1 4 5 3 2 3 2 2 3" xfId="43485" xr:uid="{00000000-0005-0000-0000-000026A90000}"/>
    <cellStyle name="20% - Accent1 4 5 3 2 3 2 3" xfId="43486" xr:uid="{00000000-0005-0000-0000-000027A90000}"/>
    <cellStyle name="20% - Accent1 4 5 3 2 3 2 3 2" xfId="43487" xr:uid="{00000000-0005-0000-0000-000028A90000}"/>
    <cellStyle name="20% - Accent1 4 5 3 2 3 2 4" xfId="43488" xr:uid="{00000000-0005-0000-0000-000029A90000}"/>
    <cellStyle name="20% - Accent1 4 5 3 2 3 3" xfId="43489" xr:uid="{00000000-0005-0000-0000-00002AA90000}"/>
    <cellStyle name="20% - Accent1 4 5 3 2 3 3 2" xfId="43490" xr:uid="{00000000-0005-0000-0000-00002BA90000}"/>
    <cellStyle name="20% - Accent1 4 5 3 2 3 3 2 2" xfId="43491" xr:uid="{00000000-0005-0000-0000-00002CA90000}"/>
    <cellStyle name="20% - Accent1 4 5 3 2 3 3 2 2 2" xfId="43492" xr:uid="{00000000-0005-0000-0000-00002DA90000}"/>
    <cellStyle name="20% - Accent1 4 5 3 2 3 3 2 3" xfId="43493" xr:uid="{00000000-0005-0000-0000-00002EA90000}"/>
    <cellStyle name="20% - Accent1 4 5 3 2 3 3 3" xfId="43494" xr:uid="{00000000-0005-0000-0000-00002FA90000}"/>
    <cellStyle name="20% - Accent1 4 5 3 2 3 3 3 2" xfId="43495" xr:uid="{00000000-0005-0000-0000-000030A90000}"/>
    <cellStyle name="20% - Accent1 4 5 3 2 3 3 4" xfId="43496" xr:uid="{00000000-0005-0000-0000-000031A90000}"/>
    <cellStyle name="20% - Accent1 4 5 3 2 3 4" xfId="43497" xr:uid="{00000000-0005-0000-0000-000032A90000}"/>
    <cellStyle name="20% - Accent1 4 5 3 2 3 4 2" xfId="43498" xr:uid="{00000000-0005-0000-0000-000033A90000}"/>
    <cellStyle name="20% - Accent1 4 5 3 2 3 4 2 2" xfId="43499" xr:uid="{00000000-0005-0000-0000-000034A90000}"/>
    <cellStyle name="20% - Accent1 4 5 3 2 3 4 2 2 2" xfId="43500" xr:uid="{00000000-0005-0000-0000-000035A90000}"/>
    <cellStyle name="20% - Accent1 4 5 3 2 3 4 2 3" xfId="43501" xr:uid="{00000000-0005-0000-0000-000036A90000}"/>
    <cellStyle name="20% - Accent1 4 5 3 2 3 4 3" xfId="43502" xr:uid="{00000000-0005-0000-0000-000037A90000}"/>
    <cellStyle name="20% - Accent1 4 5 3 2 3 4 3 2" xfId="43503" xr:uid="{00000000-0005-0000-0000-000038A90000}"/>
    <cellStyle name="20% - Accent1 4 5 3 2 3 4 4" xfId="43504" xr:uid="{00000000-0005-0000-0000-000039A90000}"/>
    <cellStyle name="20% - Accent1 4 5 3 2 3 5" xfId="43505" xr:uid="{00000000-0005-0000-0000-00003AA90000}"/>
    <cellStyle name="20% - Accent1 4 5 3 2 3 5 2" xfId="43506" xr:uid="{00000000-0005-0000-0000-00003BA90000}"/>
    <cellStyle name="20% - Accent1 4 5 3 2 3 5 2 2" xfId="43507" xr:uid="{00000000-0005-0000-0000-00003CA90000}"/>
    <cellStyle name="20% - Accent1 4 5 3 2 3 5 3" xfId="43508" xr:uid="{00000000-0005-0000-0000-00003DA90000}"/>
    <cellStyle name="20% - Accent1 4 5 3 2 3 6" xfId="43509" xr:uid="{00000000-0005-0000-0000-00003EA90000}"/>
    <cellStyle name="20% - Accent1 4 5 3 2 3 6 2" xfId="43510" xr:uid="{00000000-0005-0000-0000-00003FA90000}"/>
    <cellStyle name="20% - Accent1 4 5 3 2 3 6 2 2" xfId="43511" xr:uid="{00000000-0005-0000-0000-000040A90000}"/>
    <cellStyle name="20% - Accent1 4 5 3 2 3 6 3" xfId="43512" xr:uid="{00000000-0005-0000-0000-000041A90000}"/>
    <cellStyle name="20% - Accent1 4 5 3 2 3 7" xfId="43513" xr:uid="{00000000-0005-0000-0000-000042A90000}"/>
    <cellStyle name="20% - Accent1 4 5 3 2 3 7 2" xfId="43514" xr:uid="{00000000-0005-0000-0000-000043A90000}"/>
    <cellStyle name="20% - Accent1 4 5 3 2 3 8" xfId="43515" xr:uid="{00000000-0005-0000-0000-000044A90000}"/>
    <cellStyle name="20% - Accent1 4 5 3 2 3 8 2" xfId="43516" xr:uid="{00000000-0005-0000-0000-000045A90000}"/>
    <cellStyle name="20% - Accent1 4 5 3 2 3 9" xfId="43517" xr:uid="{00000000-0005-0000-0000-000046A90000}"/>
    <cellStyle name="20% - Accent1 4 5 3 2 4" xfId="43518" xr:uid="{00000000-0005-0000-0000-000047A90000}"/>
    <cellStyle name="20% - Accent1 4 5 3 2 4 2" xfId="43519" xr:uid="{00000000-0005-0000-0000-000048A90000}"/>
    <cellStyle name="20% - Accent1 4 5 3 2 4 2 2" xfId="43520" xr:uid="{00000000-0005-0000-0000-000049A90000}"/>
    <cellStyle name="20% - Accent1 4 5 3 2 4 2 2 2" xfId="43521" xr:uid="{00000000-0005-0000-0000-00004AA90000}"/>
    <cellStyle name="20% - Accent1 4 5 3 2 4 2 3" xfId="43522" xr:uid="{00000000-0005-0000-0000-00004BA90000}"/>
    <cellStyle name="20% - Accent1 4 5 3 2 4 3" xfId="43523" xr:uid="{00000000-0005-0000-0000-00004CA90000}"/>
    <cellStyle name="20% - Accent1 4 5 3 2 4 3 2" xfId="43524" xr:uid="{00000000-0005-0000-0000-00004DA90000}"/>
    <cellStyle name="20% - Accent1 4 5 3 2 4 4" xfId="43525" xr:uid="{00000000-0005-0000-0000-00004EA90000}"/>
    <cellStyle name="20% - Accent1 4 5 3 2 5" xfId="43526" xr:uid="{00000000-0005-0000-0000-00004FA90000}"/>
    <cellStyle name="20% - Accent1 4 5 3 2 5 2" xfId="43527" xr:uid="{00000000-0005-0000-0000-000050A90000}"/>
    <cellStyle name="20% - Accent1 4 5 3 2 5 2 2" xfId="43528" xr:uid="{00000000-0005-0000-0000-000051A90000}"/>
    <cellStyle name="20% - Accent1 4 5 3 2 5 2 2 2" xfId="43529" xr:uid="{00000000-0005-0000-0000-000052A90000}"/>
    <cellStyle name="20% - Accent1 4 5 3 2 5 2 3" xfId="43530" xr:uid="{00000000-0005-0000-0000-000053A90000}"/>
    <cellStyle name="20% - Accent1 4 5 3 2 5 3" xfId="43531" xr:uid="{00000000-0005-0000-0000-000054A90000}"/>
    <cellStyle name="20% - Accent1 4 5 3 2 5 3 2" xfId="43532" xr:uid="{00000000-0005-0000-0000-000055A90000}"/>
    <cellStyle name="20% - Accent1 4 5 3 2 5 4" xfId="43533" xr:uid="{00000000-0005-0000-0000-000056A90000}"/>
    <cellStyle name="20% - Accent1 4 5 3 2 6" xfId="43534" xr:uid="{00000000-0005-0000-0000-000057A90000}"/>
    <cellStyle name="20% - Accent1 4 5 3 2 6 2" xfId="43535" xr:uid="{00000000-0005-0000-0000-000058A90000}"/>
    <cellStyle name="20% - Accent1 4 5 3 2 6 2 2" xfId="43536" xr:uid="{00000000-0005-0000-0000-000059A90000}"/>
    <cellStyle name="20% - Accent1 4 5 3 2 6 2 2 2" xfId="43537" xr:uid="{00000000-0005-0000-0000-00005AA90000}"/>
    <cellStyle name="20% - Accent1 4 5 3 2 6 2 3" xfId="43538" xr:uid="{00000000-0005-0000-0000-00005BA90000}"/>
    <cellStyle name="20% - Accent1 4 5 3 2 6 3" xfId="43539" xr:uid="{00000000-0005-0000-0000-00005CA90000}"/>
    <cellStyle name="20% - Accent1 4 5 3 2 6 3 2" xfId="43540" xr:uid="{00000000-0005-0000-0000-00005DA90000}"/>
    <cellStyle name="20% - Accent1 4 5 3 2 6 4" xfId="43541" xr:uid="{00000000-0005-0000-0000-00005EA90000}"/>
    <cellStyle name="20% - Accent1 4 5 3 2 7" xfId="43542" xr:uid="{00000000-0005-0000-0000-00005FA90000}"/>
    <cellStyle name="20% - Accent1 4 5 3 2 7 2" xfId="43543" xr:uid="{00000000-0005-0000-0000-000060A90000}"/>
    <cellStyle name="20% - Accent1 4 5 3 2 7 2 2" xfId="43544" xr:uid="{00000000-0005-0000-0000-000061A90000}"/>
    <cellStyle name="20% - Accent1 4 5 3 2 7 3" xfId="43545" xr:uid="{00000000-0005-0000-0000-000062A90000}"/>
    <cellStyle name="20% - Accent1 4 5 3 2 8" xfId="43546" xr:uid="{00000000-0005-0000-0000-000063A90000}"/>
    <cellStyle name="20% - Accent1 4 5 3 2 8 2" xfId="43547" xr:uid="{00000000-0005-0000-0000-000064A90000}"/>
    <cellStyle name="20% - Accent1 4 5 3 2 8 2 2" xfId="43548" xr:uid="{00000000-0005-0000-0000-000065A90000}"/>
    <cellStyle name="20% - Accent1 4 5 3 2 8 3" xfId="43549" xr:uid="{00000000-0005-0000-0000-000066A90000}"/>
    <cellStyle name="20% - Accent1 4 5 3 2 9" xfId="43550" xr:uid="{00000000-0005-0000-0000-000067A90000}"/>
    <cellStyle name="20% - Accent1 4 5 3 2 9 2" xfId="43551" xr:uid="{00000000-0005-0000-0000-000068A90000}"/>
    <cellStyle name="20% - Accent1 4 5 3 3" xfId="43552" xr:uid="{00000000-0005-0000-0000-000069A90000}"/>
    <cellStyle name="20% - Accent1 4 5 3 3 10" xfId="43553" xr:uid="{00000000-0005-0000-0000-00006AA90000}"/>
    <cellStyle name="20% - Accent1 4 5 3 3 10 2" xfId="43554" xr:uid="{00000000-0005-0000-0000-00006BA90000}"/>
    <cellStyle name="20% - Accent1 4 5 3 3 11" xfId="43555" xr:uid="{00000000-0005-0000-0000-00006CA90000}"/>
    <cellStyle name="20% - Accent1 4 5 3 3 2" xfId="43556" xr:uid="{00000000-0005-0000-0000-00006DA90000}"/>
    <cellStyle name="20% - Accent1 4 5 3 3 2 2" xfId="43557" xr:uid="{00000000-0005-0000-0000-00006EA90000}"/>
    <cellStyle name="20% - Accent1 4 5 3 3 2 2 2" xfId="43558" xr:uid="{00000000-0005-0000-0000-00006FA90000}"/>
    <cellStyle name="20% - Accent1 4 5 3 3 2 2 2 2" xfId="43559" xr:uid="{00000000-0005-0000-0000-000070A90000}"/>
    <cellStyle name="20% - Accent1 4 5 3 3 2 2 2 2 2" xfId="43560" xr:uid="{00000000-0005-0000-0000-000071A90000}"/>
    <cellStyle name="20% - Accent1 4 5 3 3 2 2 2 3" xfId="43561" xr:uid="{00000000-0005-0000-0000-000072A90000}"/>
    <cellStyle name="20% - Accent1 4 5 3 3 2 2 3" xfId="43562" xr:uid="{00000000-0005-0000-0000-000073A90000}"/>
    <cellStyle name="20% - Accent1 4 5 3 3 2 2 3 2" xfId="43563" xr:uid="{00000000-0005-0000-0000-000074A90000}"/>
    <cellStyle name="20% - Accent1 4 5 3 3 2 2 4" xfId="43564" xr:uid="{00000000-0005-0000-0000-000075A90000}"/>
    <cellStyle name="20% - Accent1 4 5 3 3 2 3" xfId="43565" xr:uid="{00000000-0005-0000-0000-000076A90000}"/>
    <cellStyle name="20% - Accent1 4 5 3 3 2 3 2" xfId="43566" xr:uid="{00000000-0005-0000-0000-000077A90000}"/>
    <cellStyle name="20% - Accent1 4 5 3 3 2 3 2 2" xfId="43567" xr:uid="{00000000-0005-0000-0000-000078A90000}"/>
    <cellStyle name="20% - Accent1 4 5 3 3 2 3 2 2 2" xfId="43568" xr:uid="{00000000-0005-0000-0000-000079A90000}"/>
    <cellStyle name="20% - Accent1 4 5 3 3 2 3 2 3" xfId="43569" xr:uid="{00000000-0005-0000-0000-00007AA90000}"/>
    <cellStyle name="20% - Accent1 4 5 3 3 2 3 3" xfId="43570" xr:uid="{00000000-0005-0000-0000-00007BA90000}"/>
    <cellStyle name="20% - Accent1 4 5 3 3 2 3 3 2" xfId="43571" xr:uid="{00000000-0005-0000-0000-00007CA90000}"/>
    <cellStyle name="20% - Accent1 4 5 3 3 2 3 4" xfId="43572" xr:uid="{00000000-0005-0000-0000-00007DA90000}"/>
    <cellStyle name="20% - Accent1 4 5 3 3 2 4" xfId="43573" xr:uid="{00000000-0005-0000-0000-00007EA90000}"/>
    <cellStyle name="20% - Accent1 4 5 3 3 2 4 2" xfId="43574" xr:uid="{00000000-0005-0000-0000-00007FA90000}"/>
    <cellStyle name="20% - Accent1 4 5 3 3 2 4 2 2" xfId="43575" xr:uid="{00000000-0005-0000-0000-000080A90000}"/>
    <cellStyle name="20% - Accent1 4 5 3 3 2 4 2 2 2" xfId="43576" xr:uid="{00000000-0005-0000-0000-000081A90000}"/>
    <cellStyle name="20% - Accent1 4 5 3 3 2 4 2 3" xfId="43577" xr:uid="{00000000-0005-0000-0000-000082A90000}"/>
    <cellStyle name="20% - Accent1 4 5 3 3 2 4 3" xfId="43578" xr:uid="{00000000-0005-0000-0000-000083A90000}"/>
    <cellStyle name="20% - Accent1 4 5 3 3 2 4 3 2" xfId="43579" xr:uid="{00000000-0005-0000-0000-000084A90000}"/>
    <cellStyle name="20% - Accent1 4 5 3 3 2 4 4" xfId="43580" xr:uid="{00000000-0005-0000-0000-000085A90000}"/>
    <cellStyle name="20% - Accent1 4 5 3 3 2 5" xfId="43581" xr:uid="{00000000-0005-0000-0000-000086A90000}"/>
    <cellStyle name="20% - Accent1 4 5 3 3 2 5 2" xfId="43582" xr:uid="{00000000-0005-0000-0000-000087A90000}"/>
    <cellStyle name="20% - Accent1 4 5 3 3 2 5 2 2" xfId="43583" xr:uid="{00000000-0005-0000-0000-000088A90000}"/>
    <cellStyle name="20% - Accent1 4 5 3 3 2 5 3" xfId="43584" xr:uid="{00000000-0005-0000-0000-000089A90000}"/>
    <cellStyle name="20% - Accent1 4 5 3 3 2 6" xfId="43585" xr:uid="{00000000-0005-0000-0000-00008AA90000}"/>
    <cellStyle name="20% - Accent1 4 5 3 3 2 6 2" xfId="43586" xr:uid="{00000000-0005-0000-0000-00008BA90000}"/>
    <cellStyle name="20% - Accent1 4 5 3 3 2 6 2 2" xfId="43587" xr:uid="{00000000-0005-0000-0000-00008CA90000}"/>
    <cellStyle name="20% - Accent1 4 5 3 3 2 6 3" xfId="43588" xr:uid="{00000000-0005-0000-0000-00008DA90000}"/>
    <cellStyle name="20% - Accent1 4 5 3 3 2 7" xfId="43589" xr:uid="{00000000-0005-0000-0000-00008EA90000}"/>
    <cellStyle name="20% - Accent1 4 5 3 3 2 7 2" xfId="43590" xr:uid="{00000000-0005-0000-0000-00008FA90000}"/>
    <cellStyle name="20% - Accent1 4 5 3 3 2 8" xfId="43591" xr:uid="{00000000-0005-0000-0000-000090A90000}"/>
    <cellStyle name="20% - Accent1 4 5 3 3 2 8 2" xfId="43592" xr:uid="{00000000-0005-0000-0000-000091A90000}"/>
    <cellStyle name="20% - Accent1 4 5 3 3 2 9" xfId="43593" xr:uid="{00000000-0005-0000-0000-000092A90000}"/>
    <cellStyle name="20% - Accent1 4 5 3 3 3" xfId="43594" xr:uid="{00000000-0005-0000-0000-000093A90000}"/>
    <cellStyle name="20% - Accent1 4 5 3 3 3 2" xfId="43595" xr:uid="{00000000-0005-0000-0000-000094A90000}"/>
    <cellStyle name="20% - Accent1 4 5 3 3 3 2 2" xfId="43596" xr:uid="{00000000-0005-0000-0000-000095A90000}"/>
    <cellStyle name="20% - Accent1 4 5 3 3 3 2 2 2" xfId="43597" xr:uid="{00000000-0005-0000-0000-000096A90000}"/>
    <cellStyle name="20% - Accent1 4 5 3 3 3 2 2 2 2" xfId="43598" xr:uid="{00000000-0005-0000-0000-000097A90000}"/>
    <cellStyle name="20% - Accent1 4 5 3 3 3 2 2 3" xfId="43599" xr:uid="{00000000-0005-0000-0000-000098A90000}"/>
    <cellStyle name="20% - Accent1 4 5 3 3 3 2 3" xfId="43600" xr:uid="{00000000-0005-0000-0000-000099A90000}"/>
    <cellStyle name="20% - Accent1 4 5 3 3 3 2 3 2" xfId="43601" xr:uid="{00000000-0005-0000-0000-00009AA90000}"/>
    <cellStyle name="20% - Accent1 4 5 3 3 3 2 4" xfId="43602" xr:uid="{00000000-0005-0000-0000-00009BA90000}"/>
    <cellStyle name="20% - Accent1 4 5 3 3 3 3" xfId="43603" xr:uid="{00000000-0005-0000-0000-00009CA90000}"/>
    <cellStyle name="20% - Accent1 4 5 3 3 3 3 2" xfId="43604" xr:uid="{00000000-0005-0000-0000-00009DA90000}"/>
    <cellStyle name="20% - Accent1 4 5 3 3 3 3 2 2" xfId="43605" xr:uid="{00000000-0005-0000-0000-00009EA90000}"/>
    <cellStyle name="20% - Accent1 4 5 3 3 3 3 2 2 2" xfId="43606" xr:uid="{00000000-0005-0000-0000-00009FA90000}"/>
    <cellStyle name="20% - Accent1 4 5 3 3 3 3 2 3" xfId="43607" xr:uid="{00000000-0005-0000-0000-0000A0A90000}"/>
    <cellStyle name="20% - Accent1 4 5 3 3 3 3 3" xfId="43608" xr:uid="{00000000-0005-0000-0000-0000A1A90000}"/>
    <cellStyle name="20% - Accent1 4 5 3 3 3 3 3 2" xfId="43609" xr:uid="{00000000-0005-0000-0000-0000A2A90000}"/>
    <cellStyle name="20% - Accent1 4 5 3 3 3 3 4" xfId="43610" xr:uid="{00000000-0005-0000-0000-0000A3A90000}"/>
    <cellStyle name="20% - Accent1 4 5 3 3 3 4" xfId="43611" xr:uid="{00000000-0005-0000-0000-0000A4A90000}"/>
    <cellStyle name="20% - Accent1 4 5 3 3 3 4 2" xfId="43612" xr:uid="{00000000-0005-0000-0000-0000A5A90000}"/>
    <cellStyle name="20% - Accent1 4 5 3 3 3 4 2 2" xfId="43613" xr:uid="{00000000-0005-0000-0000-0000A6A90000}"/>
    <cellStyle name="20% - Accent1 4 5 3 3 3 4 2 2 2" xfId="43614" xr:uid="{00000000-0005-0000-0000-0000A7A90000}"/>
    <cellStyle name="20% - Accent1 4 5 3 3 3 4 2 3" xfId="43615" xr:uid="{00000000-0005-0000-0000-0000A8A90000}"/>
    <cellStyle name="20% - Accent1 4 5 3 3 3 4 3" xfId="43616" xr:uid="{00000000-0005-0000-0000-0000A9A90000}"/>
    <cellStyle name="20% - Accent1 4 5 3 3 3 4 3 2" xfId="43617" xr:uid="{00000000-0005-0000-0000-0000AAA90000}"/>
    <cellStyle name="20% - Accent1 4 5 3 3 3 4 4" xfId="43618" xr:uid="{00000000-0005-0000-0000-0000ABA90000}"/>
    <cellStyle name="20% - Accent1 4 5 3 3 3 5" xfId="43619" xr:uid="{00000000-0005-0000-0000-0000ACA90000}"/>
    <cellStyle name="20% - Accent1 4 5 3 3 3 5 2" xfId="43620" xr:uid="{00000000-0005-0000-0000-0000ADA90000}"/>
    <cellStyle name="20% - Accent1 4 5 3 3 3 5 2 2" xfId="43621" xr:uid="{00000000-0005-0000-0000-0000AEA90000}"/>
    <cellStyle name="20% - Accent1 4 5 3 3 3 5 3" xfId="43622" xr:uid="{00000000-0005-0000-0000-0000AFA90000}"/>
    <cellStyle name="20% - Accent1 4 5 3 3 3 6" xfId="43623" xr:uid="{00000000-0005-0000-0000-0000B0A90000}"/>
    <cellStyle name="20% - Accent1 4 5 3 3 3 6 2" xfId="43624" xr:uid="{00000000-0005-0000-0000-0000B1A90000}"/>
    <cellStyle name="20% - Accent1 4 5 3 3 3 6 2 2" xfId="43625" xr:uid="{00000000-0005-0000-0000-0000B2A90000}"/>
    <cellStyle name="20% - Accent1 4 5 3 3 3 6 3" xfId="43626" xr:uid="{00000000-0005-0000-0000-0000B3A90000}"/>
    <cellStyle name="20% - Accent1 4 5 3 3 3 7" xfId="43627" xr:uid="{00000000-0005-0000-0000-0000B4A90000}"/>
    <cellStyle name="20% - Accent1 4 5 3 3 3 7 2" xfId="43628" xr:uid="{00000000-0005-0000-0000-0000B5A90000}"/>
    <cellStyle name="20% - Accent1 4 5 3 3 3 8" xfId="43629" xr:uid="{00000000-0005-0000-0000-0000B6A90000}"/>
    <cellStyle name="20% - Accent1 4 5 3 3 3 8 2" xfId="43630" xr:uid="{00000000-0005-0000-0000-0000B7A90000}"/>
    <cellStyle name="20% - Accent1 4 5 3 3 3 9" xfId="43631" xr:uid="{00000000-0005-0000-0000-0000B8A90000}"/>
    <cellStyle name="20% - Accent1 4 5 3 3 4" xfId="43632" xr:uid="{00000000-0005-0000-0000-0000B9A90000}"/>
    <cellStyle name="20% - Accent1 4 5 3 3 4 2" xfId="43633" xr:uid="{00000000-0005-0000-0000-0000BAA90000}"/>
    <cellStyle name="20% - Accent1 4 5 3 3 4 2 2" xfId="43634" xr:uid="{00000000-0005-0000-0000-0000BBA90000}"/>
    <cellStyle name="20% - Accent1 4 5 3 3 4 2 2 2" xfId="43635" xr:uid="{00000000-0005-0000-0000-0000BCA90000}"/>
    <cellStyle name="20% - Accent1 4 5 3 3 4 2 3" xfId="43636" xr:uid="{00000000-0005-0000-0000-0000BDA90000}"/>
    <cellStyle name="20% - Accent1 4 5 3 3 4 3" xfId="43637" xr:uid="{00000000-0005-0000-0000-0000BEA90000}"/>
    <cellStyle name="20% - Accent1 4 5 3 3 4 3 2" xfId="43638" xr:uid="{00000000-0005-0000-0000-0000BFA90000}"/>
    <cellStyle name="20% - Accent1 4 5 3 3 4 4" xfId="43639" xr:uid="{00000000-0005-0000-0000-0000C0A90000}"/>
    <cellStyle name="20% - Accent1 4 5 3 3 5" xfId="43640" xr:uid="{00000000-0005-0000-0000-0000C1A90000}"/>
    <cellStyle name="20% - Accent1 4 5 3 3 5 2" xfId="43641" xr:uid="{00000000-0005-0000-0000-0000C2A90000}"/>
    <cellStyle name="20% - Accent1 4 5 3 3 5 2 2" xfId="43642" xr:uid="{00000000-0005-0000-0000-0000C3A90000}"/>
    <cellStyle name="20% - Accent1 4 5 3 3 5 2 2 2" xfId="43643" xr:uid="{00000000-0005-0000-0000-0000C4A90000}"/>
    <cellStyle name="20% - Accent1 4 5 3 3 5 2 3" xfId="43644" xr:uid="{00000000-0005-0000-0000-0000C5A90000}"/>
    <cellStyle name="20% - Accent1 4 5 3 3 5 3" xfId="43645" xr:uid="{00000000-0005-0000-0000-0000C6A90000}"/>
    <cellStyle name="20% - Accent1 4 5 3 3 5 3 2" xfId="43646" xr:uid="{00000000-0005-0000-0000-0000C7A90000}"/>
    <cellStyle name="20% - Accent1 4 5 3 3 5 4" xfId="43647" xr:uid="{00000000-0005-0000-0000-0000C8A90000}"/>
    <cellStyle name="20% - Accent1 4 5 3 3 6" xfId="43648" xr:uid="{00000000-0005-0000-0000-0000C9A90000}"/>
    <cellStyle name="20% - Accent1 4 5 3 3 6 2" xfId="43649" xr:uid="{00000000-0005-0000-0000-0000CAA90000}"/>
    <cellStyle name="20% - Accent1 4 5 3 3 6 2 2" xfId="43650" xr:uid="{00000000-0005-0000-0000-0000CBA90000}"/>
    <cellStyle name="20% - Accent1 4 5 3 3 6 2 2 2" xfId="43651" xr:uid="{00000000-0005-0000-0000-0000CCA90000}"/>
    <cellStyle name="20% - Accent1 4 5 3 3 6 2 3" xfId="43652" xr:uid="{00000000-0005-0000-0000-0000CDA90000}"/>
    <cellStyle name="20% - Accent1 4 5 3 3 6 3" xfId="43653" xr:uid="{00000000-0005-0000-0000-0000CEA90000}"/>
    <cellStyle name="20% - Accent1 4 5 3 3 6 3 2" xfId="43654" xr:uid="{00000000-0005-0000-0000-0000CFA90000}"/>
    <cellStyle name="20% - Accent1 4 5 3 3 6 4" xfId="43655" xr:uid="{00000000-0005-0000-0000-0000D0A90000}"/>
    <cellStyle name="20% - Accent1 4 5 3 3 7" xfId="43656" xr:uid="{00000000-0005-0000-0000-0000D1A90000}"/>
    <cellStyle name="20% - Accent1 4 5 3 3 7 2" xfId="43657" xr:uid="{00000000-0005-0000-0000-0000D2A90000}"/>
    <cellStyle name="20% - Accent1 4 5 3 3 7 2 2" xfId="43658" xr:uid="{00000000-0005-0000-0000-0000D3A90000}"/>
    <cellStyle name="20% - Accent1 4 5 3 3 7 3" xfId="43659" xr:uid="{00000000-0005-0000-0000-0000D4A90000}"/>
    <cellStyle name="20% - Accent1 4 5 3 3 8" xfId="43660" xr:uid="{00000000-0005-0000-0000-0000D5A90000}"/>
    <cellStyle name="20% - Accent1 4 5 3 3 8 2" xfId="43661" xr:uid="{00000000-0005-0000-0000-0000D6A90000}"/>
    <cellStyle name="20% - Accent1 4 5 3 3 8 2 2" xfId="43662" xr:uid="{00000000-0005-0000-0000-0000D7A90000}"/>
    <cellStyle name="20% - Accent1 4 5 3 3 8 3" xfId="43663" xr:uid="{00000000-0005-0000-0000-0000D8A90000}"/>
    <cellStyle name="20% - Accent1 4 5 3 3 9" xfId="43664" xr:uid="{00000000-0005-0000-0000-0000D9A90000}"/>
    <cellStyle name="20% - Accent1 4 5 3 3 9 2" xfId="43665" xr:uid="{00000000-0005-0000-0000-0000DAA90000}"/>
    <cellStyle name="20% - Accent1 4 5 3 4" xfId="43666" xr:uid="{00000000-0005-0000-0000-0000DBA90000}"/>
    <cellStyle name="20% - Accent1 4 5 3 4 10" xfId="43667" xr:uid="{00000000-0005-0000-0000-0000DCA90000}"/>
    <cellStyle name="20% - Accent1 4 5 3 4 10 2" xfId="43668" xr:uid="{00000000-0005-0000-0000-0000DDA90000}"/>
    <cellStyle name="20% - Accent1 4 5 3 4 11" xfId="43669" xr:uid="{00000000-0005-0000-0000-0000DEA90000}"/>
    <cellStyle name="20% - Accent1 4 5 3 4 2" xfId="43670" xr:uid="{00000000-0005-0000-0000-0000DFA90000}"/>
    <cellStyle name="20% - Accent1 4 5 3 4 2 2" xfId="43671" xr:uid="{00000000-0005-0000-0000-0000E0A90000}"/>
    <cellStyle name="20% - Accent1 4 5 3 4 2 2 2" xfId="43672" xr:uid="{00000000-0005-0000-0000-0000E1A90000}"/>
    <cellStyle name="20% - Accent1 4 5 3 4 2 2 2 2" xfId="43673" xr:uid="{00000000-0005-0000-0000-0000E2A90000}"/>
    <cellStyle name="20% - Accent1 4 5 3 4 2 2 2 2 2" xfId="43674" xr:uid="{00000000-0005-0000-0000-0000E3A90000}"/>
    <cellStyle name="20% - Accent1 4 5 3 4 2 2 2 3" xfId="43675" xr:uid="{00000000-0005-0000-0000-0000E4A90000}"/>
    <cellStyle name="20% - Accent1 4 5 3 4 2 2 3" xfId="43676" xr:uid="{00000000-0005-0000-0000-0000E5A90000}"/>
    <cellStyle name="20% - Accent1 4 5 3 4 2 2 3 2" xfId="43677" xr:uid="{00000000-0005-0000-0000-0000E6A90000}"/>
    <cellStyle name="20% - Accent1 4 5 3 4 2 2 4" xfId="43678" xr:uid="{00000000-0005-0000-0000-0000E7A90000}"/>
    <cellStyle name="20% - Accent1 4 5 3 4 2 3" xfId="43679" xr:uid="{00000000-0005-0000-0000-0000E8A90000}"/>
    <cellStyle name="20% - Accent1 4 5 3 4 2 3 2" xfId="43680" xr:uid="{00000000-0005-0000-0000-0000E9A90000}"/>
    <cellStyle name="20% - Accent1 4 5 3 4 2 3 2 2" xfId="43681" xr:uid="{00000000-0005-0000-0000-0000EAA90000}"/>
    <cellStyle name="20% - Accent1 4 5 3 4 2 3 2 2 2" xfId="43682" xr:uid="{00000000-0005-0000-0000-0000EBA90000}"/>
    <cellStyle name="20% - Accent1 4 5 3 4 2 3 2 3" xfId="43683" xr:uid="{00000000-0005-0000-0000-0000ECA90000}"/>
    <cellStyle name="20% - Accent1 4 5 3 4 2 3 3" xfId="43684" xr:uid="{00000000-0005-0000-0000-0000EDA90000}"/>
    <cellStyle name="20% - Accent1 4 5 3 4 2 3 3 2" xfId="43685" xr:uid="{00000000-0005-0000-0000-0000EEA90000}"/>
    <cellStyle name="20% - Accent1 4 5 3 4 2 3 4" xfId="43686" xr:uid="{00000000-0005-0000-0000-0000EFA90000}"/>
    <cellStyle name="20% - Accent1 4 5 3 4 2 4" xfId="43687" xr:uid="{00000000-0005-0000-0000-0000F0A90000}"/>
    <cellStyle name="20% - Accent1 4 5 3 4 2 4 2" xfId="43688" xr:uid="{00000000-0005-0000-0000-0000F1A90000}"/>
    <cellStyle name="20% - Accent1 4 5 3 4 2 4 2 2" xfId="43689" xr:uid="{00000000-0005-0000-0000-0000F2A90000}"/>
    <cellStyle name="20% - Accent1 4 5 3 4 2 4 2 2 2" xfId="43690" xr:uid="{00000000-0005-0000-0000-0000F3A90000}"/>
    <cellStyle name="20% - Accent1 4 5 3 4 2 4 2 3" xfId="43691" xr:uid="{00000000-0005-0000-0000-0000F4A90000}"/>
    <cellStyle name="20% - Accent1 4 5 3 4 2 4 3" xfId="43692" xr:uid="{00000000-0005-0000-0000-0000F5A90000}"/>
    <cellStyle name="20% - Accent1 4 5 3 4 2 4 3 2" xfId="43693" xr:uid="{00000000-0005-0000-0000-0000F6A90000}"/>
    <cellStyle name="20% - Accent1 4 5 3 4 2 4 4" xfId="43694" xr:uid="{00000000-0005-0000-0000-0000F7A90000}"/>
    <cellStyle name="20% - Accent1 4 5 3 4 2 5" xfId="43695" xr:uid="{00000000-0005-0000-0000-0000F8A90000}"/>
    <cellStyle name="20% - Accent1 4 5 3 4 2 5 2" xfId="43696" xr:uid="{00000000-0005-0000-0000-0000F9A90000}"/>
    <cellStyle name="20% - Accent1 4 5 3 4 2 5 2 2" xfId="43697" xr:uid="{00000000-0005-0000-0000-0000FAA90000}"/>
    <cellStyle name="20% - Accent1 4 5 3 4 2 5 3" xfId="43698" xr:uid="{00000000-0005-0000-0000-0000FBA90000}"/>
    <cellStyle name="20% - Accent1 4 5 3 4 2 6" xfId="43699" xr:uid="{00000000-0005-0000-0000-0000FCA90000}"/>
    <cellStyle name="20% - Accent1 4 5 3 4 2 6 2" xfId="43700" xr:uid="{00000000-0005-0000-0000-0000FDA90000}"/>
    <cellStyle name="20% - Accent1 4 5 3 4 2 6 2 2" xfId="43701" xr:uid="{00000000-0005-0000-0000-0000FEA90000}"/>
    <cellStyle name="20% - Accent1 4 5 3 4 2 6 3" xfId="43702" xr:uid="{00000000-0005-0000-0000-0000FFA90000}"/>
    <cellStyle name="20% - Accent1 4 5 3 4 2 7" xfId="43703" xr:uid="{00000000-0005-0000-0000-000000AA0000}"/>
    <cellStyle name="20% - Accent1 4 5 3 4 2 7 2" xfId="43704" xr:uid="{00000000-0005-0000-0000-000001AA0000}"/>
    <cellStyle name="20% - Accent1 4 5 3 4 2 8" xfId="43705" xr:uid="{00000000-0005-0000-0000-000002AA0000}"/>
    <cellStyle name="20% - Accent1 4 5 3 4 2 8 2" xfId="43706" xr:uid="{00000000-0005-0000-0000-000003AA0000}"/>
    <cellStyle name="20% - Accent1 4 5 3 4 2 9" xfId="43707" xr:uid="{00000000-0005-0000-0000-000004AA0000}"/>
    <cellStyle name="20% - Accent1 4 5 3 4 3" xfId="43708" xr:uid="{00000000-0005-0000-0000-000005AA0000}"/>
    <cellStyle name="20% - Accent1 4 5 3 4 3 2" xfId="43709" xr:uid="{00000000-0005-0000-0000-000006AA0000}"/>
    <cellStyle name="20% - Accent1 4 5 3 4 3 2 2" xfId="43710" xr:uid="{00000000-0005-0000-0000-000007AA0000}"/>
    <cellStyle name="20% - Accent1 4 5 3 4 3 2 2 2" xfId="43711" xr:uid="{00000000-0005-0000-0000-000008AA0000}"/>
    <cellStyle name="20% - Accent1 4 5 3 4 3 2 2 2 2" xfId="43712" xr:uid="{00000000-0005-0000-0000-000009AA0000}"/>
    <cellStyle name="20% - Accent1 4 5 3 4 3 2 2 3" xfId="43713" xr:uid="{00000000-0005-0000-0000-00000AAA0000}"/>
    <cellStyle name="20% - Accent1 4 5 3 4 3 2 3" xfId="43714" xr:uid="{00000000-0005-0000-0000-00000BAA0000}"/>
    <cellStyle name="20% - Accent1 4 5 3 4 3 2 3 2" xfId="43715" xr:uid="{00000000-0005-0000-0000-00000CAA0000}"/>
    <cellStyle name="20% - Accent1 4 5 3 4 3 2 4" xfId="43716" xr:uid="{00000000-0005-0000-0000-00000DAA0000}"/>
    <cellStyle name="20% - Accent1 4 5 3 4 3 3" xfId="43717" xr:uid="{00000000-0005-0000-0000-00000EAA0000}"/>
    <cellStyle name="20% - Accent1 4 5 3 4 3 3 2" xfId="43718" xr:uid="{00000000-0005-0000-0000-00000FAA0000}"/>
    <cellStyle name="20% - Accent1 4 5 3 4 3 3 2 2" xfId="43719" xr:uid="{00000000-0005-0000-0000-000010AA0000}"/>
    <cellStyle name="20% - Accent1 4 5 3 4 3 3 2 2 2" xfId="43720" xr:uid="{00000000-0005-0000-0000-000011AA0000}"/>
    <cellStyle name="20% - Accent1 4 5 3 4 3 3 2 3" xfId="43721" xr:uid="{00000000-0005-0000-0000-000012AA0000}"/>
    <cellStyle name="20% - Accent1 4 5 3 4 3 3 3" xfId="43722" xr:uid="{00000000-0005-0000-0000-000013AA0000}"/>
    <cellStyle name="20% - Accent1 4 5 3 4 3 3 3 2" xfId="43723" xr:uid="{00000000-0005-0000-0000-000014AA0000}"/>
    <cellStyle name="20% - Accent1 4 5 3 4 3 3 4" xfId="43724" xr:uid="{00000000-0005-0000-0000-000015AA0000}"/>
    <cellStyle name="20% - Accent1 4 5 3 4 3 4" xfId="43725" xr:uid="{00000000-0005-0000-0000-000016AA0000}"/>
    <cellStyle name="20% - Accent1 4 5 3 4 3 4 2" xfId="43726" xr:uid="{00000000-0005-0000-0000-000017AA0000}"/>
    <cellStyle name="20% - Accent1 4 5 3 4 3 4 2 2" xfId="43727" xr:uid="{00000000-0005-0000-0000-000018AA0000}"/>
    <cellStyle name="20% - Accent1 4 5 3 4 3 4 2 2 2" xfId="43728" xr:uid="{00000000-0005-0000-0000-000019AA0000}"/>
    <cellStyle name="20% - Accent1 4 5 3 4 3 4 2 3" xfId="43729" xr:uid="{00000000-0005-0000-0000-00001AAA0000}"/>
    <cellStyle name="20% - Accent1 4 5 3 4 3 4 3" xfId="43730" xr:uid="{00000000-0005-0000-0000-00001BAA0000}"/>
    <cellStyle name="20% - Accent1 4 5 3 4 3 4 3 2" xfId="43731" xr:uid="{00000000-0005-0000-0000-00001CAA0000}"/>
    <cellStyle name="20% - Accent1 4 5 3 4 3 4 4" xfId="43732" xr:uid="{00000000-0005-0000-0000-00001DAA0000}"/>
    <cellStyle name="20% - Accent1 4 5 3 4 3 5" xfId="43733" xr:uid="{00000000-0005-0000-0000-00001EAA0000}"/>
    <cellStyle name="20% - Accent1 4 5 3 4 3 5 2" xfId="43734" xr:uid="{00000000-0005-0000-0000-00001FAA0000}"/>
    <cellStyle name="20% - Accent1 4 5 3 4 3 5 2 2" xfId="43735" xr:uid="{00000000-0005-0000-0000-000020AA0000}"/>
    <cellStyle name="20% - Accent1 4 5 3 4 3 5 3" xfId="43736" xr:uid="{00000000-0005-0000-0000-000021AA0000}"/>
    <cellStyle name="20% - Accent1 4 5 3 4 3 6" xfId="43737" xr:uid="{00000000-0005-0000-0000-000022AA0000}"/>
    <cellStyle name="20% - Accent1 4 5 3 4 3 6 2" xfId="43738" xr:uid="{00000000-0005-0000-0000-000023AA0000}"/>
    <cellStyle name="20% - Accent1 4 5 3 4 3 6 2 2" xfId="43739" xr:uid="{00000000-0005-0000-0000-000024AA0000}"/>
    <cellStyle name="20% - Accent1 4 5 3 4 3 6 3" xfId="43740" xr:uid="{00000000-0005-0000-0000-000025AA0000}"/>
    <cellStyle name="20% - Accent1 4 5 3 4 3 7" xfId="43741" xr:uid="{00000000-0005-0000-0000-000026AA0000}"/>
    <cellStyle name="20% - Accent1 4 5 3 4 3 7 2" xfId="43742" xr:uid="{00000000-0005-0000-0000-000027AA0000}"/>
    <cellStyle name="20% - Accent1 4 5 3 4 3 8" xfId="43743" xr:uid="{00000000-0005-0000-0000-000028AA0000}"/>
    <cellStyle name="20% - Accent1 4 5 3 4 3 8 2" xfId="43744" xr:uid="{00000000-0005-0000-0000-000029AA0000}"/>
    <cellStyle name="20% - Accent1 4 5 3 4 3 9" xfId="43745" xr:uid="{00000000-0005-0000-0000-00002AAA0000}"/>
    <cellStyle name="20% - Accent1 4 5 3 4 4" xfId="43746" xr:uid="{00000000-0005-0000-0000-00002BAA0000}"/>
    <cellStyle name="20% - Accent1 4 5 3 4 4 2" xfId="43747" xr:uid="{00000000-0005-0000-0000-00002CAA0000}"/>
    <cellStyle name="20% - Accent1 4 5 3 4 4 2 2" xfId="43748" xr:uid="{00000000-0005-0000-0000-00002DAA0000}"/>
    <cellStyle name="20% - Accent1 4 5 3 4 4 2 2 2" xfId="43749" xr:uid="{00000000-0005-0000-0000-00002EAA0000}"/>
    <cellStyle name="20% - Accent1 4 5 3 4 4 2 3" xfId="43750" xr:uid="{00000000-0005-0000-0000-00002FAA0000}"/>
    <cellStyle name="20% - Accent1 4 5 3 4 4 3" xfId="43751" xr:uid="{00000000-0005-0000-0000-000030AA0000}"/>
    <cellStyle name="20% - Accent1 4 5 3 4 4 3 2" xfId="43752" xr:uid="{00000000-0005-0000-0000-000031AA0000}"/>
    <cellStyle name="20% - Accent1 4 5 3 4 4 4" xfId="43753" xr:uid="{00000000-0005-0000-0000-000032AA0000}"/>
    <cellStyle name="20% - Accent1 4 5 3 4 5" xfId="43754" xr:uid="{00000000-0005-0000-0000-000033AA0000}"/>
    <cellStyle name="20% - Accent1 4 5 3 4 5 2" xfId="43755" xr:uid="{00000000-0005-0000-0000-000034AA0000}"/>
    <cellStyle name="20% - Accent1 4 5 3 4 5 2 2" xfId="43756" xr:uid="{00000000-0005-0000-0000-000035AA0000}"/>
    <cellStyle name="20% - Accent1 4 5 3 4 5 2 2 2" xfId="43757" xr:uid="{00000000-0005-0000-0000-000036AA0000}"/>
    <cellStyle name="20% - Accent1 4 5 3 4 5 2 3" xfId="43758" xr:uid="{00000000-0005-0000-0000-000037AA0000}"/>
    <cellStyle name="20% - Accent1 4 5 3 4 5 3" xfId="43759" xr:uid="{00000000-0005-0000-0000-000038AA0000}"/>
    <cellStyle name="20% - Accent1 4 5 3 4 5 3 2" xfId="43760" xr:uid="{00000000-0005-0000-0000-000039AA0000}"/>
    <cellStyle name="20% - Accent1 4 5 3 4 5 4" xfId="43761" xr:uid="{00000000-0005-0000-0000-00003AAA0000}"/>
    <cellStyle name="20% - Accent1 4 5 3 4 6" xfId="43762" xr:uid="{00000000-0005-0000-0000-00003BAA0000}"/>
    <cellStyle name="20% - Accent1 4 5 3 4 6 2" xfId="43763" xr:uid="{00000000-0005-0000-0000-00003CAA0000}"/>
    <cellStyle name="20% - Accent1 4 5 3 4 6 2 2" xfId="43764" xr:uid="{00000000-0005-0000-0000-00003DAA0000}"/>
    <cellStyle name="20% - Accent1 4 5 3 4 6 2 2 2" xfId="43765" xr:uid="{00000000-0005-0000-0000-00003EAA0000}"/>
    <cellStyle name="20% - Accent1 4 5 3 4 6 2 3" xfId="43766" xr:uid="{00000000-0005-0000-0000-00003FAA0000}"/>
    <cellStyle name="20% - Accent1 4 5 3 4 6 3" xfId="43767" xr:uid="{00000000-0005-0000-0000-000040AA0000}"/>
    <cellStyle name="20% - Accent1 4 5 3 4 6 3 2" xfId="43768" xr:uid="{00000000-0005-0000-0000-000041AA0000}"/>
    <cellStyle name="20% - Accent1 4 5 3 4 6 4" xfId="43769" xr:uid="{00000000-0005-0000-0000-000042AA0000}"/>
    <cellStyle name="20% - Accent1 4 5 3 4 7" xfId="43770" xr:uid="{00000000-0005-0000-0000-000043AA0000}"/>
    <cellStyle name="20% - Accent1 4 5 3 4 7 2" xfId="43771" xr:uid="{00000000-0005-0000-0000-000044AA0000}"/>
    <cellStyle name="20% - Accent1 4 5 3 4 7 2 2" xfId="43772" xr:uid="{00000000-0005-0000-0000-000045AA0000}"/>
    <cellStyle name="20% - Accent1 4 5 3 4 7 3" xfId="43773" xr:uid="{00000000-0005-0000-0000-000046AA0000}"/>
    <cellStyle name="20% - Accent1 4 5 3 4 8" xfId="43774" xr:uid="{00000000-0005-0000-0000-000047AA0000}"/>
    <cellStyle name="20% - Accent1 4 5 3 4 8 2" xfId="43775" xr:uid="{00000000-0005-0000-0000-000048AA0000}"/>
    <cellStyle name="20% - Accent1 4 5 3 4 8 2 2" xfId="43776" xr:uid="{00000000-0005-0000-0000-000049AA0000}"/>
    <cellStyle name="20% - Accent1 4 5 3 4 8 3" xfId="43777" xr:uid="{00000000-0005-0000-0000-00004AAA0000}"/>
    <cellStyle name="20% - Accent1 4 5 3 4 9" xfId="43778" xr:uid="{00000000-0005-0000-0000-00004BAA0000}"/>
    <cellStyle name="20% - Accent1 4 5 3 4 9 2" xfId="43779" xr:uid="{00000000-0005-0000-0000-00004CAA0000}"/>
    <cellStyle name="20% - Accent1 4 5 3 5" xfId="43780" xr:uid="{00000000-0005-0000-0000-00004DAA0000}"/>
    <cellStyle name="20% - Accent1 4 5 3 5 2" xfId="43781" xr:uid="{00000000-0005-0000-0000-00004EAA0000}"/>
    <cellStyle name="20% - Accent1 4 5 3 5 2 2" xfId="43782" xr:uid="{00000000-0005-0000-0000-00004FAA0000}"/>
    <cellStyle name="20% - Accent1 4 5 3 5 2 2 2" xfId="43783" xr:uid="{00000000-0005-0000-0000-000050AA0000}"/>
    <cellStyle name="20% - Accent1 4 5 3 5 2 2 2 2" xfId="43784" xr:uid="{00000000-0005-0000-0000-000051AA0000}"/>
    <cellStyle name="20% - Accent1 4 5 3 5 2 2 3" xfId="43785" xr:uid="{00000000-0005-0000-0000-000052AA0000}"/>
    <cellStyle name="20% - Accent1 4 5 3 5 2 3" xfId="43786" xr:uid="{00000000-0005-0000-0000-000053AA0000}"/>
    <cellStyle name="20% - Accent1 4 5 3 5 2 3 2" xfId="43787" xr:uid="{00000000-0005-0000-0000-000054AA0000}"/>
    <cellStyle name="20% - Accent1 4 5 3 5 2 4" xfId="43788" xr:uid="{00000000-0005-0000-0000-000055AA0000}"/>
    <cellStyle name="20% - Accent1 4 5 3 5 3" xfId="43789" xr:uid="{00000000-0005-0000-0000-000056AA0000}"/>
    <cellStyle name="20% - Accent1 4 5 3 5 3 2" xfId="43790" xr:uid="{00000000-0005-0000-0000-000057AA0000}"/>
    <cellStyle name="20% - Accent1 4 5 3 5 3 2 2" xfId="43791" xr:uid="{00000000-0005-0000-0000-000058AA0000}"/>
    <cellStyle name="20% - Accent1 4 5 3 5 3 2 2 2" xfId="43792" xr:uid="{00000000-0005-0000-0000-000059AA0000}"/>
    <cellStyle name="20% - Accent1 4 5 3 5 3 2 3" xfId="43793" xr:uid="{00000000-0005-0000-0000-00005AAA0000}"/>
    <cellStyle name="20% - Accent1 4 5 3 5 3 3" xfId="43794" xr:uid="{00000000-0005-0000-0000-00005BAA0000}"/>
    <cellStyle name="20% - Accent1 4 5 3 5 3 3 2" xfId="43795" xr:uid="{00000000-0005-0000-0000-00005CAA0000}"/>
    <cellStyle name="20% - Accent1 4 5 3 5 3 4" xfId="43796" xr:uid="{00000000-0005-0000-0000-00005DAA0000}"/>
    <cellStyle name="20% - Accent1 4 5 3 5 4" xfId="43797" xr:uid="{00000000-0005-0000-0000-00005EAA0000}"/>
    <cellStyle name="20% - Accent1 4 5 3 5 4 2" xfId="43798" xr:uid="{00000000-0005-0000-0000-00005FAA0000}"/>
    <cellStyle name="20% - Accent1 4 5 3 5 4 2 2" xfId="43799" xr:uid="{00000000-0005-0000-0000-000060AA0000}"/>
    <cellStyle name="20% - Accent1 4 5 3 5 4 2 2 2" xfId="43800" xr:uid="{00000000-0005-0000-0000-000061AA0000}"/>
    <cellStyle name="20% - Accent1 4 5 3 5 4 2 3" xfId="43801" xr:uid="{00000000-0005-0000-0000-000062AA0000}"/>
    <cellStyle name="20% - Accent1 4 5 3 5 4 3" xfId="43802" xr:uid="{00000000-0005-0000-0000-000063AA0000}"/>
    <cellStyle name="20% - Accent1 4 5 3 5 4 3 2" xfId="43803" xr:uid="{00000000-0005-0000-0000-000064AA0000}"/>
    <cellStyle name="20% - Accent1 4 5 3 5 4 4" xfId="43804" xr:uid="{00000000-0005-0000-0000-000065AA0000}"/>
    <cellStyle name="20% - Accent1 4 5 3 5 5" xfId="43805" xr:uid="{00000000-0005-0000-0000-000066AA0000}"/>
    <cellStyle name="20% - Accent1 4 5 3 5 5 2" xfId="43806" xr:uid="{00000000-0005-0000-0000-000067AA0000}"/>
    <cellStyle name="20% - Accent1 4 5 3 5 5 2 2" xfId="43807" xr:uid="{00000000-0005-0000-0000-000068AA0000}"/>
    <cellStyle name="20% - Accent1 4 5 3 5 5 3" xfId="43808" xr:uid="{00000000-0005-0000-0000-000069AA0000}"/>
    <cellStyle name="20% - Accent1 4 5 3 5 6" xfId="43809" xr:uid="{00000000-0005-0000-0000-00006AAA0000}"/>
    <cellStyle name="20% - Accent1 4 5 3 5 6 2" xfId="43810" xr:uid="{00000000-0005-0000-0000-00006BAA0000}"/>
    <cellStyle name="20% - Accent1 4 5 3 5 6 2 2" xfId="43811" xr:uid="{00000000-0005-0000-0000-00006CAA0000}"/>
    <cellStyle name="20% - Accent1 4 5 3 5 6 3" xfId="43812" xr:uid="{00000000-0005-0000-0000-00006DAA0000}"/>
    <cellStyle name="20% - Accent1 4 5 3 5 7" xfId="43813" xr:uid="{00000000-0005-0000-0000-00006EAA0000}"/>
    <cellStyle name="20% - Accent1 4 5 3 5 7 2" xfId="43814" xr:uid="{00000000-0005-0000-0000-00006FAA0000}"/>
    <cellStyle name="20% - Accent1 4 5 3 5 8" xfId="43815" xr:uid="{00000000-0005-0000-0000-000070AA0000}"/>
    <cellStyle name="20% - Accent1 4 5 3 5 8 2" xfId="43816" xr:uid="{00000000-0005-0000-0000-000071AA0000}"/>
    <cellStyle name="20% - Accent1 4 5 3 5 9" xfId="43817" xr:uid="{00000000-0005-0000-0000-000072AA0000}"/>
    <cellStyle name="20% - Accent1 4 5 3 6" xfId="43818" xr:uid="{00000000-0005-0000-0000-000073AA0000}"/>
    <cellStyle name="20% - Accent1 4 5 3 6 2" xfId="43819" xr:uid="{00000000-0005-0000-0000-000074AA0000}"/>
    <cellStyle name="20% - Accent1 4 5 3 6 2 2" xfId="43820" xr:uid="{00000000-0005-0000-0000-000075AA0000}"/>
    <cellStyle name="20% - Accent1 4 5 3 6 2 2 2" xfId="43821" xr:uid="{00000000-0005-0000-0000-000076AA0000}"/>
    <cellStyle name="20% - Accent1 4 5 3 6 2 2 2 2" xfId="43822" xr:uid="{00000000-0005-0000-0000-000077AA0000}"/>
    <cellStyle name="20% - Accent1 4 5 3 6 2 2 3" xfId="43823" xr:uid="{00000000-0005-0000-0000-000078AA0000}"/>
    <cellStyle name="20% - Accent1 4 5 3 6 2 3" xfId="43824" xr:uid="{00000000-0005-0000-0000-000079AA0000}"/>
    <cellStyle name="20% - Accent1 4 5 3 6 2 3 2" xfId="43825" xr:uid="{00000000-0005-0000-0000-00007AAA0000}"/>
    <cellStyle name="20% - Accent1 4 5 3 6 2 4" xfId="43826" xr:uid="{00000000-0005-0000-0000-00007BAA0000}"/>
    <cellStyle name="20% - Accent1 4 5 3 6 3" xfId="43827" xr:uid="{00000000-0005-0000-0000-00007CAA0000}"/>
    <cellStyle name="20% - Accent1 4 5 3 6 3 2" xfId="43828" xr:uid="{00000000-0005-0000-0000-00007DAA0000}"/>
    <cellStyle name="20% - Accent1 4 5 3 6 3 2 2" xfId="43829" xr:uid="{00000000-0005-0000-0000-00007EAA0000}"/>
    <cellStyle name="20% - Accent1 4 5 3 6 3 2 2 2" xfId="43830" xr:uid="{00000000-0005-0000-0000-00007FAA0000}"/>
    <cellStyle name="20% - Accent1 4 5 3 6 3 2 3" xfId="43831" xr:uid="{00000000-0005-0000-0000-000080AA0000}"/>
    <cellStyle name="20% - Accent1 4 5 3 6 3 3" xfId="43832" xr:uid="{00000000-0005-0000-0000-000081AA0000}"/>
    <cellStyle name="20% - Accent1 4 5 3 6 3 3 2" xfId="43833" xr:uid="{00000000-0005-0000-0000-000082AA0000}"/>
    <cellStyle name="20% - Accent1 4 5 3 6 3 4" xfId="43834" xr:uid="{00000000-0005-0000-0000-000083AA0000}"/>
    <cellStyle name="20% - Accent1 4 5 3 6 4" xfId="43835" xr:uid="{00000000-0005-0000-0000-000084AA0000}"/>
    <cellStyle name="20% - Accent1 4 5 3 6 4 2" xfId="43836" xr:uid="{00000000-0005-0000-0000-000085AA0000}"/>
    <cellStyle name="20% - Accent1 4 5 3 6 4 2 2" xfId="43837" xr:uid="{00000000-0005-0000-0000-000086AA0000}"/>
    <cellStyle name="20% - Accent1 4 5 3 6 4 2 2 2" xfId="43838" xr:uid="{00000000-0005-0000-0000-000087AA0000}"/>
    <cellStyle name="20% - Accent1 4 5 3 6 4 2 3" xfId="43839" xr:uid="{00000000-0005-0000-0000-000088AA0000}"/>
    <cellStyle name="20% - Accent1 4 5 3 6 4 3" xfId="43840" xr:uid="{00000000-0005-0000-0000-000089AA0000}"/>
    <cellStyle name="20% - Accent1 4 5 3 6 4 3 2" xfId="43841" xr:uid="{00000000-0005-0000-0000-00008AAA0000}"/>
    <cellStyle name="20% - Accent1 4 5 3 6 4 4" xfId="43842" xr:uid="{00000000-0005-0000-0000-00008BAA0000}"/>
    <cellStyle name="20% - Accent1 4 5 3 6 5" xfId="43843" xr:uid="{00000000-0005-0000-0000-00008CAA0000}"/>
    <cellStyle name="20% - Accent1 4 5 3 6 5 2" xfId="43844" xr:uid="{00000000-0005-0000-0000-00008DAA0000}"/>
    <cellStyle name="20% - Accent1 4 5 3 6 5 2 2" xfId="43845" xr:uid="{00000000-0005-0000-0000-00008EAA0000}"/>
    <cellStyle name="20% - Accent1 4 5 3 6 5 3" xfId="43846" xr:uid="{00000000-0005-0000-0000-00008FAA0000}"/>
    <cellStyle name="20% - Accent1 4 5 3 6 6" xfId="43847" xr:uid="{00000000-0005-0000-0000-000090AA0000}"/>
    <cellStyle name="20% - Accent1 4 5 3 6 6 2" xfId="43848" xr:uid="{00000000-0005-0000-0000-000091AA0000}"/>
    <cellStyle name="20% - Accent1 4 5 3 6 6 2 2" xfId="43849" xr:uid="{00000000-0005-0000-0000-000092AA0000}"/>
    <cellStyle name="20% - Accent1 4 5 3 6 6 3" xfId="43850" xr:uid="{00000000-0005-0000-0000-000093AA0000}"/>
    <cellStyle name="20% - Accent1 4 5 3 6 7" xfId="43851" xr:uid="{00000000-0005-0000-0000-000094AA0000}"/>
    <cellStyle name="20% - Accent1 4 5 3 6 7 2" xfId="43852" xr:uid="{00000000-0005-0000-0000-000095AA0000}"/>
    <cellStyle name="20% - Accent1 4 5 3 6 8" xfId="43853" xr:uid="{00000000-0005-0000-0000-000096AA0000}"/>
    <cellStyle name="20% - Accent1 4 5 3 6 8 2" xfId="43854" xr:uid="{00000000-0005-0000-0000-000097AA0000}"/>
    <cellStyle name="20% - Accent1 4 5 3 6 9" xfId="43855" xr:uid="{00000000-0005-0000-0000-000098AA0000}"/>
    <cellStyle name="20% - Accent1 4 5 3 7" xfId="43856" xr:uid="{00000000-0005-0000-0000-000099AA0000}"/>
    <cellStyle name="20% - Accent1 4 5 3 7 2" xfId="43857" xr:uid="{00000000-0005-0000-0000-00009AAA0000}"/>
    <cellStyle name="20% - Accent1 4 5 3 7 2 2" xfId="43858" xr:uid="{00000000-0005-0000-0000-00009BAA0000}"/>
    <cellStyle name="20% - Accent1 4 5 3 7 2 2 2" xfId="43859" xr:uid="{00000000-0005-0000-0000-00009CAA0000}"/>
    <cellStyle name="20% - Accent1 4 5 3 7 2 3" xfId="43860" xr:uid="{00000000-0005-0000-0000-00009DAA0000}"/>
    <cellStyle name="20% - Accent1 4 5 3 7 3" xfId="43861" xr:uid="{00000000-0005-0000-0000-00009EAA0000}"/>
    <cellStyle name="20% - Accent1 4 5 3 7 3 2" xfId="43862" xr:uid="{00000000-0005-0000-0000-00009FAA0000}"/>
    <cellStyle name="20% - Accent1 4 5 3 7 4" xfId="43863" xr:uid="{00000000-0005-0000-0000-0000A0AA0000}"/>
    <cellStyle name="20% - Accent1 4 5 3 8" xfId="43864" xr:uid="{00000000-0005-0000-0000-0000A1AA0000}"/>
    <cellStyle name="20% - Accent1 4 5 3 8 2" xfId="43865" xr:uid="{00000000-0005-0000-0000-0000A2AA0000}"/>
    <cellStyle name="20% - Accent1 4 5 3 8 2 2" xfId="43866" xr:uid="{00000000-0005-0000-0000-0000A3AA0000}"/>
    <cellStyle name="20% - Accent1 4 5 3 8 2 2 2" xfId="43867" xr:uid="{00000000-0005-0000-0000-0000A4AA0000}"/>
    <cellStyle name="20% - Accent1 4 5 3 8 2 3" xfId="43868" xr:uid="{00000000-0005-0000-0000-0000A5AA0000}"/>
    <cellStyle name="20% - Accent1 4 5 3 8 3" xfId="43869" xr:uid="{00000000-0005-0000-0000-0000A6AA0000}"/>
    <cellStyle name="20% - Accent1 4 5 3 8 3 2" xfId="43870" xr:uid="{00000000-0005-0000-0000-0000A7AA0000}"/>
    <cellStyle name="20% - Accent1 4 5 3 8 4" xfId="43871" xr:uid="{00000000-0005-0000-0000-0000A8AA0000}"/>
    <cellStyle name="20% - Accent1 4 5 3 9" xfId="43872" xr:uid="{00000000-0005-0000-0000-0000A9AA0000}"/>
    <cellStyle name="20% - Accent1 4 5 3 9 2" xfId="43873" xr:uid="{00000000-0005-0000-0000-0000AAAA0000}"/>
    <cellStyle name="20% - Accent1 4 5 3 9 2 2" xfId="43874" xr:uid="{00000000-0005-0000-0000-0000ABAA0000}"/>
    <cellStyle name="20% - Accent1 4 5 3 9 2 2 2" xfId="43875" xr:uid="{00000000-0005-0000-0000-0000ACAA0000}"/>
    <cellStyle name="20% - Accent1 4 5 3 9 2 3" xfId="43876" xr:uid="{00000000-0005-0000-0000-0000ADAA0000}"/>
    <cellStyle name="20% - Accent1 4 5 3 9 3" xfId="43877" xr:uid="{00000000-0005-0000-0000-0000AEAA0000}"/>
    <cellStyle name="20% - Accent1 4 5 3 9 3 2" xfId="43878" xr:uid="{00000000-0005-0000-0000-0000AFAA0000}"/>
    <cellStyle name="20% - Accent1 4 5 3 9 4" xfId="43879" xr:uid="{00000000-0005-0000-0000-0000B0AA0000}"/>
    <cellStyle name="20% - Accent1 4 5 4" xfId="43880" xr:uid="{00000000-0005-0000-0000-0000B1AA0000}"/>
    <cellStyle name="20% - Accent1 4 5 4 10" xfId="43881" xr:uid="{00000000-0005-0000-0000-0000B2AA0000}"/>
    <cellStyle name="20% - Accent1 4 5 4 10 2" xfId="43882" xr:uid="{00000000-0005-0000-0000-0000B3AA0000}"/>
    <cellStyle name="20% - Accent1 4 5 4 11" xfId="43883" xr:uid="{00000000-0005-0000-0000-0000B4AA0000}"/>
    <cellStyle name="20% - Accent1 4 5 4 2" xfId="43884" xr:uid="{00000000-0005-0000-0000-0000B5AA0000}"/>
    <cellStyle name="20% - Accent1 4 5 4 2 2" xfId="43885" xr:uid="{00000000-0005-0000-0000-0000B6AA0000}"/>
    <cellStyle name="20% - Accent1 4 5 4 2 2 2" xfId="43886" xr:uid="{00000000-0005-0000-0000-0000B7AA0000}"/>
    <cellStyle name="20% - Accent1 4 5 4 2 2 2 2" xfId="43887" xr:uid="{00000000-0005-0000-0000-0000B8AA0000}"/>
    <cellStyle name="20% - Accent1 4 5 4 2 2 2 2 2" xfId="43888" xr:uid="{00000000-0005-0000-0000-0000B9AA0000}"/>
    <cellStyle name="20% - Accent1 4 5 4 2 2 2 3" xfId="43889" xr:uid="{00000000-0005-0000-0000-0000BAAA0000}"/>
    <cellStyle name="20% - Accent1 4 5 4 2 2 3" xfId="43890" xr:uid="{00000000-0005-0000-0000-0000BBAA0000}"/>
    <cellStyle name="20% - Accent1 4 5 4 2 2 3 2" xfId="43891" xr:uid="{00000000-0005-0000-0000-0000BCAA0000}"/>
    <cellStyle name="20% - Accent1 4 5 4 2 2 4" xfId="43892" xr:uid="{00000000-0005-0000-0000-0000BDAA0000}"/>
    <cellStyle name="20% - Accent1 4 5 4 2 3" xfId="43893" xr:uid="{00000000-0005-0000-0000-0000BEAA0000}"/>
    <cellStyle name="20% - Accent1 4 5 4 2 3 2" xfId="43894" xr:uid="{00000000-0005-0000-0000-0000BFAA0000}"/>
    <cellStyle name="20% - Accent1 4 5 4 2 3 2 2" xfId="43895" xr:uid="{00000000-0005-0000-0000-0000C0AA0000}"/>
    <cellStyle name="20% - Accent1 4 5 4 2 3 2 2 2" xfId="43896" xr:uid="{00000000-0005-0000-0000-0000C1AA0000}"/>
    <cellStyle name="20% - Accent1 4 5 4 2 3 2 3" xfId="43897" xr:uid="{00000000-0005-0000-0000-0000C2AA0000}"/>
    <cellStyle name="20% - Accent1 4 5 4 2 3 3" xfId="43898" xr:uid="{00000000-0005-0000-0000-0000C3AA0000}"/>
    <cellStyle name="20% - Accent1 4 5 4 2 3 3 2" xfId="43899" xr:uid="{00000000-0005-0000-0000-0000C4AA0000}"/>
    <cellStyle name="20% - Accent1 4 5 4 2 3 4" xfId="43900" xr:uid="{00000000-0005-0000-0000-0000C5AA0000}"/>
    <cellStyle name="20% - Accent1 4 5 4 2 4" xfId="43901" xr:uid="{00000000-0005-0000-0000-0000C6AA0000}"/>
    <cellStyle name="20% - Accent1 4 5 4 2 4 2" xfId="43902" xr:uid="{00000000-0005-0000-0000-0000C7AA0000}"/>
    <cellStyle name="20% - Accent1 4 5 4 2 4 2 2" xfId="43903" xr:uid="{00000000-0005-0000-0000-0000C8AA0000}"/>
    <cellStyle name="20% - Accent1 4 5 4 2 4 2 2 2" xfId="43904" xr:uid="{00000000-0005-0000-0000-0000C9AA0000}"/>
    <cellStyle name="20% - Accent1 4 5 4 2 4 2 3" xfId="43905" xr:uid="{00000000-0005-0000-0000-0000CAAA0000}"/>
    <cellStyle name="20% - Accent1 4 5 4 2 4 3" xfId="43906" xr:uid="{00000000-0005-0000-0000-0000CBAA0000}"/>
    <cellStyle name="20% - Accent1 4 5 4 2 4 3 2" xfId="43907" xr:uid="{00000000-0005-0000-0000-0000CCAA0000}"/>
    <cellStyle name="20% - Accent1 4 5 4 2 4 4" xfId="43908" xr:uid="{00000000-0005-0000-0000-0000CDAA0000}"/>
    <cellStyle name="20% - Accent1 4 5 4 2 5" xfId="43909" xr:uid="{00000000-0005-0000-0000-0000CEAA0000}"/>
    <cellStyle name="20% - Accent1 4 5 4 2 5 2" xfId="43910" xr:uid="{00000000-0005-0000-0000-0000CFAA0000}"/>
    <cellStyle name="20% - Accent1 4 5 4 2 5 2 2" xfId="43911" xr:uid="{00000000-0005-0000-0000-0000D0AA0000}"/>
    <cellStyle name="20% - Accent1 4 5 4 2 5 3" xfId="43912" xr:uid="{00000000-0005-0000-0000-0000D1AA0000}"/>
    <cellStyle name="20% - Accent1 4 5 4 2 6" xfId="43913" xr:uid="{00000000-0005-0000-0000-0000D2AA0000}"/>
    <cellStyle name="20% - Accent1 4 5 4 2 6 2" xfId="43914" xr:uid="{00000000-0005-0000-0000-0000D3AA0000}"/>
    <cellStyle name="20% - Accent1 4 5 4 2 6 2 2" xfId="43915" xr:uid="{00000000-0005-0000-0000-0000D4AA0000}"/>
    <cellStyle name="20% - Accent1 4 5 4 2 6 3" xfId="43916" xr:uid="{00000000-0005-0000-0000-0000D5AA0000}"/>
    <cellStyle name="20% - Accent1 4 5 4 2 7" xfId="43917" xr:uid="{00000000-0005-0000-0000-0000D6AA0000}"/>
    <cellStyle name="20% - Accent1 4 5 4 2 7 2" xfId="43918" xr:uid="{00000000-0005-0000-0000-0000D7AA0000}"/>
    <cellStyle name="20% - Accent1 4 5 4 2 8" xfId="43919" xr:uid="{00000000-0005-0000-0000-0000D8AA0000}"/>
    <cellStyle name="20% - Accent1 4 5 4 2 8 2" xfId="43920" xr:uid="{00000000-0005-0000-0000-0000D9AA0000}"/>
    <cellStyle name="20% - Accent1 4 5 4 2 9" xfId="43921" xr:uid="{00000000-0005-0000-0000-0000DAAA0000}"/>
    <cellStyle name="20% - Accent1 4 5 4 3" xfId="43922" xr:uid="{00000000-0005-0000-0000-0000DBAA0000}"/>
    <cellStyle name="20% - Accent1 4 5 4 3 2" xfId="43923" xr:uid="{00000000-0005-0000-0000-0000DCAA0000}"/>
    <cellStyle name="20% - Accent1 4 5 4 3 2 2" xfId="43924" xr:uid="{00000000-0005-0000-0000-0000DDAA0000}"/>
    <cellStyle name="20% - Accent1 4 5 4 3 2 2 2" xfId="43925" xr:uid="{00000000-0005-0000-0000-0000DEAA0000}"/>
    <cellStyle name="20% - Accent1 4 5 4 3 2 2 2 2" xfId="43926" xr:uid="{00000000-0005-0000-0000-0000DFAA0000}"/>
    <cellStyle name="20% - Accent1 4 5 4 3 2 2 3" xfId="43927" xr:uid="{00000000-0005-0000-0000-0000E0AA0000}"/>
    <cellStyle name="20% - Accent1 4 5 4 3 2 3" xfId="43928" xr:uid="{00000000-0005-0000-0000-0000E1AA0000}"/>
    <cellStyle name="20% - Accent1 4 5 4 3 2 3 2" xfId="43929" xr:uid="{00000000-0005-0000-0000-0000E2AA0000}"/>
    <cellStyle name="20% - Accent1 4 5 4 3 2 4" xfId="43930" xr:uid="{00000000-0005-0000-0000-0000E3AA0000}"/>
    <cellStyle name="20% - Accent1 4 5 4 3 3" xfId="43931" xr:uid="{00000000-0005-0000-0000-0000E4AA0000}"/>
    <cellStyle name="20% - Accent1 4 5 4 3 3 2" xfId="43932" xr:uid="{00000000-0005-0000-0000-0000E5AA0000}"/>
    <cellStyle name="20% - Accent1 4 5 4 3 3 2 2" xfId="43933" xr:uid="{00000000-0005-0000-0000-0000E6AA0000}"/>
    <cellStyle name="20% - Accent1 4 5 4 3 3 2 2 2" xfId="43934" xr:uid="{00000000-0005-0000-0000-0000E7AA0000}"/>
    <cellStyle name="20% - Accent1 4 5 4 3 3 2 3" xfId="43935" xr:uid="{00000000-0005-0000-0000-0000E8AA0000}"/>
    <cellStyle name="20% - Accent1 4 5 4 3 3 3" xfId="43936" xr:uid="{00000000-0005-0000-0000-0000E9AA0000}"/>
    <cellStyle name="20% - Accent1 4 5 4 3 3 3 2" xfId="43937" xr:uid="{00000000-0005-0000-0000-0000EAAA0000}"/>
    <cellStyle name="20% - Accent1 4 5 4 3 3 4" xfId="43938" xr:uid="{00000000-0005-0000-0000-0000EBAA0000}"/>
    <cellStyle name="20% - Accent1 4 5 4 3 4" xfId="43939" xr:uid="{00000000-0005-0000-0000-0000ECAA0000}"/>
    <cellStyle name="20% - Accent1 4 5 4 3 4 2" xfId="43940" xr:uid="{00000000-0005-0000-0000-0000EDAA0000}"/>
    <cellStyle name="20% - Accent1 4 5 4 3 4 2 2" xfId="43941" xr:uid="{00000000-0005-0000-0000-0000EEAA0000}"/>
    <cellStyle name="20% - Accent1 4 5 4 3 4 2 2 2" xfId="43942" xr:uid="{00000000-0005-0000-0000-0000EFAA0000}"/>
    <cellStyle name="20% - Accent1 4 5 4 3 4 2 3" xfId="43943" xr:uid="{00000000-0005-0000-0000-0000F0AA0000}"/>
    <cellStyle name="20% - Accent1 4 5 4 3 4 3" xfId="43944" xr:uid="{00000000-0005-0000-0000-0000F1AA0000}"/>
    <cellStyle name="20% - Accent1 4 5 4 3 4 3 2" xfId="43945" xr:uid="{00000000-0005-0000-0000-0000F2AA0000}"/>
    <cellStyle name="20% - Accent1 4 5 4 3 4 4" xfId="43946" xr:uid="{00000000-0005-0000-0000-0000F3AA0000}"/>
    <cellStyle name="20% - Accent1 4 5 4 3 5" xfId="43947" xr:uid="{00000000-0005-0000-0000-0000F4AA0000}"/>
    <cellStyle name="20% - Accent1 4 5 4 3 5 2" xfId="43948" xr:uid="{00000000-0005-0000-0000-0000F5AA0000}"/>
    <cellStyle name="20% - Accent1 4 5 4 3 5 2 2" xfId="43949" xr:uid="{00000000-0005-0000-0000-0000F6AA0000}"/>
    <cellStyle name="20% - Accent1 4 5 4 3 5 3" xfId="43950" xr:uid="{00000000-0005-0000-0000-0000F7AA0000}"/>
    <cellStyle name="20% - Accent1 4 5 4 3 6" xfId="43951" xr:uid="{00000000-0005-0000-0000-0000F8AA0000}"/>
    <cellStyle name="20% - Accent1 4 5 4 3 6 2" xfId="43952" xr:uid="{00000000-0005-0000-0000-0000F9AA0000}"/>
    <cellStyle name="20% - Accent1 4 5 4 3 6 2 2" xfId="43953" xr:uid="{00000000-0005-0000-0000-0000FAAA0000}"/>
    <cellStyle name="20% - Accent1 4 5 4 3 6 3" xfId="43954" xr:uid="{00000000-0005-0000-0000-0000FBAA0000}"/>
    <cellStyle name="20% - Accent1 4 5 4 3 7" xfId="43955" xr:uid="{00000000-0005-0000-0000-0000FCAA0000}"/>
    <cellStyle name="20% - Accent1 4 5 4 3 7 2" xfId="43956" xr:uid="{00000000-0005-0000-0000-0000FDAA0000}"/>
    <cellStyle name="20% - Accent1 4 5 4 3 8" xfId="43957" xr:uid="{00000000-0005-0000-0000-0000FEAA0000}"/>
    <cellStyle name="20% - Accent1 4 5 4 3 8 2" xfId="43958" xr:uid="{00000000-0005-0000-0000-0000FFAA0000}"/>
    <cellStyle name="20% - Accent1 4 5 4 3 9" xfId="43959" xr:uid="{00000000-0005-0000-0000-000000AB0000}"/>
    <cellStyle name="20% - Accent1 4 5 4 4" xfId="43960" xr:uid="{00000000-0005-0000-0000-000001AB0000}"/>
    <cellStyle name="20% - Accent1 4 5 4 4 2" xfId="43961" xr:uid="{00000000-0005-0000-0000-000002AB0000}"/>
    <cellStyle name="20% - Accent1 4 5 4 4 2 2" xfId="43962" xr:uid="{00000000-0005-0000-0000-000003AB0000}"/>
    <cellStyle name="20% - Accent1 4 5 4 4 2 2 2" xfId="43963" xr:uid="{00000000-0005-0000-0000-000004AB0000}"/>
    <cellStyle name="20% - Accent1 4 5 4 4 2 3" xfId="43964" xr:uid="{00000000-0005-0000-0000-000005AB0000}"/>
    <cellStyle name="20% - Accent1 4 5 4 4 3" xfId="43965" xr:uid="{00000000-0005-0000-0000-000006AB0000}"/>
    <cellStyle name="20% - Accent1 4 5 4 4 3 2" xfId="43966" xr:uid="{00000000-0005-0000-0000-000007AB0000}"/>
    <cellStyle name="20% - Accent1 4 5 4 4 4" xfId="43967" xr:uid="{00000000-0005-0000-0000-000008AB0000}"/>
    <cellStyle name="20% - Accent1 4 5 4 5" xfId="43968" xr:uid="{00000000-0005-0000-0000-000009AB0000}"/>
    <cellStyle name="20% - Accent1 4 5 4 5 2" xfId="43969" xr:uid="{00000000-0005-0000-0000-00000AAB0000}"/>
    <cellStyle name="20% - Accent1 4 5 4 5 2 2" xfId="43970" xr:uid="{00000000-0005-0000-0000-00000BAB0000}"/>
    <cellStyle name="20% - Accent1 4 5 4 5 2 2 2" xfId="43971" xr:uid="{00000000-0005-0000-0000-00000CAB0000}"/>
    <cellStyle name="20% - Accent1 4 5 4 5 2 3" xfId="43972" xr:uid="{00000000-0005-0000-0000-00000DAB0000}"/>
    <cellStyle name="20% - Accent1 4 5 4 5 3" xfId="43973" xr:uid="{00000000-0005-0000-0000-00000EAB0000}"/>
    <cellStyle name="20% - Accent1 4 5 4 5 3 2" xfId="43974" xr:uid="{00000000-0005-0000-0000-00000FAB0000}"/>
    <cellStyle name="20% - Accent1 4 5 4 5 4" xfId="43975" xr:uid="{00000000-0005-0000-0000-000010AB0000}"/>
    <cellStyle name="20% - Accent1 4 5 4 6" xfId="43976" xr:uid="{00000000-0005-0000-0000-000011AB0000}"/>
    <cellStyle name="20% - Accent1 4 5 4 6 2" xfId="43977" xr:uid="{00000000-0005-0000-0000-000012AB0000}"/>
    <cellStyle name="20% - Accent1 4 5 4 6 2 2" xfId="43978" xr:uid="{00000000-0005-0000-0000-000013AB0000}"/>
    <cellStyle name="20% - Accent1 4 5 4 6 2 2 2" xfId="43979" xr:uid="{00000000-0005-0000-0000-000014AB0000}"/>
    <cellStyle name="20% - Accent1 4 5 4 6 2 3" xfId="43980" xr:uid="{00000000-0005-0000-0000-000015AB0000}"/>
    <cellStyle name="20% - Accent1 4 5 4 6 3" xfId="43981" xr:uid="{00000000-0005-0000-0000-000016AB0000}"/>
    <cellStyle name="20% - Accent1 4 5 4 6 3 2" xfId="43982" xr:uid="{00000000-0005-0000-0000-000017AB0000}"/>
    <cellStyle name="20% - Accent1 4 5 4 6 4" xfId="43983" xr:uid="{00000000-0005-0000-0000-000018AB0000}"/>
    <cellStyle name="20% - Accent1 4 5 4 7" xfId="43984" xr:uid="{00000000-0005-0000-0000-000019AB0000}"/>
    <cellStyle name="20% - Accent1 4 5 4 7 2" xfId="43985" xr:uid="{00000000-0005-0000-0000-00001AAB0000}"/>
    <cellStyle name="20% - Accent1 4 5 4 7 2 2" xfId="43986" xr:uid="{00000000-0005-0000-0000-00001BAB0000}"/>
    <cellStyle name="20% - Accent1 4 5 4 7 3" xfId="43987" xr:uid="{00000000-0005-0000-0000-00001CAB0000}"/>
    <cellStyle name="20% - Accent1 4 5 4 8" xfId="43988" xr:uid="{00000000-0005-0000-0000-00001DAB0000}"/>
    <cellStyle name="20% - Accent1 4 5 4 8 2" xfId="43989" xr:uid="{00000000-0005-0000-0000-00001EAB0000}"/>
    <cellStyle name="20% - Accent1 4 5 4 8 2 2" xfId="43990" xr:uid="{00000000-0005-0000-0000-00001FAB0000}"/>
    <cellStyle name="20% - Accent1 4 5 4 8 3" xfId="43991" xr:uid="{00000000-0005-0000-0000-000020AB0000}"/>
    <cellStyle name="20% - Accent1 4 5 4 9" xfId="43992" xr:uid="{00000000-0005-0000-0000-000021AB0000}"/>
    <cellStyle name="20% - Accent1 4 5 4 9 2" xfId="43993" xr:uid="{00000000-0005-0000-0000-000022AB0000}"/>
    <cellStyle name="20% - Accent1 4 5 5" xfId="43994" xr:uid="{00000000-0005-0000-0000-000023AB0000}"/>
    <cellStyle name="20% - Accent1 4 5 5 10" xfId="43995" xr:uid="{00000000-0005-0000-0000-000024AB0000}"/>
    <cellStyle name="20% - Accent1 4 5 5 10 2" xfId="43996" xr:uid="{00000000-0005-0000-0000-000025AB0000}"/>
    <cellStyle name="20% - Accent1 4 5 5 11" xfId="43997" xr:uid="{00000000-0005-0000-0000-000026AB0000}"/>
    <cellStyle name="20% - Accent1 4 5 5 2" xfId="43998" xr:uid="{00000000-0005-0000-0000-000027AB0000}"/>
    <cellStyle name="20% - Accent1 4 5 5 2 2" xfId="43999" xr:uid="{00000000-0005-0000-0000-000028AB0000}"/>
    <cellStyle name="20% - Accent1 4 5 5 2 2 2" xfId="44000" xr:uid="{00000000-0005-0000-0000-000029AB0000}"/>
    <cellStyle name="20% - Accent1 4 5 5 2 2 2 2" xfId="44001" xr:uid="{00000000-0005-0000-0000-00002AAB0000}"/>
    <cellStyle name="20% - Accent1 4 5 5 2 2 2 2 2" xfId="44002" xr:uid="{00000000-0005-0000-0000-00002BAB0000}"/>
    <cellStyle name="20% - Accent1 4 5 5 2 2 2 3" xfId="44003" xr:uid="{00000000-0005-0000-0000-00002CAB0000}"/>
    <cellStyle name="20% - Accent1 4 5 5 2 2 3" xfId="44004" xr:uid="{00000000-0005-0000-0000-00002DAB0000}"/>
    <cellStyle name="20% - Accent1 4 5 5 2 2 3 2" xfId="44005" xr:uid="{00000000-0005-0000-0000-00002EAB0000}"/>
    <cellStyle name="20% - Accent1 4 5 5 2 2 4" xfId="44006" xr:uid="{00000000-0005-0000-0000-00002FAB0000}"/>
    <cellStyle name="20% - Accent1 4 5 5 2 3" xfId="44007" xr:uid="{00000000-0005-0000-0000-000030AB0000}"/>
    <cellStyle name="20% - Accent1 4 5 5 2 3 2" xfId="44008" xr:uid="{00000000-0005-0000-0000-000031AB0000}"/>
    <cellStyle name="20% - Accent1 4 5 5 2 3 2 2" xfId="44009" xr:uid="{00000000-0005-0000-0000-000032AB0000}"/>
    <cellStyle name="20% - Accent1 4 5 5 2 3 2 2 2" xfId="44010" xr:uid="{00000000-0005-0000-0000-000033AB0000}"/>
    <cellStyle name="20% - Accent1 4 5 5 2 3 2 3" xfId="44011" xr:uid="{00000000-0005-0000-0000-000034AB0000}"/>
    <cellStyle name="20% - Accent1 4 5 5 2 3 3" xfId="44012" xr:uid="{00000000-0005-0000-0000-000035AB0000}"/>
    <cellStyle name="20% - Accent1 4 5 5 2 3 3 2" xfId="44013" xr:uid="{00000000-0005-0000-0000-000036AB0000}"/>
    <cellStyle name="20% - Accent1 4 5 5 2 3 4" xfId="44014" xr:uid="{00000000-0005-0000-0000-000037AB0000}"/>
    <cellStyle name="20% - Accent1 4 5 5 2 4" xfId="44015" xr:uid="{00000000-0005-0000-0000-000038AB0000}"/>
    <cellStyle name="20% - Accent1 4 5 5 2 4 2" xfId="44016" xr:uid="{00000000-0005-0000-0000-000039AB0000}"/>
    <cellStyle name="20% - Accent1 4 5 5 2 4 2 2" xfId="44017" xr:uid="{00000000-0005-0000-0000-00003AAB0000}"/>
    <cellStyle name="20% - Accent1 4 5 5 2 4 2 2 2" xfId="44018" xr:uid="{00000000-0005-0000-0000-00003BAB0000}"/>
    <cellStyle name="20% - Accent1 4 5 5 2 4 2 3" xfId="44019" xr:uid="{00000000-0005-0000-0000-00003CAB0000}"/>
    <cellStyle name="20% - Accent1 4 5 5 2 4 3" xfId="44020" xr:uid="{00000000-0005-0000-0000-00003DAB0000}"/>
    <cellStyle name="20% - Accent1 4 5 5 2 4 3 2" xfId="44021" xr:uid="{00000000-0005-0000-0000-00003EAB0000}"/>
    <cellStyle name="20% - Accent1 4 5 5 2 4 4" xfId="44022" xr:uid="{00000000-0005-0000-0000-00003FAB0000}"/>
    <cellStyle name="20% - Accent1 4 5 5 2 5" xfId="44023" xr:uid="{00000000-0005-0000-0000-000040AB0000}"/>
    <cellStyle name="20% - Accent1 4 5 5 2 5 2" xfId="44024" xr:uid="{00000000-0005-0000-0000-000041AB0000}"/>
    <cellStyle name="20% - Accent1 4 5 5 2 5 2 2" xfId="44025" xr:uid="{00000000-0005-0000-0000-000042AB0000}"/>
    <cellStyle name="20% - Accent1 4 5 5 2 5 3" xfId="44026" xr:uid="{00000000-0005-0000-0000-000043AB0000}"/>
    <cellStyle name="20% - Accent1 4 5 5 2 6" xfId="44027" xr:uid="{00000000-0005-0000-0000-000044AB0000}"/>
    <cellStyle name="20% - Accent1 4 5 5 2 6 2" xfId="44028" xr:uid="{00000000-0005-0000-0000-000045AB0000}"/>
    <cellStyle name="20% - Accent1 4 5 5 2 6 2 2" xfId="44029" xr:uid="{00000000-0005-0000-0000-000046AB0000}"/>
    <cellStyle name="20% - Accent1 4 5 5 2 6 3" xfId="44030" xr:uid="{00000000-0005-0000-0000-000047AB0000}"/>
    <cellStyle name="20% - Accent1 4 5 5 2 7" xfId="44031" xr:uid="{00000000-0005-0000-0000-000048AB0000}"/>
    <cellStyle name="20% - Accent1 4 5 5 2 7 2" xfId="44032" xr:uid="{00000000-0005-0000-0000-000049AB0000}"/>
    <cellStyle name="20% - Accent1 4 5 5 2 8" xfId="44033" xr:uid="{00000000-0005-0000-0000-00004AAB0000}"/>
    <cellStyle name="20% - Accent1 4 5 5 2 8 2" xfId="44034" xr:uid="{00000000-0005-0000-0000-00004BAB0000}"/>
    <cellStyle name="20% - Accent1 4 5 5 2 9" xfId="44035" xr:uid="{00000000-0005-0000-0000-00004CAB0000}"/>
    <cellStyle name="20% - Accent1 4 5 5 3" xfId="44036" xr:uid="{00000000-0005-0000-0000-00004DAB0000}"/>
    <cellStyle name="20% - Accent1 4 5 5 3 2" xfId="44037" xr:uid="{00000000-0005-0000-0000-00004EAB0000}"/>
    <cellStyle name="20% - Accent1 4 5 5 3 2 2" xfId="44038" xr:uid="{00000000-0005-0000-0000-00004FAB0000}"/>
    <cellStyle name="20% - Accent1 4 5 5 3 2 2 2" xfId="44039" xr:uid="{00000000-0005-0000-0000-000050AB0000}"/>
    <cellStyle name="20% - Accent1 4 5 5 3 2 2 2 2" xfId="44040" xr:uid="{00000000-0005-0000-0000-000051AB0000}"/>
    <cellStyle name="20% - Accent1 4 5 5 3 2 2 3" xfId="44041" xr:uid="{00000000-0005-0000-0000-000052AB0000}"/>
    <cellStyle name="20% - Accent1 4 5 5 3 2 3" xfId="44042" xr:uid="{00000000-0005-0000-0000-000053AB0000}"/>
    <cellStyle name="20% - Accent1 4 5 5 3 2 3 2" xfId="44043" xr:uid="{00000000-0005-0000-0000-000054AB0000}"/>
    <cellStyle name="20% - Accent1 4 5 5 3 2 4" xfId="44044" xr:uid="{00000000-0005-0000-0000-000055AB0000}"/>
    <cellStyle name="20% - Accent1 4 5 5 3 3" xfId="44045" xr:uid="{00000000-0005-0000-0000-000056AB0000}"/>
    <cellStyle name="20% - Accent1 4 5 5 3 3 2" xfId="44046" xr:uid="{00000000-0005-0000-0000-000057AB0000}"/>
    <cellStyle name="20% - Accent1 4 5 5 3 3 2 2" xfId="44047" xr:uid="{00000000-0005-0000-0000-000058AB0000}"/>
    <cellStyle name="20% - Accent1 4 5 5 3 3 2 2 2" xfId="44048" xr:uid="{00000000-0005-0000-0000-000059AB0000}"/>
    <cellStyle name="20% - Accent1 4 5 5 3 3 2 3" xfId="44049" xr:uid="{00000000-0005-0000-0000-00005AAB0000}"/>
    <cellStyle name="20% - Accent1 4 5 5 3 3 3" xfId="44050" xr:uid="{00000000-0005-0000-0000-00005BAB0000}"/>
    <cellStyle name="20% - Accent1 4 5 5 3 3 3 2" xfId="44051" xr:uid="{00000000-0005-0000-0000-00005CAB0000}"/>
    <cellStyle name="20% - Accent1 4 5 5 3 3 4" xfId="44052" xr:uid="{00000000-0005-0000-0000-00005DAB0000}"/>
    <cellStyle name="20% - Accent1 4 5 5 3 4" xfId="44053" xr:uid="{00000000-0005-0000-0000-00005EAB0000}"/>
    <cellStyle name="20% - Accent1 4 5 5 3 4 2" xfId="44054" xr:uid="{00000000-0005-0000-0000-00005FAB0000}"/>
    <cellStyle name="20% - Accent1 4 5 5 3 4 2 2" xfId="44055" xr:uid="{00000000-0005-0000-0000-000060AB0000}"/>
    <cellStyle name="20% - Accent1 4 5 5 3 4 2 2 2" xfId="44056" xr:uid="{00000000-0005-0000-0000-000061AB0000}"/>
    <cellStyle name="20% - Accent1 4 5 5 3 4 2 3" xfId="44057" xr:uid="{00000000-0005-0000-0000-000062AB0000}"/>
    <cellStyle name="20% - Accent1 4 5 5 3 4 3" xfId="44058" xr:uid="{00000000-0005-0000-0000-000063AB0000}"/>
    <cellStyle name="20% - Accent1 4 5 5 3 4 3 2" xfId="44059" xr:uid="{00000000-0005-0000-0000-000064AB0000}"/>
    <cellStyle name="20% - Accent1 4 5 5 3 4 4" xfId="44060" xr:uid="{00000000-0005-0000-0000-000065AB0000}"/>
    <cellStyle name="20% - Accent1 4 5 5 3 5" xfId="44061" xr:uid="{00000000-0005-0000-0000-000066AB0000}"/>
    <cellStyle name="20% - Accent1 4 5 5 3 5 2" xfId="44062" xr:uid="{00000000-0005-0000-0000-000067AB0000}"/>
    <cellStyle name="20% - Accent1 4 5 5 3 5 2 2" xfId="44063" xr:uid="{00000000-0005-0000-0000-000068AB0000}"/>
    <cellStyle name="20% - Accent1 4 5 5 3 5 3" xfId="44064" xr:uid="{00000000-0005-0000-0000-000069AB0000}"/>
    <cellStyle name="20% - Accent1 4 5 5 3 6" xfId="44065" xr:uid="{00000000-0005-0000-0000-00006AAB0000}"/>
    <cellStyle name="20% - Accent1 4 5 5 3 6 2" xfId="44066" xr:uid="{00000000-0005-0000-0000-00006BAB0000}"/>
    <cellStyle name="20% - Accent1 4 5 5 3 6 2 2" xfId="44067" xr:uid="{00000000-0005-0000-0000-00006CAB0000}"/>
    <cellStyle name="20% - Accent1 4 5 5 3 6 3" xfId="44068" xr:uid="{00000000-0005-0000-0000-00006DAB0000}"/>
    <cellStyle name="20% - Accent1 4 5 5 3 7" xfId="44069" xr:uid="{00000000-0005-0000-0000-00006EAB0000}"/>
    <cellStyle name="20% - Accent1 4 5 5 3 7 2" xfId="44070" xr:uid="{00000000-0005-0000-0000-00006FAB0000}"/>
    <cellStyle name="20% - Accent1 4 5 5 3 8" xfId="44071" xr:uid="{00000000-0005-0000-0000-000070AB0000}"/>
    <cellStyle name="20% - Accent1 4 5 5 3 8 2" xfId="44072" xr:uid="{00000000-0005-0000-0000-000071AB0000}"/>
    <cellStyle name="20% - Accent1 4 5 5 3 9" xfId="44073" xr:uid="{00000000-0005-0000-0000-000072AB0000}"/>
    <cellStyle name="20% - Accent1 4 5 5 4" xfId="44074" xr:uid="{00000000-0005-0000-0000-000073AB0000}"/>
    <cellStyle name="20% - Accent1 4 5 5 4 2" xfId="44075" xr:uid="{00000000-0005-0000-0000-000074AB0000}"/>
    <cellStyle name="20% - Accent1 4 5 5 4 2 2" xfId="44076" xr:uid="{00000000-0005-0000-0000-000075AB0000}"/>
    <cellStyle name="20% - Accent1 4 5 5 4 2 2 2" xfId="44077" xr:uid="{00000000-0005-0000-0000-000076AB0000}"/>
    <cellStyle name="20% - Accent1 4 5 5 4 2 3" xfId="44078" xr:uid="{00000000-0005-0000-0000-000077AB0000}"/>
    <cellStyle name="20% - Accent1 4 5 5 4 3" xfId="44079" xr:uid="{00000000-0005-0000-0000-000078AB0000}"/>
    <cellStyle name="20% - Accent1 4 5 5 4 3 2" xfId="44080" xr:uid="{00000000-0005-0000-0000-000079AB0000}"/>
    <cellStyle name="20% - Accent1 4 5 5 4 4" xfId="44081" xr:uid="{00000000-0005-0000-0000-00007AAB0000}"/>
    <cellStyle name="20% - Accent1 4 5 5 5" xfId="44082" xr:uid="{00000000-0005-0000-0000-00007BAB0000}"/>
    <cellStyle name="20% - Accent1 4 5 5 5 2" xfId="44083" xr:uid="{00000000-0005-0000-0000-00007CAB0000}"/>
    <cellStyle name="20% - Accent1 4 5 5 5 2 2" xfId="44084" xr:uid="{00000000-0005-0000-0000-00007DAB0000}"/>
    <cellStyle name="20% - Accent1 4 5 5 5 2 2 2" xfId="44085" xr:uid="{00000000-0005-0000-0000-00007EAB0000}"/>
    <cellStyle name="20% - Accent1 4 5 5 5 2 3" xfId="44086" xr:uid="{00000000-0005-0000-0000-00007FAB0000}"/>
    <cellStyle name="20% - Accent1 4 5 5 5 3" xfId="44087" xr:uid="{00000000-0005-0000-0000-000080AB0000}"/>
    <cellStyle name="20% - Accent1 4 5 5 5 3 2" xfId="44088" xr:uid="{00000000-0005-0000-0000-000081AB0000}"/>
    <cellStyle name="20% - Accent1 4 5 5 5 4" xfId="44089" xr:uid="{00000000-0005-0000-0000-000082AB0000}"/>
    <cellStyle name="20% - Accent1 4 5 5 6" xfId="44090" xr:uid="{00000000-0005-0000-0000-000083AB0000}"/>
    <cellStyle name="20% - Accent1 4 5 5 6 2" xfId="44091" xr:uid="{00000000-0005-0000-0000-000084AB0000}"/>
    <cellStyle name="20% - Accent1 4 5 5 6 2 2" xfId="44092" xr:uid="{00000000-0005-0000-0000-000085AB0000}"/>
    <cellStyle name="20% - Accent1 4 5 5 6 2 2 2" xfId="44093" xr:uid="{00000000-0005-0000-0000-000086AB0000}"/>
    <cellStyle name="20% - Accent1 4 5 5 6 2 3" xfId="44094" xr:uid="{00000000-0005-0000-0000-000087AB0000}"/>
    <cellStyle name="20% - Accent1 4 5 5 6 3" xfId="44095" xr:uid="{00000000-0005-0000-0000-000088AB0000}"/>
    <cellStyle name="20% - Accent1 4 5 5 6 3 2" xfId="44096" xr:uid="{00000000-0005-0000-0000-000089AB0000}"/>
    <cellStyle name="20% - Accent1 4 5 5 6 4" xfId="44097" xr:uid="{00000000-0005-0000-0000-00008AAB0000}"/>
    <cellStyle name="20% - Accent1 4 5 5 7" xfId="44098" xr:uid="{00000000-0005-0000-0000-00008BAB0000}"/>
    <cellStyle name="20% - Accent1 4 5 5 7 2" xfId="44099" xr:uid="{00000000-0005-0000-0000-00008CAB0000}"/>
    <cellStyle name="20% - Accent1 4 5 5 7 2 2" xfId="44100" xr:uid="{00000000-0005-0000-0000-00008DAB0000}"/>
    <cellStyle name="20% - Accent1 4 5 5 7 3" xfId="44101" xr:uid="{00000000-0005-0000-0000-00008EAB0000}"/>
    <cellStyle name="20% - Accent1 4 5 5 8" xfId="44102" xr:uid="{00000000-0005-0000-0000-00008FAB0000}"/>
    <cellStyle name="20% - Accent1 4 5 5 8 2" xfId="44103" xr:uid="{00000000-0005-0000-0000-000090AB0000}"/>
    <cellStyle name="20% - Accent1 4 5 5 8 2 2" xfId="44104" xr:uid="{00000000-0005-0000-0000-000091AB0000}"/>
    <cellStyle name="20% - Accent1 4 5 5 8 3" xfId="44105" xr:uid="{00000000-0005-0000-0000-000092AB0000}"/>
    <cellStyle name="20% - Accent1 4 5 5 9" xfId="44106" xr:uid="{00000000-0005-0000-0000-000093AB0000}"/>
    <cellStyle name="20% - Accent1 4 5 5 9 2" xfId="44107" xr:uid="{00000000-0005-0000-0000-000094AB0000}"/>
    <cellStyle name="20% - Accent1 4 5 6" xfId="44108" xr:uid="{00000000-0005-0000-0000-000095AB0000}"/>
    <cellStyle name="20% - Accent1 4 5 6 10" xfId="44109" xr:uid="{00000000-0005-0000-0000-000096AB0000}"/>
    <cellStyle name="20% - Accent1 4 5 6 10 2" xfId="44110" xr:uid="{00000000-0005-0000-0000-000097AB0000}"/>
    <cellStyle name="20% - Accent1 4 5 6 11" xfId="44111" xr:uid="{00000000-0005-0000-0000-000098AB0000}"/>
    <cellStyle name="20% - Accent1 4 5 6 2" xfId="44112" xr:uid="{00000000-0005-0000-0000-000099AB0000}"/>
    <cellStyle name="20% - Accent1 4 5 6 2 2" xfId="44113" xr:uid="{00000000-0005-0000-0000-00009AAB0000}"/>
    <cellStyle name="20% - Accent1 4 5 6 2 2 2" xfId="44114" xr:uid="{00000000-0005-0000-0000-00009BAB0000}"/>
    <cellStyle name="20% - Accent1 4 5 6 2 2 2 2" xfId="44115" xr:uid="{00000000-0005-0000-0000-00009CAB0000}"/>
    <cellStyle name="20% - Accent1 4 5 6 2 2 2 2 2" xfId="44116" xr:uid="{00000000-0005-0000-0000-00009DAB0000}"/>
    <cellStyle name="20% - Accent1 4 5 6 2 2 2 3" xfId="44117" xr:uid="{00000000-0005-0000-0000-00009EAB0000}"/>
    <cellStyle name="20% - Accent1 4 5 6 2 2 3" xfId="44118" xr:uid="{00000000-0005-0000-0000-00009FAB0000}"/>
    <cellStyle name="20% - Accent1 4 5 6 2 2 3 2" xfId="44119" xr:uid="{00000000-0005-0000-0000-0000A0AB0000}"/>
    <cellStyle name="20% - Accent1 4 5 6 2 2 4" xfId="44120" xr:uid="{00000000-0005-0000-0000-0000A1AB0000}"/>
    <cellStyle name="20% - Accent1 4 5 6 2 3" xfId="44121" xr:uid="{00000000-0005-0000-0000-0000A2AB0000}"/>
    <cellStyle name="20% - Accent1 4 5 6 2 3 2" xfId="44122" xr:uid="{00000000-0005-0000-0000-0000A3AB0000}"/>
    <cellStyle name="20% - Accent1 4 5 6 2 3 2 2" xfId="44123" xr:uid="{00000000-0005-0000-0000-0000A4AB0000}"/>
    <cellStyle name="20% - Accent1 4 5 6 2 3 2 2 2" xfId="44124" xr:uid="{00000000-0005-0000-0000-0000A5AB0000}"/>
    <cellStyle name="20% - Accent1 4 5 6 2 3 2 3" xfId="44125" xr:uid="{00000000-0005-0000-0000-0000A6AB0000}"/>
    <cellStyle name="20% - Accent1 4 5 6 2 3 3" xfId="44126" xr:uid="{00000000-0005-0000-0000-0000A7AB0000}"/>
    <cellStyle name="20% - Accent1 4 5 6 2 3 3 2" xfId="44127" xr:uid="{00000000-0005-0000-0000-0000A8AB0000}"/>
    <cellStyle name="20% - Accent1 4 5 6 2 3 4" xfId="44128" xr:uid="{00000000-0005-0000-0000-0000A9AB0000}"/>
    <cellStyle name="20% - Accent1 4 5 6 2 4" xfId="44129" xr:uid="{00000000-0005-0000-0000-0000AAAB0000}"/>
    <cellStyle name="20% - Accent1 4 5 6 2 4 2" xfId="44130" xr:uid="{00000000-0005-0000-0000-0000ABAB0000}"/>
    <cellStyle name="20% - Accent1 4 5 6 2 4 2 2" xfId="44131" xr:uid="{00000000-0005-0000-0000-0000ACAB0000}"/>
    <cellStyle name="20% - Accent1 4 5 6 2 4 2 2 2" xfId="44132" xr:uid="{00000000-0005-0000-0000-0000ADAB0000}"/>
    <cellStyle name="20% - Accent1 4 5 6 2 4 2 3" xfId="44133" xr:uid="{00000000-0005-0000-0000-0000AEAB0000}"/>
    <cellStyle name="20% - Accent1 4 5 6 2 4 3" xfId="44134" xr:uid="{00000000-0005-0000-0000-0000AFAB0000}"/>
    <cellStyle name="20% - Accent1 4 5 6 2 4 3 2" xfId="44135" xr:uid="{00000000-0005-0000-0000-0000B0AB0000}"/>
    <cellStyle name="20% - Accent1 4 5 6 2 4 4" xfId="44136" xr:uid="{00000000-0005-0000-0000-0000B1AB0000}"/>
    <cellStyle name="20% - Accent1 4 5 6 2 5" xfId="44137" xr:uid="{00000000-0005-0000-0000-0000B2AB0000}"/>
    <cellStyle name="20% - Accent1 4 5 6 2 5 2" xfId="44138" xr:uid="{00000000-0005-0000-0000-0000B3AB0000}"/>
    <cellStyle name="20% - Accent1 4 5 6 2 5 2 2" xfId="44139" xr:uid="{00000000-0005-0000-0000-0000B4AB0000}"/>
    <cellStyle name="20% - Accent1 4 5 6 2 5 3" xfId="44140" xr:uid="{00000000-0005-0000-0000-0000B5AB0000}"/>
    <cellStyle name="20% - Accent1 4 5 6 2 6" xfId="44141" xr:uid="{00000000-0005-0000-0000-0000B6AB0000}"/>
    <cellStyle name="20% - Accent1 4 5 6 2 6 2" xfId="44142" xr:uid="{00000000-0005-0000-0000-0000B7AB0000}"/>
    <cellStyle name="20% - Accent1 4 5 6 2 6 2 2" xfId="44143" xr:uid="{00000000-0005-0000-0000-0000B8AB0000}"/>
    <cellStyle name="20% - Accent1 4 5 6 2 6 3" xfId="44144" xr:uid="{00000000-0005-0000-0000-0000B9AB0000}"/>
    <cellStyle name="20% - Accent1 4 5 6 2 7" xfId="44145" xr:uid="{00000000-0005-0000-0000-0000BAAB0000}"/>
    <cellStyle name="20% - Accent1 4 5 6 2 7 2" xfId="44146" xr:uid="{00000000-0005-0000-0000-0000BBAB0000}"/>
    <cellStyle name="20% - Accent1 4 5 6 2 8" xfId="44147" xr:uid="{00000000-0005-0000-0000-0000BCAB0000}"/>
    <cellStyle name="20% - Accent1 4 5 6 2 8 2" xfId="44148" xr:uid="{00000000-0005-0000-0000-0000BDAB0000}"/>
    <cellStyle name="20% - Accent1 4 5 6 2 9" xfId="44149" xr:uid="{00000000-0005-0000-0000-0000BEAB0000}"/>
    <cellStyle name="20% - Accent1 4 5 6 3" xfId="44150" xr:uid="{00000000-0005-0000-0000-0000BFAB0000}"/>
    <cellStyle name="20% - Accent1 4 5 6 3 2" xfId="44151" xr:uid="{00000000-0005-0000-0000-0000C0AB0000}"/>
    <cellStyle name="20% - Accent1 4 5 6 3 2 2" xfId="44152" xr:uid="{00000000-0005-0000-0000-0000C1AB0000}"/>
    <cellStyle name="20% - Accent1 4 5 6 3 2 2 2" xfId="44153" xr:uid="{00000000-0005-0000-0000-0000C2AB0000}"/>
    <cellStyle name="20% - Accent1 4 5 6 3 2 2 2 2" xfId="44154" xr:uid="{00000000-0005-0000-0000-0000C3AB0000}"/>
    <cellStyle name="20% - Accent1 4 5 6 3 2 2 3" xfId="44155" xr:uid="{00000000-0005-0000-0000-0000C4AB0000}"/>
    <cellStyle name="20% - Accent1 4 5 6 3 2 3" xfId="44156" xr:uid="{00000000-0005-0000-0000-0000C5AB0000}"/>
    <cellStyle name="20% - Accent1 4 5 6 3 2 3 2" xfId="44157" xr:uid="{00000000-0005-0000-0000-0000C6AB0000}"/>
    <cellStyle name="20% - Accent1 4 5 6 3 2 4" xfId="44158" xr:uid="{00000000-0005-0000-0000-0000C7AB0000}"/>
    <cellStyle name="20% - Accent1 4 5 6 3 3" xfId="44159" xr:uid="{00000000-0005-0000-0000-0000C8AB0000}"/>
    <cellStyle name="20% - Accent1 4 5 6 3 3 2" xfId="44160" xr:uid="{00000000-0005-0000-0000-0000C9AB0000}"/>
    <cellStyle name="20% - Accent1 4 5 6 3 3 2 2" xfId="44161" xr:uid="{00000000-0005-0000-0000-0000CAAB0000}"/>
    <cellStyle name="20% - Accent1 4 5 6 3 3 2 2 2" xfId="44162" xr:uid="{00000000-0005-0000-0000-0000CBAB0000}"/>
    <cellStyle name="20% - Accent1 4 5 6 3 3 2 3" xfId="44163" xr:uid="{00000000-0005-0000-0000-0000CCAB0000}"/>
    <cellStyle name="20% - Accent1 4 5 6 3 3 3" xfId="44164" xr:uid="{00000000-0005-0000-0000-0000CDAB0000}"/>
    <cellStyle name="20% - Accent1 4 5 6 3 3 3 2" xfId="44165" xr:uid="{00000000-0005-0000-0000-0000CEAB0000}"/>
    <cellStyle name="20% - Accent1 4 5 6 3 3 4" xfId="44166" xr:uid="{00000000-0005-0000-0000-0000CFAB0000}"/>
    <cellStyle name="20% - Accent1 4 5 6 3 4" xfId="44167" xr:uid="{00000000-0005-0000-0000-0000D0AB0000}"/>
    <cellStyle name="20% - Accent1 4 5 6 3 4 2" xfId="44168" xr:uid="{00000000-0005-0000-0000-0000D1AB0000}"/>
    <cellStyle name="20% - Accent1 4 5 6 3 4 2 2" xfId="44169" xr:uid="{00000000-0005-0000-0000-0000D2AB0000}"/>
    <cellStyle name="20% - Accent1 4 5 6 3 4 2 2 2" xfId="44170" xr:uid="{00000000-0005-0000-0000-0000D3AB0000}"/>
    <cellStyle name="20% - Accent1 4 5 6 3 4 2 3" xfId="44171" xr:uid="{00000000-0005-0000-0000-0000D4AB0000}"/>
    <cellStyle name="20% - Accent1 4 5 6 3 4 3" xfId="44172" xr:uid="{00000000-0005-0000-0000-0000D5AB0000}"/>
    <cellStyle name="20% - Accent1 4 5 6 3 4 3 2" xfId="44173" xr:uid="{00000000-0005-0000-0000-0000D6AB0000}"/>
    <cellStyle name="20% - Accent1 4 5 6 3 4 4" xfId="44174" xr:uid="{00000000-0005-0000-0000-0000D7AB0000}"/>
    <cellStyle name="20% - Accent1 4 5 6 3 5" xfId="44175" xr:uid="{00000000-0005-0000-0000-0000D8AB0000}"/>
    <cellStyle name="20% - Accent1 4 5 6 3 5 2" xfId="44176" xr:uid="{00000000-0005-0000-0000-0000D9AB0000}"/>
    <cellStyle name="20% - Accent1 4 5 6 3 5 2 2" xfId="44177" xr:uid="{00000000-0005-0000-0000-0000DAAB0000}"/>
    <cellStyle name="20% - Accent1 4 5 6 3 5 3" xfId="44178" xr:uid="{00000000-0005-0000-0000-0000DBAB0000}"/>
    <cellStyle name="20% - Accent1 4 5 6 3 6" xfId="44179" xr:uid="{00000000-0005-0000-0000-0000DCAB0000}"/>
    <cellStyle name="20% - Accent1 4 5 6 3 6 2" xfId="44180" xr:uid="{00000000-0005-0000-0000-0000DDAB0000}"/>
    <cellStyle name="20% - Accent1 4 5 6 3 6 2 2" xfId="44181" xr:uid="{00000000-0005-0000-0000-0000DEAB0000}"/>
    <cellStyle name="20% - Accent1 4 5 6 3 6 3" xfId="44182" xr:uid="{00000000-0005-0000-0000-0000DFAB0000}"/>
    <cellStyle name="20% - Accent1 4 5 6 3 7" xfId="44183" xr:uid="{00000000-0005-0000-0000-0000E0AB0000}"/>
    <cellStyle name="20% - Accent1 4 5 6 3 7 2" xfId="44184" xr:uid="{00000000-0005-0000-0000-0000E1AB0000}"/>
    <cellStyle name="20% - Accent1 4 5 6 3 8" xfId="44185" xr:uid="{00000000-0005-0000-0000-0000E2AB0000}"/>
    <cellStyle name="20% - Accent1 4 5 6 3 8 2" xfId="44186" xr:uid="{00000000-0005-0000-0000-0000E3AB0000}"/>
    <cellStyle name="20% - Accent1 4 5 6 3 9" xfId="44187" xr:uid="{00000000-0005-0000-0000-0000E4AB0000}"/>
    <cellStyle name="20% - Accent1 4 5 6 4" xfId="44188" xr:uid="{00000000-0005-0000-0000-0000E5AB0000}"/>
    <cellStyle name="20% - Accent1 4 5 6 4 2" xfId="44189" xr:uid="{00000000-0005-0000-0000-0000E6AB0000}"/>
    <cellStyle name="20% - Accent1 4 5 6 4 2 2" xfId="44190" xr:uid="{00000000-0005-0000-0000-0000E7AB0000}"/>
    <cellStyle name="20% - Accent1 4 5 6 4 2 2 2" xfId="44191" xr:uid="{00000000-0005-0000-0000-0000E8AB0000}"/>
    <cellStyle name="20% - Accent1 4 5 6 4 2 3" xfId="44192" xr:uid="{00000000-0005-0000-0000-0000E9AB0000}"/>
    <cellStyle name="20% - Accent1 4 5 6 4 3" xfId="44193" xr:uid="{00000000-0005-0000-0000-0000EAAB0000}"/>
    <cellStyle name="20% - Accent1 4 5 6 4 3 2" xfId="44194" xr:uid="{00000000-0005-0000-0000-0000EBAB0000}"/>
    <cellStyle name="20% - Accent1 4 5 6 4 4" xfId="44195" xr:uid="{00000000-0005-0000-0000-0000ECAB0000}"/>
    <cellStyle name="20% - Accent1 4 5 6 5" xfId="44196" xr:uid="{00000000-0005-0000-0000-0000EDAB0000}"/>
    <cellStyle name="20% - Accent1 4 5 6 5 2" xfId="44197" xr:uid="{00000000-0005-0000-0000-0000EEAB0000}"/>
    <cellStyle name="20% - Accent1 4 5 6 5 2 2" xfId="44198" xr:uid="{00000000-0005-0000-0000-0000EFAB0000}"/>
    <cellStyle name="20% - Accent1 4 5 6 5 2 2 2" xfId="44199" xr:uid="{00000000-0005-0000-0000-0000F0AB0000}"/>
    <cellStyle name="20% - Accent1 4 5 6 5 2 3" xfId="44200" xr:uid="{00000000-0005-0000-0000-0000F1AB0000}"/>
    <cellStyle name="20% - Accent1 4 5 6 5 3" xfId="44201" xr:uid="{00000000-0005-0000-0000-0000F2AB0000}"/>
    <cellStyle name="20% - Accent1 4 5 6 5 3 2" xfId="44202" xr:uid="{00000000-0005-0000-0000-0000F3AB0000}"/>
    <cellStyle name="20% - Accent1 4 5 6 5 4" xfId="44203" xr:uid="{00000000-0005-0000-0000-0000F4AB0000}"/>
    <cellStyle name="20% - Accent1 4 5 6 6" xfId="44204" xr:uid="{00000000-0005-0000-0000-0000F5AB0000}"/>
    <cellStyle name="20% - Accent1 4 5 6 6 2" xfId="44205" xr:uid="{00000000-0005-0000-0000-0000F6AB0000}"/>
    <cellStyle name="20% - Accent1 4 5 6 6 2 2" xfId="44206" xr:uid="{00000000-0005-0000-0000-0000F7AB0000}"/>
    <cellStyle name="20% - Accent1 4 5 6 6 2 2 2" xfId="44207" xr:uid="{00000000-0005-0000-0000-0000F8AB0000}"/>
    <cellStyle name="20% - Accent1 4 5 6 6 2 3" xfId="44208" xr:uid="{00000000-0005-0000-0000-0000F9AB0000}"/>
    <cellStyle name="20% - Accent1 4 5 6 6 3" xfId="44209" xr:uid="{00000000-0005-0000-0000-0000FAAB0000}"/>
    <cellStyle name="20% - Accent1 4 5 6 6 3 2" xfId="44210" xr:uid="{00000000-0005-0000-0000-0000FBAB0000}"/>
    <cellStyle name="20% - Accent1 4 5 6 6 4" xfId="44211" xr:uid="{00000000-0005-0000-0000-0000FCAB0000}"/>
    <cellStyle name="20% - Accent1 4 5 6 7" xfId="44212" xr:uid="{00000000-0005-0000-0000-0000FDAB0000}"/>
    <cellStyle name="20% - Accent1 4 5 6 7 2" xfId="44213" xr:uid="{00000000-0005-0000-0000-0000FEAB0000}"/>
    <cellStyle name="20% - Accent1 4 5 6 7 2 2" xfId="44214" xr:uid="{00000000-0005-0000-0000-0000FFAB0000}"/>
    <cellStyle name="20% - Accent1 4 5 6 7 3" xfId="44215" xr:uid="{00000000-0005-0000-0000-000000AC0000}"/>
    <cellStyle name="20% - Accent1 4 5 6 8" xfId="44216" xr:uid="{00000000-0005-0000-0000-000001AC0000}"/>
    <cellStyle name="20% - Accent1 4 5 6 8 2" xfId="44217" xr:uid="{00000000-0005-0000-0000-000002AC0000}"/>
    <cellStyle name="20% - Accent1 4 5 6 8 2 2" xfId="44218" xr:uid="{00000000-0005-0000-0000-000003AC0000}"/>
    <cellStyle name="20% - Accent1 4 5 6 8 3" xfId="44219" xr:uid="{00000000-0005-0000-0000-000004AC0000}"/>
    <cellStyle name="20% - Accent1 4 5 6 9" xfId="44220" xr:uid="{00000000-0005-0000-0000-000005AC0000}"/>
    <cellStyle name="20% - Accent1 4 5 6 9 2" xfId="44221" xr:uid="{00000000-0005-0000-0000-000006AC0000}"/>
    <cellStyle name="20% - Accent1 4 5 7" xfId="44222" xr:uid="{00000000-0005-0000-0000-000007AC0000}"/>
    <cellStyle name="20% - Accent1 4 5 7 2" xfId="44223" xr:uid="{00000000-0005-0000-0000-000008AC0000}"/>
    <cellStyle name="20% - Accent1 4 5 7 2 2" xfId="44224" xr:uid="{00000000-0005-0000-0000-000009AC0000}"/>
    <cellStyle name="20% - Accent1 4 5 7 2 2 2" xfId="44225" xr:uid="{00000000-0005-0000-0000-00000AAC0000}"/>
    <cellStyle name="20% - Accent1 4 5 7 2 2 2 2" xfId="44226" xr:uid="{00000000-0005-0000-0000-00000BAC0000}"/>
    <cellStyle name="20% - Accent1 4 5 7 2 2 3" xfId="44227" xr:uid="{00000000-0005-0000-0000-00000CAC0000}"/>
    <cellStyle name="20% - Accent1 4 5 7 2 3" xfId="44228" xr:uid="{00000000-0005-0000-0000-00000DAC0000}"/>
    <cellStyle name="20% - Accent1 4 5 7 2 3 2" xfId="44229" xr:uid="{00000000-0005-0000-0000-00000EAC0000}"/>
    <cellStyle name="20% - Accent1 4 5 7 2 4" xfId="44230" xr:uid="{00000000-0005-0000-0000-00000FAC0000}"/>
    <cellStyle name="20% - Accent1 4 5 7 3" xfId="44231" xr:uid="{00000000-0005-0000-0000-000010AC0000}"/>
    <cellStyle name="20% - Accent1 4 5 7 3 2" xfId="44232" xr:uid="{00000000-0005-0000-0000-000011AC0000}"/>
    <cellStyle name="20% - Accent1 4 5 7 3 2 2" xfId="44233" xr:uid="{00000000-0005-0000-0000-000012AC0000}"/>
    <cellStyle name="20% - Accent1 4 5 7 3 2 2 2" xfId="44234" xr:uid="{00000000-0005-0000-0000-000013AC0000}"/>
    <cellStyle name="20% - Accent1 4 5 7 3 2 3" xfId="44235" xr:uid="{00000000-0005-0000-0000-000014AC0000}"/>
    <cellStyle name="20% - Accent1 4 5 7 3 3" xfId="44236" xr:uid="{00000000-0005-0000-0000-000015AC0000}"/>
    <cellStyle name="20% - Accent1 4 5 7 3 3 2" xfId="44237" xr:uid="{00000000-0005-0000-0000-000016AC0000}"/>
    <cellStyle name="20% - Accent1 4 5 7 3 4" xfId="44238" xr:uid="{00000000-0005-0000-0000-000017AC0000}"/>
    <cellStyle name="20% - Accent1 4 5 7 4" xfId="44239" xr:uid="{00000000-0005-0000-0000-000018AC0000}"/>
    <cellStyle name="20% - Accent1 4 5 7 4 2" xfId="44240" xr:uid="{00000000-0005-0000-0000-000019AC0000}"/>
    <cellStyle name="20% - Accent1 4 5 7 4 2 2" xfId="44241" xr:uid="{00000000-0005-0000-0000-00001AAC0000}"/>
    <cellStyle name="20% - Accent1 4 5 7 4 2 2 2" xfId="44242" xr:uid="{00000000-0005-0000-0000-00001BAC0000}"/>
    <cellStyle name="20% - Accent1 4 5 7 4 2 3" xfId="44243" xr:uid="{00000000-0005-0000-0000-00001CAC0000}"/>
    <cellStyle name="20% - Accent1 4 5 7 4 3" xfId="44244" xr:uid="{00000000-0005-0000-0000-00001DAC0000}"/>
    <cellStyle name="20% - Accent1 4 5 7 4 3 2" xfId="44245" xr:uid="{00000000-0005-0000-0000-00001EAC0000}"/>
    <cellStyle name="20% - Accent1 4 5 7 4 4" xfId="44246" xr:uid="{00000000-0005-0000-0000-00001FAC0000}"/>
    <cellStyle name="20% - Accent1 4 5 7 5" xfId="44247" xr:uid="{00000000-0005-0000-0000-000020AC0000}"/>
    <cellStyle name="20% - Accent1 4 5 7 5 2" xfId="44248" xr:uid="{00000000-0005-0000-0000-000021AC0000}"/>
    <cellStyle name="20% - Accent1 4 5 7 5 2 2" xfId="44249" xr:uid="{00000000-0005-0000-0000-000022AC0000}"/>
    <cellStyle name="20% - Accent1 4 5 7 5 3" xfId="44250" xr:uid="{00000000-0005-0000-0000-000023AC0000}"/>
    <cellStyle name="20% - Accent1 4 5 7 6" xfId="44251" xr:uid="{00000000-0005-0000-0000-000024AC0000}"/>
    <cellStyle name="20% - Accent1 4 5 7 6 2" xfId="44252" xr:uid="{00000000-0005-0000-0000-000025AC0000}"/>
    <cellStyle name="20% - Accent1 4 5 7 6 2 2" xfId="44253" xr:uid="{00000000-0005-0000-0000-000026AC0000}"/>
    <cellStyle name="20% - Accent1 4 5 7 6 3" xfId="44254" xr:uid="{00000000-0005-0000-0000-000027AC0000}"/>
    <cellStyle name="20% - Accent1 4 5 7 7" xfId="44255" xr:uid="{00000000-0005-0000-0000-000028AC0000}"/>
    <cellStyle name="20% - Accent1 4 5 7 7 2" xfId="44256" xr:uid="{00000000-0005-0000-0000-000029AC0000}"/>
    <cellStyle name="20% - Accent1 4 5 7 8" xfId="44257" xr:uid="{00000000-0005-0000-0000-00002AAC0000}"/>
    <cellStyle name="20% - Accent1 4 5 7 8 2" xfId="44258" xr:uid="{00000000-0005-0000-0000-00002BAC0000}"/>
    <cellStyle name="20% - Accent1 4 5 7 9" xfId="44259" xr:uid="{00000000-0005-0000-0000-00002CAC0000}"/>
    <cellStyle name="20% - Accent1 4 5 8" xfId="44260" xr:uid="{00000000-0005-0000-0000-00002DAC0000}"/>
    <cellStyle name="20% - Accent1 4 5 8 2" xfId="44261" xr:uid="{00000000-0005-0000-0000-00002EAC0000}"/>
    <cellStyle name="20% - Accent1 4 5 8 2 2" xfId="44262" xr:uid="{00000000-0005-0000-0000-00002FAC0000}"/>
    <cellStyle name="20% - Accent1 4 5 8 2 2 2" xfId="44263" xr:uid="{00000000-0005-0000-0000-000030AC0000}"/>
    <cellStyle name="20% - Accent1 4 5 8 2 2 2 2" xfId="44264" xr:uid="{00000000-0005-0000-0000-000031AC0000}"/>
    <cellStyle name="20% - Accent1 4 5 8 2 2 3" xfId="44265" xr:uid="{00000000-0005-0000-0000-000032AC0000}"/>
    <cellStyle name="20% - Accent1 4 5 8 2 3" xfId="44266" xr:uid="{00000000-0005-0000-0000-000033AC0000}"/>
    <cellStyle name="20% - Accent1 4 5 8 2 3 2" xfId="44267" xr:uid="{00000000-0005-0000-0000-000034AC0000}"/>
    <cellStyle name="20% - Accent1 4 5 8 2 4" xfId="44268" xr:uid="{00000000-0005-0000-0000-000035AC0000}"/>
    <cellStyle name="20% - Accent1 4 5 8 3" xfId="44269" xr:uid="{00000000-0005-0000-0000-000036AC0000}"/>
    <cellStyle name="20% - Accent1 4 5 8 3 2" xfId="44270" xr:uid="{00000000-0005-0000-0000-000037AC0000}"/>
    <cellStyle name="20% - Accent1 4 5 8 3 2 2" xfId="44271" xr:uid="{00000000-0005-0000-0000-000038AC0000}"/>
    <cellStyle name="20% - Accent1 4 5 8 3 2 2 2" xfId="44272" xr:uid="{00000000-0005-0000-0000-000039AC0000}"/>
    <cellStyle name="20% - Accent1 4 5 8 3 2 3" xfId="44273" xr:uid="{00000000-0005-0000-0000-00003AAC0000}"/>
    <cellStyle name="20% - Accent1 4 5 8 3 3" xfId="44274" xr:uid="{00000000-0005-0000-0000-00003BAC0000}"/>
    <cellStyle name="20% - Accent1 4 5 8 3 3 2" xfId="44275" xr:uid="{00000000-0005-0000-0000-00003CAC0000}"/>
    <cellStyle name="20% - Accent1 4 5 8 3 4" xfId="44276" xr:uid="{00000000-0005-0000-0000-00003DAC0000}"/>
    <cellStyle name="20% - Accent1 4 5 8 4" xfId="44277" xr:uid="{00000000-0005-0000-0000-00003EAC0000}"/>
    <cellStyle name="20% - Accent1 4 5 8 4 2" xfId="44278" xr:uid="{00000000-0005-0000-0000-00003FAC0000}"/>
    <cellStyle name="20% - Accent1 4 5 8 4 2 2" xfId="44279" xr:uid="{00000000-0005-0000-0000-000040AC0000}"/>
    <cellStyle name="20% - Accent1 4 5 8 4 2 2 2" xfId="44280" xr:uid="{00000000-0005-0000-0000-000041AC0000}"/>
    <cellStyle name="20% - Accent1 4 5 8 4 2 3" xfId="44281" xr:uid="{00000000-0005-0000-0000-000042AC0000}"/>
    <cellStyle name="20% - Accent1 4 5 8 4 3" xfId="44282" xr:uid="{00000000-0005-0000-0000-000043AC0000}"/>
    <cellStyle name="20% - Accent1 4 5 8 4 3 2" xfId="44283" xr:uid="{00000000-0005-0000-0000-000044AC0000}"/>
    <cellStyle name="20% - Accent1 4 5 8 4 4" xfId="44284" xr:uid="{00000000-0005-0000-0000-000045AC0000}"/>
    <cellStyle name="20% - Accent1 4 5 8 5" xfId="44285" xr:uid="{00000000-0005-0000-0000-000046AC0000}"/>
    <cellStyle name="20% - Accent1 4 5 8 5 2" xfId="44286" xr:uid="{00000000-0005-0000-0000-000047AC0000}"/>
    <cellStyle name="20% - Accent1 4 5 8 5 2 2" xfId="44287" xr:uid="{00000000-0005-0000-0000-000048AC0000}"/>
    <cellStyle name="20% - Accent1 4 5 8 5 3" xfId="44288" xr:uid="{00000000-0005-0000-0000-000049AC0000}"/>
    <cellStyle name="20% - Accent1 4 5 8 6" xfId="44289" xr:uid="{00000000-0005-0000-0000-00004AAC0000}"/>
    <cellStyle name="20% - Accent1 4 5 8 6 2" xfId="44290" xr:uid="{00000000-0005-0000-0000-00004BAC0000}"/>
    <cellStyle name="20% - Accent1 4 5 8 6 2 2" xfId="44291" xr:uid="{00000000-0005-0000-0000-00004CAC0000}"/>
    <cellStyle name="20% - Accent1 4 5 8 6 3" xfId="44292" xr:uid="{00000000-0005-0000-0000-00004DAC0000}"/>
    <cellStyle name="20% - Accent1 4 5 8 7" xfId="44293" xr:uid="{00000000-0005-0000-0000-00004EAC0000}"/>
    <cellStyle name="20% - Accent1 4 5 8 7 2" xfId="44294" xr:uid="{00000000-0005-0000-0000-00004FAC0000}"/>
    <cellStyle name="20% - Accent1 4 5 8 8" xfId="44295" xr:uid="{00000000-0005-0000-0000-000050AC0000}"/>
    <cellStyle name="20% - Accent1 4 5 8 8 2" xfId="44296" xr:uid="{00000000-0005-0000-0000-000051AC0000}"/>
    <cellStyle name="20% - Accent1 4 5 8 9" xfId="44297" xr:uid="{00000000-0005-0000-0000-000052AC0000}"/>
    <cellStyle name="20% - Accent1 4 5 9" xfId="44298" xr:uid="{00000000-0005-0000-0000-000053AC0000}"/>
    <cellStyle name="20% - Accent1 4 5 9 2" xfId="44299" xr:uid="{00000000-0005-0000-0000-000054AC0000}"/>
    <cellStyle name="20% - Accent1 4 5 9 2 2" xfId="44300" xr:uid="{00000000-0005-0000-0000-000055AC0000}"/>
    <cellStyle name="20% - Accent1 4 5 9 2 2 2" xfId="44301" xr:uid="{00000000-0005-0000-0000-000056AC0000}"/>
    <cellStyle name="20% - Accent1 4 5 9 2 3" xfId="44302" xr:uid="{00000000-0005-0000-0000-000057AC0000}"/>
    <cellStyle name="20% - Accent1 4 5 9 3" xfId="44303" xr:uid="{00000000-0005-0000-0000-000058AC0000}"/>
    <cellStyle name="20% - Accent1 4 5 9 3 2" xfId="44304" xr:uid="{00000000-0005-0000-0000-000059AC0000}"/>
    <cellStyle name="20% - Accent1 4 5 9 4" xfId="44305" xr:uid="{00000000-0005-0000-0000-00005AAC0000}"/>
    <cellStyle name="20% - Accent1 4 6" xfId="44306" xr:uid="{00000000-0005-0000-0000-00005BAC0000}"/>
    <cellStyle name="20% - Accent1 4 6 10" xfId="44307" xr:uid="{00000000-0005-0000-0000-00005CAC0000}"/>
    <cellStyle name="20% - Accent1 4 6 10 2" xfId="44308" xr:uid="{00000000-0005-0000-0000-00005DAC0000}"/>
    <cellStyle name="20% - Accent1 4 6 10 2 2" xfId="44309" xr:uid="{00000000-0005-0000-0000-00005EAC0000}"/>
    <cellStyle name="20% - Accent1 4 6 10 2 2 2" xfId="44310" xr:uid="{00000000-0005-0000-0000-00005FAC0000}"/>
    <cellStyle name="20% - Accent1 4 6 10 2 3" xfId="44311" xr:uid="{00000000-0005-0000-0000-000060AC0000}"/>
    <cellStyle name="20% - Accent1 4 6 10 3" xfId="44312" xr:uid="{00000000-0005-0000-0000-000061AC0000}"/>
    <cellStyle name="20% - Accent1 4 6 10 3 2" xfId="44313" xr:uid="{00000000-0005-0000-0000-000062AC0000}"/>
    <cellStyle name="20% - Accent1 4 6 10 4" xfId="44314" xr:uid="{00000000-0005-0000-0000-000063AC0000}"/>
    <cellStyle name="20% - Accent1 4 6 11" xfId="44315" xr:uid="{00000000-0005-0000-0000-000064AC0000}"/>
    <cellStyle name="20% - Accent1 4 6 11 2" xfId="44316" xr:uid="{00000000-0005-0000-0000-000065AC0000}"/>
    <cellStyle name="20% - Accent1 4 6 11 2 2" xfId="44317" xr:uid="{00000000-0005-0000-0000-000066AC0000}"/>
    <cellStyle name="20% - Accent1 4 6 11 3" xfId="44318" xr:uid="{00000000-0005-0000-0000-000067AC0000}"/>
    <cellStyle name="20% - Accent1 4 6 12" xfId="44319" xr:uid="{00000000-0005-0000-0000-000068AC0000}"/>
    <cellStyle name="20% - Accent1 4 6 12 2" xfId="44320" xr:uid="{00000000-0005-0000-0000-000069AC0000}"/>
    <cellStyle name="20% - Accent1 4 6 12 2 2" xfId="44321" xr:uid="{00000000-0005-0000-0000-00006AAC0000}"/>
    <cellStyle name="20% - Accent1 4 6 12 3" xfId="44322" xr:uid="{00000000-0005-0000-0000-00006BAC0000}"/>
    <cellStyle name="20% - Accent1 4 6 13" xfId="44323" xr:uid="{00000000-0005-0000-0000-00006CAC0000}"/>
    <cellStyle name="20% - Accent1 4 6 13 2" xfId="44324" xr:uid="{00000000-0005-0000-0000-00006DAC0000}"/>
    <cellStyle name="20% - Accent1 4 6 14" xfId="44325" xr:uid="{00000000-0005-0000-0000-00006EAC0000}"/>
    <cellStyle name="20% - Accent1 4 6 14 2" xfId="44326" xr:uid="{00000000-0005-0000-0000-00006FAC0000}"/>
    <cellStyle name="20% - Accent1 4 6 15" xfId="44327" xr:uid="{00000000-0005-0000-0000-000070AC0000}"/>
    <cellStyle name="20% - Accent1 4 6 2" xfId="44328" xr:uid="{00000000-0005-0000-0000-000071AC0000}"/>
    <cellStyle name="20% - Accent1 4 6 2 10" xfId="44329" xr:uid="{00000000-0005-0000-0000-000072AC0000}"/>
    <cellStyle name="20% - Accent1 4 6 2 10 2" xfId="44330" xr:uid="{00000000-0005-0000-0000-000073AC0000}"/>
    <cellStyle name="20% - Accent1 4 6 2 10 2 2" xfId="44331" xr:uid="{00000000-0005-0000-0000-000074AC0000}"/>
    <cellStyle name="20% - Accent1 4 6 2 10 3" xfId="44332" xr:uid="{00000000-0005-0000-0000-000075AC0000}"/>
    <cellStyle name="20% - Accent1 4 6 2 11" xfId="44333" xr:uid="{00000000-0005-0000-0000-000076AC0000}"/>
    <cellStyle name="20% - Accent1 4 6 2 11 2" xfId="44334" xr:uid="{00000000-0005-0000-0000-000077AC0000}"/>
    <cellStyle name="20% - Accent1 4 6 2 11 2 2" xfId="44335" xr:uid="{00000000-0005-0000-0000-000078AC0000}"/>
    <cellStyle name="20% - Accent1 4 6 2 11 3" xfId="44336" xr:uid="{00000000-0005-0000-0000-000079AC0000}"/>
    <cellStyle name="20% - Accent1 4 6 2 12" xfId="44337" xr:uid="{00000000-0005-0000-0000-00007AAC0000}"/>
    <cellStyle name="20% - Accent1 4 6 2 12 2" xfId="44338" xr:uid="{00000000-0005-0000-0000-00007BAC0000}"/>
    <cellStyle name="20% - Accent1 4 6 2 13" xfId="44339" xr:uid="{00000000-0005-0000-0000-00007CAC0000}"/>
    <cellStyle name="20% - Accent1 4 6 2 13 2" xfId="44340" xr:uid="{00000000-0005-0000-0000-00007DAC0000}"/>
    <cellStyle name="20% - Accent1 4 6 2 14" xfId="44341" xr:uid="{00000000-0005-0000-0000-00007EAC0000}"/>
    <cellStyle name="20% - Accent1 4 6 2 2" xfId="44342" xr:uid="{00000000-0005-0000-0000-00007FAC0000}"/>
    <cellStyle name="20% - Accent1 4 6 2 2 10" xfId="44343" xr:uid="{00000000-0005-0000-0000-000080AC0000}"/>
    <cellStyle name="20% - Accent1 4 6 2 2 10 2" xfId="44344" xr:uid="{00000000-0005-0000-0000-000081AC0000}"/>
    <cellStyle name="20% - Accent1 4 6 2 2 11" xfId="44345" xr:uid="{00000000-0005-0000-0000-000082AC0000}"/>
    <cellStyle name="20% - Accent1 4 6 2 2 2" xfId="44346" xr:uid="{00000000-0005-0000-0000-000083AC0000}"/>
    <cellStyle name="20% - Accent1 4 6 2 2 2 2" xfId="44347" xr:uid="{00000000-0005-0000-0000-000084AC0000}"/>
    <cellStyle name="20% - Accent1 4 6 2 2 2 2 2" xfId="44348" xr:uid="{00000000-0005-0000-0000-000085AC0000}"/>
    <cellStyle name="20% - Accent1 4 6 2 2 2 2 2 2" xfId="44349" xr:uid="{00000000-0005-0000-0000-000086AC0000}"/>
    <cellStyle name="20% - Accent1 4 6 2 2 2 2 2 2 2" xfId="44350" xr:uid="{00000000-0005-0000-0000-000087AC0000}"/>
    <cellStyle name="20% - Accent1 4 6 2 2 2 2 2 3" xfId="44351" xr:uid="{00000000-0005-0000-0000-000088AC0000}"/>
    <cellStyle name="20% - Accent1 4 6 2 2 2 2 3" xfId="44352" xr:uid="{00000000-0005-0000-0000-000089AC0000}"/>
    <cellStyle name="20% - Accent1 4 6 2 2 2 2 3 2" xfId="44353" xr:uid="{00000000-0005-0000-0000-00008AAC0000}"/>
    <cellStyle name="20% - Accent1 4 6 2 2 2 2 4" xfId="44354" xr:uid="{00000000-0005-0000-0000-00008BAC0000}"/>
    <cellStyle name="20% - Accent1 4 6 2 2 2 3" xfId="44355" xr:uid="{00000000-0005-0000-0000-00008CAC0000}"/>
    <cellStyle name="20% - Accent1 4 6 2 2 2 3 2" xfId="44356" xr:uid="{00000000-0005-0000-0000-00008DAC0000}"/>
    <cellStyle name="20% - Accent1 4 6 2 2 2 3 2 2" xfId="44357" xr:uid="{00000000-0005-0000-0000-00008EAC0000}"/>
    <cellStyle name="20% - Accent1 4 6 2 2 2 3 2 2 2" xfId="44358" xr:uid="{00000000-0005-0000-0000-00008FAC0000}"/>
    <cellStyle name="20% - Accent1 4 6 2 2 2 3 2 3" xfId="44359" xr:uid="{00000000-0005-0000-0000-000090AC0000}"/>
    <cellStyle name="20% - Accent1 4 6 2 2 2 3 3" xfId="44360" xr:uid="{00000000-0005-0000-0000-000091AC0000}"/>
    <cellStyle name="20% - Accent1 4 6 2 2 2 3 3 2" xfId="44361" xr:uid="{00000000-0005-0000-0000-000092AC0000}"/>
    <cellStyle name="20% - Accent1 4 6 2 2 2 3 4" xfId="44362" xr:uid="{00000000-0005-0000-0000-000093AC0000}"/>
    <cellStyle name="20% - Accent1 4 6 2 2 2 4" xfId="44363" xr:uid="{00000000-0005-0000-0000-000094AC0000}"/>
    <cellStyle name="20% - Accent1 4 6 2 2 2 4 2" xfId="44364" xr:uid="{00000000-0005-0000-0000-000095AC0000}"/>
    <cellStyle name="20% - Accent1 4 6 2 2 2 4 2 2" xfId="44365" xr:uid="{00000000-0005-0000-0000-000096AC0000}"/>
    <cellStyle name="20% - Accent1 4 6 2 2 2 4 2 2 2" xfId="44366" xr:uid="{00000000-0005-0000-0000-000097AC0000}"/>
    <cellStyle name="20% - Accent1 4 6 2 2 2 4 2 3" xfId="44367" xr:uid="{00000000-0005-0000-0000-000098AC0000}"/>
    <cellStyle name="20% - Accent1 4 6 2 2 2 4 3" xfId="44368" xr:uid="{00000000-0005-0000-0000-000099AC0000}"/>
    <cellStyle name="20% - Accent1 4 6 2 2 2 4 3 2" xfId="44369" xr:uid="{00000000-0005-0000-0000-00009AAC0000}"/>
    <cellStyle name="20% - Accent1 4 6 2 2 2 4 4" xfId="44370" xr:uid="{00000000-0005-0000-0000-00009BAC0000}"/>
    <cellStyle name="20% - Accent1 4 6 2 2 2 5" xfId="44371" xr:uid="{00000000-0005-0000-0000-00009CAC0000}"/>
    <cellStyle name="20% - Accent1 4 6 2 2 2 5 2" xfId="44372" xr:uid="{00000000-0005-0000-0000-00009DAC0000}"/>
    <cellStyle name="20% - Accent1 4 6 2 2 2 5 2 2" xfId="44373" xr:uid="{00000000-0005-0000-0000-00009EAC0000}"/>
    <cellStyle name="20% - Accent1 4 6 2 2 2 5 3" xfId="44374" xr:uid="{00000000-0005-0000-0000-00009FAC0000}"/>
    <cellStyle name="20% - Accent1 4 6 2 2 2 6" xfId="44375" xr:uid="{00000000-0005-0000-0000-0000A0AC0000}"/>
    <cellStyle name="20% - Accent1 4 6 2 2 2 6 2" xfId="44376" xr:uid="{00000000-0005-0000-0000-0000A1AC0000}"/>
    <cellStyle name="20% - Accent1 4 6 2 2 2 6 2 2" xfId="44377" xr:uid="{00000000-0005-0000-0000-0000A2AC0000}"/>
    <cellStyle name="20% - Accent1 4 6 2 2 2 6 3" xfId="44378" xr:uid="{00000000-0005-0000-0000-0000A3AC0000}"/>
    <cellStyle name="20% - Accent1 4 6 2 2 2 7" xfId="44379" xr:uid="{00000000-0005-0000-0000-0000A4AC0000}"/>
    <cellStyle name="20% - Accent1 4 6 2 2 2 7 2" xfId="44380" xr:uid="{00000000-0005-0000-0000-0000A5AC0000}"/>
    <cellStyle name="20% - Accent1 4 6 2 2 2 8" xfId="44381" xr:uid="{00000000-0005-0000-0000-0000A6AC0000}"/>
    <cellStyle name="20% - Accent1 4 6 2 2 2 8 2" xfId="44382" xr:uid="{00000000-0005-0000-0000-0000A7AC0000}"/>
    <cellStyle name="20% - Accent1 4 6 2 2 2 9" xfId="44383" xr:uid="{00000000-0005-0000-0000-0000A8AC0000}"/>
    <cellStyle name="20% - Accent1 4 6 2 2 3" xfId="44384" xr:uid="{00000000-0005-0000-0000-0000A9AC0000}"/>
    <cellStyle name="20% - Accent1 4 6 2 2 3 2" xfId="44385" xr:uid="{00000000-0005-0000-0000-0000AAAC0000}"/>
    <cellStyle name="20% - Accent1 4 6 2 2 3 2 2" xfId="44386" xr:uid="{00000000-0005-0000-0000-0000ABAC0000}"/>
    <cellStyle name="20% - Accent1 4 6 2 2 3 2 2 2" xfId="44387" xr:uid="{00000000-0005-0000-0000-0000ACAC0000}"/>
    <cellStyle name="20% - Accent1 4 6 2 2 3 2 2 2 2" xfId="44388" xr:uid="{00000000-0005-0000-0000-0000ADAC0000}"/>
    <cellStyle name="20% - Accent1 4 6 2 2 3 2 2 3" xfId="44389" xr:uid="{00000000-0005-0000-0000-0000AEAC0000}"/>
    <cellStyle name="20% - Accent1 4 6 2 2 3 2 3" xfId="44390" xr:uid="{00000000-0005-0000-0000-0000AFAC0000}"/>
    <cellStyle name="20% - Accent1 4 6 2 2 3 2 3 2" xfId="44391" xr:uid="{00000000-0005-0000-0000-0000B0AC0000}"/>
    <cellStyle name="20% - Accent1 4 6 2 2 3 2 4" xfId="44392" xr:uid="{00000000-0005-0000-0000-0000B1AC0000}"/>
    <cellStyle name="20% - Accent1 4 6 2 2 3 3" xfId="44393" xr:uid="{00000000-0005-0000-0000-0000B2AC0000}"/>
    <cellStyle name="20% - Accent1 4 6 2 2 3 3 2" xfId="44394" xr:uid="{00000000-0005-0000-0000-0000B3AC0000}"/>
    <cellStyle name="20% - Accent1 4 6 2 2 3 3 2 2" xfId="44395" xr:uid="{00000000-0005-0000-0000-0000B4AC0000}"/>
    <cellStyle name="20% - Accent1 4 6 2 2 3 3 2 2 2" xfId="44396" xr:uid="{00000000-0005-0000-0000-0000B5AC0000}"/>
    <cellStyle name="20% - Accent1 4 6 2 2 3 3 2 3" xfId="44397" xr:uid="{00000000-0005-0000-0000-0000B6AC0000}"/>
    <cellStyle name="20% - Accent1 4 6 2 2 3 3 3" xfId="44398" xr:uid="{00000000-0005-0000-0000-0000B7AC0000}"/>
    <cellStyle name="20% - Accent1 4 6 2 2 3 3 3 2" xfId="44399" xr:uid="{00000000-0005-0000-0000-0000B8AC0000}"/>
    <cellStyle name="20% - Accent1 4 6 2 2 3 3 4" xfId="44400" xr:uid="{00000000-0005-0000-0000-0000B9AC0000}"/>
    <cellStyle name="20% - Accent1 4 6 2 2 3 4" xfId="44401" xr:uid="{00000000-0005-0000-0000-0000BAAC0000}"/>
    <cellStyle name="20% - Accent1 4 6 2 2 3 4 2" xfId="44402" xr:uid="{00000000-0005-0000-0000-0000BBAC0000}"/>
    <cellStyle name="20% - Accent1 4 6 2 2 3 4 2 2" xfId="44403" xr:uid="{00000000-0005-0000-0000-0000BCAC0000}"/>
    <cellStyle name="20% - Accent1 4 6 2 2 3 4 2 2 2" xfId="44404" xr:uid="{00000000-0005-0000-0000-0000BDAC0000}"/>
    <cellStyle name="20% - Accent1 4 6 2 2 3 4 2 3" xfId="44405" xr:uid="{00000000-0005-0000-0000-0000BEAC0000}"/>
    <cellStyle name="20% - Accent1 4 6 2 2 3 4 3" xfId="44406" xr:uid="{00000000-0005-0000-0000-0000BFAC0000}"/>
    <cellStyle name="20% - Accent1 4 6 2 2 3 4 3 2" xfId="44407" xr:uid="{00000000-0005-0000-0000-0000C0AC0000}"/>
    <cellStyle name="20% - Accent1 4 6 2 2 3 4 4" xfId="44408" xr:uid="{00000000-0005-0000-0000-0000C1AC0000}"/>
    <cellStyle name="20% - Accent1 4 6 2 2 3 5" xfId="44409" xr:uid="{00000000-0005-0000-0000-0000C2AC0000}"/>
    <cellStyle name="20% - Accent1 4 6 2 2 3 5 2" xfId="44410" xr:uid="{00000000-0005-0000-0000-0000C3AC0000}"/>
    <cellStyle name="20% - Accent1 4 6 2 2 3 5 2 2" xfId="44411" xr:uid="{00000000-0005-0000-0000-0000C4AC0000}"/>
    <cellStyle name="20% - Accent1 4 6 2 2 3 5 3" xfId="44412" xr:uid="{00000000-0005-0000-0000-0000C5AC0000}"/>
    <cellStyle name="20% - Accent1 4 6 2 2 3 6" xfId="44413" xr:uid="{00000000-0005-0000-0000-0000C6AC0000}"/>
    <cellStyle name="20% - Accent1 4 6 2 2 3 6 2" xfId="44414" xr:uid="{00000000-0005-0000-0000-0000C7AC0000}"/>
    <cellStyle name="20% - Accent1 4 6 2 2 3 6 2 2" xfId="44415" xr:uid="{00000000-0005-0000-0000-0000C8AC0000}"/>
    <cellStyle name="20% - Accent1 4 6 2 2 3 6 3" xfId="44416" xr:uid="{00000000-0005-0000-0000-0000C9AC0000}"/>
    <cellStyle name="20% - Accent1 4 6 2 2 3 7" xfId="44417" xr:uid="{00000000-0005-0000-0000-0000CAAC0000}"/>
    <cellStyle name="20% - Accent1 4 6 2 2 3 7 2" xfId="44418" xr:uid="{00000000-0005-0000-0000-0000CBAC0000}"/>
    <cellStyle name="20% - Accent1 4 6 2 2 3 8" xfId="44419" xr:uid="{00000000-0005-0000-0000-0000CCAC0000}"/>
    <cellStyle name="20% - Accent1 4 6 2 2 3 8 2" xfId="44420" xr:uid="{00000000-0005-0000-0000-0000CDAC0000}"/>
    <cellStyle name="20% - Accent1 4 6 2 2 3 9" xfId="44421" xr:uid="{00000000-0005-0000-0000-0000CEAC0000}"/>
    <cellStyle name="20% - Accent1 4 6 2 2 4" xfId="44422" xr:uid="{00000000-0005-0000-0000-0000CFAC0000}"/>
    <cellStyle name="20% - Accent1 4 6 2 2 4 2" xfId="44423" xr:uid="{00000000-0005-0000-0000-0000D0AC0000}"/>
    <cellStyle name="20% - Accent1 4 6 2 2 4 2 2" xfId="44424" xr:uid="{00000000-0005-0000-0000-0000D1AC0000}"/>
    <cellStyle name="20% - Accent1 4 6 2 2 4 2 2 2" xfId="44425" xr:uid="{00000000-0005-0000-0000-0000D2AC0000}"/>
    <cellStyle name="20% - Accent1 4 6 2 2 4 2 3" xfId="44426" xr:uid="{00000000-0005-0000-0000-0000D3AC0000}"/>
    <cellStyle name="20% - Accent1 4 6 2 2 4 3" xfId="44427" xr:uid="{00000000-0005-0000-0000-0000D4AC0000}"/>
    <cellStyle name="20% - Accent1 4 6 2 2 4 3 2" xfId="44428" xr:uid="{00000000-0005-0000-0000-0000D5AC0000}"/>
    <cellStyle name="20% - Accent1 4 6 2 2 4 4" xfId="44429" xr:uid="{00000000-0005-0000-0000-0000D6AC0000}"/>
    <cellStyle name="20% - Accent1 4 6 2 2 5" xfId="44430" xr:uid="{00000000-0005-0000-0000-0000D7AC0000}"/>
    <cellStyle name="20% - Accent1 4 6 2 2 5 2" xfId="44431" xr:uid="{00000000-0005-0000-0000-0000D8AC0000}"/>
    <cellStyle name="20% - Accent1 4 6 2 2 5 2 2" xfId="44432" xr:uid="{00000000-0005-0000-0000-0000D9AC0000}"/>
    <cellStyle name="20% - Accent1 4 6 2 2 5 2 2 2" xfId="44433" xr:uid="{00000000-0005-0000-0000-0000DAAC0000}"/>
    <cellStyle name="20% - Accent1 4 6 2 2 5 2 3" xfId="44434" xr:uid="{00000000-0005-0000-0000-0000DBAC0000}"/>
    <cellStyle name="20% - Accent1 4 6 2 2 5 3" xfId="44435" xr:uid="{00000000-0005-0000-0000-0000DCAC0000}"/>
    <cellStyle name="20% - Accent1 4 6 2 2 5 3 2" xfId="44436" xr:uid="{00000000-0005-0000-0000-0000DDAC0000}"/>
    <cellStyle name="20% - Accent1 4 6 2 2 5 4" xfId="44437" xr:uid="{00000000-0005-0000-0000-0000DEAC0000}"/>
    <cellStyle name="20% - Accent1 4 6 2 2 6" xfId="44438" xr:uid="{00000000-0005-0000-0000-0000DFAC0000}"/>
    <cellStyle name="20% - Accent1 4 6 2 2 6 2" xfId="44439" xr:uid="{00000000-0005-0000-0000-0000E0AC0000}"/>
    <cellStyle name="20% - Accent1 4 6 2 2 6 2 2" xfId="44440" xr:uid="{00000000-0005-0000-0000-0000E1AC0000}"/>
    <cellStyle name="20% - Accent1 4 6 2 2 6 2 2 2" xfId="44441" xr:uid="{00000000-0005-0000-0000-0000E2AC0000}"/>
    <cellStyle name="20% - Accent1 4 6 2 2 6 2 3" xfId="44442" xr:uid="{00000000-0005-0000-0000-0000E3AC0000}"/>
    <cellStyle name="20% - Accent1 4 6 2 2 6 3" xfId="44443" xr:uid="{00000000-0005-0000-0000-0000E4AC0000}"/>
    <cellStyle name="20% - Accent1 4 6 2 2 6 3 2" xfId="44444" xr:uid="{00000000-0005-0000-0000-0000E5AC0000}"/>
    <cellStyle name="20% - Accent1 4 6 2 2 6 4" xfId="44445" xr:uid="{00000000-0005-0000-0000-0000E6AC0000}"/>
    <cellStyle name="20% - Accent1 4 6 2 2 7" xfId="44446" xr:uid="{00000000-0005-0000-0000-0000E7AC0000}"/>
    <cellStyle name="20% - Accent1 4 6 2 2 7 2" xfId="44447" xr:uid="{00000000-0005-0000-0000-0000E8AC0000}"/>
    <cellStyle name="20% - Accent1 4 6 2 2 7 2 2" xfId="44448" xr:uid="{00000000-0005-0000-0000-0000E9AC0000}"/>
    <cellStyle name="20% - Accent1 4 6 2 2 7 3" xfId="44449" xr:uid="{00000000-0005-0000-0000-0000EAAC0000}"/>
    <cellStyle name="20% - Accent1 4 6 2 2 8" xfId="44450" xr:uid="{00000000-0005-0000-0000-0000EBAC0000}"/>
    <cellStyle name="20% - Accent1 4 6 2 2 8 2" xfId="44451" xr:uid="{00000000-0005-0000-0000-0000ECAC0000}"/>
    <cellStyle name="20% - Accent1 4 6 2 2 8 2 2" xfId="44452" xr:uid="{00000000-0005-0000-0000-0000EDAC0000}"/>
    <cellStyle name="20% - Accent1 4 6 2 2 8 3" xfId="44453" xr:uid="{00000000-0005-0000-0000-0000EEAC0000}"/>
    <cellStyle name="20% - Accent1 4 6 2 2 9" xfId="44454" xr:uid="{00000000-0005-0000-0000-0000EFAC0000}"/>
    <cellStyle name="20% - Accent1 4 6 2 2 9 2" xfId="44455" xr:uid="{00000000-0005-0000-0000-0000F0AC0000}"/>
    <cellStyle name="20% - Accent1 4 6 2 3" xfId="44456" xr:uid="{00000000-0005-0000-0000-0000F1AC0000}"/>
    <cellStyle name="20% - Accent1 4 6 2 3 10" xfId="44457" xr:uid="{00000000-0005-0000-0000-0000F2AC0000}"/>
    <cellStyle name="20% - Accent1 4 6 2 3 10 2" xfId="44458" xr:uid="{00000000-0005-0000-0000-0000F3AC0000}"/>
    <cellStyle name="20% - Accent1 4 6 2 3 11" xfId="44459" xr:uid="{00000000-0005-0000-0000-0000F4AC0000}"/>
    <cellStyle name="20% - Accent1 4 6 2 3 2" xfId="44460" xr:uid="{00000000-0005-0000-0000-0000F5AC0000}"/>
    <cellStyle name="20% - Accent1 4 6 2 3 2 2" xfId="44461" xr:uid="{00000000-0005-0000-0000-0000F6AC0000}"/>
    <cellStyle name="20% - Accent1 4 6 2 3 2 2 2" xfId="44462" xr:uid="{00000000-0005-0000-0000-0000F7AC0000}"/>
    <cellStyle name="20% - Accent1 4 6 2 3 2 2 2 2" xfId="44463" xr:uid="{00000000-0005-0000-0000-0000F8AC0000}"/>
    <cellStyle name="20% - Accent1 4 6 2 3 2 2 2 2 2" xfId="44464" xr:uid="{00000000-0005-0000-0000-0000F9AC0000}"/>
    <cellStyle name="20% - Accent1 4 6 2 3 2 2 2 3" xfId="44465" xr:uid="{00000000-0005-0000-0000-0000FAAC0000}"/>
    <cellStyle name="20% - Accent1 4 6 2 3 2 2 3" xfId="44466" xr:uid="{00000000-0005-0000-0000-0000FBAC0000}"/>
    <cellStyle name="20% - Accent1 4 6 2 3 2 2 3 2" xfId="44467" xr:uid="{00000000-0005-0000-0000-0000FCAC0000}"/>
    <cellStyle name="20% - Accent1 4 6 2 3 2 2 4" xfId="44468" xr:uid="{00000000-0005-0000-0000-0000FDAC0000}"/>
    <cellStyle name="20% - Accent1 4 6 2 3 2 3" xfId="44469" xr:uid="{00000000-0005-0000-0000-0000FEAC0000}"/>
    <cellStyle name="20% - Accent1 4 6 2 3 2 3 2" xfId="44470" xr:uid="{00000000-0005-0000-0000-0000FFAC0000}"/>
    <cellStyle name="20% - Accent1 4 6 2 3 2 3 2 2" xfId="44471" xr:uid="{00000000-0005-0000-0000-000000AD0000}"/>
    <cellStyle name="20% - Accent1 4 6 2 3 2 3 2 2 2" xfId="44472" xr:uid="{00000000-0005-0000-0000-000001AD0000}"/>
    <cellStyle name="20% - Accent1 4 6 2 3 2 3 2 3" xfId="44473" xr:uid="{00000000-0005-0000-0000-000002AD0000}"/>
    <cellStyle name="20% - Accent1 4 6 2 3 2 3 3" xfId="44474" xr:uid="{00000000-0005-0000-0000-000003AD0000}"/>
    <cellStyle name="20% - Accent1 4 6 2 3 2 3 3 2" xfId="44475" xr:uid="{00000000-0005-0000-0000-000004AD0000}"/>
    <cellStyle name="20% - Accent1 4 6 2 3 2 3 4" xfId="44476" xr:uid="{00000000-0005-0000-0000-000005AD0000}"/>
    <cellStyle name="20% - Accent1 4 6 2 3 2 4" xfId="44477" xr:uid="{00000000-0005-0000-0000-000006AD0000}"/>
    <cellStyle name="20% - Accent1 4 6 2 3 2 4 2" xfId="44478" xr:uid="{00000000-0005-0000-0000-000007AD0000}"/>
    <cellStyle name="20% - Accent1 4 6 2 3 2 4 2 2" xfId="44479" xr:uid="{00000000-0005-0000-0000-000008AD0000}"/>
    <cellStyle name="20% - Accent1 4 6 2 3 2 4 2 2 2" xfId="44480" xr:uid="{00000000-0005-0000-0000-000009AD0000}"/>
    <cellStyle name="20% - Accent1 4 6 2 3 2 4 2 3" xfId="44481" xr:uid="{00000000-0005-0000-0000-00000AAD0000}"/>
    <cellStyle name="20% - Accent1 4 6 2 3 2 4 3" xfId="44482" xr:uid="{00000000-0005-0000-0000-00000BAD0000}"/>
    <cellStyle name="20% - Accent1 4 6 2 3 2 4 3 2" xfId="44483" xr:uid="{00000000-0005-0000-0000-00000CAD0000}"/>
    <cellStyle name="20% - Accent1 4 6 2 3 2 4 4" xfId="44484" xr:uid="{00000000-0005-0000-0000-00000DAD0000}"/>
    <cellStyle name="20% - Accent1 4 6 2 3 2 5" xfId="44485" xr:uid="{00000000-0005-0000-0000-00000EAD0000}"/>
    <cellStyle name="20% - Accent1 4 6 2 3 2 5 2" xfId="44486" xr:uid="{00000000-0005-0000-0000-00000FAD0000}"/>
    <cellStyle name="20% - Accent1 4 6 2 3 2 5 2 2" xfId="44487" xr:uid="{00000000-0005-0000-0000-000010AD0000}"/>
    <cellStyle name="20% - Accent1 4 6 2 3 2 5 3" xfId="44488" xr:uid="{00000000-0005-0000-0000-000011AD0000}"/>
    <cellStyle name="20% - Accent1 4 6 2 3 2 6" xfId="44489" xr:uid="{00000000-0005-0000-0000-000012AD0000}"/>
    <cellStyle name="20% - Accent1 4 6 2 3 2 6 2" xfId="44490" xr:uid="{00000000-0005-0000-0000-000013AD0000}"/>
    <cellStyle name="20% - Accent1 4 6 2 3 2 6 2 2" xfId="44491" xr:uid="{00000000-0005-0000-0000-000014AD0000}"/>
    <cellStyle name="20% - Accent1 4 6 2 3 2 6 3" xfId="44492" xr:uid="{00000000-0005-0000-0000-000015AD0000}"/>
    <cellStyle name="20% - Accent1 4 6 2 3 2 7" xfId="44493" xr:uid="{00000000-0005-0000-0000-000016AD0000}"/>
    <cellStyle name="20% - Accent1 4 6 2 3 2 7 2" xfId="44494" xr:uid="{00000000-0005-0000-0000-000017AD0000}"/>
    <cellStyle name="20% - Accent1 4 6 2 3 2 8" xfId="44495" xr:uid="{00000000-0005-0000-0000-000018AD0000}"/>
    <cellStyle name="20% - Accent1 4 6 2 3 2 8 2" xfId="44496" xr:uid="{00000000-0005-0000-0000-000019AD0000}"/>
    <cellStyle name="20% - Accent1 4 6 2 3 2 9" xfId="44497" xr:uid="{00000000-0005-0000-0000-00001AAD0000}"/>
    <cellStyle name="20% - Accent1 4 6 2 3 3" xfId="44498" xr:uid="{00000000-0005-0000-0000-00001BAD0000}"/>
    <cellStyle name="20% - Accent1 4 6 2 3 3 2" xfId="44499" xr:uid="{00000000-0005-0000-0000-00001CAD0000}"/>
    <cellStyle name="20% - Accent1 4 6 2 3 3 2 2" xfId="44500" xr:uid="{00000000-0005-0000-0000-00001DAD0000}"/>
    <cellStyle name="20% - Accent1 4 6 2 3 3 2 2 2" xfId="44501" xr:uid="{00000000-0005-0000-0000-00001EAD0000}"/>
    <cellStyle name="20% - Accent1 4 6 2 3 3 2 2 2 2" xfId="44502" xr:uid="{00000000-0005-0000-0000-00001FAD0000}"/>
    <cellStyle name="20% - Accent1 4 6 2 3 3 2 2 3" xfId="44503" xr:uid="{00000000-0005-0000-0000-000020AD0000}"/>
    <cellStyle name="20% - Accent1 4 6 2 3 3 2 3" xfId="44504" xr:uid="{00000000-0005-0000-0000-000021AD0000}"/>
    <cellStyle name="20% - Accent1 4 6 2 3 3 2 3 2" xfId="44505" xr:uid="{00000000-0005-0000-0000-000022AD0000}"/>
    <cellStyle name="20% - Accent1 4 6 2 3 3 2 4" xfId="44506" xr:uid="{00000000-0005-0000-0000-000023AD0000}"/>
    <cellStyle name="20% - Accent1 4 6 2 3 3 3" xfId="44507" xr:uid="{00000000-0005-0000-0000-000024AD0000}"/>
    <cellStyle name="20% - Accent1 4 6 2 3 3 3 2" xfId="44508" xr:uid="{00000000-0005-0000-0000-000025AD0000}"/>
    <cellStyle name="20% - Accent1 4 6 2 3 3 3 2 2" xfId="44509" xr:uid="{00000000-0005-0000-0000-000026AD0000}"/>
    <cellStyle name="20% - Accent1 4 6 2 3 3 3 2 2 2" xfId="44510" xr:uid="{00000000-0005-0000-0000-000027AD0000}"/>
    <cellStyle name="20% - Accent1 4 6 2 3 3 3 2 3" xfId="44511" xr:uid="{00000000-0005-0000-0000-000028AD0000}"/>
    <cellStyle name="20% - Accent1 4 6 2 3 3 3 3" xfId="44512" xr:uid="{00000000-0005-0000-0000-000029AD0000}"/>
    <cellStyle name="20% - Accent1 4 6 2 3 3 3 3 2" xfId="44513" xr:uid="{00000000-0005-0000-0000-00002AAD0000}"/>
    <cellStyle name="20% - Accent1 4 6 2 3 3 3 4" xfId="44514" xr:uid="{00000000-0005-0000-0000-00002BAD0000}"/>
    <cellStyle name="20% - Accent1 4 6 2 3 3 4" xfId="44515" xr:uid="{00000000-0005-0000-0000-00002CAD0000}"/>
    <cellStyle name="20% - Accent1 4 6 2 3 3 4 2" xfId="44516" xr:uid="{00000000-0005-0000-0000-00002DAD0000}"/>
    <cellStyle name="20% - Accent1 4 6 2 3 3 4 2 2" xfId="44517" xr:uid="{00000000-0005-0000-0000-00002EAD0000}"/>
    <cellStyle name="20% - Accent1 4 6 2 3 3 4 2 2 2" xfId="44518" xr:uid="{00000000-0005-0000-0000-00002FAD0000}"/>
    <cellStyle name="20% - Accent1 4 6 2 3 3 4 2 3" xfId="44519" xr:uid="{00000000-0005-0000-0000-000030AD0000}"/>
    <cellStyle name="20% - Accent1 4 6 2 3 3 4 3" xfId="44520" xr:uid="{00000000-0005-0000-0000-000031AD0000}"/>
    <cellStyle name="20% - Accent1 4 6 2 3 3 4 3 2" xfId="44521" xr:uid="{00000000-0005-0000-0000-000032AD0000}"/>
    <cellStyle name="20% - Accent1 4 6 2 3 3 4 4" xfId="44522" xr:uid="{00000000-0005-0000-0000-000033AD0000}"/>
    <cellStyle name="20% - Accent1 4 6 2 3 3 5" xfId="44523" xr:uid="{00000000-0005-0000-0000-000034AD0000}"/>
    <cellStyle name="20% - Accent1 4 6 2 3 3 5 2" xfId="44524" xr:uid="{00000000-0005-0000-0000-000035AD0000}"/>
    <cellStyle name="20% - Accent1 4 6 2 3 3 5 2 2" xfId="44525" xr:uid="{00000000-0005-0000-0000-000036AD0000}"/>
    <cellStyle name="20% - Accent1 4 6 2 3 3 5 3" xfId="44526" xr:uid="{00000000-0005-0000-0000-000037AD0000}"/>
    <cellStyle name="20% - Accent1 4 6 2 3 3 6" xfId="44527" xr:uid="{00000000-0005-0000-0000-000038AD0000}"/>
    <cellStyle name="20% - Accent1 4 6 2 3 3 6 2" xfId="44528" xr:uid="{00000000-0005-0000-0000-000039AD0000}"/>
    <cellStyle name="20% - Accent1 4 6 2 3 3 6 2 2" xfId="44529" xr:uid="{00000000-0005-0000-0000-00003AAD0000}"/>
    <cellStyle name="20% - Accent1 4 6 2 3 3 6 3" xfId="44530" xr:uid="{00000000-0005-0000-0000-00003BAD0000}"/>
    <cellStyle name="20% - Accent1 4 6 2 3 3 7" xfId="44531" xr:uid="{00000000-0005-0000-0000-00003CAD0000}"/>
    <cellStyle name="20% - Accent1 4 6 2 3 3 7 2" xfId="44532" xr:uid="{00000000-0005-0000-0000-00003DAD0000}"/>
    <cellStyle name="20% - Accent1 4 6 2 3 3 8" xfId="44533" xr:uid="{00000000-0005-0000-0000-00003EAD0000}"/>
    <cellStyle name="20% - Accent1 4 6 2 3 3 8 2" xfId="44534" xr:uid="{00000000-0005-0000-0000-00003FAD0000}"/>
    <cellStyle name="20% - Accent1 4 6 2 3 3 9" xfId="44535" xr:uid="{00000000-0005-0000-0000-000040AD0000}"/>
    <cellStyle name="20% - Accent1 4 6 2 3 4" xfId="44536" xr:uid="{00000000-0005-0000-0000-000041AD0000}"/>
    <cellStyle name="20% - Accent1 4 6 2 3 4 2" xfId="44537" xr:uid="{00000000-0005-0000-0000-000042AD0000}"/>
    <cellStyle name="20% - Accent1 4 6 2 3 4 2 2" xfId="44538" xr:uid="{00000000-0005-0000-0000-000043AD0000}"/>
    <cellStyle name="20% - Accent1 4 6 2 3 4 2 2 2" xfId="44539" xr:uid="{00000000-0005-0000-0000-000044AD0000}"/>
    <cellStyle name="20% - Accent1 4 6 2 3 4 2 3" xfId="44540" xr:uid="{00000000-0005-0000-0000-000045AD0000}"/>
    <cellStyle name="20% - Accent1 4 6 2 3 4 3" xfId="44541" xr:uid="{00000000-0005-0000-0000-000046AD0000}"/>
    <cellStyle name="20% - Accent1 4 6 2 3 4 3 2" xfId="44542" xr:uid="{00000000-0005-0000-0000-000047AD0000}"/>
    <cellStyle name="20% - Accent1 4 6 2 3 4 4" xfId="44543" xr:uid="{00000000-0005-0000-0000-000048AD0000}"/>
    <cellStyle name="20% - Accent1 4 6 2 3 5" xfId="44544" xr:uid="{00000000-0005-0000-0000-000049AD0000}"/>
    <cellStyle name="20% - Accent1 4 6 2 3 5 2" xfId="44545" xr:uid="{00000000-0005-0000-0000-00004AAD0000}"/>
    <cellStyle name="20% - Accent1 4 6 2 3 5 2 2" xfId="44546" xr:uid="{00000000-0005-0000-0000-00004BAD0000}"/>
    <cellStyle name="20% - Accent1 4 6 2 3 5 2 2 2" xfId="44547" xr:uid="{00000000-0005-0000-0000-00004CAD0000}"/>
    <cellStyle name="20% - Accent1 4 6 2 3 5 2 3" xfId="44548" xr:uid="{00000000-0005-0000-0000-00004DAD0000}"/>
    <cellStyle name="20% - Accent1 4 6 2 3 5 3" xfId="44549" xr:uid="{00000000-0005-0000-0000-00004EAD0000}"/>
    <cellStyle name="20% - Accent1 4 6 2 3 5 3 2" xfId="44550" xr:uid="{00000000-0005-0000-0000-00004FAD0000}"/>
    <cellStyle name="20% - Accent1 4 6 2 3 5 4" xfId="44551" xr:uid="{00000000-0005-0000-0000-000050AD0000}"/>
    <cellStyle name="20% - Accent1 4 6 2 3 6" xfId="44552" xr:uid="{00000000-0005-0000-0000-000051AD0000}"/>
    <cellStyle name="20% - Accent1 4 6 2 3 6 2" xfId="44553" xr:uid="{00000000-0005-0000-0000-000052AD0000}"/>
    <cellStyle name="20% - Accent1 4 6 2 3 6 2 2" xfId="44554" xr:uid="{00000000-0005-0000-0000-000053AD0000}"/>
    <cellStyle name="20% - Accent1 4 6 2 3 6 2 2 2" xfId="44555" xr:uid="{00000000-0005-0000-0000-000054AD0000}"/>
    <cellStyle name="20% - Accent1 4 6 2 3 6 2 3" xfId="44556" xr:uid="{00000000-0005-0000-0000-000055AD0000}"/>
    <cellStyle name="20% - Accent1 4 6 2 3 6 3" xfId="44557" xr:uid="{00000000-0005-0000-0000-000056AD0000}"/>
    <cellStyle name="20% - Accent1 4 6 2 3 6 3 2" xfId="44558" xr:uid="{00000000-0005-0000-0000-000057AD0000}"/>
    <cellStyle name="20% - Accent1 4 6 2 3 6 4" xfId="44559" xr:uid="{00000000-0005-0000-0000-000058AD0000}"/>
    <cellStyle name="20% - Accent1 4 6 2 3 7" xfId="44560" xr:uid="{00000000-0005-0000-0000-000059AD0000}"/>
    <cellStyle name="20% - Accent1 4 6 2 3 7 2" xfId="44561" xr:uid="{00000000-0005-0000-0000-00005AAD0000}"/>
    <cellStyle name="20% - Accent1 4 6 2 3 7 2 2" xfId="44562" xr:uid="{00000000-0005-0000-0000-00005BAD0000}"/>
    <cellStyle name="20% - Accent1 4 6 2 3 7 3" xfId="44563" xr:uid="{00000000-0005-0000-0000-00005CAD0000}"/>
    <cellStyle name="20% - Accent1 4 6 2 3 8" xfId="44564" xr:uid="{00000000-0005-0000-0000-00005DAD0000}"/>
    <cellStyle name="20% - Accent1 4 6 2 3 8 2" xfId="44565" xr:uid="{00000000-0005-0000-0000-00005EAD0000}"/>
    <cellStyle name="20% - Accent1 4 6 2 3 8 2 2" xfId="44566" xr:uid="{00000000-0005-0000-0000-00005FAD0000}"/>
    <cellStyle name="20% - Accent1 4 6 2 3 8 3" xfId="44567" xr:uid="{00000000-0005-0000-0000-000060AD0000}"/>
    <cellStyle name="20% - Accent1 4 6 2 3 9" xfId="44568" xr:uid="{00000000-0005-0000-0000-000061AD0000}"/>
    <cellStyle name="20% - Accent1 4 6 2 3 9 2" xfId="44569" xr:uid="{00000000-0005-0000-0000-000062AD0000}"/>
    <cellStyle name="20% - Accent1 4 6 2 4" xfId="44570" xr:uid="{00000000-0005-0000-0000-000063AD0000}"/>
    <cellStyle name="20% - Accent1 4 6 2 4 10" xfId="44571" xr:uid="{00000000-0005-0000-0000-000064AD0000}"/>
    <cellStyle name="20% - Accent1 4 6 2 4 10 2" xfId="44572" xr:uid="{00000000-0005-0000-0000-000065AD0000}"/>
    <cellStyle name="20% - Accent1 4 6 2 4 11" xfId="44573" xr:uid="{00000000-0005-0000-0000-000066AD0000}"/>
    <cellStyle name="20% - Accent1 4 6 2 4 2" xfId="44574" xr:uid="{00000000-0005-0000-0000-000067AD0000}"/>
    <cellStyle name="20% - Accent1 4 6 2 4 2 2" xfId="44575" xr:uid="{00000000-0005-0000-0000-000068AD0000}"/>
    <cellStyle name="20% - Accent1 4 6 2 4 2 2 2" xfId="44576" xr:uid="{00000000-0005-0000-0000-000069AD0000}"/>
    <cellStyle name="20% - Accent1 4 6 2 4 2 2 2 2" xfId="44577" xr:uid="{00000000-0005-0000-0000-00006AAD0000}"/>
    <cellStyle name="20% - Accent1 4 6 2 4 2 2 2 2 2" xfId="44578" xr:uid="{00000000-0005-0000-0000-00006BAD0000}"/>
    <cellStyle name="20% - Accent1 4 6 2 4 2 2 2 3" xfId="44579" xr:uid="{00000000-0005-0000-0000-00006CAD0000}"/>
    <cellStyle name="20% - Accent1 4 6 2 4 2 2 3" xfId="44580" xr:uid="{00000000-0005-0000-0000-00006DAD0000}"/>
    <cellStyle name="20% - Accent1 4 6 2 4 2 2 3 2" xfId="44581" xr:uid="{00000000-0005-0000-0000-00006EAD0000}"/>
    <cellStyle name="20% - Accent1 4 6 2 4 2 2 4" xfId="44582" xr:uid="{00000000-0005-0000-0000-00006FAD0000}"/>
    <cellStyle name="20% - Accent1 4 6 2 4 2 3" xfId="44583" xr:uid="{00000000-0005-0000-0000-000070AD0000}"/>
    <cellStyle name="20% - Accent1 4 6 2 4 2 3 2" xfId="44584" xr:uid="{00000000-0005-0000-0000-000071AD0000}"/>
    <cellStyle name="20% - Accent1 4 6 2 4 2 3 2 2" xfId="44585" xr:uid="{00000000-0005-0000-0000-000072AD0000}"/>
    <cellStyle name="20% - Accent1 4 6 2 4 2 3 2 2 2" xfId="44586" xr:uid="{00000000-0005-0000-0000-000073AD0000}"/>
    <cellStyle name="20% - Accent1 4 6 2 4 2 3 2 3" xfId="44587" xr:uid="{00000000-0005-0000-0000-000074AD0000}"/>
    <cellStyle name="20% - Accent1 4 6 2 4 2 3 3" xfId="44588" xr:uid="{00000000-0005-0000-0000-000075AD0000}"/>
    <cellStyle name="20% - Accent1 4 6 2 4 2 3 3 2" xfId="44589" xr:uid="{00000000-0005-0000-0000-000076AD0000}"/>
    <cellStyle name="20% - Accent1 4 6 2 4 2 3 4" xfId="44590" xr:uid="{00000000-0005-0000-0000-000077AD0000}"/>
    <cellStyle name="20% - Accent1 4 6 2 4 2 4" xfId="44591" xr:uid="{00000000-0005-0000-0000-000078AD0000}"/>
    <cellStyle name="20% - Accent1 4 6 2 4 2 4 2" xfId="44592" xr:uid="{00000000-0005-0000-0000-000079AD0000}"/>
    <cellStyle name="20% - Accent1 4 6 2 4 2 4 2 2" xfId="44593" xr:uid="{00000000-0005-0000-0000-00007AAD0000}"/>
    <cellStyle name="20% - Accent1 4 6 2 4 2 4 2 2 2" xfId="44594" xr:uid="{00000000-0005-0000-0000-00007BAD0000}"/>
    <cellStyle name="20% - Accent1 4 6 2 4 2 4 2 3" xfId="44595" xr:uid="{00000000-0005-0000-0000-00007CAD0000}"/>
    <cellStyle name="20% - Accent1 4 6 2 4 2 4 3" xfId="44596" xr:uid="{00000000-0005-0000-0000-00007DAD0000}"/>
    <cellStyle name="20% - Accent1 4 6 2 4 2 4 3 2" xfId="44597" xr:uid="{00000000-0005-0000-0000-00007EAD0000}"/>
    <cellStyle name="20% - Accent1 4 6 2 4 2 4 4" xfId="44598" xr:uid="{00000000-0005-0000-0000-00007FAD0000}"/>
    <cellStyle name="20% - Accent1 4 6 2 4 2 5" xfId="44599" xr:uid="{00000000-0005-0000-0000-000080AD0000}"/>
    <cellStyle name="20% - Accent1 4 6 2 4 2 5 2" xfId="44600" xr:uid="{00000000-0005-0000-0000-000081AD0000}"/>
    <cellStyle name="20% - Accent1 4 6 2 4 2 5 2 2" xfId="44601" xr:uid="{00000000-0005-0000-0000-000082AD0000}"/>
    <cellStyle name="20% - Accent1 4 6 2 4 2 5 3" xfId="44602" xr:uid="{00000000-0005-0000-0000-000083AD0000}"/>
    <cellStyle name="20% - Accent1 4 6 2 4 2 6" xfId="44603" xr:uid="{00000000-0005-0000-0000-000084AD0000}"/>
    <cellStyle name="20% - Accent1 4 6 2 4 2 6 2" xfId="44604" xr:uid="{00000000-0005-0000-0000-000085AD0000}"/>
    <cellStyle name="20% - Accent1 4 6 2 4 2 6 2 2" xfId="44605" xr:uid="{00000000-0005-0000-0000-000086AD0000}"/>
    <cellStyle name="20% - Accent1 4 6 2 4 2 6 3" xfId="44606" xr:uid="{00000000-0005-0000-0000-000087AD0000}"/>
    <cellStyle name="20% - Accent1 4 6 2 4 2 7" xfId="44607" xr:uid="{00000000-0005-0000-0000-000088AD0000}"/>
    <cellStyle name="20% - Accent1 4 6 2 4 2 7 2" xfId="44608" xr:uid="{00000000-0005-0000-0000-000089AD0000}"/>
    <cellStyle name="20% - Accent1 4 6 2 4 2 8" xfId="44609" xr:uid="{00000000-0005-0000-0000-00008AAD0000}"/>
    <cellStyle name="20% - Accent1 4 6 2 4 2 8 2" xfId="44610" xr:uid="{00000000-0005-0000-0000-00008BAD0000}"/>
    <cellStyle name="20% - Accent1 4 6 2 4 2 9" xfId="44611" xr:uid="{00000000-0005-0000-0000-00008CAD0000}"/>
    <cellStyle name="20% - Accent1 4 6 2 4 3" xfId="44612" xr:uid="{00000000-0005-0000-0000-00008DAD0000}"/>
    <cellStyle name="20% - Accent1 4 6 2 4 3 2" xfId="44613" xr:uid="{00000000-0005-0000-0000-00008EAD0000}"/>
    <cellStyle name="20% - Accent1 4 6 2 4 3 2 2" xfId="44614" xr:uid="{00000000-0005-0000-0000-00008FAD0000}"/>
    <cellStyle name="20% - Accent1 4 6 2 4 3 2 2 2" xfId="44615" xr:uid="{00000000-0005-0000-0000-000090AD0000}"/>
    <cellStyle name="20% - Accent1 4 6 2 4 3 2 2 2 2" xfId="44616" xr:uid="{00000000-0005-0000-0000-000091AD0000}"/>
    <cellStyle name="20% - Accent1 4 6 2 4 3 2 2 3" xfId="44617" xr:uid="{00000000-0005-0000-0000-000092AD0000}"/>
    <cellStyle name="20% - Accent1 4 6 2 4 3 2 3" xfId="44618" xr:uid="{00000000-0005-0000-0000-000093AD0000}"/>
    <cellStyle name="20% - Accent1 4 6 2 4 3 2 3 2" xfId="44619" xr:uid="{00000000-0005-0000-0000-000094AD0000}"/>
    <cellStyle name="20% - Accent1 4 6 2 4 3 2 4" xfId="44620" xr:uid="{00000000-0005-0000-0000-000095AD0000}"/>
    <cellStyle name="20% - Accent1 4 6 2 4 3 3" xfId="44621" xr:uid="{00000000-0005-0000-0000-000096AD0000}"/>
    <cellStyle name="20% - Accent1 4 6 2 4 3 3 2" xfId="44622" xr:uid="{00000000-0005-0000-0000-000097AD0000}"/>
    <cellStyle name="20% - Accent1 4 6 2 4 3 3 2 2" xfId="44623" xr:uid="{00000000-0005-0000-0000-000098AD0000}"/>
    <cellStyle name="20% - Accent1 4 6 2 4 3 3 2 2 2" xfId="44624" xr:uid="{00000000-0005-0000-0000-000099AD0000}"/>
    <cellStyle name="20% - Accent1 4 6 2 4 3 3 2 3" xfId="44625" xr:uid="{00000000-0005-0000-0000-00009AAD0000}"/>
    <cellStyle name="20% - Accent1 4 6 2 4 3 3 3" xfId="44626" xr:uid="{00000000-0005-0000-0000-00009BAD0000}"/>
    <cellStyle name="20% - Accent1 4 6 2 4 3 3 3 2" xfId="44627" xr:uid="{00000000-0005-0000-0000-00009CAD0000}"/>
    <cellStyle name="20% - Accent1 4 6 2 4 3 3 4" xfId="44628" xr:uid="{00000000-0005-0000-0000-00009DAD0000}"/>
    <cellStyle name="20% - Accent1 4 6 2 4 3 4" xfId="44629" xr:uid="{00000000-0005-0000-0000-00009EAD0000}"/>
    <cellStyle name="20% - Accent1 4 6 2 4 3 4 2" xfId="44630" xr:uid="{00000000-0005-0000-0000-00009FAD0000}"/>
    <cellStyle name="20% - Accent1 4 6 2 4 3 4 2 2" xfId="44631" xr:uid="{00000000-0005-0000-0000-0000A0AD0000}"/>
    <cellStyle name="20% - Accent1 4 6 2 4 3 4 2 2 2" xfId="44632" xr:uid="{00000000-0005-0000-0000-0000A1AD0000}"/>
    <cellStyle name="20% - Accent1 4 6 2 4 3 4 2 3" xfId="44633" xr:uid="{00000000-0005-0000-0000-0000A2AD0000}"/>
    <cellStyle name="20% - Accent1 4 6 2 4 3 4 3" xfId="44634" xr:uid="{00000000-0005-0000-0000-0000A3AD0000}"/>
    <cellStyle name="20% - Accent1 4 6 2 4 3 4 3 2" xfId="44635" xr:uid="{00000000-0005-0000-0000-0000A4AD0000}"/>
    <cellStyle name="20% - Accent1 4 6 2 4 3 4 4" xfId="44636" xr:uid="{00000000-0005-0000-0000-0000A5AD0000}"/>
    <cellStyle name="20% - Accent1 4 6 2 4 3 5" xfId="44637" xr:uid="{00000000-0005-0000-0000-0000A6AD0000}"/>
    <cellStyle name="20% - Accent1 4 6 2 4 3 5 2" xfId="44638" xr:uid="{00000000-0005-0000-0000-0000A7AD0000}"/>
    <cellStyle name="20% - Accent1 4 6 2 4 3 5 2 2" xfId="44639" xr:uid="{00000000-0005-0000-0000-0000A8AD0000}"/>
    <cellStyle name="20% - Accent1 4 6 2 4 3 5 3" xfId="44640" xr:uid="{00000000-0005-0000-0000-0000A9AD0000}"/>
    <cellStyle name="20% - Accent1 4 6 2 4 3 6" xfId="44641" xr:uid="{00000000-0005-0000-0000-0000AAAD0000}"/>
    <cellStyle name="20% - Accent1 4 6 2 4 3 6 2" xfId="44642" xr:uid="{00000000-0005-0000-0000-0000ABAD0000}"/>
    <cellStyle name="20% - Accent1 4 6 2 4 3 6 2 2" xfId="44643" xr:uid="{00000000-0005-0000-0000-0000ACAD0000}"/>
    <cellStyle name="20% - Accent1 4 6 2 4 3 6 3" xfId="44644" xr:uid="{00000000-0005-0000-0000-0000ADAD0000}"/>
    <cellStyle name="20% - Accent1 4 6 2 4 3 7" xfId="44645" xr:uid="{00000000-0005-0000-0000-0000AEAD0000}"/>
    <cellStyle name="20% - Accent1 4 6 2 4 3 7 2" xfId="44646" xr:uid="{00000000-0005-0000-0000-0000AFAD0000}"/>
    <cellStyle name="20% - Accent1 4 6 2 4 3 8" xfId="44647" xr:uid="{00000000-0005-0000-0000-0000B0AD0000}"/>
    <cellStyle name="20% - Accent1 4 6 2 4 3 8 2" xfId="44648" xr:uid="{00000000-0005-0000-0000-0000B1AD0000}"/>
    <cellStyle name="20% - Accent1 4 6 2 4 3 9" xfId="44649" xr:uid="{00000000-0005-0000-0000-0000B2AD0000}"/>
    <cellStyle name="20% - Accent1 4 6 2 4 4" xfId="44650" xr:uid="{00000000-0005-0000-0000-0000B3AD0000}"/>
    <cellStyle name="20% - Accent1 4 6 2 4 4 2" xfId="44651" xr:uid="{00000000-0005-0000-0000-0000B4AD0000}"/>
    <cellStyle name="20% - Accent1 4 6 2 4 4 2 2" xfId="44652" xr:uid="{00000000-0005-0000-0000-0000B5AD0000}"/>
    <cellStyle name="20% - Accent1 4 6 2 4 4 2 2 2" xfId="44653" xr:uid="{00000000-0005-0000-0000-0000B6AD0000}"/>
    <cellStyle name="20% - Accent1 4 6 2 4 4 2 3" xfId="44654" xr:uid="{00000000-0005-0000-0000-0000B7AD0000}"/>
    <cellStyle name="20% - Accent1 4 6 2 4 4 3" xfId="44655" xr:uid="{00000000-0005-0000-0000-0000B8AD0000}"/>
    <cellStyle name="20% - Accent1 4 6 2 4 4 3 2" xfId="44656" xr:uid="{00000000-0005-0000-0000-0000B9AD0000}"/>
    <cellStyle name="20% - Accent1 4 6 2 4 4 4" xfId="44657" xr:uid="{00000000-0005-0000-0000-0000BAAD0000}"/>
    <cellStyle name="20% - Accent1 4 6 2 4 5" xfId="44658" xr:uid="{00000000-0005-0000-0000-0000BBAD0000}"/>
    <cellStyle name="20% - Accent1 4 6 2 4 5 2" xfId="44659" xr:uid="{00000000-0005-0000-0000-0000BCAD0000}"/>
    <cellStyle name="20% - Accent1 4 6 2 4 5 2 2" xfId="44660" xr:uid="{00000000-0005-0000-0000-0000BDAD0000}"/>
    <cellStyle name="20% - Accent1 4 6 2 4 5 2 2 2" xfId="44661" xr:uid="{00000000-0005-0000-0000-0000BEAD0000}"/>
    <cellStyle name="20% - Accent1 4 6 2 4 5 2 3" xfId="44662" xr:uid="{00000000-0005-0000-0000-0000BFAD0000}"/>
    <cellStyle name="20% - Accent1 4 6 2 4 5 3" xfId="44663" xr:uid="{00000000-0005-0000-0000-0000C0AD0000}"/>
    <cellStyle name="20% - Accent1 4 6 2 4 5 3 2" xfId="44664" xr:uid="{00000000-0005-0000-0000-0000C1AD0000}"/>
    <cellStyle name="20% - Accent1 4 6 2 4 5 4" xfId="44665" xr:uid="{00000000-0005-0000-0000-0000C2AD0000}"/>
    <cellStyle name="20% - Accent1 4 6 2 4 6" xfId="44666" xr:uid="{00000000-0005-0000-0000-0000C3AD0000}"/>
    <cellStyle name="20% - Accent1 4 6 2 4 6 2" xfId="44667" xr:uid="{00000000-0005-0000-0000-0000C4AD0000}"/>
    <cellStyle name="20% - Accent1 4 6 2 4 6 2 2" xfId="44668" xr:uid="{00000000-0005-0000-0000-0000C5AD0000}"/>
    <cellStyle name="20% - Accent1 4 6 2 4 6 2 2 2" xfId="44669" xr:uid="{00000000-0005-0000-0000-0000C6AD0000}"/>
    <cellStyle name="20% - Accent1 4 6 2 4 6 2 3" xfId="44670" xr:uid="{00000000-0005-0000-0000-0000C7AD0000}"/>
    <cellStyle name="20% - Accent1 4 6 2 4 6 3" xfId="44671" xr:uid="{00000000-0005-0000-0000-0000C8AD0000}"/>
    <cellStyle name="20% - Accent1 4 6 2 4 6 3 2" xfId="44672" xr:uid="{00000000-0005-0000-0000-0000C9AD0000}"/>
    <cellStyle name="20% - Accent1 4 6 2 4 6 4" xfId="44673" xr:uid="{00000000-0005-0000-0000-0000CAAD0000}"/>
    <cellStyle name="20% - Accent1 4 6 2 4 7" xfId="44674" xr:uid="{00000000-0005-0000-0000-0000CBAD0000}"/>
    <cellStyle name="20% - Accent1 4 6 2 4 7 2" xfId="44675" xr:uid="{00000000-0005-0000-0000-0000CCAD0000}"/>
    <cellStyle name="20% - Accent1 4 6 2 4 7 2 2" xfId="44676" xr:uid="{00000000-0005-0000-0000-0000CDAD0000}"/>
    <cellStyle name="20% - Accent1 4 6 2 4 7 3" xfId="44677" xr:uid="{00000000-0005-0000-0000-0000CEAD0000}"/>
    <cellStyle name="20% - Accent1 4 6 2 4 8" xfId="44678" xr:uid="{00000000-0005-0000-0000-0000CFAD0000}"/>
    <cellStyle name="20% - Accent1 4 6 2 4 8 2" xfId="44679" xr:uid="{00000000-0005-0000-0000-0000D0AD0000}"/>
    <cellStyle name="20% - Accent1 4 6 2 4 8 2 2" xfId="44680" xr:uid="{00000000-0005-0000-0000-0000D1AD0000}"/>
    <cellStyle name="20% - Accent1 4 6 2 4 8 3" xfId="44681" xr:uid="{00000000-0005-0000-0000-0000D2AD0000}"/>
    <cellStyle name="20% - Accent1 4 6 2 4 9" xfId="44682" xr:uid="{00000000-0005-0000-0000-0000D3AD0000}"/>
    <cellStyle name="20% - Accent1 4 6 2 4 9 2" xfId="44683" xr:uid="{00000000-0005-0000-0000-0000D4AD0000}"/>
    <cellStyle name="20% - Accent1 4 6 2 5" xfId="44684" xr:uid="{00000000-0005-0000-0000-0000D5AD0000}"/>
    <cellStyle name="20% - Accent1 4 6 2 5 2" xfId="44685" xr:uid="{00000000-0005-0000-0000-0000D6AD0000}"/>
    <cellStyle name="20% - Accent1 4 6 2 5 2 2" xfId="44686" xr:uid="{00000000-0005-0000-0000-0000D7AD0000}"/>
    <cellStyle name="20% - Accent1 4 6 2 5 2 2 2" xfId="44687" xr:uid="{00000000-0005-0000-0000-0000D8AD0000}"/>
    <cellStyle name="20% - Accent1 4 6 2 5 2 2 2 2" xfId="44688" xr:uid="{00000000-0005-0000-0000-0000D9AD0000}"/>
    <cellStyle name="20% - Accent1 4 6 2 5 2 2 3" xfId="44689" xr:uid="{00000000-0005-0000-0000-0000DAAD0000}"/>
    <cellStyle name="20% - Accent1 4 6 2 5 2 3" xfId="44690" xr:uid="{00000000-0005-0000-0000-0000DBAD0000}"/>
    <cellStyle name="20% - Accent1 4 6 2 5 2 3 2" xfId="44691" xr:uid="{00000000-0005-0000-0000-0000DCAD0000}"/>
    <cellStyle name="20% - Accent1 4 6 2 5 2 4" xfId="44692" xr:uid="{00000000-0005-0000-0000-0000DDAD0000}"/>
    <cellStyle name="20% - Accent1 4 6 2 5 3" xfId="44693" xr:uid="{00000000-0005-0000-0000-0000DEAD0000}"/>
    <cellStyle name="20% - Accent1 4 6 2 5 3 2" xfId="44694" xr:uid="{00000000-0005-0000-0000-0000DFAD0000}"/>
    <cellStyle name="20% - Accent1 4 6 2 5 3 2 2" xfId="44695" xr:uid="{00000000-0005-0000-0000-0000E0AD0000}"/>
    <cellStyle name="20% - Accent1 4 6 2 5 3 2 2 2" xfId="44696" xr:uid="{00000000-0005-0000-0000-0000E1AD0000}"/>
    <cellStyle name="20% - Accent1 4 6 2 5 3 2 3" xfId="44697" xr:uid="{00000000-0005-0000-0000-0000E2AD0000}"/>
    <cellStyle name="20% - Accent1 4 6 2 5 3 3" xfId="44698" xr:uid="{00000000-0005-0000-0000-0000E3AD0000}"/>
    <cellStyle name="20% - Accent1 4 6 2 5 3 3 2" xfId="44699" xr:uid="{00000000-0005-0000-0000-0000E4AD0000}"/>
    <cellStyle name="20% - Accent1 4 6 2 5 3 4" xfId="44700" xr:uid="{00000000-0005-0000-0000-0000E5AD0000}"/>
    <cellStyle name="20% - Accent1 4 6 2 5 4" xfId="44701" xr:uid="{00000000-0005-0000-0000-0000E6AD0000}"/>
    <cellStyle name="20% - Accent1 4 6 2 5 4 2" xfId="44702" xr:uid="{00000000-0005-0000-0000-0000E7AD0000}"/>
    <cellStyle name="20% - Accent1 4 6 2 5 4 2 2" xfId="44703" xr:uid="{00000000-0005-0000-0000-0000E8AD0000}"/>
    <cellStyle name="20% - Accent1 4 6 2 5 4 2 2 2" xfId="44704" xr:uid="{00000000-0005-0000-0000-0000E9AD0000}"/>
    <cellStyle name="20% - Accent1 4 6 2 5 4 2 3" xfId="44705" xr:uid="{00000000-0005-0000-0000-0000EAAD0000}"/>
    <cellStyle name="20% - Accent1 4 6 2 5 4 3" xfId="44706" xr:uid="{00000000-0005-0000-0000-0000EBAD0000}"/>
    <cellStyle name="20% - Accent1 4 6 2 5 4 3 2" xfId="44707" xr:uid="{00000000-0005-0000-0000-0000ECAD0000}"/>
    <cellStyle name="20% - Accent1 4 6 2 5 4 4" xfId="44708" xr:uid="{00000000-0005-0000-0000-0000EDAD0000}"/>
    <cellStyle name="20% - Accent1 4 6 2 5 5" xfId="44709" xr:uid="{00000000-0005-0000-0000-0000EEAD0000}"/>
    <cellStyle name="20% - Accent1 4 6 2 5 5 2" xfId="44710" xr:uid="{00000000-0005-0000-0000-0000EFAD0000}"/>
    <cellStyle name="20% - Accent1 4 6 2 5 5 2 2" xfId="44711" xr:uid="{00000000-0005-0000-0000-0000F0AD0000}"/>
    <cellStyle name="20% - Accent1 4 6 2 5 5 3" xfId="44712" xr:uid="{00000000-0005-0000-0000-0000F1AD0000}"/>
    <cellStyle name="20% - Accent1 4 6 2 5 6" xfId="44713" xr:uid="{00000000-0005-0000-0000-0000F2AD0000}"/>
    <cellStyle name="20% - Accent1 4 6 2 5 6 2" xfId="44714" xr:uid="{00000000-0005-0000-0000-0000F3AD0000}"/>
    <cellStyle name="20% - Accent1 4 6 2 5 6 2 2" xfId="44715" xr:uid="{00000000-0005-0000-0000-0000F4AD0000}"/>
    <cellStyle name="20% - Accent1 4 6 2 5 6 3" xfId="44716" xr:uid="{00000000-0005-0000-0000-0000F5AD0000}"/>
    <cellStyle name="20% - Accent1 4 6 2 5 7" xfId="44717" xr:uid="{00000000-0005-0000-0000-0000F6AD0000}"/>
    <cellStyle name="20% - Accent1 4 6 2 5 7 2" xfId="44718" xr:uid="{00000000-0005-0000-0000-0000F7AD0000}"/>
    <cellStyle name="20% - Accent1 4 6 2 5 8" xfId="44719" xr:uid="{00000000-0005-0000-0000-0000F8AD0000}"/>
    <cellStyle name="20% - Accent1 4 6 2 5 8 2" xfId="44720" xr:uid="{00000000-0005-0000-0000-0000F9AD0000}"/>
    <cellStyle name="20% - Accent1 4 6 2 5 9" xfId="44721" xr:uid="{00000000-0005-0000-0000-0000FAAD0000}"/>
    <cellStyle name="20% - Accent1 4 6 2 6" xfId="44722" xr:uid="{00000000-0005-0000-0000-0000FBAD0000}"/>
    <cellStyle name="20% - Accent1 4 6 2 6 2" xfId="44723" xr:uid="{00000000-0005-0000-0000-0000FCAD0000}"/>
    <cellStyle name="20% - Accent1 4 6 2 6 2 2" xfId="44724" xr:uid="{00000000-0005-0000-0000-0000FDAD0000}"/>
    <cellStyle name="20% - Accent1 4 6 2 6 2 2 2" xfId="44725" xr:uid="{00000000-0005-0000-0000-0000FEAD0000}"/>
    <cellStyle name="20% - Accent1 4 6 2 6 2 2 2 2" xfId="44726" xr:uid="{00000000-0005-0000-0000-0000FFAD0000}"/>
    <cellStyle name="20% - Accent1 4 6 2 6 2 2 3" xfId="44727" xr:uid="{00000000-0005-0000-0000-000000AE0000}"/>
    <cellStyle name="20% - Accent1 4 6 2 6 2 3" xfId="44728" xr:uid="{00000000-0005-0000-0000-000001AE0000}"/>
    <cellStyle name="20% - Accent1 4 6 2 6 2 3 2" xfId="44729" xr:uid="{00000000-0005-0000-0000-000002AE0000}"/>
    <cellStyle name="20% - Accent1 4 6 2 6 2 4" xfId="44730" xr:uid="{00000000-0005-0000-0000-000003AE0000}"/>
    <cellStyle name="20% - Accent1 4 6 2 6 3" xfId="44731" xr:uid="{00000000-0005-0000-0000-000004AE0000}"/>
    <cellStyle name="20% - Accent1 4 6 2 6 3 2" xfId="44732" xr:uid="{00000000-0005-0000-0000-000005AE0000}"/>
    <cellStyle name="20% - Accent1 4 6 2 6 3 2 2" xfId="44733" xr:uid="{00000000-0005-0000-0000-000006AE0000}"/>
    <cellStyle name="20% - Accent1 4 6 2 6 3 2 2 2" xfId="44734" xr:uid="{00000000-0005-0000-0000-000007AE0000}"/>
    <cellStyle name="20% - Accent1 4 6 2 6 3 2 3" xfId="44735" xr:uid="{00000000-0005-0000-0000-000008AE0000}"/>
    <cellStyle name="20% - Accent1 4 6 2 6 3 3" xfId="44736" xr:uid="{00000000-0005-0000-0000-000009AE0000}"/>
    <cellStyle name="20% - Accent1 4 6 2 6 3 3 2" xfId="44737" xr:uid="{00000000-0005-0000-0000-00000AAE0000}"/>
    <cellStyle name="20% - Accent1 4 6 2 6 3 4" xfId="44738" xr:uid="{00000000-0005-0000-0000-00000BAE0000}"/>
    <cellStyle name="20% - Accent1 4 6 2 6 4" xfId="44739" xr:uid="{00000000-0005-0000-0000-00000CAE0000}"/>
    <cellStyle name="20% - Accent1 4 6 2 6 4 2" xfId="44740" xr:uid="{00000000-0005-0000-0000-00000DAE0000}"/>
    <cellStyle name="20% - Accent1 4 6 2 6 4 2 2" xfId="44741" xr:uid="{00000000-0005-0000-0000-00000EAE0000}"/>
    <cellStyle name="20% - Accent1 4 6 2 6 4 2 2 2" xfId="44742" xr:uid="{00000000-0005-0000-0000-00000FAE0000}"/>
    <cellStyle name="20% - Accent1 4 6 2 6 4 2 3" xfId="44743" xr:uid="{00000000-0005-0000-0000-000010AE0000}"/>
    <cellStyle name="20% - Accent1 4 6 2 6 4 3" xfId="44744" xr:uid="{00000000-0005-0000-0000-000011AE0000}"/>
    <cellStyle name="20% - Accent1 4 6 2 6 4 3 2" xfId="44745" xr:uid="{00000000-0005-0000-0000-000012AE0000}"/>
    <cellStyle name="20% - Accent1 4 6 2 6 4 4" xfId="44746" xr:uid="{00000000-0005-0000-0000-000013AE0000}"/>
    <cellStyle name="20% - Accent1 4 6 2 6 5" xfId="44747" xr:uid="{00000000-0005-0000-0000-000014AE0000}"/>
    <cellStyle name="20% - Accent1 4 6 2 6 5 2" xfId="44748" xr:uid="{00000000-0005-0000-0000-000015AE0000}"/>
    <cellStyle name="20% - Accent1 4 6 2 6 5 2 2" xfId="44749" xr:uid="{00000000-0005-0000-0000-000016AE0000}"/>
    <cellStyle name="20% - Accent1 4 6 2 6 5 3" xfId="44750" xr:uid="{00000000-0005-0000-0000-000017AE0000}"/>
    <cellStyle name="20% - Accent1 4 6 2 6 6" xfId="44751" xr:uid="{00000000-0005-0000-0000-000018AE0000}"/>
    <cellStyle name="20% - Accent1 4 6 2 6 6 2" xfId="44752" xr:uid="{00000000-0005-0000-0000-000019AE0000}"/>
    <cellStyle name="20% - Accent1 4 6 2 6 6 2 2" xfId="44753" xr:uid="{00000000-0005-0000-0000-00001AAE0000}"/>
    <cellStyle name="20% - Accent1 4 6 2 6 6 3" xfId="44754" xr:uid="{00000000-0005-0000-0000-00001BAE0000}"/>
    <cellStyle name="20% - Accent1 4 6 2 6 7" xfId="44755" xr:uid="{00000000-0005-0000-0000-00001CAE0000}"/>
    <cellStyle name="20% - Accent1 4 6 2 6 7 2" xfId="44756" xr:uid="{00000000-0005-0000-0000-00001DAE0000}"/>
    <cellStyle name="20% - Accent1 4 6 2 6 8" xfId="44757" xr:uid="{00000000-0005-0000-0000-00001EAE0000}"/>
    <cellStyle name="20% - Accent1 4 6 2 6 8 2" xfId="44758" xr:uid="{00000000-0005-0000-0000-00001FAE0000}"/>
    <cellStyle name="20% - Accent1 4 6 2 6 9" xfId="44759" xr:uid="{00000000-0005-0000-0000-000020AE0000}"/>
    <cellStyle name="20% - Accent1 4 6 2 7" xfId="44760" xr:uid="{00000000-0005-0000-0000-000021AE0000}"/>
    <cellStyle name="20% - Accent1 4 6 2 7 2" xfId="44761" xr:uid="{00000000-0005-0000-0000-000022AE0000}"/>
    <cellStyle name="20% - Accent1 4 6 2 7 2 2" xfId="44762" xr:uid="{00000000-0005-0000-0000-000023AE0000}"/>
    <cellStyle name="20% - Accent1 4 6 2 7 2 2 2" xfId="44763" xr:uid="{00000000-0005-0000-0000-000024AE0000}"/>
    <cellStyle name="20% - Accent1 4 6 2 7 2 3" xfId="44764" xr:uid="{00000000-0005-0000-0000-000025AE0000}"/>
    <cellStyle name="20% - Accent1 4 6 2 7 3" xfId="44765" xr:uid="{00000000-0005-0000-0000-000026AE0000}"/>
    <cellStyle name="20% - Accent1 4 6 2 7 3 2" xfId="44766" xr:uid="{00000000-0005-0000-0000-000027AE0000}"/>
    <cellStyle name="20% - Accent1 4 6 2 7 4" xfId="44767" xr:uid="{00000000-0005-0000-0000-000028AE0000}"/>
    <cellStyle name="20% - Accent1 4 6 2 8" xfId="44768" xr:uid="{00000000-0005-0000-0000-000029AE0000}"/>
    <cellStyle name="20% - Accent1 4 6 2 8 2" xfId="44769" xr:uid="{00000000-0005-0000-0000-00002AAE0000}"/>
    <cellStyle name="20% - Accent1 4 6 2 8 2 2" xfId="44770" xr:uid="{00000000-0005-0000-0000-00002BAE0000}"/>
    <cellStyle name="20% - Accent1 4 6 2 8 2 2 2" xfId="44771" xr:uid="{00000000-0005-0000-0000-00002CAE0000}"/>
    <cellStyle name="20% - Accent1 4 6 2 8 2 3" xfId="44772" xr:uid="{00000000-0005-0000-0000-00002DAE0000}"/>
    <cellStyle name="20% - Accent1 4 6 2 8 3" xfId="44773" xr:uid="{00000000-0005-0000-0000-00002EAE0000}"/>
    <cellStyle name="20% - Accent1 4 6 2 8 3 2" xfId="44774" xr:uid="{00000000-0005-0000-0000-00002FAE0000}"/>
    <cellStyle name="20% - Accent1 4 6 2 8 4" xfId="44775" xr:uid="{00000000-0005-0000-0000-000030AE0000}"/>
    <cellStyle name="20% - Accent1 4 6 2 9" xfId="44776" xr:uid="{00000000-0005-0000-0000-000031AE0000}"/>
    <cellStyle name="20% - Accent1 4 6 2 9 2" xfId="44777" xr:uid="{00000000-0005-0000-0000-000032AE0000}"/>
    <cellStyle name="20% - Accent1 4 6 2 9 2 2" xfId="44778" xr:uid="{00000000-0005-0000-0000-000033AE0000}"/>
    <cellStyle name="20% - Accent1 4 6 2 9 2 2 2" xfId="44779" xr:uid="{00000000-0005-0000-0000-000034AE0000}"/>
    <cellStyle name="20% - Accent1 4 6 2 9 2 3" xfId="44780" xr:uid="{00000000-0005-0000-0000-000035AE0000}"/>
    <cellStyle name="20% - Accent1 4 6 2 9 3" xfId="44781" xr:uid="{00000000-0005-0000-0000-000036AE0000}"/>
    <cellStyle name="20% - Accent1 4 6 2 9 3 2" xfId="44782" xr:uid="{00000000-0005-0000-0000-000037AE0000}"/>
    <cellStyle name="20% - Accent1 4 6 2 9 4" xfId="44783" xr:uid="{00000000-0005-0000-0000-000038AE0000}"/>
    <cellStyle name="20% - Accent1 4 6 3" xfId="44784" xr:uid="{00000000-0005-0000-0000-000039AE0000}"/>
    <cellStyle name="20% - Accent1 4 6 3 10" xfId="44785" xr:uid="{00000000-0005-0000-0000-00003AAE0000}"/>
    <cellStyle name="20% - Accent1 4 6 3 10 2" xfId="44786" xr:uid="{00000000-0005-0000-0000-00003BAE0000}"/>
    <cellStyle name="20% - Accent1 4 6 3 11" xfId="44787" xr:uid="{00000000-0005-0000-0000-00003CAE0000}"/>
    <cellStyle name="20% - Accent1 4 6 3 2" xfId="44788" xr:uid="{00000000-0005-0000-0000-00003DAE0000}"/>
    <cellStyle name="20% - Accent1 4 6 3 2 2" xfId="44789" xr:uid="{00000000-0005-0000-0000-00003EAE0000}"/>
    <cellStyle name="20% - Accent1 4 6 3 2 2 2" xfId="44790" xr:uid="{00000000-0005-0000-0000-00003FAE0000}"/>
    <cellStyle name="20% - Accent1 4 6 3 2 2 2 2" xfId="44791" xr:uid="{00000000-0005-0000-0000-000040AE0000}"/>
    <cellStyle name="20% - Accent1 4 6 3 2 2 2 2 2" xfId="44792" xr:uid="{00000000-0005-0000-0000-000041AE0000}"/>
    <cellStyle name="20% - Accent1 4 6 3 2 2 2 3" xfId="44793" xr:uid="{00000000-0005-0000-0000-000042AE0000}"/>
    <cellStyle name="20% - Accent1 4 6 3 2 2 3" xfId="44794" xr:uid="{00000000-0005-0000-0000-000043AE0000}"/>
    <cellStyle name="20% - Accent1 4 6 3 2 2 3 2" xfId="44795" xr:uid="{00000000-0005-0000-0000-000044AE0000}"/>
    <cellStyle name="20% - Accent1 4 6 3 2 2 4" xfId="44796" xr:uid="{00000000-0005-0000-0000-000045AE0000}"/>
    <cellStyle name="20% - Accent1 4 6 3 2 3" xfId="44797" xr:uid="{00000000-0005-0000-0000-000046AE0000}"/>
    <cellStyle name="20% - Accent1 4 6 3 2 3 2" xfId="44798" xr:uid="{00000000-0005-0000-0000-000047AE0000}"/>
    <cellStyle name="20% - Accent1 4 6 3 2 3 2 2" xfId="44799" xr:uid="{00000000-0005-0000-0000-000048AE0000}"/>
    <cellStyle name="20% - Accent1 4 6 3 2 3 2 2 2" xfId="44800" xr:uid="{00000000-0005-0000-0000-000049AE0000}"/>
    <cellStyle name="20% - Accent1 4 6 3 2 3 2 3" xfId="44801" xr:uid="{00000000-0005-0000-0000-00004AAE0000}"/>
    <cellStyle name="20% - Accent1 4 6 3 2 3 3" xfId="44802" xr:uid="{00000000-0005-0000-0000-00004BAE0000}"/>
    <cellStyle name="20% - Accent1 4 6 3 2 3 3 2" xfId="44803" xr:uid="{00000000-0005-0000-0000-00004CAE0000}"/>
    <cellStyle name="20% - Accent1 4 6 3 2 3 4" xfId="44804" xr:uid="{00000000-0005-0000-0000-00004DAE0000}"/>
    <cellStyle name="20% - Accent1 4 6 3 2 4" xfId="44805" xr:uid="{00000000-0005-0000-0000-00004EAE0000}"/>
    <cellStyle name="20% - Accent1 4 6 3 2 4 2" xfId="44806" xr:uid="{00000000-0005-0000-0000-00004FAE0000}"/>
    <cellStyle name="20% - Accent1 4 6 3 2 4 2 2" xfId="44807" xr:uid="{00000000-0005-0000-0000-000050AE0000}"/>
    <cellStyle name="20% - Accent1 4 6 3 2 4 2 2 2" xfId="44808" xr:uid="{00000000-0005-0000-0000-000051AE0000}"/>
    <cellStyle name="20% - Accent1 4 6 3 2 4 2 3" xfId="44809" xr:uid="{00000000-0005-0000-0000-000052AE0000}"/>
    <cellStyle name="20% - Accent1 4 6 3 2 4 3" xfId="44810" xr:uid="{00000000-0005-0000-0000-000053AE0000}"/>
    <cellStyle name="20% - Accent1 4 6 3 2 4 3 2" xfId="44811" xr:uid="{00000000-0005-0000-0000-000054AE0000}"/>
    <cellStyle name="20% - Accent1 4 6 3 2 4 4" xfId="44812" xr:uid="{00000000-0005-0000-0000-000055AE0000}"/>
    <cellStyle name="20% - Accent1 4 6 3 2 5" xfId="44813" xr:uid="{00000000-0005-0000-0000-000056AE0000}"/>
    <cellStyle name="20% - Accent1 4 6 3 2 5 2" xfId="44814" xr:uid="{00000000-0005-0000-0000-000057AE0000}"/>
    <cellStyle name="20% - Accent1 4 6 3 2 5 2 2" xfId="44815" xr:uid="{00000000-0005-0000-0000-000058AE0000}"/>
    <cellStyle name="20% - Accent1 4 6 3 2 5 3" xfId="44816" xr:uid="{00000000-0005-0000-0000-000059AE0000}"/>
    <cellStyle name="20% - Accent1 4 6 3 2 6" xfId="44817" xr:uid="{00000000-0005-0000-0000-00005AAE0000}"/>
    <cellStyle name="20% - Accent1 4 6 3 2 6 2" xfId="44818" xr:uid="{00000000-0005-0000-0000-00005BAE0000}"/>
    <cellStyle name="20% - Accent1 4 6 3 2 6 2 2" xfId="44819" xr:uid="{00000000-0005-0000-0000-00005CAE0000}"/>
    <cellStyle name="20% - Accent1 4 6 3 2 6 3" xfId="44820" xr:uid="{00000000-0005-0000-0000-00005DAE0000}"/>
    <cellStyle name="20% - Accent1 4 6 3 2 7" xfId="44821" xr:uid="{00000000-0005-0000-0000-00005EAE0000}"/>
    <cellStyle name="20% - Accent1 4 6 3 2 7 2" xfId="44822" xr:uid="{00000000-0005-0000-0000-00005FAE0000}"/>
    <cellStyle name="20% - Accent1 4 6 3 2 8" xfId="44823" xr:uid="{00000000-0005-0000-0000-000060AE0000}"/>
    <cellStyle name="20% - Accent1 4 6 3 2 8 2" xfId="44824" xr:uid="{00000000-0005-0000-0000-000061AE0000}"/>
    <cellStyle name="20% - Accent1 4 6 3 2 9" xfId="44825" xr:uid="{00000000-0005-0000-0000-000062AE0000}"/>
    <cellStyle name="20% - Accent1 4 6 3 3" xfId="44826" xr:uid="{00000000-0005-0000-0000-000063AE0000}"/>
    <cellStyle name="20% - Accent1 4 6 3 3 2" xfId="44827" xr:uid="{00000000-0005-0000-0000-000064AE0000}"/>
    <cellStyle name="20% - Accent1 4 6 3 3 2 2" xfId="44828" xr:uid="{00000000-0005-0000-0000-000065AE0000}"/>
    <cellStyle name="20% - Accent1 4 6 3 3 2 2 2" xfId="44829" xr:uid="{00000000-0005-0000-0000-000066AE0000}"/>
    <cellStyle name="20% - Accent1 4 6 3 3 2 2 2 2" xfId="44830" xr:uid="{00000000-0005-0000-0000-000067AE0000}"/>
    <cellStyle name="20% - Accent1 4 6 3 3 2 2 3" xfId="44831" xr:uid="{00000000-0005-0000-0000-000068AE0000}"/>
    <cellStyle name="20% - Accent1 4 6 3 3 2 3" xfId="44832" xr:uid="{00000000-0005-0000-0000-000069AE0000}"/>
    <cellStyle name="20% - Accent1 4 6 3 3 2 3 2" xfId="44833" xr:uid="{00000000-0005-0000-0000-00006AAE0000}"/>
    <cellStyle name="20% - Accent1 4 6 3 3 2 4" xfId="44834" xr:uid="{00000000-0005-0000-0000-00006BAE0000}"/>
    <cellStyle name="20% - Accent1 4 6 3 3 3" xfId="44835" xr:uid="{00000000-0005-0000-0000-00006CAE0000}"/>
    <cellStyle name="20% - Accent1 4 6 3 3 3 2" xfId="44836" xr:uid="{00000000-0005-0000-0000-00006DAE0000}"/>
    <cellStyle name="20% - Accent1 4 6 3 3 3 2 2" xfId="44837" xr:uid="{00000000-0005-0000-0000-00006EAE0000}"/>
    <cellStyle name="20% - Accent1 4 6 3 3 3 2 2 2" xfId="44838" xr:uid="{00000000-0005-0000-0000-00006FAE0000}"/>
    <cellStyle name="20% - Accent1 4 6 3 3 3 2 3" xfId="44839" xr:uid="{00000000-0005-0000-0000-000070AE0000}"/>
    <cellStyle name="20% - Accent1 4 6 3 3 3 3" xfId="44840" xr:uid="{00000000-0005-0000-0000-000071AE0000}"/>
    <cellStyle name="20% - Accent1 4 6 3 3 3 3 2" xfId="44841" xr:uid="{00000000-0005-0000-0000-000072AE0000}"/>
    <cellStyle name="20% - Accent1 4 6 3 3 3 4" xfId="44842" xr:uid="{00000000-0005-0000-0000-000073AE0000}"/>
    <cellStyle name="20% - Accent1 4 6 3 3 4" xfId="44843" xr:uid="{00000000-0005-0000-0000-000074AE0000}"/>
    <cellStyle name="20% - Accent1 4 6 3 3 4 2" xfId="44844" xr:uid="{00000000-0005-0000-0000-000075AE0000}"/>
    <cellStyle name="20% - Accent1 4 6 3 3 4 2 2" xfId="44845" xr:uid="{00000000-0005-0000-0000-000076AE0000}"/>
    <cellStyle name="20% - Accent1 4 6 3 3 4 2 2 2" xfId="44846" xr:uid="{00000000-0005-0000-0000-000077AE0000}"/>
    <cellStyle name="20% - Accent1 4 6 3 3 4 2 3" xfId="44847" xr:uid="{00000000-0005-0000-0000-000078AE0000}"/>
    <cellStyle name="20% - Accent1 4 6 3 3 4 3" xfId="44848" xr:uid="{00000000-0005-0000-0000-000079AE0000}"/>
    <cellStyle name="20% - Accent1 4 6 3 3 4 3 2" xfId="44849" xr:uid="{00000000-0005-0000-0000-00007AAE0000}"/>
    <cellStyle name="20% - Accent1 4 6 3 3 4 4" xfId="44850" xr:uid="{00000000-0005-0000-0000-00007BAE0000}"/>
    <cellStyle name="20% - Accent1 4 6 3 3 5" xfId="44851" xr:uid="{00000000-0005-0000-0000-00007CAE0000}"/>
    <cellStyle name="20% - Accent1 4 6 3 3 5 2" xfId="44852" xr:uid="{00000000-0005-0000-0000-00007DAE0000}"/>
    <cellStyle name="20% - Accent1 4 6 3 3 5 2 2" xfId="44853" xr:uid="{00000000-0005-0000-0000-00007EAE0000}"/>
    <cellStyle name="20% - Accent1 4 6 3 3 5 3" xfId="44854" xr:uid="{00000000-0005-0000-0000-00007FAE0000}"/>
    <cellStyle name="20% - Accent1 4 6 3 3 6" xfId="44855" xr:uid="{00000000-0005-0000-0000-000080AE0000}"/>
    <cellStyle name="20% - Accent1 4 6 3 3 6 2" xfId="44856" xr:uid="{00000000-0005-0000-0000-000081AE0000}"/>
    <cellStyle name="20% - Accent1 4 6 3 3 6 2 2" xfId="44857" xr:uid="{00000000-0005-0000-0000-000082AE0000}"/>
    <cellStyle name="20% - Accent1 4 6 3 3 6 3" xfId="44858" xr:uid="{00000000-0005-0000-0000-000083AE0000}"/>
    <cellStyle name="20% - Accent1 4 6 3 3 7" xfId="44859" xr:uid="{00000000-0005-0000-0000-000084AE0000}"/>
    <cellStyle name="20% - Accent1 4 6 3 3 7 2" xfId="44860" xr:uid="{00000000-0005-0000-0000-000085AE0000}"/>
    <cellStyle name="20% - Accent1 4 6 3 3 8" xfId="44861" xr:uid="{00000000-0005-0000-0000-000086AE0000}"/>
    <cellStyle name="20% - Accent1 4 6 3 3 8 2" xfId="44862" xr:uid="{00000000-0005-0000-0000-000087AE0000}"/>
    <cellStyle name="20% - Accent1 4 6 3 3 9" xfId="44863" xr:uid="{00000000-0005-0000-0000-000088AE0000}"/>
    <cellStyle name="20% - Accent1 4 6 3 4" xfId="44864" xr:uid="{00000000-0005-0000-0000-000089AE0000}"/>
    <cellStyle name="20% - Accent1 4 6 3 4 2" xfId="44865" xr:uid="{00000000-0005-0000-0000-00008AAE0000}"/>
    <cellStyle name="20% - Accent1 4 6 3 4 2 2" xfId="44866" xr:uid="{00000000-0005-0000-0000-00008BAE0000}"/>
    <cellStyle name="20% - Accent1 4 6 3 4 2 2 2" xfId="44867" xr:uid="{00000000-0005-0000-0000-00008CAE0000}"/>
    <cellStyle name="20% - Accent1 4 6 3 4 2 3" xfId="44868" xr:uid="{00000000-0005-0000-0000-00008DAE0000}"/>
    <cellStyle name="20% - Accent1 4 6 3 4 3" xfId="44869" xr:uid="{00000000-0005-0000-0000-00008EAE0000}"/>
    <cellStyle name="20% - Accent1 4 6 3 4 3 2" xfId="44870" xr:uid="{00000000-0005-0000-0000-00008FAE0000}"/>
    <cellStyle name="20% - Accent1 4 6 3 4 4" xfId="44871" xr:uid="{00000000-0005-0000-0000-000090AE0000}"/>
    <cellStyle name="20% - Accent1 4 6 3 5" xfId="44872" xr:uid="{00000000-0005-0000-0000-000091AE0000}"/>
    <cellStyle name="20% - Accent1 4 6 3 5 2" xfId="44873" xr:uid="{00000000-0005-0000-0000-000092AE0000}"/>
    <cellStyle name="20% - Accent1 4 6 3 5 2 2" xfId="44874" xr:uid="{00000000-0005-0000-0000-000093AE0000}"/>
    <cellStyle name="20% - Accent1 4 6 3 5 2 2 2" xfId="44875" xr:uid="{00000000-0005-0000-0000-000094AE0000}"/>
    <cellStyle name="20% - Accent1 4 6 3 5 2 3" xfId="44876" xr:uid="{00000000-0005-0000-0000-000095AE0000}"/>
    <cellStyle name="20% - Accent1 4 6 3 5 3" xfId="44877" xr:uid="{00000000-0005-0000-0000-000096AE0000}"/>
    <cellStyle name="20% - Accent1 4 6 3 5 3 2" xfId="44878" xr:uid="{00000000-0005-0000-0000-000097AE0000}"/>
    <cellStyle name="20% - Accent1 4 6 3 5 4" xfId="44879" xr:uid="{00000000-0005-0000-0000-000098AE0000}"/>
    <cellStyle name="20% - Accent1 4 6 3 6" xfId="44880" xr:uid="{00000000-0005-0000-0000-000099AE0000}"/>
    <cellStyle name="20% - Accent1 4 6 3 6 2" xfId="44881" xr:uid="{00000000-0005-0000-0000-00009AAE0000}"/>
    <cellStyle name="20% - Accent1 4 6 3 6 2 2" xfId="44882" xr:uid="{00000000-0005-0000-0000-00009BAE0000}"/>
    <cellStyle name="20% - Accent1 4 6 3 6 2 2 2" xfId="44883" xr:uid="{00000000-0005-0000-0000-00009CAE0000}"/>
    <cellStyle name="20% - Accent1 4 6 3 6 2 3" xfId="44884" xr:uid="{00000000-0005-0000-0000-00009DAE0000}"/>
    <cellStyle name="20% - Accent1 4 6 3 6 3" xfId="44885" xr:uid="{00000000-0005-0000-0000-00009EAE0000}"/>
    <cellStyle name="20% - Accent1 4 6 3 6 3 2" xfId="44886" xr:uid="{00000000-0005-0000-0000-00009FAE0000}"/>
    <cellStyle name="20% - Accent1 4 6 3 6 4" xfId="44887" xr:uid="{00000000-0005-0000-0000-0000A0AE0000}"/>
    <cellStyle name="20% - Accent1 4 6 3 7" xfId="44888" xr:uid="{00000000-0005-0000-0000-0000A1AE0000}"/>
    <cellStyle name="20% - Accent1 4 6 3 7 2" xfId="44889" xr:uid="{00000000-0005-0000-0000-0000A2AE0000}"/>
    <cellStyle name="20% - Accent1 4 6 3 7 2 2" xfId="44890" xr:uid="{00000000-0005-0000-0000-0000A3AE0000}"/>
    <cellStyle name="20% - Accent1 4 6 3 7 3" xfId="44891" xr:uid="{00000000-0005-0000-0000-0000A4AE0000}"/>
    <cellStyle name="20% - Accent1 4 6 3 8" xfId="44892" xr:uid="{00000000-0005-0000-0000-0000A5AE0000}"/>
    <cellStyle name="20% - Accent1 4 6 3 8 2" xfId="44893" xr:uid="{00000000-0005-0000-0000-0000A6AE0000}"/>
    <cellStyle name="20% - Accent1 4 6 3 8 2 2" xfId="44894" xr:uid="{00000000-0005-0000-0000-0000A7AE0000}"/>
    <cellStyle name="20% - Accent1 4 6 3 8 3" xfId="44895" xr:uid="{00000000-0005-0000-0000-0000A8AE0000}"/>
    <cellStyle name="20% - Accent1 4 6 3 9" xfId="44896" xr:uid="{00000000-0005-0000-0000-0000A9AE0000}"/>
    <cellStyle name="20% - Accent1 4 6 3 9 2" xfId="44897" xr:uid="{00000000-0005-0000-0000-0000AAAE0000}"/>
    <cellStyle name="20% - Accent1 4 6 4" xfId="44898" xr:uid="{00000000-0005-0000-0000-0000ABAE0000}"/>
    <cellStyle name="20% - Accent1 4 6 4 10" xfId="44899" xr:uid="{00000000-0005-0000-0000-0000ACAE0000}"/>
    <cellStyle name="20% - Accent1 4 6 4 10 2" xfId="44900" xr:uid="{00000000-0005-0000-0000-0000ADAE0000}"/>
    <cellStyle name="20% - Accent1 4 6 4 11" xfId="44901" xr:uid="{00000000-0005-0000-0000-0000AEAE0000}"/>
    <cellStyle name="20% - Accent1 4 6 4 2" xfId="44902" xr:uid="{00000000-0005-0000-0000-0000AFAE0000}"/>
    <cellStyle name="20% - Accent1 4 6 4 2 2" xfId="44903" xr:uid="{00000000-0005-0000-0000-0000B0AE0000}"/>
    <cellStyle name="20% - Accent1 4 6 4 2 2 2" xfId="44904" xr:uid="{00000000-0005-0000-0000-0000B1AE0000}"/>
    <cellStyle name="20% - Accent1 4 6 4 2 2 2 2" xfId="44905" xr:uid="{00000000-0005-0000-0000-0000B2AE0000}"/>
    <cellStyle name="20% - Accent1 4 6 4 2 2 2 2 2" xfId="44906" xr:uid="{00000000-0005-0000-0000-0000B3AE0000}"/>
    <cellStyle name="20% - Accent1 4 6 4 2 2 2 3" xfId="44907" xr:uid="{00000000-0005-0000-0000-0000B4AE0000}"/>
    <cellStyle name="20% - Accent1 4 6 4 2 2 3" xfId="44908" xr:uid="{00000000-0005-0000-0000-0000B5AE0000}"/>
    <cellStyle name="20% - Accent1 4 6 4 2 2 3 2" xfId="44909" xr:uid="{00000000-0005-0000-0000-0000B6AE0000}"/>
    <cellStyle name="20% - Accent1 4 6 4 2 2 4" xfId="44910" xr:uid="{00000000-0005-0000-0000-0000B7AE0000}"/>
    <cellStyle name="20% - Accent1 4 6 4 2 3" xfId="44911" xr:uid="{00000000-0005-0000-0000-0000B8AE0000}"/>
    <cellStyle name="20% - Accent1 4 6 4 2 3 2" xfId="44912" xr:uid="{00000000-0005-0000-0000-0000B9AE0000}"/>
    <cellStyle name="20% - Accent1 4 6 4 2 3 2 2" xfId="44913" xr:uid="{00000000-0005-0000-0000-0000BAAE0000}"/>
    <cellStyle name="20% - Accent1 4 6 4 2 3 2 2 2" xfId="44914" xr:uid="{00000000-0005-0000-0000-0000BBAE0000}"/>
    <cellStyle name="20% - Accent1 4 6 4 2 3 2 3" xfId="44915" xr:uid="{00000000-0005-0000-0000-0000BCAE0000}"/>
    <cellStyle name="20% - Accent1 4 6 4 2 3 3" xfId="44916" xr:uid="{00000000-0005-0000-0000-0000BDAE0000}"/>
    <cellStyle name="20% - Accent1 4 6 4 2 3 3 2" xfId="44917" xr:uid="{00000000-0005-0000-0000-0000BEAE0000}"/>
    <cellStyle name="20% - Accent1 4 6 4 2 3 4" xfId="44918" xr:uid="{00000000-0005-0000-0000-0000BFAE0000}"/>
    <cellStyle name="20% - Accent1 4 6 4 2 4" xfId="44919" xr:uid="{00000000-0005-0000-0000-0000C0AE0000}"/>
    <cellStyle name="20% - Accent1 4 6 4 2 4 2" xfId="44920" xr:uid="{00000000-0005-0000-0000-0000C1AE0000}"/>
    <cellStyle name="20% - Accent1 4 6 4 2 4 2 2" xfId="44921" xr:uid="{00000000-0005-0000-0000-0000C2AE0000}"/>
    <cellStyle name="20% - Accent1 4 6 4 2 4 2 2 2" xfId="44922" xr:uid="{00000000-0005-0000-0000-0000C3AE0000}"/>
    <cellStyle name="20% - Accent1 4 6 4 2 4 2 3" xfId="44923" xr:uid="{00000000-0005-0000-0000-0000C4AE0000}"/>
    <cellStyle name="20% - Accent1 4 6 4 2 4 3" xfId="44924" xr:uid="{00000000-0005-0000-0000-0000C5AE0000}"/>
    <cellStyle name="20% - Accent1 4 6 4 2 4 3 2" xfId="44925" xr:uid="{00000000-0005-0000-0000-0000C6AE0000}"/>
    <cellStyle name="20% - Accent1 4 6 4 2 4 4" xfId="44926" xr:uid="{00000000-0005-0000-0000-0000C7AE0000}"/>
    <cellStyle name="20% - Accent1 4 6 4 2 5" xfId="44927" xr:uid="{00000000-0005-0000-0000-0000C8AE0000}"/>
    <cellStyle name="20% - Accent1 4 6 4 2 5 2" xfId="44928" xr:uid="{00000000-0005-0000-0000-0000C9AE0000}"/>
    <cellStyle name="20% - Accent1 4 6 4 2 5 2 2" xfId="44929" xr:uid="{00000000-0005-0000-0000-0000CAAE0000}"/>
    <cellStyle name="20% - Accent1 4 6 4 2 5 3" xfId="44930" xr:uid="{00000000-0005-0000-0000-0000CBAE0000}"/>
    <cellStyle name="20% - Accent1 4 6 4 2 6" xfId="44931" xr:uid="{00000000-0005-0000-0000-0000CCAE0000}"/>
    <cellStyle name="20% - Accent1 4 6 4 2 6 2" xfId="44932" xr:uid="{00000000-0005-0000-0000-0000CDAE0000}"/>
    <cellStyle name="20% - Accent1 4 6 4 2 6 2 2" xfId="44933" xr:uid="{00000000-0005-0000-0000-0000CEAE0000}"/>
    <cellStyle name="20% - Accent1 4 6 4 2 6 3" xfId="44934" xr:uid="{00000000-0005-0000-0000-0000CFAE0000}"/>
    <cellStyle name="20% - Accent1 4 6 4 2 7" xfId="44935" xr:uid="{00000000-0005-0000-0000-0000D0AE0000}"/>
    <cellStyle name="20% - Accent1 4 6 4 2 7 2" xfId="44936" xr:uid="{00000000-0005-0000-0000-0000D1AE0000}"/>
    <cellStyle name="20% - Accent1 4 6 4 2 8" xfId="44937" xr:uid="{00000000-0005-0000-0000-0000D2AE0000}"/>
    <cellStyle name="20% - Accent1 4 6 4 2 8 2" xfId="44938" xr:uid="{00000000-0005-0000-0000-0000D3AE0000}"/>
    <cellStyle name="20% - Accent1 4 6 4 2 9" xfId="44939" xr:uid="{00000000-0005-0000-0000-0000D4AE0000}"/>
    <cellStyle name="20% - Accent1 4 6 4 3" xfId="44940" xr:uid="{00000000-0005-0000-0000-0000D5AE0000}"/>
    <cellStyle name="20% - Accent1 4 6 4 3 2" xfId="44941" xr:uid="{00000000-0005-0000-0000-0000D6AE0000}"/>
    <cellStyle name="20% - Accent1 4 6 4 3 2 2" xfId="44942" xr:uid="{00000000-0005-0000-0000-0000D7AE0000}"/>
    <cellStyle name="20% - Accent1 4 6 4 3 2 2 2" xfId="44943" xr:uid="{00000000-0005-0000-0000-0000D8AE0000}"/>
    <cellStyle name="20% - Accent1 4 6 4 3 2 2 2 2" xfId="44944" xr:uid="{00000000-0005-0000-0000-0000D9AE0000}"/>
    <cellStyle name="20% - Accent1 4 6 4 3 2 2 3" xfId="44945" xr:uid="{00000000-0005-0000-0000-0000DAAE0000}"/>
    <cellStyle name="20% - Accent1 4 6 4 3 2 3" xfId="44946" xr:uid="{00000000-0005-0000-0000-0000DBAE0000}"/>
    <cellStyle name="20% - Accent1 4 6 4 3 2 3 2" xfId="44947" xr:uid="{00000000-0005-0000-0000-0000DCAE0000}"/>
    <cellStyle name="20% - Accent1 4 6 4 3 2 4" xfId="44948" xr:uid="{00000000-0005-0000-0000-0000DDAE0000}"/>
    <cellStyle name="20% - Accent1 4 6 4 3 3" xfId="44949" xr:uid="{00000000-0005-0000-0000-0000DEAE0000}"/>
    <cellStyle name="20% - Accent1 4 6 4 3 3 2" xfId="44950" xr:uid="{00000000-0005-0000-0000-0000DFAE0000}"/>
    <cellStyle name="20% - Accent1 4 6 4 3 3 2 2" xfId="44951" xr:uid="{00000000-0005-0000-0000-0000E0AE0000}"/>
    <cellStyle name="20% - Accent1 4 6 4 3 3 2 2 2" xfId="44952" xr:uid="{00000000-0005-0000-0000-0000E1AE0000}"/>
    <cellStyle name="20% - Accent1 4 6 4 3 3 2 3" xfId="44953" xr:uid="{00000000-0005-0000-0000-0000E2AE0000}"/>
    <cellStyle name="20% - Accent1 4 6 4 3 3 3" xfId="44954" xr:uid="{00000000-0005-0000-0000-0000E3AE0000}"/>
    <cellStyle name="20% - Accent1 4 6 4 3 3 3 2" xfId="44955" xr:uid="{00000000-0005-0000-0000-0000E4AE0000}"/>
    <cellStyle name="20% - Accent1 4 6 4 3 3 4" xfId="44956" xr:uid="{00000000-0005-0000-0000-0000E5AE0000}"/>
    <cellStyle name="20% - Accent1 4 6 4 3 4" xfId="44957" xr:uid="{00000000-0005-0000-0000-0000E6AE0000}"/>
    <cellStyle name="20% - Accent1 4 6 4 3 4 2" xfId="44958" xr:uid="{00000000-0005-0000-0000-0000E7AE0000}"/>
    <cellStyle name="20% - Accent1 4 6 4 3 4 2 2" xfId="44959" xr:uid="{00000000-0005-0000-0000-0000E8AE0000}"/>
    <cellStyle name="20% - Accent1 4 6 4 3 4 2 2 2" xfId="44960" xr:uid="{00000000-0005-0000-0000-0000E9AE0000}"/>
    <cellStyle name="20% - Accent1 4 6 4 3 4 2 3" xfId="44961" xr:uid="{00000000-0005-0000-0000-0000EAAE0000}"/>
    <cellStyle name="20% - Accent1 4 6 4 3 4 3" xfId="44962" xr:uid="{00000000-0005-0000-0000-0000EBAE0000}"/>
    <cellStyle name="20% - Accent1 4 6 4 3 4 3 2" xfId="44963" xr:uid="{00000000-0005-0000-0000-0000ECAE0000}"/>
    <cellStyle name="20% - Accent1 4 6 4 3 4 4" xfId="44964" xr:uid="{00000000-0005-0000-0000-0000EDAE0000}"/>
    <cellStyle name="20% - Accent1 4 6 4 3 5" xfId="44965" xr:uid="{00000000-0005-0000-0000-0000EEAE0000}"/>
    <cellStyle name="20% - Accent1 4 6 4 3 5 2" xfId="44966" xr:uid="{00000000-0005-0000-0000-0000EFAE0000}"/>
    <cellStyle name="20% - Accent1 4 6 4 3 5 2 2" xfId="44967" xr:uid="{00000000-0005-0000-0000-0000F0AE0000}"/>
    <cellStyle name="20% - Accent1 4 6 4 3 5 3" xfId="44968" xr:uid="{00000000-0005-0000-0000-0000F1AE0000}"/>
    <cellStyle name="20% - Accent1 4 6 4 3 6" xfId="44969" xr:uid="{00000000-0005-0000-0000-0000F2AE0000}"/>
    <cellStyle name="20% - Accent1 4 6 4 3 6 2" xfId="44970" xr:uid="{00000000-0005-0000-0000-0000F3AE0000}"/>
    <cellStyle name="20% - Accent1 4 6 4 3 6 2 2" xfId="44971" xr:uid="{00000000-0005-0000-0000-0000F4AE0000}"/>
    <cellStyle name="20% - Accent1 4 6 4 3 6 3" xfId="44972" xr:uid="{00000000-0005-0000-0000-0000F5AE0000}"/>
    <cellStyle name="20% - Accent1 4 6 4 3 7" xfId="44973" xr:uid="{00000000-0005-0000-0000-0000F6AE0000}"/>
    <cellStyle name="20% - Accent1 4 6 4 3 7 2" xfId="44974" xr:uid="{00000000-0005-0000-0000-0000F7AE0000}"/>
    <cellStyle name="20% - Accent1 4 6 4 3 8" xfId="44975" xr:uid="{00000000-0005-0000-0000-0000F8AE0000}"/>
    <cellStyle name="20% - Accent1 4 6 4 3 8 2" xfId="44976" xr:uid="{00000000-0005-0000-0000-0000F9AE0000}"/>
    <cellStyle name="20% - Accent1 4 6 4 3 9" xfId="44977" xr:uid="{00000000-0005-0000-0000-0000FAAE0000}"/>
    <cellStyle name="20% - Accent1 4 6 4 4" xfId="44978" xr:uid="{00000000-0005-0000-0000-0000FBAE0000}"/>
    <cellStyle name="20% - Accent1 4 6 4 4 2" xfId="44979" xr:uid="{00000000-0005-0000-0000-0000FCAE0000}"/>
    <cellStyle name="20% - Accent1 4 6 4 4 2 2" xfId="44980" xr:uid="{00000000-0005-0000-0000-0000FDAE0000}"/>
    <cellStyle name="20% - Accent1 4 6 4 4 2 2 2" xfId="44981" xr:uid="{00000000-0005-0000-0000-0000FEAE0000}"/>
    <cellStyle name="20% - Accent1 4 6 4 4 2 3" xfId="44982" xr:uid="{00000000-0005-0000-0000-0000FFAE0000}"/>
    <cellStyle name="20% - Accent1 4 6 4 4 3" xfId="44983" xr:uid="{00000000-0005-0000-0000-000000AF0000}"/>
    <cellStyle name="20% - Accent1 4 6 4 4 3 2" xfId="44984" xr:uid="{00000000-0005-0000-0000-000001AF0000}"/>
    <cellStyle name="20% - Accent1 4 6 4 4 4" xfId="44985" xr:uid="{00000000-0005-0000-0000-000002AF0000}"/>
    <cellStyle name="20% - Accent1 4 6 4 5" xfId="44986" xr:uid="{00000000-0005-0000-0000-000003AF0000}"/>
    <cellStyle name="20% - Accent1 4 6 4 5 2" xfId="44987" xr:uid="{00000000-0005-0000-0000-000004AF0000}"/>
    <cellStyle name="20% - Accent1 4 6 4 5 2 2" xfId="44988" xr:uid="{00000000-0005-0000-0000-000005AF0000}"/>
    <cellStyle name="20% - Accent1 4 6 4 5 2 2 2" xfId="44989" xr:uid="{00000000-0005-0000-0000-000006AF0000}"/>
    <cellStyle name="20% - Accent1 4 6 4 5 2 3" xfId="44990" xr:uid="{00000000-0005-0000-0000-000007AF0000}"/>
    <cellStyle name="20% - Accent1 4 6 4 5 3" xfId="44991" xr:uid="{00000000-0005-0000-0000-000008AF0000}"/>
    <cellStyle name="20% - Accent1 4 6 4 5 3 2" xfId="44992" xr:uid="{00000000-0005-0000-0000-000009AF0000}"/>
    <cellStyle name="20% - Accent1 4 6 4 5 4" xfId="44993" xr:uid="{00000000-0005-0000-0000-00000AAF0000}"/>
    <cellStyle name="20% - Accent1 4 6 4 6" xfId="44994" xr:uid="{00000000-0005-0000-0000-00000BAF0000}"/>
    <cellStyle name="20% - Accent1 4 6 4 6 2" xfId="44995" xr:uid="{00000000-0005-0000-0000-00000CAF0000}"/>
    <cellStyle name="20% - Accent1 4 6 4 6 2 2" xfId="44996" xr:uid="{00000000-0005-0000-0000-00000DAF0000}"/>
    <cellStyle name="20% - Accent1 4 6 4 6 2 2 2" xfId="44997" xr:uid="{00000000-0005-0000-0000-00000EAF0000}"/>
    <cellStyle name="20% - Accent1 4 6 4 6 2 3" xfId="44998" xr:uid="{00000000-0005-0000-0000-00000FAF0000}"/>
    <cellStyle name="20% - Accent1 4 6 4 6 3" xfId="44999" xr:uid="{00000000-0005-0000-0000-000010AF0000}"/>
    <cellStyle name="20% - Accent1 4 6 4 6 3 2" xfId="45000" xr:uid="{00000000-0005-0000-0000-000011AF0000}"/>
    <cellStyle name="20% - Accent1 4 6 4 6 4" xfId="45001" xr:uid="{00000000-0005-0000-0000-000012AF0000}"/>
    <cellStyle name="20% - Accent1 4 6 4 7" xfId="45002" xr:uid="{00000000-0005-0000-0000-000013AF0000}"/>
    <cellStyle name="20% - Accent1 4 6 4 7 2" xfId="45003" xr:uid="{00000000-0005-0000-0000-000014AF0000}"/>
    <cellStyle name="20% - Accent1 4 6 4 7 2 2" xfId="45004" xr:uid="{00000000-0005-0000-0000-000015AF0000}"/>
    <cellStyle name="20% - Accent1 4 6 4 7 3" xfId="45005" xr:uid="{00000000-0005-0000-0000-000016AF0000}"/>
    <cellStyle name="20% - Accent1 4 6 4 8" xfId="45006" xr:uid="{00000000-0005-0000-0000-000017AF0000}"/>
    <cellStyle name="20% - Accent1 4 6 4 8 2" xfId="45007" xr:uid="{00000000-0005-0000-0000-000018AF0000}"/>
    <cellStyle name="20% - Accent1 4 6 4 8 2 2" xfId="45008" xr:uid="{00000000-0005-0000-0000-000019AF0000}"/>
    <cellStyle name="20% - Accent1 4 6 4 8 3" xfId="45009" xr:uid="{00000000-0005-0000-0000-00001AAF0000}"/>
    <cellStyle name="20% - Accent1 4 6 4 9" xfId="45010" xr:uid="{00000000-0005-0000-0000-00001BAF0000}"/>
    <cellStyle name="20% - Accent1 4 6 4 9 2" xfId="45011" xr:uid="{00000000-0005-0000-0000-00001CAF0000}"/>
    <cellStyle name="20% - Accent1 4 6 5" xfId="45012" xr:uid="{00000000-0005-0000-0000-00001DAF0000}"/>
    <cellStyle name="20% - Accent1 4 6 5 10" xfId="45013" xr:uid="{00000000-0005-0000-0000-00001EAF0000}"/>
    <cellStyle name="20% - Accent1 4 6 5 10 2" xfId="45014" xr:uid="{00000000-0005-0000-0000-00001FAF0000}"/>
    <cellStyle name="20% - Accent1 4 6 5 11" xfId="45015" xr:uid="{00000000-0005-0000-0000-000020AF0000}"/>
    <cellStyle name="20% - Accent1 4 6 5 2" xfId="45016" xr:uid="{00000000-0005-0000-0000-000021AF0000}"/>
    <cellStyle name="20% - Accent1 4 6 5 2 2" xfId="45017" xr:uid="{00000000-0005-0000-0000-000022AF0000}"/>
    <cellStyle name="20% - Accent1 4 6 5 2 2 2" xfId="45018" xr:uid="{00000000-0005-0000-0000-000023AF0000}"/>
    <cellStyle name="20% - Accent1 4 6 5 2 2 2 2" xfId="45019" xr:uid="{00000000-0005-0000-0000-000024AF0000}"/>
    <cellStyle name="20% - Accent1 4 6 5 2 2 2 2 2" xfId="45020" xr:uid="{00000000-0005-0000-0000-000025AF0000}"/>
    <cellStyle name="20% - Accent1 4 6 5 2 2 2 3" xfId="45021" xr:uid="{00000000-0005-0000-0000-000026AF0000}"/>
    <cellStyle name="20% - Accent1 4 6 5 2 2 3" xfId="45022" xr:uid="{00000000-0005-0000-0000-000027AF0000}"/>
    <cellStyle name="20% - Accent1 4 6 5 2 2 3 2" xfId="45023" xr:uid="{00000000-0005-0000-0000-000028AF0000}"/>
    <cellStyle name="20% - Accent1 4 6 5 2 2 4" xfId="45024" xr:uid="{00000000-0005-0000-0000-000029AF0000}"/>
    <cellStyle name="20% - Accent1 4 6 5 2 3" xfId="45025" xr:uid="{00000000-0005-0000-0000-00002AAF0000}"/>
    <cellStyle name="20% - Accent1 4 6 5 2 3 2" xfId="45026" xr:uid="{00000000-0005-0000-0000-00002BAF0000}"/>
    <cellStyle name="20% - Accent1 4 6 5 2 3 2 2" xfId="45027" xr:uid="{00000000-0005-0000-0000-00002CAF0000}"/>
    <cellStyle name="20% - Accent1 4 6 5 2 3 2 2 2" xfId="45028" xr:uid="{00000000-0005-0000-0000-00002DAF0000}"/>
    <cellStyle name="20% - Accent1 4 6 5 2 3 2 3" xfId="45029" xr:uid="{00000000-0005-0000-0000-00002EAF0000}"/>
    <cellStyle name="20% - Accent1 4 6 5 2 3 3" xfId="45030" xr:uid="{00000000-0005-0000-0000-00002FAF0000}"/>
    <cellStyle name="20% - Accent1 4 6 5 2 3 3 2" xfId="45031" xr:uid="{00000000-0005-0000-0000-000030AF0000}"/>
    <cellStyle name="20% - Accent1 4 6 5 2 3 4" xfId="45032" xr:uid="{00000000-0005-0000-0000-000031AF0000}"/>
    <cellStyle name="20% - Accent1 4 6 5 2 4" xfId="45033" xr:uid="{00000000-0005-0000-0000-000032AF0000}"/>
    <cellStyle name="20% - Accent1 4 6 5 2 4 2" xfId="45034" xr:uid="{00000000-0005-0000-0000-000033AF0000}"/>
    <cellStyle name="20% - Accent1 4 6 5 2 4 2 2" xfId="45035" xr:uid="{00000000-0005-0000-0000-000034AF0000}"/>
    <cellStyle name="20% - Accent1 4 6 5 2 4 2 2 2" xfId="45036" xr:uid="{00000000-0005-0000-0000-000035AF0000}"/>
    <cellStyle name="20% - Accent1 4 6 5 2 4 2 3" xfId="45037" xr:uid="{00000000-0005-0000-0000-000036AF0000}"/>
    <cellStyle name="20% - Accent1 4 6 5 2 4 3" xfId="45038" xr:uid="{00000000-0005-0000-0000-000037AF0000}"/>
    <cellStyle name="20% - Accent1 4 6 5 2 4 3 2" xfId="45039" xr:uid="{00000000-0005-0000-0000-000038AF0000}"/>
    <cellStyle name="20% - Accent1 4 6 5 2 4 4" xfId="45040" xr:uid="{00000000-0005-0000-0000-000039AF0000}"/>
    <cellStyle name="20% - Accent1 4 6 5 2 5" xfId="45041" xr:uid="{00000000-0005-0000-0000-00003AAF0000}"/>
    <cellStyle name="20% - Accent1 4 6 5 2 5 2" xfId="45042" xr:uid="{00000000-0005-0000-0000-00003BAF0000}"/>
    <cellStyle name="20% - Accent1 4 6 5 2 5 2 2" xfId="45043" xr:uid="{00000000-0005-0000-0000-00003CAF0000}"/>
    <cellStyle name="20% - Accent1 4 6 5 2 5 3" xfId="45044" xr:uid="{00000000-0005-0000-0000-00003DAF0000}"/>
    <cellStyle name="20% - Accent1 4 6 5 2 6" xfId="45045" xr:uid="{00000000-0005-0000-0000-00003EAF0000}"/>
    <cellStyle name="20% - Accent1 4 6 5 2 6 2" xfId="45046" xr:uid="{00000000-0005-0000-0000-00003FAF0000}"/>
    <cellStyle name="20% - Accent1 4 6 5 2 6 2 2" xfId="45047" xr:uid="{00000000-0005-0000-0000-000040AF0000}"/>
    <cellStyle name="20% - Accent1 4 6 5 2 6 3" xfId="45048" xr:uid="{00000000-0005-0000-0000-000041AF0000}"/>
    <cellStyle name="20% - Accent1 4 6 5 2 7" xfId="45049" xr:uid="{00000000-0005-0000-0000-000042AF0000}"/>
    <cellStyle name="20% - Accent1 4 6 5 2 7 2" xfId="45050" xr:uid="{00000000-0005-0000-0000-000043AF0000}"/>
    <cellStyle name="20% - Accent1 4 6 5 2 8" xfId="45051" xr:uid="{00000000-0005-0000-0000-000044AF0000}"/>
    <cellStyle name="20% - Accent1 4 6 5 2 8 2" xfId="45052" xr:uid="{00000000-0005-0000-0000-000045AF0000}"/>
    <cellStyle name="20% - Accent1 4 6 5 2 9" xfId="45053" xr:uid="{00000000-0005-0000-0000-000046AF0000}"/>
    <cellStyle name="20% - Accent1 4 6 5 3" xfId="45054" xr:uid="{00000000-0005-0000-0000-000047AF0000}"/>
    <cellStyle name="20% - Accent1 4 6 5 3 2" xfId="45055" xr:uid="{00000000-0005-0000-0000-000048AF0000}"/>
    <cellStyle name="20% - Accent1 4 6 5 3 2 2" xfId="45056" xr:uid="{00000000-0005-0000-0000-000049AF0000}"/>
    <cellStyle name="20% - Accent1 4 6 5 3 2 2 2" xfId="45057" xr:uid="{00000000-0005-0000-0000-00004AAF0000}"/>
    <cellStyle name="20% - Accent1 4 6 5 3 2 2 2 2" xfId="45058" xr:uid="{00000000-0005-0000-0000-00004BAF0000}"/>
    <cellStyle name="20% - Accent1 4 6 5 3 2 2 3" xfId="45059" xr:uid="{00000000-0005-0000-0000-00004CAF0000}"/>
    <cellStyle name="20% - Accent1 4 6 5 3 2 3" xfId="45060" xr:uid="{00000000-0005-0000-0000-00004DAF0000}"/>
    <cellStyle name="20% - Accent1 4 6 5 3 2 3 2" xfId="45061" xr:uid="{00000000-0005-0000-0000-00004EAF0000}"/>
    <cellStyle name="20% - Accent1 4 6 5 3 2 4" xfId="45062" xr:uid="{00000000-0005-0000-0000-00004FAF0000}"/>
    <cellStyle name="20% - Accent1 4 6 5 3 3" xfId="45063" xr:uid="{00000000-0005-0000-0000-000050AF0000}"/>
    <cellStyle name="20% - Accent1 4 6 5 3 3 2" xfId="45064" xr:uid="{00000000-0005-0000-0000-000051AF0000}"/>
    <cellStyle name="20% - Accent1 4 6 5 3 3 2 2" xfId="45065" xr:uid="{00000000-0005-0000-0000-000052AF0000}"/>
    <cellStyle name="20% - Accent1 4 6 5 3 3 2 2 2" xfId="45066" xr:uid="{00000000-0005-0000-0000-000053AF0000}"/>
    <cellStyle name="20% - Accent1 4 6 5 3 3 2 3" xfId="45067" xr:uid="{00000000-0005-0000-0000-000054AF0000}"/>
    <cellStyle name="20% - Accent1 4 6 5 3 3 3" xfId="45068" xr:uid="{00000000-0005-0000-0000-000055AF0000}"/>
    <cellStyle name="20% - Accent1 4 6 5 3 3 3 2" xfId="45069" xr:uid="{00000000-0005-0000-0000-000056AF0000}"/>
    <cellStyle name="20% - Accent1 4 6 5 3 3 4" xfId="45070" xr:uid="{00000000-0005-0000-0000-000057AF0000}"/>
    <cellStyle name="20% - Accent1 4 6 5 3 4" xfId="45071" xr:uid="{00000000-0005-0000-0000-000058AF0000}"/>
    <cellStyle name="20% - Accent1 4 6 5 3 4 2" xfId="45072" xr:uid="{00000000-0005-0000-0000-000059AF0000}"/>
    <cellStyle name="20% - Accent1 4 6 5 3 4 2 2" xfId="45073" xr:uid="{00000000-0005-0000-0000-00005AAF0000}"/>
    <cellStyle name="20% - Accent1 4 6 5 3 4 2 2 2" xfId="45074" xr:uid="{00000000-0005-0000-0000-00005BAF0000}"/>
    <cellStyle name="20% - Accent1 4 6 5 3 4 2 3" xfId="45075" xr:uid="{00000000-0005-0000-0000-00005CAF0000}"/>
    <cellStyle name="20% - Accent1 4 6 5 3 4 3" xfId="45076" xr:uid="{00000000-0005-0000-0000-00005DAF0000}"/>
    <cellStyle name="20% - Accent1 4 6 5 3 4 3 2" xfId="45077" xr:uid="{00000000-0005-0000-0000-00005EAF0000}"/>
    <cellStyle name="20% - Accent1 4 6 5 3 4 4" xfId="45078" xr:uid="{00000000-0005-0000-0000-00005FAF0000}"/>
    <cellStyle name="20% - Accent1 4 6 5 3 5" xfId="45079" xr:uid="{00000000-0005-0000-0000-000060AF0000}"/>
    <cellStyle name="20% - Accent1 4 6 5 3 5 2" xfId="45080" xr:uid="{00000000-0005-0000-0000-000061AF0000}"/>
    <cellStyle name="20% - Accent1 4 6 5 3 5 2 2" xfId="45081" xr:uid="{00000000-0005-0000-0000-000062AF0000}"/>
    <cellStyle name="20% - Accent1 4 6 5 3 5 3" xfId="45082" xr:uid="{00000000-0005-0000-0000-000063AF0000}"/>
    <cellStyle name="20% - Accent1 4 6 5 3 6" xfId="45083" xr:uid="{00000000-0005-0000-0000-000064AF0000}"/>
    <cellStyle name="20% - Accent1 4 6 5 3 6 2" xfId="45084" xr:uid="{00000000-0005-0000-0000-000065AF0000}"/>
    <cellStyle name="20% - Accent1 4 6 5 3 6 2 2" xfId="45085" xr:uid="{00000000-0005-0000-0000-000066AF0000}"/>
    <cellStyle name="20% - Accent1 4 6 5 3 6 3" xfId="45086" xr:uid="{00000000-0005-0000-0000-000067AF0000}"/>
    <cellStyle name="20% - Accent1 4 6 5 3 7" xfId="45087" xr:uid="{00000000-0005-0000-0000-000068AF0000}"/>
    <cellStyle name="20% - Accent1 4 6 5 3 7 2" xfId="45088" xr:uid="{00000000-0005-0000-0000-000069AF0000}"/>
    <cellStyle name="20% - Accent1 4 6 5 3 8" xfId="45089" xr:uid="{00000000-0005-0000-0000-00006AAF0000}"/>
    <cellStyle name="20% - Accent1 4 6 5 3 8 2" xfId="45090" xr:uid="{00000000-0005-0000-0000-00006BAF0000}"/>
    <cellStyle name="20% - Accent1 4 6 5 3 9" xfId="45091" xr:uid="{00000000-0005-0000-0000-00006CAF0000}"/>
    <cellStyle name="20% - Accent1 4 6 5 4" xfId="45092" xr:uid="{00000000-0005-0000-0000-00006DAF0000}"/>
    <cellStyle name="20% - Accent1 4 6 5 4 2" xfId="45093" xr:uid="{00000000-0005-0000-0000-00006EAF0000}"/>
    <cellStyle name="20% - Accent1 4 6 5 4 2 2" xfId="45094" xr:uid="{00000000-0005-0000-0000-00006FAF0000}"/>
    <cellStyle name="20% - Accent1 4 6 5 4 2 2 2" xfId="45095" xr:uid="{00000000-0005-0000-0000-000070AF0000}"/>
    <cellStyle name="20% - Accent1 4 6 5 4 2 3" xfId="45096" xr:uid="{00000000-0005-0000-0000-000071AF0000}"/>
    <cellStyle name="20% - Accent1 4 6 5 4 3" xfId="45097" xr:uid="{00000000-0005-0000-0000-000072AF0000}"/>
    <cellStyle name="20% - Accent1 4 6 5 4 3 2" xfId="45098" xr:uid="{00000000-0005-0000-0000-000073AF0000}"/>
    <cellStyle name="20% - Accent1 4 6 5 4 4" xfId="45099" xr:uid="{00000000-0005-0000-0000-000074AF0000}"/>
    <cellStyle name="20% - Accent1 4 6 5 5" xfId="45100" xr:uid="{00000000-0005-0000-0000-000075AF0000}"/>
    <cellStyle name="20% - Accent1 4 6 5 5 2" xfId="45101" xr:uid="{00000000-0005-0000-0000-000076AF0000}"/>
    <cellStyle name="20% - Accent1 4 6 5 5 2 2" xfId="45102" xr:uid="{00000000-0005-0000-0000-000077AF0000}"/>
    <cellStyle name="20% - Accent1 4 6 5 5 2 2 2" xfId="45103" xr:uid="{00000000-0005-0000-0000-000078AF0000}"/>
    <cellStyle name="20% - Accent1 4 6 5 5 2 3" xfId="45104" xr:uid="{00000000-0005-0000-0000-000079AF0000}"/>
    <cellStyle name="20% - Accent1 4 6 5 5 3" xfId="45105" xr:uid="{00000000-0005-0000-0000-00007AAF0000}"/>
    <cellStyle name="20% - Accent1 4 6 5 5 3 2" xfId="45106" xr:uid="{00000000-0005-0000-0000-00007BAF0000}"/>
    <cellStyle name="20% - Accent1 4 6 5 5 4" xfId="45107" xr:uid="{00000000-0005-0000-0000-00007CAF0000}"/>
    <cellStyle name="20% - Accent1 4 6 5 6" xfId="45108" xr:uid="{00000000-0005-0000-0000-00007DAF0000}"/>
    <cellStyle name="20% - Accent1 4 6 5 6 2" xfId="45109" xr:uid="{00000000-0005-0000-0000-00007EAF0000}"/>
    <cellStyle name="20% - Accent1 4 6 5 6 2 2" xfId="45110" xr:uid="{00000000-0005-0000-0000-00007FAF0000}"/>
    <cellStyle name="20% - Accent1 4 6 5 6 2 2 2" xfId="45111" xr:uid="{00000000-0005-0000-0000-000080AF0000}"/>
    <cellStyle name="20% - Accent1 4 6 5 6 2 3" xfId="45112" xr:uid="{00000000-0005-0000-0000-000081AF0000}"/>
    <cellStyle name="20% - Accent1 4 6 5 6 3" xfId="45113" xr:uid="{00000000-0005-0000-0000-000082AF0000}"/>
    <cellStyle name="20% - Accent1 4 6 5 6 3 2" xfId="45114" xr:uid="{00000000-0005-0000-0000-000083AF0000}"/>
    <cellStyle name="20% - Accent1 4 6 5 6 4" xfId="45115" xr:uid="{00000000-0005-0000-0000-000084AF0000}"/>
    <cellStyle name="20% - Accent1 4 6 5 7" xfId="45116" xr:uid="{00000000-0005-0000-0000-000085AF0000}"/>
    <cellStyle name="20% - Accent1 4 6 5 7 2" xfId="45117" xr:uid="{00000000-0005-0000-0000-000086AF0000}"/>
    <cellStyle name="20% - Accent1 4 6 5 7 2 2" xfId="45118" xr:uid="{00000000-0005-0000-0000-000087AF0000}"/>
    <cellStyle name="20% - Accent1 4 6 5 7 3" xfId="45119" xr:uid="{00000000-0005-0000-0000-000088AF0000}"/>
    <cellStyle name="20% - Accent1 4 6 5 8" xfId="45120" xr:uid="{00000000-0005-0000-0000-000089AF0000}"/>
    <cellStyle name="20% - Accent1 4 6 5 8 2" xfId="45121" xr:uid="{00000000-0005-0000-0000-00008AAF0000}"/>
    <cellStyle name="20% - Accent1 4 6 5 8 2 2" xfId="45122" xr:uid="{00000000-0005-0000-0000-00008BAF0000}"/>
    <cellStyle name="20% - Accent1 4 6 5 8 3" xfId="45123" xr:uid="{00000000-0005-0000-0000-00008CAF0000}"/>
    <cellStyle name="20% - Accent1 4 6 5 9" xfId="45124" xr:uid="{00000000-0005-0000-0000-00008DAF0000}"/>
    <cellStyle name="20% - Accent1 4 6 5 9 2" xfId="45125" xr:uid="{00000000-0005-0000-0000-00008EAF0000}"/>
    <cellStyle name="20% - Accent1 4 6 6" xfId="45126" xr:uid="{00000000-0005-0000-0000-00008FAF0000}"/>
    <cellStyle name="20% - Accent1 4 6 6 2" xfId="45127" xr:uid="{00000000-0005-0000-0000-000090AF0000}"/>
    <cellStyle name="20% - Accent1 4 6 6 2 2" xfId="45128" xr:uid="{00000000-0005-0000-0000-000091AF0000}"/>
    <cellStyle name="20% - Accent1 4 6 6 2 2 2" xfId="45129" xr:uid="{00000000-0005-0000-0000-000092AF0000}"/>
    <cellStyle name="20% - Accent1 4 6 6 2 2 2 2" xfId="45130" xr:uid="{00000000-0005-0000-0000-000093AF0000}"/>
    <cellStyle name="20% - Accent1 4 6 6 2 2 3" xfId="45131" xr:uid="{00000000-0005-0000-0000-000094AF0000}"/>
    <cellStyle name="20% - Accent1 4 6 6 2 3" xfId="45132" xr:uid="{00000000-0005-0000-0000-000095AF0000}"/>
    <cellStyle name="20% - Accent1 4 6 6 2 3 2" xfId="45133" xr:uid="{00000000-0005-0000-0000-000096AF0000}"/>
    <cellStyle name="20% - Accent1 4 6 6 2 4" xfId="45134" xr:uid="{00000000-0005-0000-0000-000097AF0000}"/>
    <cellStyle name="20% - Accent1 4 6 6 3" xfId="45135" xr:uid="{00000000-0005-0000-0000-000098AF0000}"/>
    <cellStyle name="20% - Accent1 4 6 6 3 2" xfId="45136" xr:uid="{00000000-0005-0000-0000-000099AF0000}"/>
    <cellStyle name="20% - Accent1 4 6 6 3 2 2" xfId="45137" xr:uid="{00000000-0005-0000-0000-00009AAF0000}"/>
    <cellStyle name="20% - Accent1 4 6 6 3 2 2 2" xfId="45138" xr:uid="{00000000-0005-0000-0000-00009BAF0000}"/>
    <cellStyle name="20% - Accent1 4 6 6 3 2 3" xfId="45139" xr:uid="{00000000-0005-0000-0000-00009CAF0000}"/>
    <cellStyle name="20% - Accent1 4 6 6 3 3" xfId="45140" xr:uid="{00000000-0005-0000-0000-00009DAF0000}"/>
    <cellStyle name="20% - Accent1 4 6 6 3 3 2" xfId="45141" xr:uid="{00000000-0005-0000-0000-00009EAF0000}"/>
    <cellStyle name="20% - Accent1 4 6 6 3 4" xfId="45142" xr:uid="{00000000-0005-0000-0000-00009FAF0000}"/>
    <cellStyle name="20% - Accent1 4 6 6 4" xfId="45143" xr:uid="{00000000-0005-0000-0000-0000A0AF0000}"/>
    <cellStyle name="20% - Accent1 4 6 6 4 2" xfId="45144" xr:uid="{00000000-0005-0000-0000-0000A1AF0000}"/>
    <cellStyle name="20% - Accent1 4 6 6 4 2 2" xfId="45145" xr:uid="{00000000-0005-0000-0000-0000A2AF0000}"/>
    <cellStyle name="20% - Accent1 4 6 6 4 2 2 2" xfId="45146" xr:uid="{00000000-0005-0000-0000-0000A3AF0000}"/>
    <cellStyle name="20% - Accent1 4 6 6 4 2 3" xfId="45147" xr:uid="{00000000-0005-0000-0000-0000A4AF0000}"/>
    <cellStyle name="20% - Accent1 4 6 6 4 3" xfId="45148" xr:uid="{00000000-0005-0000-0000-0000A5AF0000}"/>
    <cellStyle name="20% - Accent1 4 6 6 4 3 2" xfId="45149" xr:uid="{00000000-0005-0000-0000-0000A6AF0000}"/>
    <cellStyle name="20% - Accent1 4 6 6 4 4" xfId="45150" xr:uid="{00000000-0005-0000-0000-0000A7AF0000}"/>
    <cellStyle name="20% - Accent1 4 6 6 5" xfId="45151" xr:uid="{00000000-0005-0000-0000-0000A8AF0000}"/>
    <cellStyle name="20% - Accent1 4 6 6 5 2" xfId="45152" xr:uid="{00000000-0005-0000-0000-0000A9AF0000}"/>
    <cellStyle name="20% - Accent1 4 6 6 5 2 2" xfId="45153" xr:uid="{00000000-0005-0000-0000-0000AAAF0000}"/>
    <cellStyle name="20% - Accent1 4 6 6 5 3" xfId="45154" xr:uid="{00000000-0005-0000-0000-0000ABAF0000}"/>
    <cellStyle name="20% - Accent1 4 6 6 6" xfId="45155" xr:uid="{00000000-0005-0000-0000-0000ACAF0000}"/>
    <cellStyle name="20% - Accent1 4 6 6 6 2" xfId="45156" xr:uid="{00000000-0005-0000-0000-0000ADAF0000}"/>
    <cellStyle name="20% - Accent1 4 6 6 6 2 2" xfId="45157" xr:uid="{00000000-0005-0000-0000-0000AEAF0000}"/>
    <cellStyle name="20% - Accent1 4 6 6 6 3" xfId="45158" xr:uid="{00000000-0005-0000-0000-0000AFAF0000}"/>
    <cellStyle name="20% - Accent1 4 6 6 7" xfId="45159" xr:uid="{00000000-0005-0000-0000-0000B0AF0000}"/>
    <cellStyle name="20% - Accent1 4 6 6 7 2" xfId="45160" xr:uid="{00000000-0005-0000-0000-0000B1AF0000}"/>
    <cellStyle name="20% - Accent1 4 6 6 8" xfId="45161" xr:uid="{00000000-0005-0000-0000-0000B2AF0000}"/>
    <cellStyle name="20% - Accent1 4 6 6 8 2" xfId="45162" xr:uid="{00000000-0005-0000-0000-0000B3AF0000}"/>
    <cellStyle name="20% - Accent1 4 6 6 9" xfId="45163" xr:uid="{00000000-0005-0000-0000-0000B4AF0000}"/>
    <cellStyle name="20% - Accent1 4 6 7" xfId="45164" xr:uid="{00000000-0005-0000-0000-0000B5AF0000}"/>
    <cellStyle name="20% - Accent1 4 6 7 2" xfId="45165" xr:uid="{00000000-0005-0000-0000-0000B6AF0000}"/>
    <cellStyle name="20% - Accent1 4 6 7 2 2" xfId="45166" xr:uid="{00000000-0005-0000-0000-0000B7AF0000}"/>
    <cellStyle name="20% - Accent1 4 6 7 2 2 2" xfId="45167" xr:uid="{00000000-0005-0000-0000-0000B8AF0000}"/>
    <cellStyle name="20% - Accent1 4 6 7 2 2 2 2" xfId="45168" xr:uid="{00000000-0005-0000-0000-0000B9AF0000}"/>
    <cellStyle name="20% - Accent1 4 6 7 2 2 3" xfId="45169" xr:uid="{00000000-0005-0000-0000-0000BAAF0000}"/>
    <cellStyle name="20% - Accent1 4 6 7 2 3" xfId="45170" xr:uid="{00000000-0005-0000-0000-0000BBAF0000}"/>
    <cellStyle name="20% - Accent1 4 6 7 2 3 2" xfId="45171" xr:uid="{00000000-0005-0000-0000-0000BCAF0000}"/>
    <cellStyle name="20% - Accent1 4 6 7 2 4" xfId="45172" xr:uid="{00000000-0005-0000-0000-0000BDAF0000}"/>
    <cellStyle name="20% - Accent1 4 6 7 3" xfId="45173" xr:uid="{00000000-0005-0000-0000-0000BEAF0000}"/>
    <cellStyle name="20% - Accent1 4 6 7 3 2" xfId="45174" xr:uid="{00000000-0005-0000-0000-0000BFAF0000}"/>
    <cellStyle name="20% - Accent1 4 6 7 3 2 2" xfId="45175" xr:uid="{00000000-0005-0000-0000-0000C0AF0000}"/>
    <cellStyle name="20% - Accent1 4 6 7 3 2 2 2" xfId="45176" xr:uid="{00000000-0005-0000-0000-0000C1AF0000}"/>
    <cellStyle name="20% - Accent1 4 6 7 3 2 3" xfId="45177" xr:uid="{00000000-0005-0000-0000-0000C2AF0000}"/>
    <cellStyle name="20% - Accent1 4 6 7 3 3" xfId="45178" xr:uid="{00000000-0005-0000-0000-0000C3AF0000}"/>
    <cellStyle name="20% - Accent1 4 6 7 3 3 2" xfId="45179" xr:uid="{00000000-0005-0000-0000-0000C4AF0000}"/>
    <cellStyle name="20% - Accent1 4 6 7 3 4" xfId="45180" xr:uid="{00000000-0005-0000-0000-0000C5AF0000}"/>
    <cellStyle name="20% - Accent1 4 6 7 4" xfId="45181" xr:uid="{00000000-0005-0000-0000-0000C6AF0000}"/>
    <cellStyle name="20% - Accent1 4 6 7 4 2" xfId="45182" xr:uid="{00000000-0005-0000-0000-0000C7AF0000}"/>
    <cellStyle name="20% - Accent1 4 6 7 4 2 2" xfId="45183" xr:uid="{00000000-0005-0000-0000-0000C8AF0000}"/>
    <cellStyle name="20% - Accent1 4 6 7 4 2 2 2" xfId="45184" xr:uid="{00000000-0005-0000-0000-0000C9AF0000}"/>
    <cellStyle name="20% - Accent1 4 6 7 4 2 3" xfId="45185" xr:uid="{00000000-0005-0000-0000-0000CAAF0000}"/>
    <cellStyle name="20% - Accent1 4 6 7 4 3" xfId="45186" xr:uid="{00000000-0005-0000-0000-0000CBAF0000}"/>
    <cellStyle name="20% - Accent1 4 6 7 4 3 2" xfId="45187" xr:uid="{00000000-0005-0000-0000-0000CCAF0000}"/>
    <cellStyle name="20% - Accent1 4 6 7 4 4" xfId="45188" xr:uid="{00000000-0005-0000-0000-0000CDAF0000}"/>
    <cellStyle name="20% - Accent1 4 6 7 5" xfId="45189" xr:uid="{00000000-0005-0000-0000-0000CEAF0000}"/>
    <cellStyle name="20% - Accent1 4 6 7 5 2" xfId="45190" xr:uid="{00000000-0005-0000-0000-0000CFAF0000}"/>
    <cellStyle name="20% - Accent1 4 6 7 5 2 2" xfId="45191" xr:uid="{00000000-0005-0000-0000-0000D0AF0000}"/>
    <cellStyle name="20% - Accent1 4 6 7 5 3" xfId="45192" xr:uid="{00000000-0005-0000-0000-0000D1AF0000}"/>
    <cellStyle name="20% - Accent1 4 6 7 6" xfId="45193" xr:uid="{00000000-0005-0000-0000-0000D2AF0000}"/>
    <cellStyle name="20% - Accent1 4 6 7 6 2" xfId="45194" xr:uid="{00000000-0005-0000-0000-0000D3AF0000}"/>
    <cellStyle name="20% - Accent1 4 6 7 6 2 2" xfId="45195" xr:uid="{00000000-0005-0000-0000-0000D4AF0000}"/>
    <cellStyle name="20% - Accent1 4 6 7 6 3" xfId="45196" xr:uid="{00000000-0005-0000-0000-0000D5AF0000}"/>
    <cellStyle name="20% - Accent1 4 6 7 7" xfId="45197" xr:uid="{00000000-0005-0000-0000-0000D6AF0000}"/>
    <cellStyle name="20% - Accent1 4 6 7 7 2" xfId="45198" xr:uid="{00000000-0005-0000-0000-0000D7AF0000}"/>
    <cellStyle name="20% - Accent1 4 6 7 8" xfId="45199" xr:uid="{00000000-0005-0000-0000-0000D8AF0000}"/>
    <cellStyle name="20% - Accent1 4 6 7 8 2" xfId="45200" xr:uid="{00000000-0005-0000-0000-0000D9AF0000}"/>
    <cellStyle name="20% - Accent1 4 6 7 9" xfId="45201" xr:uid="{00000000-0005-0000-0000-0000DAAF0000}"/>
    <cellStyle name="20% - Accent1 4 6 8" xfId="45202" xr:uid="{00000000-0005-0000-0000-0000DBAF0000}"/>
    <cellStyle name="20% - Accent1 4 6 8 2" xfId="45203" xr:uid="{00000000-0005-0000-0000-0000DCAF0000}"/>
    <cellStyle name="20% - Accent1 4 6 8 2 2" xfId="45204" xr:uid="{00000000-0005-0000-0000-0000DDAF0000}"/>
    <cellStyle name="20% - Accent1 4 6 8 2 2 2" xfId="45205" xr:uid="{00000000-0005-0000-0000-0000DEAF0000}"/>
    <cellStyle name="20% - Accent1 4 6 8 2 3" xfId="45206" xr:uid="{00000000-0005-0000-0000-0000DFAF0000}"/>
    <cellStyle name="20% - Accent1 4 6 8 3" xfId="45207" xr:uid="{00000000-0005-0000-0000-0000E0AF0000}"/>
    <cellStyle name="20% - Accent1 4 6 8 3 2" xfId="45208" xr:uid="{00000000-0005-0000-0000-0000E1AF0000}"/>
    <cellStyle name="20% - Accent1 4 6 8 4" xfId="45209" xr:uid="{00000000-0005-0000-0000-0000E2AF0000}"/>
    <cellStyle name="20% - Accent1 4 6 9" xfId="45210" xr:uid="{00000000-0005-0000-0000-0000E3AF0000}"/>
    <cellStyle name="20% - Accent1 4 6 9 2" xfId="45211" xr:uid="{00000000-0005-0000-0000-0000E4AF0000}"/>
    <cellStyle name="20% - Accent1 4 6 9 2 2" xfId="45212" xr:uid="{00000000-0005-0000-0000-0000E5AF0000}"/>
    <cellStyle name="20% - Accent1 4 6 9 2 2 2" xfId="45213" xr:uid="{00000000-0005-0000-0000-0000E6AF0000}"/>
    <cellStyle name="20% - Accent1 4 6 9 2 3" xfId="45214" xr:uid="{00000000-0005-0000-0000-0000E7AF0000}"/>
    <cellStyle name="20% - Accent1 4 6 9 3" xfId="45215" xr:uid="{00000000-0005-0000-0000-0000E8AF0000}"/>
    <cellStyle name="20% - Accent1 4 6 9 3 2" xfId="45216" xr:uid="{00000000-0005-0000-0000-0000E9AF0000}"/>
    <cellStyle name="20% - Accent1 4 6 9 4" xfId="45217" xr:uid="{00000000-0005-0000-0000-0000EAAF0000}"/>
    <cellStyle name="20% - Accent1 4 7" xfId="45218" xr:uid="{00000000-0005-0000-0000-0000EBAF0000}"/>
    <cellStyle name="20% - Accent1 4 7 10" xfId="45219" xr:uid="{00000000-0005-0000-0000-0000ECAF0000}"/>
    <cellStyle name="20% - Accent1 4 7 10 2" xfId="45220" xr:uid="{00000000-0005-0000-0000-0000EDAF0000}"/>
    <cellStyle name="20% - Accent1 4 7 10 2 2" xfId="45221" xr:uid="{00000000-0005-0000-0000-0000EEAF0000}"/>
    <cellStyle name="20% - Accent1 4 7 10 3" xfId="45222" xr:uid="{00000000-0005-0000-0000-0000EFAF0000}"/>
    <cellStyle name="20% - Accent1 4 7 11" xfId="45223" xr:uid="{00000000-0005-0000-0000-0000F0AF0000}"/>
    <cellStyle name="20% - Accent1 4 7 11 2" xfId="45224" xr:uid="{00000000-0005-0000-0000-0000F1AF0000}"/>
    <cellStyle name="20% - Accent1 4 7 11 2 2" xfId="45225" xr:uid="{00000000-0005-0000-0000-0000F2AF0000}"/>
    <cellStyle name="20% - Accent1 4 7 11 3" xfId="45226" xr:uid="{00000000-0005-0000-0000-0000F3AF0000}"/>
    <cellStyle name="20% - Accent1 4 7 12" xfId="45227" xr:uid="{00000000-0005-0000-0000-0000F4AF0000}"/>
    <cellStyle name="20% - Accent1 4 7 12 2" xfId="45228" xr:uid="{00000000-0005-0000-0000-0000F5AF0000}"/>
    <cellStyle name="20% - Accent1 4 7 13" xfId="45229" xr:uid="{00000000-0005-0000-0000-0000F6AF0000}"/>
    <cellStyle name="20% - Accent1 4 7 13 2" xfId="45230" xr:uid="{00000000-0005-0000-0000-0000F7AF0000}"/>
    <cellStyle name="20% - Accent1 4 7 14" xfId="45231" xr:uid="{00000000-0005-0000-0000-0000F8AF0000}"/>
    <cellStyle name="20% - Accent1 4 7 2" xfId="45232" xr:uid="{00000000-0005-0000-0000-0000F9AF0000}"/>
    <cellStyle name="20% - Accent1 4 7 2 10" xfId="45233" xr:uid="{00000000-0005-0000-0000-0000FAAF0000}"/>
    <cellStyle name="20% - Accent1 4 7 2 10 2" xfId="45234" xr:uid="{00000000-0005-0000-0000-0000FBAF0000}"/>
    <cellStyle name="20% - Accent1 4 7 2 11" xfId="45235" xr:uid="{00000000-0005-0000-0000-0000FCAF0000}"/>
    <cellStyle name="20% - Accent1 4 7 2 2" xfId="45236" xr:uid="{00000000-0005-0000-0000-0000FDAF0000}"/>
    <cellStyle name="20% - Accent1 4 7 2 2 2" xfId="45237" xr:uid="{00000000-0005-0000-0000-0000FEAF0000}"/>
    <cellStyle name="20% - Accent1 4 7 2 2 2 2" xfId="45238" xr:uid="{00000000-0005-0000-0000-0000FFAF0000}"/>
    <cellStyle name="20% - Accent1 4 7 2 2 2 2 2" xfId="45239" xr:uid="{00000000-0005-0000-0000-000000B00000}"/>
    <cellStyle name="20% - Accent1 4 7 2 2 2 2 2 2" xfId="45240" xr:uid="{00000000-0005-0000-0000-000001B00000}"/>
    <cellStyle name="20% - Accent1 4 7 2 2 2 2 3" xfId="45241" xr:uid="{00000000-0005-0000-0000-000002B00000}"/>
    <cellStyle name="20% - Accent1 4 7 2 2 2 3" xfId="45242" xr:uid="{00000000-0005-0000-0000-000003B00000}"/>
    <cellStyle name="20% - Accent1 4 7 2 2 2 3 2" xfId="45243" xr:uid="{00000000-0005-0000-0000-000004B00000}"/>
    <cellStyle name="20% - Accent1 4 7 2 2 2 4" xfId="45244" xr:uid="{00000000-0005-0000-0000-000005B00000}"/>
    <cellStyle name="20% - Accent1 4 7 2 2 3" xfId="45245" xr:uid="{00000000-0005-0000-0000-000006B00000}"/>
    <cellStyle name="20% - Accent1 4 7 2 2 3 2" xfId="45246" xr:uid="{00000000-0005-0000-0000-000007B00000}"/>
    <cellStyle name="20% - Accent1 4 7 2 2 3 2 2" xfId="45247" xr:uid="{00000000-0005-0000-0000-000008B00000}"/>
    <cellStyle name="20% - Accent1 4 7 2 2 3 2 2 2" xfId="45248" xr:uid="{00000000-0005-0000-0000-000009B00000}"/>
    <cellStyle name="20% - Accent1 4 7 2 2 3 2 3" xfId="45249" xr:uid="{00000000-0005-0000-0000-00000AB00000}"/>
    <cellStyle name="20% - Accent1 4 7 2 2 3 3" xfId="45250" xr:uid="{00000000-0005-0000-0000-00000BB00000}"/>
    <cellStyle name="20% - Accent1 4 7 2 2 3 3 2" xfId="45251" xr:uid="{00000000-0005-0000-0000-00000CB00000}"/>
    <cellStyle name="20% - Accent1 4 7 2 2 3 4" xfId="45252" xr:uid="{00000000-0005-0000-0000-00000DB00000}"/>
    <cellStyle name="20% - Accent1 4 7 2 2 4" xfId="45253" xr:uid="{00000000-0005-0000-0000-00000EB00000}"/>
    <cellStyle name="20% - Accent1 4 7 2 2 4 2" xfId="45254" xr:uid="{00000000-0005-0000-0000-00000FB00000}"/>
    <cellStyle name="20% - Accent1 4 7 2 2 4 2 2" xfId="45255" xr:uid="{00000000-0005-0000-0000-000010B00000}"/>
    <cellStyle name="20% - Accent1 4 7 2 2 4 2 2 2" xfId="45256" xr:uid="{00000000-0005-0000-0000-000011B00000}"/>
    <cellStyle name="20% - Accent1 4 7 2 2 4 2 3" xfId="45257" xr:uid="{00000000-0005-0000-0000-000012B00000}"/>
    <cellStyle name="20% - Accent1 4 7 2 2 4 3" xfId="45258" xr:uid="{00000000-0005-0000-0000-000013B00000}"/>
    <cellStyle name="20% - Accent1 4 7 2 2 4 3 2" xfId="45259" xr:uid="{00000000-0005-0000-0000-000014B00000}"/>
    <cellStyle name="20% - Accent1 4 7 2 2 4 4" xfId="45260" xr:uid="{00000000-0005-0000-0000-000015B00000}"/>
    <cellStyle name="20% - Accent1 4 7 2 2 5" xfId="45261" xr:uid="{00000000-0005-0000-0000-000016B00000}"/>
    <cellStyle name="20% - Accent1 4 7 2 2 5 2" xfId="45262" xr:uid="{00000000-0005-0000-0000-000017B00000}"/>
    <cellStyle name="20% - Accent1 4 7 2 2 5 2 2" xfId="45263" xr:uid="{00000000-0005-0000-0000-000018B00000}"/>
    <cellStyle name="20% - Accent1 4 7 2 2 5 3" xfId="45264" xr:uid="{00000000-0005-0000-0000-000019B00000}"/>
    <cellStyle name="20% - Accent1 4 7 2 2 6" xfId="45265" xr:uid="{00000000-0005-0000-0000-00001AB00000}"/>
    <cellStyle name="20% - Accent1 4 7 2 2 6 2" xfId="45266" xr:uid="{00000000-0005-0000-0000-00001BB00000}"/>
    <cellStyle name="20% - Accent1 4 7 2 2 6 2 2" xfId="45267" xr:uid="{00000000-0005-0000-0000-00001CB00000}"/>
    <cellStyle name="20% - Accent1 4 7 2 2 6 3" xfId="45268" xr:uid="{00000000-0005-0000-0000-00001DB00000}"/>
    <cellStyle name="20% - Accent1 4 7 2 2 7" xfId="45269" xr:uid="{00000000-0005-0000-0000-00001EB00000}"/>
    <cellStyle name="20% - Accent1 4 7 2 2 7 2" xfId="45270" xr:uid="{00000000-0005-0000-0000-00001FB00000}"/>
    <cellStyle name="20% - Accent1 4 7 2 2 8" xfId="45271" xr:uid="{00000000-0005-0000-0000-000020B00000}"/>
    <cellStyle name="20% - Accent1 4 7 2 2 8 2" xfId="45272" xr:uid="{00000000-0005-0000-0000-000021B00000}"/>
    <cellStyle name="20% - Accent1 4 7 2 2 9" xfId="45273" xr:uid="{00000000-0005-0000-0000-000022B00000}"/>
    <cellStyle name="20% - Accent1 4 7 2 3" xfId="45274" xr:uid="{00000000-0005-0000-0000-000023B00000}"/>
    <cellStyle name="20% - Accent1 4 7 2 3 2" xfId="45275" xr:uid="{00000000-0005-0000-0000-000024B00000}"/>
    <cellStyle name="20% - Accent1 4 7 2 3 2 2" xfId="45276" xr:uid="{00000000-0005-0000-0000-000025B00000}"/>
    <cellStyle name="20% - Accent1 4 7 2 3 2 2 2" xfId="45277" xr:uid="{00000000-0005-0000-0000-000026B00000}"/>
    <cellStyle name="20% - Accent1 4 7 2 3 2 2 2 2" xfId="45278" xr:uid="{00000000-0005-0000-0000-000027B00000}"/>
    <cellStyle name="20% - Accent1 4 7 2 3 2 2 3" xfId="45279" xr:uid="{00000000-0005-0000-0000-000028B00000}"/>
    <cellStyle name="20% - Accent1 4 7 2 3 2 3" xfId="45280" xr:uid="{00000000-0005-0000-0000-000029B00000}"/>
    <cellStyle name="20% - Accent1 4 7 2 3 2 3 2" xfId="45281" xr:uid="{00000000-0005-0000-0000-00002AB00000}"/>
    <cellStyle name="20% - Accent1 4 7 2 3 2 4" xfId="45282" xr:uid="{00000000-0005-0000-0000-00002BB00000}"/>
    <cellStyle name="20% - Accent1 4 7 2 3 3" xfId="45283" xr:uid="{00000000-0005-0000-0000-00002CB00000}"/>
    <cellStyle name="20% - Accent1 4 7 2 3 3 2" xfId="45284" xr:uid="{00000000-0005-0000-0000-00002DB00000}"/>
    <cellStyle name="20% - Accent1 4 7 2 3 3 2 2" xfId="45285" xr:uid="{00000000-0005-0000-0000-00002EB00000}"/>
    <cellStyle name="20% - Accent1 4 7 2 3 3 2 2 2" xfId="45286" xr:uid="{00000000-0005-0000-0000-00002FB00000}"/>
    <cellStyle name="20% - Accent1 4 7 2 3 3 2 3" xfId="45287" xr:uid="{00000000-0005-0000-0000-000030B00000}"/>
    <cellStyle name="20% - Accent1 4 7 2 3 3 3" xfId="45288" xr:uid="{00000000-0005-0000-0000-000031B00000}"/>
    <cellStyle name="20% - Accent1 4 7 2 3 3 3 2" xfId="45289" xr:uid="{00000000-0005-0000-0000-000032B00000}"/>
    <cellStyle name="20% - Accent1 4 7 2 3 3 4" xfId="45290" xr:uid="{00000000-0005-0000-0000-000033B00000}"/>
    <cellStyle name="20% - Accent1 4 7 2 3 4" xfId="45291" xr:uid="{00000000-0005-0000-0000-000034B00000}"/>
    <cellStyle name="20% - Accent1 4 7 2 3 4 2" xfId="45292" xr:uid="{00000000-0005-0000-0000-000035B00000}"/>
    <cellStyle name="20% - Accent1 4 7 2 3 4 2 2" xfId="45293" xr:uid="{00000000-0005-0000-0000-000036B00000}"/>
    <cellStyle name="20% - Accent1 4 7 2 3 4 2 2 2" xfId="45294" xr:uid="{00000000-0005-0000-0000-000037B00000}"/>
    <cellStyle name="20% - Accent1 4 7 2 3 4 2 3" xfId="45295" xr:uid="{00000000-0005-0000-0000-000038B00000}"/>
    <cellStyle name="20% - Accent1 4 7 2 3 4 3" xfId="45296" xr:uid="{00000000-0005-0000-0000-000039B00000}"/>
    <cellStyle name="20% - Accent1 4 7 2 3 4 3 2" xfId="45297" xr:uid="{00000000-0005-0000-0000-00003AB00000}"/>
    <cellStyle name="20% - Accent1 4 7 2 3 4 4" xfId="45298" xr:uid="{00000000-0005-0000-0000-00003BB00000}"/>
    <cellStyle name="20% - Accent1 4 7 2 3 5" xfId="45299" xr:uid="{00000000-0005-0000-0000-00003CB00000}"/>
    <cellStyle name="20% - Accent1 4 7 2 3 5 2" xfId="45300" xr:uid="{00000000-0005-0000-0000-00003DB00000}"/>
    <cellStyle name="20% - Accent1 4 7 2 3 5 2 2" xfId="45301" xr:uid="{00000000-0005-0000-0000-00003EB00000}"/>
    <cellStyle name="20% - Accent1 4 7 2 3 5 3" xfId="45302" xr:uid="{00000000-0005-0000-0000-00003FB00000}"/>
    <cellStyle name="20% - Accent1 4 7 2 3 6" xfId="45303" xr:uid="{00000000-0005-0000-0000-000040B00000}"/>
    <cellStyle name="20% - Accent1 4 7 2 3 6 2" xfId="45304" xr:uid="{00000000-0005-0000-0000-000041B00000}"/>
    <cellStyle name="20% - Accent1 4 7 2 3 6 2 2" xfId="45305" xr:uid="{00000000-0005-0000-0000-000042B00000}"/>
    <cellStyle name="20% - Accent1 4 7 2 3 6 3" xfId="45306" xr:uid="{00000000-0005-0000-0000-000043B00000}"/>
    <cellStyle name="20% - Accent1 4 7 2 3 7" xfId="45307" xr:uid="{00000000-0005-0000-0000-000044B00000}"/>
    <cellStyle name="20% - Accent1 4 7 2 3 7 2" xfId="45308" xr:uid="{00000000-0005-0000-0000-000045B00000}"/>
    <cellStyle name="20% - Accent1 4 7 2 3 8" xfId="45309" xr:uid="{00000000-0005-0000-0000-000046B00000}"/>
    <cellStyle name="20% - Accent1 4 7 2 3 8 2" xfId="45310" xr:uid="{00000000-0005-0000-0000-000047B00000}"/>
    <cellStyle name="20% - Accent1 4 7 2 3 9" xfId="45311" xr:uid="{00000000-0005-0000-0000-000048B00000}"/>
    <cellStyle name="20% - Accent1 4 7 2 4" xfId="45312" xr:uid="{00000000-0005-0000-0000-000049B00000}"/>
    <cellStyle name="20% - Accent1 4 7 2 4 2" xfId="45313" xr:uid="{00000000-0005-0000-0000-00004AB00000}"/>
    <cellStyle name="20% - Accent1 4 7 2 4 2 2" xfId="45314" xr:uid="{00000000-0005-0000-0000-00004BB00000}"/>
    <cellStyle name="20% - Accent1 4 7 2 4 2 2 2" xfId="45315" xr:uid="{00000000-0005-0000-0000-00004CB00000}"/>
    <cellStyle name="20% - Accent1 4 7 2 4 2 3" xfId="45316" xr:uid="{00000000-0005-0000-0000-00004DB00000}"/>
    <cellStyle name="20% - Accent1 4 7 2 4 3" xfId="45317" xr:uid="{00000000-0005-0000-0000-00004EB00000}"/>
    <cellStyle name="20% - Accent1 4 7 2 4 3 2" xfId="45318" xr:uid="{00000000-0005-0000-0000-00004FB00000}"/>
    <cellStyle name="20% - Accent1 4 7 2 4 4" xfId="45319" xr:uid="{00000000-0005-0000-0000-000050B00000}"/>
    <cellStyle name="20% - Accent1 4 7 2 5" xfId="45320" xr:uid="{00000000-0005-0000-0000-000051B00000}"/>
    <cellStyle name="20% - Accent1 4 7 2 5 2" xfId="45321" xr:uid="{00000000-0005-0000-0000-000052B00000}"/>
    <cellStyle name="20% - Accent1 4 7 2 5 2 2" xfId="45322" xr:uid="{00000000-0005-0000-0000-000053B00000}"/>
    <cellStyle name="20% - Accent1 4 7 2 5 2 2 2" xfId="45323" xr:uid="{00000000-0005-0000-0000-000054B00000}"/>
    <cellStyle name="20% - Accent1 4 7 2 5 2 3" xfId="45324" xr:uid="{00000000-0005-0000-0000-000055B00000}"/>
    <cellStyle name="20% - Accent1 4 7 2 5 3" xfId="45325" xr:uid="{00000000-0005-0000-0000-000056B00000}"/>
    <cellStyle name="20% - Accent1 4 7 2 5 3 2" xfId="45326" xr:uid="{00000000-0005-0000-0000-000057B00000}"/>
    <cellStyle name="20% - Accent1 4 7 2 5 4" xfId="45327" xr:uid="{00000000-0005-0000-0000-000058B00000}"/>
    <cellStyle name="20% - Accent1 4 7 2 6" xfId="45328" xr:uid="{00000000-0005-0000-0000-000059B00000}"/>
    <cellStyle name="20% - Accent1 4 7 2 6 2" xfId="45329" xr:uid="{00000000-0005-0000-0000-00005AB00000}"/>
    <cellStyle name="20% - Accent1 4 7 2 6 2 2" xfId="45330" xr:uid="{00000000-0005-0000-0000-00005BB00000}"/>
    <cellStyle name="20% - Accent1 4 7 2 6 2 2 2" xfId="45331" xr:uid="{00000000-0005-0000-0000-00005CB00000}"/>
    <cellStyle name="20% - Accent1 4 7 2 6 2 3" xfId="45332" xr:uid="{00000000-0005-0000-0000-00005DB00000}"/>
    <cellStyle name="20% - Accent1 4 7 2 6 3" xfId="45333" xr:uid="{00000000-0005-0000-0000-00005EB00000}"/>
    <cellStyle name="20% - Accent1 4 7 2 6 3 2" xfId="45334" xr:uid="{00000000-0005-0000-0000-00005FB00000}"/>
    <cellStyle name="20% - Accent1 4 7 2 6 4" xfId="45335" xr:uid="{00000000-0005-0000-0000-000060B00000}"/>
    <cellStyle name="20% - Accent1 4 7 2 7" xfId="45336" xr:uid="{00000000-0005-0000-0000-000061B00000}"/>
    <cellStyle name="20% - Accent1 4 7 2 7 2" xfId="45337" xr:uid="{00000000-0005-0000-0000-000062B00000}"/>
    <cellStyle name="20% - Accent1 4 7 2 7 2 2" xfId="45338" xr:uid="{00000000-0005-0000-0000-000063B00000}"/>
    <cellStyle name="20% - Accent1 4 7 2 7 3" xfId="45339" xr:uid="{00000000-0005-0000-0000-000064B00000}"/>
    <cellStyle name="20% - Accent1 4 7 2 8" xfId="45340" xr:uid="{00000000-0005-0000-0000-000065B00000}"/>
    <cellStyle name="20% - Accent1 4 7 2 8 2" xfId="45341" xr:uid="{00000000-0005-0000-0000-000066B00000}"/>
    <cellStyle name="20% - Accent1 4 7 2 8 2 2" xfId="45342" xr:uid="{00000000-0005-0000-0000-000067B00000}"/>
    <cellStyle name="20% - Accent1 4 7 2 8 3" xfId="45343" xr:uid="{00000000-0005-0000-0000-000068B00000}"/>
    <cellStyle name="20% - Accent1 4 7 2 9" xfId="45344" xr:uid="{00000000-0005-0000-0000-000069B00000}"/>
    <cellStyle name="20% - Accent1 4 7 2 9 2" xfId="45345" xr:uid="{00000000-0005-0000-0000-00006AB00000}"/>
    <cellStyle name="20% - Accent1 4 7 3" xfId="45346" xr:uid="{00000000-0005-0000-0000-00006BB00000}"/>
    <cellStyle name="20% - Accent1 4 7 3 10" xfId="45347" xr:uid="{00000000-0005-0000-0000-00006CB00000}"/>
    <cellStyle name="20% - Accent1 4 7 3 10 2" xfId="45348" xr:uid="{00000000-0005-0000-0000-00006DB00000}"/>
    <cellStyle name="20% - Accent1 4 7 3 11" xfId="45349" xr:uid="{00000000-0005-0000-0000-00006EB00000}"/>
    <cellStyle name="20% - Accent1 4 7 3 2" xfId="45350" xr:uid="{00000000-0005-0000-0000-00006FB00000}"/>
    <cellStyle name="20% - Accent1 4 7 3 2 2" xfId="45351" xr:uid="{00000000-0005-0000-0000-000070B00000}"/>
    <cellStyle name="20% - Accent1 4 7 3 2 2 2" xfId="45352" xr:uid="{00000000-0005-0000-0000-000071B00000}"/>
    <cellStyle name="20% - Accent1 4 7 3 2 2 2 2" xfId="45353" xr:uid="{00000000-0005-0000-0000-000072B00000}"/>
    <cellStyle name="20% - Accent1 4 7 3 2 2 2 2 2" xfId="45354" xr:uid="{00000000-0005-0000-0000-000073B00000}"/>
    <cellStyle name="20% - Accent1 4 7 3 2 2 2 3" xfId="45355" xr:uid="{00000000-0005-0000-0000-000074B00000}"/>
    <cellStyle name="20% - Accent1 4 7 3 2 2 3" xfId="45356" xr:uid="{00000000-0005-0000-0000-000075B00000}"/>
    <cellStyle name="20% - Accent1 4 7 3 2 2 3 2" xfId="45357" xr:uid="{00000000-0005-0000-0000-000076B00000}"/>
    <cellStyle name="20% - Accent1 4 7 3 2 2 4" xfId="45358" xr:uid="{00000000-0005-0000-0000-000077B00000}"/>
    <cellStyle name="20% - Accent1 4 7 3 2 3" xfId="45359" xr:uid="{00000000-0005-0000-0000-000078B00000}"/>
    <cellStyle name="20% - Accent1 4 7 3 2 3 2" xfId="45360" xr:uid="{00000000-0005-0000-0000-000079B00000}"/>
    <cellStyle name="20% - Accent1 4 7 3 2 3 2 2" xfId="45361" xr:uid="{00000000-0005-0000-0000-00007AB00000}"/>
    <cellStyle name="20% - Accent1 4 7 3 2 3 2 2 2" xfId="45362" xr:uid="{00000000-0005-0000-0000-00007BB00000}"/>
    <cellStyle name="20% - Accent1 4 7 3 2 3 2 3" xfId="45363" xr:uid="{00000000-0005-0000-0000-00007CB00000}"/>
    <cellStyle name="20% - Accent1 4 7 3 2 3 3" xfId="45364" xr:uid="{00000000-0005-0000-0000-00007DB00000}"/>
    <cellStyle name="20% - Accent1 4 7 3 2 3 3 2" xfId="45365" xr:uid="{00000000-0005-0000-0000-00007EB00000}"/>
    <cellStyle name="20% - Accent1 4 7 3 2 3 4" xfId="45366" xr:uid="{00000000-0005-0000-0000-00007FB00000}"/>
    <cellStyle name="20% - Accent1 4 7 3 2 4" xfId="45367" xr:uid="{00000000-0005-0000-0000-000080B00000}"/>
    <cellStyle name="20% - Accent1 4 7 3 2 4 2" xfId="45368" xr:uid="{00000000-0005-0000-0000-000081B00000}"/>
    <cellStyle name="20% - Accent1 4 7 3 2 4 2 2" xfId="45369" xr:uid="{00000000-0005-0000-0000-000082B00000}"/>
    <cellStyle name="20% - Accent1 4 7 3 2 4 2 2 2" xfId="45370" xr:uid="{00000000-0005-0000-0000-000083B00000}"/>
    <cellStyle name="20% - Accent1 4 7 3 2 4 2 3" xfId="45371" xr:uid="{00000000-0005-0000-0000-000084B00000}"/>
    <cellStyle name="20% - Accent1 4 7 3 2 4 3" xfId="45372" xr:uid="{00000000-0005-0000-0000-000085B00000}"/>
    <cellStyle name="20% - Accent1 4 7 3 2 4 3 2" xfId="45373" xr:uid="{00000000-0005-0000-0000-000086B00000}"/>
    <cellStyle name="20% - Accent1 4 7 3 2 4 4" xfId="45374" xr:uid="{00000000-0005-0000-0000-000087B00000}"/>
    <cellStyle name="20% - Accent1 4 7 3 2 5" xfId="45375" xr:uid="{00000000-0005-0000-0000-000088B00000}"/>
    <cellStyle name="20% - Accent1 4 7 3 2 5 2" xfId="45376" xr:uid="{00000000-0005-0000-0000-000089B00000}"/>
    <cellStyle name="20% - Accent1 4 7 3 2 5 2 2" xfId="45377" xr:uid="{00000000-0005-0000-0000-00008AB00000}"/>
    <cellStyle name="20% - Accent1 4 7 3 2 5 3" xfId="45378" xr:uid="{00000000-0005-0000-0000-00008BB00000}"/>
    <cellStyle name="20% - Accent1 4 7 3 2 6" xfId="45379" xr:uid="{00000000-0005-0000-0000-00008CB00000}"/>
    <cellStyle name="20% - Accent1 4 7 3 2 6 2" xfId="45380" xr:uid="{00000000-0005-0000-0000-00008DB00000}"/>
    <cellStyle name="20% - Accent1 4 7 3 2 6 2 2" xfId="45381" xr:uid="{00000000-0005-0000-0000-00008EB00000}"/>
    <cellStyle name="20% - Accent1 4 7 3 2 6 3" xfId="45382" xr:uid="{00000000-0005-0000-0000-00008FB00000}"/>
    <cellStyle name="20% - Accent1 4 7 3 2 7" xfId="45383" xr:uid="{00000000-0005-0000-0000-000090B00000}"/>
    <cellStyle name="20% - Accent1 4 7 3 2 7 2" xfId="45384" xr:uid="{00000000-0005-0000-0000-000091B00000}"/>
    <cellStyle name="20% - Accent1 4 7 3 2 8" xfId="45385" xr:uid="{00000000-0005-0000-0000-000092B00000}"/>
    <cellStyle name="20% - Accent1 4 7 3 2 8 2" xfId="45386" xr:uid="{00000000-0005-0000-0000-000093B00000}"/>
    <cellStyle name="20% - Accent1 4 7 3 2 9" xfId="45387" xr:uid="{00000000-0005-0000-0000-000094B00000}"/>
    <cellStyle name="20% - Accent1 4 7 3 3" xfId="45388" xr:uid="{00000000-0005-0000-0000-000095B00000}"/>
    <cellStyle name="20% - Accent1 4 7 3 3 2" xfId="45389" xr:uid="{00000000-0005-0000-0000-000096B00000}"/>
    <cellStyle name="20% - Accent1 4 7 3 3 2 2" xfId="45390" xr:uid="{00000000-0005-0000-0000-000097B00000}"/>
    <cellStyle name="20% - Accent1 4 7 3 3 2 2 2" xfId="45391" xr:uid="{00000000-0005-0000-0000-000098B00000}"/>
    <cellStyle name="20% - Accent1 4 7 3 3 2 2 2 2" xfId="45392" xr:uid="{00000000-0005-0000-0000-000099B00000}"/>
    <cellStyle name="20% - Accent1 4 7 3 3 2 2 3" xfId="45393" xr:uid="{00000000-0005-0000-0000-00009AB00000}"/>
    <cellStyle name="20% - Accent1 4 7 3 3 2 3" xfId="45394" xr:uid="{00000000-0005-0000-0000-00009BB00000}"/>
    <cellStyle name="20% - Accent1 4 7 3 3 2 3 2" xfId="45395" xr:uid="{00000000-0005-0000-0000-00009CB00000}"/>
    <cellStyle name="20% - Accent1 4 7 3 3 2 4" xfId="45396" xr:uid="{00000000-0005-0000-0000-00009DB00000}"/>
    <cellStyle name="20% - Accent1 4 7 3 3 3" xfId="45397" xr:uid="{00000000-0005-0000-0000-00009EB00000}"/>
    <cellStyle name="20% - Accent1 4 7 3 3 3 2" xfId="45398" xr:uid="{00000000-0005-0000-0000-00009FB00000}"/>
    <cellStyle name="20% - Accent1 4 7 3 3 3 2 2" xfId="45399" xr:uid="{00000000-0005-0000-0000-0000A0B00000}"/>
    <cellStyle name="20% - Accent1 4 7 3 3 3 2 2 2" xfId="45400" xr:uid="{00000000-0005-0000-0000-0000A1B00000}"/>
    <cellStyle name="20% - Accent1 4 7 3 3 3 2 3" xfId="45401" xr:uid="{00000000-0005-0000-0000-0000A2B00000}"/>
    <cellStyle name="20% - Accent1 4 7 3 3 3 3" xfId="45402" xr:uid="{00000000-0005-0000-0000-0000A3B00000}"/>
    <cellStyle name="20% - Accent1 4 7 3 3 3 3 2" xfId="45403" xr:uid="{00000000-0005-0000-0000-0000A4B00000}"/>
    <cellStyle name="20% - Accent1 4 7 3 3 3 4" xfId="45404" xr:uid="{00000000-0005-0000-0000-0000A5B00000}"/>
    <cellStyle name="20% - Accent1 4 7 3 3 4" xfId="45405" xr:uid="{00000000-0005-0000-0000-0000A6B00000}"/>
    <cellStyle name="20% - Accent1 4 7 3 3 4 2" xfId="45406" xr:uid="{00000000-0005-0000-0000-0000A7B00000}"/>
    <cellStyle name="20% - Accent1 4 7 3 3 4 2 2" xfId="45407" xr:uid="{00000000-0005-0000-0000-0000A8B00000}"/>
    <cellStyle name="20% - Accent1 4 7 3 3 4 2 2 2" xfId="45408" xr:uid="{00000000-0005-0000-0000-0000A9B00000}"/>
    <cellStyle name="20% - Accent1 4 7 3 3 4 2 3" xfId="45409" xr:uid="{00000000-0005-0000-0000-0000AAB00000}"/>
    <cellStyle name="20% - Accent1 4 7 3 3 4 3" xfId="45410" xr:uid="{00000000-0005-0000-0000-0000ABB00000}"/>
    <cellStyle name="20% - Accent1 4 7 3 3 4 3 2" xfId="45411" xr:uid="{00000000-0005-0000-0000-0000ACB00000}"/>
    <cellStyle name="20% - Accent1 4 7 3 3 4 4" xfId="45412" xr:uid="{00000000-0005-0000-0000-0000ADB00000}"/>
    <cellStyle name="20% - Accent1 4 7 3 3 5" xfId="45413" xr:uid="{00000000-0005-0000-0000-0000AEB00000}"/>
    <cellStyle name="20% - Accent1 4 7 3 3 5 2" xfId="45414" xr:uid="{00000000-0005-0000-0000-0000AFB00000}"/>
    <cellStyle name="20% - Accent1 4 7 3 3 5 2 2" xfId="45415" xr:uid="{00000000-0005-0000-0000-0000B0B00000}"/>
    <cellStyle name="20% - Accent1 4 7 3 3 5 3" xfId="45416" xr:uid="{00000000-0005-0000-0000-0000B1B00000}"/>
    <cellStyle name="20% - Accent1 4 7 3 3 6" xfId="45417" xr:uid="{00000000-0005-0000-0000-0000B2B00000}"/>
    <cellStyle name="20% - Accent1 4 7 3 3 6 2" xfId="45418" xr:uid="{00000000-0005-0000-0000-0000B3B00000}"/>
    <cellStyle name="20% - Accent1 4 7 3 3 6 2 2" xfId="45419" xr:uid="{00000000-0005-0000-0000-0000B4B00000}"/>
    <cellStyle name="20% - Accent1 4 7 3 3 6 3" xfId="45420" xr:uid="{00000000-0005-0000-0000-0000B5B00000}"/>
    <cellStyle name="20% - Accent1 4 7 3 3 7" xfId="45421" xr:uid="{00000000-0005-0000-0000-0000B6B00000}"/>
    <cellStyle name="20% - Accent1 4 7 3 3 7 2" xfId="45422" xr:uid="{00000000-0005-0000-0000-0000B7B00000}"/>
    <cellStyle name="20% - Accent1 4 7 3 3 8" xfId="45423" xr:uid="{00000000-0005-0000-0000-0000B8B00000}"/>
    <cellStyle name="20% - Accent1 4 7 3 3 8 2" xfId="45424" xr:uid="{00000000-0005-0000-0000-0000B9B00000}"/>
    <cellStyle name="20% - Accent1 4 7 3 3 9" xfId="45425" xr:uid="{00000000-0005-0000-0000-0000BAB00000}"/>
    <cellStyle name="20% - Accent1 4 7 3 4" xfId="45426" xr:uid="{00000000-0005-0000-0000-0000BBB00000}"/>
    <cellStyle name="20% - Accent1 4 7 3 4 2" xfId="45427" xr:uid="{00000000-0005-0000-0000-0000BCB00000}"/>
    <cellStyle name="20% - Accent1 4 7 3 4 2 2" xfId="45428" xr:uid="{00000000-0005-0000-0000-0000BDB00000}"/>
    <cellStyle name="20% - Accent1 4 7 3 4 2 2 2" xfId="45429" xr:uid="{00000000-0005-0000-0000-0000BEB00000}"/>
    <cellStyle name="20% - Accent1 4 7 3 4 2 3" xfId="45430" xr:uid="{00000000-0005-0000-0000-0000BFB00000}"/>
    <cellStyle name="20% - Accent1 4 7 3 4 3" xfId="45431" xr:uid="{00000000-0005-0000-0000-0000C0B00000}"/>
    <cellStyle name="20% - Accent1 4 7 3 4 3 2" xfId="45432" xr:uid="{00000000-0005-0000-0000-0000C1B00000}"/>
    <cellStyle name="20% - Accent1 4 7 3 4 4" xfId="45433" xr:uid="{00000000-0005-0000-0000-0000C2B00000}"/>
    <cellStyle name="20% - Accent1 4 7 3 5" xfId="45434" xr:uid="{00000000-0005-0000-0000-0000C3B00000}"/>
    <cellStyle name="20% - Accent1 4 7 3 5 2" xfId="45435" xr:uid="{00000000-0005-0000-0000-0000C4B00000}"/>
    <cellStyle name="20% - Accent1 4 7 3 5 2 2" xfId="45436" xr:uid="{00000000-0005-0000-0000-0000C5B00000}"/>
    <cellStyle name="20% - Accent1 4 7 3 5 2 2 2" xfId="45437" xr:uid="{00000000-0005-0000-0000-0000C6B00000}"/>
    <cellStyle name="20% - Accent1 4 7 3 5 2 3" xfId="45438" xr:uid="{00000000-0005-0000-0000-0000C7B00000}"/>
    <cellStyle name="20% - Accent1 4 7 3 5 3" xfId="45439" xr:uid="{00000000-0005-0000-0000-0000C8B00000}"/>
    <cellStyle name="20% - Accent1 4 7 3 5 3 2" xfId="45440" xr:uid="{00000000-0005-0000-0000-0000C9B00000}"/>
    <cellStyle name="20% - Accent1 4 7 3 5 4" xfId="45441" xr:uid="{00000000-0005-0000-0000-0000CAB00000}"/>
    <cellStyle name="20% - Accent1 4 7 3 6" xfId="45442" xr:uid="{00000000-0005-0000-0000-0000CBB00000}"/>
    <cellStyle name="20% - Accent1 4 7 3 6 2" xfId="45443" xr:uid="{00000000-0005-0000-0000-0000CCB00000}"/>
    <cellStyle name="20% - Accent1 4 7 3 6 2 2" xfId="45444" xr:uid="{00000000-0005-0000-0000-0000CDB00000}"/>
    <cellStyle name="20% - Accent1 4 7 3 6 2 2 2" xfId="45445" xr:uid="{00000000-0005-0000-0000-0000CEB00000}"/>
    <cellStyle name="20% - Accent1 4 7 3 6 2 3" xfId="45446" xr:uid="{00000000-0005-0000-0000-0000CFB00000}"/>
    <cellStyle name="20% - Accent1 4 7 3 6 3" xfId="45447" xr:uid="{00000000-0005-0000-0000-0000D0B00000}"/>
    <cellStyle name="20% - Accent1 4 7 3 6 3 2" xfId="45448" xr:uid="{00000000-0005-0000-0000-0000D1B00000}"/>
    <cellStyle name="20% - Accent1 4 7 3 6 4" xfId="45449" xr:uid="{00000000-0005-0000-0000-0000D2B00000}"/>
    <cellStyle name="20% - Accent1 4 7 3 7" xfId="45450" xr:uid="{00000000-0005-0000-0000-0000D3B00000}"/>
    <cellStyle name="20% - Accent1 4 7 3 7 2" xfId="45451" xr:uid="{00000000-0005-0000-0000-0000D4B00000}"/>
    <cellStyle name="20% - Accent1 4 7 3 7 2 2" xfId="45452" xr:uid="{00000000-0005-0000-0000-0000D5B00000}"/>
    <cellStyle name="20% - Accent1 4 7 3 7 3" xfId="45453" xr:uid="{00000000-0005-0000-0000-0000D6B00000}"/>
    <cellStyle name="20% - Accent1 4 7 3 8" xfId="45454" xr:uid="{00000000-0005-0000-0000-0000D7B00000}"/>
    <cellStyle name="20% - Accent1 4 7 3 8 2" xfId="45455" xr:uid="{00000000-0005-0000-0000-0000D8B00000}"/>
    <cellStyle name="20% - Accent1 4 7 3 8 2 2" xfId="45456" xr:uid="{00000000-0005-0000-0000-0000D9B00000}"/>
    <cellStyle name="20% - Accent1 4 7 3 8 3" xfId="45457" xr:uid="{00000000-0005-0000-0000-0000DAB00000}"/>
    <cellStyle name="20% - Accent1 4 7 3 9" xfId="45458" xr:uid="{00000000-0005-0000-0000-0000DBB00000}"/>
    <cellStyle name="20% - Accent1 4 7 3 9 2" xfId="45459" xr:uid="{00000000-0005-0000-0000-0000DCB00000}"/>
    <cellStyle name="20% - Accent1 4 7 4" xfId="45460" xr:uid="{00000000-0005-0000-0000-0000DDB00000}"/>
    <cellStyle name="20% - Accent1 4 7 4 10" xfId="45461" xr:uid="{00000000-0005-0000-0000-0000DEB00000}"/>
    <cellStyle name="20% - Accent1 4 7 4 10 2" xfId="45462" xr:uid="{00000000-0005-0000-0000-0000DFB00000}"/>
    <cellStyle name="20% - Accent1 4 7 4 11" xfId="45463" xr:uid="{00000000-0005-0000-0000-0000E0B00000}"/>
    <cellStyle name="20% - Accent1 4 7 4 2" xfId="45464" xr:uid="{00000000-0005-0000-0000-0000E1B00000}"/>
    <cellStyle name="20% - Accent1 4 7 4 2 2" xfId="45465" xr:uid="{00000000-0005-0000-0000-0000E2B00000}"/>
    <cellStyle name="20% - Accent1 4 7 4 2 2 2" xfId="45466" xr:uid="{00000000-0005-0000-0000-0000E3B00000}"/>
    <cellStyle name="20% - Accent1 4 7 4 2 2 2 2" xfId="45467" xr:uid="{00000000-0005-0000-0000-0000E4B00000}"/>
    <cellStyle name="20% - Accent1 4 7 4 2 2 2 2 2" xfId="45468" xr:uid="{00000000-0005-0000-0000-0000E5B00000}"/>
    <cellStyle name="20% - Accent1 4 7 4 2 2 2 3" xfId="45469" xr:uid="{00000000-0005-0000-0000-0000E6B00000}"/>
    <cellStyle name="20% - Accent1 4 7 4 2 2 3" xfId="45470" xr:uid="{00000000-0005-0000-0000-0000E7B00000}"/>
    <cellStyle name="20% - Accent1 4 7 4 2 2 3 2" xfId="45471" xr:uid="{00000000-0005-0000-0000-0000E8B00000}"/>
    <cellStyle name="20% - Accent1 4 7 4 2 2 4" xfId="45472" xr:uid="{00000000-0005-0000-0000-0000E9B00000}"/>
    <cellStyle name="20% - Accent1 4 7 4 2 3" xfId="45473" xr:uid="{00000000-0005-0000-0000-0000EAB00000}"/>
    <cellStyle name="20% - Accent1 4 7 4 2 3 2" xfId="45474" xr:uid="{00000000-0005-0000-0000-0000EBB00000}"/>
    <cellStyle name="20% - Accent1 4 7 4 2 3 2 2" xfId="45475" xr:uid="{00000000-0005-0000-0000-0000ECB00000}"/>
    <cellStyle name="20% - Accent1 4 7 4 2 3 2 2 2" xfId="45476" xr:uid="{00000000-0005-0000-0000-0000EDB00000}"/>
    <cellStyle name="20% - Accent1 4 7 4 2 3 2 3" xfId="45477" xr:uid="{00000000-0005-0000-0000-0000EEB00000}"/>
    <cellStyle name="20% - Accent1 4 7 4 2 3 3" xfId="45478" xr:uid="{00000000-0005-0000-0000-0000EFB00000}"/>
    <cellStyle name="20% - Accent1 4 7 4 2 3 3 2" xfId="45479" xr:uid="{00000000-0005-0000-0000-0000F0B00000}"/>
    <cellStyle name="20% - Accent1 4 7 4 2 3 4" xfId="45480" xr:uid="{00000000-0005-0000-0000-0000F1B00000}"/>
    <cellStyle name="20% - Accent1 4 7 4 2 4" xfId="45481" xr:uid="{00000000-0005-0000-0000-0000F2B00000}"/>
    <cellStyle name="20% - Accent1 4 7 4 2 4 2" xfId="45482" xr:uid="{00000000-0005-0000-0000-0000F3B00000}"/>
    <cellStyle name="20% - Accent1 4 7 4 2 4 2 2" xfId="45483" xr:uid="{00000000-0005-0000-0000-0000F4B00000}"/>
    <cellStyle name="20% - Accent1 4 7 4 2 4 2 2 2" xfId="45484" xr:uid="{00000000-0005-0000-0000-0000F5B00000}"/>
    <cellStyle name="20% - Accent1 4 7 4 2 4 2 3" xfId="45485" xr:uid="{00000000-0005-0000-0000-0000F6B00000}"/>
    <cellStyle name="20% - Accent1 4 7 4 2 4 3" xfId="45486" xr:uid="{00000000-0005-0000-0000-0000F7B00000}"/>
    <cellStyle name="20% - Accent1 4 7 4 2 4 3 2" xfId="45487" xr:uid="{00000000-0005-0000-0000-0000F8B00000}"/>
    <cellStyle name="20% - Accent1 4 7 4 2 4 4" xfId="45488" xr:uid="{00000000-0005-0000-0000-0000F9B00000}"/>
    <cellStyle name="20% - Accent1 4 7 4 2 5" xfId="45489" xr:uid="{00000000-0005-0000-0000-0000FAB00000}"/>
    <cellStyle name="20% - Accent1 4 7 4 2 5 2" xfId="45490" xr:uid="{00000000-0005-0000-0000-0000FBB00000}"/>
    <cellStyle name="20% - Accent1 4 7 4 2 5 2 2" xfId="45491" xr:uid="{00000000-0005-0000-0000-0000FCB00000}"/>
    <cellStyle name="20% - Accent1 4 7 4 2 5 3" xfId="45492" xr:uid="{00000000-0005-0000-0000-0000FDB00000}"/>
    <cellStyle name="20% - Accent1 4 7 4 2 6" xfId="45493" xr:uid="{00000000-0005-0000-0000-0000FEB00000}"/>
    <cellStyle name="20% - Accent1 4 7 4 2 6 2" xfId="45494" xr:uid="{00000000-0005-0000-0000-0000FFB00000}"/>
    <cellStyle name="20% - Accent1 4 7 4 2 6 2 2" xfId="45495" xr:uid="{00000000-0005-0000-0000-000000B10000}"/>
    <cellStyle name="20% - Accent1 4 7 4 2 6 3" xfId="45496" xr:uid="{00000000-0005-0000-0000-000001B10000}"/>
    <cellStyle name="20% - Accent1 4 7 4 2 7" xfId="45497" xr:uid="{00000000-0005-0000-0000-000002B10000}"/>
    <cellStyle name="20% - Accent1 4 7 4 2 7 2" xfId="45498" xr:uid="{00000000-0005-0000-0000-000003B10000}"/>
    <cellStyle name="20% - Accent1 4 7 4 2 8" xfId="45499" xr:uid="{00000000-0005-0000-0000-000004B10000}"/>
    <cellStyle name="20% - Accent1 4 7 4 2 8 2" xfId="45500" xr:uid="{00000000-0005-0000-0000-000005B10000}"/>
    <cellStyle name="20% - Accent1 4 7 4 2 9" xfId="45501" xr:uid="{00000000-0005-0000-0000-000006B10000}"/>
    <cellStyle name="20% - Accent1 4 7 4 3" xfId="45502" xr:uid="{00000000-0005-0000-0000-000007B10000}"/>
    <cellStyle name="20% - Accent1 4 7 4 3 2" xfId="45503" xr:uid="{00000000-0005-0000-0000-000008B10000}"/>
    <cellStyle name="20% - Accent1 4 7 4 3 2 2" xfId="45504" xr:uid="{00000000-0005-0000-0000-000009B10000}"/>
    <cellStyle name="20% - Accent1 4 7 4 3 2 2 2" xfId="45505" xr:uid="{00000000-0005-0000-0000-00000AB10000}"/>
    <cellStyle name="20% - Accent1 4 7 4 3 2 2 2 2" xfId="45506" xr:uid="{00000000-0005-0000-0000-00000BB10000}"/>
    <cellStyle name="20% - Accent1 4 7 4 3 2 2 3" xfId="45507" xr:uid="{00000000-0005-0000-0000-00000CB10000}"/>
    <cellStyle name="20% - Accent1 4 7 4 3 2 3" xfId="45508" xr:uid="{00000000-0005-0000-0000-00000DB10000}"/>
    <cellStyle name="20% - Accent1 4 7 4 3 2 3 2" xfId="45509" xr:uid="{00000000-0005-0000-0000-00000EB10000}"/>
    <cellStyle name="20% - Accent1 4 7 4 3 2 4" xfId="45510" xr:uid="{00000000-0005-0000-0000-00000FB10000}"/>
    <cellStyle name="20% - Accent1 4 7 4 3 3" xfId="45511" xr:uid="{00000000-0005-0000-0000-000010B10000}"/>
    <cellStyle name="20% - Accent1 4 7 4 3 3 2" xfId="45512" xr:uid="{00000000-0005-0000-0000-000011B10000}"/>
    <cellStyle name="20% - Accent1 4 7 4 3 3 2 2" xfId="45513" xr:uid="{00000000-0005-0000-0000-000012B10000}"/>
    <cellStyle name="20% - Accent1 4 7 4 3 3 2 2 2" xfId="45514" xr:uid="{00000000-0005-0000-0000-000013B10000}"/>
    <cellStyle name="20% - Accent1 4 7 4 3 3 2 3" xfId="45515" xr:uid="{00000000-0005-0000-0000-000014B10000}"/>
    <cellStyle name="20% - Accent1 4 7 4 3 3 3" xfId="45516" xr:uid="{00000000-0005-0000-0000-000015B10000}"/>
    <cellStyle name="20% - Accent1 4 7 4 3 3 3 2" xfId="45517" xr:uid="{00000000-0005-0000-0000-000016B10000}"/>
    <cellStyle name="20% - Accent1 4 7 4 3 3 4" xfId="45518" xr:uid="{00000000-0005-0000-0000-000017B10000}"/>
    <cellStyle name="20% - Accent1 4 7 4 3 4" xfId="45519" xr:uid="{00000000-0005-0000-0000-000018B10000}"/>
    <cellStyle name="20% - Accent1 4 7 4 3 4 2" xfId="45520" xr:uid="{00000000-0005-0000-0000-000019B10000}"/>
    <cellStyle name="20% - Accent1 4 7 4 3 4 2 2" xfId="45521" xr:uid="{00000000-0005-0000-0000-00001AB10000}"/>
    <cellStyle name="20% - Accent1 4 7 4 3 4 2 2 2" xfId="45522" xr:uid="{00000000-0005-0000-0000-00001BB10000}"/>
    <cellStyle name="20% - Accent1 4 7 4 3 4 2 3" xfId="45523" xr:uid="{00000000-0005-0000-0000-00001CB10000}"/>
    <cellStyle name="20% - Accent1 4 7 4 3 4 3" xfId="45524" xr:uid="{00000000-0005-0000-0000-00001DB10000}"/>
    <cellStyle name="20% - Accent1 4 7 4 3 4 3 2" xfId="45525" xr:uid="{00000000-0005-0000-0000-00001EB10000}"/>
    <cellStyle name="20% - Accent1 4 7 4 3 4 4" xfId="45526" xr:uid="{00000000-0005-0000-0000-00001FB10000}"/>
    <cellStyle name="20% - Accent1 4 7 4 3 5" xfId="45527" xr:uid="{00000000-0005-0000-0000-000020B10000}"/>
    <cellStyle name="20% - Accent1 4 7 4 3 5 2" xfId="45528" xr:uid="{00000000-0005-0000-0000-000021B10000}"/>
    <cellStyle name="20% - Accent1 4 7 4 3 5 2 2" xfId="45529" xr:uid="{00000000-0005-0000-0000-000022B10000}"/>
    <cellStyle name="20% - Accent1 4 7 4 3 5 3" xfId="45530" xr:uid="{00000000-0005-0000-0000-000023B10000}"/>
    <cellStyle name="20% - Accent1 4 7 4 3 6" xfId="45531" xr:uid="{00000000-0005-0000-0000-000024B10000}"/>
    <cellStyle name="20% - Accent1 4 7 4 3 6 2" xfId="45532" xr:uid="{00000000-0005-0000-0000-000025B10000}"/>
    <cellStyle name="20% - Accent1 4 7 4 3 6 2 2" xfId="45533" xr:uid="{00000000-0005-0000-0000-000026B10000}"/>
    <cellStyle name="20% - Accent1 4 7 4 3 6 3" xfId="45534" xr:uid="{00000000-0005-0000-0000-000027B10000}"/>
    <cellStyle name="20% - Accent1 4 7 4 3 7" xfId="45535" xr:uid="{00000000-0005-0000-0000-000028B10000}"/>
    <cellStyle name="20% - Accent1 4 7 4 3 7 2" xfId="45536" xr:uid="{00000000-0005-0000-0000-000029B10000}"/>
    <cellStyle name="20% - Accent1 4 7 4 3 8" xfId="45537" xr:uid="{00000000-0005-0000-0000-00002AB10000}"/>
    <cellStyle name="20% - Accent1 4 7 4 3 8 2" xfId="45538" xr:uid="{00000000-0005-0000-0000-00002BB10000}"/>
    <cellStyle name="20% - Accent1 4 7 4 3 9" xfId="45539" xr:uid="{00000000-0005-0000-0000-00002CB10000}"/>
    <cellStyle name="20% - Accent1 4 7 4 4" xfId="45540" xr:uid="{00000000-0005-0000-0000-00002DB10000}"/>
    <cellStyle name="20% - Accent1 4 7 4 4 2" xfId="45541" xr:uid="{00000000-0005-0000-0000-00002EB10000}"/>
    <cellStyle name="20% - Accent1 4 7 4 4 2 2" xfId="45542" xr:uid="{00000000-0005-0000-0000-00002FB10000}"/>
    <cellStyle name="20% - Accent1 4 7 4 4 2 2 2" xfId="45543" xr:uid="{00000000-0005-0000-0000-000030B10000}"/>
    <cellStyle name="20% - Accent1 4 7 4 4 2 3" xfId="45544" xr:uid="{00000000-0005-0000-0000-000031B10000}"/>
    <cellStyle name="20% - Accent1 4 7 4 4 3" xfId="45545" xr:uid="{00000000-0005-0000-0000-000032B10000}"/>
    <cellStyle name="20% - Accent1 4 7 4 4 3 2" xfId="45546" xr:uid="{00000000-0005-0000-0000-000033B10000}"/>
    <cellStyle name="20% - Accent1 4 7 4 4 4" xfId="45547" xr:uid="{00000000-0005-0000-0000-000034B10000}"/>
    <cellStyle name="20% - Accent1 4 7 4 5" xfId="45548" xr:uid="{00000000-0005-0000-0000-000035B10000}"/>
    <cellStyle name="20% - Accent1 4 7 4 5 2" xfId="45549" xr:uid="{00000000-0005-0000-0000-000036B10000}"/>
    <cellStyle name="20% - Accent1 4 7 4 5 2 2" xfId="45550" xr:uid="{00000000-0005-0000-0000-000037B10000}"/>
    <cellStyle name="20% - Accent1 4 7 4 5 2 2 2" xfId="45551" xr:uid="{00000000-0005-0000-0000-000038B10000}"/>
    <cellStyle name="20% - Accent1 4 7 4 5 2 3" xfId="45552" xr:uid="{00000000-0005-0000-0000-000039B10000}"/>
    <cellStyle name="20% - Accent1 4 7 4 5 3" xfId="45553" xr:uid="{00000000-0005-0000-0000-00003AB10000}"/>
    <cellStyle name="20% - Accent1 4 7 4 5 3 2" xfId="45554" xr:uid="{00000000-0005-0000-0000-00003BB10000}"/>
    <cellStyle name="20% - Accent1 4 7 4 5 4" xfId="45555" xr:uid="{00000000-0005-0000-0000-00003CB10000}"/>
    <cellStyle name="20% - Accent1 4 7 4 6" xfId="45556" xr:uid="{00000000-0005-0000-0000-00003DB10000}"/>
    <cellStyle name="20% - Accent1 4 7 4 6 2" xfId="45557" xr:uid="{00000000-0005-0000-0000-00003EB10000}"/>
    <cellStyle name="20% - Accent1 4 7 4 6 2 2" xfId="45558" xr:uid="{00000000-0005-0000-0000-00003FB10000}"/>
    <cellStyle name="20% - Accent1 4 7 4 6 2 2 2" xfId="45559" xr:uid="{00000000-0005-0000-0000-000040B10000}"/>
    <cellStyle name="20% - Accent1 4 7 4 6 2 3" xfId="45560" xr:uid="{00000000-0005-0000-0000-000041B10000}"/>
    <cellStyle name="20% - Accent1 4 7 4 6 3" xfId="45561" xr:uid="{00000000-0005-0000-0000-000042B10000}"/>
    <cellStyle name="20% - Accent1 4 7 4 6 3 2" xfId="45562" xr:uid="{00000000-0005-0000-0000-000043B10000}"/>
    <cellStyle name="20% - Accent1 4 7 4 6 4" xfId="45563" xr:uid="{00000000-0005-0000-0000-000044B10000}"/>
    <cellStyle name="20% - Accent1 4 7 4 7" xfId="45564" xr:uid="{00000000-0005-0000-0000-000045B10000}"/>
    <cellStyle name="20% - Accent1 4 7 4 7 2" xfId="45565" xr:uid="{00000000-0005-0000-0000-000046B10000}"/>
    <cellStyle name="20% - Accent1 4 7 4 7 2 2" xfId="45566" xr:uid="{00000000-0005-0000-0000-000047B10000}"/>
    <cellStyle name="20% - Accent1 4 7 4 7 3" xfId="45567" xr:uid="{00000000-0005-0000-0000-000048B10000}"/>
    <cellStyle name="20% - Accent1 4 7 4 8" xfId="45568" xr:uid="{00000000-0005-0000-0000-000049B10000}"/>
    <cellStyle name="20% - Accent1 4 7 4 8 2" xfId="45569" xr:uid="{00000000-0005-0000-0000-00004AB10000}"/>
    <cellStyle name="20% - Accent1 4 7 4 8 2 2" xfId="45570" xr:uid="{00000000-0005-0000-0000-00004BB10000}"/>
    <cellStyle name="20% - Accent1 4 7 4 8 3" xfId="45571" xr:uid="{00000000-0005-0000-0000-00004CB10000}"/>
    <cellStyle name="20% - Accent1 4 7 4 9" xfId="45572" xr:uid="{00000000-0005-0000-0000-00004DB10000}"/>
    <cellStyle name="20% - Accent1 4 7 4 9 2" xfId="45573" xr:uid="{00000000-0005-0000-0000-00004EB10000}"/>
    <cellStyle name="20% - Accent1 4 7 5" xfId="45574" xr:uid="{00000000-0005-0000-0000-00004FB10000}"/>
    <cellStyle name="20% - Accent1 4 7 5 2" xfId="45575" xr:uid="{00000000-0005-0000-0000-000050B10000}"/>
    <cellStyle name="20% - Accent1 4 7 5 2 2" xfId="45576" xr:uid="{00000000-0005-0000-0000-000051B10000}"/>
    <cellStyle name="20% - Accent1 4 7 5 2 2 2" xfId="45577" xr:uid="{00000000-0005-0000-0000-000052B10000}"/>
    <cellStyle name="20% - Accent1 4 7 5 2 2 2 2" xfId="45578" xr:uid="{00000000-0005-0000-0000-000053B10000}"/>
    <cellStyle name="20% - Accent1 4 7 5 2 2 3" xfId="45579" xr:uid="{00000000-0005-0000-0000-000054B10000}"/>
    <cellStyle name="20% - Accent1 4 7 5 2 3" xfId="45580" xr:uid="{00000000-0005-0000-0000-000055B10000}"/>
    <cellStyle name="20% - Accent1 4 7 5 2 3 2" xfId="45581" xr:uid="{00000000-0005-0000-0000-000056B10000}"/>
    <cellStyle name="20% - Accent1 4 7 5 2 4" xfId="45582" xr:uid="{00000000-0005-0000-0000-000057B10000}"/>
    <cellStyle name="20% - Accent1 4 7 5 3" xfId="45583" xr:uid="{00000000-0005-0000-0000-000058B10000}"/>
    <cellStyle name="20% - Accent1 4 7 5 3 2" xfId="45584" xr:uid="{00000000-0005-0000-0000-000059B10000}"/>
    <cellStyle name="20% - Accent1 4 7 5 3 2 2" xfId="45585" xr:uid="{00000000-0005-0000-0000-00005AB10000}"/>
    <cellStyle name="20% - Accent1 4 7 5 3 2 2 2" xfId="45586" xr:uid="{00000000-0005-0000-0000-00005BB10000}"/>
    <cellStyle name="20% - Accent1 4 7 5 3 2 3" xfId="45587" xr:uid="{00000000-0005-0000-0000-00005CB10000}"/>
    <cellStyle name="20% - Accent1 4 7 5 3 3" xfId="45588" xr:uid="{00000000-0005-0000-0000-00005DB10000}"/>
    <cellStyle name="20% - Accent1 4 7 5 3 3 2" xfId="45589" xr:uid="{00000000-0005-0000-0000-00005EB10000}"/>
    <cellStyle name="20% - Accent1 4 7 5 3 4" xfId="45590" xr:uid="{00000000-0005-0000-0000-00005FB10000}"/>
    <cellStyle name="20% - Accent1 4 7 5 4" xfId="45591" xr:uid="{00000000-0005-0000-0000-000060B10000}"/>
    <cellStyle name="20% - Accent1 4 7 5 4 2" xfId="45592" xr:uid="{00000000-0005-0000-0000-000061B10000}"/>
    <cellStyle name="20% - Accent1 4 7 5 4 2 2" xfId="45593" xr:uid="{00000000-0005-0000-0000-000062B10000}"/>
    <cellStyle name="20% - Accent1 4 7 5 4 2 2 2" xfId="45594" xr:uid="{00000000-0005-0000-0000-000063B10000}"/>
    <cellStyle name="20% - Accent1 4 7 5 4 2 3" xfId="45595" xr:uid="{00000000-0005-0000-0000-000064B10000}"/>
    <cellStyle name="20% - Accent1 4 7 5 4 3" xfId="45596" xr:uid="{00000000-0005-0000-0000-000065B10000}"/>
    <cellStyle name="20% - Accent1 4 7 5 4 3 2" xfId="45597" xr:uid="{00000000-0005-0000-0000-000066B10000}"/>
    <cellStyle name="20% - Accent1 4 7 5 4 4" xfId="45598" xr:uid="{00000000-0005-0000-0000-000067B10000}"/>
    <cellStyle name="20% - Accent1 4 7 5 5" xfId="45599" xr:uid="{00000000-0005-0000-0000-000068B10000}"/>
    <cellStyle name="20% - Accent1 4 7 5 5 2" xfId="45600" xr:uid="{00000000-0005-0000-0000-000069B10000}"/>
    <cellStyle name="20% - Accent1 4 7 5 5 2 2" xfId="45601" xr:uid="{00000000-0005-0000-0000-00006AB10000}"/>
    <cellStyle name="20% - Accent1 4 7 5 5 3" xfId="45602" xr:uid="{00000000-0005-0000-0000-00006BB10000}"/>
    <cellStyle name="20% - Accent1 4 7 5 6" xfId="45603" xr:uid="{00000000-0005-0000-0000-00006CB10000}"/>
    <cellStyle name="20% - Accent1 4 7 5 6 2" xfId="45604" xr:uid="{00000000-0005-0000-0000-00006DB10000}"/>
    <cellStyle name="20% - Accent1 4 7 5 6 2 2" xfId="45605" xr:uid="{00000000-0005-0000-0000-00006EB10000}"/>
    <cellStyle name="20% - Accent1 4 7 5 6 3" xfId="45606" xr:uid="{00000000-0005-0000-0000-00006FB10000}"/>
    <cellStyle name="20% - Accent1 4 7 5 7" xfId="45607" xr:uid="{00000000-0005-0000-0000-000070B10000}"/>
    <cellStyle name="20% - Accent1 4 7 5 7 2" xfId="45608" xr:uid="{00000000-0005-0000-0000-000071B10000}"/>
    <cellStyle name="20% - Accent1 4 7 5 8" xfId="45609" xr:uid="{00000000-0005-0000-0000-000072B10000}"/>
    <cellStyle name="20% - Accent1 4 7 5 8 2" xfId="45610" xr:uid="{00000000-0005-0000-0000-000073B10000}"/>
    <cellStyle name="20% - Accent1 4 7 5 9" xfId="45611" xr:uid="{00000000-0005-0000-0000-000074B10000}"/>
    <cellStyle name="20% - Accent1 4 7 6" xfId="45612" xr:uid="{00000000-0005-0000-0000-000075B10000}"/>
    <cellStyle name="20% - Accent1 4 7 6 2" xfId="45613" xr:uid="{00000000-0005-0000-0000-000076B10000}"/>
    <cellStyle name="20% - Accent1 4 7 6 2 2" xfId="45614" xr:uid="{00000000-0005-0000-0000-000077B10000}"/>
    <cellStyle name="20% - Accent1 4 7 6 2 2 2" xfId="45615" xr:uid="{00000000-0005-0000-0000-000078B10000}"/>
    <cellStyle name="20% - Accent1 4 7 6 2 2 2 2" xfId="45616" xr:uid="{00000000-0005-0000-0000-000079B10000}"/>
    <cellStyle name="20% - Accent1 4 7 6 2 2 3" xfId="45617" xr:uid="{00000000-0005-0000-0000-00007AB10000}"/>
    <cellStyle name="20% - Accent1 4 7 6 2 3" xfId="45618" xr:uid="{00000000-0005-0000-0000-00007BB10000}"/>
    <cellStyle name="20% - Accent1 4 7 6 2 3 2" xfId="45619" xr:uid="{00000000-0005-0000-0000-00007CB10000}"/>
    <cellStyle name="20% - Accent1 4 7 6 2 4" xfId="45620" xr:uid="{00000000-0005-0000-0000-00007DB10000}"/>
    <cellStyle name="20% - Accent1 4 7 6 3" xfId="45621" xr:uid="{00000000-0005-0000-0000-00007EB10000}"/>
    <cellStyle name="20% - Accent1 4 7 6 3 2" xfId="45622" xr:uid="{00000000-0005-0000-0000-00007FB10000}"/>
    <cellStyle name="20% - Accent1 4 7 6 3 2 2" xfId="45623" xr:uid="{00000000-0005-0000-0000-000080B10000}"/>
    <cellStyle name="20% - Accent1 4 7 6 3 2 2 2" xfId="45624" xr:uid="{00000000-0005-0000-0000-000081B10000}"/>
    <cellStyle name="20% - Accent1 4 7 6 3 2 3" xfId="45625" xr:uid="{00000000-0005-0000-0000-000082B10000}"/>
    <cellStyle name="20% - Accent1 4 7 6 3 3" xfId="45626" xr:uid="{00000000-0005-0000-0000-000083B10000}"/>
    <cellStyle name="20% - Accent1 4 7 6 3 3 2" xfId="45627" xr:uid="{00000000-0005-0000-0000-000084B10000}"/>
    <cellStyle name="20% - Accent1 4 7 6 3 4" xfId="45628" xr:uid="{00000000-0005-0000-0000-000085B10000}"/>
    <cellStyle name="20% - Accent1 4 7 6 4" xfId="45629" xr:uid="{00000000-0005-0000-0000-000086B10000}"/>
    <cellStyle name="20% - Accent1 4 7 6 4 2" xfId="45630" xr:uid="{00000000-0005-0000-0000-000087B10000}"/>
    <cellStyle name="20% - Accent1 4 7 6 4 2 2" xfId="45631" xr:uid="{00000000-0005-0000-0000-000088B10000}"/>
    <cellStyle name="20% - Accent1 4 7 6 4 2 2 2" xfId="45632" xr:uid="{00000000-0005-0000-0000-000089B10000}"/>
    <cellStyle name="20% - Accent1 4 7 6 4 2 3" xfId="45633" xr:uid="{00000000-0005-0000-0000-00008AB10000}"/>
    <cellStyle name="20% - Accent1 4 7 6 4 3" xfId="45634" xr:uid="{00000000-0005-0000-0000-00008BB10000}"/>
    <cellStyle name="20% - Accent1 4 7 6 4 3 2" xfId="45635" xr:uid="{00000000-0005-0000-0000-00008CB10000}"/>
    <cellStyle name="20% - Accent1 4 7 6 4 4" xfId="45636" xr:uid="{00000000-0005-0000-0000-00008DB10000}"/>
    <cellStyle name="20% - Accent1 4 7 6 5" xfId="45637" xr:uid="{00000000-0005-0000-0000-00008EB10000}"/>
    <cellStyle name="20% - Accent1 4 7 6 5 2" xfId="45638" xr:uid="{00000000-0005-0000-0000-00008FB10000}"/>
    <cellStyle name="20% - Accent1 4 7 6 5 2 2" xfId="45639" xr:uid="{00000000-0005-0000-0000-000090B10000}"/>
    <cellStyle name="20% - Accent1 4 7 6 5 3" xfId="45640" xr:uid="{00000000-0005-0000-0000-000091B10000}"/>
    <cellStyle name="20% - Accent1 4 7 6 6" xfId="45641" xr:uid="{00000000-0005-0000-0000-000092B10000}"/>
    <cellStyle name="20% - Accent1 4 7 6 6 2" xfId="45642" xr:uid="{00000000-0005-0000-0000-000093B10000}"/>
    <cellStyle name="20% - Accent1 4 7 6 6 2 2" xfId="45643" xr:uid="{00000000-0005-0000-0000-000094B10000}"/>
    <cellStyle name="20% - Accent1 4 7 6 6 3" xfId="45644" xr:uid="{00000000-0005-0000-0000-000095B10000}"/>
    <cellStyle name="20% - Accent1 4 7 6 7" xfId="45645" xr:uid="{00000000-0005-0000-0000-000096B10000}"/>
    <cellStyle name="20% - Accent1 4 7 6 7 2" xfId="45646" xr:uid="{00000000-0005-0000-0000-000097B10000}"/>
    <cellStyle name="20% - Accent1 4 7 6 8" xfId="45647" xr:uid="{00000000-0005-0000-0000-000098B10000}"/>
    <cellStyle name="20% - Accent1 4 7 6 8 2" xfId="45648" xr:uid="{00000000-0005-0000-0000-000099B10000}"/>
    <cellStyle name="20% - Accent1 4 7 6 9" xfId="45649" xr:uid="{00000000-0005-0000-0000-00009AB10000}"/>
    <cellStyle name="20% - Accent1 4 7 7" xfId="45650" xr:uid="{00000000-0005-0000-0000-00009BB10000}"/>
    <cellStyle name="20% - Accent1 4 7 7 2" xfId="45651" xr:uid="{00000000-0005-0000-0000-00009CB10000}"/>
    <cellStyle name="20% - Accent1 4 7 7 2 2" xfId="45652" xr:uid="{00000000-0005-0000-0000-00009DB10000}"/>
    <cellStyle name="20% - Accent1 4 7 7 2 2 2" xfId="45653" xr:uid="{00000000-0005-0000-0000-00009EB10000}"/>
    <cellStyle name="20% - Accent1 4 7 7 2 3" xfId="45654" xr:uid="{00000000-0005-0000-0000-00009FB10000}"/>
    <cellStyle name="20% - Accent1 4 7 7 3" xfId="45655" xr:uid="{00000000-0005-0000-0000-0000A0B10000}"/>
    <cellStyle name="20% - Accent1 4 7 7 3 2" xfId="45656" xr:uid="{00000000-0005-0000-0000-0000A1B10000}"/>
    <cellStyle name="20% - Accent1 4 7 7 4" xfId="45657" xr:uid="{00000000-0005-0000-0000-0000A2B10000}"/>
    <cellStyle name="20% - Accent1 4 7 8" xfId="45658" xr:uid="{00000000-0005-0000-0000-0000A3B10000}"/>
    <cellStyle name="20% - Accent1 4 7 8 2" xfId="45659" xr:uid="{00000000-0005-0000-0000-0000A4B10000}"/>
    <cellStyle name="20% - Accent1 4 7 8 2 2" xfId="45660" xr:uid="{00000000-0005-0000-0000-0000A5B10000}"/>
    <cellStyle name="20% - Accent1 4 7 8 2 2 2" xfId="45661" xr:uid="{00000000-0005-0000-0000-0000A6B10000}"/>
    <cellStyle name="20% - Accent1 4 7 8 2 3" xfId="45662" xr:uid="{00000000-0005-0000-0000-0000A7B10000}"/>
    <cellStyle name="20% - Accent1 4 7 8 3" xfId="45663" xr:uid="{00000000-0005-0000-0000-0000A8B10000}"/>
    <cellStyle name="20% - Accent1 4 7 8 3 2" xfId="45664" xr:uid="{00000000-0005-0000-0000-0000A9B10000}"/>
    <cellStyle name="20% - Accent1 4 7 8 4" xfId="45665" xr:uid="{00000000-0005-0000-0000-0000AAB10000}"/>
    <cellStyle name="20% - Accent1 4 7 9" xfId="45666" xr:uid="{00000000-0005-0000-0000-0000ABB10000}"/>
    <cellStyle name="20% - Accent1 4 7 9 2" xfId="45667" xr:uid="{00000000-0005-0000-0000-0000ACB10000}"/>
    <cellStyle name="20% - Accent1 4 7 9 2 2" xfId="45668" xr:uid="{00000000-0005-0000-0000-0000ADB10000}"/>
    <cellStyle name="20% - Accent1 4 7 9 2 2 2" xfId="45669" xr:uid="{00000000-0005-0000-0000-0000AEB10000}"/>
    <cellStyle name="20% - Accent1 4 7 9 2 3" xfId="45670" xr:uid="{00000000-0005-0000-0000-0000AFB10000}"/>
    <cellStyle name="20% - Accent1 4 7 9 3" xfId="45671" xr:uid="{00000000-0005-0000-0000-0000B0B10000}"/>
    <cellStyle name="20% - Accent1 4 7 9 3 2" xfId="45672" xr:uid="{00000000-0005-0000-0000-0000B1B10000}"/>
    <cellStyle name="20% - Accent1 4 7 9 4" xfId="45673" xr:uid="{00000000-0005-0000-0000-0000B2B10000}"/>
    <cellStyle name="20% - Accent1 4 8" xfId="45674" xr:uid="{00000000-0005-0000-0000-0000B3B10000}"/>
    <cellStyle name="20% - Accent1 4 8 10" xfId="45675" xr:uid="{00000000-0005-0000-0000-0000B4B10000}"/>
    <cellStyle name="20% - Accent1 4 8 10 2" xfId="45676" xr:uid="{00000000-0005-0000-0000-0000B5B10000}"/>
    <cellStyle name="20% - Accent1 4 8 11" xfId="45677" xr:uid="{00000000-0005-0000-0000-0000B6B10000}"/>
    <cellStyle name="20% - Accent1 4 8 11 2" xfId="45678" xr:uid="{00000000-0005-0000-0000-0000B7B10000}"/>
    <cellStyle name="20% - Accent1 4 8 12" xfId="45679" xr:uid="{00000000-0005-0000-0000-0000B8B10000}"/>
    <cellStyle name="20% - Accent1 4 8 2" xfId="45680" xr:uid="{00000000-0005-0000-0000-0000B9B10000}"/>
    <cellStyle name="20% - Accent1 4 8 2 10" xfId="45681" xr:uid="{00000000-0005-0000-0000-0000BAB10000}"/>
    <cellStyle name="20% - Accent1 4 8 2 10 2" xfId="45682" xr:uid="{00000000-0005-0000-0000-0000BBB10000}"/>
    <cellStyle name="20% - Accent1 4 8 2 11" xfId="45683" xr:uid="{00000000-0005-0000-0000-0000BCB10000}"/>
    <cellStyle name="20% - Accent1 4 8 2 2" xfId="45684" xr:uid="{00000000-0005-0000-0000-0000BDB10000}"/>
    <cellStyle name="20% - Accent1 4 8 2 2 2" xfId="45685" xr:uid="{00000000-0005-0000-0000-0000BEB10000}"/>
    <cellStyle name="20% - Accent1 4 8 2 2 2 2" xfId="45686" xr:uid="{00000000-0005-0000-0000-0000BFB10000}"/>
    <cellStyle name="20% - Accent1 4 8 2 2 2 2 2" xfId="45687" xr:uid="{00000000-0005-0000-0000-0000C0B10000}"/>
    <cellStyle name="20% - Accent1 4 8 2 2 2 2 2 2" xfId="45688" xr:uid="{00000000-0005-0000-0000-0000C1B10000}"/>
    <cellStyle name="20% - Accent1 4 8 2 2 2 2 3" xfId="45689" xr:uid="{00000000-0005-0000-0000-0000C2B10000}"/>
    <cellStyle name="20% - Accent1 4 8 2 2 2 3" xfId="45690" xr:uid="{00000000-0005-0000-0000-0000C3B10000}"/>
    <cellStyle name="20% - Accent1 4 8 2 2 2 3 2" xfId="45691" xr:uid="{00000000-0005-0000-0000-0000C4B10000}"/>
    <cellStyle name="20% - Accent1 4 8 2 2 2 4" xfId="45692" xr:uid="{00000000-0005-0000-0000-0000C5B10000}"/>
    <cellStyle name="20% - Accent1 4 8 2 2 3" xfId="45693" xr:uid="{00000000-0005-0000-0000-0000C6B10000}"/>
    <cellStyle name="20% - Accent1 4 8 2 2 3 2" xfId="45694" xr:uid="{00000000-0005-0000-0000-0000C7B10000}"/>
    <cellStyle name="20% - Accent1 4 8 2 2 3 2 2" xfId="45695" xr:uid="{00000000-0005-0000-0000-0000C8B10000}"/>
    <cellStyle name="20% - Accent1 4 8 2 2 3 2 2 2" xfId="45696" xr:uid="{00000000-0005-0000-0000-0000C9B10000}"/>
    <cellStyle name="20% - Accent1 4 8 2 2 3 2 3" xfId="45697" xr:uid="{00000000-0005-0000-0000-0000CAB10000}"/>
    <cellStyle name="20% - Accent1 4 8 2 2 3 3" xfId="45698" xr:uid="{00000000-0005-0000-0000-0000CBB10000}"/>
    <cellStyle name="20% - Accent1 4 8 2 2 3 3 2" xfId="45699" xr:uid="{00000000-0005-0000-0000-0000CCB10000}"/>
    <cellStyle name="20% - Accent1 4 8 2 2 3 4" xfId="45700" xr:uid="{00000000-0005-0000-0000-0000CDB10000}"/>
    <cellStyle name="20% - Accent1 4 8 2 2 4" xfId="45701" xr:uid="{00000000-0005-0000-0000-0000CEB10000}"/>
    <cellStyle name="20% - Accent1 4 8 2 2 4 2" xfId="45702" xr:uid="{00000000-0005-0000-0000-0000CFB10000}"/>
    <cellStyle name="20% - Accent1 4 8 2 2 4 2 2" xfId="45703" xr:uid="{00000000-0005-0000-0000-0000D0B10000}"/>
    <cellStyle name="20% - Accent1 4 8 2 2 4 2 2 2" xfId="45704" xr:uid="{00000000-0005-0000-0000-0000D1B10000}"/>
    <cellStyle name="20% - Accent1 4 8 2 2 4 2 3" xfId="45705" xr:uid="{00000000-0005-0000-0000-0000D2B10000}"/>
    <cellStyle name="20% - Accent1 4 8 2 2 4 3" xfId="45706" xr:uid="{00000000-0005-0000-0000-0000D3B10000}"/>
    <cellStyle name="20% - Accent1 4 8 2 2 4 3 2" xfId="45707" xr:uid="{00000000-0005-0000-0000-0000D4B10000}"/>
    <cellStyle name="20% - Accent1 4 8 2 2 4 4" xfId="45708" xr:uid="{00000000-0005-0000-0000-0000D5B10000}"/>
    <cellStyle name="20% - Accent1 4 8 2 2 5" xfId="45709" xr:uid="{00000000-0005-0000-0000-0000D6B10000}"/>
    <cellStyle name="20% - Accent1 4 8 2 2 5 2" xfId="45710" xr:uid="{00000000-0005-0000-0000-0000D7B10000}"/>
    <cellStyle name="20% - Accent1 4 8 2 2 5 2 2" xfId="45711" xr:uid="{00000000-0005-0000-0000-0000D8B10000}"/>
    <cellStyle name="20% - Accent1 4 8 2 2 5 3" xfId="45712" xr:uid="{00000000-0005-0000-0000-0000D9B10000}"/>
    <cellStyle name="20% - Accent1 4 8 2 2 6" xfId="45713" xr:uid="{00000000-0005-0000-0000-0000DAB10000}"/>
    <cellStyle name="20% - Accent1 4 8 2 2 6 2" xfId="45714" xr:uid="{00000000-0005-0000-0000-0000DBB10000}"/>
    <cellStyle name="20% - Accent1 4 8 2 2 6 2 2" xfId="45715" xr:uid="{00000000-0005-0000-0000-0000DCB10000}"/>
    <cellStyle name="20% - Accent1 4 8 2 2 6 3" xfId="45716" xr:uid="{00000000-0005-0000-0000-0000DDB10000}"/>
    <cellStyle name="20% - Accent1 4 8 2 2 7" xfId="45717" xr:uid="{00000000-0005-0000-0000-0000DEB10000}"/>
    <cellStyle name="20% - Accent1 4 8 2 2 7 2" xfId="45718" xr:uid="{00000000-0005-0000-0000-0000DFB10000}"/>
    <cellStyle name="20% - Accent1 4 8 2 2 8" xfId="45719" xr:uid="{00000000-0005-0000-0000-0000E0B10000}"/>
    <cellStyle name="20% - Accent1 4 8 2 2 8 2" xfId="45720" xr:uid="{00000000-0005-0000-0000-0000E1B10000}"/>
    <cellStyle name="20% - Accent1 4 8 2 2 9" xfId="45721" xr:uid="{00000000-0005-0000-0000-0000E2B10000}"/>
    <cellStyle name="20% - Accent1 4 8 2 3" xfId="45722" xr:uid="{00000000-0005-0000-0000-0000E3B10000}"/>
    <cellStyle name="20% - Accent1 4 8 2 3 2" xfId="45723" xr:uid="{00000000-0005-0000-0000-0000E4B10000}"/>
    <cellStyle name="20% - Accent1 4 8 2 3 2 2" xfId="45724" xr:uid="{00000000-0005-0000-0000-0000E5B10000}"/>
    <cellStyle name="20% - Accent1 4 8 2 3 2 2 2" xfId="45725" xr:uid="{00000000-0005-0000-0000-0000E6B10000}"/>
    <cellStyle name="20% - Accent1 4 8 2 3 2 2 2 2" xfId="45726" xr:uid="{00000000-0005-0000-0000-0000E7B10000}"/>
    <cellStyle name="20% - Accent1 4 8 2 3 2 2 3" xfId="45727" xr:uid="{00000000-0005-0000-0000-0000E8B10000}"/>
    <cellStyle name="20% - Accent1 4 8 2 3 2 3" xfId="45728" xr:uid="{00000000-0005-0000-0000-0000E9B10000}"/>
    <cellStyle name="20% - Accent1 4 8 2 3 2 3 2" xfId="45729" xr:uid="{00000000-0005-0000-0000-0000EAB10000}"/>
    <cellStyle name="20% - Accent1 4 8 2 3 2 4" xfId="45730" xr:uid="{00000000-0005-0000-0000-0000EBB10000}"/>
    <cellStyle name="20% - Accent1 4 8 2 3 3" xfId="45731" xr:uid="{00000000-0005-0000-0000-0000ECB10000}"/>
    <cellStyle name="20% - Accent1 4 8 2 3 3 2" xfId="45732" xr:uid="{00000000-0005-0000-0000-0000EDB10000}"/>
    <cellStyle name="20% - Accent1 4 8 2 3 3 2 2" xfId="45733" xr:uid="{00000000-0005-0000-0000-0000EEB10000}"/>
    <cellStyle name="20% - Accent1 4 8 2 3 3 2 2 2" xfId="45734" xr:uid="{00000000-0005-0000-0000-0000EFB10000}"/>
    <cellStyle name="20% - Accent1 4 8 2 3 3 2 3" xfId="45735" xr:uid="{00000000-0005-0000-0000-0000F0B10000}"/>
    <cellStyle name="20% - Accent1 4 8 2 3 3 3" xfId="45736" xr:uid="{00000000-0005-0000-0000-0000F1B10000}"/>
    <cellStyle name="20% - Accent1 4 8 2 3 3 3 2" xfId="45737" xr:uid="{00000000-0005-0000-0000-0000F2B10000}"/>
    <cellStyle name="20% - Accent1 4 8 2 3 3 4" xfId="45738" xr:uid="{00000000-0005-0000-0000-0000F3B10000}"/>
    <cellStyle name="20% - Accent1 4 8 2 3 4" xfId="45739" xr:uid="{00000000-0005-0000-0000-0000F4B10000}"/>
    <cellStyle name="20% - Accent1 4 8 2 3 4 2" xfId="45740" xr:uid="{00000000-0005-0000-0000-0000F5B10000}"/>
    <cellStyle name="20% - Accent1 4 8 2 3 4 2 2" xfId="45741" xr:uid="{00000000-0005-0000-0000-0000F6B10000}"/>
    <cellStyle name="20% - Accent1 4 8 2 3 4 2 2 2" xfId="45742" xr:uid="{00000000-0005-0000-0000-0000F7B10000}"/>
    <cellStyle name="20% - Accent1 4 8 2 3 4 2 3" xfId="45743" xr:uid="{00000000-0005-0000-0000-0000F8B10000}"/>
    <cellStyle name="20% - Accent1 4 8 2 3 4 3" xfId="45744" xr:uid="{00000000-0005-0000-0000-0000F9B10000}"/>
    <cellStyle name="20% - Accent1 4 8 2 3 4 3 2" xfId="45745" xr:uid="{00000000-0005-0000-0000-0000FAB10000}"/>
    <cellStyle name="20% - Accent1 4 8 2 3 4 4" xfId="45746" xr:uid="{00000000-0005-0000-0000-0000FBB10000}"/>
    <cellStyle name="20% - Accent1 4 8 2 3 5" xfId="45747" xr:uid="{00000000-0005-0000-0000-0000FCB10000}"/>
    <cellStyle name="20% - Accent1 4 8 2 3 5 2" xfId="45748" xr:uid="{00000000-0005-0000-0000-0000FDB10000}"/>
    <cellStyle name="20% - Accent1 4 8 2 3 5 2 2" xfId="45749" xr:uid="{00000000-0005-0000-0000-0000FEB10000}"/>
    <cellStyle name="20% - Accent1 4 8 2 3 5 3" xfId="45750" xr:uid="{00000000-0005-0000-0000-0000FFB10000}"/>
    <cellStyle name="20% - Accent1 4 8 2 3 6" xfId="45751" xr:uid="{00000000-0005-0000-0000-000000B20000}"/>
    <cellStyle name="20% - Accent1 4 8 2 3 6 2" xfId="45752" xr:uid="{00000000-0005-0000-0000-000001B20000}"/>
    <cellStyle name="20% - Accent1 4 8 2 3 6 2 2" xfId="45753" xr:uid="{00000000-0005-0000-0000-000002B20000}"/>
    <cellStyle name="20% - Accent1 4 8 2 3 6 3" xfId="45754" xr:uid="{00000000-0005-0000-0000-000003B20000}"/>
    <cellStyle name="20% - Accent1 4 8 2 3 7" xfId="45755" xr:uid="{00000000-0005-0000-0000-000004B20000}"/>
    <cellStyle name="20% - Accent1 4 8 2 3 7 2" xfId="45756" xr:uid="{00000000-0005-0000-0000-000005B20000}"/>
    <cellStyle name="20% - Accent1 4 8 2 3 8" xfId="45757" xr:uid="{00000000-0005-0000-0000-000006B20000}"/>
    <cellStyle name="20% - Accent1 4 8 2 3 8 2" xfId="45758" xr:uid="{00000000-0005-0000-0000-000007B20000}"/>
    <cellStyle name="20% - Accent1 4 8 2 3 9" xfId="45759" xr:uid="{00000000-0005-0000-0000-000008B20000}"/>
    <cellStyle name="20% - Accent1 4 8 2 4" xfId="45760" xr:uid="{00000000-0005-0000-0000-000009B20000}"/>
    <cellStyle name="20% - Accent1 4 8 2 4 2" xfId="45761" xr:uid="{00000000-0005-0000-0000-00000AB20000}"/>
    <cellStyle name="20% - Accent1 4 8 2 4 2 2" xfId="45762" xr:uid="{00000000-0005-0000-0000-00000BB20000}"/>
    <cellStyle name="20% - Accent1 4 8 2 4 2 2 2" xfId="45763" xr:uid="{00000000-0005-0000-0000-00000CB20000}"/>
    <cellStyle name="20% - Accent1 4 8 2 4 2 3" xfId="45764" xr:uid="{00000000-0005-0000-0000-00000DB20000}"/>
    <cellStyle name="20% - Accent1 4 8 2 4 3" xfId="45765" xr:uid="{00000000-0005-0000-0000-00000EB20000}"/>
    <cellStyle name="20% - Accent1 4 8 2 4 3 2" xfId="45766" xr:uid="{00000000-0005-0000-0000-00000FB20000}"/>
    <cellStyle name="20% - Accent1 4 8 2 4 4" xfId="45767" xr:uid="{00000000-0005-0000-0000-000010B20000}"/>
    <cellStyle name="20% - Accent1 4 8 2 5" xfId="45768" xr:uid="{00000000-0005-0000-0000-000011B20000}"/>
    <cellStyle name="20% - Accent1 4 8 2 5 2" xfId="45769" xr:uid="{00000000-0005-0000-0000-000012B20000}"/>
    <cellStyle name="20% - Accent1 4 8 2 5 2 2" xfId="45770" xr:uid="{00000000-0005-0000-0000-000013B20000}"/>
    <cellStyle name="20% - Accent1 4 8 2 5 2 2 2" xfId="45771" xr:uid="{00000000-0005-0000-0000-000014B20000}"/>
    <cellStyle name="20% - Accent1 4 8 2 5 2 3" xfId="45772" xr:uid="{00000000-0005-0000-0000-000015B20000}"/>
    <cellStyle name="20% - Accent1 4 8 2 5 3" xfId="45773" xr:uid="{00000000-0005-0000-0000-000016B20000}"/>
    <cellStyle name="20% - Accent1 4 8 2 5 3 2" xfId="45774" xr:uid="{00000000-0005-0000-0000-000017B20000}"/>
    <cellStyle name="20% - Accent1 4 8 2 5 4" xfId="45775" xr:uid="{00000000-0005-0000-0000-000018B20000}"/>
    <cellStyle name="20% - Accent1 4 8 2 6" xfId="45776" xr:uid="{00000000-0005-0000-0000-000019B20000}"/>
    <cellStyle name="20% - Accent1 4 8 2 6 2" xfId="45777" xr:uid="{00000000-0005-0000-0000-00001AB20000}"/>
    <cellStyle name="20% - Accent1 4 8 2 6 2 2" xfId="45778" xr:uid="{00000000-0005-0000-0000-00001BB20000}"/>
    <cellStyle name="20% - Accent1 4 8 2 6 2 2 2" xfId="45779" xr:uid="{00000000-0005-0000-0000-00001CB20000}"/>
    <cellStyle name="20% - Accent1 4 8 2 6 2 3" xfId="45780" xr:uid="{00000000-0005-0000-0000-00001DB20000}"/>
    <cellStyle name="20% - Accent1 4 8 2 6 3" xfId="45781" xr:uid="{00000000-0005-0000-0000-00001EB20000}"/>
    <cellStyle name="20% - Accent1 4 8 2 6 3 2" xfId="45782" xr:uid="{00000000-0005-0000-0000-00001FB20000}"/>
    <cellStyle name="20% - Accent1 4 8 2 6 4" xfId="45783" xr:uid="{00000000-0005-0000-0000-000020B20000}"/>
    <cellStyle name="20% - Accent1 4 8 2 7" xfId="45784" xr:uid="{00000000-0005-0000-0000-000021B20000}"/>
    <cellStyle name="20% - Accent1 4 8 2 7 2" xfId="45785" xr:uid="{00000000-0005-0000-0000-000022B20000}"/>
    <cellStyle name="20% - Accent1 4 8 2 7 2 2" xfId="45786" xr:uid="{00000000-0005-0000-0000-000023B20000}"/>
    <cellStyle name="20% - Accent1 4 8 2 7 3" xfId="45787" xr:uid="{00000000-0005-0000-0000-000024B20000}"/>
    <cellStyle name="20% - Accent1 4 8 2 8" xfId="45788" xr:uid="{00000000-0005-0000-0000-000025B20000}"/>
    <cellStyle name="20% - Accent1 4 8 2 8 2" xfId="45789" xr:uid="{00000000-0005-0000-0000-000026B20000}"/>
    <cellStyle name="20% - Accent1 4 8 2 8 2 2" xfId="45790" xr:uid="{00000000-0005-0000-0000-000027B20000}"/>
    <cellStyle name="20% - Accent1 4 8 2 8 3" xfId="45791" xr:uid="{00000000-0005-0000-0000-000028B20000}"/>
    <cellStyle name="20% - Accent1 4 8 2 9" xfId="45792" xr:uid="{00000000-0005-0000-0000-000029B20000}"/>
    <cellStyle name="20% - Accent1 4 8 2 9 2" xfId="45793" xr:uid="{00000000-0005-0000-0000-00002AB20000}"/>
    <cellStyle name="20% - Accent1 4 8 3" xfId="45794" xr:uid="{00000000-0005-0000-0000-00002BB20000}"/>
    <cellStyle name="20% - Accent1 4 8 3 2" xfId="45795" xr:uid="{00000000-0005-0000-0000-00002CB20000}"/>
    <cellStyle name="20% - Accent1 4 8 3 2 2" xfId="45796" xr:uid="{00000000-0005-0000-0000-00002DB20000}"/>
    <cellStyle name="20% - Accent1 4 8 3 2 2 2" xfId="45797" xr:uid="{00000000-0005-0000-0000-00002EB20000}"/>
    <cellStyle name="20% - Accent1 4 8 3 2 2 2 2" xfId="45798" xr:uid="{00000000-0005-0000-0000-00002FB20000}"/>
    <cellStyle name="20% - Accent1 4 8 3 2 2 3" xfId="45799" xr:uid="{00000000-0005-0000-0000-000030B20000}"/>
    <cellStyle name="20% - Accent1 4 8 3 2 3" xfId="45800" xr:uid="{00000000-0005-0000-0000-000031B20000}"/>
    <cellStyle name="20% - Accent1 4 8 3 2 3 2" xfId="45801" xr:uid="{00000000-0005-0000-0000-000032B20000}"/>
    <cellStyle name="20% - Accent1 4 8 3 2 4" xfId="45802" xr:uid="{00000000-0005-0000-0000-000033B20000}"/>
    <cellStyle name="20% - Accent1 4 8 3 3" xfId="45803" xr:uid="{00000000-0005-0000-0000-000034B20000}"/>
    <cellStyle name="20% - Accent1 4 8 3 3 2" xfId="45804" xr:uid="{00000000-0005-0000-0000-000035B20000}"/>
    <cellStyle name="20% - Accent1 4 8 3 3 2 2" xfId="45805" xr:uid="{00000000-0005-0000-0000-000036B20000}"/>
    <cellStyle name="20% - Accent1 4 8 3 3 2 2 2" xfId="45806" xr:uid="{00000000-0005-0000-0000-000037B20000}"/>
    <cellStyle name="20% - Accent1 4 8 3 3 2 3" xfId="45807" xr:uid="{00000000-0005-0000-0000-000038B20000}"/>
    <cellStyle name="20% - Accent1 4 8 3 3 3" xfId="45808" xr:uid="{00000000-0005-0000-0000-000039B20000}"/>
    <cellStyle name="20% - Accent1 4 8 3 3 3 2" xfId="45809" xr:uid="{00000000-0005-0000-0000-00003AB20000}"/>
    <cellStyle name="20% - Accent1 4 8 3 3 4" xfId="45810" xr:uid="{00000000-0005-0000-0000-00003BB20000}"/>
    <cellStyle name="20% - Accent1 4 8 3 4" xfId="45811" xr:uid="{00000000-0005-0000-0000-00003CB20000}"/>
    <cellStyle name="20% - Accent1 4 8 3 4 2" xfId="45812" xr:uid="{00000000-0005-0000-0000-00003DB20000}"/>
    <cellStyle name="20% - Accent1 4 8 3 4 2 2" xfId="45813" xr:uid="{00000000-0005-0000-0000-00003EB20000}"/>
    <cellStyle name="20% - Accent1 4 8 3 4 2 2 2" xfId="45814" xr:uid="{00000000-0005-0000-0000-00003FB20000}"/>
    <cellStyle name="20% - Accent1 4 8 3 4 2 3" xfId="45815" xr:uid="{00000000-0005-0000-0000-000040B20000}"/>
    <cellStyle name="20% - Accent1 4 8 3 4 3" xfId="45816" xr:uid="{00000000-0005-0000-0000-000041B20000}"/>
    <cellStyle name="20% - Accent1 4 8 3 4 3 2" xfId="45817" xr:uid="{00000000-0005-0000-0000-000042B20000}"/>
    <cellStyle name="20% - Accent1 4 8 3 4 4" xfId="45818" xr:uid="{00000000-0005-0000-0000-000043B20000}"/>
    <cellStyle name="20% - Accent1 4 8 3 5" xfId="45819" xr:uid="{00000000-0005-0000-0000-000044B20000}"/>
    <cellStyle name="20% - Accent1 4 8 3 5 2" xfId="45820" xr:uid="{00000000-0005-0000-0000-000045B20000}"/>
    <cellStyle name="20% - Accent1 4 8 3 5 2 2" xfId="45821" xr:uid="{00000000-0005-0000-0000-000046B20000}"/>
    <cellStyle name="20% - Accent1 4 8 3 5 3" xfId="45822" xr:uid="{00000000-0005-0000-0000-000047B20000}"/>
    <cellStyle name="20% - Accent1 4 8 3 6" xfId="45823" xr:uid="{00000000-0005-0000-0000-000048B20000}"/>
    <cellStyle name="20% - Accent1 4 8 3 6 2" xfId="45824" xr:uid="{00000000-0005-0000-0000-000049B20000}"/>
    <cellStyle name="20% - Accent1 4 8 3 6 2 2" xfId="45825" xr:uid="{00000000-0005-0000-0000-00004AB20000}"/>
    <cellStyle name="20% - Accent1 4 8 3 6 3" xfId="45826" xr:uid="{00000000-0005-0000-0000-00004BB20000}"/>
    <cellStyle name="20% - Accent1 4 8 3 7" xfId="45827" xr:uid="{00000000-0005-0000-0000-00004CB20000}"/>
    <cellStyle name="20% - Accent1 4 8 3 7 2" xfId="45828" xr:uid="{00000000-0005-0000-0000-00004DB20000}"/>
    <cellStyle name="20% - Accent1 4 8 3 8" xfId="45829" xr:uid="{00000000-0005-0000-0000-00004EB20000}"/>
    <cellStyle name="20% - Accent1 4 8 3 8 2" xfId="45830" xr:uid="{00000000-0005-0000-0000-00004FB20000}"/>
    <cellStyle name="20% - Accent1 4 8 3 9" xfId="45831" xr:uid="{00000000-0005-0000-0000-000050B20000}"/>
    <cellStyle name="20% - Accent1 4 8 4" xfId="45832" xr:uid="{00000000-0005-0000-0000-000051B20000}"/>
    <cellStyle name="20% - Accent1 4 8 4 2" xfId="45833" xr:uid="{00000000-0005-0000-0000-000052B20000}"/>
    <cellStyle name="20% - Accent1 4 8 4 2 2" xfId="45834" xr:uid="{00000000-0005-0000-0000-000053B20000}"/>
    <cellStyle name="20% - Accent1 4 8 4 2 2 2" xfId="45835" xr:uid="{00000000-0005-0000-0000-000054B20000}"/>
    <cellStyle name="20% - Accent1 4 8 4 2 2 2 2" xfId="45836" xr:uid="{00000000-0005-0000-0000-000055B20000}"/>
    <cellStyle name="20% - Accent1 4 8 4 2 2 3" xfId="45837" xr:uid="{00000000-0005-0000-0000-000056B20000}"/>
    <cellStyle name="20% - Accent1 4 8 4 2 3" xfId="45838" xr:uid="{00000000-0005-0000-0000-000057B20000}"/>
    <cellStyle name="20% - Accent1 4 8 4 2 3 2" xfId="45839" xr:uid="{00000000-0005-0000-0000-000058B20000}"/>
    <cellStyle name="20% - Accent1 4 8 4 2 4" xfId="45840" xr:uid="{00000000-0005-0000-0000-000059B20000}"/>
    <cellStyle name="20% - Accent1 4 8 4 3" xfId="45841" xr:uid="{00000000-0005-0000-0000-00005AB20000}"/>
    <cellStyle name="20% - Accent1 4 8 4 3 2" xfId="45842" xr:uid="{00000000-0005-0000-0000-00005BB20000}"/>
    <cellStyle name="20% - Accent1 4 8 4 3 2 2" xfId="45843" xr:uid="{00000000-0005-0000-0000-00005CB20000}"/>
    <cellStyle name="20% - Accent1 4 8 4 3 2 2 2" xfId="45844" xr:uid="{00000000-0005-0000-0000-00005DB20000}"/>
    <cellStyle name="20% - Accent1 4 8 4 3 2 3" xfId="45845" xr:uid="{00000000-0005-0000-0000-00005EB20000}"/>
    <cellStyle name="20% - Accent1 4 8 4 3 3" xfId="45846" xr:uid="{00000000-0005-0000-0000-00005FB20000}"/>
    <cellStyle name="20% - Accent1 4 8 4 3 3 2" xfId="45847" xr:uid="{00000000-0005-0000-0000-000060B20000}"/>
    <cellStyle name="20% - Accent1 4 8 4 3 4" xfId="45848" xr:uid="{00000000-0005-0000-0000-000061B20000}"/>
    <cellStyle name="20% - Accent1 4 8 4 4" xfId="45849" xr:uid="{00000000-0005-0000-0000-000062B20000}"/>
    <cellStyle name="20% - Accent1 4 8 4 4 2" xfId="45850" xr:uid="{00000000-0005-0000-0000-000063B20000}"/>
    <cellStyle name="20% - Accent1 4 8 4 4 2 2" xfId="45851" xr:uid="{00000000-0005-0000-0000-000064B20000}"/>
    <cellStyle name="20% - Accent1 4 8 4 4 2 2 2" xfId="45852" xr:uid="{00000000-0005-0000-0000-000065B20000}"/>
    <cellStyle name="20% - Accent1 4 8 4 4 2 3" xfId="45853" xr:uid="{00000000-0005-0000-0000-000066B20000}"/>
    <cellStyle name="20% - Accent1 4 8 4 4 3" xfId="45854" xr:uid="{00000000-0005-0000-0000-000067B20000}"/>
    <cellStyle name="20% - Accent1 4 8 4 4 3 2" xfId="45855" xr:uid="{00000000-0005-0000-0000-000068B20000}"/>
    <cellStyle name="20% - Accent1 4 8 4 4 4" xfId="45856" xr:uid="{00000000-0005-0000-0000-000069B20000}"/>
    <cellStyle name="20% - Accent1 4 8 4 5" xfId="45857" xr:uid="{00000000-0005-0000-0000-00006AB20000}"/>
    <cellStyle name="20% - Accent1 4 8 4 5 2" xfId="45858" xr:uid="{00000000-0005-0000-0000-00006BB20000}"/>
    <cellStyle name="20% - Accent1 4 8 4 5 2 2" xfId="45859" xr:uid="{00000000-0005-0000-0000-00006CB20000}"/>
    <cellStyle name="20% - Accent1 4 8 4 5 3" xfId="45860" xr:uid="{00000000-0005-0000-0000-00006DB20000}"/>
    <cellStyle name="20% - Accent1 4 8 4 6" xfId="45861" xr:uid="{00000000-0005-0000-0000-00006EB20000}"/>
    <cellStyle name="20% - Accent1 4 8 4 6 2" xfId="45862" xr:uid="{00000000-0005-0000-0000-00006FB20000}"/>
    <cellStyle name="20% - Accent1 4 8 4 6 2 2" xfId="45863" xr:uid="{00000000-0005-0000-0000-000070B20000}"/>
    <cellStyle name="20% - Accent1 4 8 4 6 3" xfId="45864" xr:uid="{00000000-0005-0000-0000-000071B20000}"/>
    <cellStyle name="20% - Accent1 4 8 4 7" xfId="45865" xr:uid="{00000000-0005-0000-0000-000072B20000}"/>
    <cellStyle name="20% - Accent1 4 8 4 7 2" xfId="45866" xr:uid="{00000000-0005-0000-0000-000073B20000}"/>
    <cellStyle name="20% - Accent1 4 8 4 8" xfId="45867" xr:uid="{00000000-0005-0000-0000-000074B20000}"/>
    <cellStyle name="20% - Accent1 4 8 4 8 2" xfId="45868" xr:uid="{00000000-0005-0000-0000-000075B20000}"/>
    <cellStyle name="20% - Accent1 4 8 4 9" xfId="45869" xr:uid="{00000000-0005-0000-0000-000076B20000}"/>
    <cellStyle name="20% - Accent1 4 8 5" xfId="45870" xr:uid="{00000000-0005-0000-0000-000077B20000}"/>
    <cellStyle name="20% - Accent1 4 8 5 2" xfId="45871" xr:uid="{00000000-0005-0000-0000-000078B20000}"/>
    <cellStyle name="20% - Accent1 4 8 5 2 2" xfId="45872" xr:uid="{00000000-0005-0000-0000-000079B20000}"/>
    <cellStyle name="20% - Accent1 4 8 5 2 2 2" xfId="45873" xr:uid="{00000000-0005-0000-0000-00007AB20000}"/>
    <cellStyle name="20% - Accent1 4 8 5 2 3" xfId="45874" xr:uid="{00000000-0005-0000-0000-00007BB20000}"/>
    <cellStyle name="20% - Accent1 4 8 5 3" xfId="45875" xr:uid="{00000000-0005-0000-0000-00007CB20000}"/>
    <cellStyle name="20% - Accent1 4 8 5 3 2" xfId="45876" xr:uid="{00000000-0005-0000-0000-00007DB20000}"/>
    <cellStyle name="20% - Accent1 4 8 5 4" xfId="45877" xr:uid="{00000000-0005-0000-0000-00007EB20000}"/>
    <cellStyle name="20% - Accent1 4 8 6" xfId="45878" xr:uid="{00000000-0005-0000-0000-00007FB20000}"/>
    <cellStyle name="20% - Accent1 4 8 6 2" xfId="45879" xr:uid="{00000000-0005-0000-0000-000080B20000}"/>
    <cellStyle name="20% - Accent1 4 8 6 2 2" xfId="45880" xr:uid="{00000000-0005-0000-0000-000081B20000}"/>
    <cellStyle name="20% - Accent1 4 8 6 2 2 2" xfId="45881" xr:uid="{00000000-0005-0000-0000-000082B20000}"/>
    <cellStyle name="20% - Accent1 4 8 6 2 3" xfId="45882" xr:uid="{00000000-0005-0000-0000-000083B20000}"/>
    <cellStyle name="20% - Accent1 4 8 6 3" xfId="45883" xr:uid="{00000000-0005-0000-0000-000084B20000}"/>
    <cellStyle name="20% - Accent1 4 8 6 3 2" xfId="45884" xr:uid="{00000000-0005-0000-0000-000085B20000}"/>
    <cellStyle name="20% - Accent1 4 8 6 4" xfId="45885" xr:uid="{00000000-0005-0000-0000-000086B20000}"/>
    <cellStyle name="20% - Accent1 4 8 7" xfId="45886" xr:uid="{00000000-0005-0000-0000-000087B20000}"/>
    <cellStyle name="20% - Accent1 4 8 7 2" xfId="45887" xr:uid="{00000000-0005-0000-0000-000088B20000}"/>
    <cellStyle name="20% - Accent1 4 8 7 2 2" xfId="45888" xr:uid="{00000000-0005-0000-0000-000089B20000}"/>
    <cellStyle name="20% - Accent1 4 8 7 2 2 2" xfId="45889" xr:uid="{00000000-0005-0000-0000-00008AB20000}"/>
    <cellStyle name="20% - Accent1 4 8 7 2 3" xfId="45890" xr:uid="{00000000-0005-0000-0000-00008BB20000}"/>
    <cellStyle name="20% - Accent1 4 8 7 3" xfId="45891" xr:uid="{00000000-0005-0000-0000-00008CB20000}"/>
    <cellStyle name="20% - Accent1 4 8 7 3 2" xfId="45892" xr:uid="{00000000-0005-0000-0000-00008DB20000}"/>
    <cellStyle name="20% - Accent1 4 8 7 4" xfId="45893" xr:uid="{00000000-0005-0000-0000-00008EB20000}"/>
    <cellStyle name="20% - Accent1 4 8 8" xfId="45894" xr:uid="{00000000-0005-0000-0000-00008FB20000}"/>
    <cellStyle name="20% - Accent1 4 8 8 2" xfId="45895" xr:uid="{00000000-0005-0000-0000-000090B20000}"/>
    <cellStyle name="20% - Accent1 4 8 8 2 2" xfId="45896" xr:uid="{00000000-0005-0000-0000-000091B20000}"/>
    <cellStyle name="20% - Accent1 4 8 8 3" xfId="45897" xr:uid="{00000000-0005-0000-0000-000092B20000}"/>
    <cellStyle name="20% - Accent1 4 8 9" xfId="45898" xr:uid="{00000000-0005-0000-0000-000093B20000}"/>
    <cellStyle name="20% - Accent1 4 8 9 2" xfId="45899" xr:uid="{00000000-0005-0000-0000-000094B20000}"/>
    <cellStyle name="20% - Accent1 4 8 9 2 2" xfId="45900" xr:uid="{00000000-0005-0000-0000-000095B20000}"/>
    <cellStyle name="20% - Accent1 4 8 9 3" xfId="45901" xr:uid="{00000000-0005-0000-0000-000096B20000}"/>
    <cellStyle name="20% - Accent1 4 9" xfId="45902" xr:uid="{00000000-0005-0000-0000-000097B20000}"/>
    <cellStyle name="20% - Accent1 4 9 10" xfId="45903" xr:uid="{00000000-0005-0000-0000-000098B20000}"/>
    <cellStyle name="20% - Accent1 4 9 10 2" xfId="45904" xr:uid="{00000000-0005-0000-0000-000099B20000}"/>
    <cellStyle name="20% - Accent1 4 9 11" xfId="45905" xr:uid="{00000000-0005-0000-0000-00009AB20000}"/>
    <cellStyle name="20% - Accent1 4 9 2" xfId="45906" xr:uid="{00000000-0005-0000-0000-00009BB20000}"/>
    <cellStyle name="20% - Accent1 4 9 2 2" xfId="45907" xr:uid="{00000000-0005-0000-0000-00009CB20000}"/>
    <cellStyle name="20% - Accent1 4 9 2 2 2" xfId="45908" xr:uid="{00000000-0005-0000-0000-00009DB20000}"/>
    <cellStyle name="20% - Accent1 4 9 2 2 2 2" xfId="45909" xr:uid="{00000000-0005-0000-0000-00009EB20000}"/>
    <cellStyle name="20% - Accent1 4 9 2 2 2 2 2" xfId="45910" xr:uid="{00000000-0005-0000-0000-00009FB20000}"/>
    <cellStyle name="20% - Accent1 4 9 2 2 2 3" xfId="45911" xr:uid="{00000000-0005-0000-0000-0000A0B20000}"/>
    <cellStyle name="20% - Accent1 4 9 2 2 3" xfId="45912" xr:uid="{00000000-0005-0000-0000-0000A1B20000}"/>
    <cellStyle name="20% - Accent1 4 9 2 2 3 2" xfId="45913" xr:uid="{00000000-0005-0000-0000-0000A2B20000}"/>
    <cellStyle name="20% - Accent1 4 9 2 2 4" xfId="45914" xr:uid="{00000000-0005-0000-0000-0000A3B20000}"/>
    <cellStyle name="20% - Accent1 4 9 2 3" xfId="45915" xr:uid="{00000000-0005-0000-0000-0000A4B20000}"/>
    <cellStyle name="20% - Accent1 4 9 2 3 2" xfId="45916" xr:uid="{00000000-0005-0000-0000-0000A5B20000}"/>
    <cellStyle name="20% - Accent1 4 9 2 3 2 2" xfId="45917" xr:uid="{00000000-0005-0000-0000-0000A6B20000}"/>
    <cellStyle name="20% - Accent1 4 9 2 3 2 2 2" xfId="45918" xr:uid="{00000000-0005-0000-0000-0000A7B20000}"/>
    <cellStyle name="20% - Accent1 4 9 2 3 2 3" xfId="45919" xr:uid="{00000000-0005-0000-0000-0000A8B20000}"/>
    <cellStyle name="20% - Accent1 4 9 2 3 3" xfId="45920" xr:uid="{00000000-0005-0000-0000-0000A9B20000}"/>
    <cellStyle name="20% - Accent1 4 9 2 3 3 2" xfId="45921" xr:uid="{00000000-0005-0000-0000-0000AAB20000}"/>
    <cellStyle name="20% - Accent1 4 9 2 3 4" xfId="45922" xr:uid="{00000000-0005-0000-0000-0000ABB20000}"/>
    <cellStyle name="20% - Accent1 4 9 2 4" xfId="45923" xr:uid="{00000000-0005-0000-0000-0000ACB20000}"/>
    <cellStyle name="20% - Accent1 4 9 2 4 2" xfId="45924" xr:uid="{00000000-0005-0000-0000-0000ADB20000}"/>
    <cellStyle name="20% - Accent1 4 9 2 4 2 2" xfId="45925" xr:uid="{00000000-0005-0000-0000-0000AEB20000}"/>
    <cellStyle name="20% - Accent1 4 9 2 4 2 2 2" xfId="45926" xr:uid="{00000000-0005-0000-0000-0000AFB20000}"/>
    <cellStyle name="20% - Accent1 4 9 2 4 2 3" xfId="45927" xr:uid="{00000000-0005-0000-0000-0000B0B20000}"/>
    <cellStyle name="20% - Accent1 4 9 2 4 3" xfId="45928" xr:uid="{00000000-0005-0000-0000-0000B1B20000}"/>
    <cellStyle name="20% - Accent1 4 9 2 4 3 2" xfId="45929" xr:uid="{00000000-0005-0000-0000-0000B2B20000}"/>
    <cellStyle name="20% - Accent1 4 9 2 4 4" xfId="45930" xr:uid="{00000000-0005-0000-0000-0000B3B20000}"/>
    <cellStyle name="20% - Accent1 4 9 2 5" xfId="45931" xr:uid="{00000000-0005-0000-0000-0000B4B20000}"/>
    <cellStyle name="20% - Accent1 4 9 2 5 2" xfId="45932" xr:uid="{00000000-0005-0000-0000-0000B5B20000}"/>
    <cellStyle name="20% - Accent1 4 9 2 5 2 2" xfId="45933" xr:uid="{00000000-0005-0000-0000-0000B6B20000}"/>
    <cellStyle name="20% - Accent1 4 9 2 5 3" xfId="45934" xr:uid="{00000000-0005-0000-0000-0000B7B20000}"/>
    <cellStyle name="20% - Accent1 4 9 2 6" xfId="45935" xr:uid="{00000000-0005-0000-0000-0000B8B20000}"/>
    <cellStyle name="20% - Accent1 4 9 2 6 2" xfId="45936" xr:uid="{00000000-0005-0000-0000-0000B9B20000}"/>
    <cellStyle name="20% - Accent1 4 9 2 6 2 2" xfId="45937" xr:uid="{00000000-0005-0000-0000-0000BAB20000}"/>
    <cellStyle name="20% - Accent1 4 9 2 6 3" xfId="45938" xr:uid="{00000000-0005-0000-0000-0000BBB20000}"/>
    <cellStyle name="20% - Accent1 4 9 2 7" xfId="45939" xr:uid="{00000000-0005-0000-0000-0000BCB20000}"/>
    <cellStyle name="20% - Accent1 4 9 2 7 2" xfId="45940" xr:uid="{00000000-0005-0000-0000-0000BDB20000}"/>
    <cellStyle name="20% - Accent1 4 9 2 8" xfId="45941" xr:uid="{00000000-0005-0000-0000-0000BEB20000}"/>
    <cellStyle name="20% - Accent1 4 9 2 8 2" xfId="45942" xr:uid="{00000000-0005-0000-0000-0000BFB20000}"/>
    <cellStyle name="20% - Accent1 4 9 2 9" xfId="45943" xr:uid="{00000000-0005-0000-0000-0000C0B20000}"/>
    <cellStyle name="20% - Accent1 4 9 3" xfId="45944" xr:uid="{00000000-0005-0000-0000-0000C1B20000}"/>
    <cellStyle name="20% - Accent1 4 9 3 2" xfId="45945" xr:uid="{00000000-0005-0000-0000-0000C2B20000}"/>
    <cellStyle name="20% - Accent1 4 9 3 2 2" xfId="45946" xr:uid="{00000000-0005-0000-0000-0000C3B20000}"/>
    <cellStyle name="20% - Accent1 4 9 3 2 2 2" xfId="45947" xr:uid="{00000000-0005-0000-0000-0000C4B20000}"/>
    <cellStyle name="20% - Accent1 4 9 3 2 2 2 2" xfId="45948" xr:uid="{00000000-0005-0000-0000-0000C5B20000}"/>
    <cellStyle name="20% - Accent1 4 9 3 2 2 3" xfId="45949" xr:uid="{00000000-0005-0000-0000-0000C6B20000}"/>
    <cellStyle name="20% - Accent1 4 9 3 2 3" xfId="45950" xr:uid="{00000000-0005-0000-0000-0000C7B20000}"/>
    <cellStyle name="20% - Accent1 4 9 3 2 3 2" xfId="45951" xr:uid="{00000000-0005-0000-0000-0000C8B20000}"/>
    <cellStyle name="20% - Accent1 4 9 3 2 4" xfId="45952" xr:uid="{00000000-0005-0000-0000-0000C9B20000}"/>
    <cellStyle name="20% - Accent1 4 9 3 3" xfId="45953" xr:uid="{00000000-0005-0000-0000-0000CAB20000}"/>
    <cellStyle name="20% - Accent1 4 9 3 3 2" xfId="45954" xr:uid="{00000000-0005-0000-0000-0000CBB20000}"/>
    <cellStyle name="20% - Accent1 4 9 3 3 2 2" xfId="45955" xr:uid="{00000000-0005-0000-0000-0000CCB20000}"/>
    <cellStyle name="20% - Accent1 4 9 3 3 2 2 2" xfId="45956" xr:uid="{00000000-0005-0000-0000-0000CDB20000}"/>
    <cellStyle name="20% - Accent1 4 9 3 3 2 3" xfId="45957" xr:uid="{00000000-0005-0000-0000-0000CEB20000}"/>
    <cellStyle name="20% - Accent1 4 9 3 3 3" xfId="45958" xr:uid="{00000000-0005-0000-0000-0000CFB20000}"/>
    <cellStyle name="20% - Accent1 4 9 3 3 3 2" xfId="45959" xr:uid="{00000000-0005-0000-0000-0000D0B20000}"/>
    <cellStyle name="20% - Accent1 4 9 3 3 4" xfId="45960" xr:uid="{00000000-0005-0000-0000-0000D1B20000}"/>
    <cellStyle name="20% - Accent1 4 9 3 4" xfId="45961" xr:uid="{00000000-0005-0000-0000-0000D2B20000}"/>
    <cellStyle name="20% - Accent1 4 9 3 4 2" xfId="45962" xr:uid="{00000000-0005-0000-0000-0000D3B20000}"/>
    <cellStyle name="20% - Accent1 4 9 3 4 2 2" xfId="45963" xr:uid="{00000000-0005-0000-0000-0000D4B20000}"/>
    <cellStyle name="20% - Accent1 4 9 3 4 2 2 2" xfId="45964" xr:uid="{00000000-0005-0000-0000-0000D5B20000}"/>
    <cellStyle name="20% - Accent1 4 9 3 4 2 3" xfId="45965" xr:uid="{00000000-0005-0000-0000-0000D6B20000}"/>
    <cellStyle name="20% - Accent1 4 9 3 4 3" xfId="45966" xr:uid="{00000000-0005-0000-0000-0000D7B20000}"/>
    <cellStyle name="20% - Accent1 4 9 3 4 3 2" xfId="45967" xr:uid="{00000000-0005-0000-0000-0000D8B20000}"/>
    <cellStyle name="20% - Accent1 4 9 3 4 4" xfId="45968" xr:uid="{00000000-0005-0000-0000-0000D9B20000}"/>
    <cellStyle name="20% - Accent1 4 9 3 5" xfId="45969" xr:uid="{00000000-0005-0000-0000-0000DAB20000}"/>
    <cellStyle name="20% - Accent1 4 9 3 5 2" xfId="45970" xr:uid="{00000000-0005-0000-0000-0000DBB20000}"/>
    <cellStyle name="20% - Accent1 4 9 3 5 2 2" xfId="45971" xr:uid="{00000000-0005-0000-0000-0000DCB20000}"/>
    <cellStyle name="20% - Accent1 4 9 3 5 3" xfId="45972" xr:uid="{00000000-0005-0000-0000-0000DDB20000}"/>
    <cellStyle name="20% - Accent1 4 9 3 6" xfId="45973" xr:uid="{00000000-0005-0000-0000-0000DEB20000}"/>
    <cellStyle name="20% - Accent1 4 9 3 6 2" xfId="45974" xr:uid="{00000000-0005-0000-0000-0000DFB20000}"/>
    <cellStyle name="20% - Accent1 4 9 3 6 2 2" xfId="45975" xr:uid="{00000000-0005-0000-0000-0000E0B20000}"/>
    <cellStyle name="20% - Accent1 4 9 3 6 3" xfId="45976" xr:uid="{00000000-0005-0000-0000-0000E1B20000}"/>
    <cellStyle name="20% - Accent1 4 9 3 7" xfId="45977" xr:uid="{00000000-0005-0000-0000-0000E2B20000}"/>
    <cellStyle name="20% - Accent1 4 9 3 7 2" xfId="45978" xr:uid="{00000000-0005-0000-0000-0000E3B20000}"/>
    <cellStyle name="20% - Accent1 4 9 3 8" xfId="45979" xr:uid="{00000000-0005-0000-0000-0000E4B20000}"/>
    <cellStyle name="20% - Accent1 4 9 3 8 2" xfId="45980" xr:uid="{00000000-0005-0000-0000-0000E5B20000}"/>
    <cellStyle name="20% - Accent1 4 9 3 9" xfId="45981" xr:uid="{00000000-0005-0000-0000-0000E6B20000}"/>
    <cellStyle name="20% - Accent1 4 9 4" xfId="45982" xr:uid="{00000000-0005-0000-0000-0000E7B20000}"/>
    <cellStyle name="20% - Accent1 4 9 4 2" xfId="45983" xr:uid="{00000000-0005-0000-0000-0000E8B20000}"/>
    <cellStyle name="20% - Accent1 4 9 4 2 2" xfId="45984" xr:uid="{00000000-0005-0000-0000-0000E9B20000}"/>
    <cellStyle name="20% - Accent1 4 9 4 2 2 2" xfId="45985" xr:uid="{00000000-0005-0000-0000-0000EAB20000}"/>
    <cellStyle name="20% - Accent1 4 9 4 2 3" xfId="45986" xr:uid="{00000000-0005-0000-0000-0000EBB20000}"/>
    <cellStyle name="20% - Accent1 4 9 4 3" xfId="45987" xr:uid="{00000000-0005-0000-0000-0000ECB20000}"/>
    <cellStyle name="20% - Accent1 4 9 4 3 2" xfId="45988" xr:uid="{00000000-0005-0000-0000-0000EDB20000}"/>
    <cellStyle name="20% - Accent1 4 9 4 4" xfId="45989" xr:uid="{00000000-0005-0000-0000-0000EEB20000}"/>
    <cellStyle name="20% - Accent1 4 9 5" xfId="45990" xr:uid="{00000000-0005-0000-0000-0000EFB20000}"/>
    <cellStyle name="20% - Accent1 4 9 5 2" xfId="45991" xr:uid="{00000000-0005-0000-0000-0000F0B20000}"/>
    <cellStyle name="20% - Accent1 4 9 5 2 2" xfId="45992" xr:uid="{00000000-0005-0000-0000-0000F1B20000}"/>
    <cellStyle name="20% - Accent1 4 9 5 2 2 2" xfId="45993" xr:uid="{00000000-0005-0000-0000-0000F2B20000}"/>
    <cellStyle name="20% - Accent1 4 9 5 2 3" xfId="45994" xr:uid="{00000000-0005-0000-0000-0000F3B20000}"/>
    <cellStyle name="20% - Accent1 4 9 5 3" xfId="45995" xr:uid="{00000000-0005-0000-0000-0000F4B20000}"/>
    <cellStyle name="20% - Accent1 4 9 5 3 2" xfId="45996" xr:uid="{00000000-0005-0000-0000-0000F5B20000}"/>
    <cellStyle name="20% - Accent1 4 9 5 4" xfId="45997" xr:uid="{00000000-0005-0000-0000-0000F6B20000}"/>
    <cellStyle name="20% - Accent1 4 9 6" xfId="45998" xr:uid="{00000000-0005-0000-0000-0000F7B20000}"/>
    <cellStyle name="20% - Accent1 4 9 6 2" xfId="45999" xr:uid="{00000000-0005-0000-0000-0000F8B20000}"/>
    <cellStyle name="20% - Accent1 4 9 6 2 2" xfId="46000" xr:uid="{00000000-0005-0000-0000-0000F9B20000}"/>
    <cellStyle name="20% - Accent1 4 9 6 2 2 2" xfId="46001" xr:uid="{00000000-0005-0000-0000-0000FAB20000}"/>
    <cellStyle name="20% - Accent1 4 9 6 2 3" xfId="46002" xr:uid="{00000000-0005-0000-0000-0000FBB20000}"/>
    <cellStyle name="20% - Accent1 4 9 6 3" xfId="46003" xr:uid="{00000000-0005-0000-0000-0000FCB20000}"/>
    <cellStyle name="20% - Accent1 4 9 6 3 2" xfId="46004" xr:uid="{00000000-0005-0000-0000-0000FDB20000}"/>
    <cellStyle name="20% - Accent1 4 9 6 4" xfId="46005" xr:uid="{00000000-0005-0000-0000-0000FEB20000}"/>
    <cellStyle name="20% - Accent1 4 9 7" xfId="46006" xr:uid="{00000000-0005-0000-0000-0000FFB20000}"/>
    <cellStyle name="20% - Accent1 4 9 7 2" xfId="46007" xr:uid="{00000000-0005-0000-0000-000000B30000}"/>
    <cellStyle name="20% - Accent1 4 9 7 2 2" xfId="46008" xr:uid="{00000000-0005-0000-0000-000001B30000}"/>
    <cellStyle name="20% - Accent1 4 9 7 3" xfId="46009" xr:uid="{00000000-0005-0000-0000-000002B30000}"/>
    <cellStyle name="20% - Accent1 4 9 8" xfId="46010" xr:uid="{00000000-0005-0000-0000-000003B30000}"/>
    <cellStyle name="20% - Accent1 4 9 8 2" xfId="46011" xr:uid="{00000000-0005-0000-0000-000004B30000}"/>
    <cellStyle name="20% - Accent1 4 9 8 2 2" xfId="46012" xr:uid="{00000000-0005-0000-0000-000005B30000}"/>
    <cellStyle name="20% - Accent1 4 9 8 3" xfId="46013" xr:uid="{00000000-0005-0000-0000-000006B30000}"/>
    <cellStyle name="20% - Accent1 4 9 9" xfId="46014" xr:uid="{00000000-0005-0000-0000-000007B30000}"/>
    <cellStyle name="20% - Accent1 4 9 9 2" xfId="46015" xr:uid="{00000000-0005-0000-0000-000008B30000}"/>
    <cellStyle name="20% - Accent1 5" xfId="46016" xr:uid="{00000000-0005-0000-0000-000009B30000}"/>
    <cellStyle name="20% - Accent1 5 10" xfId="46017" xr:uid="{00000000-0005-0000-0000-00000AB30000}"/>
    <cellStyle name="20% - Accent1 5 10 2" xfId="46018" xr:uid="{00000000-0005-0000-0000-00000BB30000}"/>
    <cellStyle name="20% - Accent1 5 10 2 2" xfId="46019" xr:uid="{00000000-0005-0000-0000-00000CB30000}"/>
    <cellStyle name="20% - Accent1 5 10 2 2 2" xfId="46020" xr:uid="{00000000-0005-0000-0000-00000DB30000}"/>
    <cellStyle name="20% - Accent1 5 10 2 3" xfId="46021" xr:uid="{00000000-0005-0000-0000-00000EB30000}"/>
    <cellStyle name="20% - Accent1 5 10 3" xfId="46022" xr:uid="{00000000-0005-0000-0000-00000FB30000}"/>
    <cellStyle name="20% - Accent1 5 10 3 2" xfId="46023" xr:uid="{00000000-0005-0000-0000-000010B30000}"/>
    <cellStyle name="20% - Accent1 5 10 4" xfId="46024" xr:uid="{00000000-0005-0000-0000-000011B30000}"/>
    <cellStyle name="20% - Accent1 5 11" xfId="46025" xr:uid="{00000000-0005-0000-0000-000012B30000}"/>
    <cellStyle name="20% - Accent1 5 11 2" xfId="46026" xr:uid="{00000000-0005-0000-0000-000013B30000}"/>
    <cellStyle name="20% - Accent1 5 11 2 2" xfId="46027" xr:uid="{00000000-0005-0000-0000-000014B30000}"/>
    <cellStyle name="20% - Accent1 5 11 2 2 2" xfId="46028" xr:uid="{00000000-0005-0000-0000-000015B30000}"/>
    <cellStyle name="20% - Accent1 5 11 2 3" xfId="46029" xr:uid="{00000000-0005-0000-0000-000016B30000}"/>
    <cellStyle name="20% - Accent1 5 11 3" xfId="46030" xr:uid="{00000000-0005-0000-0000-000017B30000}"/>
    <cellStyle name="20% - Accent1 5 11 3 2" xfId="46031" xr:uid="{00000000-0005-0000-0000-000018B30000}"/>
    <cellStyle name="20% - Accent1 5 11 4" xfId="46032" xr:uid="{00000000-0005-0000-0000-000019B30000}"/>
    <cellStyle name="20% - Accent1 5 12" xfId="46033" xr:uid="{00000000-0005-0000-0000-00001AB30000}"/>
    <cellStyle name="20% - Accent1 5 12 2" xfId="46034" xr:uid="{00000000-0005-0000-0000-00001BB30000}"/>
    <cellStyle name="20% - Accent1 5 12 2 2" xfId="46035" xr:uid="{00000000-0005-0000-0000-00001CB30000}"/>
    <cellStyle name="20% - Accent1 5 12 3" xfId="46036" xr:uid="{00000000-0005-0000-0000-00001DB30000}"/>
    <cellStyle name="20% - Accent1 5 13" xfId="46037" xr:uid="{00000000-0005-0000-0000-00001EB30000}"/>
    <cellStyle name="20% - Accent1 5 13 2" xfId="46038" xr:uid="{00000000-0005-0000-0000-00001FB30000}"/>
    <cellStyle name="20% - Accent1 5 13 2 2" xfId="46039" xr:uid="{00000000-0005-0000-0000-000020B30000}"/>
    <cellStyle name="20% - Accent1 5 13 3" xfId="46040" xr:uid="{00000000-0005-0000-0000-000021B30000}"/>
    <cellStyle name="20% - Accent1 5 14" xfId="46041" xr:uid="{00000000-0005-0000-0000-000022B30000}"/>
    <cellStyle name="20% - Accent1 5 14 2" xfId="46042" xr:uid="{00000000-0005-0000-0000-000023B30000}"/>
    <cellStyle name="20% - Accent1 5 15" xfId="46043" xr:uid="{00000000-0005-0000-0000-000024B30000}"/>
    <cellStyle name="20% - Accent1 5 15 2" xfId="46044" xr:uid="{00000000-0005-0000-0000-000025B30000}"/>
    <cellStyle name="20% - Accent1 5 16" xfId="46045" xr:uid="{00000000-0005-0000-0000-000026B30000}"/>
    <cellStyle name="20% - Accent1 5 2" xfId="46046" xr:uid="{00000000-0005-0000-0000-000027B30000}"/>
    <cellStyle name="20% - Accent1 5 2 10" xfId="46047" xr:uid="{00000000-0005-0000-0000-000028B30000}"/>
    <cellStyle name="20% - Accent1 5 2 10 2" xfId="46048" xr:uid="{00000000-0005-0000-0000-000029B30000}"/>
    <cellStyle name="20% - Accent1 5 2 10 2 2" xfId="46049" xr:uid="{00000000-0005-0000-0000-00002AB30000}"/>
    <cellStyle name="20% - Accent1 5 2 10 2 2 2" xfId="46050" xr:uid="{00000000-0005-0000-0000-00002BB30000}"/>
    <cellStyle name="20% - Accent1 5 2 10 2 3" xfId="46051" xr:uid="{00000000-0005-0000-0000-00002CB30000}"/>
    <cellStyle name="20% - Accent1 5 2 10 3" xfId="46052" xr:uid="{00000000-0005-0000-0000-00002DB30000}"/>
    <cellStyle name="20% - Accent1 5 2 10 3 2" xfId="46053" xr:uid="{00000000-0005-0000-0000-00002EB30000}"/>
    <cellStyle name="20% - Accent1 5 2 10 4" xfId="46054" xr:uid="{00000000-0005-0000-0000-00002FB30000}"/>
    <cellStyle name="20% - Accent1 5 2 11" xfId="46055" xr:uid="{00000000-0005-0000-0000-000030B30000}"/>
    <cellStyle name="20% - Accent1 5 2 11 2" xfId="46056" xr:uid="{00000000-0005-0000-0000-000031B30000}"/>
    <cellStyle name="20% - Accent1 5 2 11 2 2" xfId="46057" xr:uid="{00000000-0005-0000-0000-000032B30000}"/>
    <cellStyle name="20% - Accent1 5 2 11 3" xfId="46058" xr:uid="{00000000-0005-0000-0000-000033B30000}"/>
    <cellStyle name="20% - Accent1 5 2 12" xfId="46059" xr:uid="{00000000-0005-0000-0000-000034B30000}"/>
    <cellStyle name="20% - Accent1 5 2 12 2" xfId="46060" xr:uid="{00000000-0005-0000-0000-000035B30000}"/>
    <cellStyle name="20% - Accent1 5 2 12 2 2" xfId="46061" xr:uid="{00000000-0005-0000-0000-000036B30000}"/>
    <cellStyle name="20% - Accent1 5 2 12 3" xfId="46062" xr:uid="{00000000-0005-0000-0000-000037B30000}"/>
    <cellStyle name="20% - Accent1 5 2 13" xfId="46063" xr:uid="{00000000-0005-0000-0000-000038B30000}"/>
    <cellStyle name="20% - Accent1 5 2 13 2" xfId="46064" xr:uid="{00000000-0005-0000-0000-000039B30000}"/>
    <cellStyle name="20% - Accent1 5 2 14" xfId="46065" xr:uid="{00000000-0005-0000-0000-00003AB30000}"/>
    <cellStyle name="20% - Accent1 5 2 14 2" xfId="46066" xr:uid="{00000000-0005-0000-0000-00003BB30000}"/>
    <cellStyle name="20% - Accent1 5 2 15" xfId="46067" xr:uid="{00000000-0005-0000-0000-00003CB30000}"/>
    <cellStyle name="20% - Accent1 5 2 2" xfId="46068" xr:uid="{00000000-0005-0000-0000-00003DB30000}"/>
    <cellStyle name="20% - Accent1 5 2 2 10" xfId="46069" xr:uid="{00000000-0005-0000-0000-00003EB30000}"/>
    <cellStyle name="20% - Accent1 5 2 2 10 2" xfId="46070" xr:uid="{00000000-0005-0000-0000-00003FB30000}"/>
    <cellStyle name="20% - Accent1 5 2 2 10 2 2" xfId="46071" xr:uid="{00000000-0005-0000-0000-000040B30000}"/>
    <cellStyle name="20% - Accent1 5 2 2 10 3" xfId="46072" xr:uid="{00000000-0005-0000-0000-000041B30000}"/>
    <cellStyle name="20% - Accent1 5 2 2 11" xfId="46073" xr:uid="{00000000-0005-0000-0000-000042B30000}"/>
    <cellStyle name="20% - Accent1 5 2 2 11 2" xfId="46074" xr:uid="{00000000-0005-0000-0000-000043B30000}"/>
    <cellStyle name="20% - Accent1 5 2 2 11 2 2" xfId="46075" xr:uid="{00000000-0005-0000-0000-000044B30000}"/>
    <cellStyle name="20% - Accent1 5 2 2 11 3" xfId="46076" xr:uid="{00000000-0005-0000-0000-000045B30000}"/>
    <cellStyle name="20% - Accent1 5 2 2 12" xfId="46077" xr:uid="{00000000-0005-0000-0000-000046B30000}"/>
    <cellStyle name="20% - Accent1 5 2 2 12 2" xfId="46078" xr:uid="{00000000-0005-0000-0000-000047B30000}"/>
    <cellStyle name="20% - Accent1 5 2 2 13" xfId="46079" xr:uid="{00000000-0005-0000-0000-000048B30000}"/>
    <cellStyle name="20% - Accent1 5 2 2 13 2" xfId="46080" xr:uid="{00000000-0005-0000-0000-000049B30000}"/>
    <cellStyle name="20% - Accent1 5 2 2 14" xfId="46081" xr:uid="{00000000-0005-0000-0000-00004AB30000}"/>
    <cellStyle name="20% - Accent1 5 2 2 2" xfId="46082" xr:uid="{00000000-0005-0000-0000-00004BB30000}"/>
    <cellStyle name="20% - Accent1 5 2 2 2 10" xfId="46083" xr:uid="{00000000-0005-0000-0000-00004CB30000}"/>
    <cellStyle name="20% - Accent1 5 2 2 2 10 2" xfId="46084" xr:uid="{00000000-0005-0000-0000-00004DB30000}"/>
    <cellStyle name="20% - Accent1 5 2 2 2 11" xfId="46085" xr:uid="{00000000-0005-0000-0000-00004EB30000}"/>
    <cellStyle name="20% - Accent1 5 2 2 2 2" xfId="46086" xr:uid="{00000000-0005-0000-0000-00004FB30000}"/>
    <cellStyle name="20% - Accent1 5 2 2 2 2 2" xfId="46087" xr:uid="{00000000-0005-0000-0000-000050B30000}"/>
    <cellStyle name="20% - Accent1 5 2 2 2 2 2 2" xfId="46088" xr:uid="{00000000-0005-0000-0000-000051B30000}"/>
    <cellStyle name="20% - Accent1 5 2 2 2 2 2 2 2" xfId="46089" xr:uid="{00000000-0005-0000-0000-000052B30000}"/>
    <cellStyle name="20% - Accent1 5 2 2 2 2 2 2 2 2" xfId="46090" xr:uid="{00000000-0005-0000-0000-000053B30000}"/>
    <cellStyle name="20% - Accent1 5 2 2 2 2 2 2 3" xfId="46091" xr:uid="{00000000-0005-0000-0000-000054B30000}"/>
    <cellStyle name="20% - Accent1 5 2 2 2 2 2 3" xfId="46092" xr:uid="{00000000-0005-0000-0000-000055B30000}"/>
    <cellStyle name="20% - Accent1 5 2 2 2 2 2 3 2" xfId="46093" xr:uid="{00000000-0005-0000-0000-000056B30000}"/>
    <cellStyle name="20% - Accent1 5 2 2 2 2 2 4" xfId="46094" xr:uid="{00000000-0005-0000-0000-000057B30000}"/>
    <cellStyle name="20% - Accent1 5 2 2 2 2 3" xfId="46095" xr:uid="{00000000-0005-0000-0000-000058B30000}"/>
    <cellStyle name="20% - Accent1 5 2 2 2 2 3 2" xfId="46096" xr:uid="{00000000-0005-0000-0000-000059B30000}"/>
    <cellStyle name="20% - Accent1 5 2 2 2 2 3 2 2" xfId="46097" xr:uid="{00000000-0005-0000-0000-00005AB30000}"/>
    <cellStyle name="20% - Accent1 5 2 2 2 2 3 2 2 2" xfId="46098" xr:uid="{00000000-0005-0000-0000-00005BB30000}"/>
    <cellStyle name="20% - Accent1 5 2 2 2 2 3 2 3" xfId="46099" xr:uid="{00000000-0005-0000-0000-00005CB30000}"/>
    <cellStyle name="20% - Accent1 5 2 2 2 2 3 3" xfId="46100" xr:uid="{00000000-0005-0000-0000-00005DB30000}"/>
    <cellStyle name="20% - Accent1 5 2 2 2 2 3 3 2" xfId="46101" xr:uid="{00000000-0005-0000-0000-00005EB30000}"/>
    <cellStyle name="20% - Accent1 5 2 2 2 2 3 4" xfId="46102" xr:uid="{00000000-0005-0000-0000-00005FB30000}"/>
    <cellStyle name="20% - Accent1 5 2 2 2 2 4" xfId="46103" xr:uid="{00000000-0005-0000-0000-000060B30000}"/>
    <cellStyle name="20% - Accent1 5 2 2 2 2 4 2" xfId="46104" xr:uid="{00000000-0005-0000-0000-000061B30000}"/>
    <cellStyle name="20% - Accent1 5 2 2 2 2 4 2 2" xfId="46105" xr:uid="{00000000-0005-0000-0000-000062B30000}"/>
    <cellStyle name="20% - Accent1 5 2 2 2 2 4 2 2 2" xfId="46106" xr:uid="{00000000-0005-0000-0000-000063B30000}"/>
    <cellStyle name="20% - Accent1 5 2 2 2 2 4 2 3" xfId="46107" xr:uid="{00000000-0005-0000-0000-000064B30000}"/>
    <cellStyle name="20% - Accent1 5 2 2 2 2 4 3" xfId="46108" xr:uid="{00000000-0005-0000-0000-000065B30000}"/>
    <cellStyle name="20% - Accent1 5 2 2 2 2 4 3 2" xfId="46109" xr:uid="{00000000-0005-0000-0000-000066B30000}"/>
    <cellStyle name="20% - Accent1 5 2 2 2 2 4 4" xfId="46110" xr:uid="{00000000-0005-0000-0000-000067B30000}"/>
    <cellStyle name="20% - Accent1 5 2 2 2 2 5" xfId="46111" xr:uid="{00000000-0005-0000-0000-000068B30000}"/>
    <cellStyle name="20% - Accent1 5 2 2 2 2 5 2" xfId="46112" xr:uid="{00000000-0005-0000-0000-000069B30000}"/>
    <cellStyle name="20% - Accent1 5 2 2 2 2 5 2 2" xfId="46113" xr:uid="{00000000-0005-0000-0000-00006AB30000}"/>
    <cellStyle name="20% - Accent1 5 2 2 2 2 5 3" xfId="46114" xr:uid="{00000000-0005-0000-0000-00006BB30000}"/>
    <cellStyle name="20% - Accent1 5 2 2 2 2 6" xfId="46115" xr:uid="{00000000-0005-0000-0000-00006CB30000}"/>
    <cellStyle name="20% - Accent1 5 2 2 2 2 6 2" xfId="46116" xr:uid="{00000000-0005-0000-0000-00006DB30000}"/>
    <cellStyle name="20% - Accent1 5 2 2 2 2 6 2 2" xfId="46117" xr:uid="{00000000-0005-0000-0000-00006EB30000}"/>
    <cellStyle name="20% - Accent1 5 2 2 2 2 6 3" xfId="46118" xr:uid="{00000000-0005-0000-0000-00006FB30000}"/>
    <cellStyle name="20% - Accent1 5 2 2 2 2 7" xfId="46119" xr:uid="{00000000-0005-0000-0000-000070B30000}"/>
    <cellStyle name="20% - Accent1 5 2 2 2 2 7 2" xfId="46120" xr:uid="{00000000-0005-0000-0000-000071B30000}"/>
    <cellStyle name="20% - Accent1 5 2 2 2 2 8" xfId="46121" xr:uid="{00000000-0005-0000-0000-000072B30000}"/>
    <cellStyle name="20% - Accent1 5 2 2 2 2 8 2" xfId="46122" xr:uid="{00000000-0005-0000-0000-000073B30000}"/>
    <cellStyle name="20% - Accent1 5 2 2 2 2 9" xfId="46123" xr:uid="{00000000-0005-0000-0000-000074B30000}"/>
    <cellStyle name="20% - Accent1 5 2 2 2 3" xfId="46124" xr:uid="{00000000-0005-0000-0000-000075B30000}"/>
    <cellStyle name="20% - Accent1 5 2 2 2 3 2" xfId="46125" xr:uid="{00000000-0005-0000-0000-000076B30000}"/>
    <cellStyle name="20% - Accent1 5 2 2 2 3 2 2" xfId="46126" xr:uid="{00000000-0005-0000-0000-000077B30000}"/>
    <cellStyle name="20% - Accent1 5 2 2 2 3 2 2 2" xfId="46127" xr:uid="{00000000-0005-0000-0000-000078B30000}"/>
    <cellStyle name="20% - Accent1 5 2 2 2 3 2 2 2 2" xfId="46128" xr:uid="{00000000-0005-0000-0000-000079B30000}"/>
    <cellStyle name="20% - Accent1 5 2 2 2 3 2 2 3" xfId="46129" xr:uid="{00000000-0005-0000-0000-00007AB30000}"/>
    <cellStyle name="20% - Accent1 5 2 2 2 3 2 3" xfId="46130" xr:uid="{00000000-0005-0000-0000-00007BB30000}"/>
    <cellStyle name="20% - Accent1 5 2 2 2 3 2 3 2" xfId="46131" xr:uid="{00000000-0005-0000-0000-00007CB30000}"/>
    <cellStyle name="20% - Accent1 5 2 2 2 3 2 4" xfId="46132" xr:uid="{00000000-0005-0000-0000-00007DB30000}"/>
    <cellStyle name="20% - Accent1 5 2 2 2 3 3" xfId="46133" xr:uid="{00000000-0005-0000-0000-00007EB30000}"/>
    <cellStyle name="20% - Accent1 5 2 2 2 3 3 2" xfId="46134" xr:uid="{00000000-0005-0000-0000-00007FB30000}"/>
    <cellStyle name="20% - Accent1 5 2 2 2 3 3 2 2" xfId="46135" xr:uid="{00000000-0005-0000-0000-000080B30000}"/>
    <cellStyle name="20% - Accent1 5 2 2 2 3 3 2 2 2" xfId="46136" xr:uid="{00000000-0005-0000-0000-000081B30000}"/>
    <cellStyle name="20% - Accent1 5 2 2 2 3 3 2 3" xfId="46137" xr:uid="{00000000-0005-0000-0000-000082B30000}"/>
    <cellStyle name="20% - Accent1 5 2 2 2 3 3 3" xfId="46138" xr:uid="{00000000-0005-0000-0000-000083B30000}"/>
    <cellStyle name="20% - Accent1 5 2 2 2 3 3 3 2" xfId="46139" xr:uid="{00000000-0005-0000-0000-000084B30000}"/>
    <cellStyle name="20% - Accent1 5 2 2 2 3 3 4" xfId="46140" xr:uid="{00000000-0005-0000-0000-000085B30000}"/>
    <cellStyle name="20% - Accent1 5 2 2 2 3 4" xfId="46141" xr:uid="{00000000-0005-0000-0000-000086B30000}"/>
    <cellStyle name="20% - Accent1 5 2 2 2 3 4 2" xfId="46142" xr:uid="{00000000-0005-0000-0000-000087B30000}"/>
    <cellStyle name="20% - Accent1 5 2 2 2 3 4 2 2" xfId="46143" xr:uid="{00000000-0005-0000-0000-000088B30000}"/>
    <cellStyle name="20% - Accent1 5 2 2 2 3 4 2 2 2" xfId="46144" xr:uid="{00000000-0005-0000-0000-000089B30000}"/>
    <cellStyle name="20% - Accent1 5 2 2 2 3 4 2 3" xfId="46145" xr:uid="{00000000-0005-0000-0000-00008AB30000}"/>
    <cellStyle name="20% - Accent1 5 2 2 2 3 4 3" xfId="46146" xr:uid="{00000000-0005-0000-0000-00008BB30000}"/>
    <cellStyle name="20% - Accent1 5 2 2 2 3 4 3 2" xfId="46147" xr:uid="{00000000-0005-0000-0000-00008CB30000}"/>
    <cellStyle name="20% - Accent1 5 2 2 2 3 4 4" xfId="46148" xr:uid="{00000000-0005-0000-0000-00008DB30000}"/>
    <cellStyle name="20% - Accent1 5 2 2 2 3 5" xfId="46149" xr:uid="{00000000-0005-0000-0000-00008EB30000}"/>
    <cellStyle name="20% - Accent1 5 2 2 2 3 5 2" xfId="46150" xr:uid="{00000000-0005-0000-0000-00008FB30000}"/>
    <cellStyle name="20% - Accent1 5 2 2 2 3 5 2 2" xfId="46151" xr:uid="{00000000-0005-0000-0000-000090B30000}"/>
    <cellStyle name="20% - Accent1 5 2 2 2 3 5 3" xfId="46152" xr:uid="{00000000-0005-0000-0000-000091B30000}"/>
    <cellStyle name="20% - Accent1 5 2 2 2 3 6" xfId="46153" xr:uid="{00000000-0005-0000-0000-000092B30000}"/>
    <cellStyle name="20% - Accent1 5 2 2 2 3 6 2" xfId="46154" xr:uid="{00000000-0005-0000-0000-000093B30000}"/>
    <cellStyle name="20% - Accent1 5 2 2 2 3 6 2 2" xfId="46155" xr:uid="{00000000-0005-0000-0000-000094B30000}"/>
    <cellStyle name="20% - Accent1 5 2 2 2 3 6 3" xfId="46156" xr:uid="{00000000-0005-0000-0000-000095B30000}"/>
    <cellStyle name="20% - Accent1 5 2 2 2 3 7" xfId="46157" xr:uid="{00000000-0005-0000-0000-000096B30000}"/>
    <cellStyle name="20% - Accent1 5 2 2 2 3 7 2" xfId="46158" xr:uid="{00000000-0005-0000-0000-000097B30000}"/>
    <cellStyle name="20% - Accent1 5 2 2 2 3 8" xfId="46159" xr:uid="{00000000-0005-0000-0000-000098B30000}"/>
    <cellStyle name="20% - Accent1 5 2 2 2 3 8 2" xfId="46160" xr:uid="{00000000-0005-0000-0000-000099B30000}"/>
    <cellStyle name="20% - Accent1 5 2 2 2 3 9" xfId="46161" xr:uid="{00000000-0005-0000-0000-00009AB30000}"/>
    <cellStyle name="20% - Accent1 5 2 2 2 4" xfId="46162" xr:uid="{00000000-0005-0000-0000-00009BB30000}"/>
    <cellStyle name="20% - Accent1 5 2 2 2 4 2" xfId="46163" xr:uid="{00000000-0005-0000-0000-00009CB30000}"/>
    <cellStyle name="20% - Accent1 5 2 2 2 4 2 2" xfId="46164" xr:uid="{00000000-0005-0000-0000-00009DB30000}"/>
    <cellStyle name="20% - Accent1 5 2 2 2 4 2 2 2" xfId="46165" xr:uid="{00000000-0005-0000-0000-00009EB30000}"/>
    <cellStyle name="20% - Accent1 5 2 2 2 4 2 3" xfId="46166" xr:uid="{00000000-0005-0000-0000-00009FB30000}"/>
    <cellStyle name="20% - Accent1 5 2 2 2 4 3" xfId="46167" xr:uid="{00000000-0005-0000-0000-0000A0B30000}"/>
    <cellStyle name="20% - Accent1 5 2 2 2 4 3 2" xfId="46168" xr:uid="{00000000-0005-0000-0000-0000A1B30000}"/>
    <cellStyle name="20% - Accent1 5 2 2 2 4 4" xfId="46169" xr:uid="{00000000-0005-0000-0000-0000A2B30000}"/>
    <cellStyle name="20% - Accent1 5 2 2 2 5" xfId="46170" xr:uid="{00000000-0005-0000-0000-0000A3B30000}"/>
    <cellStyle name="20% - Accent1 5 2 2 2 5 2" xfId="46171" xr:uid="{00000000-0005-0000-0000-0000A4B30000}"/>
    <cellStyle name="20% - Accent1 5 2 2 2 5 2 2" xfId="46172" xr:uid="{00000000-0005-0000-0000-0000A5B30000}"/>
    <cellStyle name="20% - Accent1 5 2 2 2 5 2 2 2" xfId="46173" xr:uid="{00000000-0005-0000-0000-0000A6B30000}"/>
    <cellStyle name="20% - Accent1 5 2 2 2 5 2 3" xfId="46174" xr:uid="{00000000-0005-0000-0000-0000A7B30000}"/>
    <cellStyle name="20% - Accent1 5 2 2 2 5 3" xfId="46175" xr:uid="{00000000-0005-0000-0000-0000A8B30000}"/>
    <cellStyle name="20% - Accent1 5 2 2 2 5 3 2" xfId="46176" xr:uid="{00000000-0005-0000-0000-0000A9B30000}"/>
    <cellStyle name="20% - Accent1 5 2 2 2 5 4" xfId="46177" xr:uid="{00000000-0005-0000-0000-0000AAB30000}"/>
    <cellStyle name="20% - Accent1 5 2 2 2 6" xfId="46178" xr:uid="{00000000-0005-0000-0000-0000ABB30000}"/>
    <cellStyle name="20% - Accent1 5 2 2 2 6 2" xfId="46179" xr:uid="{00000000-0005-0000-0000-0000ACB30000}"/>
    <cellStyle name="20% - Accent1 5 2 2 2 6 2 2" xfId="46180" xr:uid="{00000000-0005-0000-0000-0000ADB30000}"/>
    <cellStyle name="20% - Accent1 5 2 2 2 6 2 2 2" xfId="46181" xr:uid="{00000000-0005-0000-0000-0000AEB30000}"/>
    <cellStyle name="20% - Accent1 5 2 2 2 6 2 3" xfId="46182" xr:uid="{00000000-0005-0000-0000-0000AFB30000}"/>
    <cellStyle name="20% - Accent1 5 2 2 2 6 3" xfId="46183" xr:uid="{00000000-0005-0000-0000-0000B0B30000}"/>
    <cellStyle name="20% - Accent1 5 2 2 2 6 3 2" xfId="46184" xr:uid="{00000000-0005-0000-0000-0000B1B30000}"/>
    <cellStyle name="20% - Accent1 5 2 2 2 6 4" xfId="46185" xr:uid="{00000000-0005-0000-0000-0000B2B30000}"/>
    <cellStyle name="20% - Accent1 5 2 2 2 7" xfId="46186" xr:uid="{00000000-0005-0000-0000-0000B3B30000}"/>
    <cellStyle name="20% - Accent1 5 2 2 2 7 2" xfId="46187" xr:uid="{00000000-0005-0000-0000-0000B4B30000}"/>
    <cellStyle name="20% - Accent1 5 2 2 2 7 2 2" xfId="46188" xr:uid="{00000000-0005-0000-0000-0000B5B30000}"/>
    <cellStyle name="20% - Accent1 5 2 2 2 7 3" xfId="46189" xr:uid="{00000000-0005-0000-0000-0000B6B30000}"/>
    <cellStyle name="20% - Accent1 5 2 2 2 8" xfId="46190" xr:uid="{00000000-0005-0000-0000-0000B7B30000}"/>
    <cellStyle name="20% - Accent1 5 2 2 2 8 2" xfId="46191" xr:uid="{00000000-0005-0000-0000-0000B8B30000}"/>
    <cellStyle name="20% - Accent1 5 2 2 2 8 2 2" xfId="46192" xr:uid="{00000000-0005-0000-0000-0000B9B30000}"/>
    <cellStyle name="20% - Accent1 5 2 2 2 8 3" xfId="46193" xr:uid="{00000000-0005-0000-0000-0000BAB30000}"/>
    <cellStyle name="20% - Accent1 5 2 2 2 9" xfId="46194" xr:uid="{00000000-0005-0000-0000-0000BBB30000}"/>
    <cellStyle name="20% - Accent1 5 2 2 2 9 2" xfId="46195" xr:uid="{00000000-0005-0000-0000-0000BCB30000}"/>
    <cellStyle name="20% - Accent1 5 2 2 3" xfId="46196" xr:uid="{00000000-0005-0000-0000-0000BDB30000}"/>
    <cellStyle name="20% - Accent1 5 2 2 3 10" xfId="46197" xr:uid="{00000000-0005-0000-0000-0000BEB30000}"/>
    <cellStyle name="20% - Accent1 5 2 2 3 10 2" xfId="46198" xr:uid="{00000000-0005-0000-0000-0000BFB30000}"/>
    <cellStyle name="20% - Accent1 5 2 2 3 11" xfId="46199" xr:uid="{00000000-0005-0000-0000-0000C0B30000}"/>
    <cellStyle name="20% - Accent1 5 2 2 3 2" xfId="46200" xr:uid="{00000000-0005-0000-0000-0000C1B30000}"/>
    <cellStyle name="20% - Accent1 5 2 2 3 2 2" xfId="46201" xr:uid="{00000000-0005-0000-0000-0000C2B30000}"/>
    <cellStyle name="20% - Accent1 5 2 2 3 2 2 2" xfId="46202" xr:uid="{00000000-0005-0000-0000-0000C3B30000}"/>
    <cellStyle name="20% - Accent1 5 2 2 3 2 2 2 2" xfId="46203" xr:uid="{00000000-0005-0000-0000-0000C4B30000}"/>
    <cellStyle name="20% - Accent1 5 2 2 3 2 2 2 2 2" xfId="46204" xr:uid="{00000000-0005-0000-0000-0000C5B30000}"/>
    <cellStyle name="20% - Accent1 5 2 2 3 2 2 2 3" xfId="46205" xr:uid="{00000000-0005-0000-0000-0000C6B30000}"/>
    <cellStyle name="20% - Accent1 5 2 2 3 2 2 3" xfId="46206" xr:uid="{00000000-0005-0000-0000-0000C7B30000}"/>
    <cellStyle name="20% - Accent1 5 2 2 3 2 2 3 2" xfId="46207" xr:uid="{00000000-0005-0000-0000-0000C8B30000}"/>
    <cellStyle name="20% - Accent1 5 2 2 3 2 2 4" xfId="46208" xr:uid="{00000000-0005-0000-0000-0000C9B30000}"/>
    <cellStyle name="20% - Accent1 5 2 2 3 2 3" xfId="46209" xr:uid="{00000000-0005-0000-0000-0000CAB30000}"/>
    <cellStyle name="20% - Accent1 5 2 2 3 2 3 2" xfId="46210" xr:uid="{00000000-0005-0000-0000-0000CBB30000}"/>
    <cellStyle name="20% - Accent1 5 2 2 3 2 3 2 2" xfId="46211" xr:uid="{00000000-0005-0000-0000-0000CCB30000}"/>
    <cellStyle name="20% - Accent1 5 2 2 3 2 3 2 2 2" xfId="46212" xr:uid="{00000000-0005-0000-0000-0000CDB30000}"/>
    <cellStyle name="20% - Accent1 5 2 2 3 2 3 2 3" xfId="46213" xr:uid="{00000000-0005-0000-0000-0000CEB30000}"/>
    <cellStyle name="20% - Accent1 5 2 2 3 2 3 3" xfId="46214" xr:uid="{00000000-0005-0000-0000-0000CFB30000}"/>
    <cellStyle name="20% - Accent1 5 2 2 3 2 3 3 2" xfId="46215" xr:uid="{00000000-0005-0000-0000-0000D0B30000}"/>
    <cellStyle name="20% - Accent1 5 2 2 3 2 3 4" xfId="46216" xr:uid="{00000000-0005-0000-0000-0000D1B30000}"/>
    <cellStyle name="20% - Accent1 5 2 2 3 2 4" xfId="46217" xr:uid="{00000000-0005-0000-0000-0000D2B30000}"/>
    <cellStyle name="20% - Accent1 5 2 2 3 2 4 2" xfId="46218" xr:uid="{00000000-0005-0000-0000-0000D3B30000}"/>
    <cellStyle name="20% - Accent1 5 2 2 3 2 4 2 2" xfId="46219" xr:uid="{00000000-0005-0000-0000-0000D4B30000}"/>
    <cellStyle name="20% - Accent1 5 2 2 3 2 4 2 2 2" xfId="46220" xr:uid="{00000000-0005-0000-0000-0000D5B30000}"/>
    <cellStyle name="20% - Accent1 5 2 2 3 2 4 2 3" xfId="46221" xr:uid="{00000000-0005-0000-0000-0000D6B30000}"/>
    <cellStyle name="20% - Accent1 5 2 2 3 2 4 3" xfId="46222" xr:uid="{00000000-0005-0000-0000-0000D7B30000}"/>
    <cellStyle name="20% - Accent1 5 2 2 3 2 4 3 2" xfId="46223" xr:uid="{00000000-0005-0000-0000-0000D8B30000}"/>
    <cellStyle name="20% - Accent1 5 2 2 3 2 4 4" xfId="46224" xr:uid="{00000000-0005-0000-0000-0000D9B30000}"/>
    <cellStyle name="20% - Accent1 5 2 2 3 2 5" xfId="46225" xr:uid="{00000000-0005-0000-0000-0000DAB30000}"/>
    <cellStyle name="20% - Accent1 5 2 2 3 2 5 2" xfId="46226" xr:uid="{00000000-0005-0000-0000-0000DBB30000}"/>
    <cellStyle name="20% - Accent1 5 2 2 3 2 5 2 2" xfId="46227" xr:uid="{00000000-0005-0000-0000-0000DCB30000}"/>
    <cellStyle name="20% - Accent1 5 2 2 3 2 5 3" xfId="46228" xr:uid="{00000000-0005-0000-0000-0000DDB30000}"/>
    <cellStyle name="20% - Accent1 5 2 2 3 2 6" xfId="46229" xr:uid="{00000000-0005-0000-0000-0000DEB30000}"/>
    <cellStyle name="20% - Accent1 5 2 2 3 2 6 2" xfId="46230" xr:uid="{00000000-0005-0000-0000-0000DFB30000}"/>
    <cellStyle name="20% - Accent1 5 2 2 3 2 6 2 2" xfId="46231" xr:uid="{00000000-0005-0000-0000-0000E0B30000}"/>
    <cellStyle name="20% - Accent1 5 2 2 3 2 6 3" xfId="46232" xr:uid="{00000000-0005-0000-0000-0000E1B30000}"/>
    <cellStyle name="20% - Accent1 5 2 2 3 2 7" xfId="46233" xr:uid="{00000000-0005-0000-0000-0000E2B30000}"/>
    <cellStyle name="20% - Accent1 5 2 2 3 2 7 2" xfId="46234" xr:uid="{00000000-0005-0000-0000-0000E3B30000}"/>
    <cellStyle name="20% - Accent1 5 2 2 3 2 8" xfId="46235" xr:uid="{00000000-0005-0000-0000-0000E4B30000}"/>
    <cellStyle name="20% - Accent1 5 2 2 3 2 8 2" xfId="46236" xr:uid="{00000000-0005-0000-0000-0000E5B30000}"/>
    <cellStyle name="20% - Accent1 5 2 2 3 2 9" xfId="46237" xr:uid="{00000000-0005-0000-0000-0000E6B30000}"/>
    <cellStyle name="20% - Accent1 5 2 2 3 3" xfId="46238" xr:uid="{00000000-0005-0000-0000-0000E7B30000}"/>
    <cellStyle name="20% - Accent1 5 2 2 3 3 2" xfId="46239" xr:uid="{00000000-0005-0000-0000-0000E8B30000}"/>
    <cellStyle name="20% - Accent1 5 2 2 3 3 2 2" xfId="46240" xr:uid="{00000000-0005-0000-0000-0000E9B30000}"/>
    <cellStyle name="20% - Accent1 5 2 2 3 3 2 2 2" xfId="46241" xr:uid="{00000000-0005-0000-0000-0000EAB30000}"/>
    <cellStyle name="20% - Accent1 5 2 2 3 3 2 2 2 2" xfId="46242" xr:uid="{00000000-0005-0000-0000-0000EBB30000}"/>
    <cellStyle name="20% - Accent1 5 2 2 3 3 2 2 3" xfId="46243" xr:uid="{00000000-0005-0000-0000-0000ECB30000}"/>
    <cellStyle name="20% - Accent1 5 2 2 3 3 2 3" xfId="46244" xr:uid="{00000000-0005-0000-0000-0000EDB30000}"/>
    <cellStyle name="20% - Accent1 5 2 2 3 3 2 3 2" xfId="46245" xr:uid="{00000000-0005-0000-0000-0000EEB30000}"/>
    <cellStyle name="20% - Accent1 5 2 2 3 3 2 4" xfId="46246" xr:uid="{00000000-0005-0000-0000-0000EFB30000}"/>
    <cellStyle name="20% - Accent1 5 2 2 3 3 3" xfId="46247" xr:uid="{00000000-0005-0000-0000-0000F0B30000}"/>
    <cellStyle name="20% - Accent1 5 2 2 3 3 3 2" xfId="46248" xr:uid="{00000000-0005-0000-0000-0000F1B30000}"/>
    <cellStyle name="20% - Accent1 5 2 2 3 3 3 2 2" xfId="46249" xr:uid="{00000000-0005-0000-0000-0000F2B30000}"/>
    <cellStyle name="20% - Accent1 5 2 2 3 3 3 2 2 2" xfId="46250" xr:uid="{00000000-0005-0000-0000-0000F3B30000}"/>
    <cellStyle name="20% - Accent1 5 2 2 3 3 3 2 3" xfId="46251" xr:uid="{00000000-0005-0000-0000-0000F4B30000}"/>
    <cellStyle name="20% - Accent1 5 2 2 3 3 3 3" xfId="46252" xr:uid="{00000000-0005-0000-0000-0000F5B30000}"/>
    <cellStyle name="20% - Accent1 5 2 2 3 3 3 3 2" xfId="46253" xr:uid="{00000000-0005-0000-0000-0000F6B30000}"/>
    <cellStyle name="20% - Accent1 5 2 2 3 3 3 4" xfId="46254" xr:uid="{00000000-0005-0000-0000-0000F7B30000}"/>
    <cellStyle name="20% - Accent1 5 2 2 3 3 4" xfId="46255" xr:uid="{00000000-0005-0000-0000-0000F8B30000}"/>
    <cellStyle name="20% - Accent1 5 2 2 3 3 4 2" xfId="46256" xr:uid="{00000000-0005-0000-0000-0000F9B30000}"/>
    <cellStyle name="20% - Accent1 5 2 2 3 3 4 2 2" xfId="46257" xr:uid="{00000000-0005-0000-0000-0000FAB30000}"/>
    <cellStyle name="20% - Accent1 5 2 2 3 3 4 2 2 2" xfId="46258" xr:uid="{00000000-0005-0000-0000-0000FBB30000}"/>
    <cellStyle name="20% - Accent1 5 2 2 3 3 4 2 3" xfId="46259" xr:uid="{00000000-0005-0000-0000-0000FCB30000}"/>
    <cellStyle name="20% - Accent1 5 2 2 3 3 4 3" xfId="46260" xr:uid="{00000000-0005-0000-0000-0000FDB30000}"/>
    <cellStyle name="20% - Accent1 5 2 2 3 3 4 3 2" xfId="46261" xr:uid="{00000000-0005-0000-0000-0000FEB30000}"/>
    <cellStyle name="20% - Accent1 5 2 2 3 3 4 4" xfId="46262" xr:uid="{00000000-0005-0000-0000-0000FFB30000}"/>
    <cellStyle name="20% - Accent1 5 2 2 3 3 5" xfId="46263" xr:uid="{00000000-0005-0000-0000-000000B40000}"/>
    <cellStyle name="20% - Accent1 5 2 2 3 3 5 2" xfId="46264" xr:uid="{00000000-0005-0000-0000-000001B40000}"/>
    <cellStyle name="20% - Accent1 5 2 2 3 3 5 2 2" xfId="46265" xr:uid="{00000000-0005-0000-0000-000002B40000}"/>
    <cellStyle name="20% - Accent1 5 2 2 3 3 5 3" xfId="46266" xr:uid="{00000000-0005-0000-0000-000003B40000}"/>
    <cellStyle name="20% - Accent1 5 2 2 3 3 6" xfId="46267" xr:uid="{00000000-0005-0000-0000-000004B40000}"/>
    <cellStyle name="20% - Accent1 5 2 2 3 3 6 2" xfId="46268" xr:uid="{00000000-0005-0000-0000-000005B40000}"/>
    <cellStyle name="20% - Accent1 5 2 2 3 3 6 2 2" xfId="46269" xr:uid="{00000000-0005-0000-0000-000006B40000}"/>
    <cellStyle name="20% - Accent1 5 2 2 3 3 6 3" xfId="46270" xr:uid="{00000000-0005-0000-0000-000007B40000}"/>
    <cellStyle name="20% - Accent1 5 2 2 3 3 7" xfId="46271" xr:uid="{00000000-0005-0000-0000-000008B40000}"/>
    <cellStyle name="20% - Accent1 5 2 2 3 3 7 2" xfId="46272" xr:uid="{00000000-0005-0000-0000-000009B40000}"/>
    <cellStyle name="20% - Accent1 5 2 2 3 3 8" xfId="46273" xr:uid="{00000000-0005-0000-0000-00000AB40000}"/>
    <cellStyle name="20% - Accent1 5 2 2 3 3 8 2" xfId="46274" xr:uid="{00000000-0005-0000-0000-00000BB40000}"/>
    <cellStyle name="20% - Accent1 5 2 2 3 3 9" xfId="46275" xr:uid="{00000000-0005-0000-0000-00000CB40000}"/>
    <cellStyle name="20% - Accent1 5 2 2 3 4" xfId="46276" xr:uid="{00000000-0005-0000-0000-00000DB40000}"/>
    <cellStyle name="20% - Accent1 5 2 2 3 4 2" xfId="46277" xr:uid="{00000000-0005-0000-0000-00000EB40000}"/>
    <cellStyle name="20% - Accent1 5 2 2 3 4 2 2" xfId="46278" xr:uid="{00000000-0005-0000-0000-00000FB40000}"/>
    <cellStyle name="20% - Accent1 5 2 2 3 4 2 2 2" xfId="46279" xr:uid="{00000000-0005-0000-0000-000010B40000}"/>
    <cellStyle name="20% - Accent1 5 2 2 3 4 2 3" xfId="46280" xr:uid="{00000000-0005-0000-0000-000011B40000}"/>
    <cellStyle name="20% - Accent1 5 2 2 3 4 3" xfId="46281" xr:uid="{00000000-0005-0000-0000-000012B40000}"/>
    <cellStyle name="20% - Accent1 5 2 2 3 4 3 2" xfId="46282" xr:uid="{00000000-0005-0000-0000-000013B40000}"/>
    <cellStyle name="20% - Accent1 5 2 2 3 4 4" xfId="46283" xr:uid="{00000000-0005-0000-0000-000014B40000}"/>
    <cellStyle name="20% - Accent1 5 2 2 3 5" xfId="46284" xr:uid="{00000000-0005-0000-0000-000015B40000}"/>
    <cellStyle name="20% - Accent1 5 2 2 3 5 2" xfId="46285" xr:uid="{00000000-0005-0000-0000-000016B40000}"/>
    <cellStyle name="20% - Accent1 5 2 2 3 5 2 2" xfId="46286" xr:uid="{00000000-0005-0000-0000-000017B40000}"/>
    <cellStyle name="20% - Accent1 5 2 2 3 5 2 2 2" xfId="46287" xr:uid="{00000000-0005-0000-0000-000018B40000}"/>
    <cellStyle name="20% - Accent1 5 2 2 3 5 2 3" xfId="46288" xr:uid="{00000000-0005-0000-0000-000019B40000}"/>
    <cellStyle name="20% - Accent1 5 2 2 3 5 3" xfId="46289" xr:uid="{00000000-0005-0000-0000-00001AB40000}"/>
    <cellStyle name="20% - Accent1 5 2 2 3 5 3 2" xfId="46290" xr:uid="{00000000-0005-0000-0000-00001BB40000}"/>
    <cellStyle name="20% - Accent1 5 2 2 3 5 4" xfId="46291" xr:uid="{00000000-0005-0000-0000-00001CB40000}"/>
    <cellStyle name="20% - Accent1 5 2 2 3 6" xfId="46292" xr:uid="{00000000-0005-0000-0000-00001DB40000}"/>
    <cellStyle name="20% - Accent1 5 2 2 3 6 2" xfId="46293" xr:uid="{00000000-0005-0000-0000-00001EB40000}"/>
    <cellStyle name="20% - Accent1 5 2 2 3 6 2 2" xfId="46294" xr:uid="{00000000-0005-0000-0000-00001FB40000}"/>
    <cellStyle name="20% - Accent1 5 2 2 3 6 2 2 2" xfId="46295" xr:uid="{00000000-0005-0000-0000-000020B40000}"/>
    <cellStyle name="20% - Accent1 5 2 2 3 6 2 3" xfId="46296" xr:uid="{00000000-0005-0000-0000-000021B40000}"/>
    <cellStyle name="20% - Accent1 5 2 2 3 6 3" xfId="46297" xr:uid="{00000000-0005-0000-0000-000022B40000}"/>
    <cellStyle name="20% - Accent1 5 2 2 3 6 3 2" xfId="46298" xr:uid="{00000000-0005-0000-0000-000023B40000}"/>
    <cellStyle name="20% - Accent1 5 2 2 3 6 4" xfId="46299" xr:uid="{00000000-0005-0000-0000-000024B40000}"/>
    <cellStyle name="20% - Accent1 5 2 2 3 7" xfId="46300" xr:uid="{00000000-0005-0000-0000-000025B40000}"/>
    <cellStyle name="20% - Accent1 5 2 2 3 7 2" xfId="46301" xr:uid="{00000000-0005-0000-0000-000026B40000}"/>
    <cellStyle name="20% - Accent1 5 2 2 3 7 2 2" xfId="46302" xr:uid="{00000000-0005-0000-0000-000027B40000}"/>
    <cellStyle name="20% - Accent1 5 2 2 3 7 3" xfId="46303" xr:uid="{00000000-0005-0000-0000-000028B40000}"/>
    <cellStyle name="20% - Accent1 5 2 2 3 8" xfId="46304" xr:uid="{00000000-0005-0000-0000-000029B40000}"/>
    <cellStyle name="20% - Accent1 5 2 2 3 8 2" xfId="46305" xr:uid="{00000000-0005-0000-0000-00002AB40000}"/>
    <cellStyle name="20% - Accent1 5 2 2 3 8 2 2" xfId="46306" xr:uid="{00000000-0005-0000-0000-00002BB40000}"/>
    <cellStyle name="20% - Accent1 5 2 2 3 8 3" xfId="46307" xr:uid="{00000000-0005-0000-0000-00002CB40000}"/>
    <cellStyle name="20% - Accent1 5 2 2 3 9" xfId="46308" xr:uid="{00000000-0005-0000-0000-00002DB40000}"/>
    <cellStyle name="20% - Accent1 5 2 2 3 9 2" xfId="46309" xr:uid="{00000000-0005-0000-0000-00002EB40000}"/>
    <cellStyle name="20% - Accent1 5 2 2 4" xfId="46310" xr:uid="{00000000-0005-0000-0000-00002FB40000}"/>
    <cellStyle name="20% - Accent1 5 2 2 4 10" xfId="46311" xr:uid="{00000000-0005-0000-0000-000030B40000}"/>
    <cellStyle name="20% - Accent1 5 2 2 4 10 2" xfId="46312" xr:uid="{00000000-0005-0000-0000-000031B40000}"/>
    <cellStyle name="20% - Accent1 5 2 2 4 11" xfId="46313" xr:uid="{00000000-0005-0000-0000-000032B40000}"/>
    <cellStyle name="20% - Accent1 5 2 2 4 2" xfId="46314" xr:uid="{00000000-0005-0000-0000-000033B40000}"/>
    <cellStyle name="20% - Accent1 5 2 2 4 2 2" xfId="46315" xr:uid="{00000000-0005-0000-0000-000034B40000}"/>
    <cellStyle name="20% - Accent1 5 2 2 4 2 2 2" xfId="46316" xr:uid="{00000000-0005-0000-0000-000035B40000}"/>
    <cellStyle name="20% - Accent1 5 2 2 4 2 2 2 2" xfId="46317" xr:uid="{00000000-0005-0000-0000-000036B40000}"/>
    <cellStyle name="20% - Accent1 5 2 2 4 2 2 2 2 2" xfId="46318" xr:uid="{00000000-0005-0000-0000-000037B40000}"/>
    <cellStyle name="20% - Accent1 5 2 2 4 2 2 2 3" xfId="46319" xr:uid="{00000000-0005-0000-0000-000038B40000}"/>
    <cellStyle name="20% - Accent1 5 2 2 4 2 2 3" xfId="46320" xr:uid="{00000000-0005-0000-0000-000039B40000}"/>
    <cellStyle name="20% - Accent1 5 2 2 4 2 2 3 2" xfId="46321" xr:uid="{00000000-0005-0000-0000-00003AB40000}"/>
    <cellStyle name="20% - Accent1 5 2 2 4 2 2 4" xfId="46322" xr:uid="{00000000-0005-0000-0000-00003BB40000}"/>
    <cellStyle name="20% - Accent1 5 2 2 4 2 3" xfId="46323" xr:uid="{00000000-0005-0000-0000-00003CB40000}"/>
    <cellStyle name="20% - Accent1 5 2 2 4 2 3 2" xfId="46324" xr:uid="{00000000-0005-0000-0000-00003DB40000}"/>
    <cellStyle name="20% - Accent1 5 2 2 4 2 3 2 2" xfId="46325" xr:uid="{00000000-0005-0000-0000-00003EB40000}"/>
    <cellStyle name="20% - Accent1 5 2 2 4 2 3 2 2 2" xfId="46326" xr:uid="{00000000-0005-0000-0000-00003FB40000}"/>
    <cellStyle name="20% - Accent1 5 2 2 4 2 3 2 3" xfId="46327" xr:uid="{00000000-0005-0000-0000-000040B40000}"/>
    <cellStyle name="20% - Accent1 5 2 2 4 2 3 3" xfId="46328" xr:uid="{00000000-0005-0000-0000-000041B40000}"/>
    <cellStyle name="20% - Accent1 5 2 2 4 2 3 3 2" xfId="46329" xr:uid="{00000000-0005-0000-0000-000042B40000}"/>
    <cellStyle name="20% - Accent1 5 2 2 4 2 3 4" xfId="46330" xr:uid="{00000000-0005-0000-0000-000043B40000}"/>
    <cellStyle name="20% - Accent1 5 2 2 4 2 4" xfId="46331" xr:uid="{00000000-0005-0000-0000-000044B40000}"/>
    <cellStyle name="20% - Accent1 5 2 2 4 2 4 2" xfId="46332" xr:uid="{00000000-0005-0000-0000-000045B40000}"/>
    <cellStyle name="20% - Accent1 5 2 2 4 2 4 2 2" xfId="46333" xr:uid="{00000000-0005-0000-0000-000046B40000}"/>
    <cellStyle name="20% - Accent1 5 2 2 4 2 4 2 2 2" xfId="46334" xr:uid="{00000000-0005-0000-0000-000047B40000}"/>
    <cellStyle name="20% - Accent1 5 2 2 4 2 4 2 3" xfId="46335" xr:uid="{00000000-0005-0000-0000-000048B40000}"/>
    <cellStyle name="20% - Accent1 5 2 2 4 2 4 3" xfId="46336" xr:uid="{00000000-0005-0000-0000-000049B40000}"/>
    <cellStyle name="20% - Accent1 5 2 2 4 2 4 3 2" xfId="46337" xr:uid="{00000000-0005-0000-0000-00004AB40000}"/>
    <cellStyle name="20% - Accent1 5 2 2 4 2 4 4" xfId="46338" xr:uid="{00000000-0005-0000-0000-00004BB40000}"/>
    <cellStyle name="20% - Accent1 5 2 2 4 2 5" xfId="46339" xr:uid="{00000000-0005-0000-0000-00004CB40000}"/>
    <cellStyle name="20% - Accent1 5 2 2 4 2 5 2" xfId="46340" xr:uid="{00000000-0005-0000-0000-00004DB40000}"/>
    <cellStyle name="20% - Accent1 5 2 2 4 2 5 2 2" xfId="46341" xr:uid="{00000000-0005-0000-0000-00004EB40000}"/>
    <cellStyle name="20% - Accent1 5 2 2 4 2 5 3" xfId="46342" xr:uid="{00000000-0005-0000-0000-00004FB40000}"/>
    <cellStyle name="20% - Accent1 5 2 2 4 2 6" xfId="46343" xr:uid="{00000000-0005-0000-0000-000050B40000}"/>
    <cellStyle name="20% - Accent1 5 2 2 4 2 6 2" xfId="46344" xr:uid="{00000000-0005-0000-0000-000051B40000}"/>
    <cellStyle name="20% - Accent1 5 2 2 4 2 6 2 2" xfId="46345" xr:uid="{00000000-0005-0000-0000-000052B40000}"/>
    <cellStyle name="20% - Accent1 5 2 2 4 2 6 3" xfId="46346" xr:uid="{00000000-0005-0000-0000-000053B40000}"/>
    <cellStyle name="20% - Accent1 5 2 2 4 2 7" xfId="46347" xr:uid="{00000000-0005-0000-0000-000054B40000}"/>
    <cellStyle name="20% - Accent1 5 2 2 4 2 7 2" xfId="46348" xr:uid="{00000000-0005-0000-0000-000055B40000}"/>
    <cellStyle name="20% - Accent1 5 2 2 4 2 8" xfId="46349" xr:uid="{00000000-0005-0000-0000-000056B40000}"/>
    <cellStyle name="20% - Accent1 5 2 2 4 2 8 2" xfId="46350" xr:uid="{00000000-0005-0000-0000-000057B40000}"/>
    <cellStyle name="20% - Accent1 5 2 2 4 2 9" xfId="46351" xr:uid="{00000000-0005-0000-0000-000058B40000}"/>
    <cellStyle name="20% - Accent1 5 2 2 4 3" xfId="46352" xr:uid="{00000000-0005-0000-0000-000059B40000}"/>
    <cellStyle name="20% - Accent1 5 2 2 4 3 2" xfId="46353" xr:uid="{00000000-0005-0000-0000-00005AB40000}"/>
    <cellStyle name="20% - Accent1 5 2 2 4 3 2 2" xfId="46354" xr:uid="{00000000-0005-0000-0000-00005BB40000}"/>
    <cellStyle name="20% - Accent1 5 2 2 4 3 2 2 2" xfId="46355" xr:uid="{00000000-0005-0000-0000-00005CB40000}"/>
    <cellStyle name="20% - Accent1 5 2 2 4 3 2 2 2 2" xfId="46356" xr:uid="{00000000-0005-0000-0000-00005DB40000}"/>
    <cellStyle name="20% - Accent1 5 2 2 4 3 2 2 3" xfId="46357" xr:uid="{00000000-0005-0000-0000-00005EB40000}"/>
    <cellStyle name="20% - Accent1 5 2 2 4 3 2 3" xfId="46358" xr:uid="{00000000-0005-0000-0000-00005FB40000}"/>
    <cellStyle name="20% - Accent1 5 2 2 4 3 2 3 2" xfId="46359" xr:uid="{00000000-0005-0000-0000-000060B40000}"/>
    <cellStyle name="20% - Accent1 5 2 2 4 3 2 4" xfId="46360" xr:uid="{00000000-0005-0000-0000-000061B40000}"/>
    <cellStyle name="20% - Accent1 5 2 2 4 3 3" xfId="46361" xr:uid="{00000000-0005-0000-0000-000062B40000}"/>
    <cellStyle name="20% - Accent1 5 2 2 4 3 3 2" xfId="46362" xr:uid="{00000000-0005-0000-0000-000063B40000}"/>
    <cellStyle name="20% - Accent1 5 2 2 4 3 3 2 2" xfId="46363" xr:uid="{00000000-0005-0000-0000-000064B40000}"/>
    <cellStyle name="20% - Accent1 5 2 2 4 3 3 2 2 2" xfId="46364" xr:uid="{00000000-0005-0000-0000-000065B40000}"/>
    <cellStyle name="20% - Accent1 5 2 2 4 3 3 2 3" xfId="46365" xr:uid="{00000000-0005-0000-0000-000066B40000}"/>
    <cellStyle name="20% - Accent1 5 2 2 4 3 3 3" xfId="46366" xr:uid="{00000000-0005-0000-0000-000067B40000}"/>
    <cellStyle name="20% - Accent1 5 2 2 4 3 3 3 2" xfId="46367" xr:uid="{00000000-0005-0000-0000-000068B40000}"/>
    <cellStyle name="20% - Accent1 5 2 2 4 3 3 4" xfId="46368" xr:uid="{00000000-0005-0000-0000-000069B40000}"/>
    <cellStyle name="20% - Accent1 5 2 2 4 3 4" xfId="46369" xr:uid="{00000000-0005-0000-0000-00006AB40000}"/>
    <cellStyle name="20% - Accent1 5 2 2 4 3 4 2" xfId="46370" xr:uid="{00000000-0005-0000-0000-00006BB40000}"/>
    <cellStyle name="20% - Accent1 5 2 2 4 3 4 2 2" xfId="46371" xr:uid="{00000000-0005-0000-0000-00006CB40000}"/>
    <cellStyle name="20% - Accent1 5 2 2 4 3 4 2 2 2" xfId="46372" xr:uid="{00000000-0005-0000-0000-00006DB40000}"/>
    <cellStyle name="20% - Accent1 5 2 2 4 3 4 2 3" xfId="46373" xr:uid="{00000000-0005-0000-0000-00006EB40000}"/>
    <cellStyle name="20% - Accent1 5 2 2 4 3 4 3" xfId="46374" xr:uid="{00000000-0005-0000-0000-00006FB40000}"/>
    <cellStyle name="20% - Accent1 5 2 2 4 3 4 3 2" xfId="46375" xr:uid="{00000000-0005-0000-0000-000070B40000}"/>
    <cellStyle name="20% - Accent1 5 2 2 4 3 4 4" xfId="46376" xr:uid="{00000000-0005-0000-0000-000071B40000}"/>
    <cellStyle name="20% - Accent1 5 2 2 4 3 5" xfId="46377" xr:uid="{00000000-0005-0000-0000-000072B40000}"/>
    <cellStyle name="20% - Accent1 5 2 2 4 3 5 2" xfId="46378" xr:uid="{00000000-0005-0000-0000-000073B40000}"/>
    <cellStyle name="20% - Accent1 5 2 2 4 3 5 2 2" xfId="46379" xr:uid="{00000000-0005-0000-0000-000074B40000}"/>
    <cellStyle name="20% - Accent1 5 2 2 4 3 5 3" xfId="46380" xr:uid="{00000000-0005-0000-0000-000075B40000}"/>
    <cellStyle name="20% - Accent1 5 2 2 4 3 6" xfId="46381" xr:uid="{00000000-0005-0000-0000-000076B40000}"/>
    <cellStyle name="20% - Accent1 5 2 2 4 3 6 2" xfId="46382" xr:uid="{00000000-0005-0000-0000-000077B40000}"/>
    <cellStyle name="20% - Accent1 5 2 2 4 3 6 2 2" xfId="46383" xr:uid="{00000000-0005-0000-0000-000078B40000}"/>
    <cellStyle name="20% - Accent1 5 2 2 4 3 6 3" xfId="46384" xr:uid="{00000000-0005-0000-0000-000079B40000}"/>
    <cellStyle name="20% - Accent1 5 2 2 4 3 7" xfId="46385" xr:uid="{00000000-0005-0000-0000-00007AB40000}"/>
    <cellStyle name="20% - Accent1 5 2 2 4 3 7 2" xfId="46386" xr:uid="{00000000-0005-0000-0000-00007BB40000}"/>
    <cellStyle name="20% - Accent1 5 2 2 4 3 8" xfId="46387" xr:uid="{00000000-0005-0000-0000-00007CB40000}"/>
    <cellStyle name="20% - Accent1 5 2 2 4 3 8 2" xfId="46388" xr:uid="{00000000-0005-0000-0000-00007DB40000}"/>
    <cellStyle name="20% - Accent1 5 2 2 4 3 9" xfId="46389" xr:uid="{00000000-0005-0000-0000-00007EB40000}"/>
    <cellStyle name="20% - Accent1 5 2 2 4 4" xfId="46390" xr:uid="{00000000-0005-0000-0000-00007FB40000}"/>
    <cellStyle name="20% - Accent1 5 2 2 4 4 2" xfId="46391" xr:uid="{00000000-0005-0000-0000-000080B40000}"/>
    <cellStyle name="20% - Accent1 5 2 2 4 4 2 2" xfId="46392" xr:uid="{00000000-0005-0000-0000-000081B40000}"/>
    <cellStyle name="20% - Accent1 5 2 2 4 4 2 2 2" xfId="46393" xr:uid="{00000000-0005-0000-0000-000082B40000}"/>
    <cellStyle name="20% - Accent1 5 2 2 4 4 2 3" xfId="46394" xr:uid="{00000000-0005-0000-0000-000083B40000}"/>
    <cellStyle name="20% - Accent1 5 2 2 4 4 3" xfId="46395" xr:uid="{00000000-0005-0000-0000-000084B40000}"/>
    <cellStyle name="20% - Accent1 5 2 2 4 4 3 2" xfId="46396" xr:uid="{00000000-0005-0000-0000-000085B40000}"/>
    <cellStyle name="20% - Accent1 5 2 2 4 4 4" xfId="46397" xr:uid="{00000000-0005-0000-0000-000086B40000}"/>
    <cellStyle name="20% - Accent1 5 2 2 4 5" xfId="46398" xr:uid="{00000000-0005-0000-0000-000087B40000}"/>
    <cellStyle name="20% - Accent1 5 2 2 4 5 2" xfId="46399" xr:uid="{00000000-0005-0000-0000-000088B40000}"/>
    <cellStyle name="20% - Accent1 5 2 2 4 5 2 2" xfId="46400" xr:uid="{00000000-0005-0000-0000-000089B40000}"/>
    <cellStyle name="20% - Accent1 5 2 2 4 5 2 2 2" xfId="46401" xr:uid="{00000000-0005-0000-0000-00008AB40000}"/>
    <cellStyle name="20% - Accent1 5 2 2 4 5 2 3" xfId="46402" xr:uid="{00000000-0005-0000-0000-00008BB40000}"/>
    <cellStyle name="20% - Accent1 5 2 2 4 5 3" xfId="46403" xr:uid="{00000000-0005-0000-0000-00008CB40000}"/>
    <cellStyle name="20% - Accent1 5 2 2 4 5 3 2" xfId="46404" xr:uid="{00000000-0005-0000-0000-00008DB40000}"/>
    <cellStyle name="20% - Accent1 5 2 2 4 5 4" xfId="46405" xr:uid="{00000000-0005-0000-0000-00008EB40000}"/>
    <cellStyle name="20% - Accent1 5 2 2 4 6" xfId="46406" xr:uid="{00000000-0005-0000-0000-00008FB40000}"/>
    <cellStyle name="20% - Accent1 5 2 2 4 6 2" xfId="46407" xr:uid="{00000000-0005-0000-0000-000090B40000}"/>
    <cellStyle name="20% - Accent1 5 2 2 4 6 2 2" xfId="46408" xr:uid="{00000000-0005-0000-0000-000091B40000}"/>
    <cellStyle name="20% - Accent1 5 2 2 4 6 2 2 2" xfId="46409" xr:uid="{00000000-0005-0000-0000-000092B40000}"/>
    <cellStyle name="20% - Accent1 5 2 2 4 6 2 3" xfId="46410" xr:uid="{00000000-0005-0000-0000-000093B40000}"/>
    <cellStyle name="20% - Accent1 5 2 2 4 6 3" xfId="46411" xr:uid="{00000000-0005-0000-0000-000094B40000}"/>
    <cellStyle name="20% - Accent1 5 2 2 4 6 3 2" xfId="46412" xr:uid="{00000000-0005-0000-0000-000095B40000}"/>
    <cellStyle name="20% - Accent1 5 2 2 4 6 4" xfId="46413" xr:uid="{00000000-0005-0000-0000-000096B40000}"/>
    <cellStyle name="20% - Accent1 5 2 2 4 7" xfId="46414" xr:uid="{00000000-0005-0000-0000-000097B40000}"/>
    <cellStyle name="20% - Accent1 5 2 2 4 7 2" xfId="46415" xr:uid="{00000000-0005-0000-0000-000098B40000}"/>
    <cellStyle name="20% - Accent1 5 2 2 4 7 2 2" xfId="46416" xr:uid="{00000000-0005-0000-0000-000099B40000}"/>
    <cellStyle name="20% - Accent1 5 2 2 4 7 3" xfId="46417" xr:uid="{00000000-0005-0000-0000-00009AB40000}"/>
    <cellStyle name="20% - Accent1 5 2 2 4 8" xfId="46418" xr:uid="{00000000-0005-0000-0000-00009BB40000}"/>
    <cellStyle name="20% - Accent1 5 2 2 4 8 2" xfId="46419" xr:uid="{00000000-0005-0000-0000-00009CB40000}"/>
    <cellStyle name="20% - Accent1 5 2 2 4 8 2 2" xfId="46420" xr:uid="{00000000-0005-0000-0000-00009DB40000}"/>
    <cellStyle name="20% - Accent1 5 2 2 4 8 3" xfId="46421" xr:uid="{00000000-0005-0000-0000-00009EB40000}"/>
    <cellStyle name="20% - Accent1 5 2 2 4 9" xfId="46422" xr:uid="{00000000-0005-0000-0000-00009FB40000}"/>
    <cellStyle name="20% - Accent1 5 2 2 4 9 2" xfId="46423" xr:uid="{00000000-0005-0000-0000-0000A0B40000}"/>
    <cellStyle name="20% - Accent1 5 2 2 5" xfId="46424" xr:uid="{00000000-0005-0000-0000-0000A1B40000}"/>
    <cellStyle name="20% - Accent1 5 2 2 5 2" xfId="46425" xr:uid="{00000000-0005-0000-0000-0000A2B40000}"/>
    <cellStyle name="20% - Accent1 5 2 2 5 2 2" xfId="46426" xr:uid="{00000000-0005-0000-0000-0000A3B40000}"/>
    <cellStyle name="20% - Accent1 5 2 2 5 2 2 2" xfId="46427" xr:uid="{00000000-0005-0000-0000-0000A4B40000}"/>
    <cellStyle name="20% - Accent1 5 2 2 5 2 2 2 2" xfId="46428" xr:uid="{00000000-0005-0000-0000-0000A5B40000}"/>
    <cellStyle name="20% - Accent1 5 2 2 5 2 2 3" xfId="46429" xr:uid="{00000000-0005-0000-0000-0000A6B40000}"/>
    <cellStyle name="20% - Accent1 5 2 2 5 2 3" xfId="46430" xr:uid="{00000000-0005-0000-0000-0000A7B40000}"/>
    <cellStyle name="20% - Accent1 5 2 2 5 2 3 2" xfId="46431" xr:uid="{00000000-0005-0000-0000-0000A8B40000}"/>
    <cellStyle name="20% - Accent1 5 2 2 5 2 4" xfId="46432" xr:uid="{00000000-0005-0000-0000-0000A9B40000}"/>
    <cellStyle name="20% - Accent1 5 2 2 5 3" xfId="46433" xr:uid="{00000000-0005-0000-0000-0000AAB40000}"/>
    <cellStyle name="20% - Accent1 5 2 2 5 3 2" xfId="46434" xr:uid="{00000000-0005-0000-0000-0000ABB40000}"/>
    <cellStyle name="20% - Accent1 5 2 2 5 3 2 2" xfId="46435" xr:uid="{00000000-0005-0000-0000-0000ACB40000}"/>
    <cellStyle name="20% - Accent1 5 2 2 5 3 2 2 2" xfId="46436" xr:uid="{00000000-0005-0000-0000-0000ADB40000}"/>
    <cellStyle name="20% - Accent1 5 2 2 5 3 2 3" xfId="46437" xr:uid="{00000000-0005-0000-0000-0000AEB40000}"/>
    <cellStyle name="20% - Accent1 5 2 2 5 3 3" xfId="46438" xr:uid="{00000000-0005-0000-0000-0000AFB40000}"/>
    <cellStyle name="20% - Accent1 5 2 2 5 3 3 2" xfId="46439" xr:uid="{00000000-0005-0000-0000-0000B0B40000}"/>
    <cellStyle name="20% - Accent1 5 2 2 5 3 4" xfId="46440" xr:uid="{00000000-0005-0000-0000-0000B1B40000}"/>
    <cellStyle name="20% - Accent1 5 2 2 5 4" xfId="46441" xr:uid="{00000000-0005-0000-0000-0000B2B40000}"/>
    <cellStyle name="20% - Accent1 5 2 2 5 4 2" xfId="46442" xr:uid="{00000000-0005-0000-0000-0000B3B40000}"/>
    <cellStyle name="20% - Accent1 5 2 2 5 4 2 2" xfId="46443" xr:uid="{00000000-0005-0000-0000-0000B4B40000}"/>
    <cellStyle name="20% - Accent1 5 2 2 5 4 2 2 2" xfId="46444" xr:uid="{00000000-0005-0000-0000-0000B5B40000}"/>
    <cellStyle name="20% - Accent1 5 2 2 5 4 2 3" xfId="46445" xr:uid="{00000000-0005-0000-0000-0000B6B40000}"/>
    <cellStyle name="20% - Accent1 5 2 2 5 4 3" xfId="46446" xr:uid="{00000000-0005-0000-0000-0000B7B40000}"/>
    <cellStyle name="20% - Accent1 5 2 2 5 4 3 2" xfId="46447" xr:uid="{00000000-0005-0000-0000-0000B8B40000}"/>
    <cellStyle name="20% - Accent1 5 2 2 5 4 4" xfId="46448" xr:uid="{00000000-0005-0000-0000-0000B9B40000}"/>
    <cellStyle name="20% - Accent1 5 2 2 5 5" xfId="46449" xr:uid="{00000000-0005-0000-0000-0000BAB40000}"/>
    <cellStyle name="20% - Accent1 5 2 2 5 5 2" xfId="46450" xr:uid="{00000000-0005-0000-0000-0000BBB40000}"/>
    <cellStyle name="20% - Accent1 5 2 2 5 5 2 2" xfId="46451" xr:uid="{00000000-0005-0000-0000-0000BCB40000}"/>
    <cellStyle name="20% - Accent1 5 2 2 5 5 3" xfId="46452" xr:uid="{00000000-0005-0000-0000-0000BDB40000}"/>
    <cellStyle name="20% - Accent1 5 2 2 5 6" xfId="46453" xr:uid="{00000000-0005-0000-0000-0000BEB40000}"/>
    <cellStyle name="20% - Accent1 5 2 2 5 6 2" xfId="46454" xr:uid="{00000000-0005-0000-0000-0000BFB40000}"/>
    <cellStyle name="20% - Accent1 5 2 2 5 6 2 2" xfId="46455" xr:uid="{00000000-0005-0000-0000-0000C0B40000}"/>
    <cellStyle name="20% - Accent1 5 2 2 5 6 3" xfId="46456" xr:uid="{00000000-0005-0000-0000-0000C1B40000}"/>
    <cellStyle name="20% - Accent1 5 2 2 5 7" xfId="46457" xr:uid="{00000000-0005-0000-0000-0000C2B40000}"/>
    <cellStyle name="20% - Accent1 5 2 2 5 7 2" xfId="46458" xr:uid="{00000000-0005-0000-0000-0000C3B40000}"/>
    <cellStyle name="20% - Accent1 5 2 2 5 8" xfId="46459" xr:uid="{00000000-0005-0000-0000-0000C4B40000}"/>
    <cellStyle name="20% - Accent1 5 2 2 5 8 2" xfId="46460" xr:uid="{00000000-0005-0000-0000-0000C5B40000}"/>
    <cellStyle name="20% - Accent1 5 2 2 5 9" xfId="46461" xr:uid="{00000000-0005-0000-0000-0000C6B40000}"/>
    <cellStyle name="20% - Accent1 5 2 2 6" xfId="46462" xr:uid="{00000000-0005-0000-0000-0000C7B40000}"/>
    <cellStyle name="20% - Accent1 5 2 2 6 2" xfId="46463" xr:uid="{00000000-0005-0000-0000-0000C8B40000}"/>
    <cellStyle name="20% - Accent1 5 2 2 6 2 2" xfId="46464" xr:uid="{00000000-0005-0000-0000-0000C9B40000}"/>
    <cellStyle name="20% - Accent1 5 2 2 6 2 2 2" xfId="46465" xr:uid="{00000000-0005-0000-0000-0000CAB40000}"/>
    <cellStyle name="20% - Accent1 5 2 2 6 2 2 2 2" xfId="46466" xr:uid="{00000000-0005-0000-0000-0000CBB40000}"/>
    <cellStyle name="20% - Accent1 5 2 2 6 2 2 3" xfId="46467" xr:uid="{00000000-0005-0000-0000-0000CCB40000}"/>
    <cellStyle name="20% - Accent1 5 2 2 6 2 3" xfId="46468" xr:uid="{00000000-0005-0000-0000-0000CDB40000}"/>
    <cellStyle name="20% - Accent1 5 2 2 6 2 3 2" xfId="46469" xr:uid="{00000000-0005-0000-0000-0000CEB40000}"/>
    <cellStyle name="20% - Accent1 5 2 2 6 2 4" xfId="46470" xr:uid="{00000000-0005-0000-0000-0000CFB40000}"/>
    <cellStyle name="20% - Accent1 5 2 2 6 3" xfId="46471" xr:uid="{00000000-0005-0000-0000-0000D0B40000}"/>
    <cellStyle name="20% - Accent1 5 2 2 6 3 2" xfId="46472" xr:uid="{00000000-0005-0000-0000-0000D1B40000}"/>
    <cellStyle name="20% - Accent1 5 2 2 6 3 2 2" xfId="46473" xr:uid="{00000000-0005-0000-0000-0000D2B40000}"/>
    <cellStyle name="20% - Accent1 5 2 2 6 3 2 2 2" xfId="46474" xr:uid="{00000000-0005-0000-0000-0000D3B40000}"/>
    <cellStyle name="20% - Accent1 5 2 2 6 3 2 3" xfId="46475" xr:uid="{00000000-0005-0000-0000-0000D4B40000}"/>
    <cellStyle name="20% - Accent1 5 2 2 6 3 3" xfId="46476" xr:uid="{00000000-0005-0000-0000-0000D5B40000}"/>
    <cellStyle name="20% - Accent1 5 2 2 6 3 3 2" xfId="46477" xr:uid="{00000000-0005-0000-0000-0000D6B40000}"/>
    <cellStyle name="20% - Accent1 5 2 2 6 3 4" xfId="46478" xr:uid="{00000000-0005-0000-0000-0000D7B40000}"/>
    <cellStyle name="20% - Accent1 5 2 2 6 4" xfId="46479" xr:uid="{00000000-0005-0000-0000-0000D8B40000}"/>
    <cellStyle name="20% - Accent1 5 2 2 6 4 2" xfId="46480" xr:uid="{00000000-0005-0000-0000-0000D9B40000}"/>
    <cellStyle name="20% - Accent1 5 2 2 6 4 2 2" xfId="46481" xr:uid="{00000000-0005-0000-0000-0000DAB40000}"/>
    <cellStyle name="20% - Accent1 5 2 2 6 4 2 2 2" xfId="46482" xr:uid="{00000000-0005-0000-0000-0000DBB40000}"/>
    <cellStyle name="20% - Accent1 5 2 2 6 4 2 3" xfId="46483" xr:uid="{00000000-0005-0000-0000-0000DCB40000}"/>
    <cellStyle name="20% - Accent1 5 2 2 6 4 3" xfId="46484" xr:uid="{00000000-0005-0000-0000-0000DDB40000}"/>
    <cellStyle name="20% - Accent1 5 2 2 6 4 3 2" xfId="46485" xr:uid="{00000000-0005-0000-0000-0000DEB40000}"/>
    <cellStyle name="20% - Accent1 5 2 2 6 4 4" xfId="46486" xr:uid="{00000000-0005-0000-0000-0000DFB40000}"/>
    <cellStyle name="20% - Accent1 5 2 2 6 5" xfId="46487" xr:uid="{00000000-0005-0000-0000-0000E0B40000}"/>
    <cellStyle name="20% - Accent1 5 2 2 6 5 2" xfId="46488" xr:uid="{00000000-0005-0000-0000-0000E1B40000}"/>
    <cellStyle name="20% - Accent1 5 2 2 6 5 2 2" xfId="46489" xr:uid="{00000000-0005-0000-0000-0000E2B40000}"/>
    <cellStyle name="20% - Accent1 5 2 2 6 5 3" xfId="46490" xr:uid="{00000000-0005-0000-0000-0000E3B40000}"/>
    <cellStyle name="20% - Accent1 5 2 2 6 6" xfId="46491" xr:uid="{00000000-0005-0000-0000-0000E4B40000}"/>
    <cellStyle name="20% - Accent1 5 2 2 6 6 2" xfId="46492" xr:uid="{00000000-0005-0000-0000-0000E5B40000}"/>
    <cellStyle name="20% - Accent1 5 2 2 6 6 2 2" xfId="46493" xr:uid="{00000000-0005-0000-0000-0000E6B40000}"/>
    <cellStyle name="20% - Accent1 5 2 2 6 6 3" xfId="46494" xr:uid="{00000000-0005-0000-0000-0000E7B40000}"/>
    <cellStyle name="20% - Accent1 5 2 2 6 7" xfId="46495" xr:uid="{00000000-0005-0000-0000-0000E8B40000}"/>
    <cellStyle name="20% - Accent1 5 2 2 6 7 2" xfId="46496" xr:uid="{00000000-0005-0000-0000-0000E9B40000}"/>
    <cellStyle name="20% - Accent1 5 2 2 6 8" xfId="46497" xr:uid="{00000000-0005-0000-0000-0000EAB40000}"/>
    <cellStyle name="20% - Accent1 5 2 2 6 8 2" xfId="46498" xr:uid="{00000000-0005-0000-0000-0000EBB40000}"/>
    <cellStyle name="20% - Accent1 5 2 2 6 9" xfId="46499" xr:uid="{00000000-0005-0000-0000-0000ECB40000}"/>
    <cellStyle name="20% - Accent1 5 2 2 7" xfId="46500" xr:uid="{00000000-0005-0000-0000-0000EDB40000}"/>
    <cellStyle name="20% - Accent1 5 2 2 7 2" xfId="46501" xr:uid="{00000000-0005-0000-0000-0000EEB40000}"/>
    <cellStyle name="20% - Accent1 5 2 2 7 2 2" xfId="46502" xr:uid="{00000000-0005-0000-0000-0000EFB40000}"/>
    <cellStyle name="20% - Accent1 5 2 2 7 2 2 2" xfId="46503" xr:uid="{00000000-0005-0000-0000-0000F0B40000}"/>
    <cellStyle name="20% - Accent1 5 2 2 7 2 3" xfId="46504" xr:uid="{00000000-0005-0000-0000-0000F1B40000}"/>
    <cellStyle name="20% - Accent1 5 2 2 7 3" xfId="46505" xr:uid="{00000000-0005-0000-0000-0000F2B40000}"/>
    <cellStyle name="20% - Accent1 5 2 2 7 3 2" xfId="46506" xr:uid="{00000000-0005-0000-0000-0000F3B40000}"/>
    <cellStyle name="20% - Accent1 5 2 2 7 4" xfId="46507" xr:uid="{00000000-0005-0000-0000-0000F4B40000}"/>
    <cellStyle name="20% - Accent1 5 2 2 8" xfId="46508" xr:uid="{00000000-0005-0000-0000-0000F5B40000}"/>
    <cellStyle name="20% - Accent1 5 2 2 8 2" xfId="46509" xr:uid="{00000000-0005-0000-0000-0000F6B40000}"/>
    <cellStyle name="20% - Accent1 5 2 2 8 2 2" xfId="46510" xr:uid="{00000000-0005-0000-0000-0000F7B40000}"/>
    <cellStyle name="20% - Accent1 5 2 2 8 2 2 2" xfId="46511" xr:uid="{00000000-0005-0000-0000-0000F8B40000}"/>
    <cellStyle name="20% - Accent1 5 2 2 8 2 3" xfId="46512" xr:uid="{00000000-0005-0000-0000-0000F9B40000}"/>
    <cellStyle name="20% - Accent1 5 2 2 8 3" xfId="46513" xr:uid="{00000000-0005-0000-0000-0000FAB40000}"/>
    <cellStyle name="20% - Accent1 5 2 2 8 3 2" xfId="46514" xr:uid="{00000000-0005-0000-0000-0000FBB40000}"/>
    <cellStyle name="20% - Accent1 5 2 2 8 4" xfId="46515" xr:uid="{00000000-0005-0000-0000-0000FCB40000}"/>
    <cellStyle name="20% - Accent1 5 2 2 9" xfId="46516" xr:uid="{00000000-0005-0000-0000-0000FDB40000}"/>
    <cellStyle name="20% - Accent1 5 2 2 9 2" xfId="46517" xr:uid="{00000000-0005-0000-0000-0000FEB40000}"/>
    <cellStyle name="20% - Accent1 5 2 2 9 2 2" xfId="46518" xr:uid="{00000000-0005-0000-0000-0000FFB40000}"/>
    <cellStyle name="20% - Accent1 5 2 2 9 2 2 2" xfId="46519" xr:uid="{00000000-0005-0000-0000-000000B50000}"/>
    <cellStyle name="20% - Accent1 5 2 2 9 2 3" xfId="46520" xr:uid="{00000000-0005-0000-0000-000001B50000}"/>
    <cellStyle name="20% - Accent1 5 2 2 9 3" xfId="46521" xr:uid="{00000000-0005-0000-0000-000002B50000}"/>
    <cellStyle name="20% - Accent1 5 2 2 9 3 2" xfId="46522" xr:uid="{00000000-0005-0000-0000-000003B50000}"/>
    <cellStyle name="20% - Accent1 5 2 2 9 4" xfId="46523" xr:uid="{00000000-0005-0000-0000-000004B50000}"/>
    <cellStyle name="20% - Accent1 5 2 3" xfId="46524" xr:uid="{00000000-0005-0000-0000-000005B50000}"/>
    <cellStyle name="20% - Accent1 5 2 3 10" xfId="46525" xr:uid="{00000000-0005-0000-0000-000006B50000}"/>
    <cellStyle name="20% - Accent1 5 2 3 10 2" xfId="46526" xr:uid="{00000000-0005-0000-0000-000007B50000}"/>
    <cellStyle name="20% - Accent1 5 2 3 11" xfId="46527" xr:uid="{00000000-0005-0000-0000-000008B50000}"/>
    <cellStyle name="20% - Accent1 5 2 3 2" xfId="46528" xr:uid="{00000000-0005-0000-0000-000009B50000}"/>
    <cellStyle name="20% - Accent1 5 2 3 2 2" xfId="46529" xr:uid="{00000000-0005-0000-0000-00000AB50000}"/>
    <cellStyle name="20% - Accent1 5 2 3 2 2 2" xfId="46530" xr:uid="{00000000-0005-0000-0000-00000BB50000}"/>
    <cellStyle name="20% - Accent1 5 2 3 2 2 2 2" xfId="46531" xr:uid="{00000000-0005-0000-0000-00000CB50000}"/>
    <cellStyle name="20% - Accent1 5 2 3 2 2 2 2 2" xfId="46532" xr:uid="{00000000-0005-0000-0000-00000DB50000}"/>
    <cellStyle name="20% - Accent1 5 2 3 2 2 2 3" xfId="46533" xr:uid="{00000000-0005-0000-0000-00000EB50000}"/>
    <cellStyle name="20% - Accent1 5 2 3 2 2 3" xfId="46534" xr:uid="{00000000-0005-0000-0000-00000FB50000}"/>
    <cellStyle name="20% - Accent1 5 2 3 2 2 3 2" xfId="46535" xr:uid="{00000000-0005-0000-0000-000010B50000}"/>
    <cellStyle name="20% - Accent1 5 2 3 2 2 4" xfId="46536" xr:uid="{00000000-0005-0000-0000-000011B50000}"/>
    <cellStyle name="20% - Accent1 5 2 3 2 3" xfId="46537" xr:uid="{00000000-0005-0000-0000-000012B50000}"/>
    <cellStyle name="20% - Accent1 5 2 3 2 3 2" xfId="46538" xr:uid="{00000000-0005-0000-0000-000013B50000}"/>
    <cellStyle name="20% - Accent1 5 2 3 2 3 2 2" xfId="46539" xr:uid="{00000000-0005-0000-0000-000014B50000}"/>
    <cellStyle name="20% - Accent1 5 2 3 2 3 2 2 2" xfId="46540" xr:uid="{00000000-0005-0000-0000-000015B50000}"/>
    <cellStyle name="20% - Accent1 5 2 3 2 3 2 3" xfId="46541" xr:uid="{00000000-0005-0000-0000-000016B50000}"/>
    <cellStyle name="20% - Accent1 5 2 3 2 3 3" xfId="46542" xr:uid="{00000000-0005-0000-0000-000017B50000}"/>
    <cellStyle name="20% - Accent1 5 2 3 2 3 3 2" xfId="46543" xr:uid="{00000000-0005-0000-0000-000018B50000}"/>
    <cellStyle name="20% - Accent1 5 2 3 2 3 4" xfId="46544" xr:uid="{00000000-0005-0000-0000-000019B50000}"/>
    <cellStyle name="20% - Accent1 5 2 3 2 4" xfId="46545" xr:uid="{00000000-0005-0000-0000-00001AB50000}"/>
    <cellStyle name="20% - Accent1 5 2 3 2 4 2" xfId="46546" xr:uid="{00000000-0005-0000-0000-00001BB50000}"/>
    <cellStyle name="20% - Accent1 5 2 3 2 4 2 2" xfId="46547" xr:uid="{00000000-0005-0000-0000-00001CB50000}"/>
    <cellStyle name="20% - Accent1 5 2 3 2 4 2 2 2" xfId="46548" xr:uid="{00000000-0005-0000-0000-00001DB50000}"/>
    <cellStyle name="20% - Accent1 5 2 3 2 4 2 3" xfId="46549" xr:uid="{00000000-0005-0000-0000-00001EB50000}"/>
    <cellStyle name="20% - Accent1 5 2 3 2 4 3" xfId="46550" xr:uid="{00000000-0005-0000-0000-00001FB50000}"/>
    <cellStyle name="20% - Accent1 5 2 3 2 4 3 2" xfId="46551" xr:uid="{00000000-0005-0000-0000-000020B50000}"/>
    <cellStyle name="20% - Accent1 5 2 3 2 4 4" xfId="46552" xr:uid="{00000000-0005-0000-0000-000021B50000}"/>
    <cellStyle name="20% - Accent1 5 2 3 2 5" xfId="46553" xr:uid="{00000000-0005-0000-0000-000022B50000}"/>
    <cellStyle name="20% - Accent1 5 2 3 2 5 2" xfId="46554" xr:uid="{00000000-0005-0000-0000-000023B50000}"/>
    <cellStyle name="20% - Accent1 5 2 3 2 5 2 2" xfId="46555" xr:uid="{00000000-0005-0000-0000-000024B50000}"/>
    <cellStyle name="20% - Accent1 5 2 3 2 5 3" xfId="46556" xr:uid="{00000000-0005-0000-0000-000025B50000}"/>
    <cellStyle name="20% - Accent1 5 2 3 2 6" xfId="46557" xr:uid="{00000000-0005-0000-0000-000026B50000}"/>
    <cellStyle name="20% - Accent1 5 2 3 2 6 2" xfId="46558" xr:uid="{00000000-0005-0000-0000-000027B50000}"/>
    <cellStyle name="20% - Accent1 5 2 3 2 6 2 2" xfId="46559" xr:uid="{00000000-0005-0000-0000-000028B50000}"/>
    <cellStyle name="20% - Accent1 5 2 3 2 6 3" xfId="46560" xr:uid="{00000000-0005-0000-0000-000029B50000}"/>
    <cellStyle name="20% - Accent1 5 2 3 2 7" xfId="46561" xr:uid="{00000000-0005-0000-0000-00002AB50000}"/>
    <cellStyle name="20% - Accent1 5 2 3 2 7 2" xfId="46562" xr:uid="{00000000-0005-0000-0000-00002BB50000}"/>
    <cellStyle name="20% - Accent1 5 2 3 2 8" xfId="46563" xr:uid="{00000000-0005-0000-0000-00002CB50000}"/>
    <cellStyle name="20% - Accent1 5 2 3 2 8 2" xfId="46564" xr:uid="{00000000-0005-0000-0000-00002DB50000}"/>
    <cellStyle name="20% - Accent1 5 2 3 2 9" xfId="46565" xr:uid="{00000000-0005-0000-0000-00002EB50000}"/>
    <cellStyle name="20% - Accent1 5 2 3 3" xfId="46566" xr:uid="{00000000-0005-0000-0000-00002FB50000}"/>
    <cellStyle name="20% - Accent1 5 2 3 3 2" xfId="46567" xr:uid="{00000000-0005-0000-0000-000030B50000}"/>
    <cellStyle name="20% - Accent1 5 2 3 3 2 2" xfId="46568" xr:uid="{00000000-0005-0000-0000-000031B50000}"/>
    <cellStyle name="20% - Accent1 5 2 3 3 2 2 2" xfId="46569" xr:uid="{00000000-0005-0000-0000-000032B50000}"/>
    <cellStyle name="20% - Accent1 5 2 3 3 2 2 2 2" xfId="46570" xr:uid="{00000000-0005-0000-0000-000033B50000}"/>
    <cellStyle name="20% - Accent1 5 2 3 3 2 2 3" xfId="46571" xr:uid="{00000000-0005-0000-0000-000034B50000}"/>
    <cellStyle name="20% - Accent1 5 2 3 3 2 3" xfId="46572" xr:uid="{00000000-0005-0000-0000-000035B50000}"/>
    <cellStyle name="20% - Accent1 5 2 3 3 2 3 2" xfId="46573" xr:uid="{00000000-0005-0000-0000-000036B50000}"/>
    <cellStyle name="20% - Accent1 5 2 3 3 2 4" xfId="46574" xr:uid="{00000000-0005-0000-0000-000037B50000}"/>
    <cellStyle name="20% - Accent1 5 2 3 3 3" xfId="46575" xr:uid="{00000000-0005-0000-0000-000038B50000}"/>
    <cellStyle name="20% - Accent1 5 2 3 3 3 2" xfId="46576" xr:uid="{00000000-0005-0000-0000-000039B50000}"/>
    <cellStyle name="20% - Accent1 5 2 3 3 3 2 2" xfId="46577" xr:uid="{00000000-0005-0000-0000-00003AB50000}"/>
    <cellStyle name="20% - Accent1 5 2 3 3 3 2 2 2" xfId="46578" xr:uid="{00000000-0005-0000-0000-00003BB50000}"/>
    <cellStyle name="20% - Accent1 5 2 3 3 3 2 3" xfId="46579" xr:uid="{00000000-0005-0000-0000-00003CB50000}"/>
    <cellStyle name="20% - Accent1 5 2 3 3 3 3" xfId="46580" xr:uid="{00000000-0005-0000-0000-00003DB50000}"/>
    <cellStyle name="20% - Accent1 5 2 3 3 3 3 2" xfId="46581" xr:uid="{00000000-0005-0000-0000-00003EB50000}"/>
    <cellStyle name="20% - Accent1 5 2 3 3 3 4" xfId="46582" xr:uid="{00000000-0005-0000-0000-00003FB50000}"/>
    <cellStyle name="20% - Accent1 5 2 3 3 4" xfId="46583" xr:uid="{00000000-0005-0000-0000-000040B50000}"/>
    <cellStyle name="20% - Accent1 5 2 3 3 4 2" xfId="46584" xr:uid="{00000000-0005-0000-0000-000041B50000}"/>
    <cellStyle name="20% - Accent1 5 2 3 3 4 2 2" xfId="46585" xr:uid="{00000000-0005-0000-0000-000042B50000}"/>
    <cellStyle name="20% - Accent1 5 2 3 3 4 2 2 2" xfId="46586" xr:uid="{00000000-0005-0000-0000-000043B50000}"/>
    <cellStyle name="20% - Accent1 5 2 3 3 4 2 3" xfId="46587" xr:uid="{00000000-0005-0000-0000-000044B50000}"/>
    <cellStyle name="20% - Accent1 5 2 3 3 4 3" xfId="46588" xr:uid="{00000000-0005-0000-0000-000045B50000}"/>
    <cellStyle name="20% - Accent1 5 2 3 3 4 3 2" xfId="46589" xr:uid="{00000000-0005-0000-0000-000046B50000}"/>
    <cellStyle name="20% - Accent1 5 2 3 3 4 4" xfId="46590" xr:uid="{00000000-0005-0000-0000-000047B50000}"/>
    <cellStyle name="20% - Accent1 5 2 3 3 5" xfId="46591" xr:uid="{00000000-0005-0000-0000-000048B50000}"/>
    <cellStyle name="20% - Accent1 5 2 3 3 5 2" xfId="46592" xr:uid="{00000000-0005-0000-0000-000049B50000}"/>
    <cellStyle name="20% - Accent1 5 2 3 3 5 2 2" xfId="46593" xr:uid="{00000000-0005-0000-0000-00004AB50000}"/>
    <cellStyle name="20% - Accent1 5 2 3 3 5 3" xfId="46594" xr:uid="{00000000-0005-0000-0000-00004BB50000}"/>
    <cellStyle name="20% - Accent1 5 2 3 3 6" xfId="46595" xr:uid="{00000000-0005-0000-0000-00004CB50000}"/>
    <cellStyle name="20% - Accent1 5 2 3 3 6 2" xfId="46596" xr:uid="{00000000-0005-0000-0000-00004DB50000}"/>
    <cellStyle name="20% - Accent1 5 2 3 3 6 2 2" xfId="46597" xr:uid="{00000000-0005-0000-0000-00004EB50000}"/>
    <cellStyle name="20% - Accent1 5 2 3 3 6 3" xfId="46598" xr:uid="{00000000-0005-0000-0000-00004FB50000}"/>
    <cellStyle name="20% - Accent1 5 2 3 3 7" xfId="46599" xr:uid="{00000000-0005-0000-0000-000050B50000}"/>
    <cellStyle name="20% - Accent1 5 2 3 3 7 2" xfId="46600" xr:uid="{00000000-0005-0000-0000-000051B50000}"/>
    <cellStyle name="20% - Accent1 5 2 3 3 8" xfId="46601" xr:uid="{00000000-0005-0000-0000-000052B50000}"/>
    <cellStyle name="20% - Accent1 5 2 3 3 8 2" xfId="46602" xr:uid="{00000000-0005-0000-0000-000053B50000}"/>
    <cellStyle name="20% - Accent1 5 2 3 3 9" xfId="46603" xr:uid="{00000000-0005-0000-0000-000054B50000}"/>
    <cellStyle name="20% - Accent1 5 2 3 4" xfId="46604" xr:uid="{00000000-0005-0000-0000-000055B50000}"/>
    <cellStyle name="20% - Accent1 5 2 3 4 2" xfId="46605" xr:uid="{00000000-0005-0000-0000-000056B50000}"/>
    <cellStyle name="20% - Accent1 5 2 3 4 2 2" xfId="46606" xr:uid="{00000000-0005-0000-0000-000057B50000}"/>
    <cellStyle name="20% - Accent1 5 2 3 4 2 2 2" xfId="46607" xr:uid="{00000000-0005-0000-0000-000058B50000}"/>
    <cellStyle name="20% - Accent1 5 2 3 4 2 3" xfId="46608" xr:uid="{00000000-0005-0000-0000-000059B50000}"/>
    <cellStyle name="20% - Accent1 5 2 3 4 3" xfId="46609" xr:uid="{00000000-0005-0000-0000-00005AB50000}"/>
    <cellStyle name="20% - Accent1 5 2 3 4 3 2" xfId="46610" xr:uid="{00000000-0005-0000-0000-00005BB50000}"/>
    <cellStyle name="20% - Accent1 5 2 3 4 4" xfId="46611" xr:uid="{00000000-0005-0000-0000-00005CB50000}"/>
    <cellStyle name="20% - Accent1 5 2 3 5" xfId="46612" xr:uid="{00000000-0005-0000-0000-00005DB50000}"/>
    <cellStyle name="20% - Accent1 5 2 3 5 2" xfId="46613" xr:uid="{00000000-0005-0000-0000-00005EB50000}"/>
    <cellStyle name="20% - Accent1 5 2 3 5 2 2" xfId="46614" xr:uid="{00000000-0005-0000-0000-00005FB50000}"/>
    <cellStyle name="20% - Accent1 5 2 3 5 2 2 2" xfId="46615" xr:uid="{00000000-0005-0000-0000-000060B50000}"/>
    <cellStyle name="20% - Accent1 5 2 3 5 2 3" xfId="46616" xr:uid="{00000000-0005-0000-0000-000061B50000}"/>
    <cellStyle name="20% - Accent1 5 2 3 5 3" xfId="46617" xr:uid="{00000000-0005-0000-0000-000062B50000}"/>
    <cellStyle name="20% - Accent1 5 2 3 5 3 2" xfId="46618" xr:uid="{00000000-0005-0000-0000-000063B50000}"/>
    <cellStyle name="20% - Accent1 5 2 3 5 4" xfId="46619" xr:uid="{00000000-0005-0000-0000-000064B50000}"/>
    <cellStyle name="20% - Accent1 5 2 3 6" xfId="46620" xr:uid="{00000000-0005-0000-0000-000065B50000}"/>
    <cellStyle name="20% - Accent1 5 2 3 6 2" xfId="46621" xr:uid="{00000000-0005-0000-0000-000066B50000}"/>
    <cellStyle name="20% - Accent1 5 2 3 6 2 2" xfId="46622" xr:uid="{00000000-0005-0000-0000-000067B50000}"/>
    <cellStyle name="20% - Accent1 5 2 3 6 2 2 2" xfId="46623" xr:uid="{00000000-0005-0000-0000-000068B50000}"/>
    <cellStyle name="20% - Accent1 5 2 3 6 2 3" xfId="46624" xr:uid="{00000000-0005-0000-0000-000069B50000}"/>
    <cellStyle name="20% - Accent1 5 2 3 6 3" xfId="46625" xr:uid="{00000000-0005-0000-0000-00006AB50000}"/>
    <cellStyle name="20% - Accent1 5 2 3 6 3 2" xfId="46626" xr:uid="{00000000-0005-0000-0000-00006BB50000}"/>
    <cellStyle name="20% - Accent1 5 2 3 6 4" xfId="46627" xr:uid="{00000000-0005-0000-0000-00006CB50000}"/>
    <cellStyle name="20% - Accent1 5 2 3 7" xfId="46628" xr:uid="{00000000-0005-0000-0000-00006DB50000}"/>
    <cellStyle name="20% - Accent1 5 2 3 7 2" xfId="46629" xr:uid="{00000000-0005-0000-0000-00006EB50000}"/>
    <cellStyle name="20% - Accent1 5 2 3 7 2 2" xfId="46630" xr:uid="{00000000-0005-0000-0000-00006FB50000}"/>
    <cellStyle name="20% - Accent1 5 2 3 7 3" xfId="46631" xr:uid="{00000000-0005-0000-0000-000070B50000}"/>
    <cellStyle name="20% - Accent1 5 2 3 8" xfId="46632" xr:uid="{00000000-0005-0000-0000-000071B50000}"/>
    <cellStyle name="20% - Accent1 5 2 3 8 2" xfId="46633" xr:uid="{00000000-0005-0000-0000-000072B50000}"/>
    <cellStyle name="20% - Accent1 5 2 3 8 2 2" xfId="46634" xr:uid="{00000000-0005-0000-0000-000073B50000}"/>
    <cellStyle name="20% - Accent1 5 2 3 8 3" xfId="46635" xr:uid="{00000000-0005-0000-0000-000074B50000}"/>
    <cellStyle name="20% - Accent1 5 2 3 9" xfId="46636" xr:uid="{00000000-0005-0000-0000-000075B50000}"/>
    <cellStyle name="20% - Accent1 5 2 3 9 2" xfId="46637" xr:uid="{00000000-0005-0000-0000-000076B50000}"/>
    <cellStyle name="20% - Accent1 5 2 4" xfId="46638" xr:uid="{00000000-0005-0000-0000-000077B50000}"/>
    <cellStyle name="20% - Accent1 5 2 4 10" xfId="46639" xr:uid="{00000000-0005-0000-0000-000078B50000}"/>
    <cellStyle name="20% - Accent1 5 2 4 10 2" xfId="46640" xr:uid="{00000000-0005-0000-0000-000079B50000}"/>
    <cellStyle name="20% - Accent1 5 2 4 11" xfId="46641" xr:uid="{00000000-0005-0000-0000-00007AB50000}"/>
    <cellStyle name="20% - Accent1 5 2 4 2" xfId="46642" xr:uid="{00000000-0005-0000-0000-00007BB50000}"/>
    <cellStyle name="20% - Accent1 5 2 4 2 2" xfId="46643" xr:uid="{00000000-0005-0000-0000-00007CB50000}"/>
    <cellStyle name="20% - Accent1 5 2 4 2 2 2" xfId="46644" xr:uid="{00000000-0005-0000-0000-00007DB50000}"/>
    <cellStyle name="20% - Accent1 5 2 4 2 2 2 2" xfId="46645" xr:uid="{00000000-0005-0000-0000-00007EB50000}"/>
    <cellStyle name="20% - Accent1 5 2 4 2 2 2 2 2" xfId="46646" xr:uid="{00000000-0005-0000-0000-00007FB50000}"/>
    <cellStyle name="20% - Accent1 5 2 4 2 2 2 3" xfId="46647" xr:uid="{00000000-0005-0000-0000-000080B50000}"/>
    <cellStyle name="20% - Accent1 5 2 4 2 2 3" xfId="46648" xr:uid="{00000000-0005-0000-0000-000081B50000}"/>
    <cellStyle name="20% - Accent1 5 2 4 2 2 3 2" xfId="46649" xr:uid="{00000000-0005-0000-0000-000082B50000}"/>
    <cellStyle name="20% - Accent1 5 2 4 2 2 4" xfId="46650" xr:uid="{00000000-0005-0000-0000-000083B50000}"/>
    <cellStyle name="20% - Accent1 5 2 4 2 3" xfId="46651" xr:uid="{00000000-0005-0000-0000-000084B50000}"/>
    <cellStyle name="20% - Accent1 5 2 4 2 3 2" xfId="46652" xr:uid="{00000000-0005-0000-0000-000085B50000}"/>
    <cellStyle name="20% - Accent1 5 2 4 2 3 2 2" xfId="46653" xr:uid="{00000000-0005-0000-0000-000086B50000}"/>
    <cellStyle name="20% - Accent1 5 2 4 2 3 2 2 2" xfId="46654" xr:uid="{00000000-0005-0000-0000-000087B50000}"/>
    <cellStyle name="20% - Accent1 5 2 4 2 3 2 3" xfId="46655" xr:uid="{00000000-0005-0000-0000-000088B50000}"/>
    <cellStyle name="20% - Accent1 5 2 4 2 3 3" xfId="46656" xr:uid="{00000000-0005-0000-0000-000089B50000}"/>
    <cellStyle name="20% - Accent1 5 2 4 2 3 3 2" xfId="46657" xr:uid="{00000000-0005-0000-0000-00008AB50000}"/>
    <cellStyle name="20% - Accent1 5 2 4 2 3 4" xfId="46658" xr:uid="{00000000-0005-0000-0000-00008BB50000}"/>
    <cellStyle name="20% - Accent1 5 2 4 2 4" xfId="46659" xr:uid="{00000000-0005-0000-0000-00008CB50000}"/>
    <cellStyle name="20% - Accent1 5 2 4 2 4 2" xfId="46660" xr:uid="{00000000-0005-0000-0000-00008DB50000}"/>
    <cellStyle name="20% - Accent1 5 2 4 2 4 2 2" xfId="46661" xr:uid="{00000000-0005-0000-0000-00008EB50000}"/>
    <cellStyle name="20% - Accent1 5 2 4 2 4 2 2 2" xfId="46662" xr:uid="{00000000-0005-0000-0000-00008FB50000}"/>
    <cellStyle name="20% - Accent1 5 2 4 2 4 2 3" xfId="46663" xr:uid="{00000000-0005-0000-0000-000090B50000}"/>
    <cellStyle name="20% - Accent1 5 2 4 2 4 3" xfId="46664" xr:uid="{00000000-0005-0000-0000-000091B50000}"/>
    <cellStyle name="20% - Accent1 5 2 4 2 4 3 2" xfId="46665" xr:uid="{00000000-0005-0000-0000-000092B50000}"/>
    <cellStyle name="20% - Accent1 5 2 4 2 4 4" xfId="46666" xr:uid="{00000000-0005-0000-0000-000093B50000}"/>
    <cellStyle name="20% - Accent1 5 2 4 2 5" xfId="46667" xr:uid="{00000000-0005-0000-0000-000094B50000}"/>
    <cellStyle name="20% - Accent1 5 2 4 2 5 2" xfId="46668" xr:uid="{00000000-0005-0000-0000-000095B50000}"/>
    <cellStyle name="20% - Accent1 5 2 4 2 5 2 2" xfId="46669" xr:uid="{00000000-0005-0000-0000-000096B50000}"/>
    <cellStyle name="20% - Accent1 5 2 4 2 5 3" xfId="46670" xr:uid="{00000000-0005-0000-0000-000097B50000}"/>
    <cellStyle name="20% - Accent1 5 2 4 2 6" xfId="46671" xr:uid="{00000000-0005-0000-0000-000098B50000}"/>
    <cellStyle name="20% - Accent1 5 2 4 2 6 2" xfId="46672" xr:uid="{00000000-0005-0000-0000-000099B50000}"/>
    <cellStyle name="20% - Accent1 5 2 4 2 6 2 2" xfId="46673" xr:uid="{00000000-0005-0000-0000-00009AB50000}"/>
    <cellStyle name="20% - Accent1 5 2 4 2 6 3" xfId="46674" xr:uid="{00000000-0005-0000-0000-00009BB50000}"/>
    <cellStyle name="20% - Accent1 5 2 4 2 7" xfId="46675" xr:uid="{00000000-0005-0000-0000-00009CB50000}"/>
    <cellStyle name="20% - Accent1 5 2 4 2 7 2" xfId="46676" xr:uid="{00000000-0005-0000-0000-00009DB50000}"/>
    <cellStyle name="20% - Accent1 5 2 4 2 8" xfId="46677" xr:uid="{00000000-0005-0000-0000-00009EB50000}"/>
    <cellStyle name="20% - Accent1 5 2 4 2 8 2" xfId="46678" xr:uid="{00000000-0005-0000-0000-00009FB50000}"/>
    <cellStyle name="20% - Accent1 5 2 4 2 9" xfId="46679" xr:uid="{00000000-0005-0000-0000-0000A0B50000}"/>
    <cellStyle name="20% - Accent1 5 2 4 3" xfId="46680" xr:uid="{00000000-0005-0000-0000-0000A1B50000}"/>
    <cellStyle name="20% - Accent1 5 2 4 3 2" xfId="46681" xr:uid="{00000000-0005-0000-0000-0000A2B50000}"/>
    <cellStyle name="20% - Accent1 5 2 4 3 2 2" xfId="46682" xr:uid="{00000000-0005-0000-0000-0000A3B50000}"/>
    <cellStyle name="20% - Accent1 5 2 4 3 2 2 2" xfId="46683" xr:uid="{00000000-0005-0000-0000-0000A4B50000}"/>
    <cellStyle name="20% - Accent1 5 2 4 3 2 2 2 2" xfId="46684" xr:uid="{00000000-0005-0000-0000-0000A5B50000}"/>
    <cellStyle name="20% - Accent1 5 2 4 3 2 2 3" xfId="46685" xr:uid="{00000000-0005-0000-0000-0000A6B50000}"/>
    <cellStyle name="20% - Accent1 5 2 4 3 2 3" xfId="46686" xr:uid="{00000000-0005-0000-0000-0000A7B50000}"/>
    <cellStyle name="20% - Accent1 5 2 4 3 2 3 2" xfId="46687" xr:uid="{00000000-0005-0000-0000-0000A8B50000}"/>
    <cellStyle name="20% - Accent1 5 2 4 3 2 4" xfId="46688" xr:uid="{00000000-0005-0000-0000-0000A9B50000}"/>
    <cellStyle name="20% - Accent1 5 2 4 3 3" xfId="46689" xr:uid="{00000000-0005-0000-0000-0000AAB50000}"/>
    <cellStyle name="20% - Accent1 5 2 4 3 3 2" xfId="46690" xr:uid="{00000000-0005-0000-0000-0000ABB50000}"/>
    <cellStyle name="20% - Accent1 5 2 4 3 3 2 2" xfId="46691" xr:uid="{00000000-0005-0000-0000-0000ACB50000}"/>
    <cellStyle name="20% - Accent1 5 2 4 3 3 2 2 2" xfId="46692" xr:uid="{00000000-0005-0000-0000-0000ADB50000}"/>
    <cellStyle name="20% - Accent1 5 2 4 3 3 2 3" xfId="46693" xr:uid="{00000000-0005-0000-0000-0000AEB50000}"/>
    <cellStyle name="20% - Accent1 5 2 4 3 3 3" xfId="46694" xr:uid="{00000000-0005-0000-0000-0000AFB50000}"/>
    <cellStyle name="20% - Accent1 5 2 4 3 3 3 2" xfId="46695" xr:uid="{00000000-0005-0000-0000-0000B0B50000}"/>
    <cellStyle name="20% - Accent1 5 2 4 3 3 4" xfId="46696" xr:uid="{00000000-0005-0000-0000-0000B1B50000}"/>
    <cellStyle name="20% - Accent1 5 2 4 3 4" xfId="46697" xr:uid="{00000000-0005-0000-0000-0000B2B50000}"/>
    <cellStyle name="20% - Accent1 5 2 4 3 4 2" xfId="46698" xr:uid="{00000000-0005-0000-0000-0000B3B50000}"/>
    <cellStyle name="20% - Accent1 5 2 4 3 4 2 2" xfId="46699" xr:uid="{00000000-0005-0000-0000-0000B4B50000}"/>
    <cellStyle name="20% - Accent1 5 2 4 3 4 2 2 2" xfId="46700" xr:uid="{00000000-0005-0000-0000-0000B5B50000}"/>
    <cellStyle name="20% - Accent1 5 2 4 3 4 2 3" xfId="46701" xr:uid="{00000000-0005-0000-0000-0000B6B50000}"/>
    <cellStyle name="20% - Accent1 5 2 4 3 4 3" xfId="46702" xr:uid="{00000000-0005-0000-0000-0000B7B50000}"/>
    <cellStyle name="20% - Accent1 5 2 4 3 4 3 2" xfId="46703" xr:uid="{00000000-0005-0000-0000-0000B8B50000}"/>
    <cellStyle name="20% - Accent1 5 2 4 3 4 4" xfId="46704" xr:uid="{00000000-0005-0000-0000-0000B9B50000}"/>
    <cellStyle name="20% - Accent1 5 2 4 3 5" xfId="46705" xr:uid="{00000000-0005-0000-0000-0000BAB50000}"/>
    <cellStyle name="20% - Accent1 5 2 4 3 5 2" xfId="46706" xr:uid="{00000000-0005-0000-0000-0000BBB50000}"/>
    <cellStyle name="20% - Accent1 5 2 4 3 5 2 2" xfId="46707" xr:uid="{00000000-0005-0000-0000-0000BCB50000}"/>
    <cellStyle name="20% - Accent1 5 2 4 3 5 3" xfId="46708" xr:uid="{00000000-0005-0000-0000-0000BDB50000}"/>
    <cellStyle name="20% - Accent1 5 2 4 3 6" xfId="46709" xr:uid="{00000000-0005-0000-0000-0000BEB50000}"/>
    <cellStyle name="20% - Accent1 5 2 4 3 6 2" xfId="46710" xr:uid="{00000000-0005-0000-0000-0000BFB50000}"/>
    <cellStyle name="20% - Accent1 5 2 4 3 6 2 2" xfId="46711" xr:uid="{00000000-0005-0000-0000-0000C0B50000}"/>
    <cellStyle name="20% - Accent1 5 2 4 3 6 3" xfId="46712" xr:uid="{00000000-0005-0000-0000-0000C1B50000}"/>
    <cellStyle name="20% - Accent1 5 2 4 3 7" xfId="46713" xr:uid="{00000000-0005-0000-0000-0000C2B50000}"/>
    <cellStyle name="20% - Accent1 5 2 4 3 7 2" xfId="46714" xr:uid="{00000000-0005-0000-0000-0000C3B50000}"/>
    <cellStyle name="20% - Accent1 5 2 4 3 8" xfId="46715" xr:uid="{00000000-0005-0000-0000-0000C4B50000}"/>
    <cellStyle name="20% - Accent1 5 2 4 3 8 2" xfId="46716" xr:uid="{00000000-0005-0000-0000-0000C5B50000}"/>
    <cellStyle name="20% - Accent1 5 2 4 3 9" xfId="46717" xr:uid="{00000000-0005-0000-0000-0000C6B50000}"/>
    <cellStyle name="20% - Accent1 5 2 4 4" xfId="46718" xr:uid="{00000000-0005-0000-0000-0000C7B50000}"/>
    <cellStyle name="20% - Accent1 5 2 4 4 2" xfId="46719" xr:uid="{00000000-0005-0000-0000-0000C8B50000}"/>
    <cellStyle name="20% - Accent1 5 2 4 4 2 2" xfId="46720" xr:uid="{00000000-0005-0000-0000-0000C9B50000}"/>
    <cellStyle name="20% - Accent1 5 2 4 4 2 2 2" xfId="46721" xr:uid="{00000000-0005-0000-0000-0000CAB50000}"/>
    <cellStyle name="20% - Accent1 5 2 4 4 2 3" xfId="46722" xr:uid="{00000000-0005-0000-0000-0000CBB50000}"/>
    <cellStyle name="20% - Accent1 5 2 4 4 3" xfId="46723" xr:uid="{00000000-0005-0000-0000-0000CCB50000}"/>
    <cellStyle name="20% - Accent1 5 2 4 4 3 2" xfId="46724" xr:uid="{00000000-0005-0000-0000-0000CDB50000}"/>
    <cellStyle name="20% - Accent1 5 2 4 4 4" xfId="46725" xr:uid="{00000000-0005-0000-0000-0000CEB50000}"/>
    <cellStyle name="20% - Accent1 5 2 4 5" xfId="46726" xr:uid="{00000000-0005-0000-0000-0000CFB50000}"/>
    <cellStyle name="20% - Accent1 5 2 4 5 2" xfId="46727" xr:uid="{00000000-0005-0000-0000-0000D0B50000}"/>
    <cellStyle name="20% - Accent1 5 2 4 5 2 2" xfId="46728" xr:uid="{00000000-0005-0000-0000-0000D1B50000}"/>
    <cellStyle name="20% - Accent1 5 2 4 5 2 2 2" xfId="46729" xr:uid="{00000000-0005-0000-0000-0000D2B50000}"/>
    <cellStyle name="20% - Accent1 5 2 4 5 2 3" xfId="46730" xr:uid="{00000000-0005-0000-0000-0000D3B50000}"/>
    <cellStyle name="20% - Accent1 5 2 4 5 3" xfId="46731" xr:uid="{00000000-0005-0000-0000-0000D4B50000}"/>
    <cellStyle name="20% - Accent1 5 2 4 5 3 2" xfId="46732" xr:uid="{00000000-0005-0000-0000-0000D5B50000}"/>
    <cellStyle name="20% - Accent1 5 2 4 5 4" xfId="46733" xr:uid="{00000000-0005-0000-0000-0000D6B50000}"/>
    <cellStyle name="20% - Accent1 5 2 4 6" xfId="46734" xr:uid="{00000000-0005-0000-0000-0000D7B50000}"/>
    <cellStyle name="20% - Accent1 5 2 4 6 2" xfId="46735" xr:uid="{00000000-0005-0000-0000-0000D8B50000}"/>
    <cellStyle name="20% - Accent1 5 2 4 6 2 2" xfId="46736" xr:uid="{00000000-0005-0000-0000-0000D9B50000}"/>
    <cellStyle name="20% - Accent1 5 2 4 6 2 2 2" xfId="46737" xr:uid="{00000000-0005-0000-0000-0000DAB50000}"/>
    <cellStyle name="20% - Accent1 5 2 4 6 2 3" xfId="46738" xr:uid="{00000000-0005-0000-0000-0000DBB50000}"/>
    <cellStyle name="20% - Accent1 5 2 4 6 3" xfId="46739" xr:uid="{00000000-0005-0000-0000-0000DCB50000}"/>
    <cellStyle name="20% - Accent1 5 2 4 6 3 2" xfId="46740" xr:uid="{00000000-0005-0000-0000-0000DDB50000}"/>
    <cellStyle name="20% - Accent1 5 2 4 6 4" xfId="46741" xr:uid="{00000000-0005-0000-0000-0000DEB50000}"/>
    <cellStyle name="20% - Accent1 5 2 4 7" xfId="46742" xr:uid="{00000000-0005-0000-0000-0000DFB50000}"/>
    <cellStyle name="20% - Accent1 5 2 4 7 2" xfId="46743" xr:uid="{00000000-0005-0000-0000-0000E0B50000}"/>
    <cellStyle name="20% - Accent1 5 2 4 7 2 2" xfId="46744" xr:uid="{00000000-0005-0000-0000-0000E1B50000}"/>
    <cellStyle name="20% - Accent1 5 2 4 7 3" xfId="46745" xr:uid="{00000000-0005-0000-0000-0000E2B50000}"/>
    <cellStyle name="20% - Accent1 5 2 4 8" xfId="46746" xr:uid="{00000000-0005-0000-0000-0000E3B50000}"/>
    <cellStyle name="20% - Accent1 5 2 4 8 2" xfId="46747" xr:uid="{00000000-0005-0000-0000-0000E4B50000}"/>
    <cellStyle name="20% - Accent1 5 2 4 8 2 2" xfId="46748" xr:uid="{00000000-0005-0000-0000-0000E5B50000}"/>
    <cellStyle name="20% - Accent1 5 2 4 8 3" xfId="46749" xr:uid="{00000000-0005-0000-0000-0000E6B50000}"/>
    <cellStyle name="20% - Accent1 5 2 4 9" xfId="46750" xr:uid="{00000000-0005-0000-0000-0000E7B50000}"/>
    <cellStyle name="20% - Accent1 5 2 4 9 2" xfId="46751" xr:uid="{00000000-0005-0000-0000-0000E8B50000}"/>
    <cellStyle name="20% - Accent1 5 2 5" xfId="46752" xr:uid="{00000000-0005-0000-0000-0000E9B50000}"/>
    <cellStyle name="20% - Accent1 5 2 5 10" xfId="46753" xr:uid="{00000000-0005-0000-0000-0000EAB50000}"/>
    <cellStyle name="20% - Accent1 5 2 5 10 2" xfId="46754" xr:uid="{00000000-0005-0000-0000-0000EBB50000}"/>
    <cellStyle name="20% - Accent1 5 2 5 11" xfId="46755" xr:uid="{00000000-0005-0000-0000-0000ECB50000}"/>
    <cellStyle name="20% - Accent1 5 2 5 2" xfId="46756" xr:uid="{00000000-0005-0000-0000-0000EDB50000}"/>
    <cellStyle name="20% - Accent1 5 2 5 2 2" xfId="46757" xr:uid="{00000000-0005-0000-0000-0000EEB50000}"/>
    <cellStyle name="20% - Accent1 5 2 5 2 2 2" xfId="46758" xr:uid="{00000000-0005-0000-0000-0000EFB50000}"/>
    <cellStyle name="20% - Accent1 5 2 5 2 2 2 2" xfId="46759" xr:uid="{00000000-0005-0000-0000-0000F0B50000}"/>
    <cellStyle name="20% - Accent1 5 2 5 2 2 2 2 2" xfId="46760" xr:uid="{00000000-0005-0000-0000-0000F1B50000}"/>
    <cellStyle name="20% - Accent1 5 2 5 2 2 2 3" xfId="46761" xr:uid="{00000000-0005-0000-0000-0000F2B50000}"/>
    <cellStyle name="20% - Accent1 5 2 5 2 2 3" xfId="46762" xr:uid="{00000000-0005-0000-0000-0000F3B50000}"/>
    <cellStyle name="20% - Accent1 5 2 5 2 2 3 2" xfId="46763" xr:uid="{00000000-0005-0000-0000-0000F4B50000}"/>
    <cellStyle name="20% - Accent1 5 2 5 2 2 4" xfId="46764" xr:uid="{00000000-0005-0000-0000-0000F5B50000}"/>
    <cellStyle name="20% - Accent1 5 2 5 2 3" xfId="46765" xr:uid="{00000000-0005-0000-0000-0000F6B50000}"/>
    <cellStyle name="20% - Accent1 5 2 5 2 3 2" xfId="46766" xr:uid="{00000000-0005-0000-0000-0000F7B50000}"/>
    <cellStyle name="20% - Accent1 5 2 5 2 3 2 2" xfId="46767" xr:uid="{00000000-0005-0000-0000-0000F8B50000}"/>
    <cellStyle name="20% - Accent1 5 2 5 2 3 2 2 2" xfId="46768" xr:uid="{00000000-0005-0000-0000-0000F9B50000}"/>
    <cellStyle name="20% - Accent1 5 2 5 2 3 2 3" xfId="46769" xr:uid="{00000000-0005-0000-0000-0000FAB50000}"/>
    <cellStyle name="20% - Accent1 5 2 5 2 3 3" xfId="46770" xr:uid="{00000000-0005-0000-0000-0000FBB50000}"/>
    <cellStyle name="20% - Accent1 5 2 5 2 3 3 2" xfId="46771" xr:uid="{00000000-0005-0000-0000-0000FCB50000}"/>
    <cellStyle name="20% - Accent1 5 2 5 2 3 4" xfId="46772" xr:uid="{00000000-0005-0000-0000-0000FDB50000}"/>
    <cellStyle name="20% - Accent1 5 2 5 2 4" xfId="46773" xr:uid="{00000000-0005-0000-0000-0000FEB50000}"/>
    <cellStyle name="20% - Accent1 5 2 5 2 4 2" xfId="46774" xr:uid="{00000000-0005-0000-0000-0000FFB50000}"/>
    <cellStyle name="20% - Accent1 5 2 5 2 4 2 2" xfId="46775" xr:uid="{00000000-0005-0000-0000-000000B60000}"/>
    <cellStyle name="20% - Accent1 5 2 5 2 4 2 2 2" xfId="46776" xr:uid="{00000000-0005-0000-0000-000001B60000}"/>
    <cellStyle name="20% - Accent1 5 2 5 2 4 2 3" xfId="46777" xr:uid="{00000000-0005-0000-0000-000002B60000}"/>
    <cellStyle name="20% - Accent1 5 2 5 2 4 3" xfId="46778" xr:uid="{00000000-0005-0000-0000-000003B60000}"/>
    <cellStyle name="20% - Accent1 5 2 5 2 4 3 2" xfId="46779" xr:uid="{00000000-0005-0000-0000-000004B60000}"/>
    <cellStyle name="20% - Accent1 5 2 5 2 4 4" xfId="46780" xr:uid="{00000000-0005-0000-0000-000005B60000}"/>
    <cellStyle name="20% - Accent1 5 2 5 2 5" xfId="46781" xr:uid="{00000000-0005-0000-0000-000006B60000}"/>
    <cellStyle name="20% - Accent1 5 2 5 2 5 2" xfId="46782" xr:uid="{00000000-0005-0000-0000-000007B60000}"/>
    <cellStyle name="20% - Accent1 5 2 5 2 5 2 2" xfId="46783" xr:uid="{00000000-0005-0000-0000-000008B60000}"/>
    <cellStyle name="20% - Accent1 5 2 5 2 5 3" xfId="46784" xr:uid="{00000000-0005-0000-0000-000009B60000}"/>
    <cellStyle name="20% - Accent1 5 2 5 2 6" xfId="46785" xr:uid="{00000000-0005-0000-0000-00000AB60000}"/>
    <cellStyle name="20% - Accent1 5 2 5 2 6 2" xfId="46786" xr:uid="{00000000-0005-0000-0000-00000BB60000}"/>
    <cellStyle name="20% - Accent1 5 2 5 2 6 2 2" xfId="46787" xr:uid="{00000000-0005-0000-0000-00000CB60000}"/>
    <cellStyle name="20% - Accent1 5 2 5 2 6 3" xfId="46788" xr:uid="{00000000-0005-0000-0000-00000DB60000}"/>
    <cellStyle name="20% - Accent1 5 2 5 2 7" xfId="46789" xr:uid="{00000000-0005-0000-0000-00000EB60000}"/>
    <cellStyle name="20% - Accent1 5 2 5 2 7 2" xfId="46790" xr:uid="{00000000-0005-0000-0000-00000FB60000}"/>
    <cellStyle name="20% - Accent1 5 2 5 2 8" xfId="46791" xr:uid="{00000000-0005-0000-0000-000010B60000}"/>
    <cellStyle name="20% - Accent1 5 2 5 2 8 2" xfId="46792" xr:uid="{00000000-0005-0000-0000-000011B60000}"/>
    <cellStyle name="20% - Accent1 5 2 5 2 9" xfId="46793" xr:uid="{00000000-0005-0000-0000-000012B60000}"/>
    <cellStyle name="20% - Accent1 5 2 5 3" xfId="46794" xr:uid="{00000000-0005-0000-0000-000013B60000}"/>
    <cellStyle name="20% - Accent1 5 2 5 3 2" xfId="46795" xr:uid="{00000000-0005-0000-0000-000014B60000}"/>
    <cellStyle name="20% - Accent1 5 2 5 3 2 2" xfId="46796" xr:uid="{00000000-0005-0000-0000-000015B60000}"/>
    <cellStyle name="20% - Accent1 5 2 5 3 2 2 2" xfId="46797" xr:uid="{00000000-0005-0000-0000-000016B60000}"/>
    <cellStyle name="20% - Accent1 5 2 5 3 2 2 2 2" xfId="46798" xr:uid="{00000000-0005-0000-0000-000017B60000}"/>
    <cellStyle name="20% - Accent1 5 2 5 3 2 2 3" xfId="46799" xr:uid="{00000000-0005-0000-0000-000018B60000}"/>
    <cellStyle name="20% - Accent1 5 2 5 3 2 3" xfId="46800" xr:uid="{00000000-0005-0000-0000-000019B60000}"/>
    <cellStyle name="20% - Accent1 5 2 5 3 2 3 2" xfId="46801" xr:uid="{00000000-0005-0000-0000-00001AB60000}"/>
    <cellStyle name="20% - Accent1 5 2 5 3 2 4" xfId="46802" xr:uid="{00000000-0005-0000-0000-00001BB60000}"/>
    <cellStyle name="20% - Accent1 5 2 5 3 3" xfId="46803" xr:uid="{00000000-0005-0000-0000-00001CB60000}"/>
    <cellStyle name="20% - Accent1 5 2 5 3 3 2" xfId="46804" xr:uid="{00000000-0005-0000-0000-00001DB60000}"/>
    <cellStyle name="20% - Accent1 5 2 5 3 3 2 2" xfId="46805" xr:uid="{00000000-0005-0000-0000-00001EB60000}"/>
    <cellStyle name="20% - Accent1 5 2 5 3 3 2 2 2" xfId="46806" xr:uid="{00000000-0005-0000-0000-00001FB60000}"/>
    <cellStyle name="20% - Accent1 5 2 5 3 3 2 3" xfId="46807" xr:uid="{00000000-0005-0000-0000-000020B60000}"/>
    <cellStyle name="20% - Accent1 5 2 5 3 3 3" xfId="46808" xr:uid="{00000000-0005-0000-0000-000021B60000}"/>
    <cellStyle name="20% - Accent1 5 2 5 3 3 3 2" xfId="46809" xr:uid="{00000000-0005-0000-0000-000022B60000}"/>
    <cellStyle name="20% - Accent1 5 2 5 3 3 4" xfId="46810" xr:uid="{00000000-0005-0000-0000-000023B60000}"/>
    <cellStyle name="20% - Accent1 5 2 5 3 4" xfId="46811" xr:uid="{00000000-0005-0000-0000-000024B60000}"/>
    <cellStyle name="20% - Accent1 5 2 5 3 4 2" xfId="46812" xr:uid="{00000000-0005-0000-0000-000025B60000}"/>
    <cellStyle name="20% - Accent1 5 2 5 3 4 2 2" xfId="46813" xr:uid="{00000000-0005-0000-0000-000026B60000}"/>
    <cellStyle name="20% - Accent1 5 2 5 3 4 2 2 2" xfId="46814" xr:uid="{00000000-0005-0000-0000-000027B60000}"/>
    <cellStyle name="20% - Accent1 5 2 5 3 4 2 3" xfId="46815" xr:uid="{00000000-0005-0000-0000-000028B60000}"/>
    <cellStyle name="20% - Accent1 5 2 5 3 4 3" xfId="46816" xr:uid="{00000000-0005-0000-0000-000029B60000}"/>
    <cellStyle name="20% - Accent1 5 2 5 3 4 3 2" xfId="46817" xr:uid="{00000000-0005-0000-0000-00002AB60000}"/>
    <cellStyle name="20% - Accent1 5 2 5 3 4 4" xfId="46818" xr:uid="{00000000-0005-0000-0000-00002BB60000}"/>
    <cellStyle name="20% - Accent1 5 2 5 3 5" xfId="46819" xr:uid="{00000000-0005-0000-0000-00002CB60000}"/>
    <cellStyle name="20% - Accent1 5 2 5 3 5 2" xfId="46820" xr:uid="{00000000-0005-0000-0000-00002DB60000}"/>
    <cellStyle name="20% - Accent1 5 2 5 3 5 2 2" xfId="46821" xr:uid="{00000000-0005-0000-0000-00002EB60000}"/>
    <cellStyle name="20% - Accent1 5 2 5 3 5 3" xfId="46822" xr:uid="{00000000-0005-0000-0000-00002FB60000}"/>
    <cellStyle name="20% - Accent1 5 2 5 3 6" xfId="46823" xr:uid="{00000000-0005-0000-0000-000030B60000}"/>
    <cellStyle name="20% - Accent1 5 2 5 3 6 2" xfId="46824" xr:uid="{00000000-0005-0000-0000-000031B60000}"/>
    <cellStyle name="20% - Accent1 5 2 5 3 6 2 2" xfId="46825" xr:uid="{00000000-0005-0000-0000-000032B60000}"/>
    <cellStyle name="20% - Accent1 5 2 5 3 6 3" xfId="46826" xr:uid="{00000000-0005-0000-0000-000033B60000}"/>
    <cellStyle name="20% - Accent1 5 2 5 3 7" xfId="46827" xr:uid="{00000000-0005-0000-0000-000034B60000}"/>
    <cellStyle name="20% - Accent1 5 2 5 3 7 2" xfId="46828" xr:uid="{00000000-0005-0000-0000-000035B60000}"/>
    <cellStyle name="20% - Accent1 5 2 5 3 8" xfId="46829" xr:uid="{00000000-0005-0000-0000-000036B60000}"/>
    <cellStyle name="20% - Accent1 5 2 5 3 8 2" xfId="46830" xr:uid="{00000000-0005-0000-0000-000037B60000}"/>
    <cellStyle name="20% - Accent1 5 2 5 3 9" xfId="46831" xr:uid="{00000000-0005-0000-0000-000038B60000}"/>
    <cellStyle name="20% - Accent1 5 2 5 4" xfId="46832" xr:uid="{00000000-0005-0000-0000-000039B60000}"/>
    <cellStyle name="20% - Accent1 5 2 5 4 2" xfId="46833" xr:uid="{00000000-0005-0000-0000-00003AB60000}"/>
    <cellStyle name="20% - Accent1 5 2 5 4 2 2" xfId="46834" xr:uid="{00000000-0005-0000-0000-00003BB60000}"/>
    <cellStyle name="20% - Accent1 5 2 5 4 2 2 2" xfId="46835" xr:uid="{00000000-0005-0000-0000-00003CB60000}"/>
    <cellStyle name="20% - Accent1 5 2 5 4 2 3" xfId="46836" xr:uid="{00000000-0005-0000-0000-00003DB60000}"/>
    <cellStyle name="20% - Accent1 5 2 5 4 3" xfId="46837" xr:uid="{00000000-0005-0000-0000-00003EB60000}"/>
    <cellStyle name="20% - Accent1 5 2 5 4 3 2" xfId="46838" xr:uid="{00000000-0005-0000-0000-00003FB60000}"/>
    <cellStyle name="20% - Accent1 5 2 5 4 4" xfId="46839" xr:uid="{00000000-0005-0000-0000-000040B60000}"/>
    <cellStyle name="20% - Accent1 5 2 5 5" xfId="46840" xr:uid="{00000000-0005-0000-0000-000041B60000}"/>
    <cellStyle name="20% - Accent1 5 2 5 5 2" xfId="46841" xr:uid="{00000000-0005-0000-0000-000042B60000}"/>
    <cellStyle name="20% - Accent1 5 2 5 5 2 2" xfId="46842" xr:uid="{00000000-0005-0000-0000-000043B60000}"/>
    <cellStyle name="20% - Accent1 5 2 5 5 2 2 2" xfId="46843" xr:uid="{00000000-0005-0000-0000-000044B60000}"/>
    <cellStyle name="20% - Accent1 5 2 5 5 2 3" xfId="46844" xr:uid="{00000000-0005-0000-0000-000045B60000}"/>
    <cellStyle name="20% - Accent1 5 2 5 5 3" xfId="46845" xr:uid="{00000000-0005-0000-0000-000046B60000}"/>
    <cellStyle name="20% - Accent1 5 2 5 5 3 2" xfId="46846" xr:uid="{00000000-0005-0000-0000-000047B60000}"/>
    <cellStyle name="20% - Accent1 5 2 5 5 4" xfId="46847" xr:uid="{00000000-0005-0000-0000-000048B60000}"/>
    <cellStyle name="20% - Accent1 5 2 5 6" xfId="46848" xr:uid="{00000000-0005-0000-0000-000049B60000}"/>
    <cellStyle name="20% - Accent1 5 2 5 6 2" xfId="46849" xr:uid="{00000000-0005-0000-0000-00004AB60000}"/>
    <cellStyle name="20% - Accent1 5 2 5 6 2 2" xfId="46850" xr:uid="{00000000-0005-0000-0000-00004BB60000}"/>
    <cellStyle name="20% - Accent1 5 2 5 6 2 2 2" xfId="46851" xr:uid="{00000000-0005-0000-0000-00004CB60000}"/>
    <cellStyle name="20% - Accent1 5 2 5 6 2 3" xfId="46852" xr:uid="{00000000-0005-0000-0000-00004DB60000}"/>
    <cellStyle name="20% - Accent1 5 2 5 6 3" xfId="46853" xr:uid="{00000000-0005-0000-0000-00004EB60000}"/>
    <cellStyle name="20% - Accent1 5 2 5 6 3 2" xfId="46854" xr:uid="{00000000-0005-0000-0000-00004FB60000}"/>
    <cellStyle name="20% - Accent1 5 2 5 6 4" xfId="46855" xr:uid="{00000000-0005-0000-0000-000050B60000}"/>
    <cellStyle name="20% - Accent1 5 2 5 7" xfId="46856" xr:uid="{00000000-0005-0000-0000-000051B60000}"/>
    <cellStyle name="20% - Accent1 5 2 5 7 2" xfId="46857" xr:uid="{00000000-0005-0000-0000-000052B60000}"/>
    <cellStyle name="20% - Accent1 5 2 5 7 2 2" xfId="46858" xr:uid="{00000000-0005-0000-0000-000053B60000}"/>
    <cellStyle name="20% - Accent1 5 2 5 7 3" xfId="46859" xr:uid="{00000000-0005-0000-0000-000054B60000}"/>
    <cellStyle name="20% - Accent1 5 2 5 8" xfId="46860" xr:uid="{00000000-0005-0000-0000-000055B60000}"/>
    <cellStyle name="20% - Accent1 5 2 5 8 2" xfId="46861" xr:uid="{00000000-0005-0000-0000-000056B60000}"/>
    <cellStyle name="20% - Accent1 5 2 5 8 2 2" xfId="46862" xr:uid="{00000000-0005-0000-0000-000057B60000}"/>
    <cellStyle name="20% - Accent1 5 2 5 8 3" xfId="46863" xr:uid="{00000000-0005-0000-0000-000058B60000}"/>
    <cellStyle name="20% - Accent1 5 2 5 9" xfId="46864" xr:uid="{00000000-0005-0000-0000-000059B60000}"/>
    <cellStyle name="20% - Accent1 5 2 5 9 2" xfId="46865" xr:uid="{00000000-0005-0000-0000-00005AB60000}"/>
    <cellStyle name="20% - Accent1 5 2 6" xfId="46866" xr:uid="{00000000-0005-0000-0000-00005BB60000}"/>
    <cellStyle name="20% - Accent1 5 2 6 2" xfId="46867" xr:uid="{00000000-0005-0000-0000-00005CB60000}"/>
    <cellStyle name="20% - Accent1 5 2 6 2 2" xfId="46868" xr:uid="{00000000-0005-0000-0000-00005DB60000}"/>
    <cellStyle name="20% - Accent1 5 2 6 2 2 2" xfId="46869" xr:uid="{00000000-0005-0000-0000-00005EB60000}"/>
    <cellStyle name="20% - Accent1 5 2 6 2 2 2 2" xfId="46870" xr:uid="{00000000-0005-0000-0000-00005FB60000}"/>
    <cellStyle name="20% - Accent1 5 2 6 2 2 3" xfId="46871" xr:uid="{00000000-0005-0000-0000-000060B60000}"/>
    <cellStyle name="20% - Accent1 5 2 6 2 3" xfId="46872" xr:uid="{00000000-0005-0000-0000-000061B60000}"/>
    <cellStyle name="20% - Accent1 5 2 6 2 3 2" xfId="46873" xr:uid="{00000000-0005-0000-0000-000062B60000}"/>
    <cellStyle name="20% - Accent1 5 2 6 2 4" xfId="46874" xr:uid="{00000000-0005-0000-0000-000063B60000}"/>
    <cellStyle name="20% - Accent1 5 2 6 3" xfId="46875" xr:uid="{00000000-0005-0000-0000-000064B60000}"/>
    <cellStyle name="20% - Accent1 5 2 6 3 2" xfId="46876" xr:uid="{00000000-0005-0000-0000-000065B60000}"/>
    <cellStyle name="20% - Accent1 5 2 6 3 2 2" xfId="46877" xr:uid="{00000000-0005-0000-0000-000066B60000}"/>
    <cellStyle name="20% - Accent1 5 2 6 3 2 2 2" xfId="46878" xr:uid="{00000000-0005-0000-0000-000067B60000}"/>
    <cellStyle name="20% - Accent1 5 2 6 3 2 3" xfId="46879" xr:uid="{00000000-0005-0000-0000-000068B60000}"/>
    <cellStyle name="20% - Accent1 5 2 6 3 3" xfId="46880" xr:uid="{00000000-0005-0000-0000-000069B60000}"/>
    <cellStyle name="20% - Accent1 5 2 6 3 3 2" xfId="46881" xr:uid="{00000000-0005-0000-0000-00006AB60000}"/>
    <cellStyle name="20% - Accent1 5 2 6 3 4" xfId="46882" xr:uid="{00000000-0005-0000-0000-00006BB60000}"/>
    <cellStyle name="20% - Accent1 5 2 6 4" xfId="46883" xr:uid="{00000000-0005-0000-0000-00006CB60000}"/>
    <cellStyle name="20% - Accent1 5 2 6 4 2" xfId="46884" xr:uid="{00000000-0005-0000-0000-00006DB60000}"/>
    <cellStyle name="20% - Accent1 5 2 6 4 2 2" xfId="46885" xr:uid="{00000000-0005-0000-0000-00006EB60000}"/>
    <cellStyle name="20% - Accent1 5 2 6 4 2 2 2" xfId="46886" xr:uid="{00000000-0005-0000-0000-00006FB60000}"/>
    <cellStyle name="20% - Accent1 5 2 6 4 2 3" xfId="46887" xr:uid="{00000000-0005-0000-0000-000070B60000}"/>
    <cellStyle name="20% - Accent1 5 2 6 4 3" xfId="46888" xr:uid="{00000000-0005-0000-0000-000071B60000}"/>
    <cellStyle name="20% - Accent1 5 2 6 4 3 2" xfId="46889" xr:uid="{00000000-0005-0000-0000-000072B60000}"/>
    <cellStyle name="20% - Accent1 5 2 6 4 4" xfId="46890" xr:uid="{00000000-0005-0000-0000-000073B60000}"/>
    <cellStyle name="20% - Accent1 5 2 6 5" xfId="46891" xr:uid="{00000000-0005-0000-0000-000074B60000}"/>
    <cellStyle name="20% - Accent1 5 2 6 5 2" xfId="46892" xr:uid="{00000000-0005-0000-0000-000075B60000}"/>
    <cellStyle name="20% - Accent1 5 2 6 5 2 2" xfId="46893" xr:uid="{00000000-0005-0000-0000-000076B60000}"/>
    <cellStyle name="20% - Accent1 5 2 6 5 3" xfId="46894" xr:uid="{00000000-0005-0000-0000-000077B60000}"/>
    <cellStyle name="20% - Accent1 5 2 6 6" xfId="46895" xr:uid="{00000000-0005-0000-0000-000078B60000}"/>
    <cellStyle name="20% - Accent1 5 2 6 6 2" xfId="46896" xr:uid="{00000000-0005-0000-0000-000079B60000}"/>
    <cellStyle name="20% - Accent1 5 2 6 6 2 2" xfId="46897" xr:uid="{00000000-0005-0000-0000-00007AB60000}"/>
    <cellStyle name="20% - Accent1 5 2 6 6 3" xfId="46898" xr:uid="{00000000-0005-0000-0000-00007BB60000}"/>
    <cellStyle name="20% - Accent1 5 2 6 7" xfId="46899" xr:uid="{00000000-0005-0000-0000-00007CB60000}"/>
    <cellStyle name="20% - Accent1 5 2 6 7 2" xfId="46900" xr:uid="{00000000-0005-0000-0000-00007DB60000}"/>
    <cellStyle name="20% - Accent1 5 2 6 8" xfId="46901" xr:uid="{00000000-0005-0000-0000-00007EB60000}"/>
    <cellStyle name="20% - Accent1 5 2 6 8 2" xfId="46902" xr:uid="{00000000-0005-0000-0000-00007FB60000}"/>
    <cellStyle name="20% - Accent1 5 2 6 9" xfId="46903" xr:uid="{00000000-0005-0000-0000-000080B60000}"/>
    <cellStyle name="20% - Accent1 5 2 7" xfId="46904" xr:uid="{00000000-0005-0000-0000-000081B60000}"/>
    <cellStyle name="20% - Accent1 5 2 7 2" xfId="46905" xr:uid="{00000000-0005-0000-0000-000082B60000}"/>
    <cellStyle name="20% - Accent1 5 2 7 2 2" xfId="46906" xr:uid="{00000000-0005-0000-0000-000083B60000}"/>
    <cellStyle name="20% - Accent1 5 2 7 2 2 2" xfId="46907" xr:uid="{00000000-0005-0000-0000-000084B60000}"/>
    <cellStyle name="20% - Accent1 5 2 7 2 2 2 2" xfId="46908" xr:uid="{00000000-0005-0000-0000-000085B60000}"/>
    <cellStyle name="20% - Accent1 5 2 7 2 2 3" xfId="46909" xr:uid="{00000000-0005-0000-0000-000086B60000}"/>
    <cellStyle name="20% - Accent1 5 2 7 2 3" xfId="46910" xr:uid="{00000000-0005-0000-0000-000087B60000}"/>
    <cellStyle name="20% - Accent1 5 2 7 2 3 2" xfId="46911" xr:uid="{00000000-0005-0000-0000-000088B60000}"/>
    <cellStyle name="20% - Accent1 5 2 7 2 4" xfId="46912" xr:uid="{00000000-0005-0000-0000-000089B60000}"/>
    <cellStyle name="20% - Accent1 5 2 7 3" xfId="46913" xr:uid="{00000000-0005-0000-0000-00008AB60000}"/>
    <cellStyle name="20% - Accent1 5 2 7 3 2" xfId="46914" xr:uid="{00000000-0005-0000-0000-00008BB60000}"/>
    <cellStyle name="20% - Accent1 5 2 7 3 2 2" xfId="46915" xr:uid="{00000000-0005-0000-0000-00008CB60000}"/>
    <cellStyle name="20% - Accent1 5 2 7 3 2 2 2" xfId="46916" xr:uid="{00000000-0005-0000-0000-00008DB60000}"/>
    <cellStyle name="20% - Accent1 5 2 7 3 2 3" xfId="46917" xr:uid="{00000000-0005-0000-0000-00008EB60000}"/>
    <cellStyle name="20% - Accent1 5 2 7 3 3" xfId="46918" xr:uid="{00000000-0005-0000-0000-00008FB60000}"/>
    <cellStyle name="20% - Accent1 5 2 7 3 3 2" xfId="46919" xr:uid="{00000000-0005-0000-0000-000090B60000}"/>
    <cellStyle name="20% - Accent1 5 2 7 3 4" xfId="46920" xr:uid="{00000000-0005-0000-0000-000091B60000}"/>
    <cellStyle name="20% - Accent1 5 2 7 4" xfId="46921" xr:uid="{00000000-0005-0000-0000-000092B60000}"/>
    <cellStyle name="20% - Accent1 5 2 7 4 2" xfId="46922" xr:uid="{00000000-0005-0000-0000-000093B60000}"/>
    <cellStyle name="20% - Accent1 5 2 7 4 2 2" xfId="46923" xr:uid="{00000000-0005-0000-0000-000094B60000}"/>
    <cellStyle name="20% - Accent1 5 2 7 4 2 2 2" xfId="46924" xr:uid="{00000000-0005-0000-0000-000095B60000}"/>
    <cellStyle name="20% - Accent1 5 2 7 4 2 3" xfId="46925" xr:uid="{00000000-0005-0000-0000-000096B60000}"/>
    <cellStyle name="20% - Accent1 5 2 7 4 3" xfId="46926" xr:uid="{00000000-0005-0000-0000-000097B60000}"/>
    <cellStyle name="20% - Accent1 5 2 7 4 3 2" xfId="46927" xr:uid="{00000000-0005-0000-0000-000098B60000}"/>
    <cellStyle name="20% - Accent1 5 2 7 4 4" xfId="46928" xr:uid="{00000000-0005-0000-0000-000099B60000}"/>
    <cellStyle name="20% - Accent1 5 2 7 5" xfId="46929" xr:uid="{00000000-0005-0000-0000-00009AB60000}"/>
    <cellStyle name="20% - Accent1 5 2 7 5 2" xfId="46930" xr:uid="{00000000-0005-0000-0000-00009BB60000}"/>
    <cellStyle name="20% - Accent1 5 2 7 5 2 2" xfId="46931" xr:uid="{00000000-0005-0000-0000-00009CB60000}"/>
    <cellStyle name="20% - Accent1 5 2 7 5 3" xfId="46932" xr:uid="{00000000-0005-0000-0000-00009DB60000}"/>
    <cellStyle name="20% - Accent1 5 2 7 6" xfId="46933" xr:uid="{00000000-0005-0000-0000-00009EB60000}"/>
    <cellStyle name="20% - Accent1 5 2 7 6 2" xfId="46934" xr:uid="{00000000-0005-0000-0000-00009FB60000}"/>
    <cellStyle name="20% - Accent1 5 2 7 6 2 2" xfId="46935" xr:uid="{00000000-0005-0000-0000-0000A0B60000}"/>
    <cellStyle name="20% - Accent1 5 2 7 6 3" xfId="46936" xr:uid="{00000000-0005-0000-0000-0000A1B60000}"/>
    <cellStyle name="20% - Accent1 5 2 7 7" xfId="46937" xr:uid="{00000000-0005-0000-0000-0000A2B60000}"/>
    <cellStyle name="20% - Accent1 5 2 7 7 2" xfId="46938" xr:uid="{00000000-0005-0000-0000-0000A3B60000}"/>
    <cellStyle name="20% - Accent1 5 2 7 8" xfId="46939" xr:uid="{00000000-0005-0000-0000-0000A4B60000}"/>
    <cellStyle name="20% - Accent1 5 2 7 8 2" xfId="46940" xr:uid="{00000000-0005-0000-0000-0000A5B60000}"/>
    <cellStyle name="20% - Accent1 5 2 7 9" xfId="46941" xr:uid="{00000000-0005-0000-0000-0000A6B60000}"/>
    <cellStyle name="20% - Accent1 5 2 8" xfId="46942" xr:uid="{00000000-0005-0000-0000-0000A7B60000}"/>
    <cellStyle name="20% - Accent1 5 2 8 2" xfId="46943" xr:uid="{00000000-0005-0000-0000-0000A8B60000}"/>
    <cellStyle name="20% - Accent1 5 2 8 2 2" xfId="46944" xr:uid="{00000000-0005-0000-0000-0000A9B60000}"/>
    <cellStyle name="20% - Accent1 5 2 8 2 2 2" xfId="46945" xr:uid="{00000000-0005-0000-0000-0000AAB60000}"/>
    <cellStyle name="20% - Accent1 5 2 8 2 3" xfId="46946" xr:uid="{00000000-0005-0000-0000-0000ABB60000}"/>
    <cellStyle name="20% - Accent1 5 2 8 3" xfId="46947" xr:uid="{00000000-0005-0000-0000-0000ACB60000}"/>
    <cellStyle name="20% - Accent1 5 2 8 3 2" xfId="46948" xr:uid="{00000000-0005-0000-0000-0000ADB60000}"/>
    <cellStyle name="20% - Accent1 5 2 8 4" xfId="46949" xr:uid="{00000000-0005-0000-0000-0000AEB60000}"/>
    <cellStyle name="20% - Accent1 5 2 9" xfId="46950" xr:uid="{00000000-0005-0000-0000-0000AFB60000}"/>
    <cellStyle name="20% - Accent1 5 2 9 2" xfId="46951" xr:uid="{00000000-0005-0000-0000-0000B0B60000}"/>
    <cellStyle name="20% - Accent1 5 2 9 2 2" xfId="46952" xr:uid="{00000000-0005-0000-0000-0000B1B60000}"/>
    <cellStyle name="20% - Accent1 5 2 9 2 2 2" xfId="46953" xr:uid="{00000000-0005-0000-0000-0000B2B60000}"/>
    <cellStyle name="20% - Accent1 5 2 9 2 3" xfId="46954" xr:uid="{00000000-0005-0000-0000-0000B3B60000}"/>
    <cellStyle name="20% - Accent1 5 2 9 3" xfId="46955" xr:uid="{00000000-0005-0000-0000-0000B4B60000}"/>
    <cellStyle name="20% - Accent1 5 2 9 3 2" xfId="46956" xr:uid="{00000000-0005-0000-0000-0000B5B60000}"/>
    <cellStyle name="20% - Accent1 5 2 9 4" xfId="46957" xr:uid="{00000000-0005-0000-0000-0000B6B60000}"/>
    <cellStyle name="20% - Accent1 5 3" xfId="46958" xr:uid="{00000000-0005-0000-0000-0000B7B60000}"/>
    <cellStyle name="20% - Accent1 5 3 10" xfId="46959" xr:uid="{00000000-0005-0000-0000-0000B8B60000}"/>
    <cellStyle name="20% - Accent1 5 3 10 2" xfId="46960" xr:uid="{00000000-0005-0000-0000-0000B9B60000}"/>
    <cellStyle name="20% - Accent1 5 3 10 2 2" xfId="46961" xr:uid="{00000000-0005-0000-0000-0000BAB60000}"/>
    <cellStyle name="20% - Accent1 5 3 10 3" xfId="46962" xr:uid="{00000000-0005-0000-0000-0000BBB60000}"/>
    <cellStyle name="20% - Accent1 5 3 11" xfId="46963" xr:uid="{00000000-0005-0000-0000-0000BCB60000}"/>
    <cellStyle name="20% - Accent1 5 3 11 2" xfId="46964" xr:uid="{00000000-0005-0000-0000-0000BDB60000}"/>
    <cellStyle name="20% - Accent1 5 3 11 2 2" xfId="46965" xr:uid="{00000000-0005-0000-0000-0000BEB60000}"/>
    <cellStyle name="20% - Accent1 5 3 11 3" xfId="46966" xr:uid="{00000000-0005-0000-0000-0000BFB60000}"/>
    <cellStyle name="20% - Accent1 5 3 12" xfId="46967" xr:uid="{00000000-0005-0000-0000-0000C0B60000}"/>
    <cellStyle name="20% - Accent1 5 3 12 2" xfId="46968" xr:uid="{00000000-0005-0000-0000-0000C1B60000}"/>
    <cellStyle name="20% - Accent1 5 3 13" xfId="46969" xr:uid="{00000000-0005-0000-0000-0000C2B60000}"/>
    <cellStyle name="20% - Accent1 5 3 13 2" xfId="46970" xr:uid="{00000000-0005-0000-0000-0000C3B60000}"/>
    <cellStyle name="20% - Accent1 5 3 14" xfId="46971" xr:uid="{00000000-0005-0000-0000-0000C4B60000}"/>
    <cellStyle name="20% - Accent1 5 3 2" xfId="46972" xr:uid="{00000000-0005-0000-0000-0000C5B60000}"/>
    <cellStyle name="20% - Accent1 5 3 2 10" xfId="46973" xr:uid="{00000000-0005-0000-0000-0000C6B60000}"/>
    <cellStyle name="20% - Accent1 5 3 2 10 2" xfId="46974" xr:uid="{00000000-0005-0000-0000-0000C7B60000}"/>
    <cellStyle name="20% - Accent1 5 3 2 11" xfId="46975" xr:uid="{00000000-0005-0000-0000-0000C8B60000}"/>
    <cellStyle name="20% - Accent1 5 3 2 2" xfId="46976" xr:uid="{00000000-0005-0000-0000-0000C9B60000}"/>
    <cellStyle name="20% - Accent1 5 3 2 2 2" xfId="46977" xr:uid="{00000000-0005-0000-0000-0000CAB60000}"/>
    <cellStyle name="20% - Accent1 5 3 2 2 2 2" xfId="46978" xr:uid="{00000000-0005-0000-0000-0000CBB60000}"/>
    <cellStyle name="20% - Accent1 5 3 2 2 2 2 2" xfId="46979" xr:uid="{00000000-0005-0000-0000-0000CCB60000}"/>
    <cellStyle name="20% - Accent1 5 3 2 2 2 2 2 2" xfId="46980" xr:uid="{00000000-0005-0000-0000-0000CDB60000}"/>
    <cellStyle name="20% - Accent1 5 3 2 2 2 2 3" xfId="46981" xr:uid="{00000000-0005-0000-0000-0000CEB60000}"/>
    <cellStyle name="20% - Accent1 5 3 2 2 2 3" xfId="46982" xr:uid="{00000000-0005-0000-0000-0000CFB60000}"/>
    <cellStyle name="20% - Accent1 5 3 2 2 2 3 2" xfId="46983" xr:uid="{00000000-0005-0000-0000-0000D0B60000}"/>
    <cellStyle name="20% - Accent1 5 3 2 2 2 4" xfId="46984" xr:uid="{00000000-0005-0000-0000-0000D1B60000}"/>
    <cellStyle name="20% - Accent1 5 3 2 2 3" xfId="46985" xr:uid="{00000000-0005-0000-0000-0000D2B60000}"/>
    <cellStyle name="20% - Accent1 5 3 2 2 3 2" xfId="46986" xr:uid="{00000000-0005-0000-0000-0000D3B60000}"/>
    <cellStyle name="20% - Accent1 5 3 2 2 3 2 2" xfId="46987" xr:uid="{00000000-0005-0000-0000-0000D4B60000}"/>
    <cellStyle name="20% - Accent1 5 3 2 2 3 2 2 2" xfId="46988" xr:uid="{00000000-0005-0000-0000-0000D5B60000}"/>
    <cellStyle name="20% - Accent1 5 3 2 2 3 2 3" xfId="46989" xr:uid="{00000000-0005-0000-0000-0000D6B60000}"/>
    <cellStyle name="20% - Accent1 5 3 2 2 3 3" xfId="46990" xr:uid="{00000000-0005-0000-0000-0000D7B60000}"/>
    <cellStyle name="20% - Accent1 5 3 2 2 3 3 2" xfId="46991" xr:uid="{00000000-0005-0000-0000-0000D8B60000}"/>
    <cellStyle name="20% - Accent1 5 3 2 2 3 4" xfId="46992" xr:uid="{00000000-0005-0000-0000-0000D9B60000}"/>
    <cellStyle name="20% - Accent1 5 3 2 2 4" xfId="46993" xr:uid="{00000000-0005-0000-0000-0000DAB60000}"/>
    <cellStyle name="20% - Accent1 5 3 2 2 4 2" xfId="46994" xr:uid="{00000000-0005-0000-0000-0000DBB60000}"/>
    <cellStyle name="20% - Accent1 5 3 2 2 4 2 2" xfId="46995" xr:uid="{00000000-0005-0000-0000-0000DCB60000}"/>
    <cellStyle name="20% - Accent1 5 3 2 2 4 2 2 2" xfId="46996" xr:uid="{00000000-0005-0000-0000-0000DDB60000}"/>
    <cellStyle name="20% - Accent1 5 3 2 2 4 2 3" xfId="46997" xr:uid="{00000000-0005-0000-0000-0000DEB60000}"/>
    <cellStyle name="20% - Accent1 5 3 2 2 4 3" xfId="46998" xr:uid="{00000000-0005-0000-0000-0000DFB60000}"/>
    <cellStyle name="20% - Accent1 5 3 2 2 4 3 2" xfId="46999" xr:uid="{00000000-0005-0000-0000-0000E0B60000}"/>
    <cellStyle name="20% - Accent1 5 3 2 2 4 4" xfId="47000" xr:uid="{00000000-0005-0000-0000-0000E1B60000}"/>
    <cellStyle name="20% - Accent1 5 3 2 2 5" xfId="47001" xr:uid="{00000000-0005-0000-0000-0000E2B60000}"/>
    <cellStyle name="20% - Accent1 5 3 2 2 5 2" xfId="47002" xr:uid="{00000000-0005-0000-0000-0000E3B60000}"/>
    <cellStyle name="20% - Accent1 5 3 2 2 5 2 2" xfId="47003" xr:uid="{00000000-0005-0000-0000-0000E4B60000}"/>
    <cellStyle name="20% - Accent1 5 3 2 2 5 3" xfId="47004" xr:uid="{00000000-0005-0000-0000-0000E5B60000}"/>
    <cellStyle name="20% - Accent1 5 3 2 2 6" xfId="47005" xr:uid="{00000000-0005-0000-0000-0000E6B60000}"/>
    <cellStyle name="20% - Accent1 5 3 2 2 6 2" xfId="47006" xr:uid="{00000000-0005-0000-0000-0000E7B60000}"/>
    <cellStyle name="20% - Accent1 5 3 2 2 6 2 2" xfId="47007" xr:uid="{00000000-0005-0000-0000-0000E8B60000}"/>
    <cellStyle name="20% - Accent1 5 3 2 2 6 3" xfId="47008" xr:uid="{00000000-0005-0000-0000-0000E9B60000}"/>
    <cellStyle name="20% - Accent1 5 3 2 2 7" xfId="47009" xr:uid="{00000000-0005-0000-0000-0000EAB60000}"/>
    <cellStyle name="20% - Accent1 5 3 2 2 7 2" xfId="47010" xr:uid="{00000000-0005-0000-0000-0000EBB60000}"/>
    <cellStyle name="20% - Accent1 5 3 2 2 8" xfId="47011" xr:uid="{00000000-0005-0000-0000-0000ECB60000}"/>
    <cellStyle name="20% - Accent1 5 3 2 2 8 2" xfId="47012" xr:uid="{00000000-0005-0000-0000-0000EDB60000}"/>
    <cellStyle name="20% - Accent1 5 3 2 2 9" xfId="47013" xr:uid="{00000000-0005-0000-0000-0000EEB60000}"/>
    <cellStyle name="20% - Accent1 5 3 2 3" xfId="47014" xr:uid="{00000000-0005-0000-0000-0000EFB60000}"/>
    <cellStyle name="20% - Accent1 5 3 2 3 2" xfId="47015" xr:uid="{00000000-0005-0000-0000-0000F0B60000}"/>
    <cellStyle name="20% - Accent1 5 3 2 3 2 2" xfId="47016" xr:uid="{00000000-0005-0000-0000-0000F1B60000}"/>
    <cellStyle name="20% - Accent1 5 3 2 3 2 2 2" xfId="47017" xr:uid="{00000000-0005-0000-0000-0000F2B60000}"/>
    <cellStyle name="20% - Accent1 5 3 2 3 2 2 2 2" xfId="47018" xr:uid="{00000000-0005-0000-0000-0000F3B60000}"/>
    <cellStyle name="20% - Accent1 5 3 2 3 2 2 3" xfId="47019" xr:uid="{00000000-0005-0000-0000-0000F4B60000}"/>
    <cellStyle name="20% - Accent1 5 3 2 3 2 3" xfId="47020" xr:uid="{00000000-0005-0000-0000-0000F5B60000}"/>
    <cellStyle name="20% - Accent1 5 3 2 3 2 3 2" xfId="47021" xr:uid="{00000000-0005-0000-0000-0000F6B60000}"/>
    <cellStyle name="20% - Accent1 5 3 2 3 2 4" xfId="47022" xr:uid="{00000000-0005-0000-0000-0000F7B60000}"/>
    <cellStyle name="20% - Accent1 5 3 2 3 3" xfId="47023" xr:uid="{00000000-0005-0000-0000-0000F8B60000}"/>
    <cellStyle name="20% - Accent1 5 3 2 3 3 2" xfId="47024" xr:uid="{00000000-0005-0000-0000-0000F9B60000}"/>
    <cellStyle name="20% - Accent1 5 3 2 3 3 2 2" xfId="47025" xr:uid="{00000000-0005-0000-0000-0000FAB60000}"/>
    <cellStyle name="20% - Accent1 5 3 2 3 3 2 2 2" xfId="47026" xr:uid="{00000000-0005-0000-0000-0000FBB60000}"/>
    <cellStyle name="20% - Accent1 5 3 2 3 3 2 3" xfId="47027" xr:uid="{00000000-0005-0000-0000-0000FCB60000}"/>
    <cellStyle name="20% - Accent1 5 3 2 3 3 3" xfId="47028" xr:uid="{00000000-0005-0000-0000-0000FDB60000}"/>
    <cellStyle name="20% - Accent1 5 3 2 3 3 3 2" xfId="47029" xr:uid="{00000000-0005-0000-0000-0000FEB60000}"/>
    <cellStyle name="20% - Accent1 5 3 2 3 3 4" xfId="47030" xr:uid="{00000000-0005-0000-0000-0000FFB60000}"/>
    <cellStyle name="20% - Accent1 5 3 2 3 4" xfId="47031" xr:uid="{00000000-0005-0000-0000-000000B70000}"/>
    <cellStyle name="20% - Accent1 5 3 2 3 4 2" xfId="47032" xr:uid="{00000000-0005-0000-0000-000001B70000}"/>
    <cellStyle name="20% - Accent1 5 3 2 3 4 2 2" xfId="47033" xr:uid="{00000000-0005-0000-0000-000002B70000}"/>
    <cellStyle name="20% - Accent1 5 3 2 3 4 2 2 2" xfId="47034" xr:uid="{00000000-0005-0000-0000-000003B70000}"/>
    <cellStyle name="20% - Accent1 5 3 2 3 4 2 3" xfId="47035" xr:uid="{00000000-0005-0000-0000-000004B70000}"/>
    <cellStyle name="20% - Accent1 5 3 2 3 4 3" xfId="47036" xr:uid="{00000000-0005-0000-0000-000005B70000}"/>
    <cellStyle name="20% - Accent1 5 3 2 3 4 3 2" xfId="47037" xr:uid="{00000000-0005-0000-0000-000006B70000}"/>
    <cellStyle name="20% - Accent1 5 3 2 3 4 4" xfId="47038" xr:uid="{00000000-0005-0000-0000-000007B70000}"/>
    <cellStyle name="20% - Accent1 5 3 2 3 5" xfId="47039" xr:uid="{00000000-0005-0000-0000-000008B70000}"/>
    <cellStyle name="20% - Accent1 5 3 2 3 5 2" xfId="47040" xr:uid="{00000000-0005-0000-0000-000009B70000}"/>
    <cellStyle name="20% - Accent1 5 3 2 3 5 2 2" xfId="47041" xr:uid="{00000000-0005-0000-0000-00000AB70000}"/>
    <cellStyle name="20% - Accent1 5 3 2 3 5 3" xfId="47042" xr:uid="{00000000-0005-0000-0000-00000BB70000}"/>
    <cellStyle name="20% - Accent1 5 3 2 3 6" xfId="47043" xr:uid="{00000000-0005-0000-0000-00000CB70000}"/>
    <cellStyle name="20% - Accent1 5 3 2 3 6 2" xfId="47044" xr:uid="{00000000-0005-0000-0000-00000DB70000}"/>
    <cellStyle name="20% - Accent1 5 3 2 3 6 2 2" xfId="47045" xr:uid="{00000000-0005-0000-0000-00000EB70000}"/>
    <cellStyle name="20% - Accent1 5 3 2 3 6 3" xfId="47046" xr:uid="{00000000-0005-0000-0000-00000FB70000}"/>
    <cellStyle name="20% - Accent1 5 3 2 3 7" xfId="47047" xr:uid="{00000000-0005-0000-0000-000010B70000}"/>
    <cellStyle name="20% - Accent1 5 3 2 3 7 2" xfId="47048" xr:uid="{00000000-0005-0000-0000-000011B70000}"/>
    <cellStyle name="20% - Accent1 5 3 2 3 8" xfId="47049" xr:uid="{00000000-0005-0000-0000-000012B70000}"/>
    <cellStyle name="20% - Accent1 5 3 2 3 8 2" xfId="47050" xr:uid="{00000000-0005-0000-0000-000013B70000}"/>
    <cellStyle name="20% - Accent1 5 3 2 3 9" xfId="47051" xr:uid="{00000000-0005-0000-0000-000014B70000}"/>
    <cellStyle name="20% - Accent1 5 3 2 4" xfId="47052" xr:uid="{00000000-0005-0000-0000-000015B70000}"/>
    <cellStyle name="20% - Accent1 5 3 2 4 2" xfId="47053" xr:uid="{00000000-0005-0000-0000-000016B70000}"/>
    <cellStyle name="20% - Accent1 5 3 2 4 2 2" xfId="47054" xr:uid="{00000000-0005-0000-0000-000017B70000}"/>
    <cellStyle name="20% - Accent1 5 3 2 4 2 2 2" xfId="47055" xr:uid="{00000000-0005-0000-0000-000018B70000}"/>
    <cellStyle name="20% - Accent1 5 3 2 4 2 3" xfId="47056" xr:uid="{00000000-0005-0000-0000-000019B70000}"/>
    <cellStyle name="20% - Accent1 5 3 2 4 3" xfId="47057" xr:uid="{00000000-0005-0000-0000-00001AB70000}"/>
    <cellStyle name="20% - Accent1 5 3 2 4 3 2" xfId="47058" xr:uid="{00000000-0005-0000-0000-00001BB70000}"/>
    <cellStyle name="20% - Accent1 5 3 2 4 4" xfId="47059" xr:uid="{00000000-0005-0000-0000-00001CB70000}"/>
    <cellStyle name="20% - Accent1 5 3 2 5" xfId="47060" xr:uid="{00000000-0005-0000-0000-00001DB70000}"/>
    <cellStyle name="20% - Accent1 5 3 2 5 2" xfId="47061" xr:uid="{00000000-0005-0000-0000-00001EB70000}"/>
    <cellStyle name="20% - Accent1 5 3 2 5 2 2" xfId="47062" xr:uid="{00000000-0005-0000-0000-00001FB70000}"/>
    <cellStyle name="20% - Accent1 5 3 2 5 2 2 2" xfId="47063" xr:uid="{00000000-0005-0000-0000-000020B70000}"/>
    <cellStyle name="20% - Accent1 5 3 2 5 2 3" xfId="47064" xr:uid="{00000000-0005-0000-0000-000021B70000}"/>
    <cellStyle name="20% - Accent1 5 3 2 5 3" xfId="47065" xr:uid="{00000000-0005-0000-0000-000022B70000}"/>
    <cellStyle name="20% - Accent1 5 3 2 5 3 2" xfId="47066" xr:uid="{00000000-0005-0000-0000-000023B70000}"/>
    <cellStyle name="20% - Accent1 5 3 2 5 4" xfId="47067" xr:uid="{00000000-0005-0000-0000-000024B70000}"/>
    <cellStyle name="20% - Accent1 5 3 2 6" xfId="47068" xr:uid="{00000000-0005-0000-0000-000025B70000}"/>
    <cellStyle name="20% - Accent1 5 3 2 6 2" xfId="47069" xr:uid="{00000000-0005-0000-0000-000026B70000}"/>
    <cellStyle name="20% - Accent1 5 3 2 6 2 2" xfId="47070" xr:uid="{00000000-0005-0000-0000-000027B70000}"/>
    <cellStyle name="20% - Accent1 5 3 2 6 2 2 2" xfId="47071" xr:uid="{00000000-0005-0000-0000-000028B70000}"/>
    <cellStyle name="20% - Accent1 5 3 2 6 2 3" xfId="47072" xr:uid="{00000000-0005-0000-0000-000029B70000}"/>
    <cellStyle name="20% - Accent1 5 3 2 6 3" xfId="47073" xr:uid="{00000000-0005-0000-0000-00002AB70000}"/>
    <cellStyle name="20% - Accent1 5 3 2 6 3 2" xfId="47074" xr:uid="{00000000-0005-0000-0000-00002BB70000}"/>
    <cellStyle name="20% - Accent1 5 3 2 6 4" xfId="47075" xr:uid="{00000000-0005-0000-0000-00002CB70000}"/>
    <cellStyle name="20% - Accent1 5 3 2 7" xfId="47076" xr:uid="{00000000-0005-0000-0000-00002DB70000}"/>
    <cellStyle name="20% - Accent1 5 3 2 7 2" xfId="47077" xr:uid="{00000000-0005-0000-0000-00002EB70000}"/>
    <cellStyle name="20% - Accent1 5 3 2 7 2 2" xfId="47078" xr:uid="{00000000-0005-0000-0000-00002FB70000}"/>
    <cellStyle name="20% - Accent1 5 3 2 7 3" xfId="47079" xr:uid="{00000000-0005-0000-0000-000030B70000}"/>
    <cellStyle name="20% - Accent1 5 3 2 8" xfId="47080" xr:uid="{00000000-0005-0000-0000-000031B70000}"/>
    <cellStyle name="20% - Accent1 5 3 2 8 2" xfId="47081" xr:uid="{00000000-0005-0000-0000-000032B70000}"/>
    <cellStyle name="20% - Accent1 5 3 2 8 2 2" xfId="47082" xr:uid="{00000000-0005-0000-0000-000033B70000}"/>
    <cellStyle name="20% - Accent1 5 3 2 8 3" xfId="47083" xr:uid="{00000000-0005-0000-0000-000034B70000}"/>
    <cellStyle name="20% - Accent1 5 3 2 9" xfId="47084" xr:uid="{00000000-0005-0000-0000-000035B70000}"/>
    <cellStyle name="20% - Accent1 5 3 2 9 2" xfId="47085" xr:uid="{00000000-0005-0000-0000-000036B70000}"/>
    <cellStyle name="20% - Accent1 5 3 3" xfId="47086" xr:uid="{00000000-0005-0000-0000-000037B70000}"/>
    <cellStyle name="20% - Accent1 5 3 3 10" xfId="47087" xr:uid="{00000000-0005-0000-0000-000038B70000}"/>
    <cellStyle name="20% - Accent1 5 3 3 10 2" xfId="47088" xr:uid="{00000000-0005-0000-0000-000039B70000}"/>
    <cellStyle name="20% - Accent1 5 3 3 11" xfId="47089" xr:uid="{00000000-0005-0000-0000-00003AB70000}"/>
    <cellStyle name="20% - Accent1 5 3 3 2" xfId="47090" xr:uid="{00000000-0005-0000-0000-00003BB70000}"/>
    <cellStyle name="20% - Accent1 5 3 3 2 2" xfId="47091" xr:uid="{00000000-0005-0000-0000-00003CB70000}"/>
    <cellStyle name="20% - Accent1 5 3 3 2 2 2" xfId="47092" xr:uid="{00000000-0005-0000-0000-00003DB70000}"/>
    <cellStyle name="20% - Accent1 5 3 3 2 2 2 2" xfId="47093" xr:uid="{00000000-0005-0000-0000-00003EB70000}"/>
    <cellStyle name="20% - Accent1 5 3 3 2 2 2 2 2" xfId="47094" xr:uid="{00000000-0005-0000-0000-00003FB70000}"/>
    <cellStyle name="20% - Accent1 5 3 3 2 2 2 3" xfId="47095" xr:uid="{00000000-0005-0000-0000-000040B70000}"/>
    <cellStyle name="20% - Accent1 5 3 3 2 2 3" xfId="47096" xr:uid="{00000000-0005-0000-0000-000041B70000}"/>
    <cellStyle name="20% - Accent1 5 3 3 2 2 3 2" xfId="47097" xr:uid="{00000000-0005-0000-0000-000042B70000}"/>
    <cellStyle name="20% - Accent1 5 3 3 2 2 4" xfId="47098" xr:uid="{00000000-0005-0000-0000-000043B70000}"/>
    <cellStyle name="20% - Accent1 5 3 3 2 3" xfId="47099" xr:uid="{00000000-0005-0000-0000-000044B70000}"/>
    <cellStyle name="20% - Accent1 5 3 3 2 3 2" xfId="47100" xr:uid="{00000000-0005-0000-0000-000045B70000}"/>
    <cellStyle name="20% - Accent1 5 3 3 2 3 2 2" xfId="47101" xr:uid="{00000000-0005-0000-0000-000046B70000}"/>
    <cellStyle name="20% - Accent1 5 3 3 2 3 2 2 2" xfId="47102" xr:uid="{00000000-0005-0000-0000-000047B70000}"/>
    <cellStyle name="20% - Accent1 5 3 3 2 3 2 3" xfId="47103" xr:uid="{00000000-0005-0000-0000-000048B70000}"/>
    <cellStyle name="20% - Accent1 5 3 3 2 3 3" xfId="47104" xr:uid="{00000000-0005-0000-0000-000049B70000}"/>
    <cellStyle name="20% - Accent1 5 3 3 2 3 3 2" xfId="47105" xr:uid="{00000000-0005-0000-0000-00004AB70000}"/>
    <cellStyle name="20% - Accent1 5 3 3 2 3 4" xfId="47106" xr:uid="{00000000-0005-0000-0000-00004BB70000}"/>
    <cellStyle name="20% - Accent1 5 3 3 2 4" xfId="47107" xr:uid="{00000000-0005-0000-0000-00004CB70000}"/>
    <cellStyle name="20% - Accent1 5 3 3 2 4 2" xfId="47108" xr:uid="{00000000-0005-0000-0000-00004DB70000}"/>
    <cellStyle name="20% - Accent1 5 3 3 2 4 2 2" xfId="47109" xr:uid="{00000000-0005-0000-0000-00004EB70000}"/>
    <cellStyle name="20% - Accent1 5 3 3 2 4 2 2 2" xfId="47110" xr:uid="{00000000-0005-0000-0000-00004FB70000}"/>
    <cellStyle name="20% - Accent1 5 3 3 2 4 2 3" xfId="47111" xr:uid="{00000000-0005-0000-0000-000050B70000}"/>
    <cellStyle name="20% - Accent1 5 3 3 2 4 3" xfId="47112" xr:uid="{00000000-0005-0000-0000-000051B70000}"/>
    <cellStyle name="20% - Accent1 5 3 3 2 4 3 2" xfId="47113" xr:uid="{00000000-0005-0000-0000-000052B70000}"/>
    <cellStyle name="20% - Accent1 5 3 3 2 4 4" xfId="47114" xr:uid="{00000000-0005-0000-0000-000053B70000}"/>
    <cellStyle name="20% - Accent1 5 3 3 2 5" xfId="47115" xr:uid="{00000000-0005-0000-0000-000054B70000}"/>
    <cellStyle name="20% - Accent1 5 3 3 2 5 2" xfId="47116" xr:uid="{00000000-0005-0000-0000-000055B70000}"/>
    <cellStyle name="20% - Accent1 5 3 3 2 5 2 2" xfId="47117" xr:uid="{00000000-0005-0000-0000-000056B70000}"/>
    <cellStyle name="20% - Accent1 5 3 3 2 5 3" xfId="47118" xr:uid="{00000000-0005-0000-0000-000057B70000}"/>
    <cellStyle name="20% - Accent1 5 3 3 2 6" xfId="47119" xr:uid="{00000000-0005-0000-0000-000058B70000}"/>
    <cellStyle name="20% - Accent1 5 3 3 2 6 2" xfId="47120" xr:uid="{00000000-0005-0000-0000-000059B70000}"/>
    <cellStyle name="20% - Accent1 5 3 3 2 6 2 2" xfId="47121" xr:uid="{00000000-0005-0000-0000-00005AB70000}"/>
    <cellStyle name="20% - Accent1 5 3 3 2 6 3" xfId="47122" xr:uid="{00000000-0005-0000-0000-00005BB70000}"/>
    <cellStyle name="20% - Accent1 5 3 3 2 7" xfId="47123" xr:uid="{00000000-0005-0000-0000-00005CB70000}"/>
    <cellStyle name="20% - Accent1 5 3 3 2 7 2" xfId="47124" xr:uid="{00000000-0005-0000-0000-00005DB70000}"/>
    <cellStyle name="20% - Accent1 5 3 3 2 8" xfId="47125" xr:uid="{00000000-0005-0000-0000-00005EB70000}"/>
    <cellStyle name="20% - Accent1 5 3 3 2 8 2" xfId="47126" xr:uid="{00000000-0005-0000-0000-00005FB70000}"/>
    <cellStyle name="20% - Accent1 5 3 3 2 9" xfId="47127" xr:uid="{00000000-0005-0000-0000-000060B70000}"/>
    <cellStyle name="20% - Accent1 5 3 3 3" xfId="47128" xr:uid="{00000000-0005-0000-0000-000061B70000}"/>
    <cellStyle name="20% - Accent1 5 3 3 3 2" xfId="47129" xr:uid="{00000000-0005-0000-0000-000062B70000}"/>
    <cellStyle name="20% - Accent1 5 3 3 3 2 2" xfId="47130" xr:uid="{00000000-0005-0000-0000-000063B70000}"/>
    <cellStyle name="20% - Accent1 5 3 3 3 2 2 2" xfId="47131" xr:uid="{00000000-0005-0000-0000-000064B70000}"/>
    <cellStyle name="20% - Accent1 5 3 3 3 2 2 2 2" xfId="47132" xr:uid="{00000000-0005-0000-0000-000065B70000}"/>
    <cellStyle name="20% - Accent1 5 3 3 3 2 2 3" xfId="47133" xr:uid="{00000000-0005-0000-0000-000066B70000}"/>
    <cellStyle name="20% - Accent1 5 3 3 3 2 3" xfId="47134" xr:uid="{00000000-0005-0000-0000-000067B70000}"/>
    <cellStyle name="20% - Accent1 5 3 3 3 2 3 2" xfId="47135" xr:uid="{00000000-0005-0000-0000-000068B70000}"/>
    <cellStyle name="20% - Accent1 5 3 3 3 2 4" xfId="47136" xr:uid="{00000000-0005-0000-0000-000069B70000}"/>
    <cellStyle name="20% - Accent1 5 3 3 3 3" xfId="47137" xr:uid="{00000000-0005-0000-0000-00006AB70000}"/>
    <cellStyle name="20% - Accent1 5 3 3 3 3 2" xfId="47138" xr:uid="{00000000-0005-0000-0000-00006BB70000}"/>
    <cellStyle name="20% - Accent1 5 3 3 3 3 2 2" xfId="47139" xr:uid="{00000000-0005-0000-0000-00006CB70000}"/>
    <cellStyle name="20% - Accent1 5 3 3 3 3 2 2 2" xfId="47140" xr:uid="{00000000-0005-0000-0000-00006DB70000}"/>
    <cellStyle name="20% - Accent1 5 3 3 3 3 2 3" xfId="47141" xr:uid="{00000000-0005-0000-0000-00006EB70000}"/>
    <cellStyle name="20% - Accent1 5 3 3 3 3 3" xfId="47142" xr:uid="{00000000-0005-0000-0000-00006FB70000}"/>
    <cellStyle name="20% - Accent1 5 3 3 3 3 3 2" xfId="47143" xr:uid="{00000000-0005-0000-0000-000070B70000}"/>
    <cellStyle name="20% - Accent1 5 3 3 3 3 4" xfId="47144" xr:uid="{00000000-0005-0000-0000-000071B70000}"/>
    <cellStyle name="20% - Accent1 5 3 3 3 4" xfId="47145" xr:uid="{00000000-0005-0000-0000-000072B70000}"/>
    <cellStyle name="20% - Accent1 5 3 3 3 4 2" xfId="47146" xr:uid="{00000000-0005-0000-0000-000073B70000}"/>
    <cellStyle name="20% - Accent1 5 3 3 3 4 2 2" xfId="47147" xr:uid="{00000000-0005-0000-0000-000074B70000}"/>
    <cellStyle name="20% - Accent1 5 3 3 3 4 2 2 2" xfId="47148" xr:uid="{00000000-0005-0000-0000-000075B70000}"/>
    <cellStyle name="20% - Accent1 5 3 3 3 4 2 3" xfId="47149" xr:uid="{00000000-0005-0000-0000-000076B70000}"/>
    <cellStyle name="20% - Accent1 5 3 3 3 4 3" xfId="47150" xr:uid="{00000000-0005-0000-0000-000077B70000}"/>
    <cellStyle name="20% - Accent1 5 3 3 3 4 3 2" xfId="47151" xr:uid="{00000000-0005-0000-0000-000078B70000}"/>
    <cellStyle name="20% - Accent1 5 3 3 3 4 4" xfId="47152" xr:uid="{00000000-0005-0000-0000-000079B70000}"/>
    <cellStyle name="20% - Accent1 5 3 3 3 5" xfId="47153" xr:uid="{00000000-0005-0000-0000-00007AB70000}"/>
    <cellStyle name="20% - Accent1 5 3 3 3 5 2" xfId="47154" xr:uid="{00000000-0005-0000-0000-00007BB70000}"/>
    <cellStyle name="20% - Accent1 5 3 3 3 5 2 2" xfId="47155" xr:uid="{00000000-0005-0000-0000-00007CB70000}"/>
    <cellStyle name="20% - Accent1 5 3 3 3 5 3" xfId="47156" xr:uid="{00000000-0005-0000-0000-00007DB70000}"/>
    <cellStyle name="20% - Accent1 5 3 3 3 6" xfId="47157" xr:uid="{00000000-0005-0000-0000-00007EB70000}"/>
    <cellStyle name="20% - Accent1 5 3 3 3 6 2" xfId="47158" xr:uid="{00000000-0005-0000-0000-00007FB70000}"/>
    <cellStyle name="20% - Accent1 5 3 3 3 6 2 2" xfId="47159" xr:uid="{00000000-0005-0000-0000-000080B70000}"/>
    <cellStyle name="20% - Accent1 5 3 3 3 6 3" xfId="47160" xr:uid="{00000000-0005-0000-0000-000081B70000}"/>
    <cellStyle name="20% - Accent1 5 3 3 3 7" xfId="47161" xr:uid="{00000000-0005-0000-0000-000082B70000}"/>
    <cellStyle name="20% - Accent1 5 3 3 3 7 2" xfId="47162" xr:uid="{00000000-0005-0000-0000-000083B70000}"/>
    <cellStyle name="20% - Accent1 5 3 3 3 8" xfId="47163" xr:uid="{00000000-0005-0000-0000-000084B70000}"/>
    <cellStyle name="20% - Accent1 5 3 3 3 8 2" xfId="47164" xr:uid="{00000000-0005-0000-0000-000085B70000}"/>
    <cellStyle name="20% - Accent1 5 3 3 3 9" xfId="47165" xr:uid="{00000000-0005-0000-0000-000086B70000}"/>
    <cellStyle name="20% - Accent1 5 3 3 4" xfId="47166" xr:uid="{00000000-0005-0000-0000-000087B70000}"/>
    <cellStyle name="20% - Accent1 5 3 3 4 2" xfId="47167" xr:uid="{00000000-0005-0000-0000-000088B70000}"/>
    <cellStyle name="20% - Accent1 5 3 3 4 2 2" xfId="47168" xr:uid="{00000000-0005-0000-0000-000089B70000}"/>
    <cellStyle name="20% - Accent1 5 3 3 4 2 2 2" xfId="47169" xr:uid="{00000000-0005-0000-0000-00008AB70000}"/>
    <cellStyle name="20% - Accent1 5 3 3 4 2 3" xfId="47170" xr:uid="{00000000-0005-0000-0000-00008BB70000}"/>
    <cellStyle name="20% - Accent1 5 3 3 4 3" xfId="47171" xr:uid="{00000000-0005-0000-0000-00008CB70000}"/>
    <cellStyle name="20% - Accent1 5 3 3 4 3 2" xfId="47172" xr:uid="{00000000-0005-0000-0000-00008DB70000}"/>
    <cellStyle name="20% - Accent1 5 3 3 4 4" xfId="47173" xr:uid="{00000000-0005-0000-0000-00008EB70000}"/>
    <cellStyle name="20% - Accent1 5 3 3 5" xfId="47174" xr:uid="{00000000-0005-0000-0000-00008FB70000}"/>
    <cellStyle name="20% - Accent1 5 3 3 5 2" xfId="47175" xr:uid="{00000000-0005-0000-0000-000090B70000}"/>
    <cellStyle name="20% - Accent1 5 3 3 5 2 2" xfId="47176" xr:uid="{00000000-0005-0000-0000-000091B70000}"/>
    <cellStyle name="20% - Accent1 5 3 3 5 2 2 2" xfId="47177" xr:uid="{00000000-0005-0000-0000-000092B70000}"/>
    <cellStyle name="20% - Accent1 5 3 3 5 2 3" xfId="47178" xr:uid="{00000000-0005-0000-0000-000093B70000}"/>
    <cellStyle name="20% - Accent1 5 3 3 5 3" xfId="47179" xr:uid="{00000000-0005-0000-0000-000094B70000}"/>
    <cellStyle name="20% - Accent1 5 3 3 5 3 2" xfId="47180" xr:uid="{00000000-0005-0000-0000-000095B70000}"/>
    <cellStyle name="20% - Accent1 5 3 3 5 4" xfId="47181" xr:uid="{00000000-0005-0000-0000-000096B70000}"/>
    <cellStyle name="20% - Accent1 5 3 3 6" xfId="47182" xr:uid="{00000000-0005-0000-0000-000097B70000}"/>
    <cellStyle name="20% - Accent1 5 3 3 6 2" xfId="47183" xr:uid="{00000000-0005-0000-0000-000098B70000}"/>
    <cellStyle name="20% - Accent1 5 3 3 6 2 2" xfId="47184" xr:uid="{00000000-0005-0000-0000-000099B70000}"/>
    <cellStyle name="20% - Accent1 5 3 3 6 2 2 2" xfId="47185" xr:uid="{00000000-0005-0000-0000-00009AB70000}"/>
    <cellStyle name="20% - Accent1 5 3 3 6 2 3" xfId="47186" xr:uid="{00000000-0005-0000-0000-00009BB70000}"/>
    <cellStyle name="20% - Accent1 5 3 3 6 3" xfId="47187" xr:uid="{00000000-0005-0000-0000-00009CB70000}"/>
    <cellStyle name="20% - Accent1 5 3 3 6 3 2" xfId="47188" xr:uid="{00000000-0005-0000-0000-00009DB70000}"/>
    <cellStyle name="20% - Accent1 5 3 3 6 4" xfId="47189" xr:uid="{00000000-0005-0000-0000-00009EB70000}"/>
    <cellStyle name="20% - Accent1 5 3 3 7" xfId="47190" xr:uid="{00000000-0005-0000-0000-00009FB70000}"/>
    <cellStyle name="20% - Accent1 5 3 3 7 2" xfId="47191" xr:uid="{00000000-0005-0000-0000-0000A0B70000}"/>
    <cellStyle name="20% - Accent1 5 3 3 7 2 2" xfId="47192" xr:uid="{00000000-0005-0000-0000-0000A1B70000}"/>
    <cellStyle name="20% - Accent1 5 3 3 7 3" xfId="47193" xr:uid="{00000000-0005-0000-0000-0000A2B70000}"/>
    <cellStyle name="20% - Accent1 5 3 3 8" xfId="47194" xr:uid="{00000000-0005-0000-0000-0000A3B70000}"/>
    <cellStyle name="20% - Accent1 5 3 3 8 2" xfId="47195" xr:uid="{00000000-0005-0000-0000-0000A4B70000}"/>
    <cellStyle name="20% - Accent1 5 3 3 8 2 2" xfId="47196" xr:uid="{00000000-0005-0000-0000-0000A5B70000}"/>
    <cellStyle name="20% - Accent1 5 3 3 8 3" xfId="47197" xr:uid="{00000000-0005-0000-0000-0000A6B70000}"/>
    <cellStyle name="20% - Accent1 5 3 3 9" xfId="47198" xr:uid="{00000000-0005-0000-0000-0000A7B70000}"/>
    <cellStyle name="20% - Accent1 5 3 3 9 2" xfId="47199" xr:uid="{00000000-0005-0000-0000-0000A8B70000}"/>
    <cellStyle name="20% - Accent1 5 3 4" xfId="47200" xr:uid="{00000000-0005-0000-0000-0000A9B70000}"/>
    <cellStyle name="20% - Accent1 5 3 4 10" xfId="47201" xr:uid="{00000000-0005-0000-0000-0000AAB70000}"/>
    <cellStyle name="20% - Accent1 5 3 4 10 2" xfId="47202" xr:uid="{00000000-0005-0000-0000-0000ABB70000}"/>
    <cellStyle name="20% - Accent1 5 3 4 11" xfId="47203" xr:uid="{00000000-0005-0000-0000-0000ACB70000}"/>
    <cellStyle name="20% - Accent1 5 3 4 2" xfId="47204" xr:uid="{00000000-0005-0000-0000-0000ADB70000}"/>
    <cellStyle name="20% - Accent1 5 3 4 2 2" xfId="47205" xr:uid="{00000000-0005-0000-0000-0000AEB70000}"/>
    <cellStyle name="20% - Accent1 5 3 4 2 2 2" xfId="47206" xr:uid="{00000000-0005-0000-0000-0000AFB70000}"/>
    <cellStyle name="20% - Accent1 5 3 4 2 2 2 2" xfId="47207" xr:uid="{00000000-0005-0000-0000-0000B0B70000}"/>
    <cellStyle name="20% - Accent1 5 3 4 2 2 2 2 2" xfId="47208" xr:uid="{00000000-0005-0000-0000-0000B1B70000}"/>
    <cellStyle name="20% - Accent1 5 3 4 2 2 2 3" xfId="47209" xr:uid="{00000000-0005-0000-0000-0000B2B70000}"/>
    <cellStyle name="20% - Accent1 5 3 4 2 2 3" xfId="47210" xr:uid="{00000000-0005-0000-0000-0000B3B70000}"/>
    <cellStyle name="20% - Accent1 5 3 4 2 2 3 2" xfId="47211" xr:uid="{00000000-0005-0000-0000-0000B4B70000}"/>
    <cellStyle name="20% - Accent1 5 3 4 2 2 4" xfId="47212" xr:uid="{00000000-0005-0000-0000-0000B5B70000}"/>
    <cellStyle name="20% - Accent1 5 3 4 2 3" xfId="47213" xr:uid="{00000000-0005-0000-0000-0000B6B70000}"/>
    <cellStyle name="20% - Accent1 5 3 4 2 3 2" xfId="47214" xr:uid="{00000000-0005-0000-0000-0000B7B70000}"/>
    <cellStyle name="20% - Accent1 5 3 4 2 3 2 2" xfId="47215" xr:uid="{00000000-0005-0000-0000-0000B8B70000}"/>
    <cellStyle name="20% - Accent1 5 3 4 2 3 2 2 2" xfId="47216" xr:uid="{00000000-0005-0000-0000-0000B9B70000}"/>
    <cellStyle name="20% - Accent1 5 3 4 2 3 2 3" xfId="47217" xr:uid="{00000000-0005-0000-0000-0000BAB70000}"/>
    <cellStyle name="20% - Accent1 5 3 4 2 3 3" xfId="47218" xr:uid="{00000000-0005-0000-0000-0000BBB70000}"/>
    <cellStyle name="20% - Accent1 5 3 4 2 3 3 2" xfId="47219" xr:uid="{00000000-0005-0000-0000-0000BCB70000}"/>
    <cellStyle name="20% - Accent1 5 3 4 2 3 4" xfId="47220" xr:uid="{00000000-0005-0000-0000-0000BDB70000}"/>
    <cellStyle name="20% - Accent1 5 3 4 2 4" xfId="47221" xr:uid="{00000000-0005-0000-0000-0000BEB70000}"/>
    <cellStyle name="20% - Accent1 5 3 4 2 4 2" xfId="47222" xr:uid="{00000000-0005-0000-0000-0000BFB70000}"/>
    <cellStyle name="20% - Accent1 5 3 4 2 4 2 2" xfId="47223" xr:uid="{00000000-0005-0000-0000-0000C0B70000}"/>
    <cellStyle name="20% - Accent1 5 3 4 2 4 2 2 2" xfId="47224" xr:uid="{00000000-0005-0000-0000-0000C1B70000}"/>
    <cellStyle name="20% - Accent1 5 3 4 2 4 2 3" xfId="47225" xr:uid="{00000000-0005-0000-0000-0000C2B70000}"/>
    <cellStyle name="20% - Accent1 5 3 4 2 4 3" xfId="47226" xr:uid="{00000000-0005-0000-0000-0000C3B70000}"/>
    <cellStyle name="20% - Accent1 5 3 4 2 4 3 2" xfId="47227" xr:uid="{00000000-0005-0000-0000-0000C4B70000}"/>
    <cellStyle name="20% - Accent1 5 3 4 2 4 4" xfId="47228" xr:uid="{00000000-0005-0000-0000-0000C5B70000}"/>
    <cellStyle name="20% - Accent1 5 3 4 2 5" xfId="47229" xr:uid="{00000000-0005-0000-0000-0000C6B70000}"/>
    <cellStyle name="20% - Accent1 5 3 4 2 5 2" xfId="47230" xr:uid="{00000000-0005-0000-0000-0000C7B70000}"/>
    <cellStyle name="20% - Accent1 5 3 4 2 5 2 2" xfId="47231" xr:uid="{00000000-0005-0000-0000-0000C8B70000}"/>
    <cellStyle name="20% - Accent1 5 3 4 2 5 3" xfId="47232" xr:uid="{00000000-0005-0000-0000-0000C9B70000}"/>
    <cellStyle name="20% - Accent1 5 3 4 2 6" xfId="47233" xr:uid="{00000000-0005-0000-0000-0000CAB70000}"/>
    <cellStyle name="20% - Accent1 5 3 4 2 6 2" xfId="47234" xr:uid="{00000000-0005-0000-0000-0000CBB70000}"/>
    <cellStyle name="20% - Accent1 5 3 4 2 6 2 2" xfId="47235" xr:uid="{00000000-0005-0000-0000-0000CCB70000}"/>
    <cellStyle name="20% - Accent1 5 3 4 2 6 3" xfId="47236" xr:uid="{00000000-0005-0000-0000-0000CDB70000}"/>
    <cellStyle name="20% - Accent1 5 3 4 2 7" xfId="47237" xr:uid="{00000000-0005-0000-0000-0000CEB70000}"/>
    <cellStyle name="20% - Accent1 5 3 4 2 7 2" xfId="47238" xr:uid="{00000000-0005-0000-0000-0000CFB70000}"/>
    <cellStyle name="20% - Accent1 5 3 4 2 8" xfId="47239" xr:uid="{00000000-0005-0000-0000-0000D0B70000}"/>
    <cellStyle name="20% - Accent1 5 3 4 2 8 2" xfId="47240" xr:uid="{00000000-0005-0000-0000-0000D1B70000}"/>
    <cellStyle name="20% - Accent1 5 3 4 2 9" xfId="47241" xr:uid="{00000000-0005-0000-0000-0000D2B70000}"/>
    <cellStyle name="20% - Accent1 5 3 4 3" xfId="47242" xr:uid="{00000000-0005-0000-0000-0000D3B70000}"/>
    <cellStyle name="20% - Accent1 5 3 4 3 2" xfId="47243" xr:uid="{00000000-0005-0000-0000-0000D4B70000}"/>
    <cellStyle name="20% - Accent1 5 3 4 3 2 2" xfId="47244" xr:uid="{00000000-0005-0000-0000-0000D5B70000}"/>
    <cellStyle name="20% - Accent1 5 3 4 3 2 2 2" xfId="47245" xr:uid="{00000000-0005-0000-0000-0000D6B70000}"/>
    <cellStyle name="20% - Accent1 5 3 4 3 2 2 2 2" xfId="47246" xr:uid="{00000000-0005-0000-0000-0000D7B70000}"/>
    <cellStyle name="20% - Accent1 5 3 4 3 2 2 3" xfId="47247" xr:uid="{00000000-0005-0000-0000-0000D8B70000}"/>
    <cellStyle name="20% - Accent1 5 3 4 3 2 3" xfId="47248" xr:uid="{00000000-0005-0000-0000-0000D9B70000}"/>
    <cellStyle name="20% - Accent1 5 3 4 3 2 3 2" xfId="47249" xr:uid="{00000000-0005-0000-0000-0000DAB70000}"/>
    <cellStyle name="20% - Accent1 5 3 4 3 2 4" xfId="47250" xr:uid="{00000000-0005-0000-0000-0000DBB70000}"/>
    <cellStyle name="20% - Accent1 5 3 4 3 3" xfId="47251" xr:uid="{00000000-0005-0000-0000-0000DCB70000}"/>
    <cellStyle name="20% - Accent1 5 3 4 3 3 2" xfId="47252" xr:uid="{00000000-0005-0000-0000-0000DDB70000}"/>
    <cellStyle name="20% - Accent1 5 3 4 3 3 2 2" xfId="47253" xr:uid="{00000000-0005-0000-0000-0000DEB70000}"/>
    <cellStyle name="20% - Accent1 5 3 4 3 3 2 2 2" xfId="47254" xr:uid="{00000000-0005-0000-0000-0000DFB70000}"/>
    <cellStyle name="20% - Accent1 5 3 4 3 3 2 3" xfId="47255" xr:uid="{00000000-0005-0000-0000-0000E0B70000}"/>
    <cellStyle name="20% - Accent1 5 3 4 3 3 3" xfId="47256" xr:uid="{00000000-0005-0000-0000-0000E1B70000}"/>
    <cellStyle name="20% - Accent1 5 3 4 3 3 3 2" xfId="47257" xr:uid="{00000000-0005-0000-0000-0000E2B70000}"/>
    <cellStyle name="20% - Accent1 5 3 4 3 3 4" xfId="47258" xr:uid="{00000000-0005-0000-0000-0000E3B70000}"/>
    <cellStyle name="20% - Accent1 5 3 4 3 4" xfId="47259" xr:uid="{00000000-0005-0000-0000-0000E4B70000}"/>
    <cellStyle name="20% - Accent1 5 3 4 3 4 2" xfId="47260" xr:uid="{00000000-0005-0000-0000-0000E5B70000}"/>
    <cellStyle name="20% - Accent1 5 3 4 3 4 2 2" xfId="47261" xr:uid="{00000000-0005-0000-0000-0000E6B70000}"/>
    <cellStyle name="20% - Accent1 5 3 4 3 4 2 2 2" xfId="47262" xr:uid="{00000000-0005-0000-0000-0000E7B70000}"/>
    <cellStyle name="20% - Accent1 5 3 4 3 4 2 3" xfId="47263" xr:uid="{00000000-0005-0000-0000-0000E8B70000}"/>
    <cellStyle name="20% - Accent1 5 3 4 3 4 3" xfId="47264" xr:uid="{00000000-0005-0000-0000-0000E9B70000}"/>
    <cellStyle name="20% - Accent1 5 3 4 3 4 3 2" xfId="47265" xr:uid="{00000000-0005-0000-0000-0000EAB70000}"/>
    <cellStyle name="20% - Accent1 5 3 4 3 4 4" xfId="47266" xr:uid="{00000000-0005-0000-0000-0000EBB70000}"/>
    <cellStyle name="20% - Accent1 5 3 4 3 5" xfId="47267" xr:uid="{00000000-0005-0000-0000-0000ECB70000}"/>
    <cellStyle name="20% - Accent1 5 3 4 3 5 2" xfId="47268" xr:uid="{00000000-0005-0000-0000-0000EDB70000}"/>
    <cellStyle name="20% - Accent1 5 3 4 3 5 2 2" xfId="47269" xr:uid="{00000000-0005-0000-0000-0000EEB70000}"/>
    <cellStyle name="20% - Accent1 5 3 4 3 5 3" xfId="47270" xr:uid="{00000000-0005-0000-0000-0000EFB70000}"/>
    <cellStyle name="20% - Accent1 5 3 4 3 6" xfId="47271" xr:uid="{00000000-0005-0000-0000-0000F0B70000}"/>
    <cellStyle name="20% - Accent1 5 3 4 3 6 2" xfId="47272" xr:uid="{00000000-0005-0000-0000-0000F1B70000}"/>
    <cellStyle name="20% - Accent1 5 3 4 3 6 2 2" xfId="47273" xr:uid="{00000000-0005-0000-0000-0000F2B70000}"/>
    <cellStyle name="20% - Accent1 5 3 4 3 6 3" xfId="47274" xr:uid="{00000000-0005-0000-0000-0000F3B70000}"/>
    <cellStyle name="20% - Accent1 5 3 4 3 7" xfId="47275" xr:uid="{00000000-0005-0000-0000-0000F4B70000}"/>
    <cellStyle name="20% - Accent1 5 3 4 3 7 2" xfId="47276" xr:uid="{00000000-0005-0000-0000-0000F5B70000}"/>
    <cellStyle name="20% - Accent1 5 3 4 3 8" xfId="47277" xr:uid="{00000000-0005-0000-0000-0000F6B70000}"/>
    <cellStyle name="20% - Accent1 5 3 4 3 8 2" xfId="47278" xr:uid="{00000000-0005-0000-0000-0000F7B70000}"/>
    <cellStyle name="20% - Accent1 5 3 4 3 9" xfId="47279" xr:uid="{00000000-0005-0000-0000-0000F8B70000}"/>
    <cellStyle name="20% - Accent1 5 3 4 4" xfId="47280" xr:uid="{00000000-0005-0000-0000-0000F9B70000}"/>
    <cellStyle name="20% - Accent1 5 3 4 4 2" xfId="47281" xr:uid="{00000000-0005-0000-0000-0000FAB70000}"/>
    <cellStyle name="20% - Accent1 5 3 4 4 2 2" xfId="47282" xr:uid="{00000000-0005-0000-0000-0000FBB70000}"/>
    <cellStyle name="20% - Accent1 5 3 4 4 2 2 2" xfId="47283" xr:uid="{00000000-0005-0000-0000-0000FCB70000}"/>
    <cellStyle name="20% - Accent1 5 3 4 4 2 3" xfId="47284" xr:uid="{00000000-0005-0000-0000-0000FDB70000}"/>
    <cellStyle name="20% - Accent1 5 3 4 4 3" xfId="47285" xr:uid="{00000000-0005-0000-0000-0000FEB70000}"/>
    <cellStyle name="20% - Accent1 5 3 4 4 3 2" xfId="47286" xr:uid="{00000000-0005-0000-0000-0000FFB70000}"/>
    <cellStyle name="20% - Accent1 5 3 4 4 4" xfId="47287" xr:uid="{00000000-0005-0000-0000-000000B80000}"/>
    <cellStyle name="20% - Accent1 5 3 4 5" xfId="47288" xr:uid="{00000000-0005-0000-0000-000001B80000}"/>
    <cellStyle name="20% - Accent1 5 3 4 5 2" xfId="47289" xr:uid="{00000000-0005-0000-0000-000002B80000}"/>
    <cellStyle name="20% - Accent1 5 3 4 5 2 2" xfId="47290" xr:uid="{00000000-0005-0000-0000-000003B80000}"/>
    <cellStyle name="20% - Accent1 5 3 4 5 2 2 2" xfId="47291" xr:uid="{00000000-0005-0000-0000-000004B80000}"/>
    <cellStyle name="20% - Accent1 5 3 4 5 2 3" xfId="47292" xr:uid="{00000000-0005-0000-0000-000005B80000}"/>
    <cellStyle name="20% - Accent1 5 3 4 5 3" xfId="47293" xr:uid="{00000000-0005-0000-0000-000006B80000}"/>
    <cellStyle name="20% - Accent1 5 3 4 5 3 2" xfId="47294" xr:uid="{00000000-0005-0000-0000-000007B80000}"/>
    <cellStyle name="20% - Accent1 5 3 4 5 4" xfId="47295" xr:uid="{00000000-0005-0000-0000-000008B80000}"/>
    <cellStyle name="20% - Accent1 5 3 4 6" xfId="47296" xr:uid="{00000000-0005-0000-0000-000009B80000}"/>
    <cellStyle name="20% - Accent1 5 3 4 6 2" xfId="47297" xr:uid="{00000000-0005-0000-0000-00000AB80000}"/>
    <cellStyle name="20% - Accent1 5 3 4 6 2 2" xfId="47298" xr:uid="{00000000-0005-0000-0000-00000BB80000}"/>
    <cellStyle name="20% - Accent1 5 3 4 6 2 2 2" xfId="47299" xr:uid="{00000000-0005-0000-0000-00000CB80000}"/>
    <cellStyle name="20% - Accent1 5 3 4 6 2 3" xfId="47300" xr:uid="{00000000-0005-0000-0000-00000DB80000}"/>
    <cellStyle name="20% - Accent1 5 3 4 6 3" xfId="47301" xr:uid="{00000000-0005-0000-0000-00000EB80000}"/>
    <cellStyle name="20% - Accent1 5 3 4 6 3 2" xfId="47302" xr:uid="{00000000-0005-0000-0000-00000FB80000}"/>
    <cellStyle name="20% - Accent1 5 3 4 6 4" xfId="47303" xr:uid="{00000000-0005-0000-0000-000010B80000}"/>
    <cellStyle name="20% - Accent1 5 3 4 7" xfId="47304" xr:uid="{00000000-0005-0000-0000-000011B80000}"/>
    <cellStyle name="20% - Accent1 5 3 4 7 2" xfId="47305" xr:uid="{00000000-0005-0000-0000-000012B80000}"/>
    <cellStyle name="20% - Accent1 5 3 4 7 2 2" xfId="47306" xr:uid="{00000000-0005-0000-0000-000013B80000}"/>
    <cellStyle name="20% - Accent1 5 3 4 7 3" xfId="47307" xr:uid="{00000000-0005-0000-0000-000014B80000}"/>
    <cellStyle name="20% - Accent1 5 3 4 8" xfId="47308" xr:uid="{00000000-0005-0000-0000-000015B80000}"/>
    <cellStyle name="20% - Accent1 5 3 4 8 2" xfId="47309" xr:uid="{00000000-0005-0000-0000-000016B80000}"/>
    <cellStyle name="20% - Accent1 5 3 4 8 2 2" xfId="47310" xr:uid="{00000000-0005-0000-0000-000017B80000}"/>
    <cellStyle name="20% - Accent1 5 3 4 8 3" xfId="47311" xr:uid="{00000000-0005-0000-0000-000018B80000}"/>
    <cellStyle name="20% - Accent1 5 3 4 9" xfId="47312" xr:uid="{00000000-0005-0000-0000-000019B80000}"/>
    <cellStyle name="20% - Accent1 5 3 4 9 2" xfId="47313" xr:uid="{00000000-0005-0000-0000-00001AB80000}"/>
    <cellStyle name="20% - Accent1 5 3 5" xfId="47314" xr:uid="{00000000-0005-0000-0000-00001BB80000}"/>
    <cellStyle name="20% - Accent1 5 3 5 2" xfId="47315" xr:uid="{00000000-0005-0000-0000-00001CB80000}"/>
    <cellStyle name="20% - Accent1 5 3 5 2 2" xfId="47316" xr:uid="{00000000-0005-0000-0000-00001DB80000}"/>
    <cellStyle name="20% - Accent1 5 3 5 2 2 2" xfId="47317" xr:uid="{00000000-0005-0000-0000-00001EB80000}"/>
    <cellStyle name="20% - Accent1 5 3 5 2 2 2 2" xfId="47318" xr:uid="{00000000-0005-0000-0000-00001FB80000}"/>
    <cellStyle name="20% - Accent1 5 3 5 2 2 3" xfId="47319" xr:uid="{00000000-0005-0000-0000-000020B80000}"/>
    <cellStyle name="20% - Accent1 5 3 5 2 3" xfId="47320" xr:uid="{00000000-0005-0000-0000-000021B80000}"/>
    <cellStyle name="20% - Accent1 5 3 5 2 3 2" xfId="47321" xr:uid="{00000000-0005-0000-0000-000022B80000}"/>
    <cellStyle name="20% - Accent1 5 3 5 2 4" xfId="47322" xr:uid="{00000000-0005-0000-0000-000023B80000}"/>
    <cellStyle name="20% - Accent1 5 3 5 3" xfId="47323" xr:uid="{00000000-0005-0000-0000-000024B80000}"/>
    <cellStyle name="20% - Accent1 5 3 5 3 2" xfId="47324" xr:uid="{00000000-0005-0000-0000-000025B80000}"/>
    <cellStyle name="20% - Accent1 5 3 5 3 2 2" xfId="47325" xr:uid="{00000000-0005-0000-0000-000026B80000}"/>
    <cellStyle name="20% - Accent1 5 3 5 3 2 2 2" xfId="47326" xr:uid="{00000000-0005-0000-0000-000027B80000}"/>
    <cellStyle name="20% - Accent1 5 3 5 3 2 3" xfId="47327" xr:uid="{00000000-0005-0000-0000-000028B80000}"/>
    <cellStyle name="20% - Accent1 5 3 5 3 3" xfId="47328" xr:uid="{00000000-0005-0000-0000-000029B80000}"/>
    <cellStyle name="20% - Accent1 5 3 5 3 3 2" xfId="47329" xr:uid="{00000000-0005-0000-0000-00002AB80000}"/>
    <cellStyle name="20% - Accent1 5 3 5 3 4" xfId="47330" xr:uid="{00000000-0005-0000-0000-00002BB80000}"/>
    <cellStyle name="20% - Accent1 5 3 5 4" xfId="47331" xr:uid="{00000000-0005-0000-0000-00002CB80000}"/>
    <cellStyle name="20% - Accent1 5 3 5 4 2" xfId="47332" xr:uid="{00000000-0005-0000-0000-00002DB80000}"/>
    <cellStyle name="20% - Accent1 5 3 5 4 2 2" xfId="47333" xr:uid="{00000000-0005-0000-0000-00002EB80000}"/>
    <cellStyle name="20% - Accent1 5 3 5 4 2 2 2" xfId="47334" xr:uid="{00000000-0005-0000-0000-00002FB80000}"/>
    <cellStyle name="20% - Accent1 5 3 5 4 2 3" xfId="47335" xr:uid="{00000000-0005-0000-0000-000030B80000}"/>
    <cellStyle name="20% - Accent1 5 3 5 4 3" xfId="47336" xr:uid="{00000000-0005-0000-0000-000031B80000}"/>
    <cellStyle name="20% - Accent1 5 3 5 4 3 2" xfId="47337" xr:uid="{00000000-0005-0000-0000-000032B80000}"/>
    <cellStyle name="20% - Accent1 5 3 5 4 4" xfId="47338" xr:uid="{00000000-0005-0000-0000-000033B80000}"/>
    <cellStyle name="20% - Accent1 5 3 5 5" xfId="47339" xr:uid="{00000000-0005-0000-0000-000034B80000}"/>
    <cellStyle name="20% - Accent1 5 3 5 5 2" xfId="47340" xr:uid="{00000000-0005-0000-0000-000035B80000}"/>
    <cellStyle name="20% - Accent1 5 3 5 5 2 2" xfId="47341" xr:uid="{00000000-0005-0000-0000-000036B80000}"/>
    <cellStyle name="20% - Accent1 5 3 5 5 3" xfId="47342" xr:uid="{00000000-0005-0000-0000-000037B80000}"/>
    <cellStyle name="20% - Accent1 5 3 5 6" xfId="47343" xr:uid="{00000000-0005-0000-0000-000038B80000}"/>
    <cellStyle name="20% - Accent1 5 3 5 6 2" xfId="47344" xr:uid="{00000000-0005-0000-0000-000039B80000}"/>
    <cellStyle name="20% - Accent1 5 3 5 6 2 2" xfId="47345" xr:uid="{00000000-0005-0000-0000-00003AB80000}"/>
    <cellStyle name="20% - Accent1 5 3 5 6 3" xfId="47346" xr:uid="{00000000-0005-0000-0000-00003BB80000}"/>
    <cellStyle name="20% - Accent1 5 3 5 7" xfId="47347" xr:uid="{00000000-0005-0000-0000-00003CB80000}"/>
    <cellStyle name="20% - Accent1 5 3 5 7 2" xfId="47348" xr:uid="{00000000-0005-0000-0000-00003DB80000}"/>
    <cellStyle name="20% - Accent1 5 3 5 8" xfId="47349" xr:uid="{00000000-0005-0000-0000-00003EB80000}"/>
    <cellStyle name="20% - Accent1 5 3 5 8 2" xfId="47350" xr:uid="{00000000-0005-0000-0000-00003FB80000}"/>
    <cellStyle name="20% - Accent1 5 3 5 9" xfId="47351" xr:uid="{00000000-0005-0000-0000-000040B80000}"/>
    <cellStyle name="20% - Accent1 5 3 6" xfId="47352" xr:uid="{00000000-0005-0000-0000-000041B80000}"/>
    <cellStyle name="20% - Accent1 5 3 6 2" xfId="47353" xr:uid="{00000000-0005-0000-0000-000042B80000}"/>
    <cellStyle name="20% - Accent1 5 3 6 2 2" xfId="47354" xr:uid="{00000000-0005-0000-0000-000043B80000}"/>
    <cellStyle name="20% - Accent1 5 3 6 2 2 2" xfId="47355" xr:uid="{00000000-0005-0000-0000-000044B80000}"/>
    <cellStyle name="20% - Accent1 5 3 6 2 2 2 2" xfId="47356" xr:uid="{00000000-0005-0000-0000-000045B80000}"/>
    <cellStyle name="20% - Accent1 5 3 6 2 2 3" xfId="47357" xr:uid="{00000000-0005-0000-0000-000046B80000}"/>
    <cellStyle name="20% - Accent1 5 3 6 2 3" xfId="47358" xr:uid="{00000000-0005-0000-0000-000047B80000}"/>
    <cellStyle name="20% - Accent1 5 3 6 2 3 2" xfId="47359" xr:uid="{00000000-0005-0000-0000-000048B80000}"/>
    <cellStyle name="20% - Accent1 5 3 6 2 4" xfId="47360" xr:uid="{00000000-0005-0000-0000-000049B80000}"/>
    <cellStyle name="20% - Accent1 5 3 6 3" xfId="47361" xr:uid="{00000000-0005-0000-0000-00004AB80000}"/>
    <cellStyle name="20% - Accent1 5 3 6 3 2" xfId="47362" xr:uid="{00000000-0005-0000-0000-00004BB80000}"/>
    <cellStyle name="20% - Accent1 5 3 6 3 2 2" xfId="47363" xr:uid="{00000000-0005-0000-0000-00004CB80000}"/>
    <cellStyle name="20% - Accent1 5 3 6 3 2 2 2" xfId="47364" xr:uid="{00000000-0005-0000-0000-00004DB80000}"/>
    <cellStyle name="20% - Accent1 5 3 6 3 2 3" xfId="47365" xr:uid="{00000000-0005-0000-0000-00004EB80000}"/>
    <cellStyle name="20% - Accent1 5 3 6 3 3" xfId="47366" xr:uid="{00000000-0005-0000-0000-00004FB80000}"/>
    <cellStyle name="20% - Accent1 5 3 6 3 3 2" xfId="47367" xr:uid="{00000000-0005-0000-0000-000050B80000}"/>
    <cellStyle name="20% - Accent1 5 3 6 3 4" xfId="47368" xr:uid="{00000000-0005-0000-0000-000051B80000}"/>
    <cellStyle name="20% - Accent1 5 3 6 4" xfId="47369" xr:uid="{00000000-0005-0000-0000-000052B80000}"/>
    <cellStyle name="20% - Accent1 5 3 6 4 2" xfId="47370" xr:uid="{00000000-0005-0000-0000-000053B80000}"/>
    <cellStyle name="20% - Accent1 5 3 6 4 2 2" xfId="47371" xr:uid="{00000000-0005-0000-0000-000054B80000}"/>
    <cellStyle name="20% - Accent1 5 3 6 4 2 2 2" xfId="47372" xr:uid="{00000000-0005-0000-0000-000055B80000}"/>
    <cellStyle name="20% - Accent1 5 3 6 4 2 3" xfId="47373" xr:uid="{00000000-0005-0000-0000-000056B80000}"/>
    <cellStyle name="20% - Accent1 5 3 6 4 3" xfId="47374" xr:uid="{00000000-0005-0000-0000-000057B80000}"/>
    <cellStyle name="20% - Accent1 5 3 6 4 3 2" xfId="47375" xr:uid="{00000000-0005-0000-0000-000058B80000}"/>
    <cellStyle name="20% - Accent1 5 3 6 4 4" xfId="47376" xr:uid="{00000000-0005-0000-0000-000059B80000}"/>
    <cellStyle name="20% - Accent1 5 3 6 5" xfId="47377" xr:uid="{00000000-0005-0000-0000-00005AB80000}"/>
    <cellStyle name="20% - Accent1 5 3 6 5 2" xfId="47378" xr:uid="{00000000-0005-0000-0000-00005BB80000}"/>
    <cellStyle name="20% - Accent1 5 3 6 5 2 2" xfId="47379" xr:uid="{00000000-0005-0000-0000-00005CB80000}"/>
    <cellStyle name="20% - Accent1 5 3 6 5 3" xfId="47380" xr:uid="{00000000-0005-0000-0000-00005DB80000}"/>
    <cellStyle name="20% - Accent1 5 3 6 6" xfId="47381" xr:uid="{00000000-0005-0000-0000-00005EB80000}"/>
    <cellStyle name="20% - Accent1 5 3 6 6 2" xfId="47382" xr:uid="{00000000-0005-0000-0000-00005FB80000}"/>
    <cellStyle name="20% - Accent1 5 3 6 6 2 2" xfId="47383" xr:uid="{00000000-0005-0000-0000-000060B80000}"/>
    <cellStyle name="20% - Accent1 5 3 6 6 3" xfId="47384" xr:uid="{00000000-0005-0000-0000-000061B80000}"/>
    <cellStyle name="20% - Accent1 5 3 6 7" xfId="47385" xr:uid="{00000000-0005-0000-0000-000062B80000}"/>
    <cellStyle name="20% - Accent1 5 3 6 7 2" xfId="47386" xr:uid="{00000000-0005-0000-0000-000063B80000}"/>
    <cellStyle name="20% - Accent1 5 3 6 8" xfId="47387" xr:uid="{00000000-0005-0000-0000-000064B80000}"/>
    <cellStyle name="20% - Accent1 5 3 6 8 2" xfId="47388" xr:uid="{00000000-0005-0000-0000-000065B80000}"/>
    <cellStyle name="20% - Accent1 5 3 6 9" xfId="47389" xr:uid="{00000000-0005-0000-0000-000066B80000}"/>
    <cellStyle name="20% - Accent1 5 3 7" xfId="47390" xr:uid="{00000000-0005-0000-0000-000067B80000}"/>
    <cellStyle name="20% - Accent1 5 3 7 2" xfId="47391" xr:uid="{00000000-0005-0000-0000-000068B80000}"/>
    <cellStyle name="20% - Accent1 5 3 7 2 2" xfId="47392" xr:uid="{00000000-0005-0000-0000-000069B80000}"/>
    <cellStyle name="20% - Accent1 5 3 7 2 2 2" xfId="47393" xr:uid="{00000000-0005-0000-0000-00006AB80000}"/>
    <cellStyle name="20% - Accent1 5 3 7 2 3" xfId="47394" xr:uid="{00000000-0005-0000-0000-00006BB80000}"/>
    <cellStyle name="20% - Accent1 5 3 7 3" xfId="47395" xr:uid="{00000000-0005-0000-0000-00006CB80000}"/>
    <cellStyle name="20% - Accent1 5 3 7 3 2" xfId="47396" xr:uid="{00000000-0005-0000-0000-00006DB80000}"/>
    <cellStyle name="20% - Accent1 5 3 7 4" xfId="47397" xr:uid="{00000000-0005-0000-0000-00006EB80000}"/>
    <cellStyle name="20% - Accent1 5 3 8" xfId="47398" xr:uid="{00000000-0005-0000-0000-00006FB80000}"/>
    <cellStyle name="20% - Accent1 5 3 8 2" xfId="47399" xr:uid="{00000000-0005-0000-0000-000070B80000}"/>
    <cellStyle name="20% - Accent1 5 3 8 2 2" xfId="47400" xr:uid="{00000000-0005-0000-0000-000071B80000}"/>
    <cellStyle name="20% - Accent1 5 3 8 2 2 2" xfId="47401" xr:uid="{00000000-0005-0000-0000-000072B80000}"/>
    <cellStyle name="20% - Accent1 5 3 8 2 3" xfId="47402" xr:uid="{00000000-0005-0000-0000-000073B80000}"/>
    <cellStyle name="20% - Accent1 5 3 8 3" xfId="47403" xr:uid="{00000000-0005-0000-0000-000074B80000}"/>
    <cellStyle name="20% - Accent1 5 3 8 3 2" xfId="47404" xr:uid="{00000000-0005-0000-0000-000075B80000}"/>
    <cellStyle name="20% - Accent1 5 3 8 4" xfId="47405" xr:uid="{00000000-0005-0000-0000-000076B80000}"/>
    <cellStyle name="20% - Accent1 5 3 9" xfId="47406" xr:uid="{00000000-0005-0000-0000-000077B80000}"/>
    <cellStyle name="20% - Accent1 5 3 9 2" xfId="47407" xr:uid="{00000000-0005-0000-0000-000078B80000}"/>
    <cellStyle name="20% - Accent1 5 3 9 2 2" xfId="47408" xr:uid="{00000000-0005-0000-0000-000079B80000}"/>
    <cellStyle name="20% - Accent1 5 3 9 2 2 2" xfId="47409" xr:uid="{00000000-0005-0000-0000-00007AB80000}"/>
    <cellStyle name="20% - Accent1 5 3 9 2 3" xfId="47410" xr:uid="{00000000-0005-0000-0000-00007BB80000}"/>
    <cellStyle name="20% - Accent1 5 3 9 3" xfId="47411" xr:uid="{00000000-0005-0000-0000-00007CB80000}"/>
    <cellStyle name="20% - Accent1 5 3 9 3 2" xfId="47412" xr:uid="{00000000-0005-0000-0000-00007DB80000}"/>
    <cellStyle name="20% - Accent1 5 3 9 4" xfId="47413" xr:uid="{00000000-0005-0000-0000-00007EB80000}"/>
    <cellStyle name="20% - Accent1 5 4" xfId="47414" xr:uid="{00000000-0005-0000-0000-00007FB80000}"/>
    <cellStyle name="20% - Accent1 5 4 10" xfId="47415" xr:uid="{00000000-0005-0000-0000-000080B80000}"/>
    <cellStyle name="20% - Accent1 5 4 10 2" xfId="47416" xr:uid="{00000000-0005-0000-0000-000081B80000}"/>
    <cellStyle name="20% - Accent1 5 4 11" xfId="47417" xr:uid="{00000000-0005-0000-0000-000082B80000}"/>
    <cellStyle name="20% - Accent1 5 4 2" xfId="47418" xr:uid="{00000000-0005-0000-0000-000083B80000}"/>
    <cellStyle name="20% - Accent1 5 4 2 2" xfId="47419" xr:uid="{00000000-0005-0000-0000-000084B80000}"/>
    <cellStyle name="20% - Accent1 5 4 2 2 2" xfId="47420" xr:uid="{00000000-0005-0000-0000-000085B80000}"/>
    <cellStyle name="20% - Accent1 5 4 2 2 2 2" xfId="47421" xr:uid="{00000000-0005-0000-0000-000086B80000}"/>
    <cellStyle name="20% - Accent1 5 4 2 2 2 2 2" xfId="47422" xr:uid="{00000000-0005-0000-0000-000087B80000}"/>
    <cellStyle name="20% - Accent1 5 4 2 2 2 3" xfId="47423" xr:uid="{00000000-0005-0000-0000-000088B80000}"/>
    <cellStyle name="20% - Accent1 5 4 2 2 3" xfId="47424" xr:uid="{00000000-0005-0000-0000-000089B80000}"/>
    <cellStyle name="20% - Accent1 5 4 2 2 3 2" xfId="47425" xr:uid="{00000000-0005-0000-0000-00008AB80000}"/>
    <cellStyle name="20% - Accent1 5 4 2 2 4" xfId="47426" xr:uid="{00000000-0005-0000-0000-00008BB80000}"/>
    <cellStyle name="20% - Accent1 5 4 2 3" xfId="47427" xr:uid="{00000000-0005-0000-0000-00008CB80000}"/>
    <cellStyle name="20% - Accent1 5 4 2 3 2" xfId="47428" xr:uid="{00000000-0005-0000-0000-00008DB80000}"/>
    <cellStyle name="20% - Accent1 5 4 2 3 2 2" xfId="47429" xr:uid="{00000000-0005-0000-0000-00008EB80000}"/>
    <cellStyle name="20% - Accent1 5 4 2 3 2 2 2" xfId="47430" xr:uid="{00000000-0005-0000-0000-00008FB80000}"/>
    <cellStyle name="20% - Accent1 5 4 2 3 2 3" xfId="47431" xr:uid="{00000000-0005-0000-0000-000090B80000}"/>
    <cellStyle name="20% - Accent1 5 4 2 3 3" xfId="47432" xr:uid="{00000000-0005-0000-0000-000091B80000}"/>
    <cellStyle name="20% - Accent1 5 4 2 3 3 2" xfId="47433" xr:uid="{00000000-0005-0000-0000-000092B80000}"/>
    <cellStyle name="20% - Accent1 5 4 2 3 4" xfId="47434" xr:uid="{00000000-0005-0000-0000-000093B80000}"/>
    <cellStyle name="20% - Accent1 5 4 2 4" xfId="47435" xr:uid="{00000000-0005-0000-0000-000094B80000}"/>
    <cellStyle name="20% - Accent1 5 4 2 4 2" xfId="47436" xr:uid="{00000000-0005-0000-0000-000095B80000}"/>
    <cellStyle name="20% - Accent1 5 4 2 4 2 2" xfId="47437" xr:uid="{00000000-0005-0000-0000-000096B80000}"/>
    <cellStyle name="20% - Accent1 5 4 2 4 2 2 2" xfId="47438" xr:uid="{00000000-0005-0000-0000-000097B80000}"/>
    <cellStyle name="20% - Accent1 5 4 2 4 2 3" xfId="47439" xr:uid="{00000000-0005-0000-0000-000098B80000}"/>
    <cellStyle name="20% - Accent1 5 4 2 4 3" xfId="47440" xr:uid="{00000000-0005-0000-0000-000099B80000}"/>
    <cellStyle name="20% - Accent1 5 4 2 4 3 2" xfId="47441" xr:uid="{00000000-0005-0000-0000-00009AB80000}"/>
    <cellStyle name="20% - Accent1 5 4 2 4 4" xfId="47442" xr:uid="{00000000-0005-0000-0000-00009BB80000}"/>
    <cellStyle name="20% - Accent1 5 4 2 5" xfId="47443" xr:uid="{00000000-0005-0000-0000-00009CB80000}"/>
    <cellStyle name="20% - Accent1 5 4 2 5 2" xfId="47444" xr:uid="{00000000-0005-0000-0000-00009DB80000}"/>
    <cellStyle name="20% - Accent1 5 4 2 5 2 2" xfId="47445" xr:uid="{00000000-0005-0000-0000-00009EB80000}"/>
    <cellStyle name="20% - Accent1 5 4 2 5 3" xfId="47446" xr:uid="{00000000-0005-0000-0000-00009FB80000}"/>
    <cellStyle name="20% - Accent1 5 4 2 6" xfId="47447" xr:uid="{00000000-0005-0000-0000-0000A0B80000}"/>
    <cellStyle name="20% - Accent1 5 4 2 6 2" xfId="47448" xr:uid="{00000000-0005-0000-0000-0000A1B80000}"/>
    <cellStyle name="20% - Accent1 5 4 2 6 2 2" xfId="47449" xr:uid="{00000000-0005-0000-0000-0000A2B80000}"/>
    <cellStyle name="20% - Accent1 5 4 2 6 3" xfId="47450" xr:uid="{00000000-0005-0000-0000-0000A3B80000}"/>
    <cellStyle name="20% - Accent1 5 4 2 7" xfId="47451" xr:uid="{00000000-0005-0000-0000-0000A4B80000}"/>
    <cellStyle name="20% - Accent1 5 4 2 7 2" xfId="47452" xr:uid="{00000000-0005-0000-0000-0000A5B80000}"/>
    <cellStyle name="20% - Accent1 5 4 2 8" xfId="47453" xr:uid="{00000000-0005-0000-0000-0000A6B80000}"/>
    <cellStyle name="20% - Accent1 5 4 2 8 2" xfId="47454" xr:uid="{00000000-0005-0000-0000-0000A7B80000}"/>
    <cellStyle name="20% - Accent1 5 4 2 9" xfId="47455" xr:uid="{00000000-0005-0000-0000-0000A8B80000}"/>
    <cellStyle name="20% - Accent1 5 4 3" xfId="47456" xr:uid="{00000000-0005-0000-0000-0000A9B80000}"/>
    <cellStyle name="20% - Accent1 5 4 3 2" xfId="47457" xr:uid="{00000000-0005-0000-0000-0000AAB80000}"/>
    <cellStyle name="20% - Accent1 5 4 3 2 2" xfId="47458" xr:uid="{00000000-0005-0000-0000-0000ABB80000}"/>
    <cellStyle name="20% - Accent1 5 4 3 2 2 2" xfId="47459" xr:uid="{00000000-0005-0000-0000-0000ACB80000}"/>
    <cellStyle name="20% - Accent1 5 4 3 2 2 2 2" xfId="47460" xr:uid="{00000000-0005-0000-0000-0000ADB80000}"/>
    <cellStyle name="20% - Accent1 5 4 3 2 2 3" xfId="47461" xr:uid="{00000000-0005-0000-0000-0000AEB80000}"/>
    <cellStyle name="20% - Accent1 5 4 3 2 3" xfId="47462" xr:uid="{00000000-0005-0000-0000-0000AFB80000}"/>
    <cellStyle name="20% - Accent1 5 4 3 2 3 2" xfId="47463" xr:uid="{00000000-0005-0000-0000-0000B0B80000}"/>
    <cellStyle name="20% - Accent1 5 4 3 2 4" xfId="47464" xr:uid="{00000000-0005-0000-0000-0000B1B80000}"/>
    <cellStyle name="20% - Accent1 5 4 3 3" xfId="47465" xr:uid="{00000000-0005-0000-0000-0000B2B80000}"/>
    <cellStyle name="20% - Accent1 5 4 3 3 2" xfId="47466" xr:uid="{00000000-0005-0000-0000-0000B3B80000}"/>
    <cellStyle name="20% - Accent1 5 4 3 3 2 2" xfId="47467" xr:uid="{00000000-0005-0000-0000-0000B4B80000}"/>
    <cellStyle name="20% - Accent1 5 4 3 3 2 2 2" xfId="47468" xr:uid="{00000000-0005-0000-0000-0000B5B80000}"/>
    <cellStyle name="20% - Accent1 5 4 3 3 2 3" xfId="47469" xr:uid="{00000000-0005-0000-0000-0000B6B80000}"/>
    <cellStyle name="20% - Accent1 5 4 3 3 3" xfId="47470" xr:uid="{00000000-0005-0000-0000-0000B7B80000}"/>
    <cellStyle name="20% - Accent1 5 4 3 3 3 2" xfId="47471" xr:uid="{00000000-0005-0000-0000-0000B8B80000}"/>
    <cellStyle name="20% - Accent1 5 4 3 3 4" xfId="47472" xr:uid="{00000000-0005-0000-0000-0000B9B80000}"/>
    <cellStyle name="20% - Accent1 5 4 3 4" xfId="47473" xr:uid="{00000000-0005-0000-0000-0000BAB80000}"/>
    <cellStyle name="20% - Accent1 5 4 3 4 2" xfId="47474" xr:uid="{00000000-0005-0000-0000-0000BBB80000}"/>
    <cellStyle name="20% - Accent1 5 4 3 4 2 2" xfId="47475" xr:uid="{00000000-0005-0000-0000-0000BCB80000}"/>
    <cellStyle name="20% - Accent1 5 4 3 4 2 2 2" xfId="47476" xr:uid="{00000000-0005-0000-0000-0000BDB80000}"/>
    <cellStyle name="20% - Accent1 5 4 3 4 2 3" xfId="47477" xr:uid="{00000000-0005-0000-0000-0000BEB80000}"/>
    <cellStyle name="20% - Accent1 5 4 3 4 3" xfId="47478" xr:uid="{00000000-0005-0000-0000-0000BFB80000}"/>
    <cellStyle name="20% - Accent1 5 4 3 4 3 2" xfId="47479" xr:uid="{00000000-0005-0000-0000-0000C0B80000}"/>
    <cellStyle name="20% - Accent1 5 4 3 4 4" xfId="47480" xr:uid="{00000000-0005-0000-0000-0000C1B80000}"/>
    <cellStyle name="20% - Accent1 5 4 3 5" xfId="47481" xr:uid="{00000000-0005-0000-0000-0000C2B80000}"/>
    <cellStyle name="20% - Accent1 5 4 3 5 2" xfId="47482" xr:uid="{00000000-0005-0000-0000-0000C3B80000}"/>
    <cellStyle name="20% - Accent1 5 4 3 5 2 2" xfId="47483" xr:uid="{00000000-0005-0000-0000-0000C4B80000}"/>
    <cellStyle name="20% - Accent1 5 4 3 5 3" xfId="47484" xr:uid="{00000000-0005-0000-0000-0000C5B80000}"/>
    <cellStyle name="20% - Accent1 5 4 3 6" xfId="47485" xr:uid="{00000000-0005-0000-0000-0000C6B80000}"/>
    <cellStyle name="20% - Accent1 5 4 3 6 2" xfId="47486" xr:uid="{00000000-0005-0000-0000-0000C7B80000}"/>
    <cellStyle name="20% - Accent1 5 4 3 6 2 2" xfId="47487" xr:uid="{00000000-0005-0000-0000-0000C8B80000}"/>
    <cellStyle name="20% - Accent1 5 4 3 6 3" xfId="47488" xr:uid="{00000000-0005-0000-0000-0000C9B80000}"/>
    <cellStyle name="20% - Accent1 5 4 3 7" xfId="47489" xr:uid="{00000000-0005-0000-0000-0000CAB80000}"/>
    <cellStyle name="20% - Accent1 5 4 3 7 2" xfId="47490" xr:uid="{00000000-0005-0000-0000-0000CBB80000}"/>
    <cellStyle name="20% - Accent1 5 4 3 8" xfId="47491" xr:uid="{00000000-0005-0000-0000-0000CCB80000}"/>
    <cellStyle name="20% - Accent1 5 4 3 8 2" xfId="47492" xr:uid="{00000000-0005-0000-0000-0000CDB80000}"/>
    <cellStyle name="20% - Accent1 5 4 3 9" xfId="47493" xr:uid="{00000000-0005-0000-0000-0000CEB80000}"/>
    <cellStyle name="20% - Accent1 5 4 4" xfId="47494" xr:uid="{00000000-0005-0000-0000-0000CFB80000}"/>
    <cellStyle name="20% - Accent1 5 4 4 2" xfId="47495" xr:uid="{00000000-0005-0000-0000-0000D0B80000}"/>
    <cellStyle name="20% - Accent1 5 4 4 2 2" xfId="47496" xr:uid="{00000000-0005-0000-0000-0000D1B80000}"/>
    <cellStyle name="20% - Accent1 5 4 4 2 2 2" xfId="47497" xr:uid="{00000000-0005-0000-0000-0000D2B80000}"/>
    <cellStyle name="20% - Accent1 5 4 4 2 3" xfId="47498" xr:uid="{00000000-0005-0000-0000-0000D3B80000}"/>
    <cellStyle name="20% - Accent1 5 4 4 3" xfId="47499" xr:uid="{00000000-0005-0000-0000-0000D4B80000}"/>
    <cellStyle name="20% - Accent1 5 4 4 3 2" xfId="47500" xr:uid="{00000000-0005-0000-0000-0000D5B80000}"/>
    <cellStyle name="20% - Accent1 5 4 4 4" xfId="47501" xr:uid="{00000000-0005-0000-0000-0000D6B80000}"/>
    <cellStyle name="20% - Accent1 5 4 5" xfId="47502" xr:uid="{00000000-0005-0000-0000-0000D7B80000}"/>
    <cellStyle name="20% - Accent1 5 4 5 2" xfId="47503" xr:uid="{00000000-0005-0000-0000-0000D8B80000}"/>
    <cellStyle name="20% - Accent1 5 4 5 2 2" xfId="47504" xr:uid="{00000000-0005-0000-0000-0000D9B80000}"/>
    <cellStyle name="20% - Accent1 5 4 5 2 2 2" xfId="47505" xr:uid="{00000000-0005-0000-0000-0000DAB80000}"/>
    <cellStyle name="20% - Accent1 5 4 5 2 3" xfId="47506" xr:uid="{00000000-0005-0000-0000-0000DBB80000}"/>
    <cellStyle name="20% - Accent1 5 4 5 3" xfId="47507" xr:uid="{00000000-0005-0000-0000-0000DCB80000}"/>
    <cellStyle name="20% - Accent1 5 4 5 3 2" xfId="47508" xr:uid="{00000000-0005-0000-0000-0000DDB80000}"/>
    <cellStyle name="20% - Accent1 5 4 5 4" xfId="47509" xr:uid="{00000000-0005-0000-0000-0000DEB80000}"/>
    <cellStyle name="20% - Accent1 5 4 6" xfId="47510" xr:uid="{00000000-0005-0000-0000-0000DFB80000}"/>
    <cellStyle name="20% - Accent1 5 4 6 2" xfId="47511" xr:uid="{00000000-0005-0000-0000-0000E0B80000}"/>
    <cellStyle name="20% - Accent1 5 4 6 2 2" xfId="47512" xr:uid="{00000000-0005-0000-0000-0000E1B80000}"/>
    <cellStyle name="20% - Accent1 5 4 6 2 2 2" xfId="47513" xr:uid="{00000000-0005-0000-0000-0000E2B80000}"/>
    <cellStyle name="20% - Accent1 5 4 6 2 3" xfId="47514" xr:uid="{00000000-0005-0000-0000-0000E3B80000}"/>
    <cellStyle name="20% - Accent1 5 4 6 3" xfId="47515" xr:uid="{00000000-0005-0000-0000-0000E4B80000}"/>
    <cellStyle name="20% - Accent1 5 4 6 3 2" xfId="47516" xr:uid="{00000000-0005-0000-0000-0000E5B80000}"/>
    <cellStyle name="20% - Accent1 5 4 6 4" xfId="47517" xr:uid="{00000000-0005-0000-0000-0000E6B80000}"/>
    <cellStyle name="20% - Accent1 5 4 7" xfId="47518" xr:uid="{00000000-0005-0000-0000-0000E7B80000}"/>
    <cellStyle name="20% - Accent1 5 4 7 2" xfId="47519" xr:uid="{00000000-0005-0000-0000-0000E8B80000}"/>
    <cellStyle name="20% - Accent1 5 4 7 2 2" xfId="47520" xr:uid="{00000000-0005-0000-0000-0000E9B80000}"/>
    <cellStyle name="20% - Accent1 5 4 7 3" xfId="47521" xr:uid="{00000000-0005-0000-0000-0000EAB80000}"/>
    <cellStyle name="20% - Accent1 5 4 8" xfId="47522" xr:uid="{00000000-0005-0000-0000-0000EBB80000}"/>
    <cellStyle name="20% - Accent1 5 4 8 2" xfId="47523" xr:uid="{00000000-0005-0000-0000-0000ECB80000}"/>
    <cellStyle name="20% - Accent1 5 4 8 2 2" xfId="47524" xr:uid="{00000000-0005-0000-0000-0000EDB80000}"/>
    <cellStyle name="20% - Accent1 5 4 8 3" xfId="47525" xr:uid="{00000000-0005-0000-0000-0000EEB80000}"/>
    <cellStyle name="20% - Accent1 5 4 9" xfId="47526" xr:uid="{00000000-0005-0000-0000-0000EFB80000}"/>
    <cellStyle name="20% - Accent1 5 4 9 2" xfId="47527" xr:uid="{00000000-0005-0000-0000-0000F0B80000}"/>
    <cellStyle name="20% - Accent1 5 5" xfId="47528" xr:uid="{00000000-0005-0000-0000-0000F1B80000}"/>
    <cellStyle name="20% - Accent1 5 5 10" xfId="47529" xr:uid="{00000000-0005-0000-0000-0000F2B80000}"/>
    <cellStyle name="20% - Accent1 5 5 10 2" xfId="47530" xr:uid="{00000000-0005-0000-0000-0000F3B80000}"/>
    <cellStyle name="20% - Accent1 5 5 11" xfId="47531" xr:uid="{00000000-0005-0000-0000-0000F4B80000}"/>
    <cellStyle name="20% - Accent1 5 5 2" xfId="47532" xr:uid="{00000000-0005-0000-0000-0000F5B80000}"/>
    <cellStyle name="20% - Accent1 5 5 2 2" xfId="47533" xr:uid="{00000000-0005-0000-0000-0000F6B80000}"/>
    <cellStyle name="20% - Accent1 5 5 2 2 2" xfId="47534" xr:uid="{00000000-0005-0000-0000-0000F7B80000}"/>
    <cellStyle name="20% - Accent1 5 5 2 2 2 2" xfId="47535" xr:uid="{00000000-0005-0000-0000-0000F8B80000}"/>
    <cellStyle name="20% - Accent1 5 5 2 2 2 2 2" xfId="47536" xr:uid="{00000000-0005-0000-0000-0000F9B80000}"/>
    <cellStyle name="20% - Accent1 5 5 2 2 2 3" xfId="47537" xr:uid="{00000000-0005-0000-0000-0000FAB80000}"/>
    <cellStyle name="20% - Accent1 5 5 2 2 3" xfId="47538" xr:uid="{00000000-0005-0000-0000-0000FBB80000}"/>
    <cellStyle name="20% - Accent1 5 5 2 2 3 2" xfId="47539" xr:uid="{00000000-0005-0000-0000-0000FCB80000}"/>
    <cellStyle name="20% - Accent1 5 5 2 2 4" xfId="47540" xr:uid="{00000000-0005-0000-0000-0000FDB80000}"/>
    <cellStyle name="20% - Accent1 5 5 2 3" xfId="47541" xr:uid="{00000000-0005-0000-0000-0000FEB80000}"/>
    <cellStyle name="20% - Accent1 5 5 2 3 2" xfId="47542" xr:uid="{00000000-0005-0000-0000-0000FFB80000}"/>
    <cellStyle name="20% - Accent1 5 5 2 3 2 2" xfId="47543" xr:uid="{00000000-0005-0000-0000-000000B90000}"/>
    <cellStyle name="20% - Accent1 5 5 2 3 2 2 2" xfId="47544" xr:uid="{00000000-0005-0000-0000-000001B90000}"/>
    <cellStyle name="20% - Accent1 5 5 2 3 2 3" xfId="47545" xr:uid="{00000000-0005-0000-0000-000002B90000}"/>
    <cellStyle name="20% - Accent1 5 5 2 3 3" xfId="47546" xr:uid="{00000000-0005-0000-0000-000003B90000}"/>
    <cellStyle name="20% - Accent1 5 5 2 3 3 2" xfId="47547" xr:uid="{00000000-0005-0000-0000-000004B90000}"/>
    <cellStyle name="20% - Accent1 5 5 2 3 4" xfId="47548" xr:uid="{00000000-0005-0000-0000-000005B90000}"/>
    <cellStyle name="20% - Accent1 5 5 2 4" xfId="47549" xr:uid="{00000000-0005-0000-0000-000006B90000}"/>
    <cellStyle name="20% - Accent1 5 5 2 4 2" xfId="47550" xr:uid="{00000000-0005-0000-0000-000007B90000}"/>
    <cellStyle name="20% - Accent1 5 5 2 4 2 2" xfId="47551" xr:uid="{00000000-0005-0000-0000-000008B90000}"/>
    <cellStyle name="20% - Accent1 5 5 2 4 2 2 2" xfId="47552" xr:uid="{00000000-0005-0000-0000-000009B90000}"/>
    <cellStyle name="20% - Accent1 5 5 2 4 2 3" xfId="47553" xr:uid="{00000000-0005-0000-0000-00000AB90000}"/>
    <cellStyle name="20% - Accent1 5 5 2 4 3" xfId="47554" xr:uid="{00000000-0005-0000-0000-00000BB90000}"/>
    <cellStyle name="20% - Accent1 5 5 2 4 3 2" xfId="47555" xr:uid="{00000000-0005-0000-0000-00000CB90000}"/>
    <cellStyle name="20% - Accent1 5 5 2 4 4" xfId="47556" xr:uid="{00000000-0005-0000-0000-00000DB90000}"/>
    <cellStyle name="20% - Accent1 5 5 2 5" xfId="47557" xr:uid="{00000000-0005-0000-0000-00000EB90000}"/>
    <cellStyle name="20% - Accent1 5 5 2 5 2" xfId="47558" xr:uid="{00000000-0005-0000-0000-00000FB90000}"/>
    <cellStyle name="20% - Accent1 5 5 2 5 2 2" xfId="47559" xr:uid="{00000000-0005-0000-0000-000010B90000}"/>
    <cellStyle name="20% - Accent1 5 5 2 5 3" xfId="47560" xr:uid="{00000000-0005-0000-0000-000011B90000}"/>
    <cellStyle name="20% - Accent1 5 5 2 6" xfId="47561" xr:uid="{00000000-0005-0000-0000-000012B90000}"/>
    <cellStyle name="20% - Accent1 5 5 2 6 2" xfId="47562" xr:uid="{00000000-0005-0000-0000-000013B90000}"/>
    <cellStyle name="20% - Accent1 5 5 2 6 2 2" xfId="47563" xr:uid="{00000000-0005-0000-0000-000014B90000}"/>
    <cellStyle name="20% - Accent1 5 5 2 6 3" xfId="47564" xr:uid="{00000000-0005-0000-0000-000015B90000}"/>
    <cellStyle name="20% - Accent1 5 5 2 7" xfId="47565" xr:uid="{00000000-0005-0000-0000-000016B90000}"/>
    <cellStyle name="20% - Accent1 5 5 2 7 2" xfId="47566" xr:uid="{00000000-0005-0000-0000-000017B90000}"/>
    <cellStyle name="20% - Accent1 5 5 2 8" xfId="47567" xr:uid="{00000000-0005-0000-0000-000018B90000}"/>
    <cellStyle name="20% - Accent1 5 5 2 8 2" xfId="47568" xr:uid="{00000000-0005-0000-0000-000019B90000}"/>
    <cellStyle name="20% - Accent1 5 5 2 9" xfId="47569" xr:uid="{00000000-0005-0000-0000-00001AB90000}"/>
    <cellStyle name="20% - Accent1 5 5 3" xfId="47570" xr:uid="{00000000-0005-0000-0000-00001BB90000}"/>
    <cellStyle name="20% - Accent1 5 5 3 2" xfId="47571" xr:uid="{00000000-0005-0000-0000-00001CB90000}"/>
    <cellStyle name="20% - Accent1 5 5 3 2 2" xfId="47572" xr:uid="{00000000-0005-0000-0000-00001DB90000}"/>
    <cellStyle name="20% - Accent1 5 5 3 2 2 2" xfId="47573" xr:uid="{00000000-0005-0000-0000-00001EB90000}"/>
    <cellStyle name="20% - Accent1 5 5 3 2 2 2 2" xfId="47574" xr:uid="{00000000-0005-0000-0000-00001FB90000}"/>
    <cellStyle name="20% - Accent1 5 5 3 2 2 3" xfId="47575" xr:uid="{00000000-0005-0000-0000-000020B90000}"/>
    <cellStyle name="20% - Accent1 5 5 3 2 3" xfId="47576" xr:uid="{00000000-0005-0000-0000-000021B90000}"/>
    <cellStyle name="20% - Accent1 5 5 3 2 3 2" xfId="47577" xr:uid="{00000000-0005-0000-0000-000022B90000}"/>
    <cellStyle name="20% - Accent1 5 5 3 2 4" xfId="47578" xr:uid="{00000000-0005-0000-0000-000023B90000}"/>
    <cellStyle name="20% - Accent1 5 5 3 3" xfId="47579" xr:uid="{00000000-0005-0000-0000-000024B90000}"/>
    <cellStyle name="20% - Accent1 5 5 3 3 2" xfId="47580" xr:uid="{00000000-0005-0000-0000-000025B90000}"/>
    <cellStyle name="20% - Accent1 5 5 3 3 2 2" xfId="47581" xr:uid="{00000000-0005-0000-0000-000026B90000}"/>
    <cellStyle name="20% - Accent1 5 5 3 3 2 2 2" xfId="47582" xr:uid="{00000000-0005-0000-0000-000027B90000}"/>
    <cellStyle name="20% - Accent1 5 5 3 3 2 3" xfId="47583" xr:uid="{00000000-0005-0000-0000-000028B90000}"/>
    <cellStyle name="20% - Accent1 5 5 3 3 3" xfId="47584" xr:uid="{00000000-0005-0000-0000-000029B90000}"/>
    <cellStyle name="20% - Accent1 5 5 3 3 3 2" xfId="47585" xr:uid="{00000000-0005-0000-0000-00002AB90000}"/>
    <cellStyle name="20% - Accent1 5 5 3 3 4" xfId="47586" xr:uid="{00000000-0005-0000-0000-00002BB90000}"/>
    <cellStyle name="20% - Accent1 5 5 3 4" xfId="47587" xr:uid="{00000000-0005-0000-0000-00002CB90000}"/>
    <cellStyle name="20% - Accent1 5 5 3 4 2" xfId="47588" xr:uid="{00000000-0005-0000-0000-00002DB90000}"/>
    <cellStyle name="20% - Accent1 5 5 3 4 2 2" xfId="47589" xr:uid="{00000000-0005-0000-0000-00002EB90000}"/>
    <cellStyle name="20% - Accent1 5 5 3 4 2 2 2" xfId="47590" xr:uid="{00000000-0005-0000-0000-00002FB90000}"/>
    <cellStyle name="20% - Accent1 5 5 3 4 2 3" xfId="47591" xr:uid="{00000000-0005-0000-0000-000030B90000}"/>
    <cellStyle name="20% - Accent1 5 5 3 4 3" xfId="47592" xr:uid="{00000000-0005-0000-0000-000031B90000}"/>
    <cellStyle name="20% - Accent1 5 5 3 4 3 2" xfId="47593" xr:uid="{00000000-0005-0000-0000-000032B90000}"/>
    <cellStyle name="20% - Accent1 5 5 3 4 4" xfId="47594" xr:uid="{00000000-0005-0000-0000-000033B90000}"/>
    <cellStyle name="20% - Accent1 5 5 3 5" xfId="47595" xr:uid="{00000000-0005-0000-0000-000034B90000}"/>
    <cellStyle name="20% - Accent1 5 5 3 5 2" xfId="47596" xr:uid="{00000000-0005-0000-0000-000035B90000}"/>
    <cellStyle name="20% - Accent1 5 5 3 5 2 2" xfId="47597" xr:uid="{00000000-0005-0000-0000-000036B90000}"/>
    <cellStyle name="20% - Accent1 5 5 3 5 3" xfId="47598" xr:uid="{00000000-0005-0000-0000-000037B90000}"/>
    <cellStyle name="20% - Accent1 5 5 3 6" xfId="47599" xr:uid="{00000000-0005-0000-0000-000038B90000}"/>
    <cellStyle name="20% - Accent1 5 5 3 6 2" xfId="47600" xr:uid="{00000000-0005-0000-0000-000039B90000}"/>
    <cellStyle name="20% - Accent1 5 5 3 6 2 2" xfId="47601" xr:uid="{00000000-0005-0000-0000-00003AB90000}"/>
    <cellStyle name="20% - Accent1 5 5 3 6 3" xfId="47602" xr:uid="{00000000-0005-0000-0000-00003BB90000}"/>
    <cellStyle name="20% - Accent1 5 5 3 7" xfId="47603" xr:uid="{00000000-0005-0000-0000-00003CB90000}"/>
    <cellStyle name="20% - Accent1 5 5 3 7 2" xfId="47604" xr:uid="{00000000-0005-0000-0000-00003DB90000}"/>
    <cellStyle name="20% - Accent1 5 5 3 8" xfId="47605" xr:uid="{00000000-0005-0000-0000-00003EB90000}"/>
    <cellStyle name="20% - Accent1 5 5 3 8 2" xfId="47606" xr:uid="{00000000-0005-0000-0000-00003FB90000}"/>
    <cellStyle name="20% - Accent1 5 5 3 9" xfId="47607" xr:uid="{00000000-0005-0000-0000-000040B90000}"/>
    <cellStyle name="20% - Accent1 5 5 4" xfId="47608" xr:uid="{00000000-0005-0000-0000-000041B90000}"/>
    <cellStyle name="20% - Accent1 5 5 4 2" xfId="47609" xr:uid="{00000000-0005-0000-0000-000042B90000}"/>
    <cellStyle name="20% - Accent1 5 5 4 2 2" xfId="47610" xr:uid="{00000000-0005-0000-0000-000043B90000}"/>
    <cellStyle name="20% - Accent1 5 5 4 2 2 2" xfId="47611" xr:uid="{00000000-0005-0000-0000-000044B90000}"/>
    <cellStyle name="20% - Accent1 5 5 4 2 3" xfId="47612" xr:uid="{00000000-0005-0000-0000-000045B90000}"/>
    <cellStyle name="20% - Accent1 5 5 4 3" xfId="47613" xr:uid="{00000000-0005-0000-0000-000046B90000}"/>
    <cellStyle name="20% - Accent1 5 5 4 3 2" xfId="47614" xr:uid="{00000000-0005-0000-0000-000047B90000}"/>
    <cellStyle name="20% - Accent1 5 5 4 4" xfId="47615" xr:uid="{00000000-0005-0000-0000-000048B90000}"/>
    <cellStyle name="20% - Accent1 5 5 5" xfId="47616" xr:uid="{00000000-0005-0000-0000-000049B90000}"/>
    <cellStyle name="20% - Accent1 5 5 5 2" xfId="47617" xr:uid="{00000000-0005-0000-0000-00004AB90000}"/>
    <cellStyle name="20% - Accent1 5 5 5 2 2" xfId="47618" xr:uid="{00000000-0005-0000-0000-00004BB90000}"/>
    <cellStyle name="20% - Accent1 5 5 5 2 2 2" xfId="47619" xr:uid="{00000000-0005-0000-0000-00004CB90000}"/>
    <cellStyle name="20% - Accent1 5 5 5 2 3" xfId="47620" xr:uid="{00000000-0005-0000-0000-00004DB90000}"/>
    <cellStyle name="20% - Accent1 5 5 5 3" xfId="47621" xr:uid="{00000000-0005-0000-0000-00004EB90000}"/>
    <cellStyle name="20% - Accent1 5 5 5 3 2" xfId="47622" xr:uid="{00000000-0005-0000-0000-00004FB90000}"/>
    <cellStyle name="20% - Accent1 5 5 5 4" xfId="47623" xr:uid="{00000000-0005-0000-0000-000050B90000}"/>
    <cellStyle name="20% - Accent1 5 5 6" xfId="47624" xr:uid="{00000000-0005-0000-0000-000051B90000}"/>
    <cellStyle name="20% - Accent1 5 5 6 2" xfId="47625" xr:uid="{00000000-0005-0000-0000-000052B90000}"/>
    <cellStyle name="20% - Accent1 5 5 6 2 2" xfId="47626" xr:uid="{00000000-0005-0000-0000-000053B90000}"/>
    <cellStyle name="20% - Accent1 5 5 6 2 2 2" xfId="47627" xr:uid="{00000000-0005-0000-0000-000054B90000}"/>
    <cellStyle name="20% - Accent1 5 5 6 2 3" xfId="47628" xr:uid="{00000000-0005-0000-0000-000055B90000}"/>
    <cellStyle name="20% - Accent1 5 5 6 3" xfId="47629" xr:uid="{00000000-0005-0000-0000-000056B90000}"/>
    <cellStyle name="20% - Accent1 5 5 6 3 2" xfId="47630" xr:uid="{00000000-0005-0000-0000-000057B90000}"/>
    <cellStyle name="20% - Accent1 5 5 6 4" xfId="47631" xr:uid="{00000000-0005-0000-0000-000058B90000}"/>
    <cellStyle name="20% - Accent1 5 5 7" xfId="47632" xr:uid="{00000000-0005-0000-0000-000059B90000}"/>
    <cellStyle name="20% - Accent1 5 5 7 2" xfId="47633" xr:uid="{00000000-0005-0000-0000-00005AB90000}"/>
    <cellStyle name="20% - Accent1 5 5 7 2 2" xfId="47634" xr:uid="{00000000-0005-0000-0000-00005BB90000}"/>
    <cellStyle name="20% - Accent1 5 5 7 3" xfId="47635" xr:uid="{00000000-0005-0000-0000-00005CB90000}"/>
    <cellStyle name="20% - Accent1 5 5 8" xfId="47636" xr:uid="{00000000-0005-0000-0000-00005DB90000}"/>
    <cellStyle name="20% - Accent1 5 5 8 2" xfId="47637" xr:uid="{00000000-0005-0000-0000-00005EB90000}"/>
    <cellStyle name="20% - Accent1 5 5 8 2 2" xfId="47638" xr:uid="{00000000-0005-0000-0000-00005FB90000}"/>
    <cellStyle name="20% - Accent1 5 5 8 3" xfId="47639" xr:uid="{00000000-0005-0000-0000-000060B90000}"/>
    <cellStyle name="20% - Accent1 5 5 9" xfId="47640" xr:uid="{00000000-0005-0000-0000-000061B90000}"/>
    <cellStyle name="20% - Accent1 5 5 9 2" xfId="47641" xr:uid="{00000000-0005-0000-0000-000062B90000}"/>
    <cellStyle name="20% - Accent1 5 6" xfId="47642" xr:uid="{00000000-0005-0000-0000-000063B90000}"/>
    <cellStyle name="20% - Accent1 5 6 10" xfId="47643" xr:uid="{00000000-0005-0000-0000-000064B90000}"/>
    <cellStyle name="20% - Accent1 5 6 10 2" xfId="47644" xr:uid="{00000000-0005-0000-0000-000065B90000}"/>
    <cellStyle name="20% - Accent1 5 6 11" xfId="47645" xr:uid="{00000000-0005-0000-0000-000066B90000}"/>
    <cellStyle name="20% - Accent1 5 6 2" xfId="47646" xr:uid="{00000000-0005-0000-0000-000067B90000}"/>
    <cellStyle name="20% - Accent1 5 6 2 2" xfId="47647" xr:uid="{00000000-0005-0000-0000-000068B90000}"/>
    <cellStyle name="20% - Accent1 5 6 2 2 2" xfId="47648" xr:uid="{00000000-0005-0000-0000-000069B90000}"/>
    <cellStyle name="20% - Accent1 5 6 2 2 2 2" xfId="47649" xr:uid="{00000000-0005-0000-0000-00006AB90000}"/>
    <cellStyle name="20% - Accent1 5 6 2 2 2 2 2" xfId="47650" xr:uid="{00000000-0005-0000-0000-00006BB90000}"/>
    <cellStyle name="20% - Accent1 5 6 2 2 2 3" xfId="47651" xr:uid="{00000000-0005-0000-0000-00006CB90000}"/>
    <cellStyle name="20% - Accent1 5 6 2 2 3" xfId="47652" xr:uid="{00000000-0005-0000-0000-00006DB90000}"/>
    <cellStyle name="20% - Accent1 5 6 2 2 3 2" xfId="47653" xr:uid="{00000000-0005-0000-0000-00006EB90000}"/>
    <cellStyle name="20% - Accent1 5 6 2 2 4" xfId="47654" xr:uid="{00000000-0005-0000-0000-00006FB90000}"/>
    <cellStyle name="20% - Accent1 5 6 2 3" xfId="47655" xr:uid="{00000000-0005-0000-0000-000070B90000}"/>
    <cellStyle name="20% - Accent1 5 6 2 3 2" xfId="47656" xr:uid="{00000000-0005-0000-0000-000071B90000}"/>
    <cellStyle name="20% - Accent1 5 6 2 3 2 2" xfId="47657" xr:uid="{00000000-0005-0000-0000-000072B90000}"/>
    <cellStyle name="20% - Accent1 5 6 2 3 2 2 2" xfId="47658" xr:uid="{00000000-0005-0000-0000-000073B90000}"/>
    <cellStyle name="20% - Accent1 5 6 2 3 2 3" xfId="47659" xr:uid="{00000000-0005-0000-0000-000074B90000}"/>
    <cellStyle name="20% - Accent1 5 6 2 3 3" xfId="47660" xr:uid="{00000000-0005-0000-0000-000075B90000}"/>
    <cellStyle name="20% - Accent1 5 6 2 3 3 2" xfId="47661" xr:uid="{00000000-0005-0000-0000-000076B90000}"/>
    <cellStyle name="20% - Accent1 5 6 2 3 4" xfId="47662" xr:uid="{00000000-0005-0000-0000-000077B90000}"/>
    <cellStyle name="20% - Accent1 5 6 2 4" xfId="47663" xr:uid="{00000000-0005-0000-0000-000078B90000}"/>
    <cellStyle name="20% - Accent1 5 6 2 4 2" xfId="47664" xr:uid="{00000000-0005-0000-0000-000079B90000}"/>
    <cellStyle name="20% - Accent1 5 6 2 4 2 2" xfId="47665" xr:uid="{00000000-0005-0000-0000-00007AB90000}"/>
    <cellStyle name="20% - Accent1 5 6 2 4 2 2 2" xfId="47666" xr:uid="{00000000-0005-0000-0000-00007BB90000}"/>
    <cellStyle name="20% - Accent1 5 6 2 4 2 3" xfId="47667" xr:uid="{00000000-0005-0000-0000-00007CB90000}"/>
    <cellStyle name="20% - Accent1 5 6 2 4 3" xfId="47668" xr:uid="{00000000-0005-0000-0000-00007DB90000}"/>
    <cellStyle name="20% - Accent1 5 6 2 4 3 2" xfId="47669" xr:uid="{00000000-0005-0000-0000-00007EB90000}"/>
    <cellStyle name="20% - Accent1 5 6 2 4 4" xfId="47670" xr:uid="{00000000-0005-0000-0000-00007FB90000}"/>
    <cellStyle name="20% - Accent1 5 6 2 5" xfId="47671" xr:uid="{00000000-0005-0000-0000-000080B90000}"/>
    <cellStyle name="20% - Accent1 5 6 2 5 2" xfId="47672" xr:uid="{00000000-0005-0000-0000-000081B90000}"/>
    <cellStyle name="20% - Accent1 5 6 2 5 2 2" xfId="47673" xr:uid="{00000000-0005-0000-0000-000082B90000}"/>
    <cellStyle name="20% - Accent1 5 6 2 5 3" xfId="47674" xr:uid="{00000000-0005-0000-0000-000083B90000}"/>
    <cellStyle name="20% - Accent1 5 6 2 6" xfId="47675" xr:uid="{00000000-0005-0000-0000-000084B90000}"/>
    <cellStyle name="20% - Accent1 5 6 2 6 2" xfId="47676" xr:uid="{00000000-0005-0000-0000-000085B90000}"/>
    <cellStyle name="20% - Accent1 5 6 2 6 2 2" xfId="47677" xr:uid="{00000000-0005-0000-0000-000086B90000}"/>
    <cellStyle name="20% - Accent1 5 6 2 6 3" xfId="47678" xr:uid="{00000000-0005-0000-0000-000087B90000}"/>
    <cellStyle name="20% - Accent1 5 6 2 7" xfId="47679" xr:uid="{00000000-0005-0000-0000-000088B90000}"/>
    <cellStyle name="20% - Accent1 5 6 2 7 2" xfId="47680" xr:uid="{00000000-0005-0000-0000-000089B90000}"/>
    <cellStyle name="20% - Accent1 5 6 2 8" xfId="47681" xr:uid="{00000000-0005-0000-0000-00008AB90000}"/>
    <cellStyle name="20% - Accent1 5 6 2 8 2" xfId="47682" xr:uid="{00000000-0005-0000-0000-00008BB90000}"/>
    <cellStyle name="20% - Accent1 5 6 2 9" xfId="47683" xr:uid="{00000000-0005-0000-0000-00008CB90000}"/>
    <cellStyle name="20% - Accent1 5 6 3" xfId="47684" xr:uid="{00000000-0005-0000-0000-00008DB90000}"/>
    <cellStyle name="20% - Accent1 5 6 3 2" xfId="47685" xr:uid="{00000000-0005-0000-0000-00008EB90000}"/>
    <cellStyle name="20% - Accent1 5 6 3 2 2" xfId="47686" xr:uid="{00000000-0005-0000-0000-00008FB90000}"/>
    <cellStyle name="20% - Accent1 5 6 3 2 2 2" xfId="47687" xr:uid="{00000000-0005-0000-0000-000090B90000}"/>
    <cellStyle name="20% - Accent1 5 6 3 2 2 2 2" xfId="47688" xr:uid="{00000000-0005-0000-0000-000091B90000}"/>
    <cellStyle name="20% - Accent1 5 6 3 2 2 3" xfId="47689" xr:uid="{00000000-0005-0000-0000-000092B90000}"/>
    <cellStyle name="20% - Accent1 5 6 3 2 3" xfId="47690" xr:uid="{00000000-0005-0000-0000-000093B90000}"/>
    <cellStyle name="20% - Accent1 5 6 3 2 3 2" xfId="47691" xr:uid="{00000000-0005-0000-0000-000094B90000}"/>
    <cellStyle name="20% - Accent1 5 6 3 2 4" xfId="47692" xr:uid="{00000000-0005-0000-0000-000095B90000}"/>
    <cellStyle name="20% - Accent1 5 6 3 3" xfId="47693" xr:uid="{00000000-0005-0000-0000-000096B90000}"/>
    <cellStyle name="20% - Accent1 5 6 3 3 2" xfId="47694" xr:uid="{00000000-0005-0000-0000-000097B90000}"/>
    <cellStyle name="20% - Accent1 5 6 3 3 2 2" xfId="47695" xr:uid="{00000000-0005-0000-0000-000098B90000}"/>
    <cellStyle name="20% - Accent1 5 6 3 3 2 2 2" xfId="47696" xr:uid="{00000000-0005-0000-0000-000099B90000}"/>
    <cellStyle name="20% - Accent1 5 6 3 3 2 3" xfId="47697" xr:uid="{00000000-0005-0000-0000-00009AB90000}"/>
    <cellStyle name="20% - Accent1 5 6 3 3 3" xfId="47698" xr:uid="{00000000-0005-0000-0000-00009BB90000}"/>
    <cellStyle name="20% - Accent1 5 6 3 3 3 2" xfId="47699" xr:uid="{00000000-0005-0000-0000-00009CB90000}"/>
    <cellStyle name="20% - Accent1 5 6 3 3 4" xfId="47700" xr:uid="{00000000-0005-0000-0000-00009DB90000}"/>
    <cellStyle name="20% - Accent1 5 6 3 4" xfId="47701" xr:uid="{00000000-0005-0000-0000-00009EB90000}"/>
    <cellStyle name="20% - Accent1 5 6 3 4 2" xfId="47702" xr:uid="{00000000-0005-0000-0000-00009FB90000}"/>
    <cellStyle name="20% - Accent1 5 6 3 4 2 2" xfId="47703" xr:uid="{00000000-0005-0000-0000-0000A0B90000}"/>
    <cellStyle name="20% - Accent1 5 6 3 4 2 2 2" xfId="47704" xr:uid="{00000000-0005-0000-0000-0000A1B90000}"/>
    <cellStyle name="20% - Accent1 5 6 3 4 2 3" xfId="47705" xr:uid="{00000000-0005-0000-0000-0000A2B90000}"/>
    <cellStyle name="20% - Accent1 5 6 3 4 3" xfId="47706" xr:uid="{00000000-0005-0000-0000-0000A3B90000}"/>
    <cellStyle name="20% - Accent1 5 6 3 4 3 2" xfId="47707" xr:uid="{00000000-0005-0000-0000-0000A4B90000}"/>
    <cellStyle name="20% - Accent1 5 6 3 4 4" xfId="47708" xr:uid="{00000000-0005-0000-0000-0000A5B90000}"/>
    <cellStyle name="20% - Accent1 5 6 3 5" xfId="47709" xr:uid="{00000000-0005-0000-0000-0000A6B90000}"/>
    <cellStyle name="20% - Accent1 5 6 3 5 2" xfId="47710" xr:uid="{00000000-0005-0000-0000-0000A7B90000}"/>
    <cellStyle name="20% - Accent1 5 6 3 5 2 2" xfId="47711" xr:uid="{00000000-0005-0000-0000-0000A8B90000}"/>
    <cellStyle name="20% - Accent1 5 6 3 5 3" xfId="47712" xr:uid="{00000000-0005-0000-0000-0000A9B90000}"/>
    <cellStyle name="20% - Accent1 5 6 3 6" xfId="47713" xr:uid="{00000000-0005-0000-0000-0000AAB90000}"/>
    <cellStyle name="20% - Accent1 5 6 3 6 2" xfId="47714" xr:uid="{00000000-0005-0000-0000-0000ABB90000}"/>
    <cellStyle name="20% - Accent1 5 6 3 6 2 2" xfId="47715" xr:uid="{00000000-0005-0000-0000-0000ACB90000}"/>
    <cellStyle name="20% - Accent1 5 6 3 6 3" xfId="47716" xr:uid="{00000000-0005-0000-0000-0000ADB90000}"/>
    <cellStyle name="20% - Accent1 5 6 3 7" xfId="47717" xr:uid="{00000000-0005-0000-0000-0000AEB90000}"/>
    <cellStyle name="20% - Accent1 5 6 3 7 2" xfId="47718" xr:uid="{00000000-0005-0000-0000-0000AFB90000}"/>
    <cellStyle name="20% - Accent1 5 6 3 8" xfId="47719" xr:uid="{00000000-0005-0000-0000-0000B0B90000}"/>
    <cellStyle name="20% - Accent1 5 6 3 8 2" xfId="47720" xr:uid="{00000000-0005-0000-0000-0000B1B90000}"/>
    <cellStyle name="20% - Accent1 5 6 3 9" xfId="47721" xr:uid="{00000000-0005-0000-0000-0000B2B90000}"/>
    <cellStyle name="20% - Accent1 5 6 4" xfId="47722" xr:uid="{00000000-0005-0000-0000-0000B3B90000}"/>
    <cellStyle name="20% - Accent1 5 6 4 2" xfId="47723" xr:uid="{00000000-0005-0000-0000-0000B4B90000}"/>
    <cellStyle name="20% - Accent1 5 6 4 2 2" xfId="47724" xr:uid="{00000000-0005-0000-0000-0000B5B90000}"/>
    <cellStyle name="20% - Accent1 5 6 4 2 2 2" xfId="47725" xr:uid="{00000000-0005-0000-0000-0000B6B90000}"/>
    <cellStyle name="20% - Accent1 5 6 4 2 3" xfId="47726" xr:uid="{00000000-0005-0000-0000-0000B7B90000}"/>
    <cellStyle name="20% - Accent1 5 6 4 3" xfId="47727" xr:uid="{00000000-0005-0000-0000-0000B8B90000}"/>
    <cellStyle name="20% - Accent1 5 6 4 3 2" xfId="47728" xr:uid="{00000000-0005-0000-0000-0000B9B90000}"/>
    <cellStyle name="20% - Accent1 5 6 4 4" xfId="47729" xr:uid="{00000000-0005-0000-0000-0000BAB90000}"/>
    <cellStyle name="20% - Accent1 5 6 5" xfId="47730" xr:uid="{00000000-0005-0000-0000-0000BBB90000}"/>
    <cellStyle name="20% - Accent1 5 6 5 2" xfId="47731" xr:uid="{00000000-0005-0000-0000-0000BCB90000}"/>
    <cellStyle name="20% - Accent1 5 6 5 2 2" xfId="47732" xr:uid="{00000000-0005-0000-0000-0000BDB90000}"/>
    <cellStyle name="20% - Accent1 5 6 5 2 2 2" xfId="47733" xr:uid="{00000000-0005-0000-0000-0000BEB90000}"/>
    <cellStyle name="20% - Accent1 5 6 5 2 3" xfId="47734" xr:uid="{00000000-0005-0000-0000-0000BFB90000}"/>
    <cellStyle name="20% - Accent1 5 6 5 3" xfId="47735" xr:uid="{00000000-0005-0000-0000-0000C0B90000}"/>
    <cellStyle name="20% - Accent1 5 6 5 3 2" xfId="47736" xr:uid="{00000000-0005-0000-0000-0000C1B90000}"/>
    <cellStyle name="20% - Accent1 5 6 5 4" xfId="47737" xr:uid="{00000000-0005-0000-0000-0000C2B90000}"/>
    <cellStyle name="20% - Accent1 5 6 6" xfId="47738" xr:uid="{00000000-0005-0000-0000-0000C3B90000}"/>
    <cellStyle name="20% - Accent1 5 6 6 2" xfId="47739" xr:uid="{00000000-0005-0000-0000-0000C4B90000}"/>
    <cellStyle name="20% - Accent1 5 6 6 2 2" xfId="47740" xr:uid="{00000000-0005-0000-0000-0000C5B90000}"/>
    <cellStyle name="20% - Accent1 5 6 6 2 2 2" xfId="47741" xr:uid="{00000000-0005-0000-0000-0000C6B90000}"/>
    <cellStyle name="20% - Accent1 5 6 6 2 3" xfId="47742" xr:uid="{00000000-0005-0000-0000-0000C7B90000}"/>
    <cellStyle name="20% - Accent1 5 6 6 3" xfId="47743" xr:uid="{00000000-0005-0000-0000-0000C8B90000}"/>
    <cellStyle name="20% - Accent1 5 6 6 3 2" xfId="47744" xr:uid="{00000000-0005-0000-0000-0000C9B90000}"/>
    <cellStyle name="20% - Accent1 5 6 6 4" xfId="47745" xr:uid="{00000000-0005-0000-0000-0000CAB90000}"/>
    <cellStyle name="20% - Accent1 5 6 7" xfId="47746" xr:uid="{00000000-0005-0000-0000-0000CBB90000}"/>
    <cellStyle name="20% - Accent1 5 6 7 2" xfId="47747" xr:uid="{00000000-0005-0000-0000-0000CCB90000}"/>
    <cellStyle name="20% - Accent1 5 6 7 2 2" xfId="47748" xr:uid="{00000000-0005-0000-0000-0000CDB90000}"/>
    <cellStyle name="20% - Accent1 5 6 7 3" xfId="47749" xr:uid="{00000000-0005-0000-0000-0000CEB90000}"/>
    <cellStyle name="20% - Accent1 5 6 8" xfId="47750" xr:uid="{00000000-0005-0000-0000-0000CFB90000}"/>
    <cellStyle name="20% - Accent1 5 6 8 2" xfId="47751" xr:uid="{00000000-0005-0000-0000-0000D0B90000}"/>
    <cellStyle name="20% - Accent1 5 6 8 2 2" xfId="47752" xr:uid="{00000000-0005-0000-0000-0000D1B90000}"/>
    <cellStyle name="20% - Accent1 5 6 8 3" xfId="47753" xr:uid="{00000000-0005-0000-0000-0000D2B90000}"/>
    <cellStyle name="20% - Accent1 5 6 9" xfId="47754" xr:uid="{00000000-0005-0000-0000-0000D3B90000}"/>
    <cellStyle name="20% - Accent1 5 6 9 2" xfId="47755" xr:uid="{00000000-0005-0000-0000-0000D4B90000}"/>
    <cellStyle name="20% - Accent1 5 7" xfId="47756" xr:uid="{00000000-0005-0000-0000-0000D5B90000}"/>
    <cellStyle name="20% - Accent1 5 7 2" xfId="47757" xr:uid="{00000000-0005-0000-0000-0000D6B90000}"/>
    <cellStyle name="20% - Accent1 5 7 2 2" xfId="47758" xr:uid="{00000000-0005-0000-0000-0000D7B90000}"/>
    <cellStyle name="20% - Accent1 5 7 2 2 2" xfId="47759" xr:uid="{00000000-0005-0000-0000-0000D8B90000}"/>
    <cellStyle name="20% - Accent1 5 7 2 2 2 2" xfId="47760" xr:uid="{00000000-0005-0000-0000-0000D9B90000}"/>
    <cellStyle name="20% - Accent1 5 7 2 2 3" xfId="47761" xr:uid="{00000000-0005-0000-0000-0000DAB90000}"/>
    <cellStyle name="20% - Accent1 5 7 2 3" xfId="47762" xr:uid="{00000000-0005-0000-0000-0000DBB90000}"/>
    <cellStyle name="20% - Accent1 5 7 2 3 2" xfId="47763" xr:uid="{00000000-0005-0000-0000-0000DCB90000}"/>
    <cellStyle name="20% - Accent1 5 7 2 4" xfId="47764" xr:uid="{00000000-0005-0000-0000-0000DDB90000}"/>
    <cellStyle name="20% - Accent1 5 7 3" xfId="47765" xr:uid="{00000000-0005-0000-0000-0000DEB90000}"/>
    <cellStyle name="20% - Accent1 5 7 3 2" xfId="47766" xr:uid="{00000000-0005-0000-0000-0000DFB90000}"/>
    <cellStyle name="20% - Accent1 5 7 3 2 2" xfId="47767" xr:uid="{00000000-0005-0000-0000-0000E0B90000}"/>
    <cellStyle name="20% - Accent1 5 7 3 2 2 2" xfId="47768" xr:uid="{00000000-0005-0000-0000-0000E1B90000}"/>
    <cellStyle name="20% - Accent1 5 7 3 2 3" xfId="47769" xr:uid="{00000000-0005-0000-0000-0000E2B90000}"/>
    <cellStyle name="20% - Accent1 5 7 3 3" xfId="47770" xr:uid="{00000000-0005-0000-0000-0000E3B90000}"/>
    <cellStyle name="20% - Accent1 5 7 3 3 2" xfId="47771" xr:uid="{00000000-0005-0000-0000-0000E4B90000}"/>
    <cellStyle name="20% - Accent1 5 7 3 4" xfId="47772" xr:uid="{00000000-0005-0000-0000-0000E5B90000}"/>
    <cellStyle name="20% - Accent1 5 7 4" xfId="47773" xr:uid="{00000000-0005-0000-0000-0000E6B90000}"/>
    <cellStyle name="20% - Accent1 5 7 4 2" xfId="47774" xr:uid="{00000000-0005-0000-0000-0000E7B90000}"/>
    <cellStyle name="20% - Accent1 5 7 4 2 2" xfId="47775" xr:uid="{00000000-0005-0000-0000-0000E8B90000}"/>
    <cellStyle name="20% - Accent1 5 7 4 2 2 2" xfId="47776" xr:uid="{00000000-0005-0000-0000-0000E9B90000}"/>
    <cellStyle name="20% - Accent1 5 7 4 2 3" xfId="47777" xr:uid="{00000000-0005-0000-0000-0000EAB90000}"/>
    <cellStyle name="20% - Accent1 5 7 4 3" xfId="47778" xr:uid="{00000000-0005-0000-0000-0000EBB90000}"/>
    <cellStyle name="20% - Accent1 5 7 4 3 2" xfId="47779" xr:uid="{00000000-0005-0000-0000-0000ECB90000}"/>
    <cellStyle name="20% - Accent1 5 7 4 4" xfId="47780" xr:uid="{00000000-0005-0000-0000-0000EDB90000}"/>
    <cellStyle name="20% - Accent1 5 7 5" xfId="47781" xr:uid="{00000000-0005-0000-0000-0000EEB90000}"/>
    <cellStyle name="20% - Accent1 5 7 5 2" xfId="47782" xr:uid="{00000000-0005-0000-0000-0000EFB90000}"/>
    <cellStyle name="20% - Accent1 5 7 5 2 2" xfId="47783" xr:uid="{00000000-0005-0000-0000-0000F0B90000}"/>
    <cellStyle name="20% - Accent1 5 7 5 3" xfId="47784" xr:uid="{00000000-0005-0000-0000-0000F1B90000}"/>
    <cellStyle name="20% - Accent1 5 7 6" xfId="47785" xr:uid="{00000000-0005-0000-0000-0000F2B90000}"/>
    <cellStyle name="20% - Accent1 5 7 6 2" xfId="47786" xr:uid="{00000000-0005-0000-0000-0000F3B90000}"/>
    <cellStyle name="20% - Accent1 5 7 6 2 2" xfId="47787" xr:uid="{00000000-0005-0000-0000-0000F4B90000}"/>
    <cellStyle name="20% - Accent1 5 7 6 3" xfId="47788" xr:uid="{00000000-0005-0000-0000-0000F5B90000}"/>
    <cellStyle name="20% - Accent1 5 7 7" xfId="47789" xr:uid="{00000000-0005-0000-0000-0000F6B90000}"/>
    <cellStyle name="20% - Accent1 5 7 7 2" xfId="47790" xr:uid="{00000000-0005-0000-0000-0000F7B90000}"/>
    <cellStyle name="20% - Accent1 5 7 8" xfId="47791" xr:uid="{00000000-0005-0000-0000-0000F8B90000}"/>
    <cellStyle name="20% - Accent1 5 7 8 2" xfId="47792" xr:uid="{00000000-0005-0000-0000-0000F9B90000}"/>
    <cellStyle name="20% - Accent1 5 7 9" xfId="47793" xr:uid="{00000000-0005-0000-0000-0000FAB90000}"/>
    <cellStyle name="20% - Accent1 5 8" xfId="47794" xr:uid="{00000000-0005-0000-0000-0000FBB90000}"/>
    <cellStyle name="20% - Accent1 5 8 2" xfId="47795" xr:uid="{00000000-0005-0000-0000-0000FCB90000}"/>
    <cellStyle name="20% - Accent1 5 8 2 2" xfId="47796" xr:uid="{00000000-0005-0000-0000-0000FDB90000}"/>
    <cellStyle name="20% - Accent1 5 8 2 2 2" xfId="47797" xr:uid="{00000000-0005-0000-0000-0000FEB90000}"/>
    <cellStyle name="20% - Accent1 5 8 2 2 2 2" xfId="47798" xr:uid="{00000000-0005-0000-0000-0000FFB90000}"/>
    <cellStyle name="20% - Accent1 5 8 2 2 3" xfId="47799" xr:uid="{00000000-0005-0000-0000-000000BA0000}"/>
    <cellStyle name="20% - Accent1 5 8 2 3" xfId="47800" xr:uid="{00000000-0005-0000-0000-000001BA0000}"/>
    <cellStyle name="20% - Accent1 5 8 2 3 2" xfId="47801" xr:uid="{00000000-0005-0000-0000-000002BA0000}"/>
    <cellStyle name="20% - Accent1 5 8 2 4" xfId="47802" xr:uid="{00000000-0005-0000-0000-000003BA0000}"/>
    <cellStyle name="20% - Accent1 5 8 3" xfId="47803" xr:uid="{00000000-0005-0000-0000-000004BA0000}"/>
    <cellStyle name="20% - Accent1 5 8 3 2" xfId="47804" xr:uid="{00000000-0005-0000-0000-000005BA0000}"/>
    <cellStyle name="20% - Accent1 5 8 3 2 2" xfId="47805" xr:uid="{00000000-0005-0000-0000-000006BA0000}"/>
    <cellStyle name="20% - Accent1 5 8 3 2 2 2" xfId="47806" xr:uid="{00000000-0005-0000-0000-000007BA0000}"/>
    <cellStyle name="20% - Accent1 5 8 3 2 3" xfId="47807" xr:uid="{00000000-0005-0000-0000-000008BA0000}"/>
    <cellStyle name="20% - Accent1 5 8 3 3" xfId="47808" xr:uid="{00000000-0005-0000-0000-000009BA0000}"/>
    <cellStyle name="20% - Accent1 5 8 3 3 2" xfId="47809" xr:uid="{00000000-0005-0000-0000-00000ABA0000}"/>
    <cellStyle name="20% - Accent1 5 8 3 4" xfId="47810" xr:uid="{00000000-0005-0000-0000-00000BBA0000}"/>
    <cellStyle name="20% - Accent1 5 8 4" xfId="47811" xr:uid="{00000000-0005-0000-0000-00000CBA0000}"/>
    <cellStyle name="20% - Accent1 5 8 4 2" xfId="47812" xr:uid="{00000000-0005-0000-0000-00000DBA0000}"/>
    <cellStyle name="20% - Accent1 5 8 4 2 2" xfId="47813" xr:uid="{00000000-0005-0000-0000-00000EBA0000}"/>
    <cellStyle name="20% - Accent1 5 8 4 2 2 2" xfId="47814" xr:uid="{00000000-0005-0000-0000-00000FBA0000}"/>
    <cellStyle name="20% - Accent1 5 8 4 2 3" xfId="47815" xr:uid="{00000000-0005-0000-0000-000010BA0000}"/>
    <cellStyle name="20% - Accent1 5 8 4 3" xfId="47816" xr:uid="{00000000-0005-0000-0000-000011BA0000}"/>
    <cellStyle name="20% - Accent1 5 8 4 3 2" xfId="47817" xr:uid="{00000000-0005-0000-0000-000012BA0000}"/>
    <cellStyle name="20% - Accent1 5 8 4 4" xfId="47818" xr:uid="{00000000-0005-0000-0000-000013BA0000}"/>
    <cellStyle name="20% - Accent1 5 8 5" xfId="47819" xr:uid="{00000000-0005-0000-0000-000014BA0000}"/>
    <cellStyle name="20% - Accent1 5 8 5 2" xfId="47820" xr:uid="{00000000-0005-0000-0000-000015BA0000}"/>
    <cellStyle name="20% - Accent1 5 8 5 2 2" xfId="47821" xr:uid="{00000000-0005-0000-0000-000016BA0000}"/>
    <cellStyle name="20% - Accent1 5 8 5 3" xfId="47822" xr:uid="{00000000-0005-0000-0000-000017BA0000}"/>
    <cellStyle name="20% - Accent1 5 8 6" xfId="47823" xr:uid="{00000000-0005-0000-0000-000018BA0000}"/>
    <cellStyle name="20% - Accent1 5 8 6 2" xfId="47824" xr:uid="{00000000-0005-0000-0000-000019BA0000}"/>
    <cellStyle name="20% - Accent1 5 8 6 2 2" xfId="47825" xr:uid="{00000000-0005-0000-0000-00001ABA0000}"/>
    <cellStyle name="20% - Accent1 5 8 6 3" xfId="47826" xr:uid="{00000000-0005-0000-0000-00001BBA0000}"/>
    <cellStyle name="20% - Accent1 5 8 7" xfId="47827" xr:uid="{00000000-0005-0000-0000-00001CBA0000}"/>
    <cellStyle name="20% - Accent1 5 8 7 2" xfId="47828" xr:uid="{00000000-0005-0000-0000-00001DBA0000}"/>
    <cellStyle name="20% - Accent1 5 8 8" xfId="47829" xr:uid="{00000000-0005-0000-0000-00001EBA0000}"/>
    <cellStyle name="20% - Accent1 5 8 8 2" xfId="47830" xr:uid="{00000000-0005-0000-0000-00001FBA0000}"/>
    <cellStyle name="20% - Accent1 5 8 9" xfId="47831" xr:uid="{00000000-0005-0000-0000-000020BA0000}"/>
    <cellStyle name="20% - Accent1 5 9" xfId="47832" xr:uid="{00000000-0005-0000-0000-000021BA0000}"/>
    <cellStyle name="20% - Accent1 5 9 2" xfId="47833" xr:uid="{00000000-0005-0000-0000-000022BA0000}"/>
    <cellStyle name="20% - Accent1 5 9 2 2" xfId="47834" xr:uid="{00000000-0005-0000-0000-000023BA0000}"/>
    <cellStyle name="20% - Accent1 5 9 2 2 2" xfId="47835" xr:uid="{00000000-0005-0000-0000-000024BA0000}"/>
    <cellStyle name="20% - Accent1 5 9 2 3" xfId="47836" xr:uid="{00000000-0005-0000-0000-000025BA0000}"/>
    <cellStyle name="20% - Accent1 5 9 3" xfId="47837" xr:uid="{00000000-0005-0000-0000-000026BA0000}"/>
    <cellStyle name="20% - Accent1 5 9 3 2" xfId="47838" xr:uid="{00000000-0005-0000-0000-000027BA0000}"/>
    <cellStyle name="20% - Accent1 5 9 4" xfId="47839" xr:uid="{00000000-0005-0000-0000-000028BA0000}"/>
    <cellStyle name="20% - Accent1 6" xfId="47840" xr:uid="{00000000-0005-0000-0000-000029BA0000}"/>
    <cellStyle name="20% - Accent1 6 10" xfId="47841" xr:uid="{00000000-0005-0000-0000-00002ABA0000}"/>
    <cellStyle name="20% - Accent1 6 10 2" xfId="47842" xr:uid="{00000000-0005-0000-0000-00002BBA0000}"/>
    <cellStyle name="20% - Accent1 6 10 2 2" xfId="47843" xr:uid="{00000000-0005-0000-0000-00002CBA0000}"/>
    <cellStyle name="20% - Accent1 6 10 2 2 2" xfId="47844" xr:uid="{00000000-0005-0000-0000-00002DBA0000}"/>
    <cellStyle name="20% - Accent1 6 10 2 3" xfId="47845" xr:uid="{00000000-0005-0000-0000-00002EBA0000}"/>
    <cellStyle name="20% - Accent1 6 10 3" xfId="47846" xr:uid="{00000000-0005-0000-0000-00002FBA0000}"/>
    <cellStyle name="20% - Accent1 6 10 3 2" xfId="47847" xr:uid="{00000000-0005-0000-0000-000030BA0000}"/>
    <cellStyle name="20% - Accent1 6 10 4" xfId="47848" xr:uid="{00000000-0005-0000-0000-000031BA0000}"/>
    <cellStyle name="20% - Accent1 6 11" xfId="47849" xr:uid="{00000000-0005-0000-0000-000032BA0000}"/>
    <cellStyle name="20% - Accent1 6 11 2" xfId="47850" xr:uid="{00000000-0005-0000-0000-000033BA0000}"/>
    <cellStyle name="20% - Accent1 6 11 2 2" xfId="47851" xr:uid="{00000000-0005-0000-0000-000034BA0000}"/>
    <cellStyle name="20% - Accent1 6 11 2 2 2" xfId="47852" xr:uid="{00000000-0005-0000-0000-000035BA0000}"/>
    <cellStyle name="20% - Accent1 6 11 2 3" xfId="47853" xr:uid="{00000000-0005-0000-0000-000036BA0000}"/>
    <cellStyle name="20% - Accent1 6 11 3" xfId="47854" xr:uid="{00000000-0005-0000-0000-000037BA0000}"/>
    <cellStyle name="20% - Accent1 6 11 3 2" xfId="47855" xr:uid="{00000000-0005-0000-0000-000038BA0000}"/>
    <cellStyle name="20% - Accent1 6 11 4" xfId="47856" xr:uid="{00000000-0005-0000-0000-000039BA0000}"/>
    <cellStyle name="20% - Accent1 6 12" xfId="47857" xr:uid="{00000000-0005-0000-0000-00003ABA0000}"/>
    <cellStyle name="20% - Accent1 6 12 2" xfId="47858" xr:uid="{00000000-0005-0000-0000-00003BBA0000}"/>
    <cellStyle name="20% - Accent1 6 12 2 2" xfId="47859" xr:uid="{00000000-0005-0000-0000-00003CBA0000}"/>
    <cellStyle name="20% - Accent1 6 12 3" xfId="47860" xr:uid="{00000000-0005-0000-0000-00003DBA0000}"/>
    <cellStyle name="20% - Accent1 6 13" xfId="47861" xr:uid="{00000000-0005-0000-0000-00003EBA0000}"/>
    <cellStyle name="20% - Accent1 6 13 2" xfId="47862" xr:uid="{00000000-0005-0000-0000-00003FBA0000}"/>
    <cellStyle name="20% - Accent1 6 13 2 2" xfId="47863" xr:uid="{00000000-0005-0000-0000-000040BA0000}"/>
    <cellStyle name="20% - Accent1 6 13 3" xfId="47864" xr:uid="{00000000-0005-0000-0000-000041BA0000}"/>
    <cellStyle name="20% - Accent1 6 14" xfId="47865" xr:uid="{00000000-0005-0000-0000-000042BA0000}"/>
    <cellStyle name="20% - Accent1 6 14 2" xfId="47866" xr:uid="{00000000-0005-0000-0000-000043BA0000}"/>
    <cellStyle name="20% - Accent1 6 15" xfId="47867" xr:uid="{00000000-0005-0000-0000-000044BA0000}"/>
    <cellStyle name="20% - Accent1 6 15 2" xfId="47868" xr:uid="{00000000-0005-0000-0000-000045BA0000}"/>
    <cellStyle name="20% - Accent1 6 16" xfId="47869" xr:uid="{00000000-0005-0000-0000-000046BA0000}"/>
    <cellStyle name="20% - Accent1 6 2" xfId="47870" xr:uid="{00000000-0005-0000-0000-000047BA0000}"/>
    <cellStyle name="20% - Accent1 6 2 10" xfId="47871" xr:uid="{00000000-0005-0000-0000-000048BA0000}"/>
    <cellStyle name="20% - Accent1 6 2 10 2" xfId="47872" xr:uid="{00000000-0005-0000-0000-000049BA0000}"/>
    <cellStyle name="20% - Accent1 6 2 10 2 2" xfId="47873" xr:uid="{00000000-0005-0000-0000-00004ABA0000}"/>
    <cellStyle name="20% - Accent1 6 2 10 2 2 2" xfId="47874" xr:uid="{00000000-0005-0000-0000-00004BBA0000}"/>
    <cellStyle name="20% - Accent1 6 2 10 2 3" xfId="47875" xr:uid="{00000000-0005-0000-0000-00004CBA0000}"/>
    <cellStyle name="20% - Accent1 6 2 10 3" xfId="47876" xr:uid="{00000000-0005-0000-0000-00004DBA0000}"/>
    <cellStyle name="20% - Accent1 6 2 10 3 2" xfId="47877" xr:uid="{00000000-0005-0000-0000-00004EBA0000}"/>
    <cellStyle name="20% - Accent1 6 2 10 4" xfId="47878" xr:uid="{00000000-0005-0000-0000-00004FBA0000}"/>
    <cellStyle name="20% - Accent1 6 2 11" xfId="47879" xr:uid="{00000000-0005-0000-0000-000050BA0000}"/>
    <cellStyle name="20% - Accent1 6 2 11 2" xfId="47880" xr:uid="{00000000-0005-0000-0000-000051BA0000}"/>
    <cellStyle name="20% - Accent1 6 2 11 2 2" xfId="47881" xr:uid="{00000000-0005-0000-0000-000052BA0000}"/>
    <cellStyle name="20% - Accent1 6 2 11 3" xfId="47882" xr:uid="{00000000-0005-0000-0000-000053BA0000}"/>
    <cellStyle name="20% - Accent1 6 2 12" xfId="47883" xr:uid="{00000000-0005-0000-0000-000054BA0000}"/>
    <cellStyle name="20% - Accent1 6 2 12 2" xfId="47884" xr:uid="{00000000-0005-0000-0000-000055BA0000}"/>
    <cellStyle name="20% - Accent1 6 2 12 2 2" xfId="47885" xr:uid="{00000000-0005-0000-0000-000056BA0000}"/>
    <cellStyle name="20% - Accent1 6 2 12 3" xfId="47886" xr:uid="{00000000-0005-0000-0000-000057BA0000}"/>
    <cellStyle name="20% - Accent1 6 2 13" xfId="47887" xr:uid="{00000000-0005-0000-0000-000058BA0000}"/>
    <cellStyle name="20% - Accent1 6 2 13 2" xfId="47888" xr:uid="{00000000-0005-0000-0000-000059BA0000}"/>
    <cellStyle name="20% - Accent1 6 2 14" xfId="47889" xr:uid="{00000000-0005-0000-0000-00005ABA0000}"/>
    <cellStyle name="20% - Accent1 6 2 14 2" xfId="47890" xr:uid="{00000000-0005-0000-0000-00005BBA0000}"/>
    <cellStyle name="20% - Accent1 6 2 15" xfId="47891" xr:uid="{00000000-0005-0000-0000-00005CBA0000}"/>
    <cellStyle name="20% - Accent1 6 2 2" xfId="47892" xr:uid="{00000000-0005-0000-0000-00005DBA0000}"/>
    <cellStyle name="20% - Accent1 6 2 2 10" xfId="47893" xr:uid="{00000000-0005-0000-0000-00005EBA0000}"/>
    <cellStyle name="20% - Accent1 6 2 2 10 2" xfId="47894" xr:uid="{00000000-0005-0000-0000-00005FBA0000}"/>
    <cellStyle name="20% - Accent1 6 2 2 10 2 2" xfId="47895" xr:uid="{00000000-0005-0000-0000-000060BA0000}"/>
    <cellStyle name="20% - Accent1 6 2 2 10 3" xfId="47896" xr:uid="{00000000-0005-0000-0000-000061BA0000}"/>
    <cellStyle name="20% - Accent1 6 2 2 11" xfId="47897" xr:uid="{00000000-0005-0000-0000-000062BA0000}"/>
    <cellStyle name="20% - Accent1 6 2 2 11 2" xfId="47898" xr:uid="{00000000-0005-0000-0000-000063BA0000}"/>
    <cellStyle name="20% - Accent1 6 2 2 11 2 2" xfId="47899" xr:uid="{00000000-0005-0000-0000-000064BA0000}"/>
    <cellStyle name="20% - Accent1 6 2 2 11 3" xfId="47900" xr:uid="{00000000-0005-0000-0000-000065BA0000}"/>
    <cellStyle name="20% - Accent1 6 2 2 12" xfId="47901" xr:uid="{00000000-0005-0000-0000-000066BA0000}"/>
    <cellStyle name="20% - Accent1 6 2 2 12 2" xfId="47902" xr:uid="{00000000-0005-0000-0000-000067BA0000}"/>
    <cellStyle name="20% - Accent1 6 2 2 13" xfId="47903" xr:uid="{00000000-0005-0000-0000-000068BA0000}"/>
    <cellStyle name="20% - Accent1 6 2 2 13 2" xfId="47904" xr:uid="{00000000-0005-0000-0000-000069BA0000}"/>
    <cellStyle name="20% - Accent1 6 2 2 14" xfId="47905" xr:uid="{00000000-0005-0000-0000-00006ABA0000}"/>
    <cellStyle name="20% - Accent1 6 2 2 2" xfId="47906" xr:uid="{00000000-0005-0000-0000-00006BBA0000}"/>
    <cellStyle name="20% - Accent1 6 2 2 2 10" xfId="47907" xr:uid="{00000000-0005-0000-0000-00006CBA0000}"/>
    <cellStyle name="20% - Accent1 6 2 2 2 10 2" xfId="47908" xr:uid="{00000000-0005-0000-0000-00006DBA0000}"/>
    <cellStyle name="20% - Accent1 6 2 2 2 11" xfId="47909" xr:uid="{00000000-0005-0000-0000-00006EBA0000}"/>
    <cellStyle name="20% - Accent1 6 2 2 2 2" xfId="47910" xr:uid="{00000000-0005-0000-0000-00006FBA0000}"/>
    <cellStyle name="20% - Accent1 6 2 2 2 2 2" xfId="47911" xr:uid="{00000000-0005-0000-0000-000070BA0000}"/>
    <cellStyle name="20% - Accent1 6 2 2 2 2 2 2" xfId="47912" xr:uid="{00000000-0005-0000-0000-000071BA0000}"/>
    <cellStyle name="20% - Accent1 6 2 2 2 2 2 2 2" xfId="47913" xr:uid="{00000000-0005-0000-0000-000072BA0000}"/>
    <cellStyle name="20% - Accent1 6 2 2 2 2 2 2 2 2" xfId="47914" xr:uid="{00000000-0005-0000-0000-000073BA0000}"/>
    <cellStyle name="20% - Accent1 6 2 2 2 2 2 2 3" xfId="47915" xr:uid="{00000000-0005-0000-0000-000074BA0000}"/>
    <cellStyle name="20% - Accent1 6 2 2 2 2 2 3" xfId="47916" xr:uid="{00000000-0005-0000-0000-000075BA0000}"/>
    <cellStyle name="20% - Accent1 6 2 2 2 2 2 3 2" xfId="47917" xr:uid="{00000000-0005-0000-0000-000076BA0000}"/>
    <cellStyle name="20% - Accent1 6 2 2 2 2 2 4" xfId="47918" xr:uid="{00000000-0005-0000-0000-000077BA0000}"/>
    <cellStyle name="20% - Accent1 6 2 2 2 2 3" xfId="47919" xr:uid="{00000000-0005-0000-0000-000078BA0000}"/>
    <cellStyle name="20% - Accent1 6 2 2 2 2 3 2" xfId="47920" xr:uid="{00000000-0005-0000-0000-000079BA0000}"/>
    <cellStyle name="20% - Accent1 6 2 2 2 2 3 2 2" xfId="47921" xr:uid="{00000000-0005-0000-0000-00007ABA0000}"/>
    <cellStyle name="20% - Accent1 6 2 2 2 2 3 2 2 2" xfId="47922" xr:uid="{00000000-0005-0000-0000-00007BBA0000}"/>
    <cellStyle name="20% - Accent1 6 2 2 2 2 3 2 3" xfId="47923" xr:uid="{00000000-0005-0000-0000-00007CBA0000}"/>
    <cellStyle name="20% - Accent1 6 2 2 2 2 3 3" xfId="47924" xr:uid="{00000000-0005-0000-0000-00007DBA0000}"/>
    <cellStyle name="20% - Accent1 6 2 2 2 2 3 3 2" xfId="47925" xr:uid="{00000000-0005-0000-0000-00007EBA0000}"/>
    <cellStyle name="20% - Accent1 6 2 2 2 2 3 4" xfId="47926" xr:uid="{00000000-0005-0000-0000-00007FBA0000}"/>
    <cellStyle name="20% - Accent1 6 2 2 2 2 4" xfId="47927" xr:uid="{00000000-0005-0000-0000-000080BA0000}"/>
    <cellStyle name="20% - Accent1 6 2 2 2 2 4 2" xfId="47928" xr:uid="{00000000-0005-0000-0000-000081BA0000}"/>
    <cellStyle name="20% - Accent1 6 2 2 2 2 4 2 2" xfId="47929" xr:uid="{00000000-0005-0000-0000-000082BA0000}"/>
    <cellStyle name="20% - Accent1 6 2 2 2 2 4 2 2 2" xfId="47930" xr:uid="{00000000-0005-0000-0000-000083BA0000}"/>
    <cellStyle name="20% - Accent1 6 2 2 2 2 4 2 3" xfId="47931" xr:uid="{00000000-0005-0000-0000-000084BA0000}"/>
    <cellStyle name="20% - Accent1 6 2 2 2 2 4 3" xfId="47932" xr:uid="{00000000-0005-0000-0000-000085BA0000}"/>
    <cellStyle name="20% - Accent1 6 2 2 2 2 4 3 2" xfId="47933" xr:uid="{00000000-0005-0000-0000-000086BA0000}"/>
    <cellStyle name="20% - Accent1 6 2 2 2 2 4 4" xfId="47934" xr:uid="{00000000-0005-0000-0000-000087BA0000}"/>
    <cellStyle name="20% - Accent1 6 2 2 2 2 5" xfId="47935" xr:uid="{00000000-0005-0000-0000-000088BA0000}"/>
    <cellStyle name="20% - Accent1 6 2 2 2 2 5 2" xfId="47936" xr:uid="{00000000-0005-0000-0000-000089BA0000}"/>
    <cellStyle name="20% - Accent1 6 2 2 2 2 5 2 2" xfId="47937" xr:uid="{00000000-0005-0000-0000-00008ABA0000}"/>
    <cellStyle name="20% - Accent1 6 2 2 2 2 5 3" xfId="47938" xr:uid="{00000000-0005-0000-0000-00008BBA0000}"/>
    <cellStyle name="20% - Accent1 6 2 2 2 2 6" xfId="47939" xr:uid="{00000000-0005-0000-0000-00008CBA0000}"/>
    <cellStyle name="20% - Accent1 6 2 2 2 2 6 2" xfId="47940" xr:uid="{00000000-0005-0000-0000-00008DBA0000}"/>
    <cellStyle name="20% - Accent1 6 2 2 2 2 6 2 2" xfId="47941" xr:uid="{00000000-0005-0000-0000-00008EBA0000}"/>
    <cellStyle name="20% - Accent1 6 2 2 2 2 6 3" xfId="47942" xr:uid="{00000000-0005-0000-0000-00008FBA0000}"/>
    <cellStyle name="20% - Accent1 6 2 2 2 2 7" xfId="47943" xr:uid="{00000000-0005-0000-0000-000090BA0000}"/>
    <cellStyle name="20% - Accent1 6 2 2 2 2 7 2" xfId="47944" xr:uid="{00000000-0005-0000-0000-000091BA0000}"/>
    <cellStyle name="20% - Accent1 6 2 2 2 2 8" xfId="47945" xr:uid="{00000000-0005-0000-0000-000092BA0000}"/>
    <cellStyle name="20% - Accent1 6 2 2 2 2 8 2" xfId="47946" xr:uid="{00000000-0005-0000-0000-000093BA0000}"/>
    <cellStyle name="20% - Accent1 6 2 2 2 2 9" xfId="47947" xr:uid="{00000000-0005-0000-0000-000094BA0000}"/>
    <cellStyle name="20% - Accent1 6 2 2 2 3" xfId="47948" xr:uid="{00000000-0005-0000-0000-000095BA0000}"/>
    <cellStyle name="20% - Accent1 6 2 2 2 3 2" xfId="47949" xr:uid="{00000000-0005-0000-0000-000096BA0000}"/>
    <cellStyle name="20% - Accent1 6 2 2 2 3 2 2" xfId="47950" xr:uid="{00000000-0005-0000-0000-000097BA0000}"/>
    <cellStyle name="20% - Accent1 6 2 2 2 3 2 2 2" xfId="47951" xr:uid="{00000000-0005-0000-0000-000098BA0000}"/>
    <cellStyle name="20% - Accent1 6 2 2 2 3 2 2 2 2" xfId="47952" xr:uid="{00000000-0005-0000-0000-000099BA0000}"/>
    <cellStyle name="20% - Accent1 6 2 2 2 3 2 2 3" xfId="47953" xr:uid="{00000000-0005-0000-0000-00009ABA0000}"/>
    <cellStyle name="20% - Accent1 6 2 2 2 3 2 3" xfId="47954" xr:uid="{00000000-0005-0000-0000-00009BBA0000}"/>
    <cellStyle name="20% - Accent1 6 2 2 2 3 2 3 2" xfId="47955" xr:uid="{00000000-0005-0000-0000-00009CBA0000}"/>
    <cellStyle name="20% - Accent1 6 2 2 2 3 2 4" xfId="47956" xr:uid="{00000000-0005-0000-0000-00009DBA0000}"/>
    <cellStyle name="20% - Accent1 6 2 2 2 3 3" xfId="47957" xr:uid="{00000000-0005-0000-0000-00009EBA0000}"/>
    <cellStyle name="20% - Accent1 6 2 2 2 3 3 2" xfId="47958" xr:uid="{00000000-0005-0000-0000-00009FBA0000}"/>
    <cellStyle name="20% - Accent1 6 2 2 2 3 3 2 2" xfId="47959" xr:uid="{00000000-0005-0000-0000-0000A0BA0000}"/>
    <cellStyle name="20% - Accent1 6 2 2 2 3 3 2 2 2" xfId="47960" xr:uid="{00000000-0005-0000-0000-0000A1BA0000}"/>
    <cellStyle name="20% - Accent1 6 2 2 2 3 3 2 3" xfId="47961" xr:uid="{00000000-0005-0000-0000-0000A2BA0000}"/>
    <cellStyle name="20% - Accent1 6 2 2 2 3 3 3" xfId="47962" xr:uid="{00000000-0005-0000-0000-0000A3BA0000}"/>
    <cellStyle name="20% - Accent1 6 2 2 2 3 3 3 2" xfId="47963" xr:uid="{00000000-0005-0000-0000-0000A4BA0000}"/>
    <cellStyle name="20% - Accent1 6 2 2 2 3 3 4" xfId="47964" xr:uid="{00000000-0005-0000-0000-0000A5BA0000}"/>
    <cellStyle name="20% - Accent1 6 2 2 2 3 4" xfId="47965" xr:uid="{00000000-0005-0000-0000-0000A6BA0000}"/>
    <cellStyle name="20% - Accent1 6 2 2 2 3 4 2" xfId="47966" xr:uid="{00000000-0005-0000-0000-0000A7BA0000}"/>
    <cellStyle name="20% - Accent1 6 2 2 2 3 4 2 2" xfId="47967" xr:uid="{00000000-0005-0000-0000-0000A8BA0000}"/>
    <cellStyle name="20% - Accent1 6 2 2 2 3 4 2 2 2" xfId="47968" xr:uid="{00000000-0005-0000-0000-0000A9BA0000}"/>
    <cellStyle name="20% - Accent1 6 2 2 2 3 4 2 3" xfId="47969" xr:uid="{00000000-0005-0000-0000-0000AABA0000}"/>
    <cellStyle name="20% - Accent1 6 2 2 2 3 4 3" xfId="47970" xr:uid="{00000000-0005-0000-0000-0000ABBA0000}"/>
    <cellStyle name="20% - Accent1 6 2 2 2 3 4 3 2" xfId="47971" xr:uid="{00000000-0005-0000-0000-0000ACBA0000}"/>
    <cellStyle name="20% - Accent1 6 2 2 2 3 4 4" xfId="47972" xr:uid="{00000000-0005-0000-0000-0000ADBA0000}"/>
    <cellStyle name="20% - Accent1 6 2 2 2 3 5" xfId="47973" xr:uid="{00000000-0005-0000-0000-0000AEBA0000}"/>
    <cellStyle name="20% - Accent1 6 2 2 2 3 5 2" xfId="47974" xr:uid="{00000000-0005-0000-0000-0000AFBA0000}"/>
    <cellStyle name="20% - Accent1 6 2 2 2 3 5 2 2" xfId="47975" xr:uid="{00000000-0005-0000-0000-0000B0BA0000}"/>
    <cellStyle name="20% - Accent1 6 2 2 2 3 5 3" xfId="47976" xr:uid="{00000000-0005-0000-0000-0000B1BA0000}"/>
    <cellStyle name="20% - Accent1 6 2 2 2 3 6" xfId="47977" xr:uid="{00000000-0005-0000-0000-0000B2BA0000}"/>
    <cellStyle name="20% - Accent1 6 2 2 2 3 6 2" xfId="47978" xr:uid="{00000000-0005-0000-0000-0000B3BA0000}"/>
    <cellStyle name="20% - Accent1 6 2 2 2 3 6 2 2" xfId="47979" xr:uid="{00000000-0005-0000-0000-0000B4BA0000}"/>
    <cellStyle name="20% - Accent1 6 2 2 2 3 6 3" xfId="47980" xr:uid="{00000000-0005-0000-0000-0000B5BA0000}"/>
    <cellStyle name="20% - Accent1 6 2 2 2 3 7" xfId="47981" xr:uid="{00000000-0005-0000-0000-0000B6BA0000}"/>
    <cellStyle name="20% - Accent1 6 2 2 2 3 7 2" xfId="47982" xr:uid="{00000000-0005-0000-0000-0000B7BA0000}"/>
    <cellStyle name="20% - Accent1 6 2 2 2 3 8" xfId="47983" xr:uid="{00000000-0005-0000-0000-0000B8BA0000}"/>
    <cellStyle name="20% - Accent1 6 2 2 2 3 8 2" xfId="47984" xr:uid="{00000000-0005-0000-0000-0000B9BA0000}"/>
    <cellStyle name="20% - Accent1 6 2 2 2 3 9" xfId="47985" xr:uid="{00000000-0005-0000-0000-0000BABA0000}"/>
    <cellStyle name="20% - Accent1 6 2 2 2 4" xfId="47986" xr:uid="{00000000-0005-0000-0000-0000BBBA0000}"/>
    <cellStyle name="20% - Accent1 6 2 2 2 4 2" xfId="47987" xr:uid="{00000000-0005-0000-0000-0000BCBA0000}"/>
    <cellStyle name="20% - Accent1 6 2 2 2 4 2 2" xfId="47988" xr:uid="{00000000-0005-0000-0000-0000BDBA0000}"/>
    <cellStyle name="20% - Accent1 6 2 2 2 4 2 2 2" xfId="47989" xr:uid="{00000000-0005-0000-0000-0000BEBA0000}"/>
    <cellStyle name="20% - Accent1 6 2 2 2 4 2 3" xfId="47990" xr:uid="{00000000-0005-0000-0000-0000BFBA0000}"/>
    <cellStyle name="20% - Accent1 6 2 2 2 4 3" xfId="47991" xr:uid="{00000000-0005-0000-0000-0000C0BA0000}"/>
    <cellStyle name="20% - Accent1 6 2 2 2 4 3 2" xfId="47992" xr:uid="{00000000-0005-0000-0000-0000C1BA0000}"/>
    <cellStyle name="20% - Accent1 6 2 2 2 4 4" xfId="47993" xr:uid="{00000000-0005-0000-0000-0000C2BA0000}"/>
    <cellStyle name="20% - Accent1 6 2 2 2 5" xfId="47994" xr:uid="{00000000-0005-0000-0000-0000C3BA0000}"/>
    <cellStyle name="20% - Accent1 6 2 2 2 5 2" xfId="47995" xr:uid="{00000000-0005-0000-0000-0000C4BA0000}"/>
    <cellStyle name="20% - Accent1 6 2 2 2 5 2 2" xfId="47996" xr:uid="{00000000-0005-0000-0000-0000C5BA0000}"/>
    <cellStyle name="20% - Accent1 6 2 2 2 5 2 2 2" xfId="47997" xr:uid="{00000000-0005-0000-0000-0000C6BA0000}"/>
    <cellStyle name="20% - Accent1 6 2 2 2 5 2 3" xfId="47998" xr:uid="{00000000-0005-0000-0000-0000C7BA0000}"/>
    <cellStyle name="20% - Accent1 6 2 2 2 5 3" xfId="47999" xr:uid="{00000000-0005-0000-0000-0000C8BA0000}"/>
    <cellStyle name="20% - Accent1 6 2 2 2 5 3 2" xfId="48000" xr:uid="{00000000-0005-0000-0000-0000C9BA0000}"/>
    <cellStyle name="20% - Accent1 6 2 2 2 5 4" xfId="48001" xr:uid="{00000000-0005-0000-0000-0000CABA0000}"/>
    <cellStyle name="20% - Accent1 6 2 2 2 6" xfId="48002" xr:uid="{00000000-0005-0000-0000-0000CBBA0000}"/>
    <cellStyle name="20% - Accent1 6 2 2 2 6 2" xfId="48003" xr:uid="{00000000-0005-0000-0000-0000CCBA0000}"/>
    <cellStyle name="20% - Accent1 6 2 2 2 6 2 2" xfId="48004" xr:uid="{00000000-0005-0000-0000-0000CDBA0000}"/>
    <cellStyle name="20% - Accent1 6 2 2 2 6 2 2 2" xfId="48005" xr:uid="{00000000-0005-0000-0000-0000CEBA0000}"/>
    <cellStyle name="20% - Accent1 6 2 2 2 6 2 3" xfId="48006" xr:uid="{00000000-0005-0000-0000-0000CFBA0000}"/>
    <cellStyle name="20% - Accent1 6 2 2 2 6 3" xfId="48007" xr:uid="{00000000-0005-0000-0000-0000D0BA0000}"/>
    <cellStyle name="20% - Accent1 6 2 2 2 6 3 2" xfId="48008" xr:uid="{00000000-0005-0000-0000-0000D1BA0000}"/>
    <cellStyle name="20% - Accent1 6 2 2 2 6 4" xfId="48009" xr:uid="{00000000-0005-0000-0000-0000D2BA0000}"/>
    <cellStyle name="20% - Accent1 6 2 2 2 7" xfId="48010" xr:uid="{00000000-0005-0000-0000-0000D3BA0000}"/>
    <cellStyle name="20% - Accent1 6 2 2 2 7 2" xfId="48011" xr:uid="{00000000-0005-0000-0000-0000D4BA0000}"/>
    <cellStyle name="20% - Accent1 6 2 2 2 7 2 2" xfId="48012" xr:uid="{00000000-0005-0000-0000-0000D5BA0000}"/>
    <cellStyle name="20% - Accent1 6 2 2 2 7 3" xfId="48013" xr:uid="{00000000-0005-0000-0000-0000D6BA0000}"/>
    <cellStyle name="20% - Accent1 6 2 2 2 8" xfId="48014" xr:uid="{00000000-0005-0000-0000-0000D7BA0000}"/>
    <cellStyle name="20% - Accent1 6 2 2 2 8 2" xfId="48015" xr:uid="{00000000-0005-0000-0000-0000D8BA0000}"/>
    <cellStyle name="20% - Accent1 6 2 2 2 8 2 2" xfId="48016" xr:uid="{00000000-0005-0000-0000-0000D9BA0000}"/>
    <cellStyle name="20% - Accent1 6 2 2 2 8 3" xfId="48017" xr:uid="{00000000-0005-0000-0000-0000DABA0000}"/>
    <cellStyle name="20% - Accent1 6 2 2 2 9" xfId="48018" xr:uid="{00000000-0005-0000-0000-0000DBBA0000}"/>
    <cellStyle name="20% - Accent1 6 2 2 2 9 2" xfId="48019" xr:uid="{00000000-0005-0000-0000-0000DCBA0000}"/>
    <cellStyle name="20% - Accent1 6 2 2 3" xfId="48020" xr:uid="{00000000-0005-0000-0000-0000DDBA0000}"/>
    <cellStyle name="20% - Accent1 6 2 2 3 10" xfId="48021" xr:uid="{00000000-0005-0000-0000-0000DEBA0000}"/>
    <cellStyle name="20% - Accent1 6 2 2 3 10 2" xfId="48022" xr:uid="{00000000-0005-0000-0000-0000DFBA0000}"/>
    <cellStyle name="20% - Accent1 6 2 2 3 11" xfId="48023" xr:uid="{00000000-0005-0000-0000-0000E0BA0000}"/>
    <cellStyle name="20% - Accent1 6 2 2 3 2" xfId="48024" xr:uid="{00000000-0005-0000-0000-0000E1BA0000}"/>
    <cellStyle name="20% - Accent1 6 2 2 3 2 2" xfId="48025" xr:uid="{00000000-0005-0000-0000-0000E2BA0000}"/>
    <cellStyle name="20% - Accent1 6 2 2 3 2 2 2" xfId="48026" xr:uid="{00000000-0005-0000-0000-0000E3BA0000}"/>
    <cellStyle name="20% - Accent1 6 2 2 3 2 2 2 2" xfId="48027" xr:uid="{00000000-0005-0000-0000-0000E4BA0000}"/>
    <cellStyle name="20% - Accent1 6 2 2 3 2 2 2 2 2" xfId="48028" xr:uid="{00000000-0005-0000-0000-0000E5BA0000}"/>
    <cellStyle name="20% - Accent1 6 2 2 3 2 2 2 3" xfId="48029" xr:uid="{00000000-0005-0000-0000-0000E6BA0000}"/>
    <cellStyle name="20% - Accent1 6 2 2 3 2 2 3" xfId="48030" xr:uid="{00000000-0005-0000-0000-0000E7BA0000}"/>
    <cellStyle name="20% - Accent1 6 2 2 3 2 2 3 2" xfId="48031" xr:uid="{00000000-0005-0000-0000-0000E8BA0000}"/>
    <cellStyle name="20% - Accent1 6 2 2 3 2 2 4" xfId="48032" xr:uid="{00000000-0005-0000-0000-0000E9BA0000}"/>
    <cellStyle name="20% - Accent1 6 2 2 3 2 3" xfId="48033" xr:uid="{00000000-0005-0000-0000-0000EABA0000}"/>
    <cellStyle name="20% - Accent1 6 2 2 3 2 3 2" xfId="48034" xr:uid="{00000000-0005-0000-0000-0000EBBA0000}"/>
    <cellStyle name="20% - Accent1 6 2 2 3 2 3 2 2" xfId="48035" xr:uid="{00000000-0005-0000-0000-0000ECBA0000}"/>
    <cellStyle name="20% - Accent1 6 2 2 3 2 3 2 2 2" xfId="48036" xr:uid="{00000000-0005-0000-0000-0000EDBA0000}"/>
    <cellStyle name="20% - Accent1 6 2 2 3 2 3 2 3" xfId="48037" xr:uid="{00000000-0005-0000-0000-0000EEBA0000}"/>
    <cellStyle name="20% - Accent1 6 2 2 3 2 3 3" xfId="48038" xr:uid="{00000000-0005-0000-0000-0000EFBA0000}"/>
    <cellStyle name="20% - Accent1 6 2 2 3 2 3 3 2" xfId="48039" xr:uid="{00000000-0005-0000-0000-0000F0BA0000}"/>
    <cellStyle name="20% - Accent1 6 2 2 3 2 3 4" xfId="48040" xr:uid="{00000000-0005-0000-0000-0000F1BA0000}"/>
    <cellStyle name="20% - Accent1 6 2 2 3 2 4" xfId="48041" xr:uid="{00000000-0005-0000-0000-0000F2BA0000}"/>
    <cellStyle name="20% - Accent1 6 2 2 3 2 4 2" xfId="48042" xr:uid="{00000000-0005-0000-0000-0000F3BA0000}"/>
    <cellStyle name="20% - Accent1 6 2 2 3 2 4 2 2" xfId="48043" xr:uid="{00000000-0005-0000-0000-0000F4BA0000}"/>
    <cellStyle name="20% - Accent1 6 2 2 3 2 4 2 2 2" xfId="48044" xr:uid="{00000000-0005-0000-0000-0000F5BA0000}"/>
    <cellStyle name="20% - Accent1 6 2 2 3 2 4 2 3" xfId="48045" xr:uid="{00000000-0005-0000-0000-0000F6BA0000}"/>
    <cellStyle name="20% - Accent1 6 2 2 3 2 4 3" xfId="48046" xr:uid="{00000000-0005-0000-0000-0000F7BA0000}"/>
    <cellStyle name="20% - Accent1 6 2 2 3 2 4 3 2" xfId="48047" xr:uid="{00000000-0005-0000-0000-0000F8BA0000}"/>
    <cellStyle name="20% - Accent1 6 2 2 3 2 4 4" xfId="48048" xr:uid="{00000000-0005-0000-0000-0000F9BA0000}"/>
    <cellStyle name="20% - Accent1 6 2 2 3 2 5" xfId="48049" xr:uid="{00000000-0005-0000-0000-0000FABA0000}"/>
    <cellStyle name="20% - Accent1 6 2 2 3 2 5 2" xfId="48050" xr:uid="{00000000-0005-0000-0000-0000FBBA0000}"/>
    <cellStyle name="20% - Accent1 6 2 2 3 2 5 2 2" xfId="48051" xr:uid="{00000000-0005-0000-0000-0000FCBA0000}"/>
    <cellStyle name="20% - Accent1 6 2 2 3 2 5 3" xfId="48052" xr:uid="{00000000-0005-0000-0000-0000FDBA0000}"/>
    <cellStyle name="20% - Accent1 6 2 2 3 2 6" xfId="48053" xr:uid="{00000000-0005-0000-0000-0000FEBA0000}"/>
    <cellStyle name="20% - Accent1 6 2 2 3 2 6 2" xfId="48054" xr:uid="{00000000-0005-0000-0000-0000FFBA0000}"/>
    <cellStyle name="20% - Accent1 6 2 2 3 2 6 2 2" xfId="48055" xr:uid="{00000000-0005-0000-0000-000000BB0000}"/>
    <cellStyle name="20% - Accent1 6 2 2 3 2 6 3" xfId="48056" xr:uid="{00000000-0005-0000-0000-000001BB0000}"/>
    <cellStyle name="20% - Accent1 6 2 2 3 2 7" xfId="48057" xr:uid="{00000000-0005-0000-0000-000002BB0000}"/>
    <cellStyle name="20% - Accent1 6 2 2 3 2 7 2" xfId="48058" xr:uid="{00000000-0005-0000-0000-000003BB0000}"/>
    <cellStyle name="20% - Accent1 6 2 2 3 2 8" xfId="48059" xr:uid="{00000000-0005-0000-0000-000004BB0000}"/>
    <cellStyle name="20% - Accent1 6 2 2 3 2 8 2" xfId="48060" xr:uid="{00000000-0005-0000-0000-000005BB0000}"/>
    <cellStyle name="20% - Accent1 6 2 2 3 2 9" xfId="48061" xr:uid="{00000000-0005-0000-0000-000006BB0000}"/>
    <cellStyle name="20% - Accent1 6 2 2 3 3" xfId="48062" xr:uid="{00000000-0005-0000-0000-000007BB0000}"/>
    <cellStyle name="20% - Accent1 6 2 2 3 3 2" xfId="48063" xr:uid="{00000000-0005-0000-0000-000008BB0000}"/>
    <cellStyle name="20% - Accent1 6 2 2 3 3 2 2" xfId="48064" xr:uid="{00000000-0005-0000-0000-000009BB0000}"/>
    <cellStyle name="20% - Accent1 6 2 2 3 3 2 2 2" xfId="48065" xr:uid="{00000000-0005-0000-0000-00000ABB0000}"/>
    <cellStyle name="20% - Accent1 6 2 2 3 3 2 2 2 2" xfId="48066" xr:uid="{00000000-0005-0000-0000-00000BBB0000}"/>
    <cellStyle name="20% - Accent1 6 2 2 3 3 2 2 3" xfId="48067" xr:uid="{00000000-0005-0000-0000-00000CBB0000}"/>
    <cellStyle name="20% - Accent1 6 2 2 3 3 2 3" xfId="48068" xr:uid="{00000000-0005-0000-0000-00000DBB0000}"/>
    <cellStyle name="20% - Accent1 6 2 2 3 3 2 3 2" xfId="48069" xr:uid="{00000000-0005-0000-0000-00000EBB0000}"/>
    <cellStyle name="20% - Accent1 6 2 2 3 3 2 4" xfId="48070" xr:uid="{00000000-0005-0000-0000-00000FBB0000}"/>
    <cellStyle name="20% - Accent1 6 2 2 3 3 3" xfId="48071" xr:uid="{00000000-0005-0000-0000-000010BB0000}"/>
    <cellStyle name="20% - Accent1 6 2 2 3 3 3 2" xfId="48072" xr:uid="{00000000-0005-0000-0000-000011BB0000}"/>
    <cellStyle name="20% - Accent1 6 2 2 3 3 3 2 2" xfId="48073" xr:uid="{00000000-0005-0000-0000-000012BB0000}"/>
    <cellStyle name="20% - Accent1 6 2 2 3 3 3 2 2 2" xfId="48074" xr:uid="{00000000-0005-0000-0000-000013BB0000}"/>
    <cellStyle name="20% - Accent1 6 2 2 3 3 3 2 3" xfId="48075" xr:uid="{00000000-0005-0000-0000-000014BB0000}"/>
    <cellStyle name="20% - Accent1 6 2 2 3 3 3 3" xfId="48076" xr:uid="{00000000-0005-0000-0000-000015BB0000}"/>
    <cellStyle name="20% - Accent1 6 2 2 3 3 3 3 2" xfId="48077" xr:uid="{00000000-0005-0000-0000-000016BB0000}"/>
    <cellStyle name="20% - Accent1 6 2 2 3 3 3 4" xfId="48078" xr:uid="{00000000-0005-0000-0000-000017BB0000}"/>
    <cellStyle name="20% - Accent1 6 2 2 3 3 4" xfId="48079" xr:uid="{00000000-0005-0000-0000-000018BB0000}"/>
    <cellStyle name="20% - Accent1 6 2 2 3 3 4 2" xfId="48080" xr:uid="{00000000-0005-0000-0000-000019BB0000}"/>
    <cellStyle name="20% - Accent1 6 2 2 3 3 4 2 2" xfId="48081" xr:uid="{00000000-0005-0000-0000-00001ABB0000}"/>
    <cellStyle name="20% - Accent1 6 2 2 3 3 4 2 2 2" xfId="48082" xr:uid="{00000000-0005-0000-0000-00001BBB0000}"/>
    <cellStyle name="20% - Accent1 6 2 2 3 3 4 2 3" xfId="48083" xr:uid="{00000000-0005-0000-0000-00001CBB0000}"/>
    <cellStyle name="20% - Accent1 6 2 2 3 3 4 3" xfId="48084" xr:uid="{00000000-0005-0000-0000-00001DBB0000}"/>
    <cellStyle name="20% - Accent1 6 2 2 3 3 4 3 2" xfId="48085" xr:uid="{00000000-0005-0000-0000-00001EBB0000}"/>
    <cellStyle name="20% - Accent1 6 2 2 3 3 4 4" xfId="48086" xr:uid="{00000000-0005-0000-0000-00001FBB0000}"/>
    <cellStyle name="20% - Accent1 6 2 2 3 3 5" xfId="48087" xr:uid="{00000000-0005-0000-0000-000020BB0000}"/>
    <cellStyle name="20% - Accent1 6 2 2 3 3 5 2" xfId="48088" xr:uid="{00000000-0005-0000-0000-000021BB0000}"/>
    <cellStyle name="20% - Accent1 6 2 2 3 3 5 2 2" xfId="48089" xr:uid="{00000000-0005-0000-0000-000022BB0000}"/>
    <cellStyle name="20% - Accent1 6 2 2 3 3 5 3" xfId="48090" xr:uid="{00000000-0005-0000-0000-000023BB0000}"/>
    <cellStyle name="20% - Accent1 6 2 2 3 3 6" xfId="48091" xr:uid="{00000000-0005-0000-0000-000024BB0000}"/>
    <cellStyle name="20% - Accent1 6 2 2 3 3 6 2" xfId="48092" xr:uid="{00000000-0005-0000-0000-000025BB0000}"/>
    <cellStyle name="20% - Accent1 6 2 2 3 3 6 2 2" xfId="48093" xr:uid="{00000000-0005-0000-0000-000026BB0000}"/>
    <cellStyle name="20% - Accent1 6 2 2 3 3 6 3" xfId="48094" xr:uid="{00000000-0005-0000-0000-000027BB0000}"/>
    <cellStyle name="20% - Accent1 6 2 2 3 3 7" xfId="48095" xr:uid="{00000000-0005-0000-0000-000028BB0000}"/>
    <cellStyle name="20% - Accent1 6 2 2 3 3 7 2" xfId="48096" xr:uid="{00000000-0005-0000-0000-000029BB0000}"/>
    <cellStyle name="20% - Accent1 6 2 2 3 3 8" xfId="48097" xr:uid="{00000000-0005-0000-0000-00002ABB0000}"/>
    <cellStyle name="20% - Accent1 6 2 2 3 3 8 2" xfId="48098" xr:uid="{00000000-0005-0000-0000-00002BBB0000}"/>
    <cellStyle name="20% - Accent1 6 2 2 3 3 9" xfId="48099" xr:uid="{00000000-0005-0000-0000-00002CBB0000}"/>
    <cellStyle name="20% - Accent1 6 2 2 3 4" xfId="48100" xr:uid="{00000000-0005-0000-0000-00002DBB0000}"/>
    <cellStyle name="20% - Accent1 6 2 2 3 4 2" xfId="48101" xr:uid="{00000000-0005-0000-0000-00002EBB0000}"/>
    <cellStyle name="20% - Accent1 6 2 2 3 4 2 2" xfId="48102" xr:uid="{00000000-0005-0000-0000-00002FBB0000}"/>
    <cellStyle name="20% - Accent1 6 2 2 3 4 2 2 2" xfId="48103" xr:uid="{00000000-0005-0000-0000-000030BB0000}"/>
    <cellStyle name="20% - Accent1 6 2 2 3 4 2 3" xfId="48104" xr:uid="{00000000-0005-0000-0000-000031BB0000}"/>
    <cellStyle name="20% - Accent1 6 2 2 3 4 3" xfId="48105" xr:uid="{00000000-0005-0000-0000-000032BB0000}"/>
    <cellStyle name="20% - Accent1 6 2 2 3 4 3 2" xfId="48106" xr:uid="{00000000-0005-0000-0000-000033BB0000}"/>
    <cellStyle name="20% - Accent1 6 2 2 3 4 4" xfId="48107" xr:uid="{00000000-0005-0000-0000-000034BB0000}"/>
    <cellStyle name="20% - Accent1 6 2 2 3 5" xfId="48108" xr:uid="{00000000-0005-0000-0000-000035BB0000}"/>
    <cellStyle name="20% - Accent1 6 2 2 3 5 2" xfId="48109" xr:uid="{00000000-0005-0000-0000-000036BB0000}"/>
    <cellStyle name="20% - Accent1 6 2 2 3 5 2 2" xfId="48110" xr:uid="{00000000-0005-0000-0000-000037BB0000}"/>
    <cellStyle name="20% - Accent1 6 2 2 3 5 2 2 2" xfId="48111" xr:uid="{00000000-0005-0000-0000-000038BB0000}"/>
    <cellStyle name="20% - Accent1 6 2 2 3 5 2 3" xfId="48112" xr:uid="{00000000-0005-0000-0000-000039BB0000}"/>
    <cellStyle name="20% - Accent1 6 2 2 3 5 3" xfId="48113" xr:uid="{00000000-0005-0000-0000-00003ABB0000}"/>
    <cellStyle name="20% - Accent1 6 2 2 3 5 3 2" xfId="48114" xr:uid="{00000000-0005-0000-0000-00003BBB0000}"/>
    <cellStyle name="20% - Accent1 6 2 2 3 5 4" xfId="48115" xr:uid="{00000000-0005-0000-0000-00003CBB0000}"/>
    <cellStyle name="20% - Accent1 6 2 2 3 6" xfId="48116" xr:uid="{00000000-0005-0000-0000-00003DBB0000}"/>
    <cellStyle name="20% - Accent1 6 2 2 3 6 2" xfId="48117" xr:uid="{00000000-0005-0000-0000-00003EBB0000}"/>
    <cellStyle name="20% - Accent1 6 2 2 3 6 2 2" xfId="48118" xr:uid="{00000000-0005-0000-0000-00003FBB0000}"/>
    <cellStyle name="20% - Accent1 6 2 2 3 6 2 2 2" xfId="48119" xr:uid="{00000000-0005-0000-0000-000040BB0000}"/>
    <cellStyle name="20% - Accent1 6 2 2 3 6 2 3" xfId="48120" xr:uid="{00000000-0005-0000-0000-000041BB0000}"/>
    <cellStyle name="20% - Accent1 6 2 2 3 6 3" xfId="48121" xr:uid="{00000000-0005-0000-0000-000042BB0000}"/>
    <cellStyle name="20% - Accent1 6 2 2 3 6 3 2" xfId="48122" xr:uid="{00000000-0005-0000-0000-000043BB0000}"/>
    <cellStyle name="20% - Accent1 6 2 2 3 6 4" xfId="48123" xr:uid="{00000000-0005-0000-0000-000044BB0000}"/>
    <cellStyle name="20% - Accent1 6 2 2 3 7" xfId="48124" xr:uid="{00000000-0005-0000-0000-000045BB0000}"/>
    <cellStyle name="20% - Accent1 6 2 2 3 7 2" xfId="48125" xr:uid="{00000000-0005-0000-0000-000046BB0000}"/>
    <cellStyle name="20% - Accent1 6 2 2 3 7 2 2" xfId="48126" xr:uid="{00000000-0005-0000-0000-000047BB0000}"/>
    <cellStyle name="20% - Accent1 6 2 2 3 7 3" xfId="48127" xr:uid="{00000000-0005-0000-0000-000048BB0000}"/>
    <cellStyle name="20% - Accent1 6 2 2 3 8" xfId="48128" xr:uid="{00000000-0005-0000-0000-000049BB0000}"/>
    <cellStyle name="20% - Accent1 6 2 2 3 8 2" xfId="48129" xr:uid="{00000000-0005-0000-0000-00004ABB0000}"/>
    <cellStyle name="20% - Accent1 6 2 2 3 8 2 2" xfId="48130" xr:uid="{00000000-0005-0000-0000-00004BBB0000}"/>
    <cellStyle name="20% - Accent1 6 2 2 3 8 3" xfId="48131" xr:uid="{00000000-0005-0000-0000-00004CBB0000}"/>
    <cellStyle name="20% - Accent1 6 2 2 3 9" xfId="48132" xr:uid="{00000000-0005-0000-0000-00004DBB0000}"/>
    <cellStyle name="20% - Accent1 6 2 2 3 9 2" xfId="48133" xr:uid="{00000000-0005-0000-0000-00004EBB0000}"/>
    <cellStyle name="20% - Accent1 6 2 2 4" xfId="48134" xr:uid="{00000000-0005-0000-0000-00004FBB0000}"/>
    <cellStyle name="20% - Accent1 6 2 2 4 10" xfId="48135" xr:uid="{00000000-0005-0000-0000-000050BB0000}"/>
    <cellStyle name="20% - Accent1 6 2 2 4 10 2" xfId="48136" xr:uid="{00000000-0005-0000-0000-000051BB0000}"/>
    <cellStyle name="20% - Accent1 6 2 2 4 11" xfId="48137" xr:uid="{00000000-0005-0000-0000-000052BB0000}"/>
    <cellStyle name="20% - Accent1 6 2 2 4 2" xfId="48138" xr:uid="{00000000-0005-0000-0000-000053BB0000}"/>
    <cellStyle name="20% - Accent1 6 2 2 4 2 2" xfId="48139" xr:uid="{00000000-0005-0000-0000-000054BB0000}"/>
    <cellStyle name="20% - Accent1 6 2 2 4 2 2 2" xfId="48140" xr:uid="{00000000-0005-0000-0000-000055BB0000}"/>
    <cellStyle name="20% - Accent1 6 2 2 4 2 2 2 2" xfId="48141" xr:uid="{00000000-0005-0000-0000-000056BB0000}"/>
    <cellStyle name="20% - Accent1 6 2 2 4 2 2 2 2 2" xfId="48142" xr:uid="{00000000-0005-0000-0000-000057BB0000}"/>
    <cellStyle name="20% - Accent1 6 2 2 4 2 2 2 3" xfId="48143" xr:uid="{00000000-0005-0000-0000-000058BB0000}"/>
    <cellStyle name="20% - Accent1 6 2 2 4 2 2 3" xfId="48144" xr:uid="{00000000-0005-0000-0000-000059BB0000}"/>
    <cellStyle name="20% - Accent1 6 2 2 4 2 2 3 2" xfId="48145" xr:uid="{00000000-0005-0000-0000-00005ABB0000}"/>
    <cellStyle name="20% - Accent1 6 2 2 4 2 2 4" xfId="48146" xr:uid="{00000000-0005-0000-0000-00005BBB0000}"/>
    <cellStyle name="20% - Accent1 6 2 2 4 2 3" xfId="48147" xr:uid="{00000000-0005-0000-0000-00005CBB0000}"/>
    <cellStyle name="20% - Accent1 6 2 2 4 2 3 2" xfId="48148" xr:uid="{00000000-0005-0000-0000-00005DBB0000}"/>
    <cellStyle name="20% - Accent1 6 2 2 4 2 3 2 2" xfId="48149" xr:uid="{00000000-0005-0000-0000-00005EBB0000}"/>
    <cellStyle name="20% - Accent1 6 2 2 4 2 3 2 2 2" xfId="48150" xr:uid="{00000000-0005-0000-0000-00005FBB0000}"/>
    <cellStyle name="20% - Accent1 6 2 2 4 2 3 2 3" xfId="48151" xr:uid="{00000000-0005-0000-0000-000060BB0000}"/>
    <cellStyle name="20% - Accent1 6 2 2 4 2 3 3" xfId="48152" xr:uid="{00000000-0005-0000-0000-000061BB0000}"/>
    <cellStyle name="20% - Accent1 6 2 2 4 2 3 3 2" xfId="48153" xr:uid="{00000000-0005-0000-0000-000062BB0000}"/>
    <cellStyle name="20% - Accent1 6 2 2 4 2 3 4" xfId="48154" xr:uid="{00000000-0005-0000-0000-000063BB0000}"/>
    <cellStyle name="20% - Accent1 6 2 2 4 2 4" xfId="48155" xr:uid="{00000000-0005-0000-0000-000064BB0000}"/>
    <cellStyle name="20% - Accent1 6 2 2 4 2 4 2" xfId="48156" xr:uid="{00000000-0005-0000-0000-000065BB0000}"/>
    <cellStyle name="20% - Accent1 6 2 2 4 2 4 2 2" xfId="48157" xr:uid="{00000000-0005-0000-0000-000066BB0000}"/>
    <cellStyle name="20% - Accent1 6 2 2 4 2 4 2 2 2" xfId="48158" xr:uid="{00000000-0005-0000-0000-000067BB0000}"/>
    <cellStyle name="20% - Accent1 6 2 2 4 2 4 2 3" xfId="48159" xr:uid="{00000000-0005-0000-0000-000068BB0000}"/>
    <cellStyle name="20% - Accent1 6 2 2 4 2 4 3" xfId="48160" xr:uid="{00000000-0005-0000-0000-000069BB0000}"/>
    <cellStyle name="20% - Accent1 6 2 2 4 2 4 3 2" xfId="48161" xr:uid="{00000000-0005-0000-0000-00006ABB0000}"/>
    <cellStyle name="20% - Accent1 6 2 2 4 2 4 4" xfId="48162" xr:uid="{00000000-0005-0000-0000-00006BBB0000}"/>
    <cellStyle name="20% - Accent1 6 2 2 4 2 5" xfId="48163" xr:uid="{00000000-0005-0000-0000-00006CBB0000}"/>
    <cellStyle name="20% - Accent1 6 2 2 4 2 5 2" xfId="48164" xr:uid="{00000000-0005-0000-0000-00006DBB0000}"/>
    <cellStyle name="20% - Accent1 6 2 2 4 2 5 2 2" xfId="48165" xr:uid="{00000000-0005-0000-0000-00006EBB0000}"/>
    <cellStyle name="20% - Accent1 6 2 2 4 2 5 3" xfId="48166" xr:uid="{00000000-0005-0000-0000-00006FBB0000}"/>
    <cellStyle name="20% - Accent1 6 2 2 4 2 6" xfId="48167" xr:uid="{00000000-0005-0000-0000-000070BB0000}"/>
    <cellStyle name="20% - Accent1 6 2 2 4 2 6 2" xfId="48168" xr:uid="{00000000-0005-0000-0000-000071BB0000}"/>
    <cellStyle name="20% - Accent1 6 2 2 4 2 6 2 2" xfId="48169" xr:uid="{00000000-0005-0000-0000-000072BB0000}"/>
    <cellStyle name="20% - Accent1 6 2 2 4 2 6 3" xfId="48170" xr:uid="{00000000-0005-0000-0000-000073BB0000}"/>
    <cellStyle name="20% - Accent1 6 2 2 4 2 7" xfId="48171" xr:uid="{00000000-0005-0000-0000-000074BB0000}"/>
    <cellStyle name="20% - Accent1 6 2 2 4 2 7 2" xfId="48172" xr:uid="{00000000-0005-0000-0000-000075BB0000}"/>
    <cellStyle name="20% - Accent1 6 2 2 4 2 8" xfId="48173" xr:uid="{00000000-0005-0000-0000-000076BB0000}"/>
    <cellStyle name="20% - Accent1 6 2 2 4 2 8 2" xfId="48174" xr:uid="{00000000-0005-0000-0000-000077BB0000}"/>
    <cellStyle name="20% - Accent1 6 2 2 4 2 9" xfId="48175" xr:uid="{00000000-0005-0000-0000-000078BB0000}"/>
    <cellStyle name="20% - Accent1 6 2 2 4 3" xfId="48176" xr:uid="{00000000-0005-0000-0000-000079BB0000}"/>
    <cellStyle name="20% - Accent1 6 2 2 4 3 2" xfId="48177" xr:uid="{00000000-0005-0000-0000-00007ABB0000}"/>
    <cellStyle name="20% - Accent1 6 2 2 4 3 2 2" xfId="48178" xr:uid="{00000000-0005-0000-0000-00007BBB0000}"/>
    <cellStyle name="20% - Accent1 6 2 2 4 3 2 2 2" xfId="48179" xr:uid="{00000000-0005-0000-0000-00007CBB0000}"/>
    <cellStyle name="20% - Accent1 6 2 2 4 3 2 2 2 2" xfId="48180" xr:uid="{00000000-0005-0000-0000-00007DBB0000}"/>
    <cellStyle name="20% - Accent1 6 2 2 4 3 2 2 3" xfId="48181" xr:uid="{00000000-0005-0000-0000-00007EBB0000}"/>
    <cellStyle name="20% - Accent1 6 2 2 4 3 2 3" xfId="48182" xr:uid="{00000000-0005-0000-0000-00007FBB0000}"/>
    <cellStyle name="20% - Accent1 6 2 2 4 3 2 3 2" xfId="48183" xr:uid="{00000000-0005-0000-0000-000080BB0000}"/>
    <cellStyle name="20% - Accent1 6 2 2 4 3 2 4" xfId="48184" xr:uid="{00000000-0005-0000-0000-000081BB0000}"/>
    <cellStyle name="20% - Accent1 6 2 2 4 3 3" xfId="48185" xr:uid="{00000000-0005-0000-0000-000082BB0000}"/>
    <cellStyle name="20% - Accent1 6 2 2 4 3 3 2" xfId="48186" xr:uid="{00000000-0005-0000-0000-000083BB0000}"/>
    <cellStyle name="20% - Accent1 6 2 2 4 3 3 2 2" xfId="48187" xr:uid="{00000000-0005-0000-0000-000084BB0000}"/>
    <cellStyle name="20% - Accent1 6 2 2 4 3 3 2 2 2" xfId="48188" xr:uid="{00000000-0005-0000-0000-000085BB0000}"/>
    <cellStyle name="20% - Accent1 6 2 2 4 3 3 2 3" xfId="48189" xr:uid="{00000000-0005-0000-0000-000086BB0000}"/>
    <cellStyle name="20% - Accent1 6 2 2 4 3 3 3" xfId="48190" xr:uid="{00000000-0005-0000-0000-000087BB0000}"/>
    <cellStyle name="20% - Accent1 6 2 2 4 3 3 3 2" xfId="48191" xr:uid="{00000000-0005-0000-0000-000088BB0000}"/>
    <cellStyle name="20% - Accent1 6 2 2 4 3 3 4" xfId="48192" xr:uid="{00000000-0005-0000-0000-000089BB0000}"/>
    <cellStyle name="20% - Accent1 6 2 2 4 3 4" xfId="48193" xr:uid="{00000000-0005-0000-0000-00008ABB0000}"/>
    <cellStyle name="20% - Accent1 6 2 2 4 3 4 2" xfId="48194" xr:uid="{00000000-0005-0000-0000-00008BBB0000}"/>
    <cellStyle name="20% - Accent1 6 2 2 4 3 4 2 2" xfId="48195" xr:uid="{00000000-0005-0000-0000-00008CBB0000}"/>
    <cellStyle name="20% - Accent1 6 2 2 4 3 4 2 2 2" xfId="48196" xr:uid="{00000000-0005-0000-0000-00008DBB0000}"/>
    <cellStyle name="20% - Accent1 6 2 2 4 3 4 2 3" xfId="48197" xr:uid="{00000000-0005-0000-0000-00008EBB0000}"/>
    <cellStyle name="20% - Accent1 6 2 2 4 3 4 3" xfId="48198" xr:uid="{00000000-0005-0000-0000-00008FBB0000}"/>
    <cellStyle name="20% - Accent1 6 2 2 4 3 4 3 2" xfId="48199" xr:uid="{00000000-0005-0000-0000-000090BB0000}"/>
    <cellStyle name="20% - Accent1 6 2 2 4 3 4 4" xfId="48200" xr:uid="{00000000-0005-0000-0000-000091BB0000}"/>
    <cellStyle name="20% - Accent1 6 2 2 4 3 5" xfId="48201" xr:uid="{00000000-0005-0000-0000-000092BB0000}"/>
    <cellStyle name="20% - Accent1 6 2 2 4 3 5 2" xfId="48202" xr:uid="{00000000-0005-0000-0000-000093BB0000}"/>
    <cellStyle name="20% - Accent1 6 2 2 4 3 5 2 2" xfId="48203" xr:uid="{00000000-0005-0000-0000-000094BB0000}"/>
    <cellStyle name="20% - Accent1 6 2 2 4 3 5 3" xfId="48204" xr:uid="{00000000-0005-0000-0000-000095BB0000}"/>
    <cellStyle name="20% - Accent1 6 2 2 4 3 6" xfId="48205" xr:uid="{00000000-0005-0000-0000-000096BB0000}"/>
    <cellStyle name="20% - Accent1 6 2 2 4 3 6 2" xfId="48206" xr:uid="{00000000-0005-0000-0000-000097BB0000}"/>
    <cellStyle name="20% - Accent1 6 2 2 4 3 6 2 2" xfId="48207" xr:uid="{00000000-0005-0000-0000-000098BB0000}"/>
    <cellStyle name="20% - Accent1 6 2 2 4 3 6 3" xfId="48208" xr:uid="{00000000-0005-0000-0000-000099BB0000}"/>
    <cellStyle name="20% - Accent1 6 2 2 4 3 7" xfId="48209" xr:uid="{00000000-0005-0000-0000-00009ABB0000}"/>
    <cellStyle name="20% - Accent1 6 2 2 4 3 7 2" xfId="48210" xr:uid="{00000000-0005-0000-0000-00009BBB0000}"/>
    <cellStyle name="20% - Accent1 6 2 2 4 3 8" xfId="48211" xr:uid="{00000000-0005-0000-0000-00009CBB0000}"/>
    <cellStyle name="20% - Accent1 6 2 2 4 3 8 2" xfId="48212" xr:uid="{00000000-0005-0000-0000-00009DBB0000}"/>
    <cellStyle name="20% - Accent1 6 2 2 4 3 9" xfId="48213" xr:uid="{00000000-0005-0000-0000-00009EBB0000}"/>
    <cellStyle name="20% - Accent1 6 2 2 4 4" xfId="48214" xr:uid="{00000000-0005-0000-0000-00009FBB0000}"/>
    <cellStyle name="20% - Accent1 6 2 2 4 4 2" xfId="48215" xr:uid="{00000000-0005-0000-0000-0000A0BB0000}"/>
    <cellStyle name="20% - Accent1 6 2 2 4 4 2 2" xfId="48216" xr:uid="{00000000-0005-0000-0000-0000A1BB0000}"/>
    <cellStyle name="20% - Accent1 6 2 2 4 4 2 2 2" xfId="48217" xr:uid="{00000000-0005-0000-0000-0000A2BB0000}"/>
    <cellStyle name="20% - Accent1 6 2 2 4 4 2 3" xfId="48218" xr:uid="{00000000-0005-0000-0000-0000A3BB0000}"/>
    <cellStyle name="20% - Accent1 6 2 2 4 4 3" xfId="48219" xr:uid="{00000000-0005-0000-0000-0000A4BB0000}"/>
    <cellStyle name="20% - Accent1 6 2 2 4 4 3 2" xfId="48220" xr:uid="{00000000-0005-0000-0000-0000A5BB0000}"/>
    <cellStyle name="20% - Accent1 6 2 2 4 4 4" xfId="48221" xr:uid="{00000000-0005-0000-0000-0000A6BB0000}"/>
    <cellStyle name="20% - Accent1 6 2 2 4 5" xfId="48222" xr:uid="{00000000-0005-0000-0000-0000A7BB0000}"/>
    <cellStyle name="20% - Accent1 6 2 2 4 5 2" xfId="48223" xr:uid="{00000000-0005-0000-0000-0000A8BB0000}"/>
    <cellStyle name="20% - Accent1 6 2 2 4 5 2 2" xfId="48224" xr:uid="{00000000-0005-0000-0000-0000A9BB0000}"/>
    <cellStyle name="20% - Accent1 6 2 2 4 5 2 2 2" xfId="48225" xr:uid="{00000000-0005-0000-0000-0000AABB0000}"/>
    <cellStyle name="20% - Accent1 6 2 2 4 5 2 3" xfId="48226" xr:uid="{00000000-0005-0000-0000-0000ABBB0000}"/>
    <cellStyle name="20% - Accent1 6 2 2 4 5 3" xfId="48227" xr:uid="{00000000-0005-0000-0000-0000ACBB0000}"/>
    <cellStyle name="20% - Accent1 6 2 2 4 5 3 2" xfId="48228" xr:uid="{00000000-0005-0000-0000-0000ADBB0000}"/>
    <cellStyle name="20% - Accent1 6 2 2 4 5 4" xfId="48229" xr:uid="{00000000-0005-0000-0000-0000AEBB0000}"/>
    <cellStyle name="20% - Accent1 6 2 2 4 6" xfId="48230" xr:uid="{00000000-0005-0000-0000-0000AFBB0000}"/>
    <cellStyle name="20% - Accent1 6 2 2 4 6 2" xfId="48231" xr:uid="{00000000-0005-0000-0000-0000B0BB0000}"/>
    <cellStyle name="20% - Accent1 6 2 2 4 6 2 2" xfId="48232" xr:uid="{00000000-0005-0000-0000-0000B1BB0000}"/>
    <cellStyle name="20% - Accent1 6 2 2 4 6 2 2 2" xfId="48233" xr:uid="{00000000-0005-0000-0000-0000B2BB0000}"/>
    <cellStyle name="20% - Accent1 6 2 2 4 6 2 3" xfId="48234" xr:uid="{00000000-0005-0000-0000-0000B3BB0000}"/>
    <cellStyle name="20% - Accent1 6 2 2 4 6 3" xfId="48235" xr:uid="{00000000-0005-0000-0000-0000B4BB0000}"/>
    <cellStyle name="20% - Accent1 6 2 2 4 6 3 2" xfId="48236" xr:uid="{00000000-0005-0000-0000-0000B5BB0000}"/>
    <cellStyle name="20% - Accent1 6 2 2 4 6 4" xfId="48237" xr:uid="{00000000-0005-0000-0000-0000B6BB0000}"/>
    <cellStyle name="20% - Accent1 6 2 2 4 7" xfId="48238" xr:uid="{00000000-0005-0000-0000-0000B7BB0000}"/>
    <cellStyle name="20% - Accent1 6 2 2 4 7 2" xfId="48239" xr:uid="{00000000-0005-0000-0000-0000B8BB0000}"/>
    <cellStyle name="20% - Accent1 6 2 2 4 7 2 2" xfId="48240" xr:uid="{00000000-0005-0000-0000-0000B9BB0000}"/>
    <cellStyle name="20% - Accent1 6 2 2 4 7 3" xfId="48241" xr:uid="{00000000-0005-0000-0000-0000BABB0000}"/>
    <cellStyle name="20% - Accent1 6 2 2 4 8" xfId="48242" xr:uid="{00000000-0005-0000-0000-0000BBBB0000}"/>
    <cellStyle name="20% - Accent1 6 2 2 4 8 2" xfId="48243" xr:uid="{00000000-0005-0000-0000-0000BCBB0000}"/>
    <cellStyle name="20% - Accent1 6 2 2 4 8 2 2" xfId="48244" xr:uid="{00000000-0005-0000-0000-0000BDBB0000}"/>
    <cellStyle name="20% - Accent1 6 2 2 4 8 3" xfId="48245" xr:uid="{00000000-0005-0000-0000-0000BEBB0000}"/>
    <cellStyle name="20% - Accent1 6 2 2 4 9" xfId="48246" xr:uid="{00000000-0005-0000-0000-0000BFBB0000}"/>
    <cellStyle name="20% - Accent1 6 2 2 4 9 2" xfId="48247" xr:uid="{00000000-0005-0000-0000-0000C0BB0000}"/>
    <cellStyle name="20% - Accent1 6 2 2 5" xfId="48248" xr:uid="{00000000-0005-0000-0000-0000C1BB0000}"/>
    <cellStyle name="20% - Accent1 6 2 2 5 2" xfId="48249" xr:uid="{00000000-0005-0000-0000-0000C2BB0000}"/>
    <cellStyle name="20% - Accent1 6 2 2 5 2 2" xfId="48250" xr:uid="{00000000-0005-0000-0000-0000C3BB0000}"/>
    <cellStyle name="20% - Accent1 6 2 2 5 2 2 2" xfId="48251" xr:uid="{00000000-0005-0000-0000-0000C4BB0000}"/>
    <cellStyle name="20% - Accent1 6 2 2 5 2 2 2 2" xfId="48252" xr:uid="{00000000-0005-0000-0000-0000C5BB0000}"/>
    <cellStyle name="20% - Accent1 6 2 2 5 2 2 3" xfId="48253" xr:uid="{00000000-0005-0000-0000-0000C6BB0000}"/>
    <cellStyle name="20% - Accent1 6 2 2 5 2 3" xfId="48254" xr:uid="{00000000-0005-0000-0000-0000C7BB0000}"/>
    <cellStyle name="20% - Accent1 6 2 2 5 2 3 2" xfId="48255" xr:uid="{00000000-0005-0000-0000-0000C8BB0000}"/>
    <cellStyle name="20% - Accent1 6 2 2 5 2 4" xfId="48256" xr:uid="{00000000-0005-0000-0000-0000C9BB0000}"/>
    <cellStyle name="20% - Accent1 6 2 2 5 3" xfId="48257" xr:uid="{00000000-0005-0000-0000-0000CABB0000}"/>
    <cellStyle name="20% - Accent1 6 2 2 5 3 2" xfId="48258" xr:uid="{00000000-0005-0000-0000-0000CBBB0000}"/>
    <cellStyle name="20% - Accent1 6 2 2 5 3 2 2" xfId="48259" xr:uid="{00000000-0005-0000-0000-0000CCBB0000}"/>
    <cellStyle name="20% - Accent1 6 2 2 5 3 2 2 2" xfId="48260" xr:uid="{00000000-0005-0000-0000-0000CDBB0000}"/>
    <cellStyle name="20% - Accent1 6 2 2 5 3 2 3" xfId="48261" xr:uid="{00000000-0005-0000-0000-0000CEBB0000}"/>
    <cellStyle name="20% - Accent1 6 2 2 5 3 3" xfId="48262" xr:uid="{00000000-0005-0000-0000-0000CFBB0000}"/>
    <cellStyle name="20% - Accent1 6 2 2 5 3 3 2" xfId="48263" xr:uid="{00000000-0005-0000-0000-0000D0BB0000}"/>
    <cellStyle name="20% - Accent1 6 2 2 5 3 4" xfId="48264" xr:uid="{00000000-0005-0000-0000-0000D1BB0000}"/>
    <cellStyle name="20% - Accent1 6 2 2 5 4" xfId="48265" xr:uid="{00000000-0005-0000-0000-0000D2BB0000}"/>
    <cellStyle name="20% - Accent1 6 2 2 5 4 2" xfId="48266" xr:uid="{00000000-0005-0000-0000-0000D3BB0000}"/>
    <cellStyle name="20% - Accent1 6 2 2 5 4 2 2" xfId="48267" xr:uid="{00000000-0005-0000-0000-0000D4BB0000}"/>
    <cellStyle name="20% - Accent1 6 2 2 5 4 2 2 2" xfId="48268" xr:uid="{00000000-0005-0000-0000-0000D5BB0000}"/>
    <cellStyle name="20% - Accent1 6 2 2 5 4 2 3" xfId="48269" xr:uid="{00000000-0005-0000-0000-0000D6BB0000}"/>
    <cellStyle name="20% - Accent1 6 2 2 5 4 3" xfId="48270" xr:uid="{00000000-0005-0000-0000-0000D7BB0000}"/>
    <cellStyle name="20% - Accent1 6 2 2 5 4 3 2" xfId="48271" xr:uid="{00000000-0005-0000-0000-0000D8BB0000}"/>
    <cellStyle name="20% - Accent1 6 2 2 5 4 4" xfId="48272" xr:uid="{00000000-0005-0000-0000-0000D9BB0000}"/>
    <cellStyle name="20% - Accent1 6 2 2 5 5" xfId="48273" xr:uid="{00000000-0005-0000-0000-0000DABB0000}"/>
    <cellStyle name="20% - Accent1 6 2 2 5 5 2" xfId="48274" xr:uid="{00000000-0005-0000-0000-0000DBBB0000}"/>
    <cellStyle name="20% - Accent1 6 2 2 5 5 2 2" xfId="48275" xr:uid="{00000000-0005-0000-0000-0000DCBB0000}"/>
    <cellStyle name="20% - Accent1 6 2 2 5 5 3" xfId="48276" xr:uid="{00000000-0005-0000-0000-0000DDBB0000}"/>
    <cellStyle name="20% - Accent1 6 2 2 5 6" xfId="48277" xr:uid="{00000000-0005-0000-0000-0000DEBB0000}"/>
    <cellStyle name="20% - Accent1 6 2 2 5 6 2" xfId="48278" xr:uid="{00000000-0005-0000-0000-0000DFBB0000}"/>
    <cellStyle name="20% - Accent1 6 2 2 5 6 2 2" xfId="48279" xr:uid="{00000000-0005-0000-0000-0000E0BB0000}"/>
    <cellStyle name="20% - Accent1 6 2 2 5 6 3" xfId="48280" xr:uid="{00000000-0005-0000-0000-0000E1BB0000}"/>
    <cellStyle name="20% - Accent1 6 2 2 5 7" xfId="48281" xr:uid="{00000000-0005-0000-0000-0000E2BB0000}"/>
    <cellStyle name="20% - Accent1 6 2 2 5 7 2" xfId="48282" xr:uid="{00000000-0005-0000-0000-0000E3BB0000}"/>
    <cellStyle name="20% - Accent1 6 2 2 5 8" xfId="48283" xr:uid="{00000000-0005-0000-0000-0000E4BB0000}"/>
    <cellStyle name="20% - Accent1 6 2 2 5 8 2" xfId="48284" xr:uid="{00000000-0005-0000-0000-0000E5BB0000}"/>
    <cellStyle name="20% - Accent1 6 2 2 5 9" xfId="48285" xr:uid="{00000000-0005-0000-0000-0000E6BB0000}"/>
    <cellStyle name="20% - Accent1 6 2 2 6" xfId="48286" xr:uid="{00000000-0005-0000-0000-0000E7BB0000}"/>
    <cellStyle name="20% - Accent1 6 2 2 6 2" xfId="48287" xr:uid="{00000000-0005-0000-0000-0000E8BB0000}"/>
    <cellStyle name="20% - Accent1 6 2 2 6 2 2" xfId="48288" xr:uid="{00000000-0005-0000-0000-0000E9BB0000}"/>
    <cellStyle name="20% - Accent1 6 2 2 6 2 2 2" xfId="48289" xr:uid="{00000000-0005-0000-0000-0000EABB0000}"/>
    <cellStyle name="20% - Accent1 6 2 2 6 2 2 2 2" xfId="48290" xr:uid="{00000000-0005-0000-0000-0000EBBB0000}"/>
    <cellStyle name="20% - Accent1 6 2 2 6 2 2 3" xfId="48291" xr:uid="{00000000-0005-0000-0000-0000ECBB0000}"/>
    <cellStyle name="20% - Accent1 6 2 2 6 2 3" xfId="48292" xr:uid="{00000000-0005-0000-0000-0000EDBB0000}"/>
    <cellStyle name="20% - Accent1 6 2 2 6 2 3 2" xfId="48293" xr:uid="{00000000-0005-0000-0000-0000EEBB0000}"/>
    <cellStyle name="20% - Accent1 6 2 2 6 2 4" xfId="48294" xr:uid="{00000000-0005-0000-0000-0000EFBB0000}"/>
    <cellStyle name="20% - Accent1 6 2 2 6 3" xfId="48295" xr:uid="{00000000-0005-0000-0000-0000F0BB0000}"/>
    <cellStyle name="20% - Accent1 6 2 2 6 3 2" xfId="48296" xr:uid="{00000000-0005-0000-0000-0000F1BB0000}"/>
    <cellStyle name="20% - Accent1 6 2 2 6 3 2 2" xfId="48297" xr:uid="{00000000-0005-0000-0000-0000F2BB0000}"/>
    <cellStyle name="20% - Accent1 6 2 2 6 3 2 2 2" xfId="48298" xr:uid="{00000000-0005-0000-0000-0000F3BB0000}"/>
    <cellStyle name="20% - Accent1 6 2 2 6 3 2 3" xfId="48299" xr:uid="{00000000-0005-0000-0000-0000F4BB0000}"/>
    <cellStyle name="20% - Accent1 6 2 2 6 3 3" xfId="48300" xr:uid="{00000000-0005-0000-0000-0000F5BB0000}"/>
    <cellStyle name="20% - Accent1 6 2 2 6 3 3 2" xfId="48301" xr:uid="{00000000-0005-0000-0000-0000F6BB0000}"/>
    <cellStyle name="20% - Accent1 6 2 2 6 3 4" xfId="48302" xr:uid="{00000000-0005-0000-0000-0000F7BB0000}"/>
    <cellStyle name="20% - Accent1 6 2 2 6 4" xfId="48303" xr:uid="{00000000-0005-0000-0000-0000F8BB0000}"/>
    <cellStyle name="20% - Accent1 6 2 2 6 4 2" xfId="48304" xr:uid="{00000000-0005-0000-0000-0000F9BB0000}"/>
    <cellStyle name="20% - Accent1 6 2 2 6 4 2 2" xfId="48305" xr:uid="{00000000-0005-0000-0000-0000FABB0000}"/>
    <cellStyle name="20% - Accent1 6 2 2 6 4 2 2 2" xfId="48306" xr:uid="{00000000-0005-0000-0000-0000FBBB0000}"/>
    <cellStyle name="20% - Accent1 6 2 2 6 4 2 3" xfId="48307" xr:uid="{00000000-0005-0000-0000-0000FCBB0000}"/>
    <cellStyle name="20% - Accent1 6 2 2 6 4 3" xfId="48308" xr:uid="{00000000-0005-0000-0000-0000FDBB0000}"/>
    <cellStyle name="20% - Accent1 6 2 2 6 4 3 2" xfId="48309" xr:uid="{00000000-0005-0000-0000-0000FEBB0000}"/>
    <cellStyle name="20% - Accent1 6 2 2 6 4 4" xfId="48310" xr:uid="{00000000-0005-0000-0000-0000FFBB0000}"/>
    <cellStyle name="20% - Accent1 6 2 2 6 5" xfId="48311" xr:uid="{00000000-0005-0000-0000-000000BC0000}"/>
    <cellStyle name="20% - Accent1 6 2 2 6 5 2" xfId="48312" xr:uid="{00000000-0005-0000-0000-000001BC0000}"/>
    <cellStyle name="20% - Accent1 6 2 2 6 5 2 2" xfId="48313" xr:uid="{00000000-0005-0000-0000-000002BC0000}"/>
    <cellStyle name="20% - Accent1 6 2 2 6 5 3" xfId="48314" xr:uid="{00000000-0005-0000-0000-000003BC0000}"/>
    <cellStyle name="20% - Accent1 6 2 2 6 6" xfId="48315" xr:uid="{00000000-0005-0000-0000-000004BC0000}"/>
    <cellStyle name="20% - Accent1 6 2 2 6 6 2" xfId="48316" xr:uid="{00000000-0005-0000-0000-000005BC0000}"/>
    <cellStyle name="20% - Accent1 6 2 2 6 6 2 2" xfId="48317" xr:uid="{00000000-0005-0000-0000-000006BC0000}"/>
    <cellStyle name="20% - Accent1 6 2 2 6 6 3" xfId="48318" xr:uid="{00000000-0005-0000-0000-000007BC0000}"/>
    <cellStyle name="20% - Accent1 6 2 2 6 7" xfId="48319" xr:uid="{00000000-0005-0000-0000-000008BC0000}"/>
    <cellStyle name="20% - Accent1 6 2 2 6 7 2" xfId="48320" xr:uid="{00000000-0005-0000-0000-000009BC0000}"/>
    <cellStyle name="20% - Accent1 6 2 2 6 8" xfId="48321" xr:uid="{00000000-0005-0000-0000-00000ABC0000}"/>
    <cellStyle name="20% - Accent1 6 2 2 6 8 2" xfId="48322" xr:uid="{00000000-0005-0000-0000-00000BBC0000}"/>
    <cellStyle name="20% - Accent1 6 2 2 6 9" xfId="48323" xr:uid="{00000000-0005-0000-0000-00000CBC0000}"/>
    <cellStyle name="20% - Accent1 6 2 2 7" xfId="48324" xr:uid="{00000000-0005-0000-0000-00000DBC0000}"/>
    <cellStyle name="20% - Accent1 6 2 2 7 2" xfId="48325" xr:uid="{00000000-0005-0000-0000-00000EBC0000}"/>
    <cellStyle name="20% - Accent1 6 2 2 7 2 2" xfId="48326" xr:uid="{00000000-0005-0000-0000-00000FBC0000}"/>
    <cellStyle name="20% - Accent1 6 2 2 7 2 2 2" xfId="48327" xr:uid="{00000000-0005-0000-0000-000010BC0000}"/>
    <cellStyle name="20% - Accent1 6 2 2 7 2 3" xfId="48328" xr:uid="{00000000-0005-0000-0000-000011BC0000}"/>
    <cellStyle name="20% - Accent1 6 2 2 7 3" xfId="48329" xr:uid="{00000000-0005-0000-0000-000012BC0000}"/>
    <cellStyle name="20% - Accent1 6 2 2 7 3 2" xfId="48330" xr:uid="{00000000-0005-0000-0000-000013BC0000}"/>
    <cellStyle name="20% - Accent1 6 2 2 7 4" xfId="48331" xr:uid="{00000000-0005-0000-0000-000014BC0000}"/>
    <cellStyle name="20% - Accent1 6 2 2 8" xfId="48332" xr:uid="{00000000-0005-0000-0000-000015BC0000}"/>
    <cellStyle name="20% - Accent1 6 2 2 8 2" xfId="48333" xr:uid="{00000000-0005-0000-0000-000016BC0000}"/>
    <cellStyle name="20% - Accent1 6 2 2 8 2 2" xfId="48334" xr:uid="{00000000-0005-0000-0000-000017BC0000}"/>
    <cellStyle name="20% - Accent1 6 2 2 8 2 2 2" xfId="48335" xr:uid="{00000000-0005-0000-0000-000018BC0000}"/>
    <cellStyle name="20% - Accent1 6 2 2 8 2 3" xfId="48336" xr:uid="{00000000-0005-0000-0000-000019BC0000}"/>
    <cellStyle name="20% - Accent1 6 2 2 8 3" xfId="48337" xr:uid="{00000000-0005-0000-0000-00001ABC0000}"/>
    <cellStyle name="20% - Accent1 6 2 2 8 3 2" xfId="48338" xr:uid="{00000000-0005-0000-0000-00001BBC0000}"/>
    <cellStyle name="20% - Accent1 6 2 2 8 4" xfId="48339" xr:uid="{00000000-0005-0000-0000-00001CBC0000}"/>
    <cellStyle name="20% - Accent1 6 2 2 9" xfId="48340" xr:uid="{00000000-0005-0000-0000-00001DBC0000}"/>
    <cellStyle name="20% - Accent1 6 2 2 9 2" xfId="48341" xr:uid="{00000000-0005-0000-0000-00001EBC0000}"/>
    <cellStyle name="20% - Accent1 6 2 2 9 2 2" xfId="48342" xr:uid="{00000000-0005-0000-0000-00001FBC0000}"/>
    <cellStyle name="20% - Accent1 6 2 2 9 2 2 2" xfId="48343" xr:uid="{00000000-0005-0000-0000-000020BC0000}"/>
    <cellStyle name="20% - Accent1 6 2 2 9 2 3" xfId="48344" xr:uid="{00000000-0005-0000-0000-000021BC0000}"/>
    <cellStyle name="20% - Accent1 6 2 2 9 3" xfId="48345" xr:uid="{00000000-0005-0000-0000-000022BC0000}"/>
    <cellStyle name="20% - Accent1 6 2 2 9 3 2" xfId="48346" xr:uid="{00000000-0005-0000-0000-000023BC0000}"/>
    <cellStyle name="20% - Accent1 6 2 2 9 4" xfId="48347" xr:uid="{00000000-0005-0000-0000-000024BC0000}"/>
    <cellStyle name="20% - Accent1 6 2 3" xfId="48348" xr:uid="{00000000-0005-0000-0000-000025BC0000}"/>
    <cellStyle name="20% - Accent1 6 2 3 10" xfId="48349" xr:uid="{00000000-0005-0000-0000-000026BC0000}"/>
    <cellStyle name="20% - Accent1 6 2 3 10 2" xfId="48350" xr:uid="{00000000-0005-0000-0000-000027BC0000}"/>
    <cellStyle name="20% - Accent1 6 2 3 11" xfId="48351" xr:uid="{00000000-0005-0000-0000-000028BC0000}"/>
    <cellStyle name="20% - Accent1 6 2 3 2" xfId="48352" xr:uid="{00000000-0005-0000-0000-000029BC0000}"/>
    <cellStyle name="20% - Accent1 6 2 3 2 2" xfId="48353" xr:uid="{00000000-0005-0000-0000-00002ABC0000}"/>
    <cellStyle name="20% - Accent1 6 2 3 2 2 2" xfId="48354" xr:uid="{00000000-0005-0000-0000-00002BBC0000}"/>
    <cellStyle name="20% - Accent1 6 2 3 2 2 2 2" xfId="48355" xr:uid="{00000000-0005-0000-0000-00002CBC0000}"/>
    <cellStyle name="20% - Accent1 6 2 3 2 2 2 2 2" xfId="48356" xr:uid="{00000000-0005-0000-0000-00002DBC0000}"/>
    <cellStyle name="20% - Accent1 6 2 3 2 2 2 3" xfId="48357" xr:uid="{00000000-0005-0000-0000-00002EBC0000}"/>
    <cellStyle name="20% - Accent1 6 2 3 2 2 3" xfId="48358" xr:uid="{00000000-0005-0000-0000-00002FBC0000}"/>
    <cellStyle name="20% - Accent1 6 2 3 2 2 3 2" xfId="48359" xr:uid="{00000000-0005-0000-0000-000030BC0000}"/>
    <cellStyle name="20% - Accent1 6 2 3 2 2 4" xfId="48360" xr:uid="{00000000-0005-0000-0000-000031BC0000}"/>
    <cellStyle name="20% - Accent1 6 2 3 2 3" xfId="48361" xr:uid="{00000000-0005-0000-0000-000032BC0000}"/>
    <cellStyle name="20% - Accent1 6 2 3 2 3 2" xfId="48362" xr:uid="{00000000-0005-0000-0000-000033BC0000}"/>
    <cellStyle name="20% - Accent1 6 2 3 2 3 2 2" xfId="48363" xr:uid="{00000000-0005-0000-0000-000034BC0000}"/>
    <cellStyle name="20% - Accent1 6 2 3 2 3 2 2 2" xfId="48364" xr:uid="{00000000-0005-0000-0000-000035BC0000}"/>
    <cellStyle name="20% - Accent1 6 2 3 2 3 2 3" xfId="48365" xr:uid="{00000000-0005-0000-0000-000036BC0000}"/>
    <cellStyle name="20% - Accent1 6 2 3 2 3 3" xfId="48366" xr:uid="{00000000-0005-0000-0000-000037BC0000}"/>
    <cellStyle name="20% - Accent1 6 2 3 2 3 3 2" xfId="48367" xr:uid="{00000000-0005-0000-0000-000038BC0000}"/>
    <cellStyle name="20% - Accent1 6 2 3 2 3 4" xfId="48368" xr:uid="{00000000-0005-0000-0000-000039BC0000}"/>
    <cellStyle name="20% - Accent1 6 2 3 2 4" xfId="48369" xr:uid="{00000000-0005-0000-0000-00003ABC0000}"/>
    <cellStyle name="20% - Accent1 6 2 3 2 4 2" xfId="48370" xr:uid="{00000000-0005-0000-0000-00003BBC0000}"/>
    <cellStyle name="20% - Accent1 6 2 3 2 4 2 2" xfId="48371" xr:uid="{00000000-0005-0000-0000-00003CBC0000}"/>
    <cellStyle name="20% - Accent1 6 2 3 2 4 2 2 2" xfId="48372" xr:uid="{00000000-0005-0000-0000-00003DBC0000}"/>
    <cellStyle name="20% - Accent1 6 2 3 2 4 2 3" xfId="48373" xr:uid="{00000000-0005-0000-0000-00003EBC0000}"/>
    <cellStyle name="20% - Accent1 6 2 3 2 4 3" xfId="48374" xr:uid="{00000000-0005-0000-0000-00003FBC0000}"/>
    <cellStyle name="20% - Accent1 6 2 3 2 4 3 2" xfId="48375" xr:uid="{00000000-0005-0000-0000-000040BC0000}"/>
    <cellStyle name="20% - Accent1 6 2 3 2 4 4" xfId="48376" xr:uid="{00000000-0005-0000-0000-000041BC0000}"/>
    <cellStyle name="20% - Accent1 6 2 3 2 5" xfId="48377" xr:uid="{00000000-0005-0000-0000-000042BC0000}"/>
    <cellStyle name="20% - Accent1 6 2 3 2 5 2" xfId="48378" xr:uid="{00000000-0005-0000-0000-000043BC0000}"/>
    <cellStyle name="20% - Accent1 6 2 3 2 5 2 2" xfId="48379" xr:uid="{00000000-0005-0000-0000-000044BC0000}"/>
    <cellStyle name="20% - Accent1 6 2 3 2 5 3" xfId="48380" xr:uid="{00000000-0005-0000-0000-000045BC0000}"/>
    <cellStyle name="20% - Accent1 6 2 3 2 6" xfId="48381" xr:uid="{00000000-0005-0000-0000-000046BC0000}"/>
    <cellStyle name="20% - Accent1 6 2 3 2 6 2" xfId="48382" xr:uid="{00000000-0005-0000-0000-000047BC0000}"/>
    <cellStyle name="20% - Accent1 6 2 3 2 6 2 2" xfId="48383" xr:uid="{00000000-0005-0000-0000-000048BC0000}"/>
    <cellStyle name="20% - Accent1 6 2 3 2 6 3" xfId="48384" xr:uid="{00000000-0005-0000-0000-000049BC0000}"/>
    <cellStyle name="20% - Accent1 6 2 3 2 7" xfId="48385" xr:uid="{00000000-0005-0000-0000-00004ABC0000}"/>
    <cellStyle name="20% - Accent1 6 2 3 2 7 2" xfId="48386" xr:uid="{00000000-0005-0000-0000-00004BBC0000}"/>
    <cellStyle name="20% - Accent1 6 2 3 2 8" xfId="48387" xr:uid="{00000000-0005-0000-0000-00004CBC0000}"/>
    <cellStyle name="20% - Accent1 6 2 3 2 8 2" xfId="48388" xr:uid="{00000000-0005-0000-0000-00004DBC0000}"/>
    <cellStyle name="20% - Accent1 6 2 3 2 9" xfId="48389" xr:uid="{00000000-0005-0000-0000-00004EBC0000}"/>
    <cellStyle name="20% - Accent1 6 2 3 3" xfId="48390" xr:uid="{00000000-0005-0000-0000-00004FBC0000}"/>
    <cellStyle name="20% - Accent1 6 2 3 3 2" xfId="48391" xr:uid="{00000000-0005-0000-0000-000050BC0000}"/>
    <cellStyle name="20% - Accent1 6 2 3 3 2 2" xfId="48392" xr:uid="{00000000-0005-0000-0000-000051BC0000}"/>
    <cellStyle name="20% - Accent1 6 2 3 3 2 2 2" xfId="48393" xr:uid="{00000000-0005-0000-0000-000052BC0000}"/>
    <cellStyle name="20% - Accent1 6 2 3 3 2 2 2 2" xfId="48394" xr:uid="{00000000-0005-0000-0000-000053BC0000}"/>
    <cellStyle name="20% - Accent1 6 2 3 3 2 2 3" xfId="48395" xr:uid="{00000000-0005-0000-0000-000054BC0000}"/>
    <cellStyle name="20% - Accent1 6 2 3 3 2 3" xfId="48396" xr:uid="{00000000-0005-0000-0000-000055BC0000}"/>
    <cellStyle name="20% - Accent1 6 2 3 3 2 3 2" xfId="48397" xr:uid="{00000000-0005-0000-0000-000056BC0000}"/>
    <cellStyle name="20% - Accent1 6 2 3 3 2 4" xfId="48398" xr:uid="{00000000-0005-0000-0000-000057BC0000}"/>
    <cellStyle name="20% - Accent1 6 2 3 3 3" xfId="48399" xr:uid="{00000000-0005-0000-0000-000058BC0000}"/>
    <cellStyle name="20% - Accent1 6 2 3 3 3 2" xfId="48400" xr:uid="{00000000-0005-0000-0000-000059BC0000}"/>
    <cellStyle name="20% - Accent1 6 2 3 3 3 2 2" xfId="48401" xr:uid="{00000000-0005-0000-0000-00005ABC0000}"/>
    <cellStyle name="20% - Accent1 6 2 3 3 3 2 2 2" xfId="48402" xr:uid="{00000000-0005-0000-0000-00005BBC0000}"/>
    <cellStyle name="20% - Accent1 6 2 3 3 3 2 3" xfId="48403" xr:uid="{00000000-0005-0000-0000-00005CBC0000}"/>
    <cellStyle name="20% - Accent1 6 2 3 3 3 3" xfId="48404" xr:uid="{00000000-0005-0000-0000-00005DBC0000}"/>
    <cellStyle name="20% - Accent1 6 2 3 3 3 3 2" xfId="48405" xr:uid="{00000000-0005-0000-0000-00005EBC0000}"/>
    <cellStyle name="20% - Accent1 6 2 3 3 3 4" xfId="48406" xr:uid="{00000000-0005-0000-0000-00005FBC0000}"/>
    <cellStyle name="20% - Accent1 6 2 3 3 4" xfId="48407" xr:uid="{00000000-0005-0000-0000-000060BC0000}"/>
    <cellStyle name="20% - Accent1 6 2 3 3 4 2" xfId="48408" xr:uid="{00000000-0005-0000-0000-000061BC0000}"/>
    <cellStyle name="20% - Accent1 6 2 3 3 4 2 2" xfId="48409" xr:uid="{00000000-0005-0000-0000-000062BC0000}"/>
    <cellStyle name="20% - Accent1 6 2 3 3 4 2 2 2" xfId="48410" xr:uid="{00000000-0005-0000-0000-000063BC0000}"/>
    <cellStyle name="20% - Accent1 6 2 3 3 4 2 3" xfId="48411" xr:uid="{00000000-0005-0000-0000-000064BC0000}"/>
    <cellStyle name="20% - Accent1 6 2 3 3 4 3" xfId="48412" xr:uid="{00000000-0005-0000-0000-000065BC0000}"/>
    <cellStyle name="20% - Accent1 6 2 3 3 4 3 2" xfId="48413" xr:uid="{00000000-0005-0000-0000-000066BC0000}"/>
    <cellStyle name="20% - Accent1 6 2 3 3 4 4" xfId="48414" xr:uid="{00000000-0005-0000-0000-000067BC0000}"/>
    <cellStyle name="20% - Accent1 6 2 3 3 5" xfId="48415" xr:uid="{00000000-0005-0000-0000-000068BC0000}"/>
    <cellStyle name="20% - Accent1 6 2 3 3 5 2" xfId="48416" xr:uid="{00000000-0005-0000-0000-000069BC0000}"/>
    <cellStyle name="20% - Accent1 6 2 3 3 5 2 2" xfId="48417" xr:uid="{00000000-0005-0000-0000-00006ABC0000}"/>
    <cellStyle name="20% - Accent1 6 2 3 3 5 3" xfId="48418" xr:uid="{00000000-0005-0000-0000-00006BBC0000}"/>
    <cellStyle name="20% - Accent1 6 2 3 3 6" xfId="48419" xr:uid="{00000000-0005-0000-0000-00006CBC0000}"/>
    <cellStyle name="20% - Accent1 6 2 3 3 6 2" xfId="48420" xr:uid="{00000000-0005-0000-0000-00006DBC0000}"/>
    <cellStyle name="20% - Accent1 6 2 3 3 6 2 2" xfId="48421" xr:uid="{00000000-0005-0000-0000-00006EBC0000}"/>
    <cellStyle name="20% - Accent1 6 2 3 3 6 3" xfId="48422" xr:uid="{00000000-0005-0000-0000-00006FBC0000}"/>
    <cellStyle name="20% - Accent1 6 2 3 3 7" xfId="48423" xr:uid="{00000000-0005-0000-0000-000070BC0000}"/>
    <cellStyle name="20% - Accent1 6 2 3 3 7 2" xfId="48424" xr:uid="{00000000-0005-0000-0000-000071BC0000}"/>
    <cellStyle name="20% - Accent1 6 2 3 3 8" xfId="48425" xr:uid="{00000000-0005-0000-0000-000072BC0000}"/>
    <cellStyle name="20% - Accent1 6 2 3 3 8 2" xfId="48426" xr:uid="{00000000-0005-0000-0000-000073BC0000}"/>
    <cellStyle name="20% - Accent1 6 2 3 3 9" xfId="48427" xr:uid="{00000000-0005-0000-0000-000074BC0000}"/>
    <cellStyle name="20% - Accent1 6 2 3 4" xfId="48428" xr:uid="{00000000-0005-0000-0000-000075BC0000}"/>
    <cellStyle name="20% - Accent1 6 2 3 4 2" xfId="48429" xr:uid="{00000000-0005-0000-0000-000076BC0000}"/>
    <cellStyle name="20% - Accent1 6 2 3 4 2 2" xfId="48430" xr:uid="{00000000-0005-0000-0000-000077BC0000}"/>
    <cellStyle name="20% - Accent1 6 2 3 4 2 2 2" xfId="48431" xr:uid="{00000000-0005-0000-0000-000078BC0000}"/>
    <cellStyle name="20% - Accent1 6 2 3 4 2 3" xfId="48432" xr:uid="{00000000-0005-0000-0000-000079BC0000}"/>
    <cellStyle name="20% - Accent1 6 2 3 4 3" xfId="48433" xr:uid="{00000000-0005-0000-0000-00007ABC0000}"/>
    <cellStyle name="20% - Accent1 6 2 3 4 3 2" xfId="48434" xr:uid="{00000000-0005-0000-0000-00007BBC0000}"/>
    <cellStyle name="20% - Accent1 6 2 3 4 4" xfId="48435" xr:uid="{00000000-0005-0000-0000-00007CBC0000}"/>
    <cellStyle name="20% - Accent1 6 2 3 5" xfId="48436" xr:uid="{00000000-0005-0000-0000-00007DBC0000}"/>
    <cellStyle name="20% - Accent1 6 2 3 5 2" xfId="48437" xr:uid="{00000000-0005-0000-0000-00007EBC0000}"/>
    <cellStyle name="20% - Accent1 6 2 3 5 2 2" xfId="48438" xr:uid="{00000000-0005-0000-0000-00007FBC0000}"/>
    <cellStyle name="20% - Accent1 6 2 3 5 2 2 2" xfId="48439" xr:uid="{00000000-0005-0000-0000-000080BC0000}"/>
    <cellStyle name="20% - Accent1 6 2 3 5 2 3" xfId="48440" xr:uid="{00000000-0005-0000-0000-000081BC0000}"/>
    <cellStyle name="20% - Accent1 6 2 3 5 3" xfId="48441" xr:uid="{00000000-0005-0000-0000-000082BC0000}"/>
    <cellStyle name="20% - Accent1 6 2 3 5 3 2" xfId="48442" xr:uid="{00000000-0005-0000-0000-000083BC0000}"/>
    <cellStyle name="20% - Accent1 6 2 3 5 4" xfId="48443" xr:uid="{00000000-0005-0000-0000-000084BC0000}"/>
    <cellStyle name="20% - Accent1 6 2 3 6" xfId="48444" xr:uid="{00000000-0005-0000-0000-000085BC0000}"/>
    <cellStyle name="20% - Accent1 6 2 3 6 2" xfId="48445" xr:uid="{00000000-0005-0000-0000-000086BC0000}"/>
    <cellStyle name="20% - Accent1 6 2 3 6 2 2" xfId="48446" xr:uid="{00000000-0005-0000-0000-000087BC0000}"/>
    <cellStyle name="20% - Accent1 6 2 3 6 2 2 2" xfId="48447" xr:uid="{00000000-0005-0000-0000-000088BC0000}"/>
    <cellStyle name="20% - Accent1 6 2 3 6 2 3" xfId="48448" xr:uid="{00000000-0005-0000-0000-000089BC0000}"/>
    <cellStyle name="20% - Accent1 6 2 3 6 3" xfId="48449" xr:uid="{00000000-0005-0000-0000-00008ABC0000}"/>
    <cellStyle name="20% - Accent1 6 2 3 6 3 2" xfId="48450" xr:uid="{00000000-0005-0000-0000-00008BBC0000}"/>
    <cellStyle name="20% - Accent1 6 2 3 6 4" xfId="48451" xr:uid="{00000000-0005-0000-0000-00008CBC0000}"/>
    <cellStyle name="20% - Accent1 6 2 3 7" xfId="48452" xr:uid="{00000000-0005-0000-0000-00008DBC0000}"/>
    <cellStyle name="20% - Accent1 6 2 3 7 2" xfId="48453" xr:uid="{00000000-0005-0000-0000-00008EBC0000}"/>
    <cellStyle name="20% - Accent1 6 2 3 7 2 2" xfId="48454" xr:uid="{00000000-0005-0000-0000-00008FBC0000}"/>
    <cellStyle name="20% - Accent1 6 2 3 7 3" xfId="48455" xr:uid="{00000000-0005-0000-0000-000090BC0000}"/>
    <cellStyle name="20% - Accent1 6 2 3 8" xfId="48456" xr:uid="{00000000-0005-0000-0000-000091BC0000}"/>
    <cellStyle name="20% - Accent1 6 2 3 8 2" xfId="48457" xr:uid="{00000000-0005-0000-0000-000092BC0000}"/>
    <cellStyle name="20% - Accent1 6 2 3 8 2 2" xfId="48458" xr:uid="{00000000-0005-0000-0000-000093BC0000}"/>
    <cellStyle name="20% - Accent1 6 2 3 8 3" xfId="48459" xr:uid="{00000000-0005-0000-0000-000094BC0000}"/>
    <cellStyle name="20% - Accent1 6 2 3 9" xfId="48460" xr:uid="{00000000-0005-0000-0000-000095BC0000}"/>
    <cellStyle name="20% - Accent1 6 2 3 9 2" xfId="48461" xr:uid="{00000000-0005-0000-0000-000096BC0000}"/>
    <cellStyle name="20% - Accent1 6 2 4" xfId="48462" xr:uid="{00000000-0005-0000-0000-000097BC0000}"/>
    <cellStyle name="20% - Accent1 6 2 4 10" xfId="48463" xr:uid="{00000000-0005-0000-0000-000098BC0000}"/>
    <cellStyle name="20% - Accent1 6 2 4 10 2" xfId="48464" xr:uid="{00000000-0005-0000-0000-000099BC0000}"/>
    <cellStyle name="20% - Accent1 6 2 4 11" xfId="48465" xr:uid="{00000000-0005-0000-0000-00009ABC0000}"/>
    <cellStyle name="20% - Accent1 6 2 4 2" xfId="48466" xr:uid="{00000000-0005-0000-0000-00009BBC0000}"/>
    <cellStyle name="20% - Accent1 6 2 4 2 2" xfId="48467" xr:uid="{00000000-0005-0000-0000-00009CBC0000}"/>
    <cellStyle name="20% - Accent1 6 2 4 2 2 2" xfId="48468" xr:uid="{00000000-0005-0000-0000-00009DBC0000}"/>
    <cellStyle name="20% - Accent1 6 2 4 2 2 2 2" xfId="48469" xr:uid="{00000000-0005-0000-0000-00009EBC0000}"/>
    <cellStyle name="20% - Accent1 6 2 4 2 2 2 2 2" xfId="48470" xr:uid="{00000000-0005-0000-0000-00009FBC0000}"/>
    <cellStyle name="20% - Accent1 6 2 4 2 2 2 3" xfId="48471" xr:uid="{00000000-0005-0000-0000-0000A0BC0000}"/>
    <cellStyle name="20% - Accent1 6 2 4 2 2 3" xfId="48472" xr:uid="{00000000-0005-0000-0000-0000A1BC0000}"/>
    <cellStyle name="20% - Accent1 6 2 4 2 2 3 2" xfId="48473" xr:uid="{00000000-0005-0000-0000-0000A2BC0000}"/>
    <cellStyle name="20% - Accent1 6 2 4 2 2 4" xfId="48474" xr:uid="{00000000-0005-0000-0000-0000A3BC0000}"/>
    <cellStyle name="20% - Accent1 6 2 4 2 3" xfId="48475" xr:uid="{00000000-0005-0000-0000-0000A4BC0000}"/>
    <cellStyle name="20% - Accent1 6 2 4 2 3 2" xfId="48476" xr:uid="{00000000-0005-0000-0000-0000A5BC0000}"/>
    <cellStyle name="20% - Accent1 6 2 4 2 3 2 2" xfId="48477" xr:uid="{00000000-0005-0000-0000-0000A6BC0000}"/>
    <cellStyle name="20% - Accent1 6 2 4 2 3 2 2 2" xfId="48478" xr:uid="{00000000-0005-0000-0000-0000A7BC0000}"/>
    <cellStyle name="20% - Accent1 6 2 4 2 3 2 3" xfId="48479" xr:uid="{00000000-0005-0000-0000-0000A8BC0000}"/>
    <cellStyle name="20% - Accent1 6 2 4 2 3 3" xfId="48480" xr:uid="{00000000-0005-0000-0000-0000A9BC0000}"/>
    <cellStyle name="20% - Accent1 6 2 4 2 3 3 2" xfId="48481" xr:uid="{00000000-0005-0000-0000-0000AABC0000}"/>
    <cellStyle name="20% - Accent1 6 2 4 2 3 4" xfId="48482" xr:uid="{00000000-0005-0000-0000-0000ABBC0000}"/>
    <cellStyle name="20% - Accent1 6 2 4 2 4" xfId="48483" xr:uid="{00000000-0005-0000-0000-0000ACBC0000}"/>
    <cellStyle name="20% - Accent1 6 2 4 2 4 2" xfId="48484" xr:uid="{00000000-0005-0000-0000-0000ADBC0000}"/>
    <cellStyle name="20% - Accent1 6 2 4 2 4 2 2" xfId="48485" xr:uid="{00000000-0005-0000-0000-0000AEBC0000}"/>
    <cellStyle name="20% - Accent1 6 2 4 2 4 2 2 2" xfId="48486" xr:uid="{00000000-0005-0000-0000-0000AFBC0000}"/>
    <cellStyle name="20% - Accent1 6 2 4 2 4 2 3" xfId="48487" xr:uid="{00000000-0005-0000-0000-0000B0BC0000}"/>
    <cellStyle name="20% - Accent1 6 2 4 2 4 3" xfId="48488" xr:uid="{00000000-0005-0000-0000-0000B1BC0000}"/>
    <cellStyle name="20% - Accent1 6 2 4 2 4 3 2" xfId="48489" xr:uid="{00000000-0005-0000-0000-0000B2BC0000}"/>
    <cellStyle name="20% - Accent1 6 2 4 2 4 4" xfId="48490" xr:uid="{00000000-0005-0000-0000-0000B3BC0000}"/>
    <cellStyle name="20% - Accent1 6 2 4 2 5" xfId="48491" xr:uid="{00000000-0005-0000-0000-0000B4BC0000}"/>
    <cellStyle name="20% - Accent1 6 2 4 2 5 2" xfId="48492" xr:uid="{00000000-0005-0000-0000-0000B5BC0000}"/>
    <cellStyle name="20% - Accent1 6 2 4 2 5 2 2" xfId="48493" xr:uid="{00000000-0005-0000-0000-0000B6BC0000}"/>
    <cellStyle name="20% - Accent1 6 2 4 2 5 3" xfId="48494" xr:uid="{00000000-0005-0000-0000-0000B7BC0000}"/>
    <cellStyle name="20% - Accent1 6 2 4 2 6" xfId="48495" xr:uid="{00000000-0005-0000-0000-0000B8BC0000}"/>
    <cellStyle name="20% - Accent1 6 2 4 2 6 2" xfId="48496" xr:uid="{00000000-0005-0000-0000-0000B9BC0000}"/>
    <cellStyle name="20% - Accent1 6 2 4 2 6 2 2" xfId="48497" xr:uid="{00000000-0005-0000-0000-0000BABC0000}"/>
    <cellStyle name="20% - Accent1 6 2 4 2 6 3" xfId="48498" xr:uid="{00000000-0005-0000-0000-0000BBBC0000}"/>
    <cellStyle name="20% - Accent1 6 2 4 2 7" xfId="48499" xr:uid="{00000000-0005-0000-0000-0000BCBC0000}"/>
    <cellStyle name="20% - Accent1 6 2 4 2 7 2" xfId="48500" xr:uid="{00000000-0005-0000-0000-0000BDBC0000}"/>
    <cellStyle name="20% - Accent1 6 2 4 2 8" xfId="48501" xr:uid="{00000000-0005-0000-0000-0000BEBC0000}"/>
    <cellStyle name="20% - Accent1 6 2 4 2 8 2" xfId="48502" xr:uid="{00000000-0005-0000-0000-0000BFBC0000}"/>
    <cellStyle name="20% - Accent1 6 2 4 2 9" xfId="48503" xr:uid="{00000000-0005-0000-0000-0000C0BC0000}"/>
    <cellStyle name="20% - Accent1 6 2 4 3" xfId="48504" xr:uid="{00000000-0005-0000-0000-0000C1BC0000}"/>
    <cellStyle name="20% - Accent1 6 2 4 3 2" xfId="48505" xr:uid="{00000000-0005-0000-0000-0000C2BC0000}"/>
    <cellStyle name="20% - Accent1 6 2 4 3 2 2" xfId="48506" xr:uid="{00000000-0005-0000-0000-0000C3BC0000}"/>
    <cellStyle name="20% - Accent1 6 2 4 3 2 2 2" xfId="48507" xr:uid="{00000000-0005-0000-0000-0000C4BC0000}"/>
    <cellStyle name="20% - Accent1 6 2 4 3 2 2 2 2" xfId="48508" xr:uid="{00000000-0005-0000-0000-0000C5BC0000}"/>
    <cellStyle name="20% - Accent1 6 2 4 3 2 2 3" xfId="48509" xr:uid="{00000000-0005-0000-0000-0000C6BC0000}"/>
    <cellStyle name="20% - Accent1 6 2 4 3 2 3" xfId="48510" xr:uid="{00000000-0005-0000-0000-0000C7BC0000}"/>
    <cellStyle name="20% - Accent1 6 2 4 3 2 3 2" xfId="48511" xr:uid="{00000000-0005-0000-0000-0000C8BC0000}"/>
    <cellStyle name="20% - Accent1 6 2 4 3 2 4" xfId="48512" xr:uid="{00000000-0005-0000-0000-0000C9BC0000}"/>
    <cellStyle name="20% - Accent1 6 2 4 3 3" xfId="48513" xr:uid="{00000000-0005-0000-0000-0000CABC0000}"/>
    <cellStyle name="20% - Accent1 6 2 4 3 3 2" xfId="48514" xr:uid="{00000000-0005-0000-0000-0000CBBC0000}"/>
    <cellStyle name="20% - Accent1 6 2 4 3 3 2 2" xfId="48515" xr:uid="{00000000-0005-0000-0000-0000CCBC0000}"/>
    <cellStyle name="20% - Accent1 6 2 4 3 3 2 2 2" xfId="48516" xr:uid="{00000000-0005-0000-0000-0000CDBC0000}"/>
    <cellStyle name="20% - Accent1 6 2 4 3 3 2 3" xfId="48517" xr:uid="{00000000-0005-0000-0000-0000CEBC0000}"/>
    <cellStyle name="20% - Accent1 6 2 4 3 3 3" xfId="48518" xr:uid="{00000000-0005-0000-0000-0000CFBC0000}"/>
    <cellStyle name="20% - Accent1 6 2 4 3 3 3 2" xfId="48519" xr:uid="{00000000-0005-0000-0000-0000D0BC0000}"/>
    <cellStyle name="20% - Accent1 6 2 4 3 3 4" xfId="48520" xr:uid="{00000000-0005-0000-0000-0000D1BC0000}"/>
    <cellStyle name="20% - Accent1 6 2 4 3 4" xfId="48521" xr:uid="{00000000-0005-0000-0000-0000D2BC0000}"/>
    <cellStyle name="20% - Accent1 6 2 4 3 4 2" xfId="48522" xr:uid="{00000000-0005-0000-0000-0000D3BC0000}"/>
    <cellStyle name="20% - Accent1 6 2 4 3 4 2 2" xfId="48523" xr:uid="{00000000-0005-0000-0000-0000D4BC0000}"/>
    <cellStyle name="20% - Accent1 6 2 4 3 4 2 2 2" xfId="48524" xr:uid="{00000000-0005-0000-0000-0000D5BC0000}"/>
    <cellStyle name="20% - Accent1 6 2 4 3 4 2 3" xfId="48525" xr:uid="{00000000-0005-0000-0000-0000D6BC0000}"/>
    <cellStyle name="20% - Accent1 6 2 4 3 4 3" xfId="48526" xr:uid="{00000000-0005-0000-0000-0000D7BC0000}"/>
    <cellStyle name="20% - Accent1 6 2 4 3 4 3 2" xfId="48527" xr:uid="{00000000-0005-0000-0000-0000D8BC0000}"/>
    <cellStyle name="20% - Accent1 6 2 4 3 4 4" xfId="48528" xr:uid="{00000000-0005-0000-0000-0000D9BC0000}"/>
    <cellStyle name="20% - Accent1 6 2 4 3 5" xfId="48529" xr:uid="{00000000-0005-0000-0000-0000DABC0000}"/>
    <cellStyle name="20% - Accent1 6 2 4 3 5 2" xfId="48530" xr:uid="{00000000-0005-0000-0000-0000DBBC0000}"/>
    <cellStyle name="20% - Accent1 6 2 4 3 5 2 2" xfId="48531" xr:uid="{00000000-0005-0000-0000-0000DCBC0000}"/>
    <cellStyle name="20% - Accent1 6 2 4 3 5 3" xfId="48532" xr:uid="{00000000-0005-0000-0000-0000DDBC0000}"/>
    <cellStyle name="20% - Accent1 6 2 4 3 6" xfId="48533" xr:uid="{00000000-0005-0000-0000-0000DEBC0000}"/>
    <cellStyle name="20% - Accent1 6 2 4 3 6 2" xfId="48534" xr:uid="{00000000-0005-0000-0000-0000DFBC0000}"/>
    <cellStyle name="20% - Accent1 6 2 4 3 6 2 2" xfId="48535" xr:uid="{00000000-0005-0000-0000-0000E0BC0000}"/>
    <cellStyle name="20% - Accent1 6 2 4 3 6 3" xfId="48536" xr:uid="{00000000-0005-0000-0000-0000E1BC0000}"/>
    <cellStyle name="20% - Accent1 6 2 4 3 7" xfId="48537" xr:uid="{00000000-0005-0000-0000-0000E2BC0000}"/>
    <cellStyle name="20% - Accent1 6 2 4 3 7 2" xfId="48538" xr:uid="{00000000-0005-0000-0000-0000E3BC0000}"/>
    <cellStyle name="20% - Accent1 6 2 4 3 8" xfId="48539" xr:uid="{00000000-0005-0000-0000-0000E4BC0000}"/>
    <cellStyle name="20% - Accent1 6 2 4 3 8 2" xfId="48540" xr:uid="{00000000-0005-0000-0000-0000E5BC0000}"/>
    <cellStyle name="20% - Accent1 6 2 4 3 9" xfId="48541" xr:uid="{00000000-0005-0000-0000-0000E6BC0000}"/>
    <cellStyle name="20% - Accent1 6 2 4 4" xfId="48542" xr:uid="{00000000-0005-0000-0000-0000E7BC0000}"/>
    <cellStyle name="20% - Accent1 6 2 4 4 2" xfId="48543" xr:uid="{00000000-0005-0000-0000-0000E8BC0000}"/>
    <cellStyle name="20% - Accent1 6 2 4 4 2 2" xfId="48544" xr:uid="{00000000-0005-0000-0000-0000E9BC0000}"/>
    <cellStyle name="20% - Accent1 6 2 4 4 2 2 2" xfId="48545" xr:uid="{00000000-0005-0000-0000-0000EABC0000}"/>
    <cellStyle name="20% - Accent1 6 2 4 4 2 3" xfId="48546" xr:uid="{00000000-0005-0000-0000-0000EBBC0000}"/>
    <cellStyle name="20% - Accent1 6 2 4 4 3" xfId="48547" xr:uid="{00000000-0005-0000-0000-0000ECBC0000}"/>
    <cellStyle name="20% - Accent1 6 2 4 4 3 2" xfId="48548" xr:uid="{00000000-0005-0000-0000-0000EDBC0000}"/>
    <cellStyle name="20% - Accent1 6 2 4 4 4" xfId="48549" xr:uid="{00000000-0005-0000-0000-0000EEBC0000}"/>
    <cellStyle name="20% - Accent1 6 2 4 5" xfId="48550" xr:uid="{00000000-0005-0000-0000-0000EFBC0000}"/>
    <cellStyle name="20% - Accent1 6 2 4 5 2" xfId="48551" xr:uid="{00000000-0005-0000-0000-0000F0BC0000}"/>
    <cellStyle name="20% - Accent1 6 2 4 5 2 2" xfId="48552" xr:uid="{00000000-0005-0000-0000-0000F1BC0000}"/>
    <cellStyle name="20% - Accent1 6 2 4 5 2 2 2" xfId="48553" xr:uid="{00000000-0005-0000-0000-0000F2BC0000}"/>
    <cellStyle name="20% - Accent1 6 2 4 5 2 3" xfId="48554" xr:uid="{00000000-0005-0000-0000-0000F3BC0000}"/>
    <cellStyle name="20% - Accent1 6 2 4 5 3" xfId="48555" xr:uid="{00000000-0005-0000-0000-0000F4BC0000}"/>
    <cellStyle name="20% - Accent1 6 2 4 5 3 2" xfId="48556" xr:uid="{00000000-0005-0000-0000-0000F5BC0000}"/>
    <cellStyle name="20% - Accent1 6 2 4 5 4" xfId="48557" xr:uid="{00000000-0005-0000-0000-0000F6BC0000}"/>
    <cellStyle name="20% - Accent1 6 2 4 6" xfId="48558" xr:uid="{00000000-0005-0000-0000-0000F7BC0000}"/>
    <cellStyle name="20% - Accent1 6 2 4 6 2" xfId="48559" xr:uid="{00000000-0005-0000-0000-0000F8BC0000}"/>
    <cellStyle name="20% - Accent1 6 2 4 6 2 2" xfId="48560" xr:uid="{00000000-0005-0000-0000-0000F9BC0000}"/>
    <cellStyle name="20% - Accent1 6 2 4 6 2 2 2" xfId="48561" xr:uid="{00000000-0005-0000-0000-0000FABC0000}"/>
    <cellStyle name="20% - Accent1 6 2 4 6 2 3" xfId="48562" xr:uid="{00000000-0005-0000-0000-0000FBBC0000}"/>
    <cellStyle name="20% - Accent1 6 2 4 6 3" xfId="48563" xr:uid="{00000000-0005-0000-0000-0000FCBC0000}"/>
    <cellStyle name="20% - Accent1 6 2 4 6 3 2" xfId="48564" xr:uid="{00000000-0005-0000-0000-0000FDBC0000}"/>
    <cellStyle name="20% - Accent1 6 2 4 6 4" xfId="48565" xr:uid="{00000000-0005-0000-0000-0000FEBC0000}"/>
    <cellStyle name="20% - Accent1 6 2 4 7" xfId="48566" xr:uid="{00000000-0005-0000-0000-0000FFBC0000}"/>
    <cellStyle name="20% - Accent1 6 2 4 7 2" xfId="48567" xr:uid="{00000000-0005-0000-0000-000000BD0000}"/>
    <cellStyle name="20% - Accent1 6 2 4 7 2 2" xfId="48568" xr:uid="{00000000-0005-0000-0000-000001BD0000}"/>
    <cellStyle name="20% - Accent1 6 2 4 7 3" xfId="48569" xr:uid="{00000000-0005-0000-0000-000002BD0000}"/>
    <cellStyle name="20% - Accent1 6 2 4 8" xfId="48570" xr:uid="{00000000-0005-0000-0000-000003BD0000}"/>
    <cellStyle name="20% - Accent1 6 2 4 8 2" xfId="48571" xr:uid="{00000000-0005-0000-0000-000004BD0000}"/>
    <cellStyle name="20% - Accent1 6 2 4 8 2 2" xfId="48572" xr:uid="{00000000-0005-0000-0000-000005BD0000}"/>
    <cellStyle name="20% - Accent1 6 2 4 8 3" xfId="48573" xr:uid="{00000000-0005-0000-0000-000006BD0000}"/>
    <cellStyle name="20% - Accent1 6 2 4 9" xfId="48574" xr:uid="{00000000-0005-0000-0000-000007BD0000}"/>
    <cellStyle name="20% - Accent1 6 2 4 9 2" xfId="48575" xr:uid="{00000000-0005-0000-0000-000008BD0000}"/>
    <cellStyle name="20% - Accent1 6 2 5" xfId="48576" xr:uid="{00000000-0005-0000-0000-000009BD0000}"/>
    <cellStyle name="20% - Accent1 6 2 5 10" xfId="48577" xr:uid="{00000000-0005-0000-0000-00000ABD0000}"/>
    <cellStyle name="20% - Accent1 6 2 5 10 2" xfId="48578" xr:uid="{00000000-0005-0000-0000-00000BBD0000}"/>
    <cellStyle name="20% - Accent1 6 2 5 11" xfId="48579" xr:uid="{00000000-0005-0000-0000-00000CBD0000}"/>
    <cellStyle name="20% - Accent1 6 2 5 2" xfId="48580" xr:uid="{00000000-0005-0000-0000-00000DBD0000}"/>
    <cellStyle name="20% - Accent1 6 2 5 2 2" xfId="48581" xr:uid="{00000000-0005-0000-0000-00000EBD0000}"/>
    <cellStyle name="20% - Accent1 6 2 5 2 2 2" xfId="48582" xr:uid="{00000000-0005-0000-0000-00000FBD0000}"/>
    <cellStyle name="20% - Accent1 6 2 5 2 2 2 2" xfId="48583" xr:uid="{00000000-0005-0000-0000-000010BD0000}"/>
    <cellStyle name="20% - Accent1 6 2 5 2 2 2 2 2" xfId="48584" xr:uid="{00000000-0005-0000-0000-000011BD0000}"/>
    <cellStyle name="20% - Accent1 6 2 5 2 2 2 3" xfId="48585" xr:uid="{00000000-0005-0000-0000-000012BD0000}"/>
    <cellStyle name="20% - Accent1 6 2 5 2 2 3" xfId="48586" xr:uid="{00000000-0005-0000-0000-000013BD0000}"/>
    <cellStyle name="20% - Accent1 6 2 5 2 2 3 2" xfId="48587" xr:uid="{00000000-0005-0000-0000-000014BD0000}"/>
    <cellStyle name="20% - Accent1 6 2 5 2 2 4" xfId="48588" xr:uid="{00000000-0005-0000-0000-000015BD0000}"/>
    <cellStyle name="20% - Accent1 6 2 5 2 3" xfId="48589" xr:uid="{00000000-0005-0000-0000-000016BD0000}"/>
    <cellStyle name="20% - Accent1 6 2 5 2 3 2" xfId="48590" xr:uid="{00000000-0005-0000-0000-000017BD0000}"/>
    <cellStyle name="20% - Accent1 6 2 5 2 3 2 2" xfId="48591" xr:uid="{00000000-0005-0000-0000-000018BD0000}"/>
    <cellStyle name="20% - Accent1 6 2 5 2 3 2 2 2" xfId="48592" xr:uid="{00000000-0005-0000-0000-000019BD0000}"/>
    <cellStyle name="20% - Accent1 6 2 5 2 3 2 3" xfId="48593" xr:uid="{00000000-0005-0000-0000-00001ABD0000}"/>
    <cellStyle name="20% - Accent1 6 2 5 2 3 3" xfId="48594" xr:uid="{00000000-0005-0000-0000-00001BBD0000}"/>
    <cellStyle name="20% - Accent1 6 2 5 2 3 3 2" xfId="48595" xr:uid="{00000000-0005-0000-0000-00001CBD0000}"/>
    <cellStyle name="20% - Accent1 6 2 5 2 3 4" xfId="48596" xr:uid="{00000000-0005-0000-0000-00001DBD0000}"/>
    <cellStyle name="20% - Accent1 6 2 5 2 4" xfId="48597" xr:uid="{00000000-0005-0000-0000-00001EBD0000}"/>
    <cellStyle name="20% - Accent1 6 2 5 2 4 2" xfId="48598" xr:uid="{00000000-0005-0000-0000-00001FBD0000}"/>
    <cellStyle name="20% - Accent1 6 2 5 2 4 2 2" xfId="48599" xr:uid="{00000000-0005-0000-0000-000020BD0000}"/>
    <cellStyle name="20% - Accent1 6 2 5 2 4 2 2 2" xfId="48600" xr:uid="{00000000-0005-0000-0000-000021BD0000}"/>
    <cellStyle name="20% - Accent1 6 2 5 2 4 2 3" xfId="48601" xr:uid="{00000000-0005-0000-0000-000022BD0000}"/>
    <cellStyle name="20% - Accent1 6 2 5 2 4 3" xfId="48602" xr:uid="{00000000-0005-0000-0000-000023BD0000}"/>
    <cellStyle name="20% - Accent1 6 2 5 2 4 3 2" xfId="48603" xr:uid="{00000000-0005-0000-0000-000024BD0000}"/>
    <cellStyle name="20% - Accent1 6 2 5 2 4 4" xfId="48604" xr:uid="{00000000-0005-0000-0000-000025BD0000}"/>
    <cellStyle name="20% - Accent1 6 2 5 2 5" xfId="48605" xr:uid="{00000000-0005-0000-0000-000026BD0000}"/>
    <cellStyle name="20% - Accent1 6 2 5 2 5 2" xfId="48606" xr:uid="{00000000-0005-0000-0000-000027BD0000}"/>
    <cellStyle name="20% - Accent1 6 2 5 2 5 2 2" xfId="48607" xr:uid="{00000000-0005-0000-0000-000028BD0000}"/>
    <cellStyle name="20% - Accent1 6 2 5 2 5 3" xfId="48608" xr:uid="{00000000-0005-0000-0000-000029BD0000}"/>
    <cellStyle name="20% - Accent1 6 2 5 2 6" xfId="48609" xr:uid="{00000000-0005-0000-0000-00002ABD0000}"/>
    <cellStyle name="20% - Accent1 6 2 5 2 6 2" xfId="48610" xr:uid="{00000000-0005-0000-0000-00002BBD0000}"/>
    <cellStyle name="20% - Accent1 6 2 5 2 6 2 2" xfId="48611" xr:uid="{00000000-0005-0000-0000-00002CBD0000}"/>
    <cellStyle name="20% - Accent1 6 2 5 2 6 3" xfId="48612" xr:uid="{00000000-0005-0000-0000-00002DBD0000}"/>
    <cellStyle name="20% - Accent1 6 2 5 2 7" xfId="48613" xr:uid="{00000000-0005-0000-0000-00002EBD0000}"/>
    <cellStyle name="20% - Accent1 6 2 5 2 7 2" xfId="48614" xr:uid="{00000000-0005-0000-0000-00002FBD0000}"/>
    <cellStyle name="20% - Accent1 6 2 5 2 8" xfId="48615" xr:uid="{00000000-0005-0000-0000-000030BD0000}"/>
    <cellStyle name="20% - Accent1 6 2 5 2 8 2" xfId="48616" xr:uid="{00000000-0005-0000-0000-000031BD0000}"/>
    <cellStyle name="20% - Accent1 6 2 5 2 9" xfId="48617" xr:uid="{00000000-0005-0000-0000-000032BD0000}"/>
    <cellStyle name="20% - Accent1 6 2 5 3" xfId="48618" xr:uid="{00000000-0005-0000-0000-000033BD0000}"/>
    <cellStyle name="20% - Accent1 6 2 5 3 2" xfId="48619" xr:uid="{00000000-0005-0000-0000-000034BD0000}"/>
    <cellStyle name="20% - Accent1 6 2 5 3 2 2" xfId="48620" xr:uid="{00000000-0005-0000-0000-000035BD0000}"/>
    <cellStyle name="20% - Accent1 6 2 5 3 2 2 2" xfId="48621" xr:uid="{00000000-0005-0000-0000-000036BD0000}"/>
    <cellStyle name="20% - Accent1 6 2 5 3 2 2 2 2" xfId="48622" xr:uid="{00000000-0005-0000-0000-000037BD0000}"/>
    <cellStyle name="20% - Accent1 6 2 5 3 2 2 3" xfId="48623" xr:uid="{00000000-0005-0000-0000-000038BD0000}"/>
    <cellStyle name="20% - Accent1 6 2 5 3 2 3" xfId="48624" xr:uid="{00000000-0005-0000-0000-000039BD0000}"/>
    <cellStyle name="20% - Accent1 6 2 5 3 2 3 2" xfId="48625" xr:uid="{00000000-0005-0000-0000-00003ABD0000}"/>
    <cellStyle name="20% - Accent1 6 2 5 3 2 4" xfId="48626" xr:uid="{00000000-0005-0000-0000-00003BBD0000}"/>
    <cellStyle name="20% - Accent1 6 2 5 3 3" xfId="48627" xr:uid="{00000000-0005-0000-0000-00003CBD0000}"/>
    <cellStyle name="20% - Accent1 6 2 5 3 3 2" xfId="48628" xr:uid="{00000000-0005-0000-0000-00003DBD0000}"/>
    <cellStyle name="20% - Accent1 6 2 5 3 3 2 2" xfId="48629" xr:uid="{00000000-0005-0000-0000-00003EBD0000}"/>
    <cellStyle name="20% - Accent1 6 2 5 3 3 2 2 2" xfId="48630" xr:uid="{00000000-0005-0000-0000-00003FBD0000}"/>
    <cellStyle name="20% - Accent1 6 2 5 3 3 2 3" xfId="48631" xr:uid="{00000000-0005-0000-0000-000040BD0000}"/>
    <cellStyle name="20% - Accent1 6 2 5 3 3 3" xfId="48632" xr:uid="{00000000-0005-0000-0000-000041BD0000}"/>
    <cellStyle name="20% - Accent1 6 2 5 3 3 3 2" xfId="48633" xr:uid="{00000000-0005-0000-0000-000042BD0000}"/>
    <cellStyle name="20% - Accent1 6 2 5 3 3 4" xfId="48634" xr:uid="{00000000-0005-0000-0000-000043BD0000}"/>
    <cellStyle name="20% - Accent1 6 2 5 3 4" xfId="48635" xr:uid="{00000000-0005-0000-0000-000044BD0000}"/>
    <cellStyle name="20% - Accent1 6 2 5 3 4 2" xfId="48636" xr:uid="{00000000-0005-0000-0000-000045BD0000}"/>
    <cellStyle name="20% - Accent1 6 2 5 3 4 2 2" xfId="48637" xr:uid="{00000000-0005-0000-0000-000046BD0000}"/>
    <cellStyle name="20% - Accent1 6 2 5 3 4 2 2 2" xfId="48638" xr:uid="{00000000-0005-0000-0000-000047BD0000}"/>
    <cellStyle name="20% - Accent1 6 2 5 3 4 2 3" xfId="48639" xr:uid="{00000000-0005-0000-0000-000048BD0000}"/>
    <cellStyle name="20% - Accent1 6 2 5 3 4 3" xfId="48640" xr:uid="{00000000-0005-0000-0000-000049BD0000}"/>
    <cellStyle name="20% - Accent1 6 2 5 3 4 3 2" xfId="48641" xr:uid="{00000000-0005-0000-0000-00004ABD0000}"/>
    <cellStyle name="20% - Accent1 6 2 5 3 4 4" xfId="48642" xr:uid="{00000000-0005-0000-0000-00004BBD0000}"/>
    <cellStyle name="20% - Accent1 6 2 5 3 5" xfId="48643" xr:uid="{00000000-0005-0000-0000-00004CBD0000}"/>
    <cellStyle name="20% - Accent1 6 2 5 3 5 2" xfId="48644" xr:uid="{00000000-0005-0000-0000-00004DBD0000}"/>
    <cellStyle name="20% - Accent1 6 2 5 3 5 2 2" xfId="48645" xr:uid="{00000000-0005-0000-0000-00004EBD0000}"/>
    <cellStyle name="20% - Accent1 6 2 5 3 5 3" xfId="48646" xr:uid="{00000000-0005-0000-0000-00004FBD0000}"/>
    <cellStyle name="20% - Accent1 6 2 5 3 6" xfId="48647" xr:uid="{00000000-0005-0000-0000-000050BD0000}"/>
    <cellStyle name="20% - Accent1 6 2 5 3 6 2" xfId="48648" xr:uid="{00000000-0005-0000-0000-000051BD0000}"/>
    <cellStyle name="20% - Accent1 6 2 5 3 6 2 2" xfId="48649" xr:uid="{00000000-0005-0000-0000-000052BD0000}"/>
    <cellStyle name="20% - Accent1 6 2 5 3 6 3" xfId="48650" xr:uid="{00000000-0005-0000-0000-000053BD0000}"/>
    <cellStyle name="20% - Accent1 6 2 5 3 7" xfId="48651" xr:uid="{00000000-0005-0000-0000-000054BD0000}"/>
    <cellStyle name="20% - Accent1 6 2 5 3 7 2" xfId="48652" xr:uid="{00000000-0005-0000-0000-000055BD0000}"/>
    <cellStyle name="20% - Accent1 6 2 5 3 8" xfId="48653" xr:uid="{00000000-0005-0000-0000-000056BD0000}"/>
    <cellStyle name="20% - Accent1 6 2 5 3 8 2" xfId="48654" xr:uid="{00000000-0005-0000-0000-000057BD0000}"/>
    <cellStyle name="20% - Accent1 6 2 5 3 9" xfId="48655" xr:uid="{00000000-0005-0000-0000-000058BD0000}"/>
    <cellStyle name="20% - Accent1 6 2 5 4" xfId="48656" xr:uid="{00000000-0005-0000-0000-000059BD0000}"/>
    <cellStyle name="20% - Accent1 6 2 5 4 2" xfId="48657" xr:uid="{00000000-0005-0000-0000-00005ABD0000}"/>
    <cellStyle name="20% - Accent1 6 2 5 4 2 2" xfId="48658" xr:uid="{00000000-0005-0000-0000-00005BBD0000}"/>
    <cellStyle name="20% - Accent1 6 2 5 4 2 2 2" xfId="48659" xr:uid="{00000000-0005-0000-0000-00005CBD0000}"/>
    <cellStyle name="20% - Accent1 6 2 5 4 2 3" xfId="48660" xr:uid="{00000000-0005-0000-0000-00005DBD0000}"/>
    <cellStyle name="20% - Accent1 6 2 5 4 3" xfId="48661" xr:uid="{00000000-0005-0000-0000-00005EBD0000}"/>
    <cellStyle name="20% - Accent1 6 2 5 4 3 2" xfId="48662" xr:uid="{00000000-0005-0000-0000-00005FBD0000}"/>
    <cellStyle name="20% - Accent1 6 2 5 4 4" xfId="48663" xr:uid="{00000000-0005-0000-0000-000060BD0000}"/>
    <cellStyle name="20% - Accent1 6 2 5 5" xfId="48664" xr:uid="{00000000-0005-0000-0000-000061BD0000}"/>
    <cellStyle name="20% - Accent1 6 2 5 5 2" xfId="48665" xr:uid="{00000000-0005-0000-0000-000062BD0000}"/>
    <cellStyle name="20% - Accent1 6 2 5 5 2 2" xfId="48666" xr:uid="{00000000-0005-0000-0000-000063BD0000}"/>
    <cellStyle name="20% - Accent1 6 2 5 5 2 2 2" xfId="48667" xr:uid="{00000000-0005-0000-0000-000064BD0000}"/>
    <cellStyle name="20% - Accent1 6 2 5 5 2 3" xfId="48668" xr:uid="{00000000-0005-0000-0000-000065BD0000}"/>
    <cellStyle name="20% - Accent1 6 2 5 5 3" xfId="48669" xr:uid="{00000000-0005-0000-0000-000066BD0000}"/>
    <cellStyle name="20% - Accent1 6 2 5 5 3 2" xfId="48670" xr:uid="{00000000-0005-0000-0000-000067BD0000}"/>
    <cellStyle name="20% - Accent1 6 2 5 5 4" xfId="48671" xr:uid="{00000000-0005-0000-0000-000068BD0000}"/>
    <cellStyle name="20% - Accent1 6 2 5 6" xfId="48672" xr:uid="{00000000-0005-0000-0000-000069BD0000}"/>
    <cellStyle name="20% - Accent1 6 2 5 6 2" xfId="48673" xr:uid="{00000000-0005-0000-0000-00006ABD0000}"/>
    <cellStyle name="20% - Accent1 6 2 5 6 2 2" xfId="48674" xr:uid="{00000000-0005-0000-0000-00006BBD0000}"/>
    <cellStyle name="20% - Accent1 6 2 5 6 2 2 2" xfId="48675" xr:uid="{00000000-0005-0000-0000-00006CBD0000}"/>
    <cellStyle name="20% - Accent1 6 2 5 6 2 3" xfId="48676" xr:uid="{00000000-0005-0000-0000-00006DBD0000}"/>
    <cellStyle name="20% - Accent1 6 2 5 6 3" xfId="48677" xr:uid="{00000000-0005-0000-0000-00006EBD0000}"/>
    <cellStyle name="20% - Accent1 6 2 5 6 3 2" xfId="48678" xr:uid="{00000000-0005-0000-0000-00006FBD0000}"/>
    <cellStyle name="20% - Accent1 6 2 5 6 4" xfId="48679" xr:uid="{00000000-0005-0000-0000-000070BD0000}"/>
    <cellStyle name="20% - Accent1 6 2 5 7" xfId="48680" xr:uid="{00000000-0005-0000-0000-000071BD0000}"/>
    <cellStyle name="20% - Accent1 6 2 5 7 2" xfId="48681" xr:uid="{00000000-0005-0000-0000-000072BD0000}"/>
    <cellStyle name="20% - Accent1 6 2 5 7 2 2" xfId="48682" xr:uid="{00000000-0005-0000-0000-000073BD0000}"/>
    <cellStyle name="20% - Accent1 6 2 5 7 3" xfId="48683" xr:uid="{00000000-0005-0000-0000-000074BD0000}"/>
    <cellStyle name="20% - Accent1 6 2 5 8" xfId="48684" xr:uid="{00000000-0005-0000-0000-000075BD0000}"/>
    <cellStyle name="20% - Accent1 6 2 5 8 2" xfId="48685" xr:uid="{00000000-0005-0000-0000-000076BD0000}"/>
    <cellStyle name="20% - Accent1 6 2 5 8 2 2" xfId="48686" xr:uid="{00000000-0005-0000-0000-000077BD0000}"/>
    <cellStyle name="20% - Accent1 6 2 5 8 3" xfId="48687" xr:uid="{00000000-0005-0000-0000-000078BD0000}"/>
    <cellStyle name="20% - Accent1 6 2 5 9" xfId="48688" xr:uid="{00000000-0005-0000-0000-000079BD0000}"/>
    <cellStyle name="20% - Accent1 6 2 5 9 2" xfId="48689" xr:uid="{00000000-0005-0000-0000-00007ABD0000}"/>
    <cellStyle name="20% - Accent1 6 2 6" xfId="48690" xr:uid="{00000000-0005-0000-0000-00007BBD0000}"/>
    <cellStyle name="20% - Accent1 6 2 6 2" xfId="48691" xr:uid="{00000000-0005-0000-0000-00007CBD0000}"/>
    <cellStyle name="20% - Accent1 6 2 6 2 2" xfId="48692" xr:uid="{00000000-0005-0000-0000-00007DBD0000}"/>
    <cellStyle name="20% - Accent1 6 2 6 2 2 2" xfId="48693" xr:uid="{00000000-0005-0000-0000-00007EBD0000}"/>
    <cellStyle name="20% - Accent1 6 2 6 2 2 2 2" xfId="48694" xr:uid="{00000000-0005-0000-0000-00007FBD0000}"/>
    <cellStyle name="20% - Accent1 6 2 6 2 2 3" xfId="48695" xr:uid="{00000000-0005-0000-0000-000080BD0000}"/>
    <cellStyle name="20% - Accent1 6 2 6 2 3" xfId="48696" xr:uid="{00000000-0005-0000-0000-000081BD0000}"/>
    <cellStyle name="20% - Accent1 6 2 6 2 3 2" xfId="48697" xr:uid="{00000000-0005-0000-0000-000082BD0000}"/>
    <cellStyle name="20% - Accent1 6 2 6 2 4" xfId="48698" xr:uid="{00000000-0005-0000-0000-000083BD0000}"/>
    <cellStyle name="20% - Accent1 6 2 6 3" xfId="48699" xr:uid="{00000000-0005-0000-0000-000084BD0000}"/>
    <cellStyle name="20% - Accent1 6 2 6 3 2" xfId="48700" xr:uid="{00000000-0005-0000-0000-000085BD0000}"/>
    <cellStyle name="20% - Accent1 6 2 6 3 2 2" xfId="48701" xr:uid="{00000000-0005-0000-0000-000086BD0000}"/>
    <cellStyle name="20% - Accent1 6 2 6 3 2 2 2" xfId="48702" xr:uid="{00000000-0005-0000-0000-000087BD0000}"/>
    <cellStyle name="20% - Accent1 6 2 6 3 2 3" xfId="48703" xr:uid="{00000000-0005-0000-0000-000088BD0000}"/>
    <cellStyle name="20% - Accent1 6 2 6 3 3" xfId="48704" xr:uid="{00000000-0005-0000-0000-000089BD0000}"/>
    <cellStyle name="20% - Accent1 6 2 6 3 3 2" xfId="48705" xr:uid="{00000000-0005-0000-0000-00008ABD0000}"/>
    <cellStyle name="20% - Accent1 6 2 6 3 4" xfId="48706" xr:uid="{00000000-0005-0000-0000-00008BBD0000}"/>
    <cellStyle name="20% - Accent1 6 2 6 4" xfId="48707" xr:uid="{00000000-0005-0000-0000-00008CBD0000}"/>
    <cellStyle name="20% - Accent1 6 2 6 4 2" xfId="48708" xr:uid="{00000000-0005-0000-0000-00008DBD0000}"/>
    <cellStyle name="20% - Accent1 6 2 6 4 2 2" xfId="48709" xr:uid="{00000000-0005-0000-0000-00008EBD0000}"/>
    <cellStyle name="20% - Accent1 6 2 6 4 2 2 2" xfId="48710" xr:uid="{00000000-0005-0000-0000-00008FBD0000}"/>
    <cellStyle name="20% - Accent1 6 2 6 4 2 3" xfId="48711" xr:uid="{00000000-0005-0000-0000-000090BD0000}"/>
    <cellStyle name="20% - Accent1 6 2 6 4 3" xfId="48712" xr:uid="{00000000-0005-0000-0000-000091BD0000}"/>
    <cellStyle name="20% - Accent1 6 2 6 4 3 2" xfId="48713" xr:uid="{00000000-0005-0000-0000-000092BD0000}"/>
    <cellStyle name="20% - Accent1 6 2 6 4 4" xfId="48714" xr:uid="{00000000-0005-0000-0000-000093BD0000}"/>
    <cellStyle name="20% - Accent1 6 2 6 5" xfId="48715" xr:uid="{00000000-0005-0000-0000-000094BD0000}"/>
    <cellStyle name="20% - Accent1 6 2 6 5 2" xfId="48716" xr:uid="{00000000-0005-0000-0000-000095BD0000}"/>
    <cellStyle name="20% - Accent1 6 2 6 5 2 2" xfId="48717" xr:uid="{00000000-0005-0000-0000-000096BD0000}"/>
    <cellStyle name="20% - Accent1 6 2 6 5 3" xfId="48718" xr:uid="{00000000-0005-0000-0000-000097BD0000}"/>
    <cellStyle name="20% - Accent1 6 2 6 6" xfId="48719" xr:uid="{00000000-0005-0000-0000-000098BD0000}"/>
    <cellStyle name="20% - Accent1 6 2 6 6 2" xfId="48720" xr:uid="{00000000-0005-0000-0000-000099BD0000}"/>
    <cellStyle name="20% - Accent1 6 2 6 6 2 2" xfId="48721" xr:uid="{00000000-0005-0000-0000-00009ABD0000}"/>
    <cellStyle name="20% - Accent1 6 2 6 6 3" xfId="48722" xr:uid="{00000000-0005-0000-0000-00009BBD0000}"/>
    <cellStyle name="20% - Accent1 6 2 6 7" xfId="48723" xr:uid="{00000000-0005-0000-0000-00009CBD0000}"/>
    <cellStyle name="20% - Accent1 6 2 6 7 2" xfId="48724" xr:uid="{00000000-0005-0000-0000-00009DBD0000}"/>
    <cellStyle name="20% - Accent1 6 2 6 8" xfId="48725" xr:uid="{00000000-0005-0000-0000-00009EBD0000}"/>
    <cellStyle name="20% - Accent1 6 2 6 8 2" xfId="48726" xr:uid="{00000000-0005-0000-0000-00009FBD0000}"/>
    <cellStyle name="20% - Accent1 6 2 6 9" xfId="48727" xr:uid="{00000000-0005-0000-0000-0000A0BD0000}"/>
    <cellStyle name="20% - Accent1 6 2 7" xfId="48728" xr:uid="{00000000-0005-0000-0000-0000A1BD0000}"/>
    <cellStyle name="20% - Accent1 6 2 7 2" xfId="48729" xr:uid="{00000000-0005-0000-0000-0000A2BD0000}"/>
    <cellStyle name="20% - Accent1 6 2 7 2 2" xfId="48730" xr:uid="{00000000-0005-0000-0000-0000A3BD0000}"/>
    <cellStyle name="20% - Accent1 6 2 7 2 2 2" xfId="48731" xr:uid="{00000000-0005-0000-0000-0000A4BD0000}"/>
    <cellStyle name="20% - Accent1 6 2 7 2 2 2 2" xfId="48732" xr:uid="{00000000-0005-0000-0000-0000A5BD0000}"/>
    <cellStyle name="20% - Accent1 6 2 7 2 2 3" xfId="48733" xr:uid="{00000000-0005-0000-0000-0000A6BD0000}"/>
    <cellStyle name="20% - Accent1 6 2 7 2 3" xfId="48734" xr:uid="{00000000-0005-0000-0000-0000A7BD0000}"/>
    <cellStyle name="20% - Accent1 6 2 7 2 3 2" xfId="48735" xr:uid="{00000000-0005-0000-0000-0000A8BD0000}"/>
    <cellStyle name="20% - Accent1 6 2 7 2 4" xfId="48736" xr:uid="{00000000-0005-0000-0000-0000A9BD0000}"/>
    <cellStyle name="20% - Accent1 6 2 7 3" xfId="48737" xr:uid="{00000000-0005-0000-0000-0000AABD0000}"/>
    <cellStyle name="20% - Accent1 6 2 7 3 2" xfId="48738" xr:uid="{00000000-0005-0000-0000-0000ABBD0000}"/>
    <cellStyle name="20% - Accent1 6 2 7 3 2 2" xfId="48739" xr:uid="{00000000-0005-0000-0000-0000ACBD0000}"/>
    <cellStyle name="20% - Accent1 6 2 7 3 2 2 2" xfId="48740" xr:uid="{00000000-0005-0000-0000-0000ADBD0000}"/>
    <cellStyle name="20% - Accent1 6 2 7 3 2 3" xfId="48741" xr:uid="{00000000-0005-0000-0000-0000AEBD0000}"/>
    <cellStyle name="20% - Accent1 6 2 7 3 3" xfId="48742" xr:uid="{00000000-0005-0000-0000-0000AFBD0000}"/>
    <cellStyle name="20% - Accent1 6 2 7 3 3 2" xfId="48743" xr:uid="{00000000-0005-0000-0000-0000B0BD0000}"/>
    <cellStyle name="20% - Accent1 6 2 7 3 4" xfId="48744" xr:uid="{00000000-0005-0000-0000-0000B1BD0000}"/>
    <cellStyle name="20% - Accent1 6 2 7 4" xfId="48745" xr:uid="{00000000-0005-0000-0000-0000B2BD0000}"/>
    <cellStyle name="20% - Accent1 6 2 7 4 2" xfId="48746" xr:uid="{00000000-0005-0000-0000-0000B3BD0000}"/>
    <cellStyle name="20% - Accent1 6 2 7 4 2 2" xfId="48747" xr:uid="{00000000-0005-0000-0000-0000B4BD0000}"/>
    <cellStyle name="20% - Accent1 6 2 7 4 2 2 2" xfId="48748" xr:uid="{00000000-0005-0000-0000-0000B5BD0000}"/>
    <cellStyle name="20% - Accent1 6 2 7 4 2 3" xfId="48749" xr:uid="{00000000-0005-0000-0000-0000B6BD0000}"/>
    <cellStyle name="20% - Accent1 6 2 7 4 3" xfId="48750" xr:uid="{00000000-0005-0000-0000-0000B7BD0000}"/>
    <cellStyle name="20% - Accent1 6 2 7 4 3 2" xfId="48751" xr:uid="{00000000-0005-0000-0000-0000B8BD0000}"/>
    <cellStyle name="20% - Accent1 6 2 7 4 4" xfId="48752" xr:uid="{00000000-0005-0000-0000-0000B9BD0000}"/>
    <cellStyle name="20% - Accent1 6 2 7 5" xfId="48753" xr:uid="{00000000-0005-0000-0000-0000BABD0000}"/>
    <cellStyle name="20% - Accent1 6 2 7 5 2" xfId="48754" xr:uid="{00000000-0005-0000-0000-0000BBBD0000}"/>
    <cellStyle name="20% - Accent1 6 2 7 5 2 2" xfId="48755" xr:uid="{00000000-0005-0000-0000-0000BCBD0000}"/>
    <cellStyle name="20% - Accent1 6 2 7 5 3" xfId="48756" xr:uid="{00000000-0005-0000-0000-0000BDBD0000}"/>
    <cellStyle name="20% - Accent1 6 2 7 6" xfId="48757" xr:uid="{00000000-0005-0000-0000-0000BEBD0000}"/>
    <cellStyle name="20% - Accent1 6 2 7 6 2" xfId="48758" xr:uid="{00000000-0005-0000-0000-0000BFBD0000}"/>
    <cellStyle name="20% - Accent1 6 2 7 6 2 2" xfId="48759" xr:uid="{00000000-0005-0000-0000-0000C0BD0000}"/>
    <cellStyle name="20% - Accent1 6 2 7 6 3" xfId="48760" xr:uid="{00000000-0005-0000-0000-0000C1BD0000}"/>
    <cellStyle name="20% - Accent1 6 2 7 7" xfId="48761" xr:uid="{00000000-0005-0000-0000-0000C2BD0000}"/>
    <cellStyle name="20% - Accent1 6 2 7 7 2" xfId="48762" xr:uid="{00000000-0005-0000-0000-0000C3BD0000}"/>
    <cellStyle name="20% - Accent1 6 2 7 8" xfId="48763" xr:uid="{00000000-0005-0000-0000-0000C4BD0000}"/>
    <cellStyle name="20% - Accent1 6 2 7 8 2" xfId="48764" xr:uid="{00000000-0005-0000-0000-0000C5BD0000}"/>
    <cellStyle name="20% - Accent1 6 2 7 9" xfId="48765" xr:uid="{00000000-0005-0000-0000-0000C6BD0000}"/>
    <cellStyle name="20% - Accent1 6 2 8" xfId="48766" xr:uid="{00000000-0005-0000-0000-0000C7BD0000}"/>
    <cellStyle name="20% - Accent1 6 2 8 2" xfId="48767" xr:uid="{00000000-0005-0000-0000-0000C8BD0000}"/>
    <cellStyle name="20% - Accent1 6 2 8 2 2" xfId="48768" xr:uid="{00000000-0005-0000-0000-0000C9BD0000}"/>
    <cellStyle name="20% - Accent1 6 2 8 2 2 2" xfId="48769" xr:uid="{00000000-0005-0000-0000-0000CABD0000}"/>
    <cellStyle name="20% - Accent1 6 2 8 2 3" xfId="48770" xr:uid="{00000000-0005-0000-0000-0000CBBD0000}"/>
    <cellStyle name="20% - Accent1 6 2 8 3" xfId="48771" xr:uid="{00000000-0005-0000-0000-0000CCBD0000}"/>
    <cellStyle name="20% - Accent1 6 2 8 3 2" xfId="48772" xr:uid="{00000000-0005-0000-0000-0000CDBD0000}"/>
    <cellStyle name="20% - Accent1 6 2 8 4" xfId="48773" xr:uid="{00000000-0005-0000-0000-0000CEBD0000}"/>
    <cellStyle name="20% - Accent1 6 2 9" xfId="48774" xr:uid="{00000000-0005-0000-0000-0000CFBD0000}"/>
    <cellStyle name="20% - Accent1 6 2 9 2" xfId="48775" xr:uid="{00000000-0005-0000-0000-0000D0BD0000}"/>
    <cellStyle name="20% - Accent1 6 2 9 2 2" xfId="48776" xr:uid="{00000000-0005-0000-0000-0000D1BD0000}"/>
    <cellStyle name="20% - Accent1 6 2 9 2 2 2" xfId="48777" xr:uid="{00000000-0005-0000-0000-0000D2BD0000}"/>
    <cellStyle name="20% - Accent1 6 2 9 2 3" xfId="48778" xr:uid="{00000000-0005-0000-0000-0000D3BD0000}"/>
    <cellStyle name="20% - Accent1 6 2 9 3" xfId="48779" xr:uid="{00000000-0005-0000-0000-0000D4BD0000}"/>
    <cellStyle name="20% - Accent1 6 2 9 3 2" xfId="48780" xr:uid="{00000000-0005-0000-0000-0000D5BD0000}"/>
    <cellStyle name="20% - Accent1 6 2 9 4" xfId="48781" xr:uid="{00000000-0005-0000-0000-0000D6BD0000}"/>
    <cellStyle name="20% - Accent1 6 3" xfId="48782" xr:uid="{00000000-0005-0000-0000-0000D7BD0000}"/>
    <cellStyle name="20% - Accent1 6 3 10" xfId="48783" xr:uid="{00000000-0005-0000-0000-0000D8BD0000}"/>
    <cellStyle name="20% - Accent1 6 3 10 2" xfId="48784" xr:uid="{00000000-0005-0000-0000-0000D9BD0000}"/>
    <cellStyle name="20% - Accent1 6 3 10 2 2" xfId="48785" xr:uid="{00000000-0005-0000-0000-0000DABD0000}"/>
    <cellStyle name="20% - Accent1 6 3 10 3" xfId="48786" xr:uid="{00000000-0005-0000-0000-0000DBBD0000}"/>
    <cellStyle name="20% - Accent1 6 3 11" xfId="48787" xr:uid="{00000000-0005-0000-0000-0000DCBD0000}"/>
    <cellStyle name="20% - Accent1 6 3 11 2" xfId="48788" xr:uid="{00000000-0005-0000-0000-0000DDBD0000}"/>
    <cellStyle name="20% - Accent1 6 3 11 2 2" xfId="48789" xr:uid="{00000000-0005-0000-0000-0000DEBD0000}"/>
    <cellStyle name="20% - Accent1 6 3 11 3" xfId="48790" xr:uid="{00000000-0005-0000-0000-0000DFBD0000}"/>
    <cellStyle name="20% - Accent1 6 3 12" xfId="48791" xr:uid="{00000000-0005-0000-0000-0000E0BD0000}"/>
    <cellStyle name="20% - Accent1 6 3 12 2" xfId="48792" xr:uid="{00000000-0005-0000-0000-0000E1BD0000}"/>
    <cellStyle name="20% - Accent1 6 3 13" xfId="48793" xr:uid="{00000000-0005-0000-0000-0000E2BD0000}"/>
    <cellStyle name="20% - Accent1 6 3 13 2" xfId="48794" xr:uid="{00000000-0005-0000-0000-0000E3BD0000}"/>
    <cellStyle name="20% - Accent1 6 3 14" xfId="48795" xr:uid="{00000000-0005-0000-0000-0000E4BD0000}"/>
    <cellStyle name="20% - Accent1 6 3 2" xfId="48796" xr:uid="{00000000-0005-0000-0000-0000E5BD0000}"/>
    <cellStyle name="20% - Accent1 6 3 2 10" xfId="48797" xr:uid="{00000000-0005-0000-0000-0000E6BD0000}"/>
    <cellStyle name="20% - Accent1 6 3 2 10 2" xfId="48798" xr:uid="{00000000-0005-0000-0000-0000E7BD0000}"/>
    <cellStyle name="20% - Accent1 6 3 2 11" xfId="48799" xr:uid="{00000000-0005-0000-0000-0000E8BD0000}"/>
    <cellStyle name="20% - Accent1 6 3 2 2" xfId="48800" xr:uid="{00000000-0005-0000-0000-0000E9BD0000}"/>
    <cellStyle name="20% - Accent1 6 3 2 2 2" xfId="48801" xr:uid="{00000000-0005-0000-0000-0000EABD0000}"/>
    <cellStyle name="20% - Accent1 6 3 2 2 2 2" xfId="48802" xr:uid="{00000000-0005-0000-0000-0000EBBD0000}"/>
    <cellStyle name="20% - Accent1 6 3 2 2 2 2 2" xfId="48803" xr:uid="{00000000-0005-0000-0000-0000ECBD0000}"/>
    <cellStyle name="20% - Accent1 6 3 2 2 2 2 2 2" xfId="48804" xr:uid="{00000000-0005-0000-0000-0000EDBD0000}"/>
    <cellStyle name="20% - Accent1 6 3 2 2 2 2 3" xfId="48805" xr:uid="{00000000-0005-0000-0000-0000EEBD0000}"/>
    <cellStyle name="20% - Accent1 6 3 2 2 2 3" xfId="48806" xr:uid="{00000000-0005-0000-0000-0000EFBD0000}"/>
    <cellStyle name="20% - Accent1 6 3 2 2 2 3 2" xfId="48807" xr:uid="{00000000-0005-0000-0000-0000F0BD0000}"/>
    <cellStyle name="20% - Accent1 6 3 2 2 2 4" xfId="48808" xr:uid="{00000000-0005-0000-0000-0000F1BD0000}"/>
    <cellStyle name="20% - Accent1 6 3 2 2 3" xfId="48809" xr:uid="{00000000-0005-0000-0000-0000F2BD0000}"/>
    <cellStyle name="20% - Accent1 6 3 2 2 3 2" xfId="48810" xr:uid="{00000000-0005-0000-0000-0000F3BD0000}"/>
    <cellStyle name="20% - Accent1 6 3 2 2 3 2 2" xfId="48811" xr:uid="{00000000-0005-0000-0000-0000F4BD0000}"/>
    <cellStyle name="20% - Accent1 6 3 2 2 3 2 2 2" xfId="48812" xr:uid="{00000000-0005-0000-0000-0000F5BD0000}"/>
    <cellStyle name="20% - Accent1 6 3 2 2 3 2 3" xfId="48813" xr:uid="{00000000-0005-0000-0000-0000F6BD0000}"/>
    <cellStyle name="20% - Accent1 6 3 2 2 3 3" xfId="48814" xr:uid="{00000000-0005-0000-0000-0000F7BD0000}"/>
    <cellStyle name="20% - Accent1 6 3 2 2 3 3 2" xfId="48815" xr:uid="{00000000-0005-0000-0000-0000F8BD0000}"/>
    <cellStyle name="20% - Accent1 6 3 2 2 3 4" xfId="48816" xr:uid="{00000000-0005-0000-0000-0000F9BD0000}"/>
    <cellStyle name="20% - Accent1 6 3 2 2 4" xfId="48817" xr:uid="{00000000-0005-0000-0000-0000FABD0000}"/>
    <cellStyle name="20% - Accent1 6 3 2 2 4 2" xfId="48818" xr:uid="{00000000-0005-0000-0000-0000FBBD0000}"/>
    <cellStyle name="20% - Accent1 6 3 2 2 4 2 2" xfId="48819" xr:uid="{00000000-0005-0000-0000-0000FCBD0000}"/>
    <cellStyle name="20% - Accent1 6 3 2 2 4 2 2 2" xfId="48820" xr:uid="{00000000-0005-0000-0000-0000FDBD0000}"/>
    <cellStyle name="20% - Accent1 6 3 2 2 4 2 3" xfId="48821" xr:uid="{00000000-0005-0000-0000-0000FEBD0000}"/>
    <cellStyle name="20% - Accent1 6 3 2 2 4 3" xfId="48822" xr:uid="{00000000-0005-0000-0000-0000FFBD0000}"/>
    <cellStyle name="20% - Accent1 6 3 2 2 4 3 2" xfId="48823" xr:uid="{00000000-0005-0000-0000-000000BE0000}"/>
    <cellStyle name="20% - Accent1 6 3 2 2 4 4" xfId="48824" xr:uid="{00000000-0005-0000-0000-000001BE0000}"/>
    <cellStyle name="20% - Accent1 6 3 2 2 5" xfId="48825" xr:uid="{00000000-0005-0000-0000-000002BE0000}"/>
    <cellStyle name="20% - Accent1 6 3 2 2 5 2" xfId="48826" xr:uid="{00000000-0005-0000-0000-000003BE0000}"/>
    <cellStyle name="20% - Accent1 6 3 2 2 5 2 2" xfId="48827" xr:uid="{00000000-0005-0000-0000-000004BE0000}"/>
    <cellStyle name="20% - Accent1 6 3 2 2 5 3" xfId="48828" xr:uid="{00000000-0005-0000-0000-000005BE0000}"/>
    <cellStyle name="20% - Accent1 6 3 2 2 6" xfId="48829" xr:uid="{00000000-0005-0000-0000-000006BE0000}"/>
    <cellStyle name="20% - Accent1 6 3 2 2 6 2" xfId="48830" xr:uid="{00000000-0005-0000-0000-000007BE0000}"/>
    <cellStyle name="20% - Accent1 6 3 2 2 6 2 2" xfId="48831" xr:uid="{00000000-0005-0000-0000-000008BE0000}"/>
    <cellStyle name="20% - Accent1 6 3 2 2 6 3" xfId="48832" xr:uid="{00000000-0005-0000-0000-000009BE0000}"/>
    <cellStyle name="20% - Accent1 6 3 2 2 7" xfId="48833" xr:uid="{00000000-0005-0000-0000-00000ABE0000}"/>
    <cellStyle name="20% - Accent1 6 3 2 2 7 2" xfId="48834" xr:uid="{00000000-0005-0000-0000-00000BBE0000}"/>
    <cellStyle name="20% - Accent1 6 3 2 2 8" xfId="48835" xr:uid="{00000000-0005-0000-0000-00000CBE0000}"/>
    <cellStyle name="20% - Accent1 6 3 2 2 8 2" xfId="48836" xr:uid="{00000000-0005-0000-0000-00000DBE0000}"/>
    <cellStyle name="20% - Accent1 6 3 2 2 9" xfId="48837" xr:uid="{00000000-0005-0000-0000-00000EBE0000}"/>
    <cellStyle name="20% - Accent1 6 3 2 3" xfId="48838" xr:uid="{00000000-0005-0000-0000-00000FBE0000}"/>
    <cellStyle name="20% - Accent1 6 3 2 3 2" xfId="48839" xr:uid="{00000000-0005-0000-0000-000010BE0000}"/>
    <cellStyle name="20% - Accent1 6 3 2 3 2 2" xfId="48840" xr:uid="{00000000-0005-0000-0000-000011BE0000}"/>
    <cellStyle name="20% - Accent1 6 3 2 3 2 2 2" xfId="48841" xr:uid="{00000000-0005-0000-0000-000012BE0000}"/>
    <cellStyle name="20% - Accent1 6 3 2 3 2 2 2 2" xfId="48842" xr:uid="{00000000-0005-0000-0000-000013BE0000}"/>
    <cellStyle name="20% - Accent1 6 3 2 3 2 2 3" xfId="48843" xr:uid="{00000000-0005-0000-0000-000014BE0000}"/>
    <cellStyle name="20% - Accent1 6 3 2 3 2 3" xfId="48844" xr:uid="{00000000-0005-0000-0000-000015BE0000}"/>
    <cellStyle name="20% - Accent1 6 3 2 3 2 3 2" xfId="48845" xr:uid="{00000000-0005-0000-0000-000016BE0000}"/>
    <cellStyle name="20% - Accent1 6 3 2 3 2 4" xfId="48846" xr:uid="{00000000-0005-0000-0000-000017BE0000}"/>
    <cellStyle name="20% - Accent1 6 3 2 3 3" xfId="48847" xr:uid="{00000000-0005-0000-0000-000018BE0000}"/>
    <cellStyle name="20% - Accent1 6 3 2 3 3 2" xfId="48848" xr:uid="{00000000-0005-0000-0000-000019BE0000}"/>
    <cellStyle name="20% - Accent1 6 3 2 3 3 2 2" xfId="48849" xr:uid="{00000000-0005-0000-0000-00001ABE0000}"/>
    <cellStyle name="20% - Accent1 6 3 2 3 3 2 2 2" xfId="48850" xr:uid="{00000000-0005-0000-0000-00001BBE0000}"/>
    <cellStyle name="20% - Accent1 6 3 2 3 3 2 3" xfId="48851" xr:uid="{00000000-0005-0000-0000-00001CBE0000}"/>
    <cellStyle name="20% - Accent1 6 3 2 3 3 3" xfId="48852" xr:uid="{00000000-0005-0000-0000-00001DBE0000}"/>
    <cellStyle name="20% - Accent1 6 3 2 3 3 3 2" xfId="48853" xr:uid="{00000000-0005-0000-0000-00001EBE0000}"/>
    <cellStyle name="20% - Accent1 6 3 2 3 3 4" xfId="48854" xr:uid="{00000000-0005-0000-0000-00001FBE0000}"/>
    <cellStyle name="20% - Accent1 6 3 2 3 4" xfId="48855" xr:uid="{00000000-0005-0000-0000-000020BE0000}"/>
    <cellStyle name="20% - Accent1 6 3 2 3 4 2" xfId="48856" xr:uid="{00000000-0005-0000-0000-000021BE0000}"/>
    <cellStyle name="20% - Accent1 6 3 2 3 4 2 2" xfId="48857" xr:uid="{00000000-0005-0000-0000-000022BE0000}"/>
    <cellStyle name="20% - Accent1 6 3 2 3 4 2 2 2" xfId="48858" xr:uid="{00000000-0005-0000-0000-000023BE0000}"/>
    <cellStyle name="20% - Accent1 6 3 2 3 4 2 3" xfId="48859" xr:uid="{00000000-0005-0000-0000-000024BE0000}"/>
    <cellStyle name="20% - Accent1 6 3 2 3 4 3" xfId="48860" xr:uid="{00000000-0005-0000-0000-000025BE0000}"/>
    <cellStyle name="20% - Accent1 6 3 2 3 4 3 2" xfId="48861" xr:uid="{00000000-0005-0000-0000-000026BE0000}"/>
    <cellStyle name="20% - Accent1 6 3 2 3 4 4" xfId="48862" xr:uid="{00000000-0005-0000-0000-000027BE0000}"/>
    <cellStyle name="20% - Accent1 6 3 2 3 5" xfId="48863" xr:uid="{00000000-0005-0000-0000-000028BE0000}"/>
    <cellStyle name="20% - Accent1 6 3 2 3 5 2" xfId="48864" xr:uid="{00000000-0005-0000-0000-000029BE0000}"/>
    <cellStyle name="20% - Accent1 6 3 2 3 5 2 2" xfId="48865" xr:uid="{00000000-0005-0000-0000-00002ABE0000}"/>
    <cellStyle name="20% - Accent1 6 3 2 3 5 3" xfId="48866" xr:uid="{00000000-0005-0000-0000-00002BBE0000}"/>
    <cellStyle name="20% - Accent1 6 3 2 3 6" xfId="48867" xr:uid="{00000000-0005-0000-0000-00002CBE0000}"/>
    <cellStyle name="20% - Accent1 6 3 2 3 6 2" xfId="48868" xr:uid="{00000000-0005-0000-0000-00002DBE0000}"/>
    <cellStyle name="20% - Accent1 6 3 2 3 6 2 2" xfId="48869" xr:uid="{00000000-0005-0000-0000-00002EBE0000}"/>
    <cellStyle name="20% - Accent1 6 3 2 3 6 3" xfId="48870" xr:uid="{00000000-0005-0000-0000-00002FBE0000}"/>
    <cellStyle name="20% - Accent1 6 3 2 3 7" xfId="48871" xr:uid="{00000000-0005-0000-0000-000030BE0000}"/>
    <cellStyle name="20% - Accent1 6 3 2 3 7 2" xfId="48872" xr:uid="{00000000-0005-0000-0000-000031BE0000}"/>
    <cellStyle name="20% - Accent1 6 3 2 3 8" xfId="48873" xr:uid="{00000000-0005-0000-0000-000032BE0000}"/>
    <cellStyle name="20% - Accent1 6 3 2 3 8 2" xfId="48874" xr:uid="{00000000-0005-0000-0000-000033BE0000}"/>
    <cellStyle name="20% - Accent1 6 3 2 3 9" xfId="48875" xr:uid="{00000000-0005-0000-0000-000034BE0000}"/>
    <cellStyle name="20% - Accent1 6 3 2 4" xfId="48876" xr:uid="{00000000-0005-0000-0000-000035BE0000}"/>
    <cellStyle name="20% - Accent1 6 3 2 4 2" xfId="48877" xr:uid="{00000000-0005-0000-0000-000036BE0000}"/>
    <cellStyle name="20% - Accent1 6 3 2 4 2 2" xfId="48878" xr:uid="{00000000-0005-0000-0000-000037BE0000}"/>
    <cellStyle name="20% - Accent1 6 3 2 4 2 2 2" xfId="48879" xr:uid="{00000000-0005-0000-0000-000038BE0000}"/>
    <cellStyle name="20% - Accent1 6 3 2 4 2 3" xfId="48880" xr:uid="{00000000-0005-0000-0000-000039BE0000}"/>
    <cellStyle name="20% - Accent1 6 3 2 4 3" xfId="48881" xr:uid="{00000000-0005-0000-0000-00003ABE0000}"/>
    <cellStyle name="20% - Accent1 6 3 2 4 3 2" xfId="48882" xr:uid="{00000000-0005-0000-0000-00003BBE0000}"/>
    <cellStyle name="20% - Accent1 6 3 2 4 4" xfId="48883" xr:uid="{00000000-0005-0000-0000-00003CBE0000}"/>
    <cellStyle name="20% - Accent1 6 3 2 5" xfId="48884" xr:uid="{00000000-0005-0000-0000-00003DBE0000}"/>
    <cellStyle name="20% - Accent1 6 3 2 5 2" xfId="48885" xr:uid="{00000000-0005-0000-0000-00003EBE0000}"/>
    <cellStyle name="20% - Accent1 6 3 2 5 2 2" xfId="48886" xr:uid="{00000000-0005-0000-0000-00003FBE0000}"/>
    <cellStyle name="20% - Accent1 6 3 2 5 2 2 2" xfId="48887" xr:uid="{00000000-0005-0000-0000-000040BE0000}"/>
    <cellStyle name="20% - Accent1 6 3 2 5 2 3" xfId="48888" xr:uid="{00000000-0005-0000-0000-000041BE0000}"/>
    <cellStyle name="20% - Accent1 6 3 2 5 3" xfId="48889" xr:uid="{00000000-0005-0000-0000-000042BE0000}"/>
    <cellStyle name="20% - Accent1 6 3 2 5 3 2" xfId="48890" xr:uid="{00000000-0005-0000-0000-000043BE0000}"/>
    <cellStyle name="20% - Accent1 6 3 2 5 4" xfId="48891" xr:uid="{00000000-0005-0000-0000-000044BE0000}"/>
    <cellStyle name="20% - Accent1 6 3 2 6" xfId="48892" xr:uid="{00000000-0005-0000-0000-000045BE0000}"/>
    <cellStyle name="20% - Accent1 6 3 2 6 2" xfId="48893" xr:uid="{00000000-0005-0000-0000-000046BE0000}"/>
    <cellStyle name="20% - Accent1 6 3 2 6 2 2" xfId="48894" xr:uid="{00000000-0005-0000-0000-000047BE0000}"/>
    <cellStyle name="20% - Accent1 6 3 2 6 2 2 2" xfId="48895" xr:uid="{00000000-0005-0000-0000-000048BE0000}"/>
    <cellStyle name="20% - Accent1 6 3 2 6 2 3" xfId="48896" xr:uid="{00000000-0005-0000-0000-000049BE0000}"/>
    <cellStyle name="20% - Accent1 6 3 2 6 3" xfId="48897" xr:uid="{00000000-0005-0000-0000-00004ABE0000}"/>
    <cellStyle name="20% - Accent1 6 3 2 6 3 2" xfId="48898" xr:uid="{00000000-0005-0000-0000-00004BBE0000}"/>
    <cellStyle name="20% - Accent1 6 3 2 6 4" xfId="48899" xr:uid="{00000000-0005-0000-0000-00004CBE0000}"/>
    <cellStyle name="20% - Accent1 6 3 2 7" xfId="48900" xr:uid="{00000000-0005-0000-0000-00004DBE0000}"/>
    <cellStyle name="20% - Accent1 6 3 2 7 2" xfId="48901" xr:uid="{00000000-0005-0000-0000-00004EBE0000}"/>
    <cellStyle name="20% - Accent1 6 3 2 7 2 2" xfId="48902" xr:uid="{00000000-0005-0000-0000-00004FBE0000}"/>
    <cellStyle name="20% - Accent1 6 3 2 7 3" xfId="48903" xr:uid="{00000000-0005-0000-0000-000050BE0000}"/>
    <cellStyle name="20% - Accent1 6 3 2 8" xfId="48904" xr:uid="{00000000-0005-0000-0000-000051BE0000}"/>
    <cellStyle name="20% - Accent1 6 3 2 8 2" xfId="48905" xr:uid="{00000000-0005-0000-0000-000052BE0000}"/>
    <cellStyle name="20% - Accent1 6 3 2 8 2 2" xfId="48906" xr:uid="{00000000-0005-0000-0000-000053BE0000}"/>
    <cellStyle name="20% - Accent1 6 3 2 8 3" xfId="48907" xr:uid="{00000000-0005-0000-0000-000054BE0000}"/>
    <cellStyle name="20% - Accent1 6 3 2 9" xfId="48908" xr:uid="{00000000-0005-0000-0000-000055BE0000}"/>
    <cellStyle name="20% - Accent1 6 3 2 9 2" xfId="48909" xr:uid="{00000000-0005-0000-0000-000056BE0000}"/>
    <cellStyle name="20% - Accent1 6 3 3" xfId="48910" xr:uid="{00000000-0005-0000-0000-000057BE0000}"/>
    <cellStyle name="20% - Accent1 6 3 3 10" xfId="48911" xr:uid="{00000000-0005-0000-0000-000058BE0000}"/>
    <cellStyle name="20% - Accent1 6 3 3 10 2" xfId="48912" xr:uid="{00000000-0005-0000-0000-000059BE0000}"/>
    <cellStyle name="20% - Accent1 6 3 3 11" xfId="48913" xr:uid="{00000000-0005-0000-0000-00005ABE0000}"/>
    <cellStyle name="20% - Accent1 6 3 3 2" xfId="48914" xr:uid="{00000000-0005-0000-0000-00005BBE0000}"/>
    <cellStyle name="20% - Accent1 6 3 3 2 2" xfId="48915" xr:uid="{00000000-0005-0000-0000-00005CBE0000}"/>
    <cellStyle name="20% - Accent1 6 3 3 2 2 2" xfId="48916" xr:uid="{00000000-0005-0000-0000-00005DBE0000}"/>
    <cellStyle name="20% - Accent1 6 3 3 2 2 2 2" xfId="48917" xr:uid="{00000000-0005-0000-0000-00005EBE0000}"/>
    <cellStyle name="20% - Accent1 6 3 3 2 2 2 2 2" xfId="48918" xr:uid="{00000000-0005-0000-0000-00005FBE0000}"/>
    <cellStyle name="20% - Accent1 6 3 3 2 2 2 3" xfId="48919" xr:uid="{00000000-0005-0000-0000-000060BE0000}"/>
    <cellStyle name="20% - Accent1 6 3 3 2 2 3" xfId="48920" xr:uid="{00000000-0005-0000-0000-000061BE0000}"/>
    <cellStyle name="20% - Accent1 6 3 3 2 2 3 2" xfId="48921" xr:uid="{00000000-0005-0000-0000-000062BE0000}"/>
    <cellStyle name="20% - Accent1 6 3 3 2 2 4" xfId="48922" xr:uid="{00000000-0005-0000-0000-000063BE0000}"/>
    <cellStyle name="20% - Accent1 6 3 3 2 3" xfId="48923" xr:uid="{00000000-0005-0000-0000-000064BE0000}"/>
    <cellStyle name="20% - Accent1 6 3 3 2 3 2" xfId="48924" xr:uid="{00000000-0005-0000-0000-000065BE0000}"/>
    <cellStyle name="20% - Accent1 6 3 3 2 3 2 2" xfId="48925" xr:uid="{00000000-0005-0000-0000-000066BE0000}"/>
    <cellStyle name="20% - Accent1 6 3 3 2 3 2 2 2" xfId="48926" xr:uid="{00000000-0005-0000-0000-000067BE0000}"/>
    <cellStyle name="20% - Accent1 6 3 3 2 3 2 3" xfId="48927" xr:uid="{00000000-0005-0000-0000-000068BE0000}"/>
    <cellStyle name="20% - Accent1 6 3 3 2 3 3" xfId="48928" xr:uid="{00000000-0005-0000-0000-000069BE0000}"/>
    <cellStyle name="20% - Accent1 6 3 3 2 3 3 2" xfId="48929" xr:uid="{00000000-0005-0000-0000-00006ABE0000}"/>
    <cellStyle name="20% - Accent1 6 3 3 2 3 4" xfId="48930" xr:uid="{00000000-0005-0000-0000-00006BBE0000}"/>
    <cellStyle name="20% - Accent1 6 3 3 2 4" xfId="48931" xr:uid="{00000000-0005-0000-0000-00006CBE0000}"/>
    <cellStyle name="20% - Accent1 6 3 3 2 4 2" xfId="48932" xr:uid="{00000000-0005-0000-0000-00006DBE0000}"/>
    <cellStyle name="20% - Accent1 6 3 3 2 4 2 2" xfId="48933" xr:uid="{00000000-0005-0000-0000-00006EBE0000}"/>
    <cellStyle name="20% - Accent1 6 3 3 2 4 2 2 2" xfId="48934" xr:uid="{00000000-0005-0000-0000-00006FBE0000}"/>
    <cellStyle name="20% - Accent1 6 3 3 2 4 2 3" xfId="48935" xr:uid="{00000000-0005-0000-0000-000070BE0000}"/>
    <cellStyle name="20% - Accent1 6 3 3 2 4 3" xfId="48936" xr:uid="{00000000-0005-0000-0000-000071BE0000}"/>
    <cellStyle name="20% - Accent1 6 3 3 2 4 3 2" xfId="48937" xr:uid="{00000000-0005-0000-0000-000072BE0000}"/>
    <cellStyle name="20% - Accent1 6 3 3 2 4 4" xfId="48938" xr:uid="{00000000-0005-0000-0000-000073BE0000}"/>
    <cellStyle name="20% - Accent1 6 3 3 2 5" xfId="48939" xr:uid="{00000000-0005-0000-0000-000074BE0000}"/>
    <cellStyle name="20% - Accent1 6 3 3 2 5 2" xfId="48940" xr:uid="{00000000-0005-0000-0000-000075BE0000}"/>
    <cellStyle name="20% - Accent1 6 3 3 2 5 2 2" xfId="48941" xr:uid="{00000000-0005-0000-0000-000076BE0000}"/>
    <cellStyle name="20% - Accent1 6 3 3 2 5 3" xfId="48942" xr:uid="{00000000-0005-0000-0000-000077BE0000}"/>
    <cellStyle name="20% - Accent1 6 3 3 2 6" xfId="48943" xr:uid="{00000000-0005-0000-0000-000078BE0000}"/>
    <cellStyle name="20% - Accent1 6 3 3 2 6 2" xfId="48944" xr:uid="{00000000-0005-0000-0000-000079BE0000}"/>
    <cellStyle name="20% - Accent1 6 3 3 2 6 2 2" xfId="48945" xr:uid="{00000000-0005-0000-0000-00007ABE0000}"/>
    <cellStyle name="20% - Accent1 6 3 3 2 6 3" xfId="48946" xr:uid="{00000000-0005-0000-0000-00007BBE0000}"/>
    <cellStyle name="20% - Accent1 6 3 3 2 7" xfId="48947" xr:uid="{00000000-0005-0000-0000-00007CBE0000}"/>
    <cellStyle name="20% - Accent1 6 3 3 2 7 2" xfId="48948" xr:uid="{00000000-0005-0000-0000-00007DBE0000}"/>
    <cellStyle name="20% - Accent1 6 3 3 2 8" xfId="48949" xr:uid="{00000000-0005-0000-0000-00007EBE0000}"/>
    <cellStyle name="20% - Accent1 6 3 3 2 8 2" xfId="48950" xr:uid="{00000000-0005-0000-0000-00007FBE0000}"/>
    <cellStyle name="20% - Accent1 6 3 3 2 9" xfId="48951" xr:uid="{00000000-0005-0000-0000-000080BE0000}"/>
    <cellStyle name="20% - Accent1 6 3 3 3" xfId="48952" xr:uid="{00000000-0005-0000-0000-000081BE0000}"/>
    <cellStyle name="20% - Accent1 6 3 3 3 2" xfId="48953" xr:uid="{00000000-0005-0000-0000-000082BE0000}"/>
    <cellStyle name="20% - Accent1 6 3 3 3 2 2" xfId="48954" xr:uid="{00000000-0005-0000-0000-000083BE0000}"/>
    <cellStyle name="20% - Accent1 6 3 3 3 2 2 2" xfId="48955" xr:uid="{00000000-0005-0000-0000-000084BE0000}"/>
    <cellStyle name="20% - Accent1 6 3 3 3 2 2 2 2" xfId="48956" xr:uid="{00000000-0005-0000-0000-000085BE0000}"/>
    <cellStyle name="20% - Accent1 6 3 3 3 2 2 3" xfId="48957" xr:uid="{00000000-0005-0000-0000-000086BE0000}"/>
    <cellStyle name="20% - Accent1 6 3 3 3 2 3" xfId="48958" xr:uid="{00000000-0005-0000-0000-000087BE0000}"/>
    <cellStyle name="20% - Accent1 6 3 3 3 2 3 2" xfId="48959" xr:uid="{00000000-0005-0000-0000-000088BE0000}"/>
    <cellStyle name="20% - Accent1 6 3 3 3 2 4" xfId="48960" xr:uid="{00000000-0005-0000-0000-000089BE0000}"/>
    <cellStyle name="20% - Accent1 6 3 3 3 3" xfId="48961" xr:uid="{00000000-0005-0000-0000-00008ABE0000}"/>
    <cellStyle name="20% - Accent1 6 3 3 3 3 2" xfId="48962" xr:uid="{00000000-0005-0000-0000-00008BBE0000}"/>
    <cellStyle name="20% - Accent1 6 3 3 3 3 2 2" xfId="48963" xr:uid="{00000000-0005-0000-0000-00008CBE0000}"/>
    <cellStyle name="20% - Accent1 6 3 3 3 3 2 2 2" xfId="48964" xr:uid="{00000000-0005-0000-0000-00008DBE0000}"/>
    <cellStyle name="20% - Accent1 6 3 3 3 3 2 3" xfId="48965" xr:uid="{00000000-0005-0000-0000-00008EBE0000}"/>
    <cellStyle name="20% - Accent1 6 3 3 3 3 3" xfId="48966" xr:uid="{00000000-0005-0000-0000-00008FBE0000}"/>
    <cellStyle name="20% - Accent1 6 3 3 3 3 3 2" xfId="48967" xr:uid="{00000000-0005-0000-0000-000090BE0000}"/>
    <cellStyle name="20% - Accent1 6 3 3 3 3 4" xfId="48968" xr:uid="{00000000-0005-0000-0000-000091BE0000}"/>
    <cellStyle name="20% - Accent1 6 3 3 3 4" xfId="48969" xr:uid="{00000000-0005-0000-0000-000092BE0000}"/>
    <cellStyle name="20% - Accent1 6 3 3 3 4 2" xfId="48970" xr:uid="{00000000-0005-0000-0000-000093BE0000}"/>
    <cellStyle name="20% - Accent1 6 3 3 3 4 2 2" xfId="48971" xr:uid="{00000000-0005-0000-0000-000094BE0000}"/>
    <cellStyle name="20% - Accent1 6 3 3 3 4 2 2 2" xfId="48972" xr:uid="{00000000-0005-0000-0000-000095BE0000}"/>
    <cellStyle name="20% - Accent1 6 3 3 3 4 2 3" xfId="48973" xr:uid="{00000000-0005-0000-0000-000096BE0000}"/>
    <cellStyle name="20% - Accent1 6 3 3 3 4 3" xfId="48974" xr:uid="{00000000-0005-0000-0000-000097BE0000}"/>
    <cellStyle name="20% - Accent1 6 3 3 3 4 3 2" xfId="48975" xr:uid="{00000000-0005-0000-0000-000098BE0000}"/>
    <cellStyle name="20% - Accent1 6 3 3 3 4 4" xfId="48976" xr:uid="{00000000-0005-0000-0000-000099BE0000}"/>
    <cellStyle name="20% - Accent1 6 3 3 3 5" xfId="48977" xr:uid="{00000000-0005-0000-0000-00009ABE0000}"/>
    <cellStyle name="20% - Accent1 6 3 3 3 5 2" xfId="48978" xr:uid="{00000000-0005-0000-0000-00009BBE0000}"/>
    <cellStyle name="20% - Accent1 6 3 3 3 5 2 2" xfId="48979" xr:uid="{00000000-0005-0000-0000-00009CBE0000}"/>
    <cellStyle name="20% - Accent1 6 3 3 3 5 3" xfId="48980" xr:uid="{00000000-0005-0000-0000-00009DBE0000}"/>
    <cellStyle name="20% - Accent1 6 3 3 3 6" xfId="48981" xr:uid="{00000000-0005-0000-0000-00009EBE0000}"/>
    <cellStyle name="20% - Accent1 6 3 3 3 6 2" xfId="48982" xr:uid="{00000000-0005-0000-0000-00009FBE0000}"/>
    <cellStyle name="20% - Accent1 6 3 3 3 6 2 2" xfId="48983" xr:uid="{00000000-0005-0000-0000-0000A0BE0000}"/>
    <cellStyle name="20% - Accent1 6 3 3 3 6 3" xfId="48984" xr:uid="{00000000-0005-0000-0000-0000A1BE0000}"/>
    <cellStyle name="20% - Accent1 6 3 3 3 7" xfId="48985" xr:uid="{00000000-0005-0000-0000-0000A2BE0000}"/>
    <cellStyle name="20% - Accent1 6 3 3 3 7 2" xfId="48986" xr:uid="{00000000-0005-0000-0000-0000A3BE0000}"/>
    <cellStyle name="20% - Accent1 6 3 3 3 8" xfId="48987" xr:uid="{00000000-0005-0000-0000-0000A4BE0000}"/>
    <cellStyle name="20% - Accent1 6 3 3 3 8 2" xfId="48988" xr:uid="{00000000-0005-0000-0000-0000A5BE0000}"/>
    <cellStyle name="20% - Accent1 6 3 3 3 9" xfId="48989" xr:uid="{00000000-0005-0000-0000-0000A6BE0000}"/>
    <cellStyle name="20% - Accent1 6 3 3 4" xfId="48990" xr:uid="{00000000-0005-0000-0000-0000A7BE0000}"/>
    <cellStyle name="20% - Accent1 6 3 3 4 2" xfId="48991" xr:uid="{00000000-0005-0000-0000-0000A8BE0000}"/>
    <cellStyle name="20% - Accent1 6 3 3 4 2 2" xfId="48992" xr:uid="{00000000-0005-0000-0000-0000A9BE0000}"/>
    <cellStyle name="20% - Accent1 6 3 3 4 2 2 2" xfId="48993" xr:uid="{00000000-0005-0000-0000-0000AABE0000}"/>
    <cellStyle name="20% - Accent1 6 3 3 4 2 3" xfId="48994" xr:uid="{00000000-0005-0000-0000-0000ABBE0000}"/>
    <cellStyle name="20% - Accent1 6 3 3 4 3" xfId="48995" xr:uid="{00000000-0005-0000-0000-0000ACBE0000}"/>
    <cellStyle name="20% - Accent1 6 3 3 4 3 2" xfId="48996" xr:uid="{00000000-0005-0000-0000-0000ADBE0000}"/>
    <cellStyle name="20% - Accent1 6 3 3 4 4" xfId="48997" xr:uid="{00000000-0005-0000-0000-0000AEBE0000}"/>
    <cellStyle name="20% - Accent1 6 3 3 5" xfId="48998" xr:uid="{00000000-0005-0000-0000-0000AFBE0000}"/>
    <cellStyle name="20% - Accent1 6 3 3 5 2" xfId="48999" xr:uid="{00000000-0005-0000-0000-0000B0BE0000}"/>
    <cellStyle name="20% - Accent1 6 3 3 5 2 2" xfId="49000" xr:uid="{00000000-0005-0000-0000-0000B1BE0000}"/>
    <cellStyle name="20% - Accent1 6 3 3 5 2 2 2" xfId="49001" xr:uid="{00000000-0005-0000-0000-0000B2BE0000}"/>
    <cellStyle name="20% - Accent1 6 3 3 5 2 3" xfId="49002" xr:uid="{00000000-0005-0000-0000-0000B3BE0000}"/>
    <cellStyle name="20% - Accent1 6 3 3 5 3" xfId="49003" xr:uid="{00000000-0005-0000-0000-0000B4BE0000}"/>
    <cellStyle name="20% - Accent1 6 3 3 5 3 2" xfId="49004" xr:uid="{00000000-0005-0000-0000-0000B5BE0000}"/>
    <cellStyle name="20% - Accent1 6 3 3 5 4" xfId="49005" xr:uid="{00000000-0005-0000-0000-0000B6BE0000}"/>
    <cellStyle name="20% - Accent1 6 3 3 6" xfId="49006" xr:uid="{00000000-0005-0000-0000-0000B7BE0000}"/>
    <cellStyle name="20% - Accent1 6 3 3 6 2" xfId="49007" xr:uid="{00000000-0005-0000-0000-0000B8BE0000}"/>
    <cellStyle name="20% - Accent1 6 3 3 6 2 2" xfId="49008" xr:uid="{00000000-0005-0000-0000-0000B9BE0000}"/>
    <cellStyle name="20% - Accent1 6 3 3 6 2 2 2" xfId="49009" xr:uid="{00000000-0005-0000-0000-0000BABE0000}"/>
    <cellStyle name="20% - Accent1 6 3 3 6 2 3" xfId="49010" xr:uid="{00000000-0005-0000-0000-0000BBBE0000}"/>
    <cellStyle name="20% - Accent1 6 3 3 6 3" xfId="49011" xr:uid="{00000000-0005-0000-0000-0000BCBE0000}"/>
    <cellStyle name="20% - Accent1 6 3 3 6 3 2" xfId="49012" xr:uid="{00000000-0005-0000-0000-0000BDBE0000}"/>
    <cellStyle name="20% - Accent1 6 3 3 6 4" xfId="49013" xr:uid="{00000000-0005-0000-0000-0000BEBE0000}"/>
    <cellStyle name="20% - Accent1 6 3 3 7" xfId="49014" xr:uid="{00000000-0005-0000-0000-0000BFBE0000}"/>
    <cellStyle name="20% - Accent1 6 3 3 7 2" xfId="49015" xr:uid="{00000000-0005-0000-0000-0000C0BE0000}"/>
    <cellStyle name="20% - Accent1 6 3 3 7 2 2" xfId="49016" xr:uid="{00000000-0005-0000-0000-0000C1BE0000}"/>
    <cellStyle name="20% - Accent1 6 3 3 7 3" xfId="49017" xr:uid="{00000000-0005-0000-0000-0000C2BE0000}"/>
    <cellStyle name="20% - Accent1 6 3 3 8" xfId="49018" xr:uid="{00000000-0005-0000-0000-0000C3BE0000}"/>
    <cellStyle name="20% - Accent1 6 3 3 8 2" xfId="49019" xr:uid="{00000000-0005-0000-0000-0000C4BE0000}"/>
    <cellStyle name="20% - Accent1 6 3 3 8 2 2" xfId="49020" xr:uid="{00000000-0005-0000-0000-0000C5BE0000}"/>
    <cellStyle name="20% - Accent1 6 3 3 8 3" xfId="49021" xr:uid="{00000000-0005-0000-0000-0000C6BE0000}"/>
    <cellStyle name="20% - Accent1 6 3 3 9" xfId="49022" xr:uid="{00000000-0005-0000-0000-0000C7BE0000}"/>
    <cellStyle name="20% - Accent1 6 3 3 9 2" xfId="49023" xr:uid="{00000000-0005-0000-0000-0000C8BE0000}"/>
    <cellStyle name="20% - Accent1 6 3 4" xfId="49024" xr:uid="{00000000-0005-0000-0000-0000C9BE0000}"/>
    <cellStyle name="20% - Accent1 6 3 4 10" xfId="49025" xr:uid="{00000000-0005-0000-0000-0000CABE0000}"/>
    <cellStyle name="20% - Accent1 6 3 4 10 2" xfId="49026" xr:uid="{00000000-0005-0000-0000-0000CBBE0000}"/>
    <cellStyle name="20% - Accent1 6 3 4 11" xfId="49027" xr:uid="{00000000-0005-0000-0000-0000CCBE0000}"/>
    <cellStyle name="20% - Accent1 6 3 4 2" xfId="49028" xr:uid="{00000000-0005-0000-0000-0000CDBE0000}"/>
    <cellStyle name="20% - Accent1 6 3 4 2 2" xfId="49029" xr:uid="{00000000-0005-0000-0000-0000CEBE0000}"/>
    <cellStyle name="20% - Accent1 6 3 4 2 2 2" xfId="49030" xr:uid="{00000000-0005-0000-0000-0000CFBE0000}"/>
    <cellStyle name="20% - Accent1 6 3 4 2 2 2 2" xfId="49031" xr:uid="{00000000-0005-0000-0000-0000D0BE0000}"/>
    <cellStyle name="20% - Accent1 6 3 4 2 2 2 2 2" xfId="49032" xr:uid="{00000000-0005-0000-0000-0000D1BE0000}"/>
    <cellStyle name="20% - Accent1 6 3 4 2 2 2 3" xfId="49033" xr:uid="{00000000-0005-0000-0000-0000D2BE0000}"/>
    <cellStyle name="20% - Accent1 6 3 4 2 2 3" xfId="49034" xr:uid="{00000000-0005-0000-0000-0000D3BE0000}"/>
    <cellStyle name="20% - Accent1 6 3 4 2 2 3 2" xfId="49035" xr:uid="{00000000-0005-0000-0000-0000D4BE0000}"/>
    <cellStyle name="20% - Accent1 6 3 4 2 2 4" xfId="49036" xr:uid="{00000000-0005-0000-0000-0000D5BE0000}"/>
    <cellStyle name="20% - Accent1 6 3 4 2 3" xfId="49037" xr:uid="{00000000-0005-0000-0000-0000D6BE0000}"/>
    <cellStyle name="20% - Accent1 6 3 4 2 3 2" xfId="49038" xr:uid="{00000000-0005-0000-0000-0000D7BE0000}"/>
    <cellStyle name="20% - Accent1 6 3 4 2 3 2 2" xfId="49039" xr:uid="{00000000-0005-0000-0000-0000D8BE0000}"/>
    <cellStyle name="20% - Accent1 6 3 4 2 3 2 2 2" xfId="49040" xr:uid="{00000000-0005-0000-0000-0000D9BE0000}"/>
    <cellStyle name="20% - Accent1 6 3 4 2 3 2 3" xfId="49041" xr:uid="{00000000-0005-0000-0000-0000DABE0000}"/>
    <cellStyle name="20% - Accent1 6 3 4 2 3 3" xfId="49042" xr:uid="{00000000-0005-0000-0000-0000DBBE0000}"/>
    <cellStyle name="20% - Accent1 6 3 4 2 3 3 2" xfId="49043" xr:uid="{00000000-0005-0000-0000-0000DCBE0000}"/>
    <cellStyle name="20% - Accent1 6 3 4 2 3 4" xfId="49044" xr:uid="{00000000-0005-0000-0000-0000DDBE0000}"/>
    <cellStyle name="20% - Accent1 6 3 4 2 4" xfId="49045" xr:uid="{00000000-0005-0000-0000-0000DEBE0000}"/>
    <cellStyle name="20% - Accent1 6 3 4 2 4 2" xfId="49046" xr:uid="{00000000-0005-0000-0000-0000DFBE0000}"/>
    <cellStyle name="20% - Accent1 6 3 4 2 4 2 2" xfId="49047" xr:uid="{00000000-0005-0000-0000-0000E0BE0000}"/>
    <cellStyle name="20% - Accent1 6 3 4 2 4 2 2 2" xfId="49048" xr:uid="{00000000-0005-0000-0000-0000E1BE0000}"/>
    <cellStyle name="20% - Accent1 6 3 4 2 4 2 3" xfId="49049" xr:uid="{00000000-0005-0000-0000-0000E2BE0000}"/>
    <cellStyle name="20% - Accent1 6 3 4 2 4 3" xfId="49050" xr:uid="{00000000-0005-0000-0000-0000E3BE0000}"/>
    <cellStyle name="20% - Accent1 6 3 4 2 4 3 2" xfId="49051" xr:uid="{00000000-0005-0000-0000-0000E4BE0000}"/>
    <cellStyle name="20% - Accent1 6 3 4 2 4 4" xfId="49052" xr:uid="{00000000-0005-0000-0000-0000E5BE0000}"/>
    <cellStyle name="20% - Accent1 6 3 4 2 5" xfId="49053" xr:uid="{00000000-0005-0000-0000-0000E6BE0000}"/>
    <cellStyle name="20% - Accent1 6 3 4 2 5 2" xfId="49054" xr:uid="{00000000-0005-0000-0000-0000E7BE0000}"/>
    <cellStyle name="20% - Accent1 6 3 4 2 5 2 2" xfId="49055" xr:uid="{00000000-0005-0000-0000-0000E8BE0000}"/>
    <cellStyle name="20% - Accent1 6 3 4 2 5 3" xfId="49056" xr:uid="{00000000-0005-0000-0000-0000E9BE0000}"/>
    <cellStyle name="20% - Accent1 6 3 4 2 6" xfId="49057" xr:uid="{00000000-0005-0000-0000-0000EABE0000}"/>
    <cellStyle name="20% - Accent1 6 3 4 2 6 2" xfId="49058" xr:uid="{00000000-0005-0000-0000-0000EBBE0000}"/>
    <cellStyle name="20% - Accent1 6 3 4 2 6 2 2" xfId="49059" xr:uid="{00000000-0005-0000-0000-0000ECBE0000}"/>
    <cellStyle name="20% - Accent1 6 3 4 2 6 3" xfId="49060" xr:uid="{00000000-0005-0000-0000-0000EDBE0000}"/>
    <cellStyle name="20% - Accent1 6 3 4 2 7" xfId="49061" xr:uid="{00000000-0005-0000-0000-0000EEBE0000}"/>
    <cellStyle name="20% - Accent1 6 3 4 2 7 2" xfId="49062" xr:uid="{00000000-0005-0000-0000-0000EFBE0000}"/>
    <cellStyle name="20% - Accent1 6 3 4 2 8" xfId="49063" xr:uid="{00000000-0005-0000-0000-0000F0BE0000}"/>
    <cellStyle name="20% - Accent1 6 3 4 2 8 2" xfId="49064" xr:uid="{00000000-0005-0000-0000-0000F1BE0000}"/>
    <cellStyle name="20% - Accent1 6 3 4 2 9" xfId="49065" xr:uid="{00000000-0005-0000-0000-0000F2BE0000}"/>
    <cellStyle name="20% - Accent1 6 3 4 3" xfId="49066" xr:uid="{00000000-0005-0000-0000-0000F3BE0000}"/>
    <cellStyle name="20% - Accent1 6 3 4 3 2" xfId="49067" xr:uid="{00000000-0005-0000-0000-0000F4BE0000}"/>
    <cellStyle name="20% - Accent1 6 3 4 3 2 2" xfId="49068" xr:uid="{00000000-0005-0000-0000-0000F5BE0000}"/>
    <cellStyle name="20% - Accent1 6 3 4 3 2 2 2" xfId="49069" xr:uid="{00000000-0005-0000-0000-0000F6BE0000}"/>
    <cellStyle name="20% - Accent1 6 3 4 3 2 2 2 2" xfId="49070" xr:uid="{00000000-0005-0000-0000-0000F7BE0000}"/>
    <cellStyle name="20% - Accent1 6 3 4 3 2 2 3" xfId="49071" xr:uid="{00000000-0005-0000-0000-0000F8BE0000}"/>
    <cellStyle name="20% - Accent1 6 3 4 3 2 3" xfId="49072" xr:uid="{00000000-0005-0000-0000-0000F9BE0000}"/>
    <cellStyle name="20% - Accent1 6 3 4 3 2 3 2" xfId="49073" xr:uid="{00000000-0005-0000-0000-0000FABE0000}"/>
    <cellStyle name="20% - Accent1 6 3 4 3 2 4" xfId="49074" xr:uid="{00000000-0005-0000-0000-0000FBBE0000}"/>
    <cellStyle name="20% - Accent1 6 3 4 3 3" xfId="49075" xr:uid="{00000000-0005-0000-0000-0000FCBE0000}"/>
    <cellStyle name="20% - Accent1 6 3 4 3 3 2" xfId="49076" xr:uid="{00000000-0005-0000-0000-0000FDBE0000}"/>
    <cellStyle name="20% - Accent1 6 3 4 3 3 2 2" xfId="49077" xr:uid="{00000000-0005-0000-0000-0000FEBE0000}"/>
    <cellStyle name="20% - Accent1 6 3 4 3 3 2 2 2" xfId="49078" xr:uid="{00000000-0005-0000-0000-0000FFBE0000}"/>
    <cellStyle name="20% - Accent1 6 3 4 3 3 2 3" xfId="49079" xr:uid="{00000000-0005-0000-0000-000000BF0000}"/>
    <cellStyle name="20% - Accent1 6 3 4 3 3 3" xfId="49080" xr:uid="{00000000-0005-0000-0000-000001BF0000}"/>
    <cellStyle name="20% - Accent1 6 3 4 3 3 3 2" xfId="49081" xr:uid="{00000000-0005-0000-0000-000002BF0000}"/>
    <cellStyle name="20% - Accent1 6 3 4 3 3 4" xfId="49082" xr:uid="{00000000-0005-0000-0000-000003BF0000}"/>
    <cellStyle name="20% - Accent1 6 3 4 3 4" xfId="49083" xr:uid="{00000000-0005-0000-0000-000004BF0000}"/>
    <cellStyle name="20% - Accent1 6 3 4 3 4 2" xfId="49084" xr:uid="{00000000-0005-0000-0000-000005BF0000}"/>
    <cellStyle name="20% - Accent1 6 3 4 3 4 2 2" xfId="49085" xr:uid="{00000000-0005-0000-0000-000006BF0000}"/>
    <cellStyle name="20% - Accent1 6 3 4 3 4 2 2 2" xfId="49086" xr:uid="{00000000-0005-0000-0000-000007BF0000}"/>
    <cellStyle name="20% - Accent1 6 3 4 3 4 2 3" xfId="49087" xr:uid="{00000000-0005-0000-0000-000008BF0000}"/>
    <cellStyle name="20% - Accent1 6 3 4 3 4 3" xfId="49088" xr:uid="{00000000-0005-0000-0000-000009BF0000}"/>
    <cellStyle name="20% - Accent1 6 3 4 3 4 3 2" xfId="49089" xr:uid="{00000000-0005-0000-0000-00000ABF0000}"/>
    <cellStyle name="20% - Accent1 6 3 4 3 4 4" xfId="49090" xr:uid="{00000000-0005-0000-0000-00000BBF0000}"/>
    <cellStyle name="20% - Accent1 6 3 4 3 5" xfId="49091" xr:uid="{00000000-0005-0000-0000-00000CBF0000}"/>
    <cellStyle name="20% - Accent1 6 3 4 3 5 2" xfId="49092" xr:uid="{00000000-0005-0000-0000-00000DBF0000}"/>
    <cellStyle name="20% - Accent1 6 3 4 3 5 2 2" xfId="49093" xr:uid="{00000000-0005-0000-0000-00000EBF0000}"/>
    <cellStyle name="20% - Accent1 6 3 4 3 5 3" xfId="49094" xr:uid="{00000000-0005-0000-0000-00000FBF0000}"/>
    <cellStyle name="20% - Accent1 6 3 4 3 6" xfId="49095" xr:uid="{00000000-0005-0000-0000-000010BF0000}"/>
    <cellStyle name="20% - Accent1 6 3 4 3 6 2" xfId="49096" xr:uid="{00000000-0005-0000-0000-000011BF0000}"/>
    <cellStyle name="20% - Accent1 6 3 4 3 6 2 2" xfId="49097" xr:uid="{00000000-0005-0000-0000-000012BF0000}"/>
    <cellStyle name="20% - Accent1 6 3 4 3 6 3" xfId="49098" xr:uid="{00000000-0005-0000-0000-000013BF0000}"/>
    <cellStyle name="20% - Accent1 6 3 4 3 7" xfId="49099" xr:uid="{00000000-0005-0000-0000-000014BF0000}"/>
    <cellStyle name="20% - Accent1 6 3 4 3 7 2" xfId="49100" xr:uid="{00000000-0005-0000-0000-000015BF0000}"/>
    <cellStyle name="20% - Accent1 6 3 4 3 8" xfId="49101" xr:uid="{00000000-0005-0000-0000-000016BF0000}"/>
    <cellStyle name="20% - Accent1 6 3 4 3 8 2" xfId="49102" xr:uid="{00000000-0005-0000-0000-000017BF0000}"/>
    <cellStyle name="20% - Accent1 6 3 4 3 9" xfId="49103" xr:uid="{00000000-0005-0000-0000-000018BF0000}"/>
    <cellStyle name="20% - Accent1 6 3 4 4" xfId="49104" xr:uid="{00000000-0005-0000-0000-000019BF0000}"/>
    <cellStyle name="20% - Accent1 6 3 4 4 2" xfId="49105" xr:uid="{00000000-0005-0000-0000-00001ABF0000}"/>
    <cellStyle name="20% - Accent1 6 3 4 4 2 2" xfId="49106" xr:uid="{00000000-0005-0000-0000-00001BBF0000}"/>
    <cellStyle name="20% - Accent1 6 3 4 4 2 2 2" xfId="49107" xr:uid="{00000000-0005-0000-0000-00001CBF0000}"/>
    <cellStyle name="20% - Accent1 6 3 4 4 2 3" xfId="49108" xr:uid="{00000000-0005-0000-0000-00001DBF0000}"/>
    <cellStyle name="20% - Accent1 6 3 4 4 3" xfId="49109" xr:uid="{00000000-0005-0000-0000-00001EBF0000}"/>
    <cellStyle name="20% - Accent1 6 3 4 4 3 2" xfId="49110" xr:uid="{00000000-0005-0000-0000-00001FBF0000}"/>
    <cellStyle name="20% - Accent1 6 3 4 4 4" xfId="49111" xr:uid="{00000000-0005-0000-0000-000020BF0000}"/>
    <cellStyle name="20% - Accent1 6 3 4 5" xfId="49112" xr:uid="{00000000-0005-0000-0000-000021BF0000}"/>
    <cellStyle name="20% - Accent1 6 3 4 5 2" xfId="49113" xr:uid="{00000000-0005-0000-0000-000022BF0000}"/>
    <cellStyle name="20% - Accent1 6 3 4 5 2 2" xfId="49114" xr:uid="{00000000-0005-0000-0000-000023BF0000}"/>
    <cellStyle name="20% - Accent1 6 3 4 5 2 2 2" xfId="49115" xr:uid="{00000000-0005-0000-0000-000024BF0000}"/>
    <cellStyle name="20% - Accent1 6 3 4 5 2 3" xfId="49116" xr:uid="{00000000-0005-0000-0000-000025BF0000}"/>
    <cellStyle name="20% - Accent1 6 3 4 5 3" xfId="49117" xr:uid="{00000000-0005-0000-0000-000026BF0000}"/>
    <cellStyle name="20% - Accent1 6 3 4 5 3 2" xfId="49118" xr:uid="{00000000-0005-0000-0000-000027BF0000}"/>
    <cellStyle name="20% - Accent1 6 3 4 5 4" xfId="49119" xr:uid="{00000000-0005-0000-0000-000028BF0000}"/>
    <cellStyle name="20% - Accent1 6 3 4 6" xfId="49120" xr:uid="{00000000-0005-0000-0000-000029BF0000}"/>
    <cellStyle name="20% - Accent1 6 3 4 6 2" xfId="49121" xr:uid="{00000000-0005-0000-0000-00002ABF0000}"/>
    <cellStyle name="20% - Accent1 6 3 4 6 2 2" xfId="49122" xr:uid="{00000000-0005-0000-0000-00002BBF0000}"/>
    <cellStyle name="20% - Accent1 6 3 4 6 2 2 2" xfId="49123" xr:uid="{00000000-0005-0000-0000-00002CBF0000}"/>
    <cellStyle name="20% - Accent1 6 3 4 6 2 3" xfId="49124" xr:uid="{00000000-0005-0000-0000-00002DBF0000}"/>
    <cellStyle name="20% - Accent1 6 3 4 6 3" xfId="49125" xr:uid="{00000000-0005-0000-0000-00002EBF0000}"/>
    <cellStyle name="20% - Accent1 6 3 4 6 3 2" xfId="49126" xr:uid="{00000000-0005-0000-0000-00002FBF0000}"/>
    <cellStyle name="20% - Accent1 6 3 4 6 4" xfId="49127" xr:uid="{00000000-0005-0000-0000-000030BF0000}"/>
    <cellStyle name="20% - Accent1 6 3 4 7" xfId="49128" xr:uid="{00000000-0005-0000-0000-000031BF0000}"/>
    <cellStyle name="20% - Accent1 6 3 4 7 2" xfId="49129" xr:uid="{00000000-0005-0000-0000-000032BF0000}"/>
    <cellStyle name="20% - Accent1 6 3 4 7 2 2" xfId="49130" xr:uid="{00000000-0005-0000-0000-000033BF0000}"/>
    <cellStyle name="20% - Accent1 6 3 4 7 3" xfId="49131" xr:uid="{00000000-0005-0000-0000-000034BF0000}"/>
    <cellStyle name="20% - Accent1 6 3 4 8" xfId="49132" xr:uid="{00000000-0005-0000-0000-000035BF0000}"/>
    <cellStyle name="20% - Accent1 6 3 4 8 2" xfId="49133" xr:uid="{00000000-0005-0000-0000-000036BF0000}"/>
    <cellStyle name="20% - Accent1 6 3 4 8 2 2" xfId="49134" xr:uid="{00000000-0005-0000-0000-000037BF0000}"/>
    <cellStyle name="20% - Accent1 6 3 4 8 3" xfId="49135" xr:uid="{00000000-0005-0000-0000-000038BF0000}"/>
    <cellStyle name="20% - Accent1 6 3 4 9" xfId="49136" xr:uid="{00000000-0005-0000-0000-000039BF0000}"/>
    <cellStyle name="20% - Accent1 6 3 4 9 2" xfId="49137" xr:uid="{00000000-0005-0000-0000-00003ABF0000}"/>
    <cellStyle name="20% - Accent1 6 3 5" xfId="49138" xr:uid="{00000000-0005-0000-0000-00003BBF0000}"/>
    <cellStyle name="20% - Accent1 6 3 5 2" xfId="49139" xr:uid="{00000000-0005-0000-0000-00003CBF0000}"/>
    <cellStyle name="20% - Accent1 6 3 5 2 2" xfId="49140" xr:uid="{00000000-0005-0000-0000-00003DBF0000}"/>
    <cellStyle name="20% - Accent1 6 3 5 2 2 2" xfId="49141" xr:uid="{00000000-0005-0000-0000-00003EBF0000}"/>
    <cellStyle name="20% - Accent1 6 3 5 2 2 2 2" xfId="49142" xr:uid="{00000000-0005-0000-0000-00003FBF0000}"/>
    <cellStyle name="20% - Accent1 6 3 5 2 2 3" xfId="49143" xr:uid="{00000000-0005-0000-0000-000040BF0000}"/>
    <cellStyle name="20% - Accent1 6 3 5 2 3" xfId="49144" xr:uid="{00000000-0005-0000-0000-000041BF0000}"/>
    <cellStyle name="20% - Accent1 6 3 5 2 3 2" xfId="49145" xr:uid="{00000000-0005-0000-0000-000042BF0000}"/>
    <cellStyle name="20% - Accent1 6 3 5 2 4" xfId="49146" xr:uid="{00000000-0005-0000-0000-000043BF0000}"/>
    <cellStyle name="20% - Accent1 6 3 5 3" xfId="49147" xr:uid="{00000000-0005-0000-0000-000044BF0000}"/>
    <cellStyle name="20% - Accent1 6 3 5 3 2" xfId="49148" xr:uid="{00000000-0005-0000-0000-000045BF0000}"/>
    <cellStyle name="20% - Accent1 6 3 5 3 2 2" xfId="49149" xr:uid="{00000000-0005-0000-0000-000046BF0000}"/>
    <cellStyle name="20% - Accent1 6 3 5 3 2 2 2" xfId="49150" xr:uid="{00000000-0005-0000-0000-000047BF0000}"/>
    <cellStyle name="20% - Accent1 6 3 5 3 2 3" xfId="49151" xr:uid="{00000000-0005-0000-0000-000048BF0000}"/>
    <cellStyle name="20% - Accent1 6 3 5 3 3" xfId="49152" xr:uid="{00000000-0005-0000-0000-000049BF0000}"/>
    <cellStyle name="20% - Accent1 6 3 5 3 3 2" xfId="49153" xr:uid="{00000000-0005-0000-0000-00004ABF0000}"/>
    <cellStyle name="20% - Accent1 6 3 5 3 4" xfId="49154" xr:uid="{00000000-0005-0000-0000-00004BBF0000}"/>
    <cellStyle name="20% - Accent1 6 3 5 4" xfId="49155" xr:uid="{00000000-0005-0000-0000-00004CBF0000}"/>
    <cellStyle name="20% - Accent1 6 3 5 4 2" xfId="49156" xr:uid="{00000000-0005-0000-0000-00004DBF0000}"/>
    <cellStyle name="20% - Accent1 6 3 5 4 2 2" xfId="49157" xr:uid="{00000000-0005-0000-0000-00004EBF0000}"/>
    <cellStyle name="20% - Accent1 6 3 5 4 2 2 2" xfId="49158" xr:uid="{00000000-0005-0000-0000-00004FBF0000}"/>
    <cellStyle name="20% - Accent1 6 3 5 4 2 3" xfId="49159" xr:uid="{00000000-0005-0000-0000-000050BF0000}"/>
    <cellStyle name="20% - Accent1 6 3 5 4 3" xfId="49160" xr:uid="{00000000-0005-0000-0000-000051BF0000}"/>
    <cellStyle name="20% - Accent1 6 3 5 4 3 2" xfId="49161" xr:uid="{00000000-0005-0000-0000-000052BF0000}"/>
    <cellStyle name="20% - Accent1 6 3 5 4 4" xfId="49162" xr:uid="{00000000-0005-0000-0000-000053BF0000}"/>
    <cellStyle name="20% - Accent1 6 3 5 5" xfId="49163" xr:uid="{00000000-0005-0000-0000-000054BF0000}"/>
    <cellStyle name="20% - Accent1 6 3 5 5 2" xfId="49164" xr:uid="{00000000-0005-0000-0000-000055BF0000}"/>
    <cellStyle name="20% - Accent1 6 3 5 5 2 2" xfId="49165" xr:uid="{00000000-0005-0000-0000-000056BF0000}"/>
    <cellStyle name="20% - Accent1 6 3 5 5 3" xfId="49166" xr:uid="{00000000-0005-0000-0000-000057BF0000}"/>
    <cellStyle name="20% - Accent1 6 3 5 6" xfId="49167" xr:uid="{00000000-0005-0000-0000-000058BF0000}"/>
    <cellStyle name="20% - Accent1 6 3 5 6 2" xfId="49168" xr:uid="{00000000-0005-0000-0000-000059BF0000}"/>
    <cellStyle name="20% - Accent1 6 3 5 6 2 2" xfId="49169" xr:uid="{00000000-0005-0000-0000-00005ABF0000}"/>
    <cellStyle name="20% - Accent1 6 3 5 6 3" xfId="49170" xr:uid="{00000000-0005-0000-0000-00005BBF0000}"/>
    <cellStyle name="20% - Accent1 6 3 5 7" xfId="49171" xr:uid="{00000000-0005-0000-0000-00005CBF0000}"/>
    <cellStyle name="20% - Accent1 6 3 5 7 2" xfId="49172" xr:uid="{00000000-0005-0000-0000-00005DBF0000}"/>
    <cellStyle name="20% - Accent1 6 3 5 8" xfId="49173" xr:uid="{00000000-0005-0000-0000-00005EBF0000}"/>
    <cellStyle name="20% - Accent1 6 3 5 8 2" xfId="49174" xr:uid="{00000000-0005-0000-0000-00005FBF0000}"/>
    <cellStyle name="20% - Accent1 6 3 5 9" xfId="49175" xr:uid="{00000000-0005-0000-0000-000060BF0000}"/>
    <cellStyle name="20% - Accent1 6 3 6" xfId="49176" xr:uid="{00000000-0005-0000-0000-000061BF0000}"/>
    <cellStyle name="20% - Accent1 6 3 6 2" xfId="49177" xr:uid="{00000000-0005-0000-0000-000062BF0000}"/>
    <cellStyle name="20% - Accent1 6 3 6 2 2" xfId="49178" xr:uid="{00000000-0005-0000-0000-000063BF0000}"/>
    <cellStyle name="20% - Accent1 6 3 6 2 2 2" xfId="49179" xr:uid="{00000000-0005-0000-0000-000064BF0000}"/>
    <cellStyle name="20% - Accent1 6 3 6 2 2 2 2" xfId="49180" xr:uid="{00000000-0005-0000-0000-000065BF0000}"/>
    <cellStyle name="20% - Accent1 6 3 6 2 2 3" xfId="49181" xr:uid="{00000000-0005-0000-0000-000066BF0000}"/>
    <cellStyle name="20% - Accent1 6 3 6 2 3" xfId="49182" xr:uid="{00000000-0005-0000-0000-000067BF0000}"/>
    <cellStyle name="20% - Accent1 6 3 6 2 3 2" xfId="49183" xr:uid="{00000000-0005-0000-0000-000068BF0000}"/>
    <cellStyle name="20% - Accent1 6 3 6 2 4" xfId="49184" xr:uid="{00000000-0005-0000-0000-000069BF0000}"/>
    <cellStyle name="20% - Accent1 6 3 6 3" xfId="49185" xr:uid="{00000000-0005-0000-0000-00006ABF0000}"/>
    <cellStyle name="20% - Accent1 6 3 6 3 2" xfId="49186" xr:uid="{00000000-0005-0000-0000-00006BBF0000}"/>
    <cellStyle name="20% - Accent1 6 3 6 3 2 2" xfId="49187" xr:uid="{00000000-0005-0000-0000-00006CBF0000}"/>
    <cellStyle name="20% - Accent1 6 3 6 3 2 2 2" xfId="49188" xr:uid="{00000000-0005-0000-0000-00006DBF0000}"/>
    <cellStyle name="20% - Accent1 6 3 6 3 2 3" xfId="49189" xr:uid="{00000000-0005-0000-0000-00006EBF0000}"/>
    <cellStyle name="20% - Accent1 6 3 6 3 3" xfId="49190" xr:uid="{00000000-0005-0000-0000-00006FBF0000}"/>
    <cellStyle name="20% - Accent1 6 3 6 3 3 2" xfId="49191" xr:uid="{00000000-0005-0000-0000-000070BF0000}"/>
    <cellStyle name="20% - Accent1 6 3 6 3 4" xfId="49192" xr:uid="{00000000-0005-0000-0000-000071BF0000}"/>
    <cellStyle name="20% - Accent1 6 3 6 4" xfId="49193" xr:uid="{00000000-0005-0000-0000-000072BF0000}"/>
    <cellStyle name="20% - Accent1 6 3 6 4 2" xfId="49194" xr:uid="{00000000-0005-0000-0000-000073BF0000}"/>
    <cellStyle name="20% - Accent1 6 3 6 4 2 2" xfId="49195" xr:uid="{00000000-0005-0000-0000-000074BF0000}"/>
    <cellStyle name="20% - Accent1 6 3 6 4 2 2 2" xfId="49196" xr:uid="{00000000-0005-0000-0000-000075BF0000}"/>
    <cellStyle name="20% - Accent1 6 3 6 4 2 3" xfId="49197" xr:uid="{00000000-0005-0000-0000-000076BF0000}"/>
    <cellStyle name="20% - Accent1 6 3 6 4 3" xfId="49198" xr:uid="{00000000-0005-0000-0000-000077BF0000}"/>
    <cellStyle name="20% - Accent1 6 3 6 4 3 2" xfId="49199" xr:uid="{00000000-0005-0000-0000-000078BF0000}"/>
    <cellStyle name="20% - Accent1 6 3 6 4 4" xfId="49200" xr:uid="{00000000-0005-0000-0000-000079BF0000}"/>
    <cellStyle name="20% - Accent1 6 3 6 5" xfId="49201" xr:uid="{00000000-0005-0000-0000-00007ABF0000}"/>
    <cellStyle name="20% - Accent1 6 3 6 5 2" xfId="49202" xr:uid="{00000000-0005-0000-0000-00007BBF0000}"/>
    <cellStyle name="20% - Accent1 6 3 6 5 2 2" xfId="49203" xr:uid="{00000000-0005-0000-0000-00007CBF0000}"/>
    <cellStyle name="20% - Accent1 6 3 6 5 3" xfId="49204" xr:uid="{00000000-0005-0000-0000-00007DBF0000}"/>
    <cellStyle name="20% - Accent1 6 3 6 6" xfId="49205" xr:uid="{00000000-0005-0000-0000-00007EBF0000}"/>
    <cellStyle name="20% - Accent1 6 3 6 6 2" xfId="49206" xr:uid="{00000000-0005-0000-0000-00007FBF0000}"/>
    <cellStyle name="20% - Accent1 6 3 6 6 2 2" xfId="49207" xr:uid="{00000000-0005-0000-0000-000080BF0000}"/>
    <cellStyle name="20% - Accent1 6 3 6 6 3" xfId="49208" xr:uid="{00000000-0005-0000-0000-000081BF0000}"/>
    <cellStyle name="20% - Accent1 6 3 6 7" xfId="49209" xr:uid="{00000000-0005-0000-0000-000082BF0000}"/>
    <cellStyle name="20% - Accent1 6 3 6 7 2" xfId="49210" xr:uid="{00000000-0005-0000-0000-000083BF0000}"/>
    <cellStyle name="20% - Accent1 6 3 6 8" xfId="49211" xr:uid="{00000000-0005-0000-0000-000084BF0000}"/>
    <cellStyle name="20% - Accent1 6 3 6 8 2" xfId="49212" xr:uid="{00000000-0005-0000-0000-000085BF0000}"/>
    <cellStyle name="20% - Accent1 6 3 6 9" xfId="49213" xr:uid="{00000000-0005-0000-0000-000086BF0000}"/>
    <cellStyle name="20% - Accent1 6 3 7" xfId="49214" xr:uid="{00000000-0005-0000-0000-000087BF0000}"/>
    <cellStyle name="20% - Accent1 6 3 7 2" xfId="49215" xr:uid="{00000000-0005-0000-0000-000088BF0000}"/>
    <cellStyle name="20% - Accent1 6 3 7 2 2" xfId="49216" xr:uid="{00000000-0005-0000-0000-000089BF0000}"/>
    <cellStyle name="20% - Accent1 6 3 7 2 2 2" xfId="49217" xr:uid="{00000000-0005-0000-0000-00008ABF0000}"/>
    <cellStyle name="20% - Accent1 6 3 7 2 3" xfId="49218" xr:uid="{00000000-0005-0000-0000-00008BBF0000}"/>
    <cellStyle name="20% - Accent1 6 3 7 3" xfId="49219" xr:uid="{00000000-0005-0000-0000-00008CBF0000}"/>
    <cellStyle name="20% - Accent1 6 3 7 3 2" xfId="49220" xr:uid="{00000000-0005-0000-0000-00008DBF0000}"/>
    <cellStyle name="20% - Accent1 6 3 7 4" xfId="49221" xr:uid="{00000000-0005-0000-0000-00008EBF0000}"/>
    <cellStyle name="20% - Accent1 6 3 8" xfId="49222" xr:uid="{00000000-0005-0000-0000-00008FBF0000}"/>
    <cellStyle name="20% - Accent1 6 3 8 2" xfId="49223" xr:uid="{00000000-0005-0000-0000-000090BF0000}"/>
    <cellStyle name="20% - Accent1 6 3 8 2 2" xfId="49224" xr:uid="{00000000-0005-0000-0000-000091BF0000}"/>
    <cellStyle name="20% - Accent1 6 3 8 2 2 2" xfId="49225" xr:uid="{00000000-0005-0000-0000-000092BF0000}"/>
    <cellStyle name="20% - Accent1 6 3 8 2 3" xfId="49226" xr:uid="{00000000-0005-0000-0000-000093BF0000}"/>
    <cellStyle name="20% - Accent1 6 3 8 3" xfId="49227" xr:uid="{00000000-0005-0000-0000-000094BF0000}"/>
    <cellStyle name="20% - Accent1 6 3 8 3 2" xfId="49228" xr:uid="{00000000-0005-0000-0000-000095BF0000}"/>
    <cellStyle name="20% - Accent1 6 3 8 4" xfId="49229" xr:uid="{00000000-0005-0000-0000-000096BF0000}"/>
    <cellStyle name="20% - Accent1 6 3 9" xfId="49230" xr:uid="{00000000-0005-0000-0000-000097BF0000}"/>
    <cellStyle name="20% - Accent1 6 3 9 2" xfId="49231" xr:uid="{00000000-0005-0000-0000-000098BF0000}"/>
    <cellStyle name="20% - Accent1 6 3 9 2 2" xfId="49232" xr:uid="{00000000-0005-0000-0000-000099BF0000}"/>
    <cellStyle name="20% - Accent1 6 3 9 2 2 2" xfId="49233" xr:uid="{00000000-0005-0000-0000-00009ABF0000}"/>
    <cellStyle name="20% - Accent1 6 3 9 2 3" xfId="49234" xr:uid="{00000000-0005-0000-0000-00009BBF0000}"/>
    <cellStyle name="20% - Accent1 6 3 9 3" xfId="49235" xr:uid="{00000000-0005-0000-0000-00009CBF0000}"/>
    <cellStyle name="20% - Accent1 6 3 9 3 2" xfId="49236" xr:uid="{00000000-0005-0000-0000-00009DBF0000}"/>
    <cellStyle name="20% - Accent1 6 3 9 4" xfId="49237" xr:uid="{00000000-0005-0000-0000-00009EBF0000}"/>
    <cellStyle name="20% - Accent1 6 4" xfId="49238" xr:uid="{00000000-0005-0000-0000-00009FBF0000}"/>
    <cellStyle name="20% - Accent1 6 4 10" xfId="49239" xr:uid="{00000000-0005-0000-0000-0000A0BF0000}"/>
    <cellStyle name="20% - Accent1 6 4 10 2" xfId="49240" xr:uid="{00000000-0005-0000-0000-0000A1BF0000}"/>
    <cellStyle name="20% - Accent1 6 4 11" xfId="49241" xr:uid="{00000000-0005-0000-0000-0000A2BF0000}"/>
    <cellStyle name="20% - Accent1 6 4 2" xfId="49242" xr:uid="{00000000-0005-0000-0000-0000A3BF0000}"/>
    <cellStyle name="20% - Accent1 6 4 2 2" xfId="49243" xr:uid="{00000000-0005-0000-0000-0000A4BF0000}"/>
    <cellStyle name="20% - Accent1 6 4 2 2 2" xfId="49244" xr:uid="{00000000-0005-0000-0000-0000A5BF0000}"/>
    <cellStyle name="20% - Accent1 6 4 2 2 2 2" xfId="49245" xr:uid="{00000000-0005-0000-0000-0000A6BF0000}"/>
    <cellStyle name="20% - Accent1 6 4 2 2 2 2 2" xfId="49246" xr:uid="{00000000-0005-0000-0000-0000A7BF0000}"/>
    <cellStyle name="20% - Accent1 6 4 2 2 2 3" xfId="49247" xr:uid="{00000000-0005-0000-0000-0000A8BF0000}"/>
    <cellStyle name="20% - Accent1 6 4 2 2 3" xfId="49248" xr:uid="{00000000-0005-0000-0000-0000A9BF0000}"/>
    <cellStyle name="20% - Accent1 6 4 2 2 3 2" xfId="49249" xr:uid="{00000000-0005-0000-0000-0000AABF0000}"/>
    <cellStyle name="20% - Accent1 6 4 2 2 4" xfId="49250" xr:uid="{00000000-0005-0000-0000-0000ABBF0000}"/>
    <cellStyle name="20% - Accent1 6 4 2 3" xfId="49251" xr:uid="{00000000-0005-0000-0000-0000ACBF0000}"/>
    <cellStyle name="20% - Accent1 6 4 2 3 2" xfId="49252" xr:uid="{00000000-0005-0000-0000-0000ADBF0000}"/>
    <cellStyle name="20% - Accent1 6 4 2 3 2 2" xfId="49253" xr:uid="{00000000-0005-0000-0000-0000AEBF0000}"/>
    <cellStyle name="20% - Accent1 6 4 2 3 2 2 2" xfId="49254" xr:uid="{00000000-0005-0000-0000-0000AFBF0000}"/>
    <cellStyle name="20% - Accent1 6 4 2 3 2 3" xfId="49255" xr:uid="{00000000-0005-0000-0000-0000B0BF0000}"/>
    <cellStyle name="20% - Accent1 6 4 2 3 3" xfId="49256" xr:uid="{00000000-0005-0000-0000-0000B1BF0000}"/>
    <cellStyle name="20% - Accent1 6 4 2 3 3 2" xfId="49257" xr:uid="{00000000-0005-0000-0000-0000B2BF0000}"/>
    <cellStyle name="20% - Accent1 6 4 2 3 4" xfId="49258" xr:uid="{00000000-0005-0000-0000-0000B3BF0000}"/>
    <cellStyle name="20% - Accent1 6 4 2 4" xfId="49259" xr:uid="{00000000-0005-0000-0000-0000B4BF0000}"/>
    <cellStyle name="20% - Accent1 6 4 2 4 2" xfId="49260" xr:uid="{00000000-0005-0000-0000-0000B5BF0000}"/>
    <cellStyle name="20% - Accent1 6 4 2 4 2 2" xfId="49261" xr:uid="{00000000-0005-0000-0000-0000B6BF0000}"/>
    <cellStyle name="20% - Accent1 6 4 2 4 2 2 2" xfId="49262" xr:uid="{00000000-0005-0000-0000-0000B7BF0000}"/>
    <cellStyle name="20% - Accent1 6 4 2 4 2 3" xfId="49263" xr:uid="{00000000-0005-0000-0000-0000B8BF0000}"/>
    <cellStyle name="20% - Accent1 6 4 2 4 3" xfId="49264" xr:uid="{00000000-0005-0000-0000-0000B9BF0000}"/>
    <cellStyle name="20% - Accent1 6 4 2 4 3 2" xfId="49265" xr:uid="{00000000-0005-0000-0000-0000BABF0000}"/>
    <cellStyle name="20% - Accent1 6 4 2 4 4" xfId="49266" xr:uid="{00000000-0005-0000-0000-0000BBBF0000}"/>
    <cellStyle name="20% - Accent1 6 4 2 5" xfId="49267" xr:uid="{00000000-0005-0000-0000-0000BCBF0000}"/>
    <cellStyle name="20% - Accent1 6 4 2 5 2" xfId="49268" xr:uid="{00000000-0005-0000-0000-0000BDBF0000}"/>
    <cellStyle name="20% - Accent1 6 4 2 5 2 2" xfId="49269" xr:uid="{00000000-0005-0000-0000-0000BEBF0000}"/>
    <cellStyle name="20% - Accent1 6 4 2 5 3" xfId="49270" xr:uid="{00000000-0005-0000-0000-0000BFBF0000}"/>
    <cellStyle name="20% - Accent1 6 4 2 6" xfId="49271" xr:uid="{00000000-0005-0000-0000-0000C0BF0000}"/>
    <cellStyle name="20% - Accent1 6 4 2 6 2" xfId="49272" xr:uid="{00000000-0005-0000-0000-0000C1BF0000}"/>
    <cellStyle name="20% - Accent1 6 4 2 6 2 2" xfId="49273" xr:uid="{00000000-0005-0000-0000-0000C2BF0000}"/>
    <cellStyle name="20% - Accent1 6 4 2 6 3" xfId="49274" xr:uid="{00000000-0005-0000-0000-0000C3BF0000}"/>
    <cellStyle name="20% - Accent1 6 4 2 7" xfId="49275" xr:uid="{00000000-0005-0000-0000-0000C4BF0000}"/>
    <cellStyle name="20% - Accent1 6 4 2 7 2" xfId="49276" xr:uid="{00000000-0005-0000-0000-0000C5BF0000}"/>
    <cellStyle name="20% - Accent1 6 4 2 8" xfId="49277" xr:uid="{00000000-0005-0000-0000-0000C6BF0000}"/>
    <cellStyle name="20% - Accent1 6 4 2 8 2" xfId="49278" xr:uid="{00000000-0005-0000-0000-0000C7BF0000}"/>
    <cellStyle name="20% - Accent1 6 4 2 9" xfId="49279" xr:uid="{00000000-0005-0000-0000-0000C8BF0000}"/>
    <cellStyle name="20% - Accent1 6 4 3" xfId="49280" xr:uid="{00000000-0005-0000-0000-0000C9BF0000}"/>
    <cellStyle name="20% - Accent1 6 4 3 2" xfId="49281" xr:uid="{00000000-0005-0000-0000-0000CABF0000}"/>
    <cellStyle name="20% - Accent1 6 4 3 2 2" xfId="49282" xr:uid="{00000000-0005-0000-0000-0000CBBF0000}"/>
    <cellStyle name="20% - Accent1 6 4 3 2 2 2" xfId="49283" xr:uid="{00000000-0005-0000-0000-0000CCBF0000}"/>
    <cellStyle name="20% - Accent1 6 4 3 2 2 2 2" xfId="49284" xr:uid="{00000000-0005-0000-0000-0000CDBF0000}"/>
    <cellStyle name="20% - Accent1 6 4 3 2 2 3" xfId="49285" xr:uid="{00000000-0005-0000-0000-0000CEBF0000}"/>
    <cellStyle name="20% - Accent1 6 4 3 2 3" xfId="49286" xr:uid="{00000000-0005-0000-0000-0000CFBF0000}"/>
    <cellStyle name="20% - Accent1 6 4 3 2 3 2" xfId="49287" xr:uid="{00000000-0005-0000-0000-0000D0BF0000}"/>
    <cellStyle name="20% - Accent1 6 4 3 2 4" xfId="49288" xr:uid="{00000000-0005-0000-0000-0000D1BF0000}"/>
    <cellStyle name="20% - Accent1 6 4 3 3" xfId="49289" xr:uid="{00000000-0005-0000-0000-0000D2BF0000}"/>
    <cellStyle name="20% - Accent1 6 4 3 3 2" xfId="49290" xr:uid="{00000000-0005-0000-0000-0000D3BF0000}"/>
    <cellStyle name="20% - Accent1 6 4 3 3 2 2" xfId="49291" xr:uid="{00000000-0005-0000-0000-0000D4BF0000}"/>
    <cellStyle name="20% - Accent1 6 4 3 3 2 2 2" xfId="49292" xr:uid="{00000000-0005-0000-0000-0000D5BF0000}"/>
    <cellStyle name="20% - Accent1 6 4 3 3 2 3" xfId="49293" xr:uid="{00000000-0005-0000-0000-0000D6BF0000}"/>
    <cellStyle name="20% - Accent1 6 4 3 3 3" xfId="49294" xr:uid="{00000000-0005-0000-0000-0000D7BF0000}"/>
    <cellStyle name="20% - Accent1 6 4 3 3 3 2" xfId="49295" xr:uid="{00000000-0005-0000-0000-0000D8BF0000}"/>
    <cellStyle name="20% - Accent1 6 4 3 3 4" xfId="49296" xr:uid="{00000000-0005-0000-0000-0000D9BF0000}"/>
    <cellStyle name="20% - Accent1 6 4 3 4" xfId="49297" xr:uid="{00000000-0005-0000-0000-0000DABF0000}"/>
    <cellStyle name="20% - Accent1 6 4 3 4 2" xfId="49298" xr:uid="{00000000-0005-0000-0000-0000DBBF0000}"/>
    <cellStyle name="20% - Accent1 6 4 3 4 2 2" xfId="49299" xr:uid="{00000000-0005-0000-0000-0000DCBF0000}"/>
    <cellStyle name="20% - Accent1 6 4 3 4 2 2 2" xfId="49300" xr:uid="{00000000-0005-0000-0000-0000DDBF0000}"/>
    <cellStyle name="20% - Accent1 6 4 3 4 2 3" xfId="49301" xr:uid="{00000000-0005-0000-0000-0000DEBF0000}"/>
    <cellStyle name="20% - Accent1 6 4 3 4 3" xfId="49302" xr:uid="{00000000-0005-0000-0000-0000DFBF0000}"/>
    <cellStyle name="20% - Accent1 6 4 3 4 3 2" xfId="49303" xr:uid="{00000000-0005-0000-0000-0000E0BF0000}"/>
    <cellStyle name="20% - Accent1 6 4 3 4 4" xfId="49304" xr:uid="{00000000-0005-0000-0000-0000E1BF0000}"/>
    <cellStyle name="20% - Accent1 6 4 3 5" xfId="49305" xr:uid="{00000000-0005-0000-0000-0000E2BF0000}"/>
    <cellStyle name="20% - Accent1 6 4 3 5 2" xfId="49306" xr:uid="{00000000-0005-0000-0000-0000E3BF0000}"/>
    <cellStyle name="20% - Accent1 6 4 3 5 2 2" xfId="49307" xr:uid="{00000000-0005-0000-0000-0000E4BF0000}"/>
    <cellStyle name="20% - Accent1 6 4 3 5 3" xfId="49308" xr:uid="{00000000-0005-0000-0000-0000E5BF0000}"/>
    <cellStyle name="20% - Accent1 6 4 3 6" xfId="49309" xr:uid="{00000000-0005-0000-0000-0000E6BF0000}"/>
    <cellStyle name="20% - Accent1 6 4 3 6 2" xfId="49310" xr:uid="{00000000-0005-0000-0000-0000E7BF0000}"/>
    <cellStyle name="20% - Accent1 6 4 3 6 2 2" xfId="49311" xr:uid="{00000000-0005-0000-0000-0000E8BF0000}"/>
    <cellStyle name="20% - Accent1 6 4 3 6 3" xfId="49312" xr:uid="{00000000-0005-0000-0000-0000E9BF0000}"/>
    <cellStyle name="20% - Accent1 6 4 3 7" xfId="49313" xr:uid="{00000000-0005-0000-0000-0000EABF0000}"/>
    <cellStyle name="20% - Accent1 6 4 3 7 2" xfId="49314" xr:uid="{00000000-0005-0000-0000-0000EBBF0000}"/>
    <cellStyle name="20% - Accent1 6 4 3 8" xfId="49315" xr:uid="{00000000-0005-0000-0000-0000ECBF0000}"/>
    <cellStyle name="20% - Accent1 6 4 3 8 2" xfId="49316" xr:uid="{00000000-0005-0000-0000-0000EDBF0000}"/>
    <cellStyle name="20% - Accent1 6 4 3 9" xfId="49317" xr:uid="{00000000-0005-0000-0000-0000EEBF0000}"/>
    <cellStyle name="20% - Accent1 6 4 4" xfId="49318" xr:uid="{00000000-0005-0000-0000-0000EFBF0000}"/>
    <cellStyle name="20% - Accent1 6 4 4 2" xfId="49319" xr:uid="{00000000-0005-0000-0000-0000F0BF0000}"/>
    <cellStyle name="20% - Accent1 6 4 4 2 2" xfId="49320" xr:uid="{00000000-0005-0000-0000-0000F1BF0000}"/>
    <cellStyle name="20% - Accent1 6 4 4 2 2 2" xfId="49321" xr:uid="{00000000-0005-0000-0000-0000F2BF0000}"/>
    <cellStyle name="20% - Accent1 6 4 4 2 3" xfId="49322" xr:uid="{00000000-0005-0000-0000-0000F3BF0000}"/>
    <cellStyle name="20% - Accent1 6 4 4 3" xfId="49323" xr:uid="{00000000-0005-0000-0000-0000F4BF0000}"/>
    <cellStyle name="20% - Accent1 6 4 4 3 2" xfId="49324" xr:uid="{00000000-0005-0000-0000-0000F5BF0000}"/>
    <cellStyle name="20% - Accent1 6 4 4 4" xfId="49325" xr:uid="{00000000-0005-0000-0000-0000F6BF0000}"/>
    <cellStyle name="20% - Accent1 6 4 5" xfId="49326" xr:uid="{00000000-0005-0000-0000-0000F7BF0000}"/>
    <cellStyle name="20% - Accent1 6 4 5 2" xfId="49327" xr:uid="{00000000-0005-0000-0000-0000F8BF0000}"/>
    <cellStyle name="20% - Accent1 6 4 5 2 2" xfId="49328" xr:uid="{00000000-0005-0000-0000-0000F9BF0000}"/>
    <cellStyle name="20% - Accent1 6 4 5 2 2 2" xfId="49329" xr:uid="{00000000-0005-0000-0000-0000FABF0000}"/>
    <cellStyle name="20% - Accent1 6 4 5 2 3" xfId="49330" xr:uid="{00000000-0005-0000-0000-0000FBBF0000}"/>
    <cellStyle name="20% - Accent1 6 4 5 3" xfId="49331" xr:uid="{00000000-0005-0000-0000-0000FCBF0000}"/>
    <cellStyle name="20% - Accent1 6 4 5 3 2" xfId="49332" xr:uid="{00000000-0005-0000-0000-0000FDBF0000}"/>
    <cellStyle name="20% - Accent1 6 4 5 4" xfId="49333" xr:uid="{00000000-0005-0000-0000-0000FEBF0000}"/>
    <cellStyle name="20% - Accent1 6 4 6" xfId="49334" xr:uid="{00000000-0005-0000-0000-0000FFBF0000}"/>
    <cellStyle name="20% - Accent1 6 4 6 2" xfId="49335" xr:uid="{00000000-0005-0000-0000-000000C00000}"/>
    <cellStyle name="20% - Accent1 6 4 6 2 2" xfId="49336" xr:uid="{00000000-0005-0000-0000-000001C00000}"/>
    <cellStyle name="20% - Accent1 6 4 6 2 2 2" xfId="49337" xr:uid="{00000000-0005-0000-0000-000002C00000}"/>
    <cellStyle name="20% - Accent1 6 4 6 2 3" xfId="49338" xr:uid="{00000000-0005-0000-0000-000003C00000}"/>
    <cellStyle name="20% - Accent1 6 4 6 3" xfId="49339" xr:uid="{00000000-0005-0000-0000-000004C00000}"/>
    <cellStyle name="20% - Accent1 6 4 6 3 2" xfId="49340" xr:uid="{00000000-0005-0000-0000-000005C00000}"/>
    <cellStyle name="20% - Accent1 6 4 6 4" xfId="49341" xr:uid="{00000000-0005-0000-0000-000006C00000}"/>
    <cellStyle name="20% - Accent1 6 4 7" xfId="49342" xr:uid="{00000000-0005-0000-0000-000007C00000}"/>
    <cellStyle name="20% - Accent1 6 4 7 2" xfId="49343" xr:uid="{00000000-0005-0000-0000-000008C00000}"/>
    <cellStyle name="20% - Accent1 6 4 7 2 2" xfId="49344" xr:uid="{00000000-0005-0000-0000-000009C00000}"/>
    <cellStyle name="20% - Accent1 6 4 7 3" xfId="49345" xr:uid="{00000000-0005-0000-0000-00000AC00000}"/>
    <cellStyle name="20% - Accent1 6 4 8" xfId="49346" xr:uid="{00000000-0005-0000-0000-00000BC00000}"/>
    <cellStyle name="20% - Accent1 6 4 8 2" xfId="49347" xr:uid="{00000000-0005-0000-0000-00000CC00000}"/>
    <cellStyle name="20% - Accent1 6 4 8 2 2" xfId="49348" xr:uid="{00000000-0005-0000-0000-00000DC00000}"/>
    <cellStyle name="20% - Accent1 6 4 8 3" xfId="49349" xr:uid="{00000000-0005-0000-0000-00000EC00000}"/>
    <cellStyle name="20% - Accent1 6 4 9" xfId="49350" xr:uid="{00000000-0005-0000-0000-00000FC00000}"/>
    <cellStyle name="20% - Accent1 6 4 9 2" xfId="49351" xr:uid="{00000000-0005-0000-0000-000010C00000}"/>
    <cellStyle name="20% - Accent1 6 5" xfId="49352" xr:uid="{00000000-0005-0000-0000-000011C00000}"/>
    <cellStyle name="20% - Accent1 6 5 10" xfId="49353" xr:uid="{00000000-0005-0000-0000-000012C00000}"/>
    <cellStyle name="20% - Accent1 6 5 10 2" xfId="49354" xr:uid="{00000000-0005-0000-0000-000013C00000}"/>
    <cellStyle name="20% - Accent1 6 5 11" xfId="49355" xr:uid="{00000000-0005-0000-0000-000014C00000}"/>
    <cellStyle name="20% - Accent1 6 5 2" xfId="49356" xr:uid="{00000000-0005-0000-0000-000015C00000}"/>
    <cellStyle name="20% - Accent1 6 5 2 2" xfId="49357" xr:uid="{00000000-0005-0000-0000-000016C00000}"/>
    <cellStyle name="20% - Accent1 6 5 2 2 2" xfId="49358" xr:uid="{00000000-0005-0000-0000-000017C00000}"/>
    <cellStyle name="20% - Accent1 6 5 2 2 2 2" xfId="49359" xr:uid="{00000000-0005-0000-0000-000018C00000}"/>
    <cellStyle name="20% - Accent1 6 5 2 2 2 2 2" xfId="49360" xr:uid="{00000000-0005-0000-0000-000019C00000}"/>
    <cellStyle name="20% - Accent1 6 5 2 2 2 3" xfId="49361" xr:uid="{00000000-0005-0000-0000-00001AC00000}"/>
    <cellStyle name="20% - Accent1 6 5 2 2 3" xfId="49362" xr:uid="{00000000-0005-0000-0000-00001BC00000}"/>
    <cellStyle name="20% - Accent1 6 5 2 2 3 2" xfId="49363" xr:uid="{00000000-0005-0000-0000-00001CC00000}"/>
    <cellStyle name="20% - Accent1 6 5 2 2 4" xfId="49364" xr:uid="{00000000-0005-0000-0000-00001DC00000}"/>
    <cellStyle name="20% - Accent1 6 5 2 3" xfId="49365" xr:uid="{00000000-0005-0000-0000-00001EC00000}"/>
    <cellStyle name="20% - Accent1 6 5 2 3 2" xfId="49366" xr:uid="{00000000-0005-0000-0000-00001FC00000}"/>
    <cellStyle name="20% - Accent1 6 5 2 3 2 2" xfId="49367" xr:uid="{00000000-0005-0000-0000-000020C00000}"/>
    <cellStyle name="20% - Accent1 6 5 2 3 2 2 2" xfId="49368" xr:uid="{00000000-0005-0000-0000-000021C00000}"/>
    <cellStyle name="20% - Accent1 6 5 2 3 2 3" xfId="49369" xr:uid="{00000000-0005-0000-0000-000022C00000}"/>
    <cellStyle name="20% - Accent1 6 5 2 3 3" xfId="49370" xr:uid="{00000000-0005-0000-0000-000023C00000}"/>
    <cellStyle name="20% - Accent1 6 5 2 3 3 2" xfId="49371" xr:uid="{00000000-0005-0000-0000-000024C00000}"/>
    <cellStyle name="20% - Accent1 6 5 2 3 4" xfId="49372" xr:uid="{00000000-0005-0000-0000-000025C00000}"/>
    <cellStyle name="20% - Accent1 6 5 2 4" xfId="49373" xr:uid="{00000000-0005-0000-0000-000026C00000}"/>
    <cellStyle name="20% - Accent1 6 5 2 4 2" xfId="49374" xr:uid="{00000000-0005-0000-0000-000027C00000}"/>
    <cellStyle name="20% - Accent1 6 5 2 4 2 2" xfId="49375" xr:uid="{00000000-0005-0000-0000-000028C00000}"/>
    <cellStyle name="20% - Accent1 6 5 2 4 2 2 2" xfId="49376" xr:uid="{00000000-0005-0000-0000-000029C00000}"/>
    <cellStyle name="20% - Accent1 6 5 2 4 2 3" xfId="49377" xr:uid="{00000000-0005-0000-0000-00002AC00000}"/>
    <cellStyle name="20% - Accent1 6 5 2 4 3" xfId="49378" xr:uid="{00000000-0005-0000-0000-00002BC00000}"/>
    <cellStyle name="20% - Accent1 6 5 2 4 3 2" xfId="49379" xr:uid="{00000000-0005-0000-0000-00002CC00000}"/>
    <cellStyle name="20% - Accent1 6 5 2 4 4" xfId="49380" xr:uid="{00000000-0005-0000-0000-00002DC00000}"/>
    <cellStyle name="20% - Accent1 6 5 2 5" xfId="49381" xr:uid="{00000000-0005-0000-0000-00002EC00000}"/>
    <cellStyle name="20% - Accent1 6 5 2 5 2" xfId="49382" xr:uid="{00000000-0005-0000-0000-00002FC00000}"/>
    <cellStyle name="20% - Accent1 6 5 2 5 2 2" xfId="49383" xr:uid="{00000000-0005-0000-0000-000030C00000}"/>
    <cellStyle name="20% - Accent1 6 5 2 5 3" xfId="49384" xr:uid="{00000000-0005-0000-0000-000031C00000}"/>
    <cellStyle name="20% - Accent1 6 5 2 6" xfId="49385" xr:uid="{00000000-0005-0000-0000-000032C00000}"/>
    <cellStyle name="20% - Accent1 6 5 2 6 2" xfId="49386" xr:uid="{00000000-0005-0000-0000-000033C00000}"/>
    <cellStyle name="20% - Accent1 6 5 2 6 2 2" xfId="49387" xr:uid="{00000000-0005-0000-0000-000034C00000}"/>
    <cellStyle name="20% - Accent1 6 5 2 6 3" xfId="49388" xr:uid="{00000000-0005-0000-0000-000035C00000}"/>
    <cellStyle name="20% - Accent1 6 5 2 7" xfId="49389" xr:uid="{00000000-0005-0000-0000-000036C00000}"/>
    <cellStyle name="20% - Accent1 6 5 2 7 2" xfId="49390" xr:uid="{00000000-0005-0000-0000-000037C00000}"/>
    <cellStyle name="20% - Accent1 6 5 2 8" xfId="49391" xr:uid="{00000000-0005-0000-0000-000038C00000}"/>
    <cellStyle name="20% - Accent1 6 5 2 8 2" xfId="49392" xr:uid="{00000000-0005-0000-0000-000039C00000}"/>
    <cellStyle name="20% - Accent1 6 5 2 9" xfId="49393" xr:uid="{00000000-0005-0000-0000-00003AC00000}"/>
    <cellStyle name="20% - Accent1 6 5 3" xfId="49394" xr:uid="{00000000-0005-0000-0000-00003BC00000}"/>
    <cellStyle name="20% - Accent1 6 5 3 2" xfId="49395" xr:uid="{00000000-0005-0000-0000-00003CC00000}"/>
    <cellStyle name="20% - Accent1 6 5 3 2 2" xfId="49396" xr:uid="{00000000-0005-0000-0000-00003DC00000}"/>
    <cellStyle name="20% - Accent1 6 5 3 2 2 2" xfId="49397" xr:uid="{00000000-0005-0000-0000-00003EC00000}"/>
    <cellStyle name="20% - Accent1 6 5 3 2 2 2 2" xfId="49398" xr:uid="{00000000-0005-0000-0000-00003FC00000}"/>
    <cellStyle name="20% - Accent1 6 5 3 2 2 3" xfId="49399" xr:uid="{00000000-0005-0000-0000-000040C00000}"/>
    <cellStyle name="20% - Accent1 6 5 3 2 3" xfId="49400" xr:uid="{00000000-0005-0000-0000-000041C00000}"/>
    <cellStyle name="20% - Accent1 6 5 3 2 3 2" xfId="49401" xr:uid="{00000000-0005-0000-0000-000042C00000}"/>
    <cellStyle name="20% - Accent1 6 5 3 2 4" xfId="49402" xr:uid="{00000000-0005-0000-0000-000043C00000}"/>
    <cellStyle name="20% - Accent1 6 5 3 3" xfId="49403" xr:uid="{00000000-0005-0000-0000-000044C00000}"/>
    <cellStyle name="20% - Accent1 6 5 3 3 2" xfId="49404" xr:uid="{00000000-0005-0000-0000-000045C00000}"/>
    <cellStyle name="20% - Accent1 6 5 3 3 2 2" xfId="49405" xr:uid="{00000000-0005-0000-0000-000046C00000}"/>
    <cellStyle name="20% - Accent1 6 5 3 3 2 2 2" xfId="49406" xr:uid="{00000000-0005-0000-0000-000047C00000}"/>
    <cellStyle name="20% - Accent1 6 5 3 3 2 3" xfId="49407" xr:uid="{00000000-0005-0000-0000-000048C00000}"/>
    <cellStyle name="20% - Accent1 6 5 3 3 3" xfId="49408" xr:uid="{00000000-0005-0000-0000-000049C00000}"/>
    <cellStyle name="20% - Accent1 6 5 3 3 3 2" xfId="49409" xr:uid="{00000000-0005-0000-0000-00004AC00000}"/>
    <cellStyle name="20% - Accent1 6 5 3 3 4" xfId="49410" xr:uid="{00000000-0005-0000-0000-00004BC00000}"/>
    <cellStyle name="20% - Accent1 6 5 3 4" xfId="49411" xr:uid="{00000000-0005-0000-0000-00004CC00000}"/>
    <cellStyle name="20% - Accent1 6 5 3 4 2" xfId="49412" xr:uid="{00000000-0005-0000-0000-00004DC00000}"/>
    <cellStyle name="20% - Accent1 6 5 3 4 2 2" xfId="49413" xr:uid="{00000000-0005-0000-0000-00004EC00000}"/>
    <cellStyle name="20% - Accent1 6 5 3 4 2 2 2" xfId="49414" xr:uid="{00000000-0005-0000-0000-00004FC00000}"/>
    <cellStyle name="20% - Accent1 6 5 3 4 2 3" xfId="49415" xr:uid="{00000000-0005-0000-0000-000050C00000}"/>
    <cellStyle name="20% - Accent1 6 5 3 4 3" xfId="49416" xr:uid="{00000000-0005-0000-0000-000051C00000}"/>
    <cellStyle name="20% - Accent1 6 5 3 4 3 2" xfId="49417" xr:uid="{00000000-0005-0000-0000-000052C00000}"/>
    <cellStyle name="20% - Accent1 6 5 3 4 4" xfId="49418" xr:uid="{00000000-0005-0000-0000-000053C00000}"/>
    <cellStyle name="20% - Accent1 6 5 3 5" xfId="49419" xr:uid="{00000000-0005-0000-0000-000054C00000}"/>
    <cellStyle name="20% - Accent1 6 5 3 5 2" xfId="49420" xr:uid="{00000000-0005-0000-0000-000055C00000}"/>
    <cellStyle name="20% - Accent1 6 5 3 5 2 2" xfId="49421" xr:uid="{00000000-0005-0000-0000-000056C00000}"/>
    <cellStyle name="20% - Accent1 6 5 3 5 3" xfId="49422" xr:uid="{00000000-0005-0000-0000-000057C00000}"/>
    <cellStyle name="20% - Accent1 6 5 3 6" xfId="49423" xr:uid="{00000000-0005-0000-0000-000058C00000}"/>
    <cellStyle name="20% - Accent1 6 5 3 6 2" xfId="49424" xr:uid="{00000000-0005-0000-0000-000059C00000}"/>
    <cellStyle name="20% - Accent1 6 5 3 6 2 2" xfId="49425" xr:uid="{00000000-0005-0000-0000-00005AC00000}"/>
    <cellStyle name="20% - Accent1 6 5 3 6 3" xfId="49426" xr:uid="{00000000-0005-0000-0000-00005BC00000}"/>
    <cellStyle name="20% - Accent1 6 5 3 7" xfId="49427" xr:uid="{00000000-0005-0000-0000-00005CC00000}"/>
    <cellStyle name="20% - Accent1 6 5 3 7 2" xfId="49428" xr:uid="{00000000-0005-0000-0000-00005DC00000}"/>
    <cellStyle name="20% - Accent1 6 5 3 8" xfId="49429" xr:uid="{00000000-0005-0000-0000-00005EC00000}"/>
    <cellStyle name="20% - Accent1 6 5 3 8 2" xfId="49430" xr:uid="{00000000-0005-0000-0000-00005FC00000}"/>
    <cellStyle name="20% - Accent1 6 5 3 9" xfId="49431" xr:uid="{00000000-0005-0000-0000-000060C00000}"/>
    <cellStyle name="20% - Accent1 6 5 4" xfId="49432" xr:uid="{00000000-0005-0000-0000-000061C00000}"/>
    <cellStyle name="20% - Accent1 6 5 4 2" xfId="49433" xr:uid="{00000000-0005-0000-0000-000062C00000}"/>
    <cellStyle name="20% - Accent1 6 5 4 2 2" xfId="49434" xr:uid="{00000000-0005-0000-0000-000063C00000}"/>
    <cellStyle name="20% - Accent1 6 5 4 2 2 2" xfId="49435" xr:uid="{00000000-0005-0000-0000-000064C00000}"/>
    <cellStyle name="20% - Accent1 6 5 4 2 3" xfId="49436" xr:uid="{00000000-0005-0000-0000-000065C00000}"/>
    <cellStyle name="20% - Accent1 6 5 4 3" xfId="49437" xr:uid="{00000000-0005-0000-0000-000066C00000}"/>
    <cellStyle name="20% - Accent1 6 5 4 3 2" xfId="49438" xr:uid="{00000000-0005-0000-0000-000067C00000}"/>
    <cellStyle name="20% - Accent1 6 5 4 4" xfId="49439" xr:uid="{00000000-0005-0000-0000-000068C00000}"/>
    <cellStyle name="20% - Accent1 6 5 5" xfId="49440" xr:uid="{00000000-0005-0000-0000-000069C00000}"/>
    <cellStyle name="20% - Accent1 6 5 5 2" xfId="49441" xr:uid="{00000000-0005-0000-0000-00006AC00000}"/>
    <cellStyle name="20% - Accent1 6 5 5 2 2" xfId="49442" xr:uid="{00000000-0005-0000-0000-00006BC00000}"/>
    <cellStyle name="20% - Accent1 6 5 5 2 2 2" xfId="49443" xr:uid="{00000000-0005-0000-0000-00006CC00000}"/>
    <cellStyle name="20% - Accent1 6 5 5 2 3" xfId="49444" xr:uid="{00000000-0005-0000-0000-00006DC00000}"/>
    <cellStyle name="20% - Accent1 6 5 5 3" xfId="49445" xr:uid="{00000000-0005-0000-0000-00006EC00000}"/>
    <cellStyle name="20% - Accent1 6 5 5 3 2" xfId="49446" xr:uid="{00000000-0005-0000-0000-00006FC00000}"/>
    <cellStyle name="20% - Accent1 6 5 5 4" xfId="49447" xr:uid="{00000000-0005-0000-0000-000070C00000}"/>
    <cellStyle name="20% - Accent1 6 5 6" xfId="49448" xr:uid="{00000000-0005-0000-0000-000071C00000}"/>
    <cellStyle name="20% - Accent1 6 5 6 2" xfId="49449" xr:uid="{00000000-0005-0000-0000-000072C00000}"/>
    <cellStyle name="20% - Accent1 6 5 6 2 2" xfId="49450" xr:uid="{00000000-0005-0000-0000-000073C00000}"/>
    <cellStyle name="20% - Accent1 6 5 6 2 2 2" xfId="49451" xr:uid="{00000000-0005-0000-0000-000074C00000}"/>
    <cellStyle name="20% - Accent1 6 5 6 2 3" xfId="49452" xr:uid="{00000000-0005-0000-0000-000075C00000}"/>
    <cellStyle name="20% - Accent1 6 5 6 3" xfId="49453" xr:uid="{00000000-0005-0000-0000-000076C00000}"/>
    <cellStyle name="20% - Accent1 6 5 6 3 2" xfId="49454" xr:uid="{00000000-0005-0000-0000-000077C00000}"/>
    <cellStyle name="20% - Accent1 6 5 6 4" xfId="49455" xr:uid="{00000000-0005-0000-0000-000078C00000}"/>
    <cellStyle name="20% - Accent1 6 5 7" xfId="49456" xr:uid="{00000000-0005-0000-0000-000079C00000}"/>
    <cellStyle name="20% - Accent1 6 5 7 2" xfId="49457" xr:uid="{00000000-0005-0000-0000-00007AC00000}"/>
    <cellStyle name="20% - Accent1 6 5 7 2 2" xfId="49458" xr:uid="{00000000-0005-0000-0000-00007BC00000}"/>
    <cellStyle name="20% - Accent1 6 5 7 3" xfId="49459" xr:uid="{00000000-0005-0000-0000-00007CC00000}"/>
    <cellStyle name="20% - Accent1 6 5 8" xfId="49460" xr:uid="{00000000-0005-0000-0000-00007DC00000}"/>
    <cellStyle name="20% - Accent1 6 5 8 2" xfId="49461" xr:uid="{00000000-0005-0000-0000-00007EC00000}"/>
    <cellStyle name="20% - Accent1 6 5 8 2 2" xfId="49462" xr:uid="{00000000-0005-0000-0000-00007FC00000}"/>
    <cellStyle name="20% - Accent1 6 5 8 3" xfId="49463" xr:uid="{00000000-0005-0000-0000-000080C00000}"/>
    <cellStyle name="20% - Accent1 6 5 9" xfId="49464" xr:uid="{00000000-0005-0000-0000-000081C00000}"/>
    <cellStyle name="20% - Accent1 6 5 9 2" xfId="49465" xr:uid="{00000000-0005-0000-0000-000082C00000}"/>
    <cellStyle name="20% - Accent1 6 6" xfId="49466" xr:uid="{00000000-0005-0000-0000-000083C00000}"/>
    <cellStyle name="20% - Accent1 6 6 10" xfId="49467" xr:uid="{00000000-0005-0000-0000-000084C00000}"/>
    <cellStyle name="20% - Accent1 6 6 10 2" xfId="49468" xr:uid="{00000000-0005-0000-0000-000085C00000}"/>
    <cellStyle name="20% - Accent1 6 6 11" xfId="49469" xr:uid="{00000000-0005-0000-0000-000086C00000}"/>
    <cellStyle name="20% - Accent1 6 6 2" xfId="49470" xr:uid="{00000000-0005-0000-0000-000087C00000}"/>
    <cellStyle name="20% - Accent1 6 6 2 2" xfId="49471" xr:uid="{00000000-0005-0000-0000-000088C00000}"/>
    <cellStyle name="20% - Accent1 6 6 2 2 2" xfId="49472" xr:uid="{00000000-0005-0000-0000-000089C00000}"/>
    <cellStyle name="20% - Accent1 6 6 2 2 2 2" xfId="49473" xr:uid="{00000000-0005-0000-0000-00008AC00000}"/>
    <cellStyle name="20% - Accent1 6 6 2 2 2 2 2" xfId="49474" xr:uid="{00000000-0005-0000-0000-00008BC00000}"/>
    <cellStyle name="20% - Accent1 6 6 2 2 2 3" xfId="49475" xr:uid="{00000000-0005-0000-0000-00008CC00000}"/>
    <cellStyle name="20% - Accent1 6 6 2 2 3" xfId="49476" xr:uid="{00000000-0005-0000-0000-00008DC00000}"/>
    <cellStyle name="20% - Accent1 6 6 2 2 3 2" xfId="49477" xr:uid="{00000000-0005-0000-0000-00008EC00000}"/>
    <cellStyle name="20% - Accent1 6 6 2 2 4" xfId="49478" xr:uid="{00000000-0005-0000-0000-00008FC00000}"/>
    <cellStyle name="20% - Accent1 6 6 2 3" xfId="49479" xr:uid="{00000000-0005-0000-0000-000090C00000}"/>
    <cellStyle name="20% - Accent1 6 6 2 3 2" xfId="49480" xr:uid="{00000000-0005-0000-0000-000091C00000}"/>
    <cellStyle name="20% - Accent1 6 6 2 3 2 2" xfId="49481" xr:uid="{00000000-0005-0000-0000-000092C00000}"/>
    <cellStyle name="20% - Accent1 6 6 2 3 2 2 2" xfId="49482" xr:uid="{00000000-0005-0000-0000-000093C00000}"/>
    <cellStyle name="20% - Accent1 6 6 2 3 2 3" xfId="49483" xr:uid="{00000000-0005-0000-0000-000094C00000}"/>
    <cellStyle name="20% - Accent1 6 6 2 3 3" xfId="49484" xr:uid="{00000000-0005-0000-0000-000095C00000}"/>
    <cellStyle name="20% - Accent1 6 6 2 3 3 2" xfId="49485" xr:uid="{00000000-0005-0000-0000-000096C00000}"/>
    <cellStyle name="20% - Accent1 6 6 2 3 4" xfId="49486" xr:uid="{00000000-0005-0000-0000-000097C00000}"/>
    <cellStyle name="20% - Accent1 6 6 2 4" xfId="49487" xr:uid="{00000000-0005-0000-0000-000098C00000}"/>
    <cellStyle name="20% - Accent1 6 6 2 4 2" xfId="49488" xr:uid="{00000000-0005-0000-0000-000099C00000}"/>
    <cellStyle name="20% - Accent1 6 6 2 4 2 2" xfId="49489" xr:uid="{00000000-0005-0000-0000-00009AC00000}"/>
    <cellStyle name="20% - Accent1 6 6 2 4 2 2 2" xfId="49490" xr:uid="{00000000-0005-0000-0000-00009BC00000}"/>
    <cellStyle name="20% - Accent1 6 6 2 4 2 3" xfId="49491" xr:uid="{00000000-0005-0000-0000-00009CC00000}"/>
    <cellStyle name="20% - Accent1 6 6 2 4 3" xfId="49492" xr:uid="{00000000-0005-0000-0000-00009DC00000}"/>
    <cellStyle name="20% - Accent1 6 6 2 4 3 2" xfId="49493" xr:uid="{00000000-0005-0000-0000-00009EC00000}"/>
    <cellStyle name="20% - Accent1 6 6 2 4 4" xfId="49494" xr:uid="{00000000-0005-0000-0000-00009FC00000}"/>
    <cellStyle name="20% - Accent1 6 6 2 5" xfId="49495" xr:uid="{00000000-0005-0000-0000-0000A0C00000}"/>
    <cellStyle name="20% - Accent1 6 6 2 5 2" xfId="49496" xr:uid="{00000000-0005-0000-0000-0000A1C00000}"/>
    <cellStyle name="20% - Accent1 6 6 2 5 2 2" xfId="49497" xr:uid="{00000000-0005-0000-0000-0000A2C00000}"/>
    <cellStyle name="20% - Accent1 6 6 2 5 3" xfId="49498" xr:uid="{00000000-0005-0000-0000-0000A3C00000}"/>
    <cellStyle name="20% - Accent1 6 6 2 6" xfId="49499" xr:uid="{00000000-0005-0000-0000-0000A4C00000}"/>
    <cellStyle name="20% - Accent1 6 6 2 6 2" xfId="49500" xr:uid="{00000000-0005-0000-0000-0000A5C00000}"/>
    <cellStyle name="20% - Accent1 6 6 2 6 2 2" xfId="49501" xr:uid="{00000000-0005-0000-0000-0000A6C00000}"/>
    <cellStyle name="20% - Accent1 6 6 2 6 3" xfId="49502" xr:uid="{00000000-0005-0000-0000-0000A7C00000}"/>
    <cellStyle name="20% - Accent1 6 6 2 7" xfId="49503" xr:uid="{00000000-0005-0000-0000-0000A8C00000}"/>
    <cellStyle name="20% - Accent1 6 6 2 7 2" xfId="49504" xr:uid="{00000000-0005-0000-0000-0000A9C00000}"/>
    <cellStyle name="20% - Accent1 6 6 2 8" xfId="49505" xr:uid="{00000000-0005-0000-0000-0000AAC00000}"/>
    <cellStyle name="20% - Accent1 6 6 2 8 2" xfId="49506" xr:uid="{00000000-0005-0000-0000-0000ABC00000}"/>
    <cellStyle name="20% - Accent1 6 6 2 9" xfId="49507" xr:uid="{00000000-0005-0000-0000-0000ACC00000}"/>
    <cellStyle name="20% - Accent1 6 6 3" xfId="49508" xr:uid="{00000000-0005-0000-0000-0000ADC00000}"/>
    <cellStyle name="20% - Accent1 6 6 3 2" xfId="49509" xr:uid="{00000000-0005-0000-0000-0000AEC00000}"/>
    <cellStyle name="20% - Accent1 6 6 3 2 2" xfId="49510" xr:uid="{00000000-0005-0000-0000-0000AFC00000}"/>
    <cellStyle name="20% - Accent1 6 6 3 2 2 2" xfId="49511" xr:uid="{00000000-0005-0000-0000-0000B0C00000}"/>
    <cellStyle name="20% - Accent1 6 6 3 2 2 2 2" xfId="49512" xr:uid="{00000000-0005-0000-0000-0000B1C00000}"/>
    <cellStyle name="20% - Accent1 6 6 3 2 2 3" xfId="49513" xr:uid="{00000000-0005-0000-0000-0000B2C00000}"/>
    <cellStyle name="20% - Accent1 6 6 3 2 3" xfId="49514" xr:uid="{00000000-0005-0000-0000-0000B3C00000}"/>
    <cellStyle name="20% - Accent1 6 6 3 2 3 2" xfId="49515" xr:uid="{00000000-0005-0000-0000-0000B4C00000}"/>
    <cellStyle name="20% - Accent1 6 6 3 2 4" xfId="49516" xr:uid="{00000000-0005-0000-0000-0000B5C00000}"/>
    <cellStyle name="20% - Accent1 6 6 3 3" xfId="49517" xr:uid="{00000000-0005-0000-0000-0000B6C00000}"/>
    <cellStyle name="20% - Accent1 6 6 3 3 2" xfId="49518" xr:uid="{00000000-0005-0000-0000-0000B7C00000}"/>
    <cellStyle name="20% - Accent1 6 6 3 3 2 2" xfId="49519" xr:uid="{00000000-0005-0000-0000-0000B8C00000}"/>
    <cellStyle name="20% - Accent1 6 6 3 3 2 2 2" xfId="49520" xr:uid="{00000000-0005-0000-0000-0000B9C00000}"/>
    <cellStyle name="20% - Accent1 6 6 3 3 2 3" xfId="49521" xr:uid="{00000000-0005-0000-0000-0000BAC00000}"/>
    <cellStyle name="20% - Accent1 6 6 3 3 3" xfId="49522" xr:uid="{00000000-0005-0000-0000-0000BBC00000}"/>
    <cellStyle name="20% - Accent1 6 6 3 3 3 2" xfId="49523" xr:uid="{00000000-0005-0000-0000-0000BCC00000}"/>
    <cellStyle name="20% - Accent1 6 6 3 3 4" xfId="49524" xr:uid="{00000000-0005-0000-0000-0000BDC00000}"/>
    <cellStyle name="20% - Accent1 6 6 3 4" xfId="49525" xr:uid="{00000000-0005-0000-0000-0000BEC00000}"/>
    <cellStyle name="20% - Accent1 6 6 3 4 2" xfId="49526" xr:uid="{00000000-0005-0000-0000-0000BFC00000}"/>
    <cellStyle name="20% - Accent1 6 6 3 4 2 2" xfId="49527" xr:uid="{00000000-0005-0000-0000-0000C0C00000}"/>
    <cellStyle name="20% - Accent1 6 6 3 4 2 2 2" xfId="49528" xr:uid="{00000000-0005-0000-0000-0000C1C00000}"/>
    <cellStyle name="20% - Accent1 6 6 3 4 2 3" xfId="49529" xr:uid="{00000000-0005-0000-0000-0000C2C00000}"/>
    <cellStyle name="20% - Accent1 6 6 3 4 3" xfId="49530" xr:uid="{00000000-0005-0000-0000-0000C3C00000}"/>
    <cellStyle name="20% - Accent1 6 6 3 4 3 2" xfId="49531" xr:uid="{00000000-0005-0000-0000-0000C4C00000}"/>
    <cellStyle name="20% - Accent1 6 6 3 4 4" xfId="49532" xr:uid="{00000000-0005-0000-0000-0000C5C00000}"/>
    <cellStyle name="20% - Accent1 6 6 3 5" xfId="49533" xr:uid="{00000000-0005-0000-0000-0000C6C00000}"/>
    <cellStyle name="20% - Accent1 6 6 3 5 2" xfId="49534" xr:uid="{00000000-0005-0000-0000-0000C7C00000}"/>
    <cellStyle name="20% - Accent1 6 6 3 5 2 2" xfId="49535" xr:uid="{00000000-0005-0000-0000-0000C8C00000}"/>
    <cellStyle name="20% - Accent1 6 6 3 5 3" xfId="49536" xr:uid="{00000000-0005-0000-0000-0000C9C00000}"/>
    <cellStyle name="20% - Accent1 6 6 3 6" xfId="49537" xr:uid="{00000000-0005-0000-0000-0000CAC00000}"/>
    <cellStyle name="20% - Accent1 6 6 3 6 2" xfId="49538" xr:uid="{00000000-0005-0000-0000-0000CBC00000}"/>
    <cellStyle name="20% - Accent1 6 6 3 6 2 2" xfId="49539" xr:uid="{00000000-0005-0000-0000-0000CCC00000}"/>
    <cellStyle name="20% - Accent1 6 6 3 6 3" xfId="49540" xr:uid="{00000000-0005-0000-0000-0000CDC00000}"/>
    <cellStyle name="20% - Accent1 6 6 3 7" xfId="49541" xr:uid="{00000000-0005-0000-0000-0000CEC00000}"/>
    <cellStyle name="20% - Accent1 6 6 3 7 2" xfId="49542" xr:uid="{00000000-0005-0000-0000-0000CFC00000}"/>
    <cellStyle name="20% - Accent1 6 6 3 8" xfId="49543" xr:uid="{00000000-0005-0000-0000-0000D0C00000}"/>
    <cellStyle name="20% - Accent1 6 6 3 8 2" xfId="49544" xr:uid="{00000000-0005-0000-0000-0000D1C00000}"/>
    <cellStyle name="20% - Accent1 6 6 3 9" xfId="49545" xr:uid="{00000000-0005-0000-0000-0000D2C00000}"/>
    <cellStyle name="20% - Accent1 6 6 4" xfId="49546" xr:uid="{00000000-0005-0000-0000-0000D3C00000}"/>
    <cellStyle name="20% - Accent1 6 6 4 2" xfId="49547" xr:uid="{00000000-0005-0000-0000-0000D4C00000}"/>
    <cellStyle name="20% - Accent1 6 6 4 2 2" xfId="49548" xr:uid="{00000000-0005-0000-0000-0000D5C00000}"/>
    <cellStyle name="20% - Accent1 6 6 4 2 2 2" xfId="49549" xr:uid="{00000000-0005-0000-0000-0000D6C00000}"/>
    <cellStyle name="20% - Accent1 6 6 4 2 3" xfId="49550" xr:uid="{00000000-0005-0000-0000-0000D7C00000}"/>
    <cellStyle name="20% - Accent1 6 6 4 3" xfId="49551" xr:uid="{00000000-0005-0000-0000-0000D8C00000}"/>
    <cellStyle name="20% - Accent1 6 6 4 3 2" xfId="49552" xr:uid="{00000000-0005-0000-0000-0000D9C00000}"/>
    <cellStyle name="20% - Accent1 6 6 4 4" xfId="49553" xr:uid="{00000000-0005-0000-0000-0000DAC00000}"/>
    <cellStyle name="20% - Accent1 6 6 5" xfId="49554" xr:uid="{00000000-0005-0000-0000-0000DBC00000}"/>
    <cellStyle name="20% - Accent1 6 6 5 2" xfId="49555" xr:uid="{00000000-0005-0000-0000-0000DCC00000}"/>
    <cellStyle name="20% - Accent1 6 6 5 2 2" xfId="49556" xr:uid="{00000000-0005-0000-0000-0000DDC00000}"/>
    <cellStyle name="20% - Accent1 6 6 5 2 2 2" xfId="49557" xr:uid="{00000000-0005-0000-0000-0000DEC00000}"/>
    <cellStyle name="20% - Accent1 6 6 5 2 3" xfId="49558" xr:uid="{00000000-0005-0000-0000-0000DFC00000}"/>
    <cellStyle name="20% - Accent1 6 6 5 3" xfId="49559" xr:uid="{00000000-0005-0000-0000-0000E0C00000}"/>
    <cellStyle name="20% - Accent1 6 6 5 3 2" xfId="49560" xr:uid="{00000000-0005-0000-0000-0000E1C00000}"/>
    <cellStyle name="20% - Accent1 6 6 5 4" xfId="49561" xr:uid="{00000000-0005-0000-0000-0000E2C00000}"/>
    <cellStyle name="20% - Accent1 6 6 6" xfId="49562" xr:uid="{00000000-0005-0000-0000-0000E3C00000}"/>
    <cellStyle name="20% - Accent1 6 6 6 2" xfId="49563" xr:uid="{00000000-0005-0000-0000-0000E4C00000}"/>
    <cellStyle name="20% - Accent1 6 6 6 2 2" xfId="49564" xr:uid="{00000000-0005-0000-0000-0000E5C00000}"/>
    <cellStyle name="20% - Accent1 6 6 6 2 2 2" xfId="49565" xr:uid="{00000000-0005-0000-0000-0000E6C00000}"/>
    <cellStyle name="20% - Accent1 6 6 6 2 3" xfId="49566" xr:uid="{00000000-0005-0000-0000-0000E7C00000}"/>
    <cellStyle name="20% - Accent1 6 6 6 3" xfId="49567" xr:uid="{00000000-0005-0000-0000-0000E8C00000}"/>
    <cellStyle name="20% - Accent1 6 6 6 3 2" xfId="49568" xr:uid="{00000000-0005-0000-0000-0000E9C00000}"/>
    <cellStyle name="20% - Accent1 6 6 6 4" xfId="49569" xr:uid="{00000000-0005-0000-0000-0000EAC00000}"/>
    <cellStyle name="20% - Accent1 6 6 7" xfId="49570" xr:uid="{00000000-0005-0000-0000-0000EBC00000}"/>
    <cellStyle name="20% - Accent1 6 6 7 2" xfId="49571" xr:uid="{00000000-0005-0000-0000-0000ECC00000}"/>
    <cellStyle name="20% - Accent1 6 6 7 2 2" xfId="49572" xr:uid="{00000000-0005-0000-0000-0000EDC00000}"/>
    <cellStyle name="20% - Accent1 6 6 7 3" xfId="49573" xr:uid="{00000000-0005-0000-0000-0000EEC00000}"/>
    <cellStyle name="20% - Accent1 6 6 8" xfId="49574" xr:uid="{00000000-0005-0000-0000-0000EFC00000}"/>
    <cellStyle name="20% - Accent1 6 6 8 2" xfId="49575" xr:uid="{00000000-0005-0000-0000-0000F0C00000}"/>
    <cellStyle name="20% - Accent1 6 6 8 2 2" xfId="49576" xr:uid="{00000000-0005-0000-0000-0000F1C00000}"/>
    <cellStyle name="20% - Accent1 6 6 8 3" xfId="49577" xr:uid="{00000000-0005-0000-0000-0000F2C00000}"/>
    <cellStyle name="20% - Accent1 6 6 9" xfId="49578" xr:uid="{00000000-0005-0000-0000-0000F3C00000}"/>
    <cellStyle name="20% - Accent1 6 6 9 2" xfId="49579" xr:uid="{00000000-0005-0000-0000-0000F4C00000}"/>
    <cellStyle name="20% - Accent1 6 7" xfId="49580" xr:uid="{00000000-0005-0000-0000-0000F5C00000}"/>
    <cellStyle name="20% - Accent1 6 7 2" xfId="49581" xr:uid="{00000000-0005-0000-0000-0000F6C00000}"/>
    <cellStyle name="20% - Accent1 6 7 2 2" xfId="49582" xr:uid="{00000000-0005-0000-0000-0000F7C00000}"/>
    <cellStyle name="20% - Accent1 6 7 2 2 2" xfId="49583" xr:uid="{00000000-0005-0000-0000-0000F8C00000}"/>
    <cellStyle name="20% - Accent1 6 7 2 2 2 2" xfId="49584" xr:uid="{00000000-0005-0000-0000-0000F9C00000}"/>
    <cellStyle name="20% - Accent1 6 7 2 2 3" xfId="49585" xr:uid="{00000000-0005-0000-0000-0000FAC00000}"/>
    <cellStyle name="20% - Accent1 6 7 2 3" xfId="49586" xr:uid="{00000000-0005-0000-0000-0000FBC00000}"/>
    <cellStyle name="20% - Accent1 6 7 2 3 2" xfId="49587" xr:uid="{00000000-0005-0000-0000-0000FCC00000}"/>
    <cellStyle name="20% - Accent1 6 7 2 4" xfId="49588" xr:uid="{00000000-0005-0000-0000-0000FDC00000}"/>
    <cellStyle name="20% - Accent1 6 7 3" xfId="49589" xr:uid="{00000000-0005-0000-0000-0000FEC00000}"/>
    <cellStyle name="20% - Accent1 6 7 3 2" xfId="49590" xr:uid="{00000000-0005-0000-0000-0000FFC00000}"/>
    <cellStyle name="20% - Accent1 6 7 3 2 2" xfId="49591" xr:uid="{00000000-0005-0000-0000-000000C10000}"/>
    <cellStyle name="20% - Accent1 6 7 3 2 2 2" xfId="49592" xr:uid="{00000000-0005-0000-0000-000001C10000}"/>
    <cellStyle name="20% - Accent1 6 7 3 2 3" xfId="49593" xr:uid="{00000000-0005-0000-0000-000002C10000}"/>
    <cellStyle name="20% - Accent1 6 7 3 3" xfId="49594" xr:uid="{00000000-0005-0000-0000-000003C10000}"/>
    <cellStyle name="20% - Accent1 6 7 3 3 2" xfId="49595" xr:uid="{00000000-0005-0000-0000-000004C10000}"/>
    <cellStyle name="20% - Accent1 6 7 3 4" xfId="49596" xr:uid="{00000000-0005-0000-0000-000005C10000}"/>
    <cellStyle name="20% - Accent1 6 7 4" xfId="49597" xr:uid="{00000000-0005-0000-0000-000006C10000}"/>
    <cellStyle name="20% - Accent1 6 7 4 2" xfId="49598" xr:uid="{00000000-0005-0000-0000-000007C10000}"/>
    <cellStyle name="20% - Accent1 6 7 4 2 2" xfId="49599" xr:uid="{00000000-0005-0000-0000-000008C10000}"/>
    <cellStyle name="20% - Accent1 6 7 4 2 2 2" xfId="49600" xr:uid="{00000000-0005-0000-0000-000009C10000}"/>
    <cellStyle name="20% - Accent1 6 7 4 2 3" xfId="49601" xr:uid="{00000000-0005-0000-0000-00000AC10000}"/>
    <cellStyle name="20% - Accent1 6 7 4 3" xfId="49602" xr:uid="{00000000-0005-0000-0000-00000BC10000}"/>
    <cellStyle name="20% - Accent1 6 7 4 3 2" xfId="49603" xr:uid="{00000000-0005-0000-0000-00000CC10000}"/>
    <cellStyle name="20% - Accent1 6 7 4 4" xfId="49604" xr:uid="{00000000-0005-0000-0000-00000DC10000}"/>
    <cellStyle name="20% - Accent1 6 7 5" xfId="49605" xr:uid="{00000000-0005-0000-0000-00000EC10000}"/>
    <cellStyle name="20% - Accent1 6 7 5 2" xfId="49606" xr:uid="{00000000-0005-0000-0000-00000FC10000}"/>
    <cellStyle name="20% - Accent1 6 7 5 2 2" xfId="49607" xr:uid="{00000000-0005-0000-0000-000010C10000}"/>
    <cellStyle name="20% - Accent1 6 7 5 3" xfId="49608" xr:uid="{00000000-0005-0000-0000-000011C10000}"/>
    <cellStyle name="20% - Accent1 6 7 6" xfId="49609" xr:uid="{00000000-0005-0000-0000-000012C10000}"/>
    <cellStyle name="20% - Accent1 6 7 6 2" xfId="49610" xr:uid="{00000000-0005-0000-0000-000013C10000}"/>
    <cellStyle name="20% - Accent1 6 7 6 2 2" xfId="49611" xr:uid="{00000000-0005-0000-0000-000014C10000}"/>
    <cellStyle name="20% - Accent1 6 7 6 3" xfId="49612" xr:uid="{00000000-0005-0000-0000-000015C10000}"/>
    <cellStyle name="20% - Accent1 6 7 7" xfId="49613" xr:uid="{00000000-0005-0000-0000-000016C10000}"/>
    <cellStyle name="20% - Accent1 6 7 7 2" xfId="49614" xr:uid="{00000000-0005-0000-0000-000017C10000}"/>
    <cellStyle name="20% - Accent1 6 7 8" xfId="49615" xr:uid="{00000000-0005-0000-0000-000018C10000}"/>
    <cellStyle name="20% - Accent1 6 7 8 2" xfId="49616" xr:uid="{00000000-0005-0000-0000-000019C10000}"/>
    <cellStyle name="20% - Accent1 6 7 9" xfId="49617" xr:uid="{00000000-0005-0000-0000-00001AC10000}"/>
    <cellStyle name="20% - Accent1 6 8" xfId="49618" xr:uid="{00000000-0005-0000-0000-00001BC10000}"/>
    <cellStyle name="20% - Accent1 6 8 2" xfId="49619" xr:uid="{00000000-0005-0000-0000-00001CC10000}"/>
    <cellStyle name="20% - Accent1 6 8 2 2" xfId="49620" xr:uid="{00000000-0005-0000-0000-00001DC10000}"/>
    <cellStyle name="20% - Accent1 6 8 2 2 2" xfId="49621" xr:uid="{00000000-0005-0000-0000-00001EC10000}"/>
    <cellStyle name="20% - Accent1 6 8 2 2 2 2" xfId="49622" xr:uid="{00000000-0005-0000-0000-00001FC10000}"/>
    <cellStyle name="20% - Accent1 6 8 2 2 3" xfId="49623" xr:uid="{00000000-0005-0000-0000-000020C10000}"/>
    <cellStyle name="20% - Accent1 6 8 2 3" xfId="49624" xr:uid="{00000000-0005-0000-0000-000021C10000}"/>
    <cellStyle name="20% - Accent1 6 8 2 3 2" xfId="49625" xr:uid="{00000000-0005-0000-0000-000022C10000}"/>
    <cellStyle name="20% - Accent1 6 8 2 4" xfId="49626" xr:uid="{00000000-0005-0000-0000-000023C10000}"/>
    <cellStyle name="20% - Accent1 6 8 3" xfId="49627" xr:uid="{00000000-0005-0000-0000-000024C10000}"/>
    <cellStyle name="20% - Accent1 6 8 3 2" xfId="49628" xr:uid="{00000000-0005-0000-0000-000025C10000}"/>
    <cellStyle name="20% - Accent1 6 8 3 2 2" xfId="49629" xr:uid="{00000000-0005-0000-0000-000026C10000}"/>
    <cellStyle name="20% - Accent1 6 8 3 2 2 2" xfId="49630" xr:uid="{00000000-0005-0000-0000-000027C10000}"/>
    <cellStyle name="20% - Accent1 6 8 3 2 3" xfId="49631" xr:uid="{00000000-0005-0000-0000-000028C10000}"/>
    <cellStyle name="20% - Accent1 6 8 3 3" xfId="49632" xr:uid="{00000000-0005-0000-0000-000029C10000}"/>
    <cellStyle name="20% - Accent1 6 8 3 3 2" xfId="49633" xr:uid="{00000000-0005-0000-0000-00002AC10000}"/>
    <cellStyle name="20% - Accent1 6 8 3 4" xfId="49634" xr:uid="{00000000-0005-0000-0000-00002BC10000}"/>
    <cellStyle name="20% - Accent1 6 8 4" xfId="49635" xr:uid="{00000000-0005-0000-0000-00002CC10000}"/>
    <cellStyle name="20% - Accent1 6 8 4 2" xfId="49636" xr:uid="{00000000-0005-0000-0000-00002DC10000}"/>
    <cellStyle name="20% - Accent1 6 8 4 2 2" xfId="49637" xr:uid="{00000000-0005-0000-0000-00002EC10000}"/>
    <cellStyle name="20% - Accent1 6 8 4 2 2 2" xfId="49638" xr:uid="{00000000-0005-0000-0000-00002FC10000}"/>
    <cellStyle name="20% - Accent1 6 8 4 2 3" xfId="49639" xr:uid="{00000000-0005-0000-0000-000030C10000}"/>
    <cellStyle name="20% - Accent1 6 8 4 3" xfId="49640" xr:uid="{00000000-0005-0000-0000-000031C10000}"/>
    <cellStyle name="20% - Accent1 6 8 4 3 2" xfId="49641" xr:uid="{00000000-0005-0000-0000-000032C10000}"/>
    <cellStyle name="20% - Accent1 6 8 4 4" xfId="49642" xr:uid="{00000000-0005-0000-0000-000033C10000}"/>
    <cellStyle name="20% - Accent1 6 8 5" xfId="49643" xr:uid="{00000000-0005-0000-0000-000034C10000}"/>
    <cellStyle name="20% - Accent1 6 8 5 2" xfId="49644" xr:uid="{00000000-0005-0000-0000-000035C10000}"/>
    <cellStyle name="20% - Accent1 6 8 5 2 2" xfId="49645" xr:uid="{00000000-0005-0000-0000-000036C10000}"/>
    <cellStyle name="20% - Accent1 6 8 5 3" xfId="49646" xr:uid="{00000000-0005-0000-0000-000037C10000}"/>
    <cellStyle name="20% - Accent1 6 8 6" xfId="49647" xr:uid="{00000000-0005-0000-0000-000038C10000}"/>
    <cellStyle name="20% - Accent1 6 8 6 2" xfId="49648" xr:uid="{00000000-0005-0000-0000-000039C10000}"/>
    <cellStyle name="20% - Accent1 6 8 6 2 2" xfId="49649" xr:uid="{00000000-0005-0000-0000-00003AC10000}"/>
    <cellStyle name="20% - Accent1 6 8 6 3" xfId="49650" xr:uid="{00000000-0005-0000-0000-00003BC10000}"/>
    <cellStyle name="20% - Accent1 6 8 7" xfId="49651" xr:uid="{00000000-0005-0000-0000-00003CC10000}"/>
    <cellStyle name="20% - Accent1 6 8 7 2" xfId="49652" xr:uid="{00000000-0005-0000-0000-00003DC10000}"/>
    <cellStyle name="20% - Accent1 6 8 8" xfId="49653" xr:uid="{00000000-0005-0000-0000-00003EC10000}"/>
    <cellStyle name="20% - Accent1 6 8 8 2" xfId="49654" xr:uid="{00000000-0005-0000-0000-00003FC10000}"/>
    <cellStyle name="20% - Accent1 6 8 9" xfId="49655" xr:uid="{00000000-0005-0000-0000-000040C10000}"/>
    <cellStyle name="20% - Accent1 6 9" xfId="49656" xr:uid="{00000000-0005-0000-0000-000041C10000}"/>
    <cellStyle name="20% - Accent1 6 9 2" xfId="49657" xr:uid="{00000000-0005-0000-0000-000042C10000}"/>
    <cellStyle name="20% - Accent1 6 9 2 2" xfId="49658" xr:uid="{00000000-0005-0000-0000-000043C10000}"/>
    <cellStyle name="20% - Accent1 6 9 2 2 2" xfId="49659" xr:uid="{00000000-0005-0000-0000-000044C10000}"/>
    <cellStyle name="20% - Accent1 6 9 2 3" xfId="49660" xr:uid="{00000000-0005-0000-0000-000045C10000}"/>
    <cellStyle name="20% - Accent1 6 9 3" xfId="49661" xr:uid="{00000000-0005-0000-0000-000046C10000}"/>
    <cellStyle name="20% - Accent1 6 9 3 2" xfId="49662" xr:uid="{00000000-0005-0000-0000-000047C10000}"/>
    <cellStyle name="20% - Accent1 6 9 4" xfId="49663" xr:uid="{00000000-0005-0000-0000-000048C10000}"/>
    <cellStyle name="20% - Accent1 7" xfId="49664" xr:uid="{00000000-0005-0000-0000-000049C10000}"/>
    <cellStyle name="20% - Accent1 7 10" xfId="49665" xr:uid="{00000000-0005-0000-0000-00004AC10000}"/>
    <cellStyle name="20% - Accent1 7 10 2" xfId="49666" xr:uid="{00000000-0005-0000-0000-00004BC10000}"/>
    <cellStyle name="20% - Accent1 7 10 2 2" xfId="49667" xr:uid="{00000000-0005-0000-0000-00004CC10000}"/>
    <cellStyle name="20% - Accent1 7 10 2 2 2" xfId="49668" xr:uid="{00000000-0005-0000-0000-00004DC10000}"/>
    <cellStyle name="20% - Accent1 7 10 2 3" xfId="49669" xr:uid="{00000000-0005-0000-0000-00004EC10000}"/>
    <cellStyle name="20% - Accent1 7 10 3" xfId="49670" xr:uid="{00000000-0005-0000-0000-00004FC10000}"/>
    <cellStyle name="20% - Accent1 7 10 3 2" xfId="49671" xr:uid="{00000000-0005-0000-0000-000050C10000}"/>
    <cellStyle name="20% - Accent1 7 10 4" xfId="49672" xr:uid="{00000000-0005-0000-0000-000051C10000}"/>
    <cellStyle name="20% - Accent1 7 11" xfId="49673" xr:uid="{00000000-0005-0000-0000-000052C10000}"/>
    <cellStyle name="20% - Accent1 7 11 2" xfId="49674" xr:uid="{00000000-0005-0000-0000-000053C10000}"/>
    <cellStyle name="20% - Accent1 7 11 2 2" xfId="49675" xr:uid="{00000000-0005-0000-0000-000054C10000}"/>
    <cellStyle name="20% - Accent1 7 11 2 2 2" xfId="49676" xr:uid="{00000000-0005-0000-0000-000055C10000}"/>
    <cellStyle name="20% - Accent1 7 11 2 3" xfId="49677" xr:uid="{00000000-0005-0000-0000-000056C10000}"/>
    <cellStyle name="20% - Accent1 7 11 3" xfId="49678" xr:uid="{00000000-0005-0000-0000-000057C10000}"/>
    <cellStyle name="20% - Accent1 7 11 3 2" xfId="49679" xr:uid="{00000000-0005-0000-0000-000058C10000}"/>
    <cellStyle name="20% - Accent1 7 11 4" xfId="49680" xr:uid="{00000000-0005-0000-0000-000059C10000}"/>
    <cellStyle name="20% - Accent1 7 12" xfId="49681" xr:uid="{00000000-0005-0000-0000-00005AC10000}"/>
    <cellStyle name="20% - Accent1 7 12 2" xfId="49682" xr:uid="{00000000-0005-0000-0000-00005BC10000}"/>
    <cellStyle name="20% - Accent1 7 12 2 2" xfId="49683" xr:uid="{00000000-0005-0000-0000-00005CC10000}"/>
    <cellStyle name="20% - Accent1 7 12 3" xfId="49684" xr:uid="{00000000-0005-0000-0000-00005DC10000}"/>
    <cellStyle name="20% - Accent1 7 13" xfId="49685" xr:uid="{00000000-0005-0000-0000-00005EC10000}"/>
    <cellStyle name="20% - Accent1 7 13 2" xfId="49686" xr:uid="{00000000-0005-0000-0000-00005FC10000}"/>
    <cellStyle name="20% - Accent1 7 13 2 2" xfId="49687" xr:uid="{00000000-0005-0000-0000-000060C10000}"/>
    <cellStyle name="20% - Accent1 7 13 3" xfId="49688" xr:uid="{00000000-0005-0000-0000-000061C10000}"/>
    <cellStyle name="20% - Accent1 7 14" xfId="49689" xr:uid="{00000000-0005-0000-0000-000062C10000}"/>
    <cellStyle name="20% - Accent1 7 14 2" xfId="49690" xr:uid="{00000000-0005-0000-0000-000063C10000}"/>
    <cellStyle name="20% - Accent1 7 15" xfId="49691" xr:uid="{00000000-0005-0000-0000-000064C10000}"/>
    <cellStyle name="20% - Accent1 7 15 2" xfId="49692" xr:uid="{00000000-0005-0000-0000-000065C10000}"/>
    <cellStyle name="20% - Accent1 7 16" xfId="49693" xr:uid="{00000000-0005-0000-0000-000066C10000}"/>
    <cellStyle name="20% - Accent1 7 2" xfId="49694" xr:uid="{00000000-0005-0000-0000-000067C10000}"/>
    <cellStyle name="20% - Accent1 7 2 10" xfId="49695" xr:uid="{00000000-0005-0000-0000-000068C10000}"/>
    <cellStyle name="20% - Accent1 7 2 10 2" xfId="49696" xr:uid="{00000000-0005-0000-0000-000069C10000}"/>
    <cellStyle name="20% - Accent1 7 2 10 2 2" xfId="49697" xr:uid="{00000000-0005-0000-0000-00006AC10000}"/>
    <cellStyle name="20% - Accent1 7 2 10 2 2 2" xfId="49698" xr:uid="{00000000-0005-0000-0000-00006BC10000}"/>
    <cellStyle name="20% - Accent1 7 2 10 2 3" xfId="49699" xr:uid="{00000000-0005-0000-0000-00006CC10000}"/>
    <cellStyle name="20% - Accent1 7 2 10 3" xfId="49700" xr:uid="{00000000-0005-0000-0000-00006DC10000}"/>
    <cellStyle name="20% - Accent1 7 2 10 3 2" xfId="49701" xr:uid="{00000000-0005-0000-0000-00006EC10000}"/>
    <cellStyle name="20% - Accent1 7 2 10 4" xfId="49702" xr:uid="{00000000-0005-0000-0000-00006FC10000}"/>
    <cellStyle name="20% - Accent1 7 2 11" xfId="49703" xr:uid="{00000000-0005-0000-0000-000070C10000}"/>
    <cellStyle name="20% - Accent1 7 2 11 2" xfId="49704" xr:uid="{00000000-0005-0000-0000-000071C10000}"/>
    <cellStyle name="20% - Accent1 7 2 11 2 2" xfId="49705" xr:uid="{00000000-0005-0000-0000-000072C10000}"/>
    <cellStyle name="20% - Accent1 7 2 11 3" xfId="49706" xr:uid="{00000000-0005-0000-0000-000073C10000}"/>
    <cellStyle name="20% - Accent1 7 2 12" xfId="49707" xr:uid="{00000000-0005-0000-0000-000074C10000}"/>
    <cellStyle name="20% - Accent1 7 2 12 2" xfId="49708" xr:uid="{00000000-0005-0000-0000-000075C10000}"/>
    <cellStyle name="20% - Accent1 7 2 12 2 2" xfId="49709" xr:uid="{00000000-0005-0000-0000-000076C10000}"/>
    <cellStyle name="20% - Accent1 7 2 12 3" xfId="49710" xr:uid="{00000000-0005-0000-0000-000077C10000}"/>
    <cellStyle name="20% - Accent1 7 2 13" xfId="49711" xr:uid="{00000000-0005-0000-0000-000078C10000}"/>
    <cellStyle name="20% - Accent1 7 2 13 2" xfId="49712" xr:uid="{00000000-0005-0000-0000-000079C10000}"/>
    <cellStyle name="20% - Accent1 7 2 14" xfId="49713" xr:uid="{00000000-0005-0000-0000-00007AC10000}"/>
    <cellStyle name="20% - Accent1 7 2 14 2" xfId="49714" xr:uid="{00000000-0005-0000-0000-00007BC10000}"/>
    <cellStyle name="20% - Accent1 7 2 15" xfId="49715" xr:uid="{00000000-0005-0000-0000-00007CC10000}"/>
    <cellStyle name="20% - Accent1 7 2 2" xfId="49716" xr:uid="{00000000-0005-0000-0000-00007DC10000}"/>
    <cellStyle name="20% - Accent1 7 2 2 10" xfId="49717" xr:uid="{00000000-0005-0000-0000-00007EC10000}"/>
    <cellStyle name="20% - Accent1 7 2 2 10 2" xfId="49718" xr:uid="{00000000-0005-0000-0000-00007FC10000}"/>
    <cellStyle name="20% - Accent1 7 2 2 10 2 2" xfId="49719" xr:uid="{00000000-0005-0000-0000-000080C10000}"/>
    <cellStyle name="20% - Accent1 7 2 2 10 3" xfId="49720" xr:uid="{00000000-0005-0000-0000-000081C10000}"/>
    <cellStyle name="20% - Accent1 7 2 2 11" xfId="49721" xr:uid="{00000000-0005-0000-0000-000082C10000}"/>
    <cellStyle name="20% - Accent1 7 2 2 11 2" xfId="49722" xr:uid="{00000000-0005-0000-0000-000083C10000}"/>
    <cellStyle name="20% - Accent1 7 2 2 11 2 2" xfId="49723" xr:uid="{00000000-0005-0000-0000-000084C10000}"/>
    <cellStyle name="20% - Accent1 7 2 2 11 3" xfId="49724" xr:uid="{00000000-0005-0000-0000-000085C10000}"/>
    <cellStyle name="20% - Accent1 7 2 2 12" xfId="49725" xr:uid="{00000000-0005-0000-0000-000086C10000}"/>
    <cellStyle name="20% - Accent1 7 2 2 12 2" xfId="49726" xr:uid="{00000000-0005-0000-0000-000087C10000}"/>
    <cellStyle name="20% - Accent1 7 2 2 13" xfId="49727" xr:uid="{00000000-0005-0000-0000-000088C10000}"/>
    <cellStyle name="20% - Accent1 7 2 2 13 2" xfId="49728" xr:uid="{00000000-0005-0000-0000-000089C10000}"/>
    <cellStyle name="20% - Accent1 7 2 2 14" xfId="49729" xr:uid="{00000000-0005-0000-0000-00008AC10000}"/>
    <cellStyle name="20% - Accent1 7 2 2 2" xfId="49730" xr:uid="{00000000-0005-0000-0000-00008BC10000}"/>
    <cellStyle name="20% - Accent1 7 2 2 2 10" xfId="49731" xr:uid="{00000000-0005-0000-0000-00008CC10000}"/>
    <cellStyle name="20% - Accent1 7 2 2 2 10 2" xfId="49732" xr:uid="{00000000-0005-0000-0000-00008DC10000}"/>
    <cellStyle name="20% - Accent1 7 2 2 2 11" xfId="49733" xr:uid="{00000000-0005-0000-0000-00008EC10000}"/>
    <cellStyle name="20% - Accent1 7 2 2 2 2" xfId="49734" xr:uid="{00000000-0005-0000-0000-00008FC10000}"/>
    <cellStyle name="20% - Accent1 7 2 2 2 2 2" xfId="49735" xr:uid="{00000000-0005-0000-0000-000090C10000}"/>
    <cellStyle name="20% - Accent1 7 2 2 2 2 2 2" xfId="49736" xr:uid="{00000000-0005-0000-0000-000091C10000}"/>
    <cellStyle name="20% - Accent1 7 2 2 2 2 2 2 2" xfId="49737" xr:uid="{00000000-0005-0000-0000-000092C10000}"/>
    <cellStyle name="20% - Accent1 7 2 2 2 2 2 2 2 2" xfId="49738" xr:uid="{00000000-0005-0000-0000-000093C10000}"/>
    <cellStyle name="20% - Accent1 7 2 2 2 2 2 2 3" xfId="49739" xr:uid="{00000000-0005-0000-0000-000094C10000}"/>
    <cellStyle name="20% - Accent1 7 2 2 2 2 2 3" xfId="49740" xr:uid="{00000000-0005-0000-0000-000095C10000}"/>
    <cellStyle name="20% - Accent1 7 2 2 2 2 2 3 2" xfId="49741" xr:uid="{00000000-0005-0000-0000-000096C10000}"/>
    <cellStyle name="20% - Accent1 7 2 2 2 2 2 4" xfId="49742" xr:uid="{00000000-0005-0000-0000-000097C10000}"/>
    <cellStyle name="20% - Accent1 7 2 2 2 2 3" xfId="49743" xr:uid="{00000000-0005-0000-0000-000098C10000}"/>
    <cellStyle name="20% - Accent1 7 2 2 2 2 3 2" xfId="49744" xr:uid="{00000000-0005-0000-0000-000099C10000}"/>
    <cellStyle name="20% - Accent1 7 2 2 2 2 3 2 2" xfId="49745" xr:uid="{00000000-0005-0000-0000-00009AC10000}"/>
    <cellStyle name="20% - Accent1 7 2 2 2 2 3 2 2 2" xfId="49746" xr:uid="{00000000-0005-0000-0000-00009BC10000}"/>
    <cellStyle name="20% - Accent1 7 2 2 2 2 3 2 3" xfId="49747" xr:uid="{00000000-0005-0000-0000-00009CC10000}"/>
    <cellStyle name="20% - Accent1 7 2 2 2 2 3 3" xfId="49748" xr:uid="{00000000-0005-0000-0000-00009DC10000}"/>
    <cellStyle name="20% - Accent1 7 2 2 2 2 3 3 2" xfId="49749" xr:uid="{00000000-0005-0000-0000-00009EC10000}"/>
    <cellStyle name="20% - Accent1 7 2 2 2 2 3 4" xfId="49750" xr:uid="{00000000-0005-0000-0000-00009FC10000}"/>
    <cellStyle name="20% - Accent1 7 2 2 2 2 4" xfId="49751" xr:uid="{00000000-0005-0000-0000-0000A0C10000}"/>
    <cellStyle name="20% - Accent1 7 2 2 2 2 4 2" xfId="49752" xr:uid="{00000000-0005-0000-0000-0000A1C10000}"/>
    <cellStyle name="20% - Accent1 7 2 2 2 2 4 2 2" xfId="49753" xr:uid="{00000000-0005-0000-0000-0000A2C10000}"/>
    <cellStyle name="20% - Accent1 7 2 2 2 2 4 2 2 2" xfId="49754" xr:uid="{00000000-0005-0000-0000-0000A3C10000}"/>
    <cellStyle name="20% - Accent1 7 2 2 2 2 4 2 3" xfId="49755" xr:uid="{00000000-0005-0000-0000-0000A4C10000}"/>
    <cellStyle name="20% - Accent1 7 2 2 2 2 4 3" xfId="49756" xr:uid="{00000000-0005-0000-0000-0000A5C10000}"/>
    <cellStyle name="20% - Accent1 7 2 2 2 2 4 3 2" xfId="49757" xr:uid="{00000000-0005-0000-0000-0000A6C10000}"/>
    <cellStyle name="20% - Accent1 7 2 2 2 2 4 4" xfId="49758" xr:uid="{00000000-0005-0000-0000-0000A7C10000}"/>
    <cellStyle name="20% - Accent1 7 2 2 2 2 5" xfId="49759" xr:uid="{00000000-0005-0000-0000-0000A8C10000}"/>
    <cellStyle name="20% - Accent1 7 2 2 2 2 5 2" xfId="49760" xr:uid="{00000000-0005-0000-0000-0000A9C10000}"/>
    <cellStyle name="20% - Accent1 7 2 2 2 2 5 2 2" xfId="49761" xr:uid="{00000000-0005-0000-0000-0000AAC10000}"/>
    <cellStyle name="20% - Accent1 7 2 2 2 2 5 3" xfId="49762" xr:uid="{00000000-0005-0000-0000-0000ABC10000}"/>
    <cellStyle name="20% - Accent1 7 2 2 2 2 6" xfId="49763" xr:uid="{00000000-0005-0000-0000-0000ACC10000}"/>
    <cellStyle name="20% - Accent1 7 2 2 2 2 6 2" xfId="49764" xr:uid="{00000000-0005-0000-0000-0000ADC10000}"/>
    <cellStyle name="20% - Accent1 7 2 2 2 2 6 2 2" xfId="49765" xr:uid="{00000000-0005-0000-0000-0000AEC10000}"/>
    <cellStyle name="20% - Accent1 7 2 2 2 2 6 3" xfId="49766" xr:uid="{00000000-0005-0000-0000-0000AFC10000}"/>
    <cellStyle name="20% - Accent1 7 2 2 2 2 7" xfId="49767" xr:uid="{00000000-0005-0000-0000-0000B0C10000}"/>
    <cellStyle name="20% - Accent1 7 2 2 2 2 7 2" xfId="49768" xr:uid="{00000000-0005-0000-0000-0000B1C10000}"/>
    <cellStyle name="20% - Accent1 7 2 2 2 2 8" xfId="49769" xr:uid="{00000000-0005-0000-0000-0000B2C10000}"/>
    <cellStyle name="20% - Accent1 7 2 2 2 2 8 2" xfId="49770" xr:uid="{00000000-0005-0000-0000-0000B3C10000}"/>
    <cellStyle name="20% - Accent1 7 2 2 2 2 9" xfId="49771" xr:uid="{00000000-0005-0000-0000-0000B4C10000}"/>
    <cellStyle name="20% - Accent1 7 2 2 2 3" xfId="49772" xr:uid="{00000000-0005-0000-0000-0000B5C10000}"/>
    <cellStyle name="20% - Accent1 7 2 2 2 3 2" xfId="49773" xr:uid="{00000000-0005-0000-0000-0000B6C10000}"/>
    <cellStyle name="20% - Accent1 7 2 2 2 3 2 2" xfId="49774" xr:uid="{00000000-0005-0000-0000-0000B7C10000}"/>
    <cellStyle name="20% - Accent1 7 2 2 2 3 2 2 2" xfId="49775" xr:uid="{00000000-0005-0000-0000-0000B8C10000}"/>
    <cellStyle name="20% - Accent1 7 2 2 2 3 2 2 2 2" xfId="49776" xr:uid="{00000000-0005-0000-0000-0000B9C10000}"/>
    <cellStyle name="20% - Accent1 7 2 2 2 3 2 2 3" xfId="49777" xr:uid="{00000000-0005-0000-0000-0000BAC10000}"/>
    <cellStyle name="20% - Accent1 7 2 2 2 3 2 3" xfId="49778" xr:uid="{00000000-0005-0000-0000-0000BBC10000}"/>
    <cellStyle name="20% - Accent1 7 2 2 2 3 2 3 2" xfId="49779" xr:uid="{00000000-0005-0000-0000-0000BCC10000}"/>
    <cellStyle name="20% - Accent1 7 2 2 2 3 2 4" xfId="49780" xr:uid="{00000000-0005-0000-0000-0000BDC10000}"/>
    <cellStyle name="20% - Accent1 7 2 2 2 3 3" xfId="49781" xr:uid="{00000000-0005-0000-0000-0000BEC10000}"/>
    <cellStyle name="20% - Accent1 7 2 2 2 3 3 2" xfId="49782" xr:uid="{00000000-0005-0000-0000-0000BFC10000}"/>
    <cellStyle name="20% - Accent1 7 2 2 2 3 3 2 2" xfId="49783" xr:uid="{00000000-0005-0000-0000-0000C0C10000}"/>
    <cellStyle name="20% - Accent1 7 2 2 2 3 3 2 2 2" xfId="49784" xr:uid="{00000000-0005-0000-0000-0000C1C10000}"/>
    <cellStyle name="20% - Accent1 7 2 2 2 3 3 2 3" xfId="49785" xr:uid="{00000000-0005-0000-0000-0000C2C10000}"/>
    <cellStyle name="20% - Accent1 7 2 2 2 3 3 3" xfId="49786" xr:uid="{00000000-0005-0000-0000-0000C3C10000}"/>
    <cellStyle name="20% - Accent1 7 2 2 2 3 3 3 2" xfId="49787" xr:uid="{00000000-0005-0000-0000-0000C4C10000}"/>
    <cellStyle name="20% - Accent1 7 2 2 2 3 3 4" xfId="49788" xr:uid="{00000000-0005-0000-0000-0000C5C10000}"/>
    <cellStyle name="20% - Accent1 7 2 2 2 3 4" xfId="49789" xr:uid="{00000000-0005-0000-0000-0000C6C10000}"/>
    <cellStyle name="20% - Accent1 7 2 2 2 3 4 2" xfId="49790" xr:uid="{00000000-0005-0000-0000-0000C7C10000}"/>
    <cellStyle name="20% - Accent1 7 2 2 2 3 4 2 2" xfId="49791" xr:uid="{00000000-0005-0000-0000-0000C8C10000}"/>
    <cellStyle name="20% - Accent1 7 2 2 2 3 4 2 2 2" xfId="49792" xr:uid="{00000000-0005-0000-0000-0000C9C10000}"/>
    <cellStyle name="20% - Accent1 7 2 2 2 3 4 2 3" xfId="49793" xr:uid="{00000000-0005-0000-0000-0000CAC10000}"/>
    <cellStyle name="20% - Accent1 7 2 2 2 3 4 3" xfId="49794" xr:uid="{00000000-0005-0000-0000-0000CBC10000}"/>
    <cellStyle name="20% - Accent1 7 2 2 2 3 4 3 2" xfId="49795" xr:uid="{00000000-0005-0000-0000-0000CCC10000}"/>
    <cellStyle name="20% - Accent1 7 2 2 2 3 4 4" xfId="49796" xr:uid="{00000000-0005-0000-0000-0000CDC10000}"/>
    <cellStyle name="20% - Accent1 7 2 2 2 3 5" xfId="49797" xr:uid="{00000000-0005-0000-0000-0000CEC10000}"/>
    <cellStyle name="20% - Accent1 7 2 2 2 3 5 2" xfId="49798" xr:uid="{00000000-0005-0000-0000-0000CFC10000}"/>
    <cellStyle name="20% - Accent1 7 2 2 2 3 5 2 2" xfId="49799" xr:uid="{00000000-0005-0000-0000-0000D0C10000}"/>
    <cellStyle name="20% - Accent1 7 2 2 2 3 5 3" xfId="49800" xr:uid="{00000000-0005-0000-0000-0000D1C10000}"/>
    <cellStyle name="20% - Accent1 7 2 2 2 3 6" xfId="49801" xr:uid="{00000000-0005-0000-0000-0000D2C10000}"/>
    <cellStyle name="20% - Accent1 7 2 2 2 3 6 2" xfId="49802" xr:uid="{00000000-0005-0000-0000-0000D3C10000}"/>
    <cellStyle name="20% - Accent1 7 2 2 2 3 6 2 2" xfId="49803" xr:uid="{00000000-0005-0000-0000-0000D4C10000}"/>
    <cellStyle name="20% - Accent1 7 2 2 2 3 6 3" xfId="49804" xr:uid="{00000000-0005-0000-0000-0000D5C10000}"/>
    <cellStyle name="20% - Accent1 7 2 2 2 3 7" xfId="49805" xr:uid="{00000000-0005-0000-0000-0000D6C10000}"/>
    <cellStyle name="20% - Accent1 7 2 2 2 3 7 2" xfId="49806" xr:uid="{00000000-0005-0000-0000-0000D7C10000}"/>
    <cellStyle name="20% - Accent1 7 2 2 2 3 8" xfId="49807" xr:uid="{00000000-0005-0000-0000-0000D8C10000}"/>
    <cellStyle name="20% - Accent1 7 2 2 2 3 8 2" xfId="49808" xr:uid="{00000000-0005-0000-0000-0000D9C10000}"/>
    <cellStyle name="20% - Accent1 7 2 2 2 3 9" xfId="49809" xr:uid="{00000000-0005-0000-0000-0000DAC10000}"/>
    <cellStyle name="20% - Accent1 7 2 2 2 4" xfId="49810" xr:uid="{00000000-0005-0000-0000-0000DBC10000}"/>
    <cellStyle name="20% - Accent1 7 2 2 2 4 2" xfId="49811" xr:uid="{00000000-0005-0000-0000-0000DCC10000}"/>
    <cellStyle name="20% - Accent1 7 2 2 2 4 2 2" xfId="49812" xr:uid="{00000000-0005-0000-0000-0000DDC10000}"/>
    <cellStyle name="20% - Accent1 7 2 2 2 4 2 2 2" xfId="49813" xr:uid="{00000000-0005-0000-0000-0000DEC10000}"/>
    <cellStyle name="20% - Accent1 7 2 2 2 4 2 3" xfId="49814" xr:uid="{00000000-0005-0000-0000-0000DFC10000}"/>
    <cellStyle name="20% - Accent1 7 2 2 2 4 3" xfId="49815" xr:uid="{00000000-0005-0000-0000-0000E0C10000}"/>
    <cellStyle name="20% - Accent1 7 2 2 2 4 3 2" xfId="49816" xr:uid="{00000000-0005-0000-0000-0000E1C10000}"/>
    <cellStyle name="20% - Accent1 7 2 2 2 4 4" xfId="49817" xr:uid="{00000000-0005-0000-0000-0000E2C10000}"/>
    <cellStyle name="20% - Accent1 7 2 2 2 5" xfId="49818" xr:uid="{00000000-0005-0000-0000-0000E3C10000}"/>
    <cellStyle name="20% - Accent1 7 2 2 2 5 2" xfId="49819" xr:uid="{00000000-0005-0000-0000-0000E4C10000}"/>
    <cellStyle name="20% - Accent1 7 2 2 2 5 2 2" xfId="49820" xr:uid="{00000000-0005-0000-0000-0000E5C10000}"/>
    <cellStyle name="20% - Accent1 7 2 2 2 5 2 2 2" xfId="49821" xr:uid="{00000000-0005-0000-0000-0000E6C10000}"/>
    <cellStyle name="20% - Accent1 7 2 2 2 5 2 3" xfId="49822" xr:uid="{00000000-0005-0000-0000-0000E7C10000}"/>
    <cellStyle name="20% - Accent1 7 2 2 2 5 3" xfId="49823" xr:uid="{00000000-0005-0000-0000-0000E8C10000}"/>
    <cellStyle name="20% - Accent1 7 2 2 2 5 3 2" xfId="49824" xr:uid="{00000000-0005-0000-0000-0000E9C10000}"/>
    <cellStyle name="20% - Accent1 7 2 2 2 5 4" xfId="49825" xr:uid="{00000000-0005-0000-0000-0000EAC10000}"/>
    <cellStyle name="20% - Accent1 7 2 2 2 6" xfId="49826" xr:uid="{00000000-0005-0000-0000-0000EBC10000}"/>
    <cellStyle name="20% - Accent1 7 2 2 2 6 2" xfId="49827" xr:uid="{00000000-0005-0000-0000-0000ECC10000}"/>
    <cellStyle name="20% - Accent1 7 2 2 2 6 2 2" xfId="49828" xr:uid="{00000000-0005-0000-0000-0000EDC10000}"/>
    <cellStyle name="20% - Accent1 7 2 2 2 6 2 2 2" xfId="49829" xr:uid="{00000000-0005-0000-0000-0000EEC10000}"/>
    <cellStyle name="20% - Accent1 7 2 2 2 6 2 3" xfId="49830" xr:uid="{00000000-0005-0000-0000-0000EFC10000}"/>
    <cellStyle name="20% - Accent1 7 2 2 2 6 3" xfId="49831" xr:uid="{00000000-0005-0000-0000-0000F0C10000}"/>
    <cellStyle name="20% - Accent1 7 2 2 2 6 3 2" xfId="49832" xr:uid="{00000000-0005-0000-0000-0000F1C10000}"/>
    <cellStyle name="20% - Accent1 7 2 2 2 6 4" xfId="49833" xr:uid="{00000000-0005-0000-0000-0000F2C10000}"/>
    <cellStyle name="20% - Accent1 7 2 2 2 7" xfId="49834" xr:uid="{00000000-0005-0000-0000-0000F3C10000}"/>
    <cellStyle name="20% - Accent1 7 2 2 2 7 2" xfId="49835" xr:uid="{00000000-0005-0000-0000-0000F4C10000}"/>
    <cellStyle name="20% - Accent1 7 2 2 2 7 2 2" xfId="49836" xr:uid="{00000000-0005-0000-0000-0000F5C10000}"/>
    <cellStyle name="20% - Accent1 7 2 2 2 7 3" xfId="49837" xr:uid="{00000000-0005-0000-0000-0000F6C10000}"/>
    <cellStyle name="20% - Accent1 7 2 2 2 8" xfId="49838" xr:uid="{00000000-0005-0000-0000-0000F7C10000}"/>
    <cellStyle name="20% - Accent1 7 2 2 2 8 2" xfId="49839" xr:uid="{00000000-0005-0000-0000-0000F8C10000}"/>
    <cellStyle name="20% - Accent1 7 2 2 2 8 2 2" xfId="49840" xr:uid="{00000000-0005-0000-0000-0000F9C10000}"/>
    <cellStyle name="20% - Accent1 7 2 2 2 8 3" xfId="49841" xr:uid="{00000000-0005-0000-0000-0000FAC10000}"/>
    <cellStyle name="20% - Accent1 7 2 2 2 9" xfId="49842" xr:uid="{00000000-0005-0000-0000-0000FBC10000}"/>
    <cellStyle name="20% - Accent1 7 2 2 2 9 2" xfId="49843" xr:uid="{00000000-0005-0000-0000-0000FCC10000}"/>
    <cellStyle name="20% - Accent1 7 2 2 3" xfId="49844" xr:uid="{00000000-0005-0000-0000-0000FDC10000}"/>
    <cellStyle name="20% - Accent1 7 2 2 3 10" xfId="49845" xr:uid="{00000000-0005-0000-0000-0000FEC10000}"/>
    <cellStyle name="20% - Accent1 7 2 2 3 10 2" xfId="49846" xr:uid="{00000000-0005-0000-0000-0000FFC10000}"/>
    <cellStyle name="20% - Accent1 7 2 2 3 11" xfId="49847" xr:uid="{00000000-0005-0000-0000-000000C20000}"/>
    <cellStyle name="20% - Accent1 7 2 2 3 2" xfId="49848" xr:uid="{00000000-0005-0000-0000-000001C20000}"/>
    <cellStyle name="20% - Accent1 7 2 2 3 2 2" xfId="49849" xr:uid="{00000000-0005-0000-0000-000002C20000}"/>
    <cellStyle name="20% - Accent1 7 2 2 3 2 2 2" xfId="49850" xr:uid="{00000000-0005-0000-0000-000003C20000}"/>
    <cellStyle name="20% - Accent1 7 2 2 3 2 2 2 2" xfId="49851" xr:uid="{00000000-0005-0000-0000-000004C20000}"/>
    <cellStyle name="20% - Accent1 7 2 2 3 2 2 2 2 2" xfId="49852" xr:uid="{00000000-0005-0000-0000-000005C20000}"/>
    <cellStyle name="20% - Accent1 7 2 2 3 2 2 2 3" xfId="49853" xr:uid="{00000000-0005-0000-0000-000006C20000}"/>
    <cellStyle name="20% - Accent1 7 2 2 3 2 2 3" xfId="49854" xr:uid="{00000000-0005-0000-0000-000007C20000}"/>
    <cellStyle name="20% - Accent1 7 2 2 3 2 2 3 2" xfId="49855" xr:uid="{00000000-0005-0000-0000-000008C20000}"/>
    <cellStyle name="20% - Accent1 7 2 2 3 2 2 4" xfId="49856" xr:uid="{00000000-0005-0000-0000-000009C20000}"/>
    <cellStyle name="20% - Accent1 7 2 2 3 2 3" xfId="49857" xr:uid="{00000000-0005-0000-0000-00000AC20000}"/>
    <cellStyle name="20% - Accent1 7 2 2 3 2 3 2" xfId="49858" xr:uid="{00000000-0005-0000-0000-00000BC20000}"/>
    <cellStyle name="20% - Accent1 7 2 2 3 2 3 2 2" xfId="49859" xr:uid="{00000000-0005-0000-0000-00000CC20000}"/>
    <cellStyle name="20% - Accent1 7 2 2 3 2 3 2 2 2" xfId="49860" xr:uid="{00000000-0005-0000-0000-00000DC20000}"/>
    <cellStyle name="20% - Accent1 7 2 2 3 2 3 2 3" xfId="49861" xr:uid="{00000000-0005-0000-0000-00000EC20000}"/>
    <cellStyle name="20% - Accent1 7 2 2 3 2 3 3" xfId="49862" xr:uid="{00000000-0005-0000-0000-00000FC20000}"/>
    <cellStyle name="20% - Accent1 7 2 2 3 2 3 3 2" xfId="49863" xr:uid="{00000000-0005-0000-0000-000010C20000}"/>
    <cellStyle name="20% - Accent1 7 2 2 3 2 3 4" xfId="49864" xr:uid="{00000000-0005-0000-0000-000011C20000}"/>
    <cellStyle name="20% - Accent1 7 2 2 3 2 4" xfId="49865" xr:uid="{00000000-0005-0000-0000-000012C20000}"/>
    <cellStyle name="20% - Accent1 7 2 2 3 2 4 2" xfId="49866" xr:uid="{00000000-0005-0000-0000-000013C20000}"/>
    <cellStyle name="20% - Accent1 7 2 2 3 2 4 2 2" xfId="49867" xr:uid="{00000000-0005-0000-0000-000014C20000}"/>
    <cellStyle name="20% - Accent1 7 2 2 3 2 4 2 2 2" xfId="49868" xr:uid="{00000000-0005-0000-0000-000015C20000}"/>
    <cellStyle name="20% - Accent1 7 2 2 3 2 4 2 3" xfId="49869" xr:uid="{00000000-0005-0000-0000-000016C20000}"/>
    <cellStyle name="20% - Accent1 7 2 2 3 2 4 3" xfId="49870" xr:uid="{00000000-0005-0000-0000-000017C20000}"/>
    <cellStyle name="20% - Accent1 7 2 2 3 2 4 3 2" xfId="49871" xr:uid="{00000000-0005-0000-0000-000018C20000}"/>
    <cellStyle name="20% - Accent1 7 2 2 3 2 4 4" xfId="49872" xr:uid="{00000000-0005-0000-0000-000019C20000}"/>
    <cellStyle name="20% - Accent1 7 2 2 3 2 5" xfId="49873" xr:uid="{00000000-0005-0000-0000-00001AC20000}"/>
    <cellStyle name="20% - Accent1 7 2 2 3 2 5 2" xfId="49874" xr:uid="{00000000-0005-0000-0000-00001BC20000}"/>
    <cellStyle name="20% - Accent1 7 2 2 3 2 5 2 2" xfId="49875" xr:uid="{00000000-0005-0000-0000-00001CC20000}"/>
    <cellStyle name="20% - Accent1 7 2 2 3 2 5 3" xfId="49876" xr:uid="{00000000-0005-0000-0000-00001DC20000}"/>
    <cellStyle name="20% - Accent1 7 2 2 3 2 6" xfId="49877" xr:uid="{00000000-0005-0000-0000-00001EC20000}"/>
    <cellStyle name="20% - Accent1 7 2 2 3 2 6 2" xfId="49878" xr:uid="{00000000-0005-0000-0000-00001FC20000}"/>
    <cellStyle name="20% - Accent1 7 2 2 3 2 6 2 2" xfId="49879" xr:uid="{00000000-0005-0000-0000-000020C20000}"/>
    <cellStyle name="20% - Accent1 7 2 2 3 2 6 3" xfId="49880" xr:uid="{00000000-0005-0000-0000-000021C20000}"/>
    <cellStyle name="20% - Accent1 7 2 2 3 2 7" xfId="49881" xr:uid="{00000000-0005-0000-0000-000022C20000}"/>
    <cellStyle name="20% - Accent1 7 2 2 3 2 7 2" xfId="49882" xr:uid="{00000000-0005-0000-0000-000023C20000}"/>
    <cellStyle name="20% - Accent1 7 2 2 3 2 8" xfId="49883" xr:uid="{00000000-0005-0000-0000-000024C20000}"/>
    <cellStyle name="20% - Accent1 7 2 2 3 2 8 2" xfId="49884" xr:uid="{00000000-0005-0000-0000-000025C20000}"/>
    <cellStyle name="20% - Accent1 7 2 2 3 2 9" xfId="49885" xr:uid="{00000000-0005-0000-0000-000026C20000}"/>
    <cellStyle name="20% - Accent1 7 2 2 3 3" xfId="49886" xr:uid="{00000000-0005-0000-0000-000027C20000}"/>
    <cellStyle name="20% - Accent1 7 2 2 3 3 2" xfId="49887" xr:uid="{00000000-0005-0000-0000-000028C20000}"/>
    <cellStyle name="20% - Accent1 7 2 2 3 3 2 2" xfId="49888" xr:uid="{00000000-0005-0000-0000-000029C20000}"/>
    <cellStyle name="20% - Accent1 7 2 2 3 3 2 2 2" xfId="49889" xr:uid="{00000000-0005-0000-0000-00002AC20000}"/>
    <cellStyle name="20% - Accent1 7 2 2 3 3 2 2 2 2" xfId="49890" xr:uid="{00000000-0005-0000-0000-00002BC20000}"/>
    <cellStyle name="20% - Accent1 7 2 2 3 3 2 2 3" xfId="49891" xr:uid="{00000000-0005-0000-0000-00002CC20000}"/>
    <cellStyle name="20% - Accent1 7 2 2 3 3 2 3" xfId="49892" xr:uid="{00000000-0005-0000-0000-00002DC20000}"/>
    <cellStyle name="20% - Accent1 7 2 2 3 3 2 3 2" xfId="49893" xr:uid="{00000000-0005-0000-0000-00002EC20000}"/>
    <cellStyle name="20% - Accent1 7 2 2 3 3 2 4" xfId="49894" xr:uid="{00000000-0005-0000-0000-00002FC20000}"/>
    <cellStyle name="20% - Accent1 7 2 2 3 3 3" xfId="49895" xr:uid="{00000000-0005-0000-0000-000030C20000}"/>
    <cellStyle name="20% - Accent1 7 2 2 3 3 3 2" xfId="49896" xr:uid="{00000000-0005-0000-0000-000031C20000}"/>
    <cellStyle name="20% - Accent1 7 2 2 3 3 3 2 2" xfId="49897" xr:uid="{00000000-0005-0000-0000-000032C20000}"/>
    <cellStyle name="20% - Accent1 7 2 2 3 3 3 2 2 2" xfId="49898" xr:uid="{00000000-0005-0000-0000-000033C20000}"/>
    <cellStyle name="20% - Accent1 7 2 2 3 3 3 2 3" xfId="49899" xr:uid="{00000000-0005-0000-0000-000034C20000}"/>
    <cellStyle name="20% - Accent1 7 2 2 3 3 3 3" xfId="49900" xr:uid="{00000000-0005-0000-0000-000035C20000}"/>
    <cellStyle name="20% - Accent1 7 2 2 3 3 3 3 2" xfId="49901" xr:uid="{00000000-0005-0000-0000-000036C20000}"/>
    <cellStyle name="20% - Accent1 7 2 2 3 3 3 4" xfId="49902" xr:uid="{00000000-0005-0000-0000-000037C20000}"/>
    <cellStyle name="20% - Accent1 7 2 2 3 3 4" xfId="49903" xr:uid="{00000000-0005-0000-0000-000038C20000}"/>
    <cellStyle name="20% - Accent1 7 2 2 3 3 4 2" xfId="49904" xr:uid="{00000000-0005-0000-0000-000039C20000}"/>
    <cellStyle name="20% - Accent1 7 2 2 3 3 4 2 2" xfId="49905" xr:uid="{00000000-0005-0000-0000-00003AC20000}"/>
    <cellStyle name="20% - Accent1 7 2 2 3 3 4 2 2 2" xfId="49906" xr:uid="{00000000-0005-0000-0000-00003BC20000}"/>
    <cellStyle name="20% - Accent1 7 2 2 3 3 4 2 3" xfId="49907" xr:uid="{00000000-0005-0000-0000-00003CC20000}"/>
    <cellStyle name="20% - Accent1 7 2 2 3 3 4 3" xfId="49908" xr:uid="{00000000-0005-0000-0000-00003DC20000}"/>
    <cellStyle name="20% - Accent1 7 2 2 3 3 4 3 2" xfId="49909" xr:uid="{00000000-0005-0000-0000-00003EC20000}"/>
    <cellStyle name="20% - Accent1 7 2 2 3 3 4 4" xfId="49910" xr:uid="{00000000-0005-0000-0000-00003FC20000}"/>
    <cellStyle name="20% - Accent1 7 2 2 3 3 5" xfId="49911" xr:uid="{00000000-0005-0000-0000-000040C20000}"/>
    <cellStyle name="20% - Accent1 7 2 2 3 3 5 2" xfId="49912" xr:uid="{00000000-0005-0000-0000-000041C20000}"/>
    <cellStyle name="20% - Accent1 7 2 2 3 3 5 2 2" xfId="49913" xr:uid="{00000000-0005-0000-0000-000042C20000}"/>
    <cellStyle name="20% - Accent1 7 2 2 3 3 5 3" xfId="49914" xr:uid="{00000000-0005-0000-0000-000043C20000}"/>
    <cellStyle name="20% - Accent1 7 2 2 3 3 6" xfId="49915" xr:uid="{00000000-0005-0000-0000-000044C20000}"/>
    <cellStyle name="20% - Accent1 7 2 2 3 3 6 2" xfId="49916" xr:uid="{00000000-0005-0000-0000-000045C20000}"/>
    <cellStyle name="20% - Accent1 7 2 2 3 3 6 2 2" xfId="49917" xr:uid="{00000000-0005-0000-0000-000046C20000}"/>
    <cellStyle name="20% - Accent1 7 2 2 3 3 6 3" xfId="49918" xr:uid="{00000000-0005-0000-0000-000047C20000}"/>
    <cellStyle name="20% - Accent1 7 2 2 3 3 7" xfId="49919" xr:uid="{00000000-0005-0000-0000-000048C20000}"/>
    <cellStyle name="20% - Accent1 7 2 2 3 3 7 2" xfId="49920" xr:uid="{00000000-0005-0000-0000-000049C20000}"/>
    <cellStyle name="20% - Accent1 7 2 2 3 3 8" xfId="49921" xr:uid="{00000000-0005-0000-0000-00004AC20000}"/>
    <cellStyle name="20% - Accent1 7 2 2 3 3 8 2" xfId="49922" xr:uid="{00000000-0005-0000-0000-00004BC20000}"/>
    <cellStyle name="20% - Accent1 7 2 2 3 3 9" xfId="49923" xr:uid="{00000000-0005-0000-0000-00004CC20000}"/>
    <cellStyle name="20% - Accent1 7 2 2 3 4" xfId="49924" xr:uid="{00000000-0005-0000-0000-00004DC20000}"/>
    <cellStyle name="20% - Accent1 7 2 2 3 4 2" xfId="49925" xr:uid="{00000000-0005-0000-0000-00004EC20000}"/>
    <cellStyle name="20% - Accent1 7 2 2 3 4 2 2" xfId="49926" xr:uid="{00000000-0005-0000-0000-00004FC20000}"/>
    <cellStyle name="20% - Accent1 7 2 2 3 4 2 2 2" xfId="49927" xr:uid="{00000000-0005-0000-0000-000050C20000}"/>
    <cellStyle name="20% - Accent1 7 2 2 3 4 2 3" xfId="49928" xr:uid="{00000000-0005-0000-0000-000051C20000}"/>
    <cellStyle name="20% - Accent1 7 2 2 3 4 3" xfId="49929" xr:uid="{00000000-0005-0000-0000-000052C20000}"/>
    <cellStyle name="20% - Accent1 7 2 2 3 4 3 2" xfId="49930" xr:uid="{00000000-0005-0000-0000-000053C20000}"/>
    <cellStyle name="20% - Accent1 7 2 2 3 4 4" xfId="49931" xr:uid="{00000000-0005-0000-0000-000054C20000}"/>
    <cellStyle name="20% - Accent1 7 2 2 3 5" xfId="49932" xr:uid="{00000000-0005-0000-0000-000055C20000}"/>
    <cellStyle name="20% - Accent1 7 2 2 3 5 2" xfId="49933" xr:uid="{00000000-0005-0000-0000-000056C20000}"/>
    <cellStyle name="20% - Accent1 7 2 2 3 5 2 2" xfId="49934" xr:uid="{00000000-0005-0000-0000-000057C20000}"/>
    <cellStyle name="20% - Accent1 7 2 2 3 5 2 2 2" xfId="49935" xr:uid="{00000000-0005-0000-0000-000058C20000}"/>
    <cellStyle name="20% - Accent1 7 2 2 3 5 2 3" xfId="49936" xr:uid="{00000000-0005-0000-0000-000059C20000}"/>
    <cellStyle name="20% - Accent1 7 2 2 3 5 3" xfId="49937" xr:uid="{00000000-0005-0000-0000-00005AC20000}"/>
    <cellStyle name="20% - Accent1 7 2 2 3 5 3 2" xfId="49938" xr:uid="{00000000-0005-0000-0000-00005BC20000}"/>
    <cellStyle name="20% - Accent1 7 2 2 3 5 4" xfId="49939" xr:uid="{00000000-0005-0000-0000-00005CC20000}"/>
    <cellStyle name="20% - Accent1 7 2 2 3 6" xfId="49940" xr:uid="{00000000-0005-0000-0000-00005DC20000}"/>
    <cellStyle name="20% - Accent1 7 2 2 3 6 2" xfId="49941" xr:uid="{00000000-0005-0000-0000-00005EC20000}"/>
    <cellStyle name="20% - Accent1 7 2 2 3 6 2 2" xfId="49942" xr:uid="{00000000-0005-0000-0000-00005FC20000}"/>
    <cellStyle name="20% - Accent1 7 2 2 3 6 2 2 2" xfId="49943" xr:uid="{00000000-0005-0000-0000-000060C20000}"/>
    <cellStyle name="20% - Accent1 7 2 2 3 6 2 3" xfId="49944" xr:uid="{00000000-0005-0000-0000-000061C20000}"/>
    <cellStyle name="20% - Accent1 7 2 2 3 6 3" xfId="49945" xr:uid="{00000000-0005-0000-0000-000062C20000}"/>
    <cellStyle name="20% - Accent1 7 2 2 3 6 3 2" xfId="49946" xr:uid="{00000000-0005-0000-0000-000063C20000}"/>
    <cellStyle name="20% - Accent1 7 2 2 3 6 4" xfId="49947" xr:uid="{00000000-0005-0000-0000-000064C20000}"/>
    <cellStyle name="20% - Accent1 7 2 2 3 7" xfId="49948" xr:uid="{00000000-0005-0000-0000-000065C20000}"/>
    <cellStyle name="20% - Accent1 7 2 2 3 7 2" xfId="49949" xr:uid="{00000000-0005-0000-0000-000066C20000}"/>
    <cellStyle name="20% - Accent1 7 2 2 3 7 2 2" xfId="49950" xr:uid="{00000000-0005-0000-0000-000067C20000}"/>
    <cellStyle name="20% - Accent1 7 2 2 3 7 3" xfId="49951" xr:uid="{00000000-0005-0000-0000-000068C20000}"/>
    <cellStyle name="20% - Accent1 7 2 2 3 8" xfId="49952" xr:uid="{00000000-0005-0000-0000-000069C20000}"/>
    <cellStyle name="20% - Accent1 7 2 2 3 8 2" xfId="49953" xr:uid="{00000000-0005-0000-0000-00006AC20000}"/>
    <cellStyle name="20% - Accent1 7 2 2 3 8 2 2" xfId="49954" xr:uid="{00000000-0005-0000-0000-00006BC20000}"/>
    <cellStyle name="20% - Accent1 7 2 2 3 8 3" xfId="49955" xr:uid="{00000000-0005-0000-0000-00006CC20000}"/>
    <cellStyle name="20% - Accent1 7 2 2 3 9" xfId="49956" xr:uid="{00000000-0005-0000-0000-00006DC20000}"/>
    <cellStyle name="20% - Accent1 7 2 2 3 9 2" xfId="49957" xr:uid="{00000000-0005-0000-0000-00006EC20000}"/>
    <cellStyle name="20% - Accent1 7 2 2 4" xfId="49958" xr:uid="{00000000-0005-0000-0000-00006FC20000}"/>
    <cellStyle name="20% - Accent1 7 2 2 4 10" xfId="49959" xr:uid="{00000000-0005-0000-0000-000070C20000}"/>
    <cellStyle name="20% - Accent1 7 2 2 4 10 2" xfId="49960" xr:uid="{00000000-0005-0000-0000-000071C20000}"/>
    <cellStyle name="20% - Accent1 7 2 2 4 11" xfId="49961" xr:uid="{00000000-0005-0000-0000-000072C20000}"/>
    <cellStyle name="20% - Accent1 7 2 2 4 2" xfId="49962" xr:uid="{00000000-0005-0000-0000-000073C20000}"/>
    <cellStyle name="20% - Accent1 7 2 2 4 2 2" xfId="49963" xr:uid="{00000000-0005-0000-0000-000074C20000}"/>
    <cellStyle name="20% - Accent1 7 2 2 4 2 2 2" xfId="49964" xr:uid="{00000000-0005-0000-0000-000075C20000}"/>
    <cellStyle name="20% - Accent1 7 2 2 4 2 2 2 2" xfId="49965" xr:uid="{00000000-0005-0000-0000-000076C20000}"/>
    <cellStyle name="20% - Accent1 7 2 2 4 2 2 2 2 2" xfId="49966" xr:uid="{00000000-0005-0000-0000-000077C20000}"/>
    <cellStyle name="20% - Accent1 7 2 2 4 2 2 2 3" xfId="49967" xr:uid="{00000000-0005-0000-0000-000078C20000}"/>
    <cellStyle name="20% - Accent1 7 2 2 4 2 2 3" xfId="49968" xr:uid="{00000000-0005-0000-0000-000079C20000}"/>
    <cellStyle name="20% - Accent1 7 2 2 4 2 2 3 2" xfId="49969" xr:uid="{00000000-0005-0000-0000-00007AC20000}"/>
    <cellStyle name="20% - Accent1 7 2 2 4 2 2 4" xfId="49970" xr:uid="{00000000-0005-0000-0000-00007BC20000}"/>
    <cellStyle name="20% - Accent1 7 2 2 4 2 3" xfId="49971" xr:uid="{00000000-0005-0000-0000-00007CC20000}"/>
    <cellStyle name="20% - Accent1 7 2 2 4 2 3 2" xfId="49972" xr:uid="{00000000-0005-0000-0000-00007DC20000}"/>
    <cellStyle name="20% - Accent1 7 2 2 4 2 3 2 2" xfId="49973" xr:uid="{00000000-0005-0000-0000-00007EC20000}"/>
    <cellStyle name="20% - Accent1 7 2 2 4 2 3 2 2 2" xfId="49974" xr:uid="{00000000-0005-0000-0000-00007FC20000}"/>
    <cellStyle name="20% - Accent1 7 2 2 4 2 3 2 3" xfId="49975" xr:uid="{00000000-0005-0000-0000-000080C20000}"/>
    <cellStyle name="20% - Accent1 7 2 2 4 2 3 3" xfId="49976" xr:uid="{00000000-0005-0000-0000-000081C20000}"/>
    <cellStyle name="20% - Accent1 7 2 2 4 2 3 3 2" xfId="49977" xr:uid="{00000000-0005-0000-0000-000082C20000}"/>
    <cellStyle name="20% - Accent1 7 2 2 4 2 3 4" xfId="49978" xr:uid="{00000000-0005-0000-0000-000083C20000}"/>
    <cellStyle name="20% - Accent1 7 2 2 4 2 4" xfId="49979" xr:uid="{00000000-0005-0000-0000-000084C20000}"/>
    <cellStyle name="20% - Accent1 7 2 2 4 2 4 2" xfId="49980" xr:uid="{00000000-0005-0000-0000-000085C20000}"/>
    <cellStyle name="20% - Accent1 7 2 2 4 2 4 2 2" xfId="49981" xr:uid="{00000000-0005-0000-0000-000086C20000}"/>
    <cellStyle name="20% - Accent1 7 2 2 4 2 4 2 2 2" xfId="49982" xr:uid="{00000000-0005-0000-0000-000087C20000}"/>
    <cellStyle name="20% - Accent1 7 2 2 4 2 4 2 3" xfId="49983" xr:uid="{00000000-0005-0000-0000-000088C20000}"/>
    <cellStyle name="20% - Accent1 7 2 2 4 2 4 3" xfId="49984" xr:uid="{00000000-0005-0000-0000-000089C20000}"/>
    <cellStyle name="20% - Accent1 7 2 2 4 2 4 3 2" xfId="49985" xr:uid="{00000000-0005-0000-0000-00008AC20000}"/>
    <cellStyle name="20% - Accent1 7 2 2 4 2 4 4" xfId="49986" xr:uid="{00000000-0005-0000-0000-00008BC20000}"/>
    <cellStyle name="20% - Accent1 7 2 2 4 2 5" xfId="49987" xr:uid="{00000000-0005-0000-0000-00008CC20000}"/>
    <cellStyle name="20% - Accent1 7 2 2 4 2 5 2" xfId="49988" xr:uid="{00000000-0005-0000-0000-00008DC20000}"/>
    <cellStyle name="20% - Accent1 7 2 2 4 2 5 2 2" xfId="49989" xr:uid="{00000000-0005-0000-0000-00008EC20000}"/>
    <cellStyle name="20% - Accent1 7 2 2 4 2 5 3" xfId="49990" xr:uid="{00000000-0005-0000-0000-00008FC20000}"/>
    <cellStyle name="20% - Accent1 7 2 2 4 2 6" xfId="49991" xr:uid="{00000000-0005-0000-0000-000090C20000}"/>
    <cellStyle name="20% - Accent1 7 2 2 4 2 6 2" xfId="49992" xr:uid="{00000000-0005-0000-0000-000091C20000}"/>
    <cellStyle name="20% - Accent1 7 2 2 4 2 6 2 2" xfId="49993" xr:uid="{00000000-0005-0000-0000-000092C20000}"/>
    <cellStyle name="20% - Accent1 7 2 2 4 2 6 3" xfId="49994" xr:uid="{00000000-0005-0000-0000-000093C20000}"/>
    <cellStyle name="20% - Accent1 7 2 2 4 2 7" xfId="49995" xr:uid="{00000000-0005-0000-0000-000094C20000}"/>
    <cellStyle name="20% - Accent1 7 2 2 4 2 7 2" xfId="49996" xr:uid="{00000000-0005-0000-0000-000095C20000}"/>
    <cellStyle name="20% - Accent1 7 2 2 4 2 8" xfId="49997" xr:uid="{00000000-0005-0000-0000-000096C20000}"/>
    <cellStyle name="20% - Accent1 7 2 2 4 2 8 2" xfId="49998" xr:uid="{00000000-0005-0000-0000-000097C20000}"/>
    <cellStyle name="20% - Accent1 7 2 2 4 2 9" xfId="49999" xr:uid="{00000000-0005-0000-0000-000098C20000}"/>
    <cellStyle name="20% - Accent1 7 2 2 4 3" xfId="50000" xr:uid="{00000000-0005-0000-0000-000099C20000}"/>
    <cellStyle name="20% - Accent1 7 2 2 4 3 2" xfId="50001" xr:uid="{00000000-0005-0000-0000-00009AC20000}"/>
    <cellStyle name="20% - Accent1 7 2 2 4 3 2 2" xfId="50002" xr:uid="{00000000-0005-0000-0000-00009BC20000}"/>
    <cellStyle name="20% - Accent1 7 2 2 4 3 2 2 2" xfId="50003" xr:uid="{00000000-0005-0000-0000-00009CC20000}"/>
    <cellStyle name="20% - Accent1 7 2 2 4 3 2 2 2 2" xfId="50004" xr:uid="{00000000-0005-0000-0000-00009DC20000}"/>
    <cellStyle name="20% - Accent1 7 2 2 4 3 2 2 3" xfId="50005" xr:uid="{00000000-0005-0000-0000-00009EC20000}"/>
    <cellStyle name="20% - Accent1 7 2 2 4 3 2 3" xfId="50006" xr:uid="{00000000-0005-0000-0000-00009FC20000}"/>
    <cellStyle name="20% - Accent1 7 2 2 4 3 2 3 2" xfId="50007" xr:uid="{00000000-0005-0000-0000-0000A0C20000}"/>
    <cellStyle name="20% - Accent1 7 2 2 4 3 2 4" xfId="50008" xr:uid="{00000000-0005-0000-0000-0000A1C20000}"/>
    <cellStyle name="20% - Accent1 7 2 2 4 3 3" xfId="50009" xr:uid="{00000000-0005-0000-0000-0000A2C20000}"/>
    <cellStyle name="20% - Accent1 7 2 2 4 3 3 2" xfId="50010" xr:uid="{00000000-0005-0000-0000-0000A3C20000}"/>
    <cellStyle name="20% - Accent1 7 2 2 4 3 3 2 2" xfId="50011" xr:uid="{00000000-0005-0000-0000-0000A4C20000}"/>
    <cellStyle name="20% - Accent1 7 2 2 4 3 3 2 2 2" xfId="50012" xr:uid="{00000000-0005-0000-0000-0000A5C20000}"/>
    <cellStyle name="20% - Accent1 7 2 2 4 3 3 2 3" xfId="50013" xr:uid="{00000000-0005-0000-0000-0000A6C20000}"/>
    <cellStyle name="20% - Accent1 7 2 2 4 3 3 3" xfId="50014" xr:uid="{00000000-0005-0000-0000-0000A7C20000}"/>
    <cellStyle name="20% - Accent1 7 2 2 4 3 3 3 2" xfId="50015" xr:uid="{00000000-0005-0000-0000-0000A8C20000}"/>
    <cellStyle name="20% - Accent1 7 2 2 4 3 3 4" xfId="50016" xr:uid="{00000000-0005-0000-0000-0000A9C20000}"/>
    <cellStyle name="20% - Accent1 7 2 2 4 3 4" xfId="50017" xr:uid="{00000000-0005-0000-0000-0000AAC20000}"/>
    <cellStyle name="20% - Accent1 7 2 2 4 3 4 2" xfId="50018" xr:uid="{00000000-0005-0000-0000-0000ABC20000}"/>
    <cellStyle name="20% - Accent1 7 2 2 4 3 4 2 2" xfId="50019" xr:uid="{00000000-0005-0000-0000-0000ACC20000}"/>
    <cellStyle name="20% - Accent1 7 2 2 4 3 4 2 2 2" xfId="50020" xr:uid="{00000000-0005-0000-0000-0000ADC20000}"/>
    <cellStyle name="20% - Accent1 7 2 2 4 3 4 2 3" xfId="50021" xr:uid="{00000000-0005-0000-0000-0000AEC20000}"/>
    <cellStyle name="20% - Accent1 7 2 2 4 3 4 3" xfId="50022" xr:uid="{00000000-0005-0000-0000-0000AFC20000}"/>
    <cellStyle name="20% - Accent1 7 2 2 4 3 4 3 2" xfId="50023" xr:uid="{00000000-0005-0000-0000-0000B0C20000}"/>
    <cellStyle name="20% - Accent1 7 2 2 4 3 4 4" xfId="50024" xr:uid="{00000000-0005-0000-0000-0000B1C20000}"/>
    <cellStyle name="20% - Accent1 7 2 2 4 3 5" xfId="50025" xr:uid="{00000000-0005-0000-0000-0000B2C20000}"/>
    <cellStyle name="20% - Accent1 7 2 2 4 3 5 2" xfId="50026" xr:uid="{00000000-0005-0000-0000-0000B3C20000}"/>
    <cellStyle name="20% - Accent1 7 2 2 4 3 5 2 2" xfId="50027" xr:uid="{00000000-0005-0000-0000-0000B4C20000}"/>
    <cellStyle name="20% - Accent1 7 2 2 4 3 5 3" xfId="50028" xr:uid="{00000000-0005-0000-0000-0000B5C20000}"/>
    <cellStyle name="20% - Accent1 7 2 2 4 3 6" xfId="50029" xr:uid="{00000000-0005-0000-0000-0000B6C20000}"/>
    <cellStyle name="20% - Accent1 7 2 2 4 3 6 2" xfId="50030" xr:uid="{00000000-0005-0000-0000-0000B7C20000}"/>
    <cellStyle name="20% - Accent1 7 2 2 4 3 6 2 2" xfId="50031" xr:uid="{00000000-0005-0000-0000-0000B8C20000}"/>
    <cellStyle name="20% - Accent1 7 2 2 4 3 6 3" xfId="50032" xr:uid="{00000000-0005-0000-0000-0000B9C20000}"/>
    <cellStyle name="20% - Accent1 7 2 2 4 3 7" xfId="50033" xr:uid="{00000000-0005-0000-0000-0000BAC20000}"/>
    <cellStyle name="20% - Accent1 7 2 2 4 3 7 2" xfId="50034" xr:uid="{00000000-0005-0000-0000-0000BBC20000}"/>
    <cellStyle name="20% - Accent1 7 2 2 4 3 8" xfId="50035" xr:uid="{00000000-0005-0000-0000-0000BCC20000}"/>
    <cellStyle name="20% - Accent1 7 2 2 4 3 8 2" xfId="50036" xr:uid="{00000000-0005-0000-0000-0000BDC20000}"/>
    <cellStyle name="20% - Accent1 7 2 2 4 3 9" xfId="50037" xr:uid="{00000000-0005-0000-0000-0000BEC20000}"/>
    <cellStyle name="20% - Accent1 7 2 2 4 4" xfId="50038" xr:uid="{00000000-0005-0000-0000-0000BFC20000}"/>
    <cellStyle name="20% - Accent1 7 2 2 4 4 2" xfId="50039" xr:uid="{00000000-0005-0000-0000-0000C0C20000}"/>
    <cellStyle name="20% - Accent1 7 2 2 4 4 2 2" xfId="50040" xr:uid="{00000000-0005-0000-0000-0000C1C20000}"/>
    <cellStyle name="20% - Accent1 7 2 2 4 4 2 2 2" xfId="50041" xr:uid="{00000000-0005-0000-0000-0000C2C20000}"/>
    <cellStyle name="20% - Accent1 7 2 2 4 4 2 3" xfId="50042" xr:uid="{00000000-0005-0000-0000-0000C3C20000}"/>
    <cellStyle name="20% - Accent1 7 2 2 4 4 3" xfId="50043" xr:uid="{00000000-0005-0000-0000-0000C4C20000}"/>
    <cellStyle name="20% - Accent1 7 2 2 4 4 3 2" xfId="50044" xr:uid="{00000000-0005-0000-0000-0000C5C20000}"/>
    <cellStyle name="20% - Accent1 7 2 2 4 4 4" xfId="50045" xr:uid="{00000000-0005-0000-0000-0000C6C20000}"/>
    <cellStyle name="20% - Accent1 7 2 2 4 5" xfId="50046" xr:uid="{00000000-0005-0000-0000-0000C7C20000}"/>
    <cellStyle name="20% - Accent1 7 2 2 4 5 2" xfId="50047" xr:uid="{00000000-0005-0000-0000-0000C8C20000}"/>
    <cellStyle name="20% - Accent1 7 2 2 4 5 2 2" xfId="50048" xr:uid="{00000000-0005-0000-0000-0000C9C20000}"/>
    <cellStyle name="20% - Accent1 7 2 2 4 5 2 2 2" xfId="50049" xr:uid="{00000000-0005-0000-0000-0000CAC20000}"/>
    <cellStyle name="20% - Accent1 7 2 2 4 5 2 3" xfId="50050" xr:uid="{00000000-0005-0000-0000-0000CBC20000}"/>
    <cellStyle name="20% - Accent1 7 2 2 4 5 3" xfId="50051" xr:uid="{00000000-0005-0000-0000-0000CCC20000}"/>
    <cellStyle name="20% - Accent1 7 2 2 4 5 3 2" xfId="50052" xr:uid="{00000000-0005-0000-0000-0000CDC20000}"/>
    <cellStyle name="20% - Accent1 7 2 2 4 5 4" xfId="50053" xr:uid="{00000000-0005-0000-0000-0000CEC20000}"/>
    <cellStyle name="20% - Accent1 7 2 2 4 6" xfId="50054" xr:uid="{00000000-0005-0000-0000-0000CFC20000}"/>
    <cellStyle name="20% - Accent1 7 2 2 4 6 2" xfId="50055" xr:uid="{00000000-0005-0000-0000-0000D0C20000}"/>
    <cellStyle name="20% - Accent1 7 2 2 4 6 2 2" xfId="50056" xr:uid="{00000000-0005-0000-0000-0000D1C20000}"/>
    <cellStyle name="20% - Accent1 7 2 2 4 6 2 2 2" xfId="50057" xr:uid="{00000000-0005-0000-0000-0000D2C20000}"/>
    <cellStyle name="20% - Accent1 7 2 2 4 6 2 3" xfId="50058" xr:uid="{00000000-0005-0000-0000-0000D3C20000}"/>
    <cellStyle name="20% - Accent1 7 2 2 4 6 3" xfId="50059" xr:uid="{00000000-0005-0000-0000-0000D4C20000}"/>
    <cellStyle name="20% - Accent1 7 2 2 4 6 3 2" xfId="50060" xr:uid="{00000000-0005-0000-0000-0000D5C20000}"/>
    <cellStyle name="20% - Accent1 7 2 2 4 6 4" xfId="50061" xr:uid="{00000000-0005-0000-0000-0000D6C20000}"/>
    <cellStyle name="20% - Accent1 7 2 2 4 7" xfId="50062" xr:uid="{00000000-0005-0000-0000-0000D7C20000}"/>
    <cellStyle name="20% - Accent1 7 2 2 4 7 2" xfId="50063" xr:uid="{00000000-0005-0000-0000-0000D8C20000}"/>
    <cellStyle name="20% - Accent1 7 2 2 4 7 2 2" xfId="50064" xr:uid="{00000000-0005-0000-0000-0000D9C20000}"/>
    <cellStyle name="20% - Accent1 7 2 2 4 7 3" xfId="50065" xr:uid="{00000000-0005-0000-0000-0000DAC20000}"/>
    <cellStyle name="20% - Accent1 7 2 2 4 8" xfId="50066" xr:uid="{00000000-0005-0000-0000-0000DBC20000}"/>
    <cellStyle name="20% - Accent1 7 2 2 4 8 2" xfId="50067" xr:uid="{00000000-0005-0000-0000-0000DCC20000}"/>
    <cellStyle name="20% - Accent1 7 2 2 4 8 2 2" xfId="50068" xr:uid="{00000000-0005-0000-0000-0000DDC20000}"/>
    <cellStyle name="20% - Accent1 7 2 2 4 8 3" xfId="50069" xr:uid="{00000000-0005-0000-0000-0000DEC20000}"/>
    <cellStyle name="20% - Accent1 7 2 2 4 9" xfId="50070" xr:uid="{00000000-0005-0000-0000-0000DFC20000}"/>
    <cellStyle name="20% - Accent1 7 2 2 4 9 2" xfId="50071" xr:uid="{00000000-0005-0000-0000-0000E0C20000}"/>
    <cellStyle name="20% - Accent1 7 2 2 5" xfId="50072" xr:uid="{00000000-0005-0000-0000-0000E1C20000}"/>
    <cellStyle name="20% - Accent1 7 2 2 5 2" xfId="50073" xr:uid="{00000000-0005-0000-0000-0000E2C20000}"/>
    <cellStyle name="20% - Accent1 7 2 2 5 2 2" xfId="50074" xr:uid="{00000000-0005-0000-0000-0000E3C20000}"/>
    <cellStyle name="20% - Accent1 7 2 2 5 2 2 2" xfId="50075" xr:uid="{00000000-0005-0000-0000-0000E4C20000}"/>
    <cellStyle name="20% - Accent1 7 2 2 5 2 2 2 2" xfId="50076" xr:uid="{00000000-0005-0000-0000-0000E5C20000}"/>
    <cellStyle name="20% - Accent1 7 2 2 5 2 2 3" xfId="50077" xr:uid="{00000000-0005-0000-0000-0000E6C20000}"/>
    <cellStyle name="20% - Accent1 7 2 2 5 2 3" xfId="50078" xr:uid="{00000000-0005-0000-0000-0000E7C20000}"/>
    <cellStyle name="20% - Accent1 7 2 2 5 2 3 2" xfId="50079" xr:uid="{00000000-0005-0000-0000-0000E8C20000}"/>
    <cellStyle name="20% - Accent1 7 2 2 5 2 4" xfId="50080" xr:uid="{00000000-0005-0000-0000-0000E9C20000}"/>
    <cellStyle name="20% - Accent1 7 2 2 5 3" xfId="50081" xr:uid="{00000000-0005-0000-0000-0000EAC20000}"/>
    <cellStyle name="20% - Accent1 7 2 2 5 3 2" xfId="50082" xr:uid="{00000000-0005-0000-0000-0000EBC20000}"/>
    <cellStyle name="20% - Accent1 7 2 2 5 3 2 2" xfId="50083" xr:uid="{00000000-0005-0000-0000-0000ECC20000}"/>
    <cellStyle name="20% - Accent1 7 2 2 5 3 2 2 2" xfId="50084" xr:uid="{00000000-0005-0000-0000-0000EDC20000}"/>
    <cellStyle name="20% - Accent1 7 2 2 5 3 2 3" xfId="50085" xr:uid="{00000000-0005-0000-0000-0000EEC20000}"/>
    <cellStyle name="20% - Accent1 7 2 2 5 3 3" xfId="50086" xr:uid="{00000000-0005-0000-0000-0000EFC20000}"/>
    <cellStyle name="20% - Accent1 7 2 2 5 3 3 2" xfId="50087" xr:uid="{00000000-0005-0000-0000-0000F0C20000}"/>
    <cellStyle name="20% - Accent1 7 2 2 5 3 4" xfId="50088" xr:uid="{00000000-0005-0000-0000-0000F1C20000}"/>
    <cellStyle name="20% - Accent1 7 2 2 5 4" xfId="50089" xr:uid="{00000000-0005-0000-0000-0000F2C20000}"/>
    <cellStyle name="20% - Accent1 7 2 2 5 4 2" xfId="50090" xr:uid="{00000000-0005-0000-0000-0000F3C20000}"/>
    <cellStyle name="20% - Accent1 7 2 2 5 4 2 2" xfId="50091" xr:uid="{00000000-0005-0000-0000-0000F4C20000}"/>
    <cellStyle name="20% - Accent1 7 2 2 5 4 2 2 2" xfId="50092" xr:uid="{00000000-0005-0000-0000-0000F5C20000}"/>
    <cellStyle name="20% - Accent1 7 2 2 5 4 2 3" xfId="50093" xr:uid="{00000000-0005-0000-0000-0000F6C20000}"/>
    <cellStyle name="20% - Accent1 7 2 2 5 4 3" xfId="50094" xr:uid="{00000000-0005-0000-0000-0000F7C20000}"/>
    <cellStyle name="20% - Accent1 7 2 2 5 4 3 2" xfId="50095" xr:uid="{00000000-0005-0000-0000-0000F8C20000}"/>
    <cellStyle name="20% - Accent1 7 2 2 5 4 4" xfId="50096" xr:uid="{00000000-0005-0000-0000-0000F9C20000}"/>
    <cellStyle name="20% - Accent1 7 2 2 5 5" xfId="50097" xr:uid="{00000000-0005-0000-0000-0000FAC20000}"/>
    <cellStyle name="20% - Accent1 7 2 2 5 5 2" xfId="50098" xr:uid="{00000000-0005-0000-0000-0000FBC20000}"/>
    <cellStyle name="20% - Accent1 7 2 2 5 5 2 2" xfId="50099" xr:uid="{00000000-0005-0000-0000-0000FCC20000}"/>
    <cellStyle name="20% - Accent1 7 2 2 5 5 3" xfId="50100" xr:uid="{00000000-0005-0000-0000-0000FDC20000}"/>
    <cellStyle name="20% - Accent1 7 2 2 5 6" xfId="50101" xr:uid="{00000000-0005-0000-0000-0000FEC20000}"/>
    <cellStyle name="20% - Accent1 7 2 2 5 6 2" xfId="50102" xr:uid="{00000000-0005-0000-0000-0000FFC20000}"/>
    <cellStyle name="20% - Accent1 7 2 2 5 6 2 2" xfId="50103" xr:uid="{00000000-0005-0000-0000-000000C30000}"/>
    <cellStyle name="20% - Accent1 7 2 2 5 6 3" xfId="50104" xr:uid="{00000000-0005-0000-0000-000001C30000}"/>
    <cellStyle name="20% - Accent1 7 2 2 5 7" xfId="50105" xr:uid="{00000000-0005-0000-0000-000002C30000}"/>
    <cellStyle name="20% - Accent1 7 2 2 5 7 2" xfId="50106" xr:uid="{00000000-0005-0000-0000-000003C30000}"/>
    <cellStyle name="20% - Accent1 7 2 2 5 8" xfId="50107" xr:uid="{00000000-0005-0000-0000-000004C30000}"/>
    <cellStyle name="20% - Accent1 7 2 2 5 8 2" xfId="50108" xr:uid="{00000000-0005-0000-0000-000005C30000}"/>
    <cellStyle name="20% - Accent1 7 2 2 5 9" xfId="50109" xr:uid="{00000000-0005-0000-0000-000006C30000}"/>
    <cellStyle name="20% - Accent1 7 2 2 6" xfId="50110" xr:uid="{00000000-0005-0000-0000-000007C30000}"/>
    <cellStyle name="20% - Accent1 7 2 2 6 2" xfId="50111" xr:uid="{00000000-0005-0000-0000-000008C30000}"/>
    <cellStyle name="20% - Accent1 7 2 2 6 2 2" xfId="50112" xr:uid="{00000000-0005-0000-0000-000009C30000}"/>
    <cellStyle name="20% - Accent1 7 2 2 6 2 2 2" xfId="50113" xr:uid="{00000000-0005-0000-0000-00000AC30000}"/>
    <cellStyle name="20% - Accent1 7 2 2 6 2 2 2 2" xfId="50114" xr:uid="{00000000-0005-0000-0000-00000BC30000}"/>
    <cellStyle name="20% - Accent1 7 2 2 6 2 2 3" xfId="50115" xr:uid="{00000000-0005-0000-0000-00000CC30000}"/>
    <cellStyle name="20% - Accent1 7 2 2 6 2 3" xfId="50116" xr:uid="{00000000-0005-0000-0000-00000DC30000}"/>
    <cellStyle name="20% - Accent1 7 2 2 6 2 3 2" xfId="50117" xr:uid="{00000000-0005-0000-0000-00000EC30000}"/>
    <cellStyle name="20% - Accent1 7 2 2 6 2 4" xfId="50118" xr:uid="{00000000-0005-0000-0000-00000FC30000}"/>
    <cellStyle name="20% - Accent1 7 2 2 6 3" xfId="50119" xr:uid="{00000000-0005-0000-0000-000010C30000}"/>
    <cellStyle name="20% - Accent1 7 2 2 6 3 2" xfId="50120" xr:uid="{00000000-0005-0000-0000-000011C30000}"/>
    <cellStyle name="20% - Accent1 7 2 2 6 3 2 2" xfId="50121" xr:uid="{00000000-0005-0000-0000-000012C30000}"/>
    <cellStyle name="20% - Accent1 7 2 2 6 3 2 2 2" xfId="50122" xr:uid="{00000000-0005-0000-0000-000013C30000}"/>
    <cellStyle name="20% - Accent1 7 2 2 6 3 2 3" xfId="50123" xr:uid="{00000000-0005-0000-0000-000014C30000}"/>
    <cellStyle name="20% - Accent1 7 2 2 6 3 3" xfId="50124" xr:uid="{00000000-0005-0000-0000-000015C30000}"/>
    <cellStyle name="20% - Accent1 7 2 2 6 3 3 2" xfId="50125" xr:uid="{00000000-0005-0000-0000-000016C30000}"/>
    <cellStyle name="20% - Accent1 7 2 2 6 3 4" xfId="50126" xr:uid="{00000000-0005-0000-0000-000017C30000}"/>
    <cellStyle name="20% - Accent1 7 2 2 6 4" xfId="50127" xr:uid="{00000000-0005-0000-0000-000018C30000}"/>
    <cellStyle name="20% - Accent1 7 2 2 6 4 2" xfId="50128" xr:uid="{00000000-0005-0000-0000-000019C30000}"/>
    <cellStyle name="20% - Accent1 7 2 2 6 4 2 2" xfId="50129" xr:uid="{00000000-0005-0000-0000-00001AC30000}"/>
    <cellStyle name="20% - Accent1 7 2 2 6 4 2 2 2" xfId="50130" xr:uid="{00000000-0005-0000-0000-00001BC30000}"/>
    <cellStyle name="20% - Accent1 7 2 2 6 4 2 3" xfId="50131" xr:uid="{00000000-0005-0000-0000-00001CC30000}"/>
    <cellStyle name="20% - Accent1 7 2 2 6 4 3" xfId="50132" xr:uid="{00000000-0005-0000-0000-00001DC30000}"/>
    <cellStyle name="20% - Accent1 7 2 2 6 4 3 2" xfId="50133" xr:uid="{00000000-0005-0000-0000-00001EC30000}"/>
    <cellStyle name="20% - Accent1 7 2 2 6 4 4" xfId="50134" xr:uid="{00000000-0005-0000-0000-00001FC30000}"/>
    <cellStyle name="20% - Accent1 7 2 2 6 5" xfId="50135" xr:uid="{00000000-0005-0000-0000-000020C30000}"/>
    <cellStyle name="20% - Accent1 7 2 2 6 5 2" xfId="50136" xr:uid="{00000000-0005-0000-0000-000021C30000}"/>
    <cellStyle name="20% - Accent1 7 2 2 6 5 2 2" xfId="50137" xr:uid="{00000000-0005-0000-0000-000022C30000}"/>
    <cellStyle name="20% - Accent1 7 2 2 6 5 3" xfId="50138" xr:uid="{00000000-0005-0000-0000-000023C30000}"/>
    <cellStyle name="20% - Accent1 7 2 2 6 6" xfId="50139" xr:uid="{00000000-0005-0000-0000-000024C30000}"/>
    <cellStyle name="20% - Accent1 7 2 2 6 6 2" xfId="50140" xr:uid="{00000000-0005-0000-0000-000025C30000}"/>
    <cellStyle name="20% - Accent1 7 2 2 6 6 2 2" xfId="50141" xr:uid="{00000000-0005-0000-0000-000026C30000}"/>
    <cellStyle name="20% - Accent1 7 2 2 6 6 3" xfId="50142" xr:uid="{00000000-0005-0000-0000-000027C30000}"/>
    <cellStyle name="20% - Accent1 7 2 2 6 7" xfId="50143" xr:uid="{00000000-0005-0000-0000-000028C30000}"/>
    <cellStyle name="20% - Accent1 7 2 2 6 7 2" xfId="50144" xr:uid="{00000000-0005-0000-0000-000029C30000}"/>
    <cellStyle name="20% - Accent1 7 2 2 6 8" xfId="50145" xr:uid="{00000000-0005-0000-0000-00002AC30000}"/>
    <cellStyle name="20% - Accent1 7 2 2 6 8 2" xfId="50146" xr:uid="{00000000-0005-0000-0000-00002BC30000}"/>
    <cellStyle name="20% - Accent1 7 2 2 6 9" xfId="50147" xr:uid="{00000000-0005-0000-0000-00002CC30000}"/>
    <cellStyle name="20% - Accent1 7 2 2 7" xfId="50148" xr:uid="{00000000-0005-0000-0000-00002DC30000}"/>
    <cellStyle name="20% - Accent1 7 2 2 7 2" xfId="50149" xr:uid="{00000000-0005-0000-0000-00002EC30000}"/>
    <cellStyle name="20% - Accent1 7 2 2 7 2 2" xfId="50150" xr:uid="{00000000-0005-0000-0000-00002FC30000}"/>
    <cellStyle name="20% - Accent1 7 2 2 7 2 2 2" xfId="50151" xr:uid="{00000000-0005-0000-0000-000030C30000}"/>
    <cellStyle name="20% - Accent1 7 2 2 7 2 3" xfId="50152" xr:uid="{00000000-0005-0000-0000-000031C30000}"/>
    <cellStyle name="20% - Accent1 7 2 2 7 3" xfId="50153" xr:uid="{00000000-0005-0000-0000-000032C30000}"/>
    <cellStyle name="20% - Accent1 7 2 2 7 3 2" xfId="50154" xr:uid="{00000000-0005-0000-0000-000033C30000}"/>
    <cellStyle name="20% - Accent1 7 2 2 7 4" xfId="50155" xr:uid="{00000000-0005-0000-0000-000034C30000}"/>
    <cellStyle name="20% - Accent1 7 2 2 8" xfId="50156" xr:uid="{00000000-0005-0000-0000-000035C30000}"/>
    <cellStyle name="20% - Accent1 7 2 2 8 2" xfId="50157" xr:uid="{00000000-0005-0000-0000-000036C30000}"/>
    <cellStyle name="20% - Accent1 7 2 2 8 2 2" xfId="50158" xr:uid="{00000000-0005-0000-0000-000037C30000}"/>
    <cellStyle name="20% - Accent1 7 2 2 8 2 2 2" xfId="50159" xr:uid="{00000000-0005-0000-0000-000038C30000}"/>
    <cellStyle name="20% - Accent1 7 2 2 8 2 3" xfId="50160" xr:uid="{00000000-0005-0000-0000-000039C30000}"/>
    <cellStyle name="20% - Accent1 7 2 2 8 3" xfId="50161" xr:uid="{00000000-0005-0000-0000-00003AC30000}"/>
    <cellStyle name="20% - Accent1 7 2 2 8 3 2" xfId="50162" xr:uid="{00000000-0005-0000-0000-00003BC30000}"/>
    <cellStyle name="20% - Accent1 7 2 2 8 4" xfId="50163" xr:uid="{00000000-0005-0000-0000-00003CC30000}"/>
    <cellStyle name="20% - Accent1 7 2 2 9" xfId="50164" xr:uid="{00000000-0005-0000-0000-00003DC30000}"/>
    <cellStyle name="20% - Accent1 7 2 2 9 2" xfId="50165" xr:uid="{00000000-0005-0000-0000-00003EC30000}"/>
    <cellStyle name="20% - Accent1 7 2 2 9 2 2" xfId="50166" xr:uid="{00000000-0005-0000-0000-00003FC30000}"/>
    <cellStyle name="20% - Accent1 7 2 2 9 2 2 2" xfId="50167" xr:uid="{00000000-0005-0000-0000-000040C30000}"/>
    <cellStyle name="20% - Accent1 7 2 2 9 2 3" xfId="50168" xr:uid="{00000000-0005-0000-0000-000041C30000}"/>
    <cellStyle name="20% - Accent1 7 2 2 9 3" xfId="50169" xr:uid="{00000000-0005-0000-0000-000042C30000}"/>
    <cellStyle name="20% - Accent1 7 2 2 9 3 2" xfId="50170" xr:uid="{00000000-0005-0000-0000-000043C30000}"/>
    <cellStyle name="20% - Accent1 7 2 2 9 4" xfId="50171" xr:uid="{00000000-0005-0000-0000-000044C30000}"/>
    <cellStyle name="20% - Accent1 7 2 3" xfId="50172" xr:uid="{00000000-0005-0000-0000-000045C30000}"/>
    <cellStyle name="20% - Accent1 7 2 3 10" xfId="50173" xr:uid="{00000000-0005-0000-0000-000046C30000}"/>
    <cellStyle name="20% - Accent1 7 2 3 10 2" xfId="50174" xr:uid="{00000000-0005-0000-0000-000047C30000}"/>
    <cellStyle name="20% - Accent1 7 2 3 11" xfId="50175" xr:uid="{00000000-0005-0000-0000-000048C30000}"/>
    <cellStyle name="20% - Accent1 7 2 3 2" xfId="50176" xr:uid="{00000000-0005-0000-0000-000049C30000}"/>
    <cellStyle name="20% - Accent1 7 2 3 2 2" xfId="50177" xr:uid="{00000000-0005-0000-0000-00004AC30000}"/>
    <cellStyle name="20% - Accent1 7 2 3 2 2 2" xfId="50178" xr:uid="{00000000-0005-0000-0000-00004BC30000}"/>
    <cellStyle name="20% - Accent1 7 2 3 2 2 2 2" xfId="50179" xr:uid="{00000000-0005-0000-0000-00004CC30000}"/>
    <cellStyle name="20% - Accent1 7 2 3 2 2 2 2 2" xfId="50180" xr:uid="{00000000-0005-0000-0000-00004DC30000}"/>
    <cellStyle name="20% - Accent1 7 2 3 2 2 2 3" xfId="50181" xr:uid="{00000000-0005-0000-0000-00004EC30000}"/>
    <cellStyle name="20% - Accent1 7 2 3 2 2 3" xfId="50182" xr:uid="{00000000-0005-0000-0000-00004FC30000}"/>
    <cellStyle name="20% - Accent1 7 2 3 2 2 3 2" xfId="50183" xr:uid="{00000000-0005-0000-0000-000050C30000}"/>
    <cellStyle name="20% - Accent1 7 2 3 2 2 4" xfId="50184" xr:uid="{00000000-0005-0000-0000-000051C30000}"/>
    <cellStyle name="20% - Accent1 7 2 3 2 3" xfId="50185" xr:uid="{00000000-0005-0000-0000-000052C30000}"/>
    <cellStyle name="20% - Accent1 7 2 3 2 3 2" xfId="50186" xr:uid="{00000000-0005-0000-0000-000053C30000}"/>
    <cellStyle name="20% - Accent1 7 2 3 2 3 2 2" xfId="50187" xr:uid="{00000000-0005-0000-0000-000054C30000}"/>
    <cellStyle name="20% - Accent1 7 2 3 2 3 2 2 2" xfId="50188" xr:uid="{00000000-0005-0000-0000-000055C30000}"/>
    <cellStyle name="20% - Accent1 7 2 3 2 3 2 3" xfId="50189" xr:uid="{00000000-0005-0000-0000-000056C30000}"/>
    <cellStyle name="20% - Accent1 7 2 3 2 3 3" xfId="50190" xr:uid="{00000000-0005-0000-0000-000057C30000}"/>
    <cellStyle name="20% - Accent1 7 2 3 2 3 3 2" xfId="50191" xr:uid="{00000000-0005-0000-0000-000058C30000}"/>
    <cellStyle name="20% - Accent1 7 2 3 2 3 4" xfId="50192" xr:uid="{00000000-0005-0000-0000-000059C30000}"/>
    <cellStyle name="20% - Accent1 7 2 3 2 4" xfId="50193" xr:uid="{00000000-0005-0000-0000-00005AC30000}"/>
    <cellStyle name="20% - Accent1 7 2 3 2 4 2" xfId="50194" xr:uid="{00000000-0005-0000-0000-00005BC30000}"/>
    <cellStyle name="20% - Accent1 7 2 3 2 4 2 2" xfId="50195" xr:uid="{00000000-0005-0000-0000-00005CC30000}"/>
    <cellStyle name="20% - Accent1 7 2 3 2 4 2 2 2" xfId="50196" xr:uid="{00000000-0005-0000-0000-00005DC30000}"/>
    <cellStyle name="20% - Accent1 7 2 3 2 4 2 3" xfId="50197" xr:uid="{00000000-0005-0000-0000-00005EC30000}"/>
    <cellStyle name="20% - Accent1 7 2 3 2 4 3" xfId="50198" xr:uid="{00000000-0005-0000-0000-00005FC30000}"/>
    <cellStyle name="20% - Accent1 7 2 3 2 4 3 2" xfId="50199" xr:uid="{00000000-0005-0000-0000-000060C30000}"/>
    <cellStyle name="20% - Accent1 7 2 3 2 4 4" xfId="50200" xr:uid="{00000000-0005-0000-0000-000061C30000}"/>
    <cellStyle name="20% - Accent1 7 2 3 2 5" xfId="50201" xr:uid="{00000000-0005-0000-0000-000062C30000}"/>
    <cellStyle name="20% - Accent1 7 2 3 2 5 2" xfId="50202" xr:uid="{00000000-0005-0000-0000-000063C30000}"/>
    <cellStyle name="20% - Accent1 7 2 3 2 5 2 2" xfId="50203" xr:uid="{00000000-0005-0000-0000-000064C30000}"/>
    <cellStyle name="20% - Accent1 7 2 3 2 5 3" xfId="50204" xr:uid="{00000000-0005-0000-0000-000065C30000}"/>
    <cellStyle name="20% - Accent1 7 2 3 2 6" xfId="50205" xr:uid="{00000000-0005-0000-0000-000066C30000}"/>
    <cellStyle name="20% - Accent1 7 2 3 2 6 2" xfId="50206" xr:uid="{00000000-0005-0000-0000-000067C30000}"/>
    <cellStyle name="20% - Accent1 7 2 3 2 6 2 2" xfId="50207" xr:uid="{00000000-0005-0000-0000-000068C30000}"/>
    <cellStyle name="20% - Accent1 7 2 3 2 6 3" xfId="50208" xr:uid="{00000000-0005-0000-0000-000069C30000}"/>
    <cellStyle name="20% - Accent1 7 2 3 2 7" xfId="50209" xr:uid="{00000000-0005-0000-0000-00006AC30000}"/>
    <cellStyle name="20% - Accent1 7 2 3 2 7 2" xfId="50210" xr:uid="{00000000-0005-0000-0000-00006BC30000}"/>
    <cellStyle name="20% - Accent1 7 2 3 2 8" xfId="50211" xr:uid="{00000000-0005-0000-0000-00006CC30000}"/>
    <cellStyle name="20% - Accent1 7 2 3 2 8 2" xfId="50212" xr:uid="{00000000-0005-0000-0000-00006DC30000}"/>
    <cellStyle name="20% - Accent1 7 2 3 2 9" xfId="50213" xr:uid="{00000000-0005-0000-0000-00006EC30000}"/>
    <cellStyle name="20% - Accent1 7 2 3 3" xfId="50214" xr:uid="{00000000-0005-0000-0000-00006FC30000}"/>
    <cellStyle name="20% - Accent1 7 2 3 3 2" xfId="50215" xr:uid="{00000000-0005-0000-0000-000070C30000}"/>
    <cellStyle name="20% - Accent1 7 2 3 3 2 2" xfId="50216" xr:uid="{00000000-0005-0000-0000-000071C30000}"/>
    <cellStyle name="20% - Accent1 7 2 3 3 2 2 2" xfId="50217" xr:uid="{00000000-0005-0000-0000-000072C30000}"/>
    <cellStyle name="20% - Accent1 7 2 3 3 2 2 2 2" xfId="50218" xr:uid="{00000000-0005-0000-0000-000073C30000}"/>
    <cellStyle name="20% - Accent1 7 2 3 3 2 2 3" xfId="50219" xr:uid="{00000000-0005-0000-0000-000074C30000}"/>
    <cellStyle name="20% - Accent1 7 2 3 3 2 3" xfId="50220" xr:uid="{00000000-0005-0000-0000-000075C30000}"/>
    <cellStyle name="20% - Accent1 7 2 3 3 2 3 2" xfId="50221" xr:uid="{00000000-0005-0000-0000-000076C30000}"/>
    <cellStyle name="20% - Accent1 7 2 3 3 2 4" xfId="50222" xr:uid="{00000000-0005-0000-0000-000077C30000}"/>
    <cellStyle name="20% - Accent1 7 2 3 3 3" xfId="50223" xr:uid="{00000000-0005-0000-0000-000078C30000}"/>
    <cellStyle name="20% - Accent1 7 2 3 3 3 2" xfId="50224" xr:uid="{00000000-0005-0000-0000-000079C30000}"/>
    <cellStyle name="20% - Accent1 7 2 3 3 3 2 2" xfId="50225" xr:uid="{00000000-0005-0000-0000-00007AC30000}"/>
    <cellStyle name="20% - Accent1 7 2 3 3 3 2 2 2" xfId="50226" xr:uid="{00000000-0005-0000-0000-00007BC30000}"/>
    <cellStyle name="20% - Accent1 7 2 3 3 3 2 3" xfId="50227" xr:uid="{00000000-0005-0000-0000-00007CC30000}"/>
    <cellStyle name="20% - Accent1 7 2 3 3 3 3" xfId="50228" xr:uid="{00000000-0005-0000-0000-00007DC30000}"/>
    <cellStyle name="20% - Accent1 7 2 3 3 3 3 2" xfId="50229" xr:uid="{00000000-0005-0000-0000-00007EC30000}"/>
    <cellStyle name="20% - Accent1 7 2 3 3 3 4" xfId="50230" xr:uid="{00000000-0005-0000-0000-00007FC30000}"/>
    <cellStyle name="20% - Accent1 7 2 3 3 4" xfId="50231" xr:uid="{00000000-0005-0000-0000-000080C30000}"/>
    <cellStyle name="20% - Accent1 7 2 3 3 4 2" xfId="50232" xr:uid="{00000000-0005-0000-0000-000081C30000}"/>
    <cellStyle name="20% - Accent1 7 2 3 3 4 2 2" xfId="50233" xr:uid="{00000000-0005-0000-0000-000082C30000}"/>
    <cellStyle name="20% - Accent1 7 2 3 3 4 2 2 2" xfId="50234" xr:uid="{00000000-0005-0000-0000-000083C30000}"/>
    <cellStyle name="20% - Accent1 7 2 3 3 4 2 3" xfId="50235" xr:uid="{00000000-0005-0000-0000-000084C30000}"/>
    <cellStyle name="20% - Accent1 7 2 3 3 4 3" xfId="50236" xr:uid="{00000000-0005-0000-0000-000085C30000}"/>
    <cellStyle name="20% - Accent1 7 2 3 3 4 3 2" xfId="50237" xr:uid="{00000000-0005-0000-0000-000086C30000}"/>
    <cellStyle name="20% - Accent1 7 2 3 3 4 4" xfId="50238" xr:uid="{00000000-0005-0000-0000-000087C30000}"/>
    <cellStyle name="20% - Accent1 7 2 3 3 5" xfId="50239" xr:uid="{00000000-0005-0000-0000-000088C30000}"/>
    <cellStyle name="20% - Accent1 7 2 3 3 5 2" xfId="50240" xr:uid="{00000000-0005-0000-0000-000089C30000}"/>
    <cellStyle name="20% - Accent1 7 2 3 3 5 2 2" xfId="50241" xr:uid="{00000000-0005-0000-0000-00008AC30000}"/>
    <cellStyle name="20% - Accent1 7 2 3 3 5 3" xfId="50242" xr:uid="{00000000-0005-0000-0000-00008BC30000}"/>
    <cellStyle name="20% - Accent1 7 2 3 3 6" xfId="50243" xr:uid="{00000000-0005-0000-0000-00008CC30000}"/>
    <cellStyle name="20% - Accent1 7 2 3 3 6 2" xfId="50244" xr:uid="{00000000-0005-0000-0000-00008DC30000}"/>
    <cellStyle name="20% - Accent1 7 2 3 3 6 2 2" xfId="50245" xr:uid="{00000000-0005-0000-0000-00008EC30000}"/>
    <cellStyle name="20% - Accent1 7 2 3 3 6 3" xfId="50246" xr:uid="{00000000-0005-0000-0000-00008FC30000}"/>
    <cellStyle name="20% - Accent1 7 2 3 3 7" xfId="50247" xr:uid="{00000000-0005-0000-0000-000090C30000}"/>
    <cellStyle name="20% - Accent1 7 2 3 3 7 2" xfId="50248" xr:uid="{00000000-0005-0000-0000-000091C30000}"/>
    <cellStyle name="20% - Accent1 7 2 3 3 8" xfId="50249" xr:uid="{00000000-0005-0000-0000-000092C30000}"/>
    <cellStyle name="20% - Accent1 7 2 3 3 8 2" xfId="50250" xr:uid="{00000000-0005-0000-0000-000093C30000}"/>
    <cellStyle name="20% - Accent1 7 2 3 3 9" xfId="50251" xr:uid="{00000000-0005-0000-0000-000094C30000}"/>
    <cellStyle name="20% - Accent1 7 2 3 4" xfId="50252" xr:uid="{00000000-0005-0000-0000-000095C30000}"/>
    <cellStyle name="20% - Accent1 7 2 3 4 2" xfId="50253" xr:uid="{00000000-0005-0000-0000-000096C30000}"/>
    <cellStyle name="20% - Accent1 7 2 3 4 2 2" xfId="50254" xr:uid="{00000000-0005-0000-0000-000097C30000}"/>
    <cellStyle name="20% - Accent1 7 2 3 4 2 2 2" xfId="50255" xr:uid="{00000000-0005-0000-0000-000098C30000}"/>
    <cellStyle name="20% - Accent1 7 2 3 4 2 3" xfId="50256" xr:uid="{00000000-0005-0000-0000-000099C30000}"/>
    <cellStyle name="20% - Accent1 7 2 3 4 3" xfId="50257" xr:uid="{00000000-0005-0000-0000-00009AC30000}"/>
    <cellStyle name="20% - Accent1 7 2 3 4 3 2" xfId="50258" xr:uid="{00000000-0005-0000-0000-00009BC30000}"/>
    <cellStyle name="20% - Accent1 7 2 3 4 4" xfId="50259" xr:uid="{00000000-0005-0000-0000-00009CC30000}"/>
    <cellStyle name="20% - Accent1 7 2 3 5" xfId="50260" xr:uid="{00000000-0005-0000-0000-00009DC30000}"/>
    <cellStyle name="20% - Accent1 7 2 3 5 2" xfId="50261" xr:uid="{00000000-0005-0000-0000-00009EC30000}"/>
    <cellStyle name="20% - Accent1 7 2 3 5 2 2" xfId="50262" xr:uid="{00000000-0005-0000-0000-00009FC30000}"/>
    <cellStyle name="20% - Accent1 7 2 3 5 2 2 2" xfId="50263" xr:uid="{00000000-0005-0000-0000-0000A0C30000}"/>
    <cellStyle name="20% - Accent1 7 2 3 5 2 3" xfId="50264" xr:uid="{00000000-0005-0000-0000-0000A1C30000}"/>
    <cellStyle name="20% - Accent1 7 2 3 5 3" xfId="50265" xr:uid="{00000000-0005-0000-0000-0000A2C30000}"/>
    <cellStyle name="20% - Accent1 7 2 3 5 3 2" xfId="50266" xr:uid="{00000000-0005-0000-0000-0000A3C30000}"/>
    <cellStyle name="20% - Accent1 7 2 3 5 4" xfId="50267" xr:uid="{00000000-0005-0000-0000-0000A4C30000}"/>
    <cellStyle name="20% - Accent1 7 2 3 6" xfId="50268" xr:uid="{00000000-0005-0000-0000-0000A5C30000}"/>
    <cellStyle name="20% - Accent1 7 2 3 6 2" xfId="50269" xr:uid="{00000000-0005-0000-0000-0000A6C30000}"/>
    <cellStyle name="20% - Accent1 7 2 3 6 2 2" xfId="50270" xr:uid="{00000000-0005-0000-0000-0000A7C30000}"/>
    <cellStyle name="20% - Accent1 7 2 3 6 2 2 2" xfId="50271" xr:uid="{00000000-0005-0000-0000-0000A8C30000}"/>
    <cellStyle name="20% - Accent1 7 2 3 6 2 3" xfId="50272" xr:uid="{00000000-0005-0000-0000-0000A9C30000}"/>
    <cellStyle name="20% - Accent1 7 2 3 6 3" xfId="50273" xr:uid="{00000000-0005-0000-0000-0000AAC30000}"/>
    <cellStyle name="20% - Accent1 7 2 3 6 3 2" xfId="50274" xr:uid="{00000000-0005-0000-0000-0000ABC30000}"/>
    <cellStyle name="20% - Accent1 7 2 3 6 4" xfId="50275" xr:uid="{00000000-0005-0000-0000-0000ACC30000}"/>
    <cellStyle name="20% - Accent1 7 2 3 7" xfId="50276" xr:uid="{00000000-0005-0000-0000-0000ADC30000}"/>
    <cellStyle name="20% - Accent1 7 2 3 7 2" xfId="50277" xr:uid="{00000000-0005-0000-0000-0000AEC30000}"/>
    <cellStyle name="20% - Accent1 7 2 3 7 2 2" xfId="50278" xr:uid="{00000000-0005-0000-0000-0000AFC30000}"/>
    <cellStyle name="20% - Accent1 7 2 3 7 3" xfId="50279" xr:uid="{00000000-0005-0000-0000-0000B0C30000}"/>
    <cellStyle name="20% - Accent1 7 2 3 8" xfId="50280" xr:uid="{00000000-0005-0000-0000-0000B1C30000}"/>
    <cellStyle name="20% - Accent1 7 2 3 8 2" xfId="50281" xr:uid="{00000000-0005-0000-0000-0000B2C30000}"/>
    <cellStyle name="20% - Accent1 7 2 3 8 2 2" xfId="50282" xr:uid="{00000000-0005-0000-0000-0000B3C30000}"/>
    <cellStyle name="20% - Accent1 7 2 3 8 3" xfId="50283" xr:uid="{00000000-0005-0000-0000-0000B4C30000}"/>
    <cellStyle name="20% - Accent1 7 2 3 9" xfId="50284" xr:uid="{00000000-0005-0000-0000-0000B5C30000}"/>
    <cellStyle name="20% - Accent1 7 2 3 9 2" xfId="50285" xr:uid="{00000000-0005-0000-0000-0000B6C30000}"/>
    <cellStyle name="20% - Accent1 7 2 4" xfId="50286" xr:uid="{00000000-0005-0000-0000-0000B7C30000}"/>
    <cellStyle name="20% - Accent1 7 2 4 10" xfId="50287" xr:uid="{00000000-0005-0000-0000-0000B8C30000}"/>
    <cellStyle name="20% - Accent1 7 2 4 10 2" xfId="50288" xr:uid="{00000000-0005-0000-0000-0000B9C30000}"/>
    <cellStyle name="20% - Accent1 7 2 4 11" xfId="50289" xr:uid="{00000000-0005-0000-0000-0000BAC30000}"/>
    <cellStyle name="20% - Accent1 7 2 4 2" xfId="50290" xr:uid="{00000000-0005-0000-0000-0000BBC30000}"/>
    <cellStyle name="20% - Accent1 7 2 4 2 2" xfId="50291" xr:uid="{00000000-0005-0000-0000-0000BCC30000}"/>
    <cellStyle name="20% - Accent1 7 2 4 2 2 2" xfId="50292" xr:uid="{00000000-0005-0000-0000-0000BDC30000}"/>
    <cellStyle name="20% - Accent1 7 2 4 2 2 2 2" xfId="50293" xr:uid="{00000000-0005-0000-0000-0000BEC30000}"/>
    <cellStyle name="20% - Accent1 7 2 4 2 2 2 2 2" xfId="50294" xr:uid="{00000000-0005-0000-0000-0000BFC30000}"/>
    <cellStyle name="20% - Accent1 7 2 4 2 2 2 3" xfId="50295" xr:uid="{00000000-0005-0000-0000-0000C0C30000}"/>
    <cellStyle name="20% - Accent1 7 2 4 2 2 3" xfId="50296" xr:uid="{00000000-0005-0000-0000-0000C1C30000}"/>
    <cellStyle name="20% - Accent1 7 2 4 2 2 3 2" xfId="50297" xr:uid="{00000000-0005-0000-0000-0000C2C30000}"/>
    <cellStyle name="20% - Accent1 7 2 4 2 2 4" xfId="50298" xr:uid="{00000000-0005-0000-0000-0000C3C30000}"/>
    <cellStyle name="20% - Accent1 7 2 4 2 3" xfId="50299" xr:uid="{00000000-0005-0000-0000-0000C4C30000}"/>
    <cellStyle name="20% - Accent1 7 2 4 2 3 2" xfId="50300" xr:uid="{00000000-0005-0000-0000-0000C5C30000}"/>
    <cellStyle name="20% - Accent1 7 2 4 2 3 2 2" xfId="50301" xr:uid="{00000000-0005-0000-0000-0000C6C30000}"/>
    <cellStyle name="20% - Accent1 7 2 4 2 3 2 2 2" xfId="50302" xr:uid="{00000000-0005-0000-0000-0000C7C30000}"/>
    <cellStyle name="20% - Accent1 7 2 4 2 3 2 3" xfId="50303" xr:uid="{00000000-0005-0000-0000-0000C8C30000}"/>
    <cellStyle name="20% - Accent1 7 2 4 2 3 3" xfId="50304" xr:uid="{00000000-0005-0000-0000-0000C9C30000}"/>
    <cellStyle name="20% - Accent1 7 2 4 2 3 3 2" xfId="50305" xr:uid="{00000000-0005-0000-0000-0000CAC30000}"/>
    <cellStyle name="20% - Accent1 7 2 4 2 3 4" xfId="50306" xr:uid="{00000000-0005-0000-0000-0000CBC30000}"/>
    <cellStyle name="20% - Accent1 7 2 4 2 4" xfId="50307" xr:uid="{00000000-0005-0000-0000-0000CCC30000}"/>
    <cellStyle name="20% - Accent1 7 2 4 2 4 2" xfId="50308" xr:uid="{00000000-0005-0000-0000-0000CDC30000}"/>
    <cellStyle name="20% - Accent1 7 2 4 2 4 2 2" xfId="50309" xr:uid="{00000000-0005-0000-0000-0000CEC30000}"/>
    <cellStyle name="20% - Accent1 7 2 4 2 4 2 2 2" xfId="50310" xr:uid="{00000000-0005-0000-0000-0000CFC30000}"/>
    <cellStyle name="20% - Accent1 7 2 4 2 4 2 3" xfId="50311" xr:uid="{00000000-0005-0000-0000-0000D0C30000}"/>
    <cellStyle name="20% - Accent1 7 2 4 2 4 3" xfId="50312" xr:uid="{00000000-0005-0000-0000-0000D1C30000}"/>
    <cellStyle name="20% - Accent1 7 2 4 2 4 3 2" xfId="50313" xr:uid="{00000000-0005-0000-0000-0000D2C30000}"/>
    <cellStyle name="20% - Accent1 7 2 4 2 4 4" xfId="50314" xr:uid="{00000000-0005-0000-0000-0000D3C30000}"/>
    <cellStyle name="20% - Accent1 7 2 4 2 5" xfId="50315" xr:uid="{00000000-0005-0000-0000-0000D4C30000}"/>
    <cellStyle name="20% - Accent1 7 2 4 2 5 2" xfId="50316" xr:uid="{00000000-0005-0000-0000-0000D5C30000}"/>
    <cellStyle name="20% - Accent1 7 2 4 2 5 2 2" xfId="50317" xr:uid="{00000000-0005-0000-0000-0000D6C30000}"/>
    <cellStyle name="20% - Accent1 7 2 4 2 5 3" xfId="50318" xr:uid="{00000000-0005-0000-0000-0000D7C30000}"/>
    <cellStyle name="20% - Accent1 7 2 4 2 6" xfId="50319" xr:uid="{00000000-0005-0000-0000-0000D8C30000}"/>
    <cellStyle name="20% - Accent1 7 2 4 2 6 2" xfId="50320" xr:uid="{00000000-0005-0000-0000-0000D9C30000}"/>
    <cellStyle name="20% - Accent1 7 2 4 2 6 2 2" xfId="50321" xr:uid="{00000000-0005-0000-0000-0000DAC30000}"/>
    <cellStyle name="20% - Accent1 7 2 4 2 6 3" xfId="50322" xr:uid="{00000000-0005-0000-0000-0000DBC30000}"/>
    <cellStyle name="20% - Accent1 7 2 4 2 7" xfId="50323" xr:uid="{00000000-0005-0000-0000-0000DCC30000}"/>
    <cellStyle name="20% - Accent1 7 2 4 2 7 2" xfId="50324" xr:uid="{00000000-0005-0000-0000-0000DDC30000}"/>
    <cellStyle name="20% - Accent1 7 2 4 2 8" xfId="50325" xr:uid="{00000000-0005-0000-0000-0000DEC30000}"/>
    <cellStyle name="20% - Accent1 7 2 4 2 8 2" xfId="50326" xr:uid="{00000000-0005-0000-0000-0000DFC30000}"/>
    <cellStyle name="20% - Accent1 7 2 4 2 9" xfId="50327" xr:uid="{00000000-0005-0000-0000-0000E0C30000}"/>
    <cellStyle name="20% - Accent1 7 2 4 3" xfId="50328" xr:uid="{00000000-0005-0000-0000-0000E1C30000}"/>
    <cellStyle name="20% - Accent1 7 2 4 3 2" xfId="50329" xr:uid="{00000000-0005-0000-0000-0000E2C30000}"/>
    <cellStyle name="20% - Accent1 7 2 4 3 2 2" xfId="50330" xr:uid="{00000000-0005-0000-0000-0000E3C30000}"/>
    <cellStyle name="20% - Accent1 7 2 4 3 2 2 2" xfId="50331" xr:uid="{00000000-0005-0000-0000-0000E4C30000}"/>
    <cellStyle name="20% - Accent1 7 2 4 3 2 2 2 2" xfId="50332" xr:uid="{00000000-0005-0000-0000-0000E5C30000}"/>
    <cellStyle name="20% - Accent1 7 2 4 3 2 2 3" xfId="50333" xr:uid="{00000000-0005-0000-0000-0000E6C30000}"/>
    <cellStyle name="20% - Accent1 7 2 4 3 2 3" xfId="50334" xr:uid="{00000000-0005-0000-0000-0000E7C30000}"/>
    <cellStyle name="20% - Accent1 7 2 4 3 2 3 2" xfId="50335" xr:uid="{00000000-0005-0000-0000-0000E8C30000}"/>
    <cellStyle name="20% - Accent1 7 2 4 3 2 4" xfId="50336" xr:uid="{00000000-0005-0000-0000-0000E9C30000}"/>
    <cellStyle name="20% - Accent1 7 2 4 3 3" xfId="50337" xr:uid="{00000000-0005-0000-0000-0000EAC30000}"/>
    <cellStyle name="20% - Accent1 7 2 4 3 3 2" xfId="50338" xr:uid="{00000000-0005-0000-0000-0000EBC30000}"/>
    <cellStyle name="20% - Accent1 7 2 4 3 3 2 2" xfId="50339" xr:uid="{00000000-0005-0000-0000-0000ECC30000}"/>
    <cellStyle name="20% - Accent1 7 2 4 3 3 2 2 2" xfId="50340" xr:uid="{00000000-0005-0000-0000-0000EDC30000}"/>
    <cellStyle name="20% - Accent1 7 2 4 3 3 2 3" xfId="50341" xr:uid="{00000000-0005-0000-0000-0000EEC30000}"/>
    <cellStyle name="20% - Accent1 7 2 4 3 3 3" xfId="50342" xr:uid="{00000000-0005-0000-0000-0000EFC30000}"/>
    <cellStyle name="20% - Accent1 7 2 4 3 3 3 2" xfId="50343" xr:uid="{00000000-0005-0000-0000-0000F0C30000}"/>
    <cellStyle name="20% - Accent1 7 2 4 3 3 4" xfId="50344" xr:uid="{00000000-0005-0000-0000-0000F1C30000}"/>
    <cellStyle name="20% - Accent1 7 2 4 3 4" xfId="50345" xr:uid="{00000000-0005-0000-0000-0000F2C30000}"/>
    <cellStyle name="20% - Accent1 7 2 4 3 4 2" xfId="50346" xr:uid="{00000000-0005-0000-0000-0000F3C30000}"/>
    <cellStyle name="20% - Accent1 7 2 4 3 4 2 2" xfId="50347" xr:uid="{00000000-0005-0000-0000-0000F4C30000}"/>
    <cellStyle name="20% - Accent1 7 2 4 3 4 2 2 2" xfId="50348" xr:uid="{00000000-0005-0000-0000-0000F5C30000}"/>
    <cellStyle name="20% - Accent1 7 2 4 3 4 2 3" xfId="50349" xr:uid="{00000000-0005-0000-0000-0000F6C30000}"/>
    <cellStyle name="20% - Accent1 7 2 4 3 4 3" xfId="50350" xr:uid="{00000000-0005-0000-0000-0000F7C30000}"/>
    <cellStyle name="20% - Accent1 7 2 4 3 4 3 2" xfId="50351" xr:uid="{00000000-0005-0000-0000-0000F8C30000}"/>
    <cellStyle name="20% - Accent1 7 2 4 3 4 4" xfId="50352" xr:uid="{00000000-0005-0000-0000-0000F9C30000}"/>
    <cellStyle name="20% - Accent1 7 2 4 3 5" xfId="50353" xr:uid="{00000000-0005-0000-0000-0000FAC30000}"/>
    <cellStyle name="20% - Accent1 7 2 4 3 5 2" xfId="50354" xr:uid="{00000000-0005-0000-0000-0000FBC30000}"/>
    <cellStyle name="20% - Accent1 7 2 4 3 5 2 2" xfId="50355" xr:uid="{00000000-0005-0000-0000-0000FCC30000}"/>
    <cellStyle name="20% - Accent1 7 2 4 3 5 3" xfId="50356" xr:uid="{00000000-0005-0000-0000-0000FDC30000}"/>
    <cellStyle name="20% - Accent1 7 2 4 3 6" xfId="50357" xr:uid="{00000000-0005-0000-0000-0000FEC30000}"/>
    <cellStyle name="20% - Accent1 7 2 4 3 6 2" xfId="50358" xr:uid="{00000000-0005-0000-0000-0000FFC30000}"/>
    <cellStyle name="20% - Accent1 7 2 4 3 6 2 2" xfId="50359" xr:uid="{00000000-0005-0000-0000-000000C40000}"/>
    <cellStyle name="20% - Accent1 7 2 4 3 6 3" xfId="50360" xr:uid="{00000000-0005-0000-0000-000001C40000}"/>
    <cellStyle name="20% - Accent1 7 2 4 3 7" xfId="50361" xr:uid="{00000000-0005-0000-0000-000002C40000}"/>
    <cellStyle name="20% - Accent1 7 2 4 3 7 2" xfId="50362" xr:uid="{00000000-0005-0000-0000-000003C40000}"/>
    <cellStyle name="20% - Accent1 7 2 4 3 8" xfId="50363" xr:uid="{00000000-0005-0000-0000-000004C40000}"/>
    <cellStyle name="20% - Accent1 7 2 4 3 8 2" xfId="50364" xr:uid="{00000000-0005-0000-0000-000005C40000}"/>
    <cellStyle name="20% - Accent1 7 2 4 3 9" xfId="50365" xr:uid="{00000000-0005-0000-0000-000006C40000}"/>
    <cellStyle name="20% - Accent1 7 2 4 4" xfId="50366" xr:uid="{00000000-0005-0000-0000-000007C40000}"/>
    <cellStyle name="20% - Accent1 7 2 4 4 2" xfId="50367" xr:uid="{00000000-0005-0000-0000-000008C40000}"/>
    <cellStyle name="20% - Accent1 7 2 4 4 2 2" xfId="50368" xr:uid="{00000000-0005-0000-0000-000009C40000}"/>
    <cellStyle name="20% - Accent1 7 2 4 4 2 2 2" xfId="50369" xr:uid="{00000000-0005-0000-0000-00000AC40000}"/>
    <cellStyle name="20% - Accent1 7 2 4 4 2 3" xfId="50370" xr:uid="{00000000-0005-0000-0000-00000BC40000}"/>
    <cellStyle name="20% - Accent1 7 2 4 4 3" xfId="50371" xr:uid="{00000000-0005-0000-0000-00000CC40000}"/>
    <cellStyle name="20% - Accent1 7 2 4 4 3 2" xfId="50372" xr:uid="{00000000-0005-0000-0000-00000DC40000}"/>
    <cellStyle name="20% - Accent1 7 2 4 4 4" xfId="50373" xr:uid="{00000000-0005-0000-0000-00000EC40000}"/>
    <cellStyle name="20% - Accent1 7 2 4 5" xfId="50374" xr:uid="{00000000-0005-0000-0000-00000FC40000}"/>
    <cellStyle name="20% - Accent1 7 2 4 5 2" xfId="50375" xr:uid="{00000000-0005-0000-0000-000010C40000}"/>
    <cellStyle name="20% - Accent1 7 2 4 5 2 2" xfId="50376" xr:uid="{00000000-0005-0000-0000-000011C40000}"/>
    <cellStyle name="20% - Accent1 7 2 4 5 2 2 2" xfId="50377" xr:uid="{00000000-0005-0000-0000-000012C40000}"/>
    <cellStyle name="20% - Accent1 7 2 4 5 2 3" xfId="50378" xr:uid="{00000000-0005-0000-0000-000013C40000}"/>
    <cellStyle name="20% - Accent1 7 2 4 5 3" xfId="50379" xr:uid="{00000000-0005-0000-0000-000014C40000}"/>
    <cellStyle name="20% - Accent1 7 2 4 5 3 2" xfId="50380" xr:uid="{00000000-0005-0000-0000-000015C40000}"/>
    <cellStyle name="20% - Accent1 7 2 4 5 4" xfId="50381" xr:uid="{00000000-0005-0000-0000-000016C40000}"/>
    <cellStyle name="20% - Accent1 7 2 4 6" xfId="50382" xr:uid="{00000000-0005-0000-0000-000017C40000}"/>
    <cellStyle name="20% - Accent1 7 2 4 6 2" xfId="50383" xr:uid="{00000000-0005-0000-0000-000018C40000}"/>
    <cellStyle name="20% - Accent1 7 2 4 6 2 2" xfId="50384" xr:uid="{00000000-0005-0000-0000-000019C40000}"/>
    <cellStyle name="20% - Accent1 7 2 4 6 2 2 2" xfId="50385" xr:uid="{00000000-0005-0000-0000-00001AC40000}"/>
    <cellStyle name="20% - Accent1 7 2 4 6 2 3" xfId="50386" xr:uid="{00000000-0005-0000-0000-00001BC40000}"/>
    <cellStyle name="20% - Accent1 7 2 4 6 3" xfId="50387" xr:uid="{00000000-0005-0000-0000-00001CC40000}"/>
    <cellStyle name="20% - Accent1 7 2 4 6 3 2" xfId="50388" xr:uid="{00000000-0005-0000-0000-00001DC40000}"/>
    <cellStyle name="20% - Accent1 7 2 4 6 4" xfId="50389" xr:uid="{00000000-0005-0000-0000-00001EC40000}"/>
    <cellStyle name="20% - Accent1 7 2 4 7" xfId="50390" xr:uid="{00000000-0005-0000-0000-00001FC40000}"/>
    <cellStyle name="20% - Accent1 7 2 4 7 2" xfId="50391" xr:uid="{00000000-0005-0000-0000-000020C40000}"/>
    <cellStyle name="20% - Accent1 7 2 4 7 2 2" xfId="50392" xr:uid="{00000000-0005-0000-0000-000021C40000}"/>
    <cellStyle name="20% - Accent1 7 2 4 7 3" xfId="50393" xr:uid="{00000000-0005-0000-0000-000022C40000}"/>
    <cellStyle name="20% - Accent1 7 2 4 8" xfId="50394" xr:uid="{00000000-0005-0000-0000-000023C40000}"/>
    <cellStyle name="20% - Accent1 7 2 4 8 2" xfId="50395" xr:uid="{00000000-0005-0000-0000-000024C40000}"/>
    <cellStyle name="20% - Accent1 7 2 4 8 2 2" xfId="50396" xr:uid="{00000000-0005-0000-0000-000025C40000}"/>
    <cellStyle name="20% - Accent1 7 2 4 8 3" xfId="50397" xr:uid="{00000000-0005-0000-0000-000026C40000}"/>
    <cellStyle name="20% - Accent1 7 2 4 9" xfId="50398" xr:uid="{00000000-0005-0000-0000-000027C40000}"/>
    <cellStyle name="20% - Accent1 7 2 4 9 2" xfId="50399" xr:uid="{00000000-0005-0000-0000-000028C40000}"/>
    <cellStyle name="20% - Accent1 7 2 5" xfId="50400" xr:uid="{00000000-0005-0000-0000-000029C40000}"/>
    <cellStyle name="20% - Accent1 7 2 5 10" xfId="50401" xr:uid="{00000000-0005-0000-0000-00002AC40000}"/>
    <cellStyle name="20% - Accent1 7 2 5 10 2" xfId="50402" xr:uid="{00000000-0005-0000-0000-00002BC40000}"/>
    <cellStyle name="20% - Accent1 7 2 5 11" xfId="50403" xr:uid="{00000000-0005-0000-0000-00002CC40000}"/>
    <cellStyle name="20% - Accent1 7 2 5 2" xfId="50404" xr:uid="{00000000-0005-0000-0000-00002DC40000}"/>
    <cellStyle name="20% - Accent1 7 2 5 2 2" xfId="50405" xr:uid="{00000000-0005-0000-0000-00002EC40000}"/>
    <cellStyle name="20% - Accent1 7 2 5 2 2 2" xfId="50406" xr:uid="{00000000-0005-0000-0000-00002FC40000}"/>
    <cellStyle name="20% - Accent1 7 2 5 2 2 2 2" xfId="50407" xr:uid="{00000000-0005-0000-0000-000030C40000}"/>
    <cellStyle name="20% - Accent1 7 2 5 2 2 2 2 2" xfId="50408" xr:uid="{00000000-0005-0000-0000-000031C40000}"/>
    <cellStyle name="20% - Accent1 7 2 5 2 2 2 3" xfId="50409" xr:uid="{00000000-0005-0000-0000-000032C40000}"/>
    <cellStyle name="20% - Accent1 7 2 5 2 2 3" xfId="50410" xr:uid="{00000000-0005-0000-0000-000033C40000}"/>
    <cellStyle name="20% - Accent1 7 2 5 2 2 3 2" xfId="50411" xr:uid="{00000000-0005-0000-0000-000034C40000}"/>
    <cellStyle name="20% - Accent1 7 2 5 2 2 4" xfId="50412" xr:uid="{00000000-0005-0000-0000-000035C40000}"/>
    <cellStyle name="20% - Accent1 7 2 5 2 3" xfId="50413" xr:uid="{00000000-0005-0000-0000-000036C40000}"/>
    <cellStyle name="20% - Accent1 7 2 5 2 3 2" xfId="50414" xr:uid="{00000000-0005-0000-0000-000037C40000}"/>
    <cellStyle name="20% - Accent1 7 2 5 2 3 2 2" xfId="50415" xr:uid="{00000000-0005-0000-0000-000038C40000}"/>
    <cellStyle name="20% - Accent1 7 2 5 2 3 2 2 2" xfId="50416" xr:uid="{00000000-0005-0000-0000-000039C40000}"/>
    <cellStyle name="20% - Accent1 7 2 5 2 3 2 3" xfId="50417" xr:uid="{00000000-0005-0000-0000-00003AC40000}"/>
    <cellStyle name="20% - Accent1 7 2 5 2 3 3" xfId="50418" xr:uid="{00000000-0005-0000-0000-00003BC40000}"/>
    <cellStyle name="20% - Accent1 7 2 5 2 3 3 2" xfId="50419" xr:uid="{00000000-0005-0000-0000-00003CC40000}"/>
    <cellStyle name="20% - Accent1 7 2 5 2 3 4" xfId="50420" xr:uid="{00000000-0005-0000-0000-00003DC40000}"/>
    <cellStyle name="20% - Accent1 7 2 5 2 4" xfId="50421" xr:uid="{00000000-0005-0000-0000-00003EC40000}"/>
    <cellStyle name="20% - Accent1 7 2 5 2 4 2" xfId="50422" xr:uid="{00000000-0005-0000-0000-00003FC40000}"/>
    <cellStyle name="20% - Accent1 7 2 5 2 4 2 2" xfId="50423" xr:uid="{00000000-0005-0000-0000-000040C40000}"/>
    <cellStyle name="20% - Accent1 7 2 5 2 4 2 2 2" xfId="50424" xr:uid="{00000000-0005-0000-0000-000041C40000}"/>
    <cellStyle name="20% - Accent1 7 2 5 2 4 2 3" xfId="50425" xr:uid="{00000000-0005-0000-0000-000042C40000}"/>
    <cellStyle name="20% - Accent1 7 2 5 2 4 3" xfId="50426" xr:uid="{00000000-0005-0000-0000-000043C40000}"/>
    <cellStyle name="20% - Accent1 7 2 5 2 4 3 2" xfId="50427" xr:uid="{00000000-0005-0000-0000-000044C40000}"/>
    <cellStyle name="20% - Accent1 7 2 5 2 4 4" xfId="50428" xr:uid="{00000000-0005-0000-0000-000045C40000}"/>
    <cellStyle name="20% - Accent1 7 2 5 2 5" xfId="50429" xr:uid="{00000000-0005-0000-0000-000046C40000}"/>
    <cellStyle name="20% - Accent1 7 2 5 2 5 2" xfId="50430" xr:uid="{00000000-0005-0000-0000-000047C40000}"/>
    <cellStyle name="20% - Accent1 7 2 5 2 5 2 2" xfId="50431" xr:uid="{00000000-0005-0000-0000-000048C40000}"/>
    <cellStyle name="20% - Accent1 7 2 5 2 5 3" xfId="50432" xr:uid="{00000000-0005-0000-0000-000049C40000}"/>
    <cellStyle name="20% - Accent1 7 2 5 2 6" xfId="50433" xr:uid="{00000000-0005-0000-0000-00004AC40000}"/>
    <cellStyle name="20% - Accent1 7 2 5 2 6 2" xfId="50434" xr:uid="{00000000-0005-0000-0000-00004BC40000}"/>
    <cellStyle name="20% - Accent1 7 2 5 2 6 2 2" xfId="50435" xr:uid="{00000000-0005-0000-0000-00004CC40000}"/>
    <cellStyle name="20% - Accent1 7 2 5 2 6 3" xfId="50436" xr:uid="{00000000-0005-0000-0000-00004DC40000}"/>
    <cellStyle name="20% - Accent1 7 2 5 2 7" xfId="50437" xr:uid="{00000000-0005-0000-0000-00004EC40000}"/>
    <cellStyle name="20% - Accent1 7 2 5 2 7 2" xfId="50438" xr:uid="{00000000-0005-0000-0000-00004FC40000}"/>
    <cellStyle name="20% - Accent1 7 2 5 2 8" xfId="50439" xr:uid="{00000000-0005-0000-0000-000050C40000}"/>
    <cellStyle name="20% - Accent1 7 2 5 2 8 2" xfId="50440" xr:uid="{00000000-0005-0000-0000-000051C40000}"/>
    <cellStyle name="20% - Accent1 7 2 5 2 9" xfId="50441" xr:uid="{00000000-0005-0000-0000-000052C40000}"/>
    <cellStyle name="20% - Accent1 7 2 5 3" xfId="50442" xr:uid="{00000000-0005-0000-0000-000053C40000}"/>
    <cellStyle name="20% - Accent1 7 2 5 3 2" xfId="50443" xr:uid="{00000000-0005-0000-0000-000054C40000}"/>
    <cellStyle name="20% - Accent1 7 2 5 3 2 2" xfId="50444" xr:uid="{00000000-0005-0000-0000-000055C40000}"/>
    <cellStyle name="20% - Accent1 7 2 5 3 2 2 2" xfId="50445" xr:uid="{00000000-0005-0000-0000-000056C40000}"/>
    <cellStyle name="20% - Accent1 7 2 5 3 2 2 2 2" xfId="50446" xr:uid="{00000000-0005-0000-0000-000057C40000}"/>
    <cellStyle name="20% - Accent1 7 2 5 3 2 2 3" xfId="50447" xr:uid="{00000000-0005-0000-0000-000058C40000}"/>
    <cellStyle name="20% - Accent1 7 2 5 3 2 3" xfId="50448" xr:uid="{00000000-0005-0000-0000-000059C40000}"/>
    <cellStyle name="20% - Accent1 7 2 5 3 2 3 2" xfId="50449" xr:uid="{00000000-0005-0000-0000-00005AC40000}"/>
    <cellStyle name="20% - Accent1 7 2 5 3 2 4" xfId="50450" xr:uid="{00000000-0005-0000-0000-00005BC40000}"/>
    <cellStyle name="20% - Accent1 7 2 5 3 3" xfId="50451" xr:uid="{00000000-0005-0000-0000-00005CC40000}"/>
    <cellStyle name="20% - Accent1 7 2 5 3 3 2" xfId="50452" xr:uid="{00000000-0005-0000-0000-00005DC40000}"/>
    <cellStyle name="20% - Accent1 7 2 5 3 3 2 2" xfId="50453" xr:uid="{00000000-0005-0000-0000-00005EC40000}"/>
    <cellStyle name="20% - Accent1 7 2 5 3 3 2 2 2" xfId="50454" xr:uid="{00000000-0005-0000-0000-00005FC40000}"/>
    <cellStyle name="20% - Accent1 7 2 5 3 3 2 3" xfId="50455" xr:uid="{00000000-0005-0000-0000-000060C40000}"/>
    <cellStyle name="20% - Accent1 7 2 5 3 3 3" xfId="50456" xr:uid="{00000000-0005-0000-0000-000061C40000}"/>
    <cellStyle name="20% - Accent1 7 2 5 3 3 3 2" xfId="50457" xr:uid="{00000000-0005-0000-0000-000062C40000}"/>
    <cellStyle name="20% - Accent1 7 2 5 3 3 4" xfId="50458" xr:uid="{00000000-0005-0000-0000-000063C40000}"/>
    <cellStyle name="20% - Accent1 7 2 5 3 4" xfId="50459" xr:uid="{00000000-0005-0000-0000-000064C40000}"/>
    <cellStyle name="20% - Accent1 7 2 5 3 4 2" xfId="50460" xr:uid="{00000000-0005-0000-0000-000065C40000}"/>
    <cellStyle name="20% - Accent1 7 2 5 3 4 2 2" xfId="50461" xr:uid="{00000000-0005-0000-0000-000066C40000}"/>
    <cellStyle name="20% - Accent1 7 2 5 3 4 2 2 2" xfId="50462" xr:uid="{00000000-0005-0000-0000-000067C40000}"/>
    <cellStyle name="20% - Accent1 7 2 5 3 4 2 3" xfId="50463" xr:uid="{00000000-0005-0000-0000-000068C40000}"/>
    <cellStyle name="20% - Accent1 7 2 5 3 4 3" xfId="50464" xr:uid="{00000000-0005-0000-0000-000069C40000}"/>
    <cellStyle name="20% - Accent1 7 2 5 3 4 3 2" xfId="50465" xr:uid="{00000000-0005-0000-0000-00006AC40000}"/>
    <cellStyle name="20% - Accent1 7 2 5 3 4 4" xfId="50466" xr:uid="{00000000-0005-0000-0000-00006BC40000}"/>
    <cellStyle name="20% - Accent1 7 2 5 3 5" xfId="50467" xr:uid="{00000000-0005-0000-0000-00006CC40000}"/>
    <cellStyle name="20% - Accent1 7 2 5 3 5 2" xfId="50468" xr:uid="{00000000-0005-0000-0000-00006DC40000}"/>
    <cellStyle name="20% - Accent1 7 2 5 3 5 2 2" xfId="50469" xr:uid="{00000000-0005-0000-0000-00006EC40000}"/>
    <cellStyle name="20% - Accent1 7 2 5 3 5 3" xfId="50470" xr:uid="{00000000-0005-0000-0000-00006FC40000}"/>
    <cellStyle name="20% - Accent1 7 2 5 3 6" xfId="50471" xr:uid="{00000000-0005-0000-0000-000070C40000}"/>
    <cellStyle name="20% - Accent1 7 2 5 3 6 2" xfId="50472" xr:uid="{00000000-0005-0000-0000-000071C40000}"/>
    <cellStyle name="20% - Accent1 7 2 5 3 6 2 2" xfId="50473" xr:uid="{00000000-0005-0000-0000-000072C40000}"/>
    <cellStyle name="20% - Accent1 7 2 5 3 6 3" xfId="50474" xr:uid="{00000000-0005-0000-0000-000073C40000}"/>
    <cellStyle name="20% - Accent1 7 2 5 3 7" xfId="50475" xr:uid="{00000000-0005-0000-0000-000074C40000}"/>
    <cellStyle name="20% - Accent1 7 2 5 3 7 2" xfId="50476" xr:uid="{00000000-0005-0000-0000-000075C40000}"/>
    <cellStyle name="20% - Accent1 7 2 5 3 8" xfId="50477" xr:uid="{00000000-0005-0000-0000-000076C40000}"/>
    <cellStyle name="20% - Accent1 7 2 5 3 8 2" xfId="50478" xr:uid="{00000000-0005-0000-0000-000077C40000}"/>
    <cellStyle name="20% - Accent1 7 2 5 3 9" xfId="50479" xr:uid="{00000000-0005-0000-0000-000078C40000}"/>
    <cellStyle name="20% - Accent1 7 2 5 4" xfId="50480" xr:uid="{00000000-0005-0000-0000-000079C40000}"/>
    <cellStyle name="20% - Accent1 7 2 5 4 2" xfId="50481" xr:uid="{00000000-0005-0000-0000-00007AC40000}"/>
    <cellStyle name="20% - Accent1 7 2 5 4 2 2" xfId="50482" xr:uid="{00000000-0005-0000-0000-00007BC40000}"/>
    <cellStyle name="20% - Accent1 7 2 5 4 2 2 2" xfId="50483" xr:uid="{00000000-0005-0000-0000-00007CC40000}"/>
    <cellStyle name="20% - Accent1 7 2 5 4 2 3" xfId="50484" xr:uid="{00000000-0005-0000-0000-00007DC40000}"/>
    <cellStyle name="20% - Accent1 7 2 5 4 3" xfId="50485" xr:uid="{00000000-0005-0000-0000-00007EC40000}"/>
    <cellStyle name="20% - Accent1 7 2 5 4 3 2" xfId="50486" xr:uid="{00000000-0005-0000-0000-00007FC40000}"/>
    <cellStyle name="20% - Accent1 7 2 5 4 4" xfId="50487" xr:uid="{00000000-0005-0000-0000-000080C40000}"/>
    <cellStyle name="20% - Accent1 7 2 5 5" xfId="50488" xr:uid="{00000000-0005-0000-0000-000081C40000}"/>
    <cellStyle name="20% - Accent1 7 2 5 5 2" xfId="50489" xr:uid="{00000000-0005-0000-0000-000082C40000}"/>
    <cellStyle name="20% - Accent1 7 2 5 5 2 2" xfId="50490" xr:uid="{00000000-0005-0000-0000-000083C40000}"/>
    <cellStyle name="20% - Accent1 7 2 5 5 2 2 2" xfId="50491" xr:uid="{00000000-0005-0000-0000-000084C40000}"/>
    <cellStyle name="20% - Accent1 7 2 5 5 2 3" xfId="50492" xr:uid="{00000000-0005-0000-0000-000085C40000}"/>
    <cellStyle name="20% - Accent1 7 2 5 5 3" xfId="50493" xr:uid="{00000000-0005-0000-0000-000086C40000}"/>
    <cellStyle name="20% - Accent1 7 2 5 5 3 2" xfId="50494" xr:uid="{00000000-0005-0000-0000-000087C40000}"/>
    <cellStyle name="20% - Accent1 7 2 5 5 4" xfId="50495" xr:uid="{00000000-0005-0000-0000-000088C40000}"/>
    <cellStyle name="20% - Accent1 7 2 5 6" xfId="50496" xr:uid="{00000000-0005-0000-0000-000089C40000}"/>
    <cellStyle name="20% - Accent1 7 2 5 6 2" xfId="50497" xr:uid="{00000000-0005-0000-0000-00008AC40000}"/>
    <cellStyle name="20% - Accent1 7 2 5 6 2 2" xfId="50498" xr:uid="{00000000-0005-0000-0000-00008BC40000}"/>
    <cellStyle name="20% - Accent1 7 2 5 6 2 2 2" xfId="50499" xr:uid="{00000000-0005-0000-0000-00008CC40000}"/>
    <cellStyle name="20% - Accent1 7 2 5 6 2 3" xfId="50500" xr:uid="{00000000-0005-0000-0000-00008DC40000}"/>
    <cellStyle name="20% - Accent1 7 2 5 6 3" xfId="50501" xr:uid="{00000000-0005-0000-0000-00008EC40000}"/>
    <cellStyle name="20% - Accent1 7 2 5 6 3 2" xfId="50502" xr:uid="{00000000-0005-0000-0000-00008FC40000}"/>
    <cellStyle name="20% - Accent1 7 2 5 6 4" xfId="50503" xr:uid="{00000000-0005-0000-0000-000090C40000}"/>
    <cellStyle name="20% - Accent1 7 2 5 7" xfId="50504" xr:uid="{00000000-0005-0000-0000-000091C40000}"/>
    <cellStyle name="20% - Accent1 7 2 5 7 2" xfId="50505" xr:uid="{00000000-0005-0000-0000-000092C40000}"/>
    <cellStyle name="20% - Accent1 7 2 5 7 2 2" xfId="50506" xr:uid="{00000000-0005-0000-0000-000093C40000}"/>
    <cellStyle name="20% - Accent1 7 2 5 7 3" xfId="50507" xr:uid="{00000000-0005-0000-0000-000094C40000}"/>
    <cellStyle name="20% - Accent1 7 2 5 8" xfId="50508" xr:uid="{00000000-0005-0000-0000-000095C40000}"/>
    <cellStyle name="20% - Accent1 7 2 5 8 2" xfId="50509" xr:uid="{00000000-0005-0000-0000-000096C40000}"/>
    <cellStyle name="20% - Accent1 7 2 5 8 2 2" xfId="50510" xr:uid="{00000000-0005-0000-0000-000097C40000}"/>
    <cellStyle name="20% - Accent1 7 2 5 8 3" xfId="50511" xr:uid="{00000000-0005-0000-0000-000098C40000}"/>
    <cellStyle name="20% - Accent1 7 2 5 9" xfId="50512" xr:uid="{00000000-0005-0000-0000-000099C40000}"/>
    <cellStyle name="20% - Accent1 7 2 5 9 2" xfId="50513" xr:uid="{00000000-0005-0000-0000-00009AC40000}"/>
    <cellStyle name="20% - Accent1 7 2 6" xfId="50514" xr:uid="{00000000-0005-0000-0000-00009BC40000}"/>
    <cellStyle name="20% - Accent1 7 2 6 2" xfId="50515" xr:uid="{00000000-0005-0000-0000-00009CC40000}"/>
    <cellStyle name="20% - Accent1 7 2 6 2 2" xfId="50516" xr:uid="{00000000-0005-0000-0000-00009DC40000}"/>
    <cellStyle name="20% - Accent1 7 2 6 2 2 2" xfId="50517" xr:uid="{00000000-0005-0000-0000-00009EC40000}"/>
    <cellStyle name="20% - Accent1 7 2 6 2 2 2 2" xfId="50518" xr:uid="{00000000-0005-0000-0000-00009FC40000}"/>
    <cellStyle name="20% - Accent1 7 2 6 2 2 3" xfId="50519" xr:uid="{00000000-0005-0000-0000-0000A0C40000}"/>
    <cellStyle name="20% - Accent1 7 2 6 2 3" xfId="50520" xr:uid="{00000000-0005-0000-0000-0000A1C40000}"/>
    <cellStyle name="20% - Accent1 7 2 6 2 3 2" xfId="50521" xr:uid="{00000000-0005-0000-0000-0000A2C40000}"/>
    <cellStyle name="20% - Accent1 7 2 6 2 4" xfId="50522" xr:uid="{00000000-0005-0000-0000-0000A3C40000}"/>
    <cellStyle name="20% - Accent1 7 2 6 3" xfId="50523" xr:uid="{00000000-0005-0000-0000-0000A4C40000}"/>
    <cellStyle name="20% - Accent1 7 2 6 3 2" xfId="50524" xr:uid="{00000000-0005-0000-0000-0000A5C40000}"/>
    <cellStyle name="20% - Accent1 7 2 6 3 2 2" xfId="50525" xr:uid="{00000000-0005-0000-0000-0000A6C40000}"/>
    <cellStyle name="20% - Accent1 7 2 6 3 2 2 2" xfId="50526" xr:uid="{00000000-0005-0000-0000-0000A7C40000}"/>
    <cellStyle name="20% - Accent1 7 2 6 3 2 3" xfId="50527" xr:uid="{00000000-0005-0000-0000-0000A8C40000}"/>
    <cellStyle name="20% - Accent1 7 2 6 3 3" xfId="50528" xr:uid="{00000000-0005-0000-0000-0000A9C40000}"/>
    <cellStyle name="20% - Accent1 7 2 6 3 3 2" xfId="50529" xr:uid="{00000000-0005-0000-0000-0000AAC40000}"/>
    <cellStyle name="20% - Accent1 7 2 6 3 4" xfId="50530" xr:uid="{00000000-0005-0000-0000-0000ABC40000}"/>
    <cellStyle name="20% - Accent1 7 2 6 4" xfId="50531" xr:uid="{00000000-0005-0000-0000-0000ACC40000}"/>
    <cellStyle name="20% - Accent1 7 2 6 4 2" xfId="50532" xr:uid="{00000000-0005-0000-0000-0000ADC40000}"/>
    <cellStyle name="20% - Accent1 7 2 6 4 2 2" xfId="50533" xr:uid="{00000000-0005-0000-0000-0000AEC40000}"/>
    <cellStyle name="20% - Accent1 7 2 6 4 2 2 2" xfId="50534" xr:uid="{00000000-0005-0000-0000-0000AFC40000}"/>
    <cellStyle name="20% - Accent1 7 2 6 4 2 3" xfId="50535" xr:uid="{00000000-0005-0000-0000-0000B0C40000}"/>
    <cellStyle name="20% - Accent1 7 2 6 4 3" xfId="50536" xr:uid="{00000000-0005-0000-0000-0000B1C40000}"/>
    <cellStyle name="20% - Accent1 7 2 6 4 3 2" xfId="50537" xr:uid="{00000000-0005-0000-0000-0000B2C40000}"/>
    <cellStyle name="20% - Accent1 7 2 6 4 4" xfId="50538" xr:uid="{00000000-0005-0000-0000-0000B3C40000}"/>
    <cellStyle name="20% - Accent1 7 2 6 5" xfId="50539" xr:uid="{00000000-0005-0000-0000-0000B4C40000}"/>
    <cellStyle name="20% - Accent1 7 2 6 5 2" xfId="50540" xr:uid="{00000000-0005-0000-0000-0000B5C40000}"/>
    <cellStyle name="20% - Accent1 7 2 6 5 2 2" xfId="50541" xr:uid="{00000000-0005-0000-0000-0000B6C40000}"/>
    <cellStyle name="20% - Accent1 7 2 6 5 3" xfId="50542" xr:uid="{00000000-0005-0000-0000-0000B7C40000}"/>
    <cellStyle name="20% - Accent1 7 2 6 6" xfId="50543" xr:uid="{00000000-0005-0000-0000-0000B8C40000}"/>
    <cellStyle name="20% - Accent1 7 2 6 6 2" xfId="50544" xr:uid="{00000000-0005-0000-0000-0000B9C40000}"/>
    <cellStyle name="20% - Accent1 7 2 6 6 2 2" xfId="50545" xr:uid="{00000000-0005-0000-0000-0000BAC40000}"/>
    <cellStyle name="20% - Accent1 7 2 6 6 3" xfId="50546" xr:uid="{00000000-0005-0000-0000-0000BBC40000}"/>
    <cellStyle name="20% - Accent1 7 2 6 7" xfId="50547" xr:uid="{00000000-0005-0000-0000-0000BCC40000}"/>
    <cellStyle name="20% - Accent1 7 2 6 7 2" xfId="50548" xr:uid="{00000000-0005-0000-0000-0000BDC40000}"/>
    <cellStyle name="20% - Accent1 7 2 6 8" xfId="50549" xr:uid="{00000000-0005-0000-0000-0000BEC40000}"/>
    <cellStyle name="20% - Accent1 7 2 6 8 2" xfId="50550" xr:uid="{00000000-0005-0000-0000-0000BFC40000}"/>
    <cellStyle name="20% - Accent1 7 2 6 9" xfId="50551" xr:uid="{00000000-0005-0000-0000-0000C0C40000}"/>
    <cellStyle name="20% - Accent1 7 2 7" xfId="50552" xr:uid="{00000000-0005-0000-0000-0000C1C40000}"/>
    <cellStyle name="20% - Accent1 7 2 7 2" xfId="50553" xr:uid="{00000000-0005-0000-0000-0000C2C40000}"/>
    <cellStyle name="20% - Accent1 7 2 7 2 2" xfId="50554" xr:uid="{00000000-0005-0000-0000-0000C3C40000}"/>
    <cellStyle name="20% - Accent1 7 2 7 2 2 2" xfId="50555" xr:uid="{00000000-0005-0000-0000-0000C4C40000}"/>
    <cellStyle name="20% - Accent1 7 2 7 2 2 2 2" xfId="50556" xr:uid="{00000000-0005-0000-0000-0000C5C40000}"/>
    <cellStyle name="20% - Accent1 7 2 7 2 2 3" xfId="50557" xr:uid="{00000000-0005-0000-0000-0000C6C40000}"/>
    <cellStyle name="20% - Accent1 7 2 7 2 3" xfId="50558" xr:uid="{00000000-0005-0000-0000-0000C7C40000}"/>
    <cellStyle name="20% - Accent1 7 2 7 2 3 2" xfId="50559" xr:uid="{00000000-0005-0000-0000-0000C8C40000}"/>
    <cellStyle name="20% - Accent1 7 2 7 2 4" xfId="50560" xr:uid="{00000000-0005-0000-0000-0000C9C40000}"/>
    <cellStyle name="20% - Accent1 7 2 7 3" xfId="50561" xr:uid="{00000000-0005-0000-0000-0000CAC40000}"/>
    <cellStyle name="20% - Accent1 7 2 7 3 2" xfId="50562" xr:uid="{00000000-0005-0000-0000-0000CBC40000}"/>
    <cellStyle name="20% - Accent1 7 2 7 3 2 2" xfId="50563" xr:uid="{00000000-0005-0000-0000-0000CCC40000}"/>
    <cellStyle name="20% - Accent1 7 2 7 3 2 2 2" xfId="50564" xr:uid="{00000000-0005-0000-0000-0000CDC40000}"/>
    <cellStyle name="20% - Accent1 7 2 7 3 2 3" xfId="50565" xr:uid="{00000000-0005-0000-0000-0000CEC40000}"/>
    <cellStyle name="20% - Accent1 7 2 7 3 3" xfId="50566" xr:uid="{00000000-0005-0000-0000-0000CFC40000}"/>
    <cellStyle name="20% - Accent1 7 2 7 3 3 2" xfId="50567" xr:uid="{00000000-0005-0000-0000-0000D0C40000}"/>
    <cellStyle name="20% - Accent1 7 2 7 3 4" xfId="50568" xr:uid="{00000000-0005-0000-0000-0000D1C40000}"/>
    <cellStyle name="20% - Accent1 7 2 7 4" xfId="50569" xr:uid="{00000000-0005-0000-0000-0000D2C40000}"/>
    <cellStyle name="20% - Accent1 7 2 7 4 2" xfId="50570" xr:uid="{00000000-0005-0000-0000-0000D3C40000}"/>
    <cellStyle name="20% - Accent1 7 2 7 4 2 2" xfId="50571" xr:uid="{00000000-0005-0000-0000-0000D4C40000}"/>
    <cellStyle name="20% - Accent1 7 2 7 4 2 2 2" xfId="50572" xr:uid="{00000000-0005-0000-0000-0000D5C40000}"/>
    <cellStyle name="20% - Accent1 7 2 7 4 2 3" xfId="50573" xr:uid="{00000000-0005-0000-0000-0000D6C40000}"/>
    <cellStyle name="20% - Accent1 7 2 7 4 3" xfId="50574" xr:uid="{00000000-0005-0000-0000-0000D7C40000}"/>
    <cellStyle name="20% - Accent1 7 2 7 4 3 2" xfId="50575" xr:uid="{00000000-0005-0000-0000-0000D8C40000}"/>
    <cellStyle name="20% - Accent1 7 2 7 4 4" xfId="50576" xr:uid="{00000000-0005-0000-0000-0000D9C40000}"/>
    <cellStyle name="20% - Accent1 7 2 7 5" xfId="50577" xr:uid="{00000000-0005-0000-0000-0000DAC40000}"/>
    <cellStyle name="20% - Accent1 7 2 7 5 2" xfId="50578" xr:uid="{00000000-0005-0000-0000-0000DBC40000}"/>
    <cellStyle name="20% - Accent1 7 2 7 5 2 2" xfId="50579" xr:uid="{00000000-0005-0000-0000-0000DCC40000}"/>
    <cellStyle name="20% - Accent1 7 2 7 5 3" xfId="50580" xr:uid="{00000000-0005-0000-0000-0000DDC40000}"/>
    <cellStyle name="20% - Accent1 7 2 7 6" xfId="50581" xr:uid="{00000000-0005-0000-0000-0000DEC40000}"/>
    <cellStyle name="20% - Accent1 7 2 7 6 2" xfId="50582" xr:uid="{00000000-0005-0000-0000-0000DFC40000}"/>
    <cellStyle name="20% - Accent1 7 2 7 6 2 2" xfId="50583" xr:uid="{00000000-0005-0000-0000-0000E0C40000}"/>
    <cellStyle name="20% - Accent1 7 2 7 6 3" xfId="50584" xr:uid="{00000000-0005-0000-0000-0000E1C40000}"/>
    <cellStyle name="20% - Accent1 7 2 7 7" xfId="50585" xr:uid="{00000000-0005-0000-0000-0000E2C40000}"/>
    <cellStyle name="20% - Accent1 7 2 7 7 2" xfId="50586" xr:uid="{00000000-0005-0000-0000-0000E3C40000}"/>
    <cellStyle name="20% - Accent1 7 2 7 8" xfId="50587" xr:uid="{00000000-0005-0000-0000-0000E4C40000}"/>
    <cellStyle name="20% - Accent1 7 2 7 8 2" xfId="50588" xr:uid="{00000000-0005-0000-0000-0000E5C40000}"/>
    <cellStyle name="20% - Accent1 7 2 7 9" xfId="50589" xr:uid="{00000000-0005-0000-0000-0000E6C40000}"/>
    <cellStyle name="20% - Accent1 7 2 8" xfId="50590" xr:uid="{00000000-0005-0000-0000-0000E7C40000}"/>
    <cellStyle name="20% - Accent1 7 2 8 2" xfId="50591" xr:uid="{00000000-0005-0000-0000-0000E8C40000}"/>
    <cellStyle name="20% - Accent1 7 2 8 2 2" xfId="50592" xr:uid="{00000000-0005-0000-0000-0000E9C40000}"/>
    <cellStyle name="20% - Accent1 7 2 8 2 2 2" xfId="50593" xr:uid="{00000000-0005-0000-0000-0000EAC40000}"/>
    <cellStyle name="20% - Accent1 7 2 8 2 3" xfId="50594" xr:uid="{00000000-0005-0000-0000-0000EBC40000}"/>
    <cellStyle name="20% - Accent1 7 2 8 3" xfId="50595" xr:uid="{00000000-0005-0000-0000-0000ECC40000}"/>
    <cellStyle name="20% - Accent1 7 2 8 3 2" xfId="50596" xr:uid="{00000000-0005-0000-0000-0000EDC40000}"/>
    <cellStyle name="20% - Accent1 7 2 8 4" xfId="50597" xr:uid="{00000000-0005-0000-0000-0000EEC40000}"/>
    <cellStyle name="20% - Accent1 7 2 9" xfId="50598" xr:uid="{00000000-0005-0000-0000-0000EFC40000}"/>
    <cellStyle name="20% - Accent1 7 2 9 2" xfId="50599" xr:uid="{00000000-0005-0000-0000-0000F0C40000}"/>
    <cellStyle name="20% - Accent1 7 2 9 2 2" xfId="50600" xr:uid="{00000000-0005-0000-0000-0000F1C40000}"/>
    <cellStyle name="20% - Accent1 7 2 9 2 2 2" xfId="50601" xr:uid="{00000000-0005-0000-0000-0000F2C40000}"/>
    <cellStyle name="20% - Accent1 7 2 9 2 3" xfId="50602" xr:uid="{00000000-0005-0000-0000-0000F3C40000}"/>
    <cellStyle name="20% - Accent1 7 2 9 3" xfId="50603" xr:uid="{00000000-0005-0000-0000-0000F4C40000}"/>
    <cellStyle name="20% - Accent1 7 2 9 3 2" xfId="50604" xr:uid="{00000000-0005-0000-0000-0000F5C40000}"/>
    <cellStyle name="20% - Accent1 7 2 9 4" xfId="50605" xr:uid="{00000000-0005-0000-0000-0000F6C40000}"/>
    <cellStyle name="20% - Accent1 7 3" xfId="50606" xr:uid="{00000000-0005-0000-0000-0000F7C40000}"/>
    <cellStyle name="20% - Accent1 7 3 10" xfId="50607" xr:uid="{00000000-0005-0000-0000-0000F8C40000}"/>
    <cellStyle name="20% - Accent1 7 3 10 2" xfId="50608" xr:uid="{00000000-0005-0000-0000-0000F9C40000}"/>
    <cellStyle name="20% - Accent1 7 3 10 2 2" xfId="50609" xr:uid="{00000000-0005-0000-0000-0000FAC40000}"/>
    <cellStyle name="20% - Accent1 7 3 10 3" xfId="50610" xr:uid="{00000000-0005-0000-0000-0000FBC40000}"/>
    <cellStyle name="20% - Accent1 7 3 11" xfId="50611" xr:uid="{00000000-0005-0000-0000-0000FCC40000}"/>
    <cellStyle name="20% - Accent1 7 3 11 2" xfId="50612" xr:uid="{00000000-0005-0000-0000-0000FDC40000}"/>
    <cellStyle name="20% - Accent1 7 3 11 2 2" xfId="50613" xr:uid="{00000000-0005-0000-0000-0000FEC40000}"/>
    <cellStyle name="20% - Accent1 7 3 11 3" xfId="50614" xr:uid="{00000000-0005-0000-0000-0000FFC40000}"/>
    <cellStyle name="20% - Accent1 7 3 12" xfId="50615" xr:uid="{00000000-0005-0000-0000-000000C50000}"/>
    <cellStyle name="20% - Accent1 7 3 12 2" xfId="50616" xr:uid="{00000000-0005-0000-0000-000001C50000}"/>
    <cellStyle name="20% - Accent1 7 3 13" xfId="50617" xr:uid="{00000000-0005-0000-0000-000002C50000}"/>
    <cellStyle name="20% - Accent1 7 3 13 2" xfId="50618" xr:uid="{00000000-0005-0000-0000-000003C50000}"/>
    <cellStyle name="20% - Accent1 7 3 14" xfId="50619" xr:uid="{00000000-0005-0000-0000-000004C50000}"/>
    <cellStyle name="20% - Accent1 7 3 2" xfId="50620" xr:uid="{00000000-0005-0000-0000-000005C50000}"/>
    <cellStyle name="20% - Accent1 7 3 2 10" xfId="50621" xr:uid="{00000000-0005-0000-0000-000006C50000}"/>
    <cellStyle name="20% - Accent1 7 3 2 10 2" xfId="50622" xr:uid="{00000000-0005-0000-0000-000007C50000}"/>
    <cellStyle name="20% - Accent1 7 3 2 11" xfId="50623" xr:uid="{00000000-0005-0000-0000-000008C50000}"/>
    <cellStyle name="20% - Accent1 7 3 2 2" xfId="50624" xr:uid="{00000000-0005-0000-0000-000009C50000}"/>
    <cellStyle name="20% - Accent1 7 3 2 2 2" xfId="50625" xr:uid="{00000000-0005-0000-0000-00000AC50000}"/>
    <cellStyle name="20% - Accent1 7 3 2 2 2 2" xfId="50626" xr:uid="{00000000-0005-0000-0000-00000BC50000}"/>
    <cellStyle name="20% - Accent1 7 3 2 2 2 2 2" xfId="50627" xr:uid="{00000000-0005-0000-0000-00000CC50000}"/>
    <cellStyle name="20% - Accent1 7 3 2 2 2 2 2 2" xfId="50628" xr:uid="{00000000-0005-0000-0000-00000DC50000}"/>
    <cellStyle name="20% - Accent1 7 3 2 2 2 2 3" xfId="50629" xr:uid="{00000000-0005-0000-0000-00000EC50000}"/>
    <cellStyle name="20% - Accent1 7 3 2 2 2 3" xfId="50630" xr:uid="{00000000-0005-0000-0000-00000FC50000}"/>
    <cellStyle name="20% - Accent1 7 3 2 2 2 3 2" xfId="50631" xr:uid="{00000000-0005-0000-0000-000010C50000}"/>
    <cellStyle name="20% - Accent1 7 3 2 2 2 4" xfId="50632" xr:uid="{00000000-0005-0000-0000-000011C50000}"/>
    <cellStyle name="20% - Accent1 7 3 2 2 3" xfId="50633" xr:uid="{00000000-0005-0000-0000-000012C50000}"/>
    <cellStyle name="20% - Accent1 7 3 2 2 3 2" xfId="50634" xr:uid="{00000000-0005-0000-0000-000013C50000}"/>
    <cellStyle name="20% - Accent1 7 3 2 2 3 2 2" xfId="50635" xr:uid="{00000000-0005-0000-0000-000014C50000}"/>
    <cellStyle name="20% - Accent1 7 3 2 2 3 2 2 2" xfId="50636" xr:uid="{00000000-0005-0000-0000-000015C50000}"/>
    <cellStyle name="20% - Accent1 7 3 2 2 3 2 3" xfId="50637" xr:uid="{00000000-0005-0000-0000-000016C50000}"/>
    <cellStyle name="20% - Accent1 7 3 2 2 3 3" xfId="50638" xr:uid="{00000000-0005-0000-0000-000017C50000}"/>
    <cellStyle name="20% - Accent1 7 3 2 2 3 3 2" xfId="50639" xr:uid="{00000000-0005-0000-0000-000018C50000}"/>
    <cellStyle name="20% - Accent1 7 3 2 2 3 4" xfId="50640" xr:uid="{00000000-0005-0000-0000-000019C50000}"/>
    <cellStyle name="20% - Accent1 7 3 2 2 4" xfId="50641" xr:uid="{00000000-0005-0000-0000-00001AC50000}"/>
    <cellStyle name="20% - Accent1 7 3 2 2 4 2" xfId="50642" xr:uid="{00000000-0005-0000-0000-00001BC50000}"/>
    <cellStyle name="20% - Accent1 7 3 2 2 4 2 2" xfId="50643" xr:uid="{00000000-0005-0000-0000-00001CC50000}"/>
    <cellStyle name="20% - Accent1 7 3 2 2 4 2 2 2" xfId="50644" xr:uid="{00000000-0005-0000-0000-00001DC50000}"/>
    <cellStyle name="20% - Accent1 7 3 2 2 4 2 3" xfId="50645" xr:uid="{00000000-0005-0000-0000-00001EC50000}"/>
    <cellStyle name="20% - Accent1 7 3 2 2 4 3" xfId="50646" xr:uid="{00000000-0005-0000-0000-00001FC50000}"/>
    <cellStyle name="20% - Accent1 7 3 2 2 4 3 2" xfId="50647" xr:uid="{00000000-0005-0000-0000-000020C50000}"/>
    <cellStyle name="20% - Accent1 7 3 2 2 4 4" xfId="50648" xr:uid="{00000000-0005-0000-0000-000021C50000}"/>
    <cellStyle name="20% - Accent1 7 3 2 2 5" xfId="50649" xr:uid="{00000000-0005-0000-0000-000022C50000}"/>
    <cellStyle name="20% - Accent1 7 3 2 2 5 2" xfId="50650" xr:uid="{00000000-0005-0000-0000-000023C50000}"/>
    <cellStyle name="20% - Accent1 7 3 2 2 5 2 2" xfId="50651" xr:uid="{00000000-0005-0000-0000-000024C50000}"/>
    <cellStyle name="20% - Accent1 7 3 2 2 5 3" xfId="50652" xr:uid="{00000000-0005-0000-0000-000025C50000}"/>
    <cellStyle name="20% - Accent1 7 3 2 2 6" xfId="50653" xr:uid="{00000000-0005-0000-0000-000026C50000}"/>
    <cellStyle name="20% - Accent1 7 3 2 2 6 2" xfId="50654" xr:uid="{00000000-0005-0000-0000-000027C50000}"/>
    <cellStyle name="20% - Accent1 7 3 2 2 6 2 2" xfId="50655" xr:uid="{00000000-0005-0000-0000-000028C50000}"/>
    <cellStyle name="20% - Accent1 7 3 2 2 6 3" xfId="50656" xr:uid="{00000000-0005-0000-0000-000029C50000}"/>
    <cellStyle name="20% - Accent1 7 3 2 2 7" xfId="50657" xr:uid="{00000000-0005-0000-0000-00002AC50000}"/>
    <cellStyle name="20% - Accent1 7 3 2 2 7 2" xfId="50658" xr:uid="{00000000-0005-0000-0000-00002BC50000}"/>
    <cellStyle name="20% - Accent1 7 3 2 2 8" xfId="50659" xr:uid="{00000000-0005-0000-0000-00002CC50000}"/>
    <cellStyle name="20% - Accent1 7 3 2 2 8 2" xfId="50660" xr:uid="{00000000-0005-0000-0000-00002DC50000}"/>
    <cellStyle name="20% - Accent1 7 3 2 2 9" xfId="50661" xr:uid="{00000000-0005-0000-0000-00002EC50000}"/>
    <cellStyle name="20% - Accent1 7 3 2 3" xfId="50662" xr:uid="{00000000-0005-0000-0000-00002FC50000}"/>
    <cellStyle name="20% - Accent1 7 3 2 3 2" xfId="50663" xr:uid="{00000000-0005-0000-0000-000030C50000}"/>
    <cellStyle name="20% - Accent1 7 3 2 3 2 2" xfId="50664" xr:uid="{00000000-0005-0000-0000-000031C50000}"/>
    <cellStyle name="20% - Accent1 7 3 2 3 2 2 2" xfId="50665" xr:uid="{00000000-0005-0000-0000-000032C50000}"/>
    <cellStyle name="20% - Accent1 7 3 2 3 2 2 2 2" xfId="50666" xr:uid="{00000000-0005-0000-0000-000033C50000}"/>
    <cellStyle name="20% - Accent1 7 3 2 3 2 2 3" xfId="50667" xr:uid="{00000000-0005-0000-0000-000034C50000}"/>
    <cellStyle name="20% - Accent1 7 3 2 3 2 3" xfId="50668" xr:uid="{00000000-0005-0000-0000-000035C50000}"/>
    <cellStyle name="20% - Accent1 7 3 2 3 2 3 2" xfId="50669" xr:uid="{00000000-0005-0000-0000-000036C50000}"/>
    <cellStyle name="20% - Accent1 7 3 2 3 2 4" xfId="50670" xr:uid="{00000000-0005-0000-0000-000037C50000}"/>
    <cellStyle name="20% - Accent1 7 3 2 3 3" xfId="50671" xr:uid="{00000000-0005-0000-0000-000038C50000}"/>
    <cellStyle name="20% - Accent1 7 3 2 3 3 2" xfId="50672" xr:uid="{00000000-0005-0000-0000-000039C50000}"/>
    <cellStyle name="20% - Accent1 7 3 2 3 3 2 2" xfId="50673" xr:uid="{00000000-0005-0000-0000-00003AC50000}"/>
    <cellStyle name="20% - Accent1 7 3 2 3 3 2 2 2" xfId="50674" xr:uid="{00000000-0005-0000-0000-00003BC50000}"/>
    <cellStyle name="20% - Accent1 7 3 2 3 3 2 3" xfId="50675" xr:uid="{00000000-0005-0000-0000-00003CC50000}"/>
    <cellStyle name="20% - Accent1 7 3 2 3 3 3" xfId="50676" xr:uid="{00000000-0005-0000-0000-00003DC50000}"/>
    <cellStyle name="20% - Accent1 7 3 2 3 3 3 2" xfId="50677" xr:uid="{00000000-0005-0000-0000-00003EC50000}"/>
    <cellStyle name="20% - Accent1 7 3 2 3 3 4" xfId="50678" xr:uid="{00000000-0005-0000-0000-00003FC50000}"/>
    <cellStyle name="20% - Accent1 7 3 2 3 4" xfId="50679" xr:uid="{00000000-0005-0000-0000-000040C50000}"/>
    <cellStyle name="20% - Accent1 7 3 2 3 4 2" xfId="50680" xr:uid="{00000000-0005-0000-0000-000041C50000}"/>
    <cellStyle name="20% - Accent1 7 3 2 3 4 2 2" xfId="50681" xr:uid="{00000000-0005-0000-0000-000042C50000}"/>
    <cellStyle name="20% - Accent1 7 3 2 3 4 2 2 2" xfId="50682" xr:uid="{00000000-0005-0000-0000-000043C50000}"/>
    <cellStyle name="20% - Accent1 7 3 2 3 4 2 3" xfId="50683" xr:uid="{00000000-0005-0000-0000-000044C50000}"/>
    <cellStyle name="20% - Accent1 7 3 2 3 4 3" xfId="50684" xr:uid="{00000000-0005-0000-0000-000045C50000}"/>
    <cellStyle name="20% - Accent1 7 3 2 3 4 3 2" xfId="50685" xr:uid="{00000000-0005-0000-0000-000046C50000}"/>
    <cellStyle name="20% - Accent1 7 3 2 3 4 4" xfId="50686" xr:uid="{00000000-0005-0000-0000-000047C50000}"/>
    <cellStyle name="20% - Accent1 7 3 2 3 5" xfId="50687" xr:uid="{00000000-0005-0000-0000-000048C50000}"/>
    <cellStyle name="20% - Accent1 7 3 2 3 5 2" xfId="50688" xr:uid="{00000000-0005-0000-0000-000049C50000}"/>
    <cellStyle name="20% - Accent1 7 3 2 3 5 2 2" xfId="50689" xr:uid="{00000000-0005-0000-0000-00004AC50000}"/>
    <cellStyle name="20% - Accent1 7 3 2 3 5 3" xfId="50690" xr:uid="{00000000-0005-0000-0000-00004BC50000}"/>
    <cellStyle name="20% - Accent1 7 3 2 3 6" xfId="50691" xr:uid="{00000000-0005-0000-0000-00004CC50000}"/>
    <cellStyle name="20% - Accent1 7 3 2 3 6 2" xfId="50692" xr:uid="{00000000-0005-0000-0000-00004DC50000}"/>
    <cellStyle name="20% - Accent1 7 3 2 3 6 2 2" xfId="50693" xr:uid="{00000000-0005-0000-0000-00004EC50000}"/>
    <cellStyle name="20% - Accent1 7 3 2 3 6 3" xfId="50694" xr:uid="{00000000-0005-0000-0000-00004FC50000}"/>
    <cellStyle name="20% - Accent1 7 3 2 3 7" xfId="50695" xr:uid="{00000000-0005-0000-0000-000050C50000}"/>
    <cellStyle name="20% - Accent1 7 3 2 3 7 2" xfId="50696" xr:uid="{00000000-0005-0000-0000-000051C50000}"/>
    <cellStyle name="20% - Accent1 7 3 2 3 8" xfId="50697" xr:uid="{00000000-0005-0000-0000-000052C50000}"/>
    <cellStyle name="20% - Accent1 7 3 2 3 8 2" xfId="50698" xr:uid="{00000000-0005-0000-0000-000053C50000}"/>
    <cellStyle name="20% - Accent1 7 3 2 3 9" xfId="50699" xr:uid="{00000000-0005-0000-0000-000054C50000}"/>
    <cellStyle name="20% - Accent1 7 3 2 4" xfId="50700" xr:uid="{00000000-0005-0000-0000-000055C50000}"/>
    <cellStyle name="20% - Accent1 7 3 2 4 2" xfId="50701" xr:uid="{00000000-0005-0000-0000-000056C50000}"/>
    <cellStyle name="20% - Accent1 7 3 2 4 2 2" xfId="50702" xr:uid="{00000000-0005-0000-0000-000057C50000}"/>
    <cellStyle name="20% - Accent1 7 3 2 4 2 2 2" xfId="50703" xr:uid="{00000000-0005-0000-0000-000058C50000}"/>
    <cellStyle name="20% - Accent1 7 3 2 4 2 3" xfId="50704" xr:uid="{00000000-0005-0000-0000-000059C50000}"/>
    <cellStyle name="20% - Accent1 7 3 2 4 3" xfId="50705" xr:uid="{00000000-0005-0000-0000-00005AC50000}"/>
    <cellStyle name="20% - Accent1 7 3 2 4 3 2" xfId="50706" xr:uid="{00000000-0005-0000-0000-00005BC50000}"/>
    <cellStyle name="20% - Accent1 7 3 2 4 4" xfId="50707" xr:uid="{00000000-0005-0000-0000-00005CC50000}"/>
    <cellStyle name="20% - Accent1 7 3 2 5" xfId="50708" xr:uid="{00000000-0005-0000-0000-00005DC50000}"/>
    <cellStyle name="20% - Accent1 7 3 2 5 2" xfId="50709" xr:uid="{00000000-0005-0000-0000-00005EC50000}"/>
    <cellStyle name="20% - Accent1 7 3 2 5 2 2" xfId="50710" xr:uid="{00000000-0005-0000-0000-00005FC50000}"/>
    <cellStyle name="20% - Accent1 7 3 2 5 2 2 2" xfId="50711" xr:uid="{00000000-0005-0000-0000-000060C50000}"/>
    <cellStyle name="20% - Accent1 7 3 2 5 2 3" xfId="50712" xr:uid="{00000000-0005-0000-0000-000061C50000}"/>
    <cellStyle name="20% - Accent1 7 3 2 5 3" xfId="50713" xr:uid="{00000000-0005-0000-0000-000062C50000}"/>
    <cellStyle name="20% - Accent1 7 3 2 5 3 2" xfId="50714" xr:uid="{00000000-0005-0000-0000-000063C50000}"/>
    <cellStyle name="20% - Accent1 7 3 2 5 4" xfId="50715" xr:uid="{00000000-0005-0000-0000-000064C50000}"/>
    <cellStyle name="20% - Accent1 7 3 2 6" xfId="50716" xr:uid="{00000000-0005-0000-0000-000065C50000}"/>
    <cellStyle name="20% - Accent1 7 3 2 6 2" xfId="50717" xr:uid="{00000000-0005-0000-0000-000066C50000}"/>
    <cellStyle name="20% - Accent1 7 3 2 6 2 2" xfId="50718" xr:uid="{00000000-0005-0000-0000-000067C50000}"/>
    <cellStyle name="20% - Accent1 7 3 2 6 2 2 2" xfId="50719" xr:uid="{00000000-0005-0000-0000-000068C50000}"/>
    <cellStyle name="20% - Accent1 7 3 2 6 2 3" xfId="50720" xr:uid="{00000000-0005-0000-0000-000069C50000}"/>
    <cellStyle name="20% - Accent1 7 3 2 6 3" xfId="50721" xr:uid="{00000000-0005-0000-0000-00006AC50000}"/>
    <cellStyle name="20% - Accent1 7 3 2 6 3 2" xfId="50722" xr:uid="{00000000-0005-0000-0000-00006BC50000}"/>
    <cellStyle name="20% - Accent1 7 3 2 6 4" xfId="50723" xr:uid="{00000000-0005-0000-0000-00006CC50000}"/>
    <cellStyle name="20% - Accent1 7 3 2 7" xfId="50724" xr:uid="{00000000-0005-0000-0000-00006DC50000}"/>
    <cellStyle name="20% - Accent1 7 3 2 7 2" xfId="50725" xr:uid="{00000000-0005-0000-0000-00006EC50000}"/>
    <cellStyle name="20% - Accent1 7 3 2 7 2 2" xfId="50726" xr:uid="{00000000-0005-0000-0000-00006FC50000}"/>
    <cellStyle name="20% - Accent1 7 3 2 7 3" xfId="50727" xr:uid="{00000000-0005-0000-0000-000070C50000}"/>
    <cellStyle name="20% - Accent1 7 3 2 8" xfId="50728" xr:uid="{00000000-0005-0000-0000-000071C50000}"/>
    <cellStyle name="20% - Accent1 7 3 2 8 2" xfId="50729" xr:uid="{00000000-0005-0000-0000-000072C50000}"/>
    <cellStyle name="20% - Accent1 7 3 2 8 2 2" xfId="50730" xr:uid="{00000000-0005-0000-0000-000073C50000}"/>
    <cellStyle name="20% - Accent1 7 3 2 8 3" xfId="50731" xr:uid="{00000000-0005-0000-0000-000074C50000}"/>
    <cellStyle name="20% - Accent1 7 3 2 9" xfId="50732" xr:uid="{00000000-0005-0000-0000-000075C50000}"/>
    <cellStyle name="20% - Accent1 7 3 2 9 2" xfId="50733" xr:uid="{00000000-0005-0000-0000-000076C50000}"/>
    <cellStyle name="20% - Accent1 7 3 3" xfId="50734" xr:uid="{00000000-0005-0000-0000-000077C50000}"/>
    <cellStyle name="20% - Accent1 7 3 3 10" xfId="50735" xr:uid="{00000000-0005-0000-0000-000078C50000}"/>
    <cellStyle name="20% - Accent1 7 3 3 10 2" xfId="50736" xr:uid="{00000000-0005-0000-0000-000079C50000}"/>
    <cellStyle name="20% - Accent1 7 3 3 11" xfId="50737" xr:uid="{00000000-0005-0000-0000-00007AC50000}"/>
    <cellStyle name="20% - Accent1 7 3 3 2" xfId="50738" xr:uid="{00000000-0005-0000-0000-00007BC50000}"/>
    <cellStyle name="20% - Accent1 7 3 3 2 2" xfId="50739" xr:uid="{00000000-0005-0000-0000-00007CC50000}"/>
    <cellStyle name="20% - Accent1 7 3 3 2 2 2" xfId="50740" xr:uid="{00000000-0005-0000-0000-00007DC50000}"/>
    <cellStyle name="20% - Accent1 7 3 3 2 2 2 2" xfId="50741" xr:uid="{00000000-0005-0000-0000-00007EC50000}"/>
    <cellStyle name="20% - Accent1 7 3 3 2 2 2 2 2" xfId="50742" xr:uid="{00000000-0005-0000-0000-00007FC50000}"/>
    <cellStyle name="20% - Accent1 7 3 3 2 2 2 3" xfId="50743" xr:uid="{00000000-0005-0000-0000-000080C50000}"/>
    <cellStyle name="20% - Accent1 7 3 3 2 2 3" xfId="50744" xr:uid="{00000000-0005-0000-0000-000081C50000}"/>
    <cellStyle name="20% - Accent1 7 3 3 2 2 3 2" xfId="50745" xr:uid="{00000000-0005-0000-0000-000082C50000}"/>
    <cellStyle name="20% - Accent1 7 3 3 2 2 4" xfId="50746" xr:uid="{00000000-0005-0000-0000-000083C50000}"/>
    <cellStyle name="20% - Accent1 7 3 3 2 3" xfId="50747" xr:uid="{00000000-0005-0000-0000-000084C50000}"/>
    <cellStyle name="20% - Accent1 7 3 3 2 3 2" xfId="50748" xr:uid="{00000000-0005-0000-0000-000085C50000}"/>
    <cellStyle name="20% - Accent1 7 3 3 2 3 2 2" xfId="50749" xr:uid="{00000000-0005-0000-0000-000086C50000}"/>
    <cellStyle name="20% - Accent1 7 3 3 2 3 2 2 2" xfId="50750" xr:uid="{00000000-0005-0000-0000-000087C50000}"/>
    <cellStyle name="20% - Accent1 7 3 3 2 3 2 3" xfId="50751" xr:uid="{00000000-0005-0000-0000-000088C50000}"/>
    <cellStyle name="20% - Accent1 7 3 3 2 3 3" xfId="50752" xr:uid="{00000000-0005-0000-0000-000089C50000}"/>
    <cellStyle name="20% - Accent1 7 3 3 2 3 3 2" xfId="50753" xr:uid="{00000000-0005-0000-0000-00008AC50000}"/>
    <cellStyle name="20% - Accent1 7 3 3 2 3 4" xfId="50754" xr:uid="{00000000-0005-0000-0000-00008BC50000}"/>
    <cellStyle name="20% - Accent1 7 3 3 2 4" xfId="50755" xr:uid="{00000000-0005-0000-0000-00008CC50000}"/>
    <cellStyle name="20% - Accent1 7 3 3 2 4 2" xfId="50756" xr:uid="{00000000-0005-0000-0000-00008DC50000}"/>
    <cellStyle name="20% - Accent1 7 3 3 2 4 2 2" xfId="50757" xr:uid="{00000000-0005-0000-0000-00008EC50000}"/>
    <cellStyle name="20% - Accent1 7 3 3 2 4 2 2 2" xfId="50758" xr:uid="{00000000-0005-0000-0000-00008FC50000}"/>
    <cellStyle name="20% - Accent1 7 3 3 2 4 2 3" xfId="50759" xr:uid="{00000000-0005-0000-0000-000090C50000}"/>
    <cellStyle name="20% - Accent1 7 3 3 2 4 3" xfId="50760" xr:uid="{00000000-0005-0000-0000-000091C50000}"/>
    <cellStyle name="20% - Accent1 7 3 3 2 4 3 2" xfId="50761" xr:uid="{00000000-0005-0000-0000-000092C50000}"/>
    <cellStyle name="20% - Accent1 7 3 3 2 4 4" xfId="50762" xr:uid="{00000000-0005-0000-0000-000093C50000}"/>
    <cellStyle name="20% - Accent1 7 3 3 2 5" xfId="50763" xr:uid="{00000000-0005-0000-0000-000094C50000}"/>
    <cellStyle name="20% - Accent1 7 3 3 2 5 2" xfId="50764" xr:uid="{00000000-0005-0000-0000-000095C50000}"/>
    <cellStyle name="20% - Accent1 7 3 3 2 5 2 2" xfId="50765" xr:uid="{00000000-0005-0000-0000-000096C50000}"/>
    <cellStyle name="20% - Accent1 7 3 3 2 5 3" xfId="50766" xr:uid="{00000000-0005-0000-0000-000097C50000}"/>
    <cellStyle name="20% - Accent1 7 3 3 2 6" xfId="50767" xr:uid="{00000000-0005-0000-0000-000098C50000}"/>
    <cellStyle name="20% - Accent1 7 3 3 2 6 2" xfId="50768" xr:uid="{00000000-0005-0000-0000-000099C50000}"/>
    <cellStyle name="20% - Accent1 7 3 3 2 6 2 2" xfId="50769" xr:uid="{00000000-0005-0000-0000-00009AC50000}"/>
    <cellStyle name="20% - Accent1 7 3 3 2 6 3" xfId="50770" xr:uid="{00000000-0005-0000-0000-00009BC50000}"/>
    <cellStyle name="20% - Accent1 7 3 3 2 7" xfId="50771" xr:uid="{00000000-0005-0000-0000-00009CC50000}"/>
    <cellStyle name="20% - Accent1 7 3 3 2 7 2" xfId="50772" xr:uid="{00000000-0005-0000-0000-00009DC50000}"/>
    <cellStyle name="20% - Accent1 7 3 3 2 8" xfId="50773" xr:uid="{00000000-0005-0000-0000-00009EC50000}"/>
    <cellStyle name="20% - Accent1 7 3 3 2 8 2" xfId="50774" xr:uid="{00000000-0005-0000-0000-00009FC50000}"/>
    <cellStyle name="20% - Accent1 7 3 3 2 9" xfId="50775" xr:uid="{00000000-0005-0000-0000-0000A0C50000}"/>
    <cellStyle name="20% - Accent1 7 3 3 3" xfId="50776" xr:uid="{00000000-0005-0000-0000-0000A1C50000}"/>
    <cellStyle name="20% - Accent1 7 3 3 3 2" xfId="50777" xr:uid="{00000000-0005-0000-0000-0000A2C50000}"/>
    <cellStyle name="20% - Accent1 7 3 3 3 2 2" xfId="50778" xr:uid="{00000000-0005-0000-0000-0000A3C50000}"/>
    <cellStyle name="20% - Accent1 7 3 3 3 2 2 2" xfId="50779" xr:uid="{00000000-0005-0000-0000-0000A4C50000}"/>
    <cellStyle name="20% - Accent1 7 3 3 3 2 2 2 2" xfId="50780" xr:uid="{00000000-0005-0000-0000-0000A5C50000}"/>
    <cellStyle name="20% - Accent1 7 3 3 3 2 2 3" xfId="50781" xr:uid="{00000000-0005-0000-0000-0000A6C50000}"/>
    <cellStyle name="20% - Accent1 7 3 3 3 2 3" xfId="50782" xr:uid="{00000000-0005-0000-0000-0000A7C50000}"/>
    <cellStyle name="20% - Accent1 7 3 3 3 2 3 2" xfId="50783" xr:uid="{00000000-0005-0000-0000-0000A8C50000}"/>
    <cellStyle name="20% - Accent1 7 3 3 3 2 4" xfId="50784" xr:uid="{00000000-0005-0000-0000-0000A9C50000}"/>
    <cellStyle name="20% - Accent1 7 3 3 3 3" xfId="50785" xr:uid="{00000000-0005-0000-0000-0000AAC50000}"/>
    <cellStyle name="20% - Accent1 7 3 3 3 3 2" xfId="50786" xr:uid="{00000000-0005-0000-0000-0000ABC50000}"/>
    <cellStyle name="20% - Accent1 7 3 3 3 3 2 2" xfId="50787" xr:uid="{00000000-0005-0000-0000-0000ACC50000}"/>
    <cellStyle name="20% - Accent1 7 3 3 3 3 2 2 2" xfId="50788" xr:uid="{00000000-0005-0000-0000-0000ADC50000}"/>
    <cellStyle name="20% - Accent1 7 3 3 3 3 2 3" xfId="50789" xr:uid="{00000000-0005-0000-0000-0000AEC50000}"/>
    <cellStyle name="20% - Accent1 7 3 3 3 3 3" xfId="50790" xr:uid="{00000000-0005-0000-0000-0000AFC50000}"/>
    <cellStyle name="20% - Accent1 7 3 3 3 3 3 2" xfId="50791" xr:uid="{00000000-0005-0000-0000-0000B0C50000}"/>
    <cellStyle name="20% - Accent1 7 3 3 3 3 4" xfId="50792" xr:uid="{00000000-0005-0000-0000-0000B1C50000}"/>
    <cellStyle name="20% - Accent1 7 3 3 3 4" xfId="50793" xr:uid="{00000000-0005-0000-0000-0000B2C50000}"/>
    <cellStyle name="20% - Accent1 7 3 3 3 4 2" xfId="50794" xr:uid="{00000000-0005-0000-0000-0000B3C50000}"/>
    <cellStyle name="20% - Accent1 7 3 3 3 4 2 2" xfId="50795" xr:uid="{00000000-0005-0000-0000-0000B4C50000}"/>
    <cellStyle name="20% - Accent1 7 3 3 3 4 2 2 2" xfId="50796" xr:uid="{00000000-0005-0000-0000-0000B5C50000}"/>
    <cellStyle name="20% - Accent1 7 3 3 3 4 2 3" xfId="50797" xr:uid="{00000000-0005-0000-0000-0000B6C50000}"/>
    <cellStyle name="20% - Accent1 7 3 3 3 4 3" xfId="50798" xr:uid="{00000000-0005-0000-0000-0000B7C50000}"/>
    <cellStyle name="20% - Accent1 7 3 3 3 4 3 2" xfId="50799" xr:uid="{00000000-0005-0000-0000-0000B8C50000}"/>
    <cellStyle name="20% - Accent1 7 3 3 3 4 4" xfId="50800" xr:uid="{00000000-0005-0000-0000-0000B9C50000}"/>
    <cellStyle name="20% - Accent1 7 3 3 3 5" xfId="50801" xr:uid="{00000000-0005-0000-0000-0000BAC50000}"/>
    <cellStyle name="20% - Accent1 7 3 3 3 5 2" xfId="50802" xr:uid="{00000000-0005-0000-0000-0000BBC50000}"/>
    <cellStyle name="20% - Accent1 7 3 3 3 5 2 2" xfId="50803" xr:uid="{00000000-0005-0000-0000-0000BCC50000}"/>
    <cellStyle name="20% - Accent1 7 3 3 3 5 3" xfId="50804" xr:uid="{00000000-0005-0000-0000-0000BDC50000}"/>
    <cellStyle name="20% - Accent1 7 3 3 3 6" xfId="50805" xr:uid="{00000000-0005-0000-0000-0000BEC50000}"/>
    <cellStyle name="20% - Accent1 7 3 3 3 6 2" xfId="50806" xr:uid="{00000000-0005-0000-0000-0000BFC50000}"/>
    <cellStyle name="20% - Accent1 7 3 3 3 6 2 2" xfId="50807" xr:uid="{00000000-0005-0000-0000-0000C0C50000}"/>
    <cellStyle name="20% - Accent1 7 3 3 3 6 3" xfId="50808" xr:uid="{00000000-0005-0000-0000-0000C1C50000}"/>
    <cellStyle name="20% - Accent1 7 3 3 3 7" xfId="50809" xr:uid="{00000000-0005-0000-0000-0000C2C50000}"/>
    <cellStyle name="20% - Accent1 7 3 3 3 7 2" xfId="50810" xr:uid="{00000000-0005-0000-0000-0000C3C50000}"/>
    <cellStyle name="20% - Accent1 7 3 3 3 8" xfId="50811" xr:uid="{00000000-0005-0000-0000-0000C4C50000}"/>
    <cellStyle name="20% - Accent1 7 3 3 3 8 2" xfId="50812" xr:uid="{00000000-0005-0000-0000-0000C5C50000}"/>
    <cellStyle name="20% - Accent1 7 3 3 3 9" xfId="50813" xr:uid="{00000000-0005-0000-0000-0000C6C50000}"/>
    <cellStyle name="20% - Accent1 7 3 3 4" xfId="50814" xr:uid="{00000000-0005-0000-0000-0000C7C50000}"/>
    <cellStyle name="20% - Accent1 7 3 3 4 2" xfId="50815" xr:uid="{00000000-0005-0000-0000-0000C8C50000}"/>
    <cellStyle name="20% - Accent1 7 3 3 4 2 2" xfId="50816" xr:uid="{00000000-0005-0000-0000-0000C9C50000}"/>
    <cellStyle name="20% - Accent1 7 3 3 4 2 2 2" xfId="50817" xr:uid="{00000000-0005-0000-0000-0000CAC50000}"/>
    <cellStyle name="20% - Accent1 7 3 3 4 2 3" xfId="50818" xr:uid="{00000000-0005-0000-0000-0000CBC50000}"/>
    <cellStyle name="20% - Accent1 7 3 3 4 3" xfId="50819" xr:uid="{00000000-0005-0000-0000-0000CCC50000}"/>
    <cellStyle name="20% - Accent1 7 3 3 4 3 2" xfId="50820" xr:uid="{00000000-0005-0000-0000-0000CDC50000}"/>
    <cellStyle name="20% - Accent1 7 3 3 4 4" xfId="50821" xr:uid="{00000000-0005-0000-0000-0000CEC50000}"/>
    <cellStyle name="20% - Accent1 7 3 3 5" xfId="50822" xr:uid="{00000000-0005-0000-0000-0000CFC50000}"/>
    <cellStyle name="20% - Accent1 7 3 3 5 2" xfId="50823" xr:uid="{00000000-0005-0000-0000-0000D0C50000}"/>
    <cellStyle name="20% - Accent1 7 3 3 5 2 2" xfId="50824" xr:uid="{00000000-0005-0000-0000-0000D1C50000}"/>
    <cellStyle name="20% - Accent1 7 3 3 5 2 2 2" xfId="50825" xr:uid="{00000000-0005-0000-0000-0000D2C50000}"/>
    <cellStyle name="20% - Accent1 7 3 3 5 2 3" xfId="50826" xr:uid="{00000000-0005-0000-0000-0000D3C50000}"/>
    <cellStyle name="20% - Accent1 7 3 3 5 3" xfId="50827" xr:uid="{00000000-0005-0000-0000-0000D4C50000}"/>
    <cellStyle name="20% - Accent1 7 3 3 5 3 2" xfId="50828" xr:uid="{00000000-0005-0000-0000-0000D5C50000}"/>
    <cellStyle name="20% - Accent1 7 3 3 5 4" xfId="50829" xr:uid="{00000000-0005-0000-0000-0000D6C50000}"/>
    <cellStyle name="20% - Accent1 7 3 3 6" xfId="50830" xr:uid="{00000000-0005-0000-0000-0000D7C50000}"/>
    <cellStyle name="20% - Accent1 7 3 3 6 2" xfId="50831" xr:uid="{00000000-0005-0000-0000-0000D8C50000}"/>
    <cellStyle name="20% - Accent1 7 3 3 6 2 2" xfId="50832" xr:uid="{00000000-0005-0000-0000-0000D9C50000}"/>
    <cellStyle name="20% - Accent1 7 3 3 6 2 2 2" xfId="50833" xr:uid="{00000000-0005-0000-0000-0000DAC50000}"/>
    <cellStyle name="20% - Accent1 7 3 3 6 2 3" xfId="50834" xr:uid="{00000000-0005-0000-0000-0000DBC50000}"/>
    <cellStyle name="20% - Accent1 7 3 3 6 3" xfId="50835" xr:uid="{00000000-0005-0000-0000-0000DCC50000}"/>
    <cellStyle name="20% - Accent1 7 3 3 6 3 2" xfId="50836" xr:uid="{00000000-0005-0000-0000-0000DDC50000}"/>
    <cellStyle name="20% - Accent1 7 3 3 6 4" xfId="50837" xr:uid="{00000000-0005-0000-0000-0000DEC50000}"/>
    <cellStyle name="20% - Accent1 7 3 3 7" xfId="50838" xr:uid="{00000000-0005-0000-0000-0000DFC50000}"/>
    <cellStyle name="20% - Accent1 7 3 3 7 2" xfId="50839" xr:uid="{00000000-0005-0000-0000-0000E0C50000}"/>
    <cellStyle name="20% - Accent1 7 3 3 7 2 2" xfId="50840" xr:uid="{00000000-0005-0000-0000-0000E1C50000}"/>
    <cellStyle name="20% - Accent1 7 3 3 7 3" xfId="50841" xr:uid="{00000000-0005-0000-0000-0000E2C50000}"/>
    <cellStyle name="20% - Accent1 7 3 3 8" xfId="50842" xr:uid="{00000000-0005-0000-0000-0000E3C50000}"/>
    <cellStyle name="20% - Accent1 7 3 3 8 2" xfId="50843" xr:uid="{00000000-0005-0000-0000-0000E4C50000}"/>
    <cellStyle name="20% - Accent1 7 3 3 8 2 2" xfId="50844" xr:uid="{00000000-0005-0000-0000-0000E5C50000}"/>
    <cellStyle name="20% - Accent1 7 3 3 8 3" xfId="50845" xr:uid="{00000000-0005-0000-0000-0000E6C50000}"/>
    <cellStyle name="20% - Accent1 7 3 3 9" xfId="50846" xr:uid="{00000000-0005-0000-0000-0000E7C50000}"/>
    <cellStyle name="20% - Accent1 7 3 3 9 2" xfId="50847" xr:uid="{00000000-0005-0000-0000-0000E8C50000}"/>
    <cellStyle name="20% - Accent1 7 3 4" xfId="50848" xr:uid="{00000000-0005-0000-0000-0000E9C50000}"/>
    <cellStyle name="20% - Accent1 7 3 4 10" xfId="50849" xr:uid="{00000000-0005-0000-0000-0000EAC50000}"/>
    <cellStyle name="20% - Accent1 7 3 4 10 2" xfId="50850" xr:uid="{00000000-0005-0000-0000-0000EBC50000}"/>
    <cellStyle name="20% - Accent1 7 3 4 11" xfId="50851" xr:uid="{00000000-0005-0000-0000-0000ECC50000}"/>
    <cellStyle name="20% - Accent1 7 3 4 2" xfId="50852" xr:uid="{00000000-0005-0000-0000-0000EDC50000}"/>
    <cellStyle name="20% - Accent1 7 3 4 2 2" xfId="50853" xr:uid="{00000000-0005-0000-0000-0000EEC50000}"/>
    <cellStyle name="20% - Accent1 7 3 4 2 2 2" xfId="50854" xr:uid="{00000000-0005-0000-0000-0000EFC50000}"/>
    <cellStyle name="20% - Accent1 7 3 4 2 2 2 2" xfId="50855" xr:uid="{00000000-0005-0000-0000-0000F0C50000}"/>
    <cellStyle name="20% - Accent1 7 3 4 2 2 2 2 2" xfId="50856" xr:uid="{00000000-0005-0000-0000-0000F1C50000}"/>
    <cellStyle name="20% - Accent1 7 3 4 2 2 2 3" xfId="50857" xr:uid="{00000000-0005-0000-0000-0000F2C50000}"/>
    <cellStyle name="20% - Accent1 7 3 4 2 2 3" xfId="50858" xr:uid="{00000000-0005-0000-0000-0000F3C50000}"/>
    <cellStyle name="20% - Accent1 7 3 4 2 2 3 2" xfId="50859" xr:uid="{00000000-0005-0000-0000-0000F4C50000}"/>
    <cellStyle name="20% - Accent1 7 3 4 2 2 4" xfId="50860" xr:uid="{00000000-0005-0000-0000-0000F5C50000}"/>
    <cellStyle name="20% - Accent1 7 3 4 2 3" xfId="50861" xr:uid="{00000000-0005-0000-0000-0000F6C50000}"/>
    <cellStyle name="20% - Accent1 7 3 4 2 3 2" xfId="50862" xr:uid="{00000000-0005-0000-0000-0000F7C50000}"/>
    <cellStyle name="20% - Accent1 7 3 4 2 3 2 2" xfId="50863" xr:uid="{00000000-0005-0000-0000-0000F8C50000}"/>
    <cellStyle name="20% - Accent1 7 3 4 2 3 2 2 2" xfId="50864" xr:uid="{00000000-0005-0000-0000-0000F9C50000}"/>
    <cellStyle name="20% - Accent1 7 3 4 2 3 2 3" xfId="50865" xr:uid="{00000000-0005-0000-0000-0000FAC50000}"/>
    <cellStyle name="20% - Accent1 7 3 4 2 3 3" xfId="50866" xr:uid="{00000000-0005-0000-0000-0000FBC50000}"/>
    <cellStyle name="20% - Accent1 7 3 4 2 3 3 2" xfId="50867" xr:uid="{00000000-0005-0000-0000-0000FCC50000}"/>
    <cellStyle name="20% - Accent1 7 3 4 2 3 4" xfId="50868" xr:uid="{00000000-0005-0000-0000-0000FDC50000}"/>
    <cellStyle name="20% - Accent1 7 3 4 2 4" xfId="50869" xr:uid="{00000000-0005-0000-0000-0000FEC50000}"/>
    <cellStyle name="20% - Accent1 7 3 4 2 4 2" xfId="50870" xr:uid="{00000000-0005-0000-0000-0000FFC50000}"/>
    <cellStyle name="20% - Accent1 7 3 4 2 4 2 2" xfId="50871" xr:uid="{00000000-0005-0000-0000-000000C60000}"/>
    <cellStyle name="20% - Accent1 7 3 4 2 4 2 2 2" xfId="50872" xr:uid="{00000000-0005-0000-0000-000001C60000}"/>
    <cellStyle name="20% - Accent1 7 3 4 2 4 2 3" xfId="50873" xr:uid="{00000000-0005-0000-0000-000002C60000}"/>
    <cellStyle name="20% - Accent1 7 3 4 2 4 3" xfId="50874" xr:uid="{00000000-0005-0000-0000-000003C60000}"/>
    <cellStyle name="20% - Accent1 7 3 4 2 4 3 2" xfId="50875" xr:uid="{00000000-0005-0000-0000-000004C60000}"/>
    <cellStyle name="20% - Accent1 7 3 4 2 4 4" xfId="50876" xr:uid="{00000000-0005-0000-0000-000005C60000}"/>
    <cellStyle name="20% - Accent1 7 3 4 2 5" xfId="50877" xr:uid="{00000000-0005-0000-0000-000006C60000}"/>
    <cellStyle name="20% - Accent1 7 3 4 2 5 2" xfId="50878" xr:uid="{00000000-0005-0000-0000-000007C60000}"/>
    <cellStyle name="20% - Accent1 7 3 4 2 5 2 2" xfId="50879" xr:uid="{00000000-0005-0000-0000-000008C60000}"/>
    <cellStyle name="20% - Accent1 7 3 4 2 5 3" xfId="50880" xr:uid="{00000000-0005-0000-0000-000009C60000}"/>
    <cellStyle name="20% - Accent1 7 3 4 2 6" xfId="50881" xr:uid="{00000000-0005-0000-0000-00000AC60000}"/>
    <cellStyle name="20% - Accent1 7 3 4 2 6 2" xfId="50882" xr:uid="{00000000-0005-0000-0000-00000BC60000}"/>
    <cellStyle name="20% - Accent1 7 3 4 2 6 2 2" xfId="50883" xr:uid="{00000000-0005-0000-0000-00000CC60000}"/>
    <cellStyle name="20% - Accent1 7 3 4 2 6 3" xfId="50884" xr:uid="{00000000-0005-0000-0000-00000DC60000}"/>
    <cellStyle name="20% - Accent1 7 3 4 2 7" xfId="50885" xr:uid="{00000000-0005-0000-0000-00000EC60000}"/>
    <cellStyle name="20% - Accent1 7 3 4 2 7 2" xfId="50886" xr:uid="{00000000-0005-0000-0000-00000FC60000}"/>
    <cellStyle name="20% - Accent1 7 3 4 2 8" xfId="50887" xr:uid="{00000000-0005-0000-0000-000010C60000}"/>
    <cellStyle name="20% - Accent1 7 3 4 2 8 2" xfId="50888" xr:uid="{00000000-0005-0000-0000-000011C60000}"/>
    <cellStyle name="20% - Accent1 7 3 4 2 9" xfId="50889" xr:uid="{00000000-0005-0000-0000-000012C60000}"/>
    <cellStyle name="20% - Accent1 7 3 4 3" xfId="50890" xr:uid="{00000000-0005-0000-0000-000013C60000}"/>
    <cellStyle name="20% - Accent1 7 3 4 3 2" xfId="50891" xr:uid="{00000000-0005-0000-0000-000014C60000}"/>
    <cellStyle name="20% - Accent1 7 3 4 3 2 2" xfId="50892" xr:uid="{00000000-0005-0000-0000-000015C60000}"/>
    <cellStyle name="20% - Accent1 7 3 4 3 2 2 2" xfId="50893" xr:uid="{00000000-0005-0000-0000-000016C60000}"/>
    <cellStyle name="20% - Accent1 7 3 4 3 2 2 2 2" xfId="50894" xr:uid="{00000000-0005-0000-0000-000017C60000}"/>
    <cellStyle name="20% - Accent1 7 3 4 3 2 2 3" xfId="50895" xr:uid="{00000000-0005-0000-0000-000018C60000}"/>
    <cellStyle name="20% - Accent1 7 3 4 3 2 3" xfId="50896" xr:uid="{00000000-0005-0000-0000-000019C60000}"/>
    <cellStyle name="20% - Accent1 7 3 4 3 2 3 2" xfId="50897" xr:uid="{00000000-0005-0000-0000-00001AC60000}"/>
    <cellStyle name="20% - Accent1 7 3 4 3 2 4" xfId="50898" xr:uid="{00000000-0005-0000-0000-00001BC60000}"/>
    <cellStyle name="20% - Accent1 7 3 4 3 3" xfId="50899" xr:uid="{00000000-0005-0000-0000-00001CC60000}"/>
    <cellStyle name="20% - Accent1 7 3 4 3 3 2" xfId="50900" xr:uid="{00000000-0005-0000-0000-00001DC60000}"/>
    <cellStyle name="20% - Accent1 7 3 4 3 3 2 2" xfId="50901" xr:uid="{00000000-0005-0000-0000-00001EC60000}"/>
    <cellStyle name="20% - Accent1 7 3 4 3 3 2 2 2" xfId="50902" xr:uid="{00000000-0005-0000-0000-00001FC60000}"/>
    <cellStyle name="20% - Accent1 7 3 4 3 3 2 3" xfId="50903" xr:uid="{00000000-0005-0000-0000-000020C60000}"/>
    <cellStyle name="20% - Accent1 7 3 4 3 3 3" xfId="50904" xr:uid="{00000000-0005-0000-0000-000021C60000}"/>
    <cellStyle name="20% - Accent1 7 3 4 3 3 3 2" xfId="50905" xr:uid="{00000000-0005-0000-0000-000022C60000}"/>
    <cellStyle name="20% - Accent1 7 3 4 3 3 4" xfId="50906" xr:uid="{00000000-0005-0000-0000-000023C60000}"/>
    <cellStyle name="20% - Accent1 7 3 4 3 4" xfId="50907" xr:uid="{00000000-0005-0000-0000-000024C60000}"/>
    <cellStyle name="20% - Accent1 7 3 4 3 4 2" xfId="50908" xr:uid="{00000000-0005-0000-0000-000025C60000}"/>
    <cellStyle name="20% - Accent1 7 3 4 3 4 2 2" xfId="50909" xr:uid="{00000000-0005-0000-0000-000026C60000}"/>
    <cellStyle name="20% - Accent1 7 3 4 3 4 2 2 2" xfId="50910" xr:uid="{00000000-0005-0000-0000-000027C60000}"/>
    <cellStyle name="20% - Accent1 7 3 4 3 4 2 3" xfId="50911" xr:uid="{00000000-0005-0000-0000-000028C60000}"/>
    <cellStyle name="20% - Accent1 7 3 4 3 4 3" xfId="50912" xr:uid="{00000000-0005-0000-0000-000029C60000}"/>
    <cellStyle name="20% - Accent1 7 3 4 3 4 3 2" xfId="50913" xr:uid="{00000000-0005-0000-0000-00002AC60000}"/>
    <cellStyle name="20% - Accent1 7 3 4 3 4 4" xfId="50914" xr:uid="{00000000-0005-0000-0000-00002BC60000}"/>
    <cellStyle name="20% - Accent1 7 3 4 3 5" xfId="50915" xr:uid="{00000000-0005-0000-0000-00002CC60000}"/>
    <cellStyle name="20% - Accent1 7 3 4 3 5 2" xfId="50916" xr:uid="{00000000-0005-0000-0000-00002DC60000}"/>
    <cellStyle name="20% - Accent1 7 3 4 3 5 2 2" xfId="50917" xr:uid="{00000000-0005-0000-0000-00002EC60000}"/>
    <cellStyle name="20% - Accent1 7 3 4 3 5 3" xfId="50918" xr:uid="{00000000-0005-0000-0000-00002FC60000}"/>
    <cellStyle name="20% - Accent1 7 3 4 3 6" xfId="50919" xr:uid="{00000000-0005-0000-0000-000030C60000}"/>
    <cellStyle name="20% - Accent1 7 3 4 3 6 2" xfId="50920" xr:uid="{00000000-0005-0000-0000-000031C60000}"/>
    <cellStyle name="20% - Accent1 7 3 4 3 6 2 2" xfId="50921" xr:uid="{00000000-0005-0000-0000-000032C60000}"/>
    <cellStyle name="20% - Accent1 7 3 4 3 6 3" xfId="50922" xr:uid="{00000000-0005-0000-0000-000033C60000}"/>
    <cellStyle name="20% - Accent1 7 3 4 3 7" xfId="50923" xr:uid="{00000000-0005-0000-0000-000034C60000}"/>
    <cellStyle name="20% - Accent1 7 3 4 3 7 2" xfId="50924" xr:uid="{00000000-0005-0000-0000-000035C60000}"/>
    <cellStyle name="20% - Accent1 7 3 4 3 8" xfId="50925" xr:uid="{00000000-0005-0000-0000-000036C60000}"/>
    <cellStyle name="20% - Accent1 7 3 4 3 8 2" xfId="50926" xr:uid="{00000000-0005-0000-0000-000037C60000}"/>
    <cellStyle name="20% - Accent1 7 3 4 3 9" xfId="50927" xr:uid="{00000000-0005-0000-0000-000038C60000}"/>
    <cellStyle name="20% - Accent1 7 3 4 4" xfId="50928" xr:uid="{00000000-0005-0000-0000-000039C60000}"/>
    <cellStyle name="20% - Accent1 7 3 4 4 2" xfId="50929" xr:uid="{00000000-0005-0000-0000-00003AC60000}"/>
    <cellStyle name="20% - Accent1 7 3 4 4 2 2" xfId="50930" xr:uid="{00000000-0005-0000-0000-00003BC60000}"/>
    <cellStyle name="20% - Accent1 7 3 4 4 2 2 2" xfId="50931" xr:uid="{00000000-0005-0000-0000-00003CC60000}"/>
    <cellStyle name="20% - Accent1 7 3 4 4 2 3" xfId="50932" xr:uid="{00000000-0005-0000-0000-00003DC60000}"/>
    <cellStyle name="20% - Accent1 7 3 4 4 3" xfId="50933" xr:uid="{00000000-0005-0000-0000-00003EC60000}"/>
    <cellStyle name="20% - Accent1 7 3 4 4 3 2" xfId="50934" xr:uid="{00000000-0005-0000-0000-00003FC60000}"/>
    <cellStyle name="20% - Accent1 7 3 4 4 4" xfId="50935" xr:uid="{00000000-0005-0000-0000-000040C60000}"/>
    <cellStyle name="20% - Accent1 7 3 4 5" xfId="50936" xr:uid="{00000000-0005-0000-0000-000041C60000}"/>
    <cellStyle name="20% - Accent1 7 3 4 5 2" xfId="50937" xr:uid="{00000000-0005-0000-0000-000042C60000}"/>
    <cellStyle name="20% - Accent1 7 3 4 5 2 2" xfId="50938" xr:uid="{00000000-0005-0000-0000-000043C60000}"/>
    <cellStyle name="20% - Accent1 7 3 4 5 2 2 2" xfId="50939" xr:uid="{00000000-0005-0000-0000-000044C60000}"/>
    <cellStyle name="20% - Accent1 7 3 4 5 2 3" xfId="50940" xr:uid="{00000000-0005-0000-0000-000045C60000}"/>
    <cellStyle name="20% - Accent1 7 3 4 5 3" xfId="50941" xr:uid="{00000000-0005-0000-0000-000046C60000}"/>
    <cellStyle name="20% - Accent1 7 3 4 5 3 2" xfId="50942" xr:uid="{00000000-0005-0000-0000-000047C60000}"/>
    <cellStyle name="20% - Accent1 7 3 4 5 4" xfId="50943" xr:uid="{00000000-0005-0000-0000-000048C60000}"/>
    <cellStyle name="20% - Accent1 7 3 4 6" xfId="50944" xr:uid="{00000000-0005-0000-0000-000049C60000}"/>
    <cellStyle name="20% - Accent1 7 3 4 6 2" xfId="50945" xr:uid="{00000000-0005-0000-0000-00004AC60000}"/>
    <cellStyle name="20% - Accent1 7 3 4 6 2 2" xfId="50946" xr:uid="{00000000-0005-0000-0000-00004BC60000}"/>
    <cellStyle name="20% - Accent1 7 3 4 6 2 2 2" xfId="50947" xr:uid="{00000000-0005-0000-0000-00004CC60000}"/>
    <cellStyle name="20% - Accent1 7 3 4 6 2 3" xfId="50948" xr:uid="{00000000-0005-0000-0000-00004DC60000}"/>
    <cellStyle name="20% - Accent1 7 3 4 6 3" xfId="50949" xr:uid="{00000000-0005-0000-0000-00004EC60000}"/>
    <cellStyle name="20% - Accent1 7 3 4 6 3 2" xfId="50950" xr:uid="{00000000-0005-0000-0000-00004FC60000}"/>
    <cellStyle name="20% - Accent1 7 3 4 6 4" xfId="50951" xr:uid="{00000000-0005-0000-0000-000050C60000}"/>
    <cellStyle name="20% - Accent1 7 3 4 7" xfId="50952" xr:uid="{00000000-0005-0000-0000-000051C60000}"/>
    <cellStyle name="20% - Accent1 7 3 4 7 2" xfId="50953" xr:uid="{00000000-0005-0000-0000-000052C60000}"/>
    <cellStyle name="20% - Accent1 7 3 4 7 2 2" xfId="50954" xr:uid="{00000000-0005-0000-0000-000053C60000}"/>
    <cellStyle name="20% - Accent1 7 3 4 7 3" xfId="50955" xr:uid="{00000000-0005-0000-0000-000054C60000}"/>
    <cellStyle name="20% - Accent1 7 3 4 8" xfId="50956" xr:uid="{00000000-0005-0000-0000-000055C60000}"/>
    <cellStyle name="20% - Accent1 7 3 4 8 2" xfId="50957" xr:uid="{00000000-0005-0000-0000-000056C60000}"/>
    <cellStyle name="20% - Accent1 7 3 4 8 2 2" xfId="50958" xr:uid="{00000000-0005-0000-0000-000057C60000}"/>
    <cellStyle name="20% - Accent1 7 3 4 8 3" xfId="50959" xr:uid="{00000000-0005-0000-0000-000058C60000}"/>
    <cellStyle name="20% - Accent1 7 3 4 9" xfId="50960" xr:uid="{00000000-0005-0000-0000-000059C60000}"/>
    <cellStyle name="20% - Accent1 7 3 4 9 2" xfId="50961" xr:uid="{00000000-0005-0000-0000-00005AC60000}"/>
    <cellStyle name="20% - Accent1 7 3 5" xfId="50962" xr:uid="{00000000-0005-0000-0000-00005BC60000}"/>
    <cellStyle name="20% - Accent1 7 3 5 2" xfId="50963" xr:uid="{00000000-0005-0000-0000-00005CC60000}"/>
    <cellStyle name="20% - Accent1 7 3 5 2 2" xfId="50964" xr:uid="{00000000-0005-0000-0000-00005DC60000}"/>
    <cellStyle name="20% - Accent1 7 3 5 2 2 2" xfId="50965" xr:uid="{00000000-0005-0000-0000-00005EC60000}"/>
    <cellStyle name="20% - Accent1 7 3 5 2 2 2 2" xfId="50966" xr:uid="{00000000-0005-0000-0000-00005FC60000}"/>
    <cellStyle name="20% - Accent1 7 3 5 2 2 3" xfId="50967" xr:uid="{00000000-0005-0000-0000-000060C60000}"/>
    <cellStyle name="20% - Accent1 7 3 5 2 3" xfId="50968" xr:uid="{00000000-0005-0000-0000-000061C60000}"/>
    <cellStyle name="20% - Accent1 7 3 5 2 3 2" xfId="50969" xr:uid="{00000000-0005-0000-0000-000062C60000}"/>
    <cellStyle name="20% - Accent1 7 3 5 2 4" xfId="50970" xr:uid="{00000000-0005-0000-0000-000063C60000}"/>
    <cellStyle name="20% - Accent1 7 3 5 3" xfId="50971" xr:uid="{00000000-0005-0000-0000-000064C60000}"/>
    <cellStyle name="20% - Accent1 7 3 5 3 2" xfId="50972" xr:uid="{00000000-0005-0000-0000-000065C60000}"/>
    <cellStyle name="20% - Accent1 7 3 5 3 2 2" xfId="50973" xr:uid="{00000000-0005-0000-0000-000066C60000}"/>
    <cellStyle name="20% - Accent1 7 3 5 3 2 2 2" xfId="50974" xr:uid="{00000000-0005-0000-0000-000067C60000}"/>
    <cellStyle name="20% - Accent1 7 3 5 3 2 3" xfId="50975" xr:uid="{00000000-0005-0000-0000-000068C60000}"/>
    <cellStyle name="20% - Accent1 7 3 5 3 3" xfId="50976" xr:uid="{00000000-0005-0000-0000-000069C60000}"/>
    <cellStyle name="20% - Accent1 7 3 5 3 3 2" xfId="50977" xr:uid="{00000000-0005-0000-0000-00006AC60000}"/>
    <cellStyle name="20% - Accent1 7 3 5 3 4" xfId="50978" xr:uid="{00000000-0005-0000-0000-00006BC60000}"/>
    <cellStyle name="20% - Accent1 7 3 5 4" xfId="50979" xr:uid="{00000000-0005-0000-0000-00006CC60000}"/>
    <cellStyle name="20% - Accent1 7 3 5 4 2" xfId="50980" xr:uid="{00000000-0005-0000-0000-00006DC60000}"/>
    <cellStyle name="20% - Accent1 7 3 5 4 2 2" xfId="50981" xr:uid="{00000000-0005-0000-0000-00006EC60000}"/>
    <cellStyle name="20% - Accent1 7 3 5 4 2 2 2" xfId="50982" xr:uid="{00000000-0005-0000-0000-00006FC60000}"/>
    <cellStyle name="20% - Accent1 7 3 5 4 2 3" xfId="50983" xr:uid="{00000000-0005-0000-0000-000070C60000}"/>
    <cellStyle name="20% - Accent1 7 3 5 4 3" xfId="50984" xr:uid="{00000000-0005-0000-0000-000071C60000}"/>
    <cellStyle name="20% - Accent1 7 3 5 4 3 2" xfId="50985" xr:uid="{00000000-0005-0000-0000-000072C60000}"/>
    <cellStyle name="20% - Accent1 7 3 5 4 4" xfId="50986" xr:uid="{00000000-0005-0000-0000-000073C60000}"/>
    <cellStyle name="20% - Accent1 7 3 5 5" xfId="50987" xr:uid="{00000000-0005-0000-0000-000074C60000}"/>
    <cellStyle name="20% - Accent1 7 3 5 5 2" xfId="50988" xr:uid="{00000000-0005-0000-0000-000075C60000}"/>
    <cellStyle name="20% - Accent1 7 3 5 5 2 2" xfId="50989" xr:uid="{00000000-0005-0000-0000-000076C60000}"/>
    <cellStyle name="20% - Accent1 7 3 5 5 3" xfId="50990" xr:uid="{00000000-0005-0000-0000-000077C60000}"/>
    <cellStyle name="20% - Accent1 7 3 5 6" xfId="50991" xr:uid="{00000000-0005-0000-0000-000078C60000}"/>
    <cellStyle name="20% - Accent1 7 3 5 6 2" xfId="50992" xr:uid="{00000000-0005-0000-0000-000079C60000}"/>
    <cellStyle name="20% - Accent1 7 3 5 6 2 2" xfId="50993" xr:uid="{00000000-0005-0000-0000-00007AC60000}"/>
    <cellStyle name="20% - Accent1 7 3 5 6 3" xfId="50994" xr:uid="{00000000-0005-0000-0000-00007BC60000}"/>
    <cellStyle name="20% - Accent1 7 3 5 7" xfId="50995" xr:uid="{00000000-0005-0000-0000-00007CC60000}"/>
    <cellStyle name="20% - Accent1 7 3 5 7 2" xfId="50996" xr:uid="{00000000-0005-0000-0000-00007DC60000}"/>
    <cellStyle name="20% - Accent1 7 3 5 8" xfId="50997" xr:uid="{00000000-0005-0000-0000-00007EC60000}"/>
    <cellStyle name="20% - Accent1 7 3 5 8 2" xfId="50998" xr:uid="{00000000-0005-0000-0000-00007FC60000}"/>
    <cellStyle name="20% - Accent1 7 3 5 9" xfId="50999" xr:uid="{00000000-0005-0000-0000-000080C60000}"/>
    <cellStyle name="20% - Accent1 7 3 6" xfId="51000" xr:uid="{00000000-0005-0000-0000-000081C60000}"/>
    <cellStyle name="20% - Accent1 7 3 6 2" xfId="51001" xr:uid="{00000000-0005-0000-0000-000082C60000}"/>
    <cellStyle name="20% - Accent1 7 3 6 2 2" xfId="51002" xr:uid="{00000000-0005-0000-0000-000083C60000}"/>
    <cellStyle name="20% - Accent1 7 3 6 2 2 2" xfId="51003" xr:uid="{00000000-0005-0000-0000-000084C60000}"/>
    <cellStyle name="20% - Accent1 7 3 6 2 2 2 2" xfId="51004" xr:uid="{00000000-0005-0000-0000-000085C60000}"/>
    <cellStyle name="20% - Accent1 7 3 6 2 2 3" xfId="51005" xr:uid="{00000000-0005-0000-0000-000086C60000}"/>
    <cellStyle name="20% - Accent1 7 3 6 2 3" xfId="51006" xr:uid="{00000000-0005-0000-0000-000087C60000}"/>
    <cellStyle name="20% - Accent1 7 3 6 2 3 2" xfId="51007" xr:uid="{00000000-0005-0000-0000-000088C60000}"/>
    <cellStyle name="20% - Accent1 7 3 6 2 4" xfId="51008" xr:uid="{00000000-0005-0000-0000-000089C60000}"/>
    <cellStyle name="20% - Accent1 7 3 6 3" xfId="51009" xr:uid="{00000000-0005-0000-0000-00008AC60000}"/>
    <cellStyle name="20% - Accent1 7 3 6 3 2" xfId="51010" xr:uid="{00000000-0005-0000-0000-00008BC60000}"/>
    <cellStyle name="20% - Accent1 7 3 6 3 2 2" xfId="51011" xr:uid="{00000000-0005-0000-0000-00008CC60000}"/>
    <cellStyle name="20% - Accent1 7 3 6 3 2 2 2" xfId="51012" xr:uid="{00000000-0005-0000-0000-00008DC60000}"/>
    <cellStyle name="20% - Accent1 7 3 6 3 2 3" xfId="51013" xr:uid="{00000000-0005-0000-0000-00008EC60000}"/>
    <cellStyle name="20% - Accent1 7 3 6 3 3" xfId="51014" xr:uid="{00000000-0005-0000-0000-00008FC60000}"/>
    <cellStyle name="20% - Accent1 7 3 6 3 3 2" xfId="51015" xr:uid="{00000000-0005-0000-0000-000090C60000}"/>
    <cellStyle name="20% - Accent1 7 3 6 3 4" xfId="51016" xr:uid="{00000000-0005-0000-0000-000091C60000}"/>
    <cellStyle name="20% - Accent1 7 3 6 4" xfId="51017" xr:uid="{00000000-0005-0000-0000-000092C60000}"/>
    <cellStyle name="20% - Accent1 7 3 6 4 2" xfId="51018" xr:uid="{00000000-0005-0000-0000-000093C60000}"/>
    <cellStyle name="20% - Accent1 7 3 6 4 2 2" xfId="51019" xr:uid="{00000000-0005-0000-0000-000094C60000}"/>
    <cellStyle name="20% - Accent1 7 3 6 4 2 2 2" xfId="51020" xr:uid="{00000000-0005-0000-0000-000095C60000}"/>
    <cellStyle name="20% - Accent1 7 3 6 4 2 3" xfId="51021" xr:uid="{00000000-0005-0000-0000-000096C60000}"/>
    <cellStyle name="20% - Accent1 7 3 6 4 3" xfId="51022" xr:uid="{00000000-0005-0000-0000-000097C60000}"/>
    <cellStyle name="20% - Accent1 7 3 6 4 3 2" xfId="51023" xr:uid="{00000000-0005-0000-0000-000098C60000}"/>
    <cellStyle name="20% - Accent1 7 3 6 4 4" xfId="51024" xr:uid="{00000000-0005-0000-0000-000099C60000}"/>
    <cellStyle name="20% - Accent1 7 3 6 5" xfId="51025" xr:uid="{00000000-0005-0000-0000-00009AC60000}"/>
    <cellStyle name="20% - Accent1 7 3 6 5 2" xfId="51026" xr:uid="{00000000-0005-0000-0000-00009BC60000}"/>
    <cellStyle name="20% - Accent1 7 3 6 5 2 2" xfId="51027" xr:uid="{00000000-0005-0000-0000-00009CC60000}"/>
    <cellStyle name="20% - Accent1 7 3 6 5 3" xfId="51028" xr:uid="{00000000-0005-0000-0000-00009DC60000}"/>
    <cellStyle name="20% - Accent1 7 3 6 6" xfId="51029" xr:uid="{00000000-0005-0000-0000-00009EC60000}"/>
    <cellStyle name="20% - Accent1 7 3 6 6 2" xfId="51030" xr:uid="{00000000-0005-0000-0000-00009FC60000}"/>
    <cellStyle name="20% - Accent1 7 3 6 6 2 2" xfId="51031" xr:uid="{00000000-0005-0000-0000-0000A0C60000}"/>
    <cellStyle name="20% - Accent1 7 3 6 6 3" xfId="51032" xr:uid="{00000000-0005-0000-0000-0000A1C60000}"/>
    <cellStyle name="20% - Accent1 7 3 6 7" xfId="51033" xr:uid="{00000000-0005-0000-0000-0000A2C60000}"/>
    <cellStyle name="20% - Accent1 7 3 6 7 2" xfId="51034" xr:uid="{00000000-0005-0000-0000-0000A3C60000}"/>
    <cellStyle name="20% - Accent1 7 3 6 8" xfId="51035" xr:uid="{00000000-0005-0000-0000-0000A4C60000}"/>
    <cellStyle name="20% - Accent1 7 3 6 8 2" xfId="51036" xr:uid="{00000000-0005-0000-0000-0000A5C60000}"/>
    <cellStyle name="20% - Accent1 7 3 6 9" xfId="51037" xr:uid="{00000000-0005-0000-0000-0000A6C60000}"/>
    <cellStyle name="20% - Accent1 7 3 7" xfId="51038" xr:uid="{00000000-0005-0000-0000-0000A7C60000}"/>
    <cellStyle name="20% - Accent1 7 3 7 2" xfId="51039" xr:uid="{00000000-0005-0000-0000-0000A8C60000}"/>
    <cellStyle name="20% - Accent1 7 3 7 2 2" xfId="51040" xr:uid="{00000000-0005-0000-0000-0000A9C60000}"/>
    <cellStyle name="20% - Accent1 7 3 7 2 2 2" xfId="51041" xr:uid="{00000000-0005-0000-0000-0000AAC60000}"/>
    <cellStyle name="20% - Accent1 7 3 7 2 3" xfId="51042" xr:uid="{00000000-0005-0000-0000-0000ABC60000}"/>
    <cellStyle name="20% - Accent1 7 3 7 3" xfId="51043" xr:uid="{00000000-0005-0000-0000-0000ACC60000}"/>
    <cellStyle name="20% - Accent1 7 3 7 3 2" xfId="51044" xr:uid="{00000000-0005-0000-0000-0000ADC60000}"/>
    <cellStyle name="20% - Accent1 7 3 7 4" xfId="51045" xr:uid="{00000000-0005-0000-0000-0000AEC60000}"/>
    <cellStyle name="20% - Accent1 7 3 8" xfId="51046" xr:uid="{00000000-0005-0000-0000-0000AFC60000}"/>
    <cellStyle name="20% - Accent1 7 3 8 2" xfId="51047" xr:uid="{00000000-0005-0000-0000-0000B0C60000}"/>
    <cellStyle name="20% - Accent1 7 3 8 2 2" xfId="51048" xr:uid="{00000000-0005-0000-0000-0000B1C60000}"/>
    <cellStyle name="20% - Accent1 7 3 8 2 2 2" xfId="51049" xr:uid="{00000000-0005-0000-0000-0000B2C60000}"/>
    <cellStyle name="20% - Accent1 7 3 8 2 3" xfId="51050" xr:uid="{00000000-0005-0000-0000-0000B3C60000}"/>
    <cellStyle name="20% - Accent1 7 3 8 3" xfId="51051" xr:uid="{00000000-0005-0000-0000-0000B4C60000}"/>
    <cellStyle name="20% - Accent1 7 3 8 3 2" xfId="51052" xr:uid="{00000000-0005-0000-0000-0000B5C60000}"/>
    <cellStyle name="20% - Accent1 7 3 8 4" xfId="51053" xr:uid="{00000000-0005-0000-0000-0000B6C60000}"/>
    <cellStyle name="20% - Accent1 7 3 9" xfId="51054" xr:uid="{00000000-0005-0000-0000-0000B7C60000}"/>
    <cellStyle name="20% - Accent1 7 3 9 2" xfId="51055" xr:uid="{00000000-0005-0000-0000-0000B8C60000}"/>
    <cellStyle name="20% - Accent1 7 3 9 2 2" xfId="51056" xr:uid="{00000000-0005-0000-0000-0000B9C60000}"/>
    <cellStyle name="20% - Accent1 7 3 9 2 2 2" xfId="51057" xr:uid="{00000000-0005-0000-0000-0000BAC60000}"/>
    <cellStyle name="20% - Accent1 7 3 9 2 3" xfId="51058" xr:uid="{00000000-0005-0000-0000-0000BBC60000}"/>
    <cellStyle name="20% - Accent1 7 3 9 3" xfId="51059" xr:uid="{00000000-0005-0000-0000-0000BCC60000}"/>
    <cellStyle name="20% - Accent1 7 3 9 3 2" xfId="51060" xr:uid="{00000000-0005-0000-0000-0000BDC60000}"/>
    <cellStyle name="20% - Accent1 7 3 9 4" xfId="51061" xr:uid="{00000000-0005-0000-0000-0000BEC60000}"/>
    <cellStyle name="20% - Accent1 7 4" xfId="51062" xr:uid="{00000000-0005-0000-0000-0000BFC60000}"/>
    <cellStyle name="20% - Accent1 7 4 10" xfId="51063" xr:uid="{00000000-0005-0000-0000-0000C0C60000}"/>
    <cellStyle name="20% - Accent1 7 4 10 2" xfId="51064" xr:uid="{00000000-0005-0000-0000-0000C1C60000}"/>
    <cellStyle name="20% - Accent1 7 4 11" xfId="51065" xr:uid="{00000000-0005-0000-0000-0000C2C60000}"/>
    <cellStyle name="20% - Accent1 7 4 2" xfId="51066" xr:uid="{00000000-0005-0000-0000-0000C3C60000}"/>
    <cellStyle name="20% - Accent1 7 4 2 2" xfId="51067" xr:uid="{00000000-0005-0000-0000-0000C4C60000}"/>
    <cellStyle name="20% - Accent1 7 4 2 2 2" xfId="51068" xr:uid="{00000000-0005-0000-0000-0000C5C60000}"/>
    <cellStyle name="20% - Accent1 7 4 2 2 2 2" xfId="51069" xr:uid="{00000000-0005-0000-0000-0000C6C60000}"/>
    <cellStyle name="20% - Accent1 7 4 2 2 2 2 2" xfId="51070" xr:uid="{00000000-0005-0000-0000-0000C7C60000}"/>
    <cellStyle name="20% - Accent1 7 4 2 2 2 3" xfId="51071" xr:uid="{00000000-0005-0000-0000-0000C8C60000}"/>
    <cellStyle name="20% - Accent1 7 4 2 2 3" xfId="51072" xr:uid="{00000000-0005-0000-0000-0000C9C60000}"/>
    <cellStyle name="20% - Accent1 7 4 2 2 3 2" xfId="51073" xr:uid="{00000000-0005-0000-0000-0000CAC60000}"/>
    <cellStyle name="20% - Accent1 7 4 2 2 4" xfId="51074" xr:uid="{00000000-0005-0000-0000-0000CBC60000}"/>
    <cellStyle name="20% - Accent1 7 4 2 3" xfId="51075" xr:uid="{00000000-0005-0000-0000-0000CCC60000}"/>
    <cellStyle name="20% - Accent1 7 4 2 3 2" xfId="51076" xr:uid="{00000000-0005-0000-0000-0000CDC60000}"/>
    <cellStyle name="20% - Accent1 7 4 2 3 2 2" xfId="51077" xr:uid="{00000000-0005-0000-0000-0000CEC60000}"/>
    <cellStyle name="20% - Accent1 7 4 2 3 2 2 2" xfId="51078" xr:uid="{00000000-0005-0000-0000-0000CFC60000}"/>
    <cellStyle name="20% - Accent1 7 4 2 3 2 3" xfId="51079" xr:uid="{00000000-0005-0000-0000-0000D0C60000}"/>
    <cellStyle name="20% - Accent1 7 4 2 3 3" xfId="51080" xr:uid="{00000000-0005-0000-0000-0000D1C60000}"/>
    <cellStyle name="20% - Accent1 7 4 2 3 3 2" xfId="51081" xr:uid="{00000000-0005-0000-0000-0000D2C60000}"/>
    <cellStyle name="20% - Accent1 7 4 2 3 4" xfId="51082" xr:uid="{00000000-0005-0000-0000-0000D3C60000}"/>
    <cellStyle name="20% - Accent1 7 4 2 4" xfId="51083" xr:uid="{00000000-0005-0000-0000-0000D4C60000}"/>
    <cellStyle name="20% - Accent1 7 4 2 4 2" xfId="51084" xr:uid="{00000000-0005-0000-0000-0000D5C60000}"/>
    <cellStyle name="20% - Accent1 7 4 2 4 2 2" xfId="51085" xr:uid="{00000000-0005-0000-0000-0000D6C60000}"/>
    <cellStyle name="20% - Accent1 7 4 2 4 2 2 2" xfId="51086" xr:uid="{00000000-0005-0000-0000-0000D7C60000}"/>
    <cellStyle name="20% - Accent1 7 4 2 4 2 3" xfId="51087" xr:uid="{00000000-0005-0000-0000-0000D8C60000}"/>
    <cellStyle name="20% - Accent1 7 4 2 4 3" xfId="51088" xr:uid="{00000000-0005-0000-0000-0000D9C60000}"/>
    <cellStyle name="20% - Accent1 7 4 2 4 3 2" xfId="51089" xr:uid="{00000000-0005-0000-0000-0000DAC60000}"/>
    <cellStyle name="20% - Accent1 7 4 2 4 4" xfId="51090" xr:uid="{00000000-0005-0000-0000-0000DBC60000}"/>
    <cellStyle name="20% - Accent1 7 4 2 5" xfId="51091" xr:uid="{00000000-0005-0000-0000-0000DCC60000}"/>
    <cellStyle name="20% - Accent1 7 4 2 5 2" xfId="51092" xr:uid="{00000000-0005-0000-0000-0000DDC60000}"/>
    <cellStyle name="20% - Accent1 7 4 2 5 2 2" xfId="51093" xr:uid="{00000000-0005-0000-0000-0000DEC60000}"/>
    <cellStyle name="20% - Accent1 7 4 2 5 3" xfId="51094" xr:uid="{00000000-0005-0000-0000-0000DFC60000}"/>
    <cellStyle name="20% - Accent1 7 4 2 6" xfId="51095" xr:uid="{00000000-0005-0000-0000-0000E0C60000}"/>
    <cellStyle name="20% - Accent1 7 4 2 6 2" xfId="51096" xr:uid="{00000000-0005-0000-0000-0000E1C60000}"/>
    <cellStyle name="20% - Accent1 7 4 2 6 2 2" xfId="51097" xr:uid="{00000000-0005-0000-0000-0000E2C60000}"/>
    <cellStyle name="20% - Accent1 7 4 2 6 3" xfId="51098" xr:uid="{00000000-0005-0000-0000-0000E3C60000}"/>
    <cellStyle name="20% - Accent1 7 4 2 7" xfId="51099" xr:uid="{00000000-0005-0000-0000-0000E4C60000}"/>
    <cellStyle name="20% - Accent1 7 4 2 7 2" xfId="51100" xr:uid="{00000000-0005-0000-0000-0000E5C60000}"/>
    <cellStyle name="20% - Accent1 7 4 2 8" xfId="51101" xr:uid="{00000000-0005-0000-0000-0000E6C60000}"/>
    <cellStyle name="20% - Accent1 7 4 2 8 2" xfId="51102" xr:uid="{00000000-0005-0000-0000-0000E7C60000}"/>
    <cellStyle name="20% - Accent1 7 4 2 9" xfId="51103" xr:uid="{00000000-0005-0000-0000-0000E8C60000}"/>
    <cellStyle name="20% - Accent1 7 4 3" xfId="51104" xr:uid="{00000000-0005-0000-0000-0000E9C60000}"/>
    <cellStyle name="20% - Accent1 7 4 3 2" xfId="51105" xr:uid="{00000000-0005-0000-0000-0000EAC60000}"/>
    <cellStyle name="20% - Accent1 7 4 3 2 2" xfId="51106" xr:uid="{00000000-0005-0000-0000-0000EBC60000}"/>
    <cellStyle name="20% - Accent1 7 4 3 2 2 2" xfId="51107" xr:uid="{00000000-0005-0000-0000-0000ECC60000}"/>
    <cellStyle name="20% - Accent1 7 4 3 2 2 2 2" xfId="51108" xr:uid="{00000000-0005-0000-0000-0000EDC60000}"/>
    <cellStyle name="20% - Accent1 7 4 3 2 2 3" xfId="51109" xr:uid="{00000000-0005-0000-0000-0000EEC60000}"/>
    <cellStyle name="20% - Accent1 7 4 3 2 3" xfId="51110" xr:uid="{00000000-0005-0000-0000-0000EFC60000}"/>
    <cellStyle name="20% - Accent1 7 4 3 2 3 2" xfId="51111" xr:uid="{00000000-0005-0000-0000-0000F0C60000}"/>
    <cellStyle name="20% - Accent1 7 4 3 2 4" xfId="51112" xr:uid="{00000000-0005-0000-0000-0000F1C60000}"/>
    <cellStyle name="20% - Accent1 7 4 3 3" xfId="51113" xr:uid="{00000000-0005-0000-0000-0000F2C60000}"/>
    <cellStyle name="20% - Accent1 7 4 3 3 2" xfId="51114" xr:uid="{00000000-0005-0000-0000-0000F3C60000}"/>
    <cellStyle name="20% - Accent1 7 4 3 3 2 2" xfId="51115" xr:uid="{00000000-0005-0000-0000-0000F4C60000}"/>
    <cellStyle name="20% - Accent1 7 4 3 3 2 2 2" xfId="51116" xr:uid="{00000000-0005-0000-0000-0000F5C60000}"/>
    <cellStyle name="20% - Accent1 7 4 3 3 2 3" xfId="51117" xr:uid="{00000000-0005-0000-0000-0000F6C60000}"/>
    <cellStyle name="20% - Accent1 7 4 3 3 3" xfId="51118" xr:uid="{00000000-0005-0000-0000-0000F7C60000}"/>
    <cellStyle name="20% - Accent1 7 4 3 3 3 2" xfId="51119" xr:uid="{00000000-0005-0000-0000-0000F8C60000}"/>
    <cellStyle name="20% - Accent1 7 4 3 3 4" xfId="51120" xr:uid="{00000000-0005-0000-0000-0000F9C60000}"/>
    <cellStyle name="20% - Accent1 7 4 3 4" xfId="51121" xr:uid="{00000000-0005-0000-0000-0000FAC60000}"/>
    <cellStyle name="20% - Accent1 7 4 3 4 2" xfId="51122" xr:uid="{00000000-0005-0000-0000-0000FBC60000}"/>
    <cellStyle name="20% - Accent1 7 4 3 4 2 2" xfId="51123" xr:uid="{00000000-0005-0000-0000-0000FCC60000}"/>
    <cellStyle name="20% - Accent1 7 4 3 4 2 2 2" xfId="51124" xr:uid="{00000000-0005-0000-0000-0000FDC60000}"/>
    <cellStyle name="20% - Accent1 7 4 3 4 2 3" xfId="51125" xr:uid="{00000000-0005-0000-0000-0000FEC60000}"/>
    <cellStyle name="20% - Accent1 7 4 3 4 3" xfId="51126" xr:uid="{00000000-0005-0000-0000-0000FFC60000}"/>
    <cellStyle name="20% - Accent1 7 4 3 4 3 2" xfId="51127" xr:uid="{00000000-0005-0000-0000-000000C70000}"/>
    <cellStyle name="20% - Accent1 7 4 3 4 4" xfId="51128" xr:uid="{00000000-0005-0000-0000-000001C70000}"/>
    <cellStyle name="20% - Accent1 7 4 3 5" xfId="51129" xr:uid="{00000000-0005-0000-0000-000002C70000}"/>
    <cellStyle name="20% - Accent1 7 4 3 5 2" xfId="51130" xr:uid="{00000000-0005-0000-0000-000003C70000}"/>
    <cellStyle name="20% - Accent1 7 4 3 5 2 2" xfId="51131" xr:uid="{00000000-0005-0000-0000-000004C70000}"/>
    <cellStyle name="20% - Accent1 7 4 3 5 3" xfId="51132" xr:uid="{00000000-0005-0000-0000-000005C70000}"/>
    <cellStyle name="20% - Accent1 7 4 3 6" xfId="51133" xr:uid="{00000000-0005-0000-0000-000006C70000}"/>
    <cellStyle name="20% - Accent1 7 4 3 6 2" xfId="51134" xr:uid="{00000000-0005-0000-0000-000007C70000}"/>
    <cellStyle name="20% - Accent1 7 4 3 6 2 2" xfId="51135" xr:uid="{00000000-0005-0000-0000-000008C70000}"/>
    <cellStyle name="20% - Accent1 7 4 3 6 3" xfId="51136" xr:uid="{00000000-0005-0000-0000-000009C70000}"/>
    <cellStyle name="20% - Accent1 7 4 3 7" xfId="51137" xr:uid="{00000000-0005-0000-0000-00000AC70000}"/>
    <cellStyle name="20% - Accent1 7 4 3 7 2" xfId="51138" xr:uid="{00000000-0005-0000-0000-00000BC70000}"/>
    <cellStyle name="20% - Accent1 7 4 3 8" xfId="51139" xr:uid="{00000000-0005-0000-0000-00000CC70000}"/>
    <cellStyle name="20% - Accent1 7 4 3 8 2" xfId="51140" xr:uid="{00000000-0005-0000-0000-00000DC70000}"/>
    <cellStyle name="20% - Accent1 7 4 3 9" xfId="51141" xr:uid="{00000000-0005-0000-0000-00000EC70000}"/>
    <cellStyle name="20% - Accent1 7 4 4" xfId="51142" xr:uid="{00000000-0005-0000-0000-00000FC70000}"/>
    <cellStyle name="20% - Accent1 7 4 4 2" xfId="51143" xr:uid="{00000000-0005-0000-0000-000010C70000}"/>
    <cellStyle name="20% - Accent1 7 4 4 2 2" xfId="51144" xr:uid="{00000000-0005-0000-0000-000011C70000}"/>
    <cellStyle name="20% - Accent1 7 4 4 2 2 2" xfId="51145" xr:uid="{00000000-0005-0000-0000-000012C70000}"/>
    <cellStyle name="20% - Accent1 7 4 4 2 3" xfId="51146" xr:uid="{00000000-0005-0000-0000-000013C70000}"/>
    <cellStyle name="20% - Accent1 7 4 4 3" xfId="51147" xr:uid="{00000000-0005-0000-0000-000014C70000}"/>
    <cellStyle name="20% - Accent1 7 4 4 3 2" xfId="51148" xr:uid="{00000000-0005-0000-0000-000015C70000}"/>
    <cellStyle name="20% - Accent1 7 4 4 4" xfId="51149" xr:uid="{00000000-0005-0000-0000-000016C70000}"/>
    <cellStyle name="20% - Accent1 7 4 5" xfId="51150" xr:uid="{00000000-0005-0000-0000-000017C70000}"/>
    <cellStyle name="20% - Accent1 7 4 5 2" xfId="51151" xr:uid="{00000000-0005-0000-0000-000018C70000}"/>
    <cellStyle name="20% - Accent1 7 4 5 2 2" xfId="51152" xr:uid="{00000000-0005-0000-0000-000019C70000}"/>
    <cellStyle name="20% - Accent1 7 4 5 2 2 2" xfId="51153" xr:uid="{00000000-0005-0000-0000-00001AC70000}"/>
    <cellStyle name="20% - Accent1 7 4 5 2 3" xfId="51154" xr:uid="{00000000-0005-0000-0000-00001BC70000}"/>
    <cellStyle name="20% - Accent1 7 4 5 3" xfId="51155" xr:uid="{00000000-0005-0000-0000-00001CC70000}"/>
    <cellStyle name="20% - Accent1 7 4 5 3 2" xfId="51156" xr:uid="{00000000-0005-0000-0000-00001DC70000}"/>
    <cellStyle name="20% - Accent1 7 4 5 4" xfId="51157" xr:uid="{00000000-0005-0000-0000-00001EC70000}"/>
    <cellStyle name="20% - Accent1 7 4 6" xfId="51158" xr:uid="{00000000-0005-0000-0000-00001FC70000}"/>
    <cellStyle name="20% - Accent1 7 4 6 2" xfId="51159" xr:uid="{00000000-0005-0000-0000-000020C70000}"/>
    <cellStyle name="20% - Accent1 7 4 6 2 2" xfId="51160" xr:uid="{00000000-0005-0000-0000-000021C70000}"/>
    <cellStyle name="20% - Accent1 7 4 6 2 2 2" xfId="51161" xr:uid="{00000000-0005-0000-0000-000022C70000}"/>
    <cellStyle name="20% - Accent1 7 4 6 2 3" xfId="51162" xr:uid="{00000000-0005-0000-0000-000023C70000}"/>
    <cellStyle name="20% - Accent1 7 4 6 3" xfId="51163" xr:uid="{00000000-0005-0000-0000-000024C70000}"/>
    <cellStyle name="20% - Accent1 7 4 6 3 2" xfId="51164" xr:uid="{00000000-0005-0000-0000-000025C70000}"/>
    <cellStyle name="20% - Accent1 7 4 6 4" xfId="51165" xr:uid="{00000000-0005-0000-0000-000026C70000}"/>
    <cellStyle name="20% - Accent1 7 4 7" xfId="51166" xr:uid="{00000000-0005-0000-0000-000027C70000}"/>
    <cellStyle name="20% - Accent1 7 4 7 2" xfId="51167" xr:uid="{00000000-0005-0000-0000-000028C70000}"/>
    <cellStyle name="20% - Accent1 7 4 7 2 2" xfId="51168" xr:uid="{00000000-0005-0000-0000-000029C70000}"/>
    <cellStyle name="20% - Accent1 7 4 7 3" xfId="51169" xr:uid="{00000000-0005-0000-0000-00002AC70000}"/>
    <cellStyle name="20% - Accent1 7 4 8" xfId="51170" xr:uid="{00000000-0005-0000-0000-00002BC70000}"/>
    <cellStyle name="20% - Accent1 7 4 8 2" xfId="51171" xr:uid="{00000000-0005-0000-0000-00002CC70000}"/>
    <cellStyle name="20% - Accent1 7 4 8 2 2" xfId="51172" xr:uid="{00000000-0005-0000-0000-00002DC70000}"/>
    <cellStyle name="20% - Accent1 7 4 8 3" xfId="51173" xr:uid="{00000000-0005-0000-0000-00002EC70000}"/>
    <cellStyle name="20% - Accent1 7 4 9" xfId="51174" xr:uid="{00000000-0005-0000-0000-00002FC70000}"/>
    <cellStyle name="20% - Accent1 7 4 9 2" xfId="51175" xr:uid="{00000000-0005-0000-0000-000030C70000}"/>
    <cellStyle name="20% - Accent1 7 5" xfId="51176" xr:uid="{00000000-0005-0000-0000-000031C70000}"/>
    <cellStyle name="20% - Accent1 7 5 10" xfId="51177" xr:uid="{00000000-0005-0000-0000-000032C70000}"/>
    <cellStyle name="20% - Accent1 7 5 10 2" xfId="51178" xr:uid="{00000000-0005-0000-0000-000033C70000}"/>
    <cellStyle name="20% - Accent1 7 5 11" xfId="51179" xr:uid="{00000000-0005-0000-0000-000034C70000}"/>
    <cellStyle name="20% - Accent1 7 5 2" xfId="51180" xr:uid="{00000000-0005-0000-0000-000035C70000}"/>
    <cellStyle name="20% - Accent1 7 5 2 2" xfId="51181" xr:uid="{00000000-0005-0000-0000-000036C70000}"/>
    <cellStyle name="20% - Accent1 7 5 2 2 2" xfId="51182" xr:uid="{00000000-0005-0000-0000-000037C70000}"/>
    <cellStyle name="20% - Accent1 7 5 2 2 2 2" xfId="51183" xr:uid="{00000000-0005-0000-0000-000038C70000}"/>
    <cellStyle name="20% - Accent1 7 5 2 2 2 2 2" xfId="51184" xr:uid="{00000000-0005-0000-0000-000039C70000}"/>
    <cellStyle name="20% - Accent1 7 5 2 2 2 3" xfId="51185" xr:uid="{00000000-0005-0000-0000-00003AC70000}"/>
    <cellStyle name="20% - Accent1 7 5 2 2 3" xfId="51186" xr:uid="{00000000-0005-0000-0000-00003BC70000}"/>
    <cellStyle name="20% - Accent1 7 5 2 2 3 2" xfId="51187" xr:uid="{00000000-0005-0000-0000-00003CC70000}"/>
    <cellStyle name="20% - Accent1 7 5 2 2 4" xfId="51188" xr:uid="{00000000-0005-0000-0000-00003DC70000}"/>
    <cellStyle name="20% - Accent1 7 5 2 3" xfId="51189" xr:uid="{00000000-0005-0000-0000-00003EC70000}"/>
    <cellStyle name="20% - Accent1 7 5 2 3 2" xfId="51190" xr:uid="{00000000-0005-0000-0000-00003FC70000}"/>
    <cellStyle name="20% - Accent1 7 5 2 3 2 2" xfId="51191" xr:uid="{00000000-0005-0000-0000-000040C70000}"/>
    <cellStyle name="20% - Accent1 7 5 2 3 2 2 2" xfId="51192" xr:uid="{00000000-0005-0000-0000-000041C70000}"/>
    <cellStyle name="20% - Accent1 7 5 2 3 2 3" xfId="51193" xr:uid="{00000000-0005-0000-0000-000042C70000}"/>
    <cellStyle name="20% - Accent1 7 5 2 3 3" xfId="51194" xr:uid="{00000000-0005-0000-0000-000043C70000}"/>
    <cellStyle name="20% - Accent1 7 5 2 3 3 2" xfId="51195" xr:uid="{00000000-0005-0000-0000-000044C70000}"/>
    <cellStyle name="20% - Accent1 7 5 2 3 4" xfId="51196" xr:uid="{00000000-0005-0000-0000-000045C70000}"/>
    <cellStyle name="20% - Accent1 7 5 2 4" xfId="51197" xr:uid="{00000000-0005-0000-0000-000046C70000}"/>
    <cellStyle name="20% - Accent1 7 5 2 4 2" xfId="51198" xr:uid="{00000000-0005-0000-0000-000047C70000}"/>
    <cellStyle name="20% - Accent1 7 5 2 4 2 2" xfId="51199" xr:uid="{00000000-0005-0000-0000-000048C70000}"/>
    <cellStyle name="20% - Accent1 7 5 2 4 2 2 2" xfId="51200" xr:uid="{00000000-0005-0000-0000-000049C70000}"/>
    <cellStyle name="20% - Accent1 7 5 2 4 2 3" xfId="51201" xr:uid="{00000000-0005-0000-0000-00004AC70000}"/>
    <cellStyle name="20% - Accent1 7 5 2 4 3" xfId="51202" xr:uid="{00000000-0005-0000-0000-00004BC70000}"/>
    <cellStyle name="20% - Accent1 7 5 2 4 3 2" xfId="51203" xr:uid="{00000000-0005-0000-0000-00004CC70000}"/>
    <cellStyle name="20% - Accent1 7 5 2 4 4" xfId="51204" xr:uid="{00000000-0005-0000-0000-00004DC70000}"/>
    <cellStyle name="20% - Accent1 7 5 2 5" xfId="51205" xr:uid="{00000000-0005-0000-0000-00004EC70000}"/>
    <cellStyle name="20% - Accent1 7 5 2 5 2" xfId="51206" xr:uid="{00000000-0005-0000-0000-00004FC70000}"/>
    <cellStyle name="20% - Accent1 7 5 2 5 2 2" xfId="51207" xr:uid="{00000000-0005-0000-0000-000050C70000}"/>
    <cellStyle name="20% - Accent1 7 5 2 5 3" xfId="51208" xr:uid="{00000000-0005-0000-0000-000051C70000}"/>
    <cellStyle name="20% - Accent1 7 5 2 6" xfId="51209" xr:uid="{00000000-0005-0000-0000-000052C70000}"/>
    <cellStyle name="20% - Accent1 7 5 2 6 2" xfId="51210" xr:uid="{00000000-0005-0000-0000-000053C70000}"/>
    <cellStyle name="20% - Accent1 7 5 2 6 2 2" xfId="51211" xr:uid="{00000000-0005-0000-0000-000054C70000}"/>
    <cellStyle name="20% - Accent1 7 5 2 6 3" xfId="51212" xr:uid="{00000000-0005-0000-0000-000055C70000}"/>
    <cellStyle name="20% - Accent1 7 5 2 7" xfId="51213" xr:uid="{00000000-0005-0000-0000-000056C70000}"/>
    <cellStyle name="20% - Accent1 7 5 2 7 2" xfId="51214" xr:uid="{00000000-0005-0000-0000-000057C70000}"/>
    <cellStyle name="20% - Accent1 7 5 2 8" xfId="51215" xr:uid="{00000000-0005-0000-0000-000058C70000}"/>
    <cellStyle name="20% - Accent1 7 5 2 8 2" xfId="51216" xr:uid="{00000000-0005-0000-0000-000059C70000}"/>
    <cellStyle name="20% - Accent1 7 5 2 9" xfId="51217" xr:uid="{00000000-0005-0000-0000-00005AC70000}"/>
    <cellStyle name="20% - Accent1 7 5 3" xfId="51218" xr:uid="{00000000-0005-0000-0000-00005BC70000}"/>
    <cellStyle name="20% - Accent1 7 5 3 2" xfId="51219" xr:uid="{00000000-0005-0000-0000-00005CC70000}"/>
    <cellStyle name="20% - Accent1 7 5 3 2 2" xfId="51220" xr:uid="{00000000-0005-0000-0000-00005DC70000}"/>
    <cellStyle name="20% - Accent1 7 5 3 2 2 2" xfId="51221" xr:uid="{00000000-0005-0000-0000-00005EC70000}"/>
    <cellStyle name="20% - Accent1 7 5 3 2 2 2 2" xfId="51222" xr:uid="{00000000-0005-0000-0000-00005FC70000}"/>
    <cellStyle name="20% - Accent1 7 5 3 2 2 3" xfId="51223" xr:uid="{00000000-0005-0000-0000-000060C70000}"/>
    <cellStyle name="20% - Accent1 7 5 3 2 3" xfId="51224" xr:uid="{00000000-0005-0000-0000-000061C70000}"/>
    <cellStyle name="20% - Accent1 7 5 3 2 3 2" xfId="51225" xr:uid="{00000000-0005-0000-0000-000062C70000}"/>
    <cellStyle name="20% - Accent1 7 5 3 2 4" xfId="51226" xr:uid="{00000000-0005-0000-0000-000063C70000}"/>
    <cellStyle name="20% - Accent1 7 5 3 3" xfId="51227" xr:uid="{00000000-0005-0000-0000-000064C70000}"/>
    <cellStyle name="20% - Accent1 7 5 3 3 2" xfId="51228" xr:uid="{00000000-0005-0000-0000-000065C70000}"/>
    <cellStyle name="20% - Accent1 7 5 3 3 2 2" xfId="51229" xr:uid="{00000000-0005-0000-0000-000066C70000}"/>
    <cellStyle name="20% - Accent1 7 5 3 3 2 2 2" xfId="51230" xr:uid="{00000000-0005-0000-0000-000067C70000}"/>
    <cellStyle name="20% - Accent1 7 5 3 3 2 3" xfId="51231" xr:uid="{00000000-0005-0000-0000-000068C70000}"/>
    <cellStyle name="20% - Accent1 7 5 3 3 3" xfId="51232" xr:uid="{00000000-0005-0000-0000-000069C70000}"/>
    <cellStyle name="20% - Accent1 7 5 3 3 3 2" xfId="51233" xr:uid="{00000000-0005-0000-0000-00006AC70000}"/>
    <cellStyle name="20% - Accent1 7 5 3 3 4" xfId="51234" xr:uid="{00000000-0005-0000-0000-00006BC70000}"/>
    <cellStyle name="20% - Accent1 7 5 3 4" xfId="51235" xr:uid="{00000000-0005-0000-0000-00006CC70000}"/>
    <cellStyle name="20% - Accent1 7 5 3 4 2" xfId="51236" xr:uid="{00000000-0005-0000-0000-00006DC70000}"/>
    <cellStyle name="20% - Accent1 7 5 3 4 2 2" xfId="51237" xr:uid="{00000000-0005-0000-0000-00006EC70000}"/>
    <cellStyle name="20% - Accent1 7 5 3 4 2 2 2" xfId="51238" xr:uid="{00000000-0005-0000-0000-00006FC70000}"/>
    <cellStyle name="20% - Accent1 7 5 3 4 2 3" xfId="51239" xr:uid="{00000000-0005-0000-0000-000070C70000}"/>
    <cellStyle name="20% - Accent1 7 5 3 4 3" xfId="51240" xr:uid="{00000000-0005-0000-0000-000071C70000}"/>
    <cellStyle name="20% - Accent1 7 5 3 4 3 2" xfId="51241" xr:uid="{00000000-0005-0000-0000-000072C70000}"/>
    <cellStyle name="20% - Accent1 7 5 3 4 4" xfId="51242" xr:uid="{00000000-0005-0000-0000-000073C70000}"/>
    <cellStyle name="20% - Accent1 7 5 3 5" xfId="51243" xr:uid="{00000000-0005-0000-0000-000074C70000}"/>
    <cellStyle name="20% - Accent1 7 5 3 5 2" xfId="51244" xr:uid="{00000000-0005-0000-0000-000075C70000}"/>
    <cellStyle name="20% - Accent1 7 5 3 5 2 2" xfId="51245" xr:uid="{00000000-0005-0000-0000-000076C70000}"/>
    <cellStyle name="20% - Accent1 7 5 3 5 3" xfId="51246" xr:uid="{00000000-0005-0000-0000-000077C70000}"/>
    <cellStyle name="20% - Accent1 7 5 3 6" xfId="51247" xr:uid="{00000000-0005-0000-0000-000078C70000}"/>
    <cellStyle name="20% - Accent1 7 5 3 6 2" xfId="51248" xr:uid="{00000000-0005-0000-0000-000079C70000}"/>
    <cellStyle name="20% - Accent1 7 5 3 6 2 2" xfId="51249" xr:uid="{00000000-0005-0000-0000-00007AC70000}"/>
    <cellStyle name="20% - Accent1 7 5 3 6 3" xfId="51250" xr:uid="{00000000-0005-0000-0000-00007BC70000}"/>
    <cellStyle name="20% - Accent1 7 5 3 7" xfId="51251" xr:uid="{00000000-0005-0000-0000-00007CC70000}"/>
    <cellStyle name="20% - Accent1 7 5 3 7 2" xfId="51252" xr:uid="{00000000-0005-0000-0000-00007DC70000}"/>
    <cellStyle name="20% - Accent1 7 5 3 8" xfId="51253" xr:uid="{00000000-0005-0000-0000-00007EC70000}"/>
    <cellStyle name="20% - Accent1 7 5 3 8 2" xfId="51254" xr:uid="{00000000-0005-0000-0000-00007FC70000}"/>
    <cellStyle name="20% - Accent1 7 5 3 9" xfId="51255" xr:uid="{00000000-0005-0000-0000-000080C70000}"/>
    <cellStyle name="20% - Accent1 7 5 4" xfId="51256" xr:uid="{00000000-0005-0000-0000-000081C70000}"/>
    <cellStyle name="20% - Accent1 7 5 4 2" xfId="51257" xr:uid="{00000000-0005-0000-0000-000082C70000}"/>
    <cellStyle name="20% - Accent1 7 5 4 2 2" xfId="51258" xr:uid="{00000000-0005-0000-0000-000083C70000}"/>
    <cellStyle name="20% - Accent1 7 5 4 2 2 2" xfId="51259" xr:uid="{00000000-0005-0000-0000-000084C70000}"/>
    <cellStyle name="20% - Accent1 7 5 4 2 3" xfId="51260" xr:uid="{00000000-0005-0000-0000-000085C70000}"/>
    <cellStyle name="20% - Accent1 7 5 4 3" xfId="51261" xr:uid="{00000000-0005-0000-0000-000086C70000}"/>
    <cellStyle name="20% - Accent1 7 5 4 3 2" xfId="51262" xr:uid="{00000000-0005-0000-0000-000087C70000}"/>
    <cellStyle name="20% - Accent1 7 5 4 4" xfId="51263" xr:uid="{00000000-0005-0000-0000-000088C70000}"/>
    <cellStyle name="20% - Accent1 7 5 5" xfId="51264" xr:uid="{00000000-0005-0000-0000-000089C70000}"/>
    <cellStyle name="20% - Accent1 7 5 5 2" xfId="51265" xr:uid="{00000000-0005-0000-0000-00008AC70000}"/>
    <cellStyle name="20% - Accent1 7 5 5 2 2" xfId="51266" xr:uid="{00000000-0005-0000-0000-00008BC70000}"/>
    <cellStyle name="20% - Accent1 7 5 5 2 2 2" xfId="51267" xr:uid="{00000000-0005-0000-0000-00008CC70000}"/>
    <cellStyle name="20% - Accent1 7 5 5 2 3" xfId="51268" xr:uid="{00000000-0005-0000-0000-00008DC70000}"/>
    <cellStyle name="20% - Accent1 7 5 5 3" xfId="51269" xr:uid="{00000000-0005-0000-0000-00008EC70000}"/>
    <cellStyle name="20% - Accent1 7 5 5 3 2" xfId="51270" xr:uid="{00000000-0005-0000-0000-00008FC70000}"/>
    <cellStyle name="20% - Accent1 7 5 5 4" xfId="51271" xr:uid="{00000000-0005-0000-0000-000090C70000}"/>
    <cellStyle name="20% - Accent1 7 5 6" xfId="51272" xr:uid="{00000000-0005-0000-0000-000091C70000}"/>
    <cellStyle name="20% - Accent1 7 5 6 2" xfId="51273" xr:uid="{00000000-0005-0000-0000-000092C70000}"/>
    <cellStyle name="20% - Accent1 7 5 6 2 2" xfId="51274" xr:uid="{00000000-0005-0000-0000-000093C70000}"/>
    <cellStyle name="20% - Accent1 7 5 6 2 2 2" xfId="51275" xr:uid="{00000000-0005-0000-0000-000094C70000}"/>
    <cellStyle name="20% - Accent1 7 5 6 2 3" xfId="51276" xr:uid="{00000000-0005-0000-0000-000095C70000}"/>
    <cellStyle name="20% - Accent1 7 5 6 3" xfId="51277" xr:uid="{00000000-0005-0000-0000-000096C70000}"/>
    <cellStyle name="20% - Accent1 7 5 6 3 2" xfId="51278" xr:uid="{00000000-0005-0000-0000-000097C70000}"/>
    <cellStyle name="20% - Accent1 7 5 6 4" xfId="51279" xr:uid="{00000000-0005-0000-0000-000098C70000}"/>
    <cellStyle name="20% - Accent1 7 5 7" xfId="51280" xr:uid="{00000000-0005-0000-0000-000099C70000}"/>
    <cellStyle name="20% - Accent1 7 5 7 2" xfId="51281" xr:uid="{00000000-0005-0000-0000-00009AC70000}"/>
    <cellStyle name="20% - Accent1 7 5 7 2 2" xfId="51282" xr:uid="{00000000-0005-0000-0000-00009BC70000}"/>
    <cellStyle name="20% - Accent1 7 5 7 3" xfId="51283" xr:uid="{00000000-0005-0000-0000-00009CC70000}"/>
    <cellStyle name="20% - Accent1 7 5 8" xfId="51284" xr:uid="{00000000-0005-0000-0000-00009DC70000}"/>
    <cellStyle name="20% - Accent1 7 5 8 2" xfId="51285" xr:uid="{00000000-0005-0000-0000-00009EC70000}"/>
    <cellStyle name="20% - Accent1 7 5 8 2 2" xfId="51286" xr:uid="{00000000-0005-0000-0000-00009FC70000}"/>
    <cellStyle name="20% - Accent1 7 5 8 3" xfId="51287" xr:uid="{00000000-0005-0000-0000-0000A0C70000}"/>
    <cellStyle name="20% - Accent1 7 5 9" xfId="51288" xr:uid="{00000000-0005-0000-0000-0000A1C70000}"/>
    <cellStyle name="20% - Accent1 7 5 9 2" xfId="51289" xr:uid="{00000000-0005-0000-0000-0000A2C70000}"/>
    <cellStyle name="20% - Accent1 7 6" xfId="51290" xr:uid="{00000000-0005-0000-0000-0000A3C70000}"/>
    <cellStyle name="20% - Accent1 7 6 10" xfId="51291" xr:uid="{00000000-0005-0000-0000-0000A4C70000}"/>
    <cellStyle name="20% - Accent1 7 6 10 2" xfId="51292" xr:uid="{00000000-0005-0000-0000-0000A5C70000}"/>
    <cellStyle name="20% - Accent1 7 6 11" xfId="51293" xr:uid="{00000000-0005-0000-0000-0000A6C70000}"/>
    <cellStyle name="20% - Accent1 7 6 2" xfId="51294" xr:uid="{00000000-0005-0000-0000-0000A7C70000}"/>
    <cellStyle name="20% - Accent1 7 6 2 2" xfId="51295" xr:uid="{00000000-0005-0000-0000-0000A8C70000}"/>
    <cellStyle name="20% - Accent1 7 6 2 2 2" xfId="51296" xr:uid="{00000000-0005-0000-0000-0000A9C70000}"/>
    <cellStyle name="20% - Accent1 7 6 2 2 2 2" xfId="51297" xr:uid="{00000000-0005-0000-0000-0000AAC70000}"/>
    <cellStyle name="20% - Accent1 7 6 2 2 2 2 2" xfId="51298" xr:uid="{00000000-0005-0000-0000-0000ABC70000}"/>
    <cellStyle name="20% - Accent1 7 6 2 2 2 3" xfId="51299" xr:uid="{00000000-0005-0000-0000-0000ACC70000}"/>
    <cellStyle name="20% - Accent1 7 6 2 2 3" xfId="51300" xr:uid="{00000000-0005-0000-0000-0000ADC70000}"/>
    <cellStyle name="20% - Accent1 7 6 2 2 3 2" xfId="51301" xr:uid="{00000000-0005-0000-0000-0000AEC70000}"/>
    <cellStyle name="20% - Accent1 7 6 2 2 4" xfId="51302" xr:uid="{00000000-0005-0000-0000-0000AFC70000}"/>
    <cellStyle name="20% - Accent1 7 6 2 3" xfId="51303" xr:uid="{00000000-0005-0000-0000-0000B0C70000}"/>
    <cellStyle name="20% - Accent1 7 6 2 3 2" xfId="51304" xr:uid="{00000000-0005-0000-0000-0000B1C70000}"/>
    <cellStyle name="20% - Accent1 7 6 2 3 2 2" xfId="51305" xr:uid="{00000000-0005-0000-0000-0000B2C70000}"/>
    <cellStyle name="20% - Accent1 7 6 2 3 2 2 2" xfId="51306" xr:uid="{00000000-0005-0000-0000-0000B3C70000}"/>
    <cellStyle name="20% - Accent1 7 6 2 3 2 3" xfId="51307" xr:uid="{00000000-0005-0000-0000-0000B4C70000}"/>
    <cellStyle name="20% - Accent1 7 6 2 3 3" xfId="51308" xr:uid="{00000000-0005-0000-0000-0000B5C70000}"/>
    <cellStyle name="20% - Accent1 7 6 2 3 3 2" xfId="51309" xr:uid="{00000000-0005-0000-0000-0000B6C70000}"/>
    <cellStyle name="20% - Accent1 7 6 2 3 4" xfId="51310" xr:uid="{00000000-0005-0000-0000-0000B7C70000}"/>
    <cellStyle name="20% - Accent1 7 6 2 4" xfId="51311" xr:uid="{00000000-0005-0000-0000-0000B8C70000}"/>
    <cellStyle name="20% - Accent1 7 6 2 4 2" xfId="51312" xr:uid="{00000000-0005-0000-0000-0000B9C70000}"/>
    <cellStyle name="20% - Accent1 7 6 2 4 2 2" xfId="51313" xr:uid="{00000000-0005-0000-0000-0000BAC70000}"/>
    <cellStyle name="20% - Accent1 7 6 2 4 2 2 2" xfId="51314" xr:uid="{00000000-0005-0000-0000-0000BBC70000}"/>
    <cellStyle name="20% - Accent1 7 6 2 4 2 3" xfId="51315" xr:uid="{00000000-0005-0000-0000-0000BCC70000}"/>
    <cellStyle name="20% - Accent1 7 6 2 4 3" xfId="51316" xr:uid="{00000000-0005-0000-0000-0000BDC70000}"/>
    <cellStyle name="20% - Accent1 7 6 2 4 3 2" xfId="51317" xr:uid="{00000000-0005-0000-0000-0000BEC70000}"/>
    <cellStyle name="20% - Accent1 7 6 2 4 4" xfId="51318" xr:uid="{00000000-0005-0000-0000-0000BFC70000}"/>
    <cellStyle name="20% - Accent1 7 6 2 5" xfId="51319" xr:uid="{00000000-0005-0000-0000-0000C0C70000}"/>
    <cellStyle name="20% - Accent1 7 6 2 5 2" xfId="51320" xr:uid="{00000000-0005-0000-0000-0000C1C70000}"/>
    <cellStyle name="20% - Accent1 7 6 2 5 2 2" xfId="51321" xr:uid="{00000000-0005-0000-0000-0000C2C70000}"/>
    <cellStyle name="20% - Accent1 7 6 2 5 3" xfId="51322" xr:uid="{00000000-0005-0000-0000-0000C3C70000}"/>
    <cellStyle name="20% - Accent1 7 6 2 6" xfId="51323" xr:uid="{00000000-0005-0000-0000-0000C4C70000}"/>
    <cellStyle name="20% - Accent1 7 6 2 6 2" xfId="51324" xr:uid="{00000000-0005-0000-0000-0000C5C70000}"/>
    <cellStyle name="20% - Accent1 7 6 2 6 2 2" xfId="51325" xr:uid="{00000000-0005-0000-0000-0000C6C70000}"/>
    <cellStyle name="20% - Accent1 7 6 2 6 3" xfId="51326" xr:uid="{00000000-0005-0000-0000-0000C7C70000}"/>
    <cellStyle name="20% - Accent1 7 6 2 7" xfId="51327" xr:uid="{00000000-0005-0000-0000-0000C8C70000}"/>
    <cellStyle name="20% - Accent1 7 6 2 7 2" xfId="51328" xr:uid="{00000000-0005-0000-0000-0000C9C70000}"/>
    <cellStyle name="20% - Accent1 7 6 2 8" xfId="51329" xr:uid="{00000000-0005-0000-0000-0000CAC70000}"/>
    <cellStyle name="20% - Accent1 7 6 2 8 2" xfId="51330" xr:uid="{00000000-0005-0000-0000-0000CBC70000}"/>
    <cellStyle name="20% - Accent1 7 6 2 9" xfId="51331" xr:uid="{00000000-0005-0000-0000-0000CCC70000}"/>
    <cellStyle name="20% - Accent1 7 6 3" xfId="51332" xr:uid="{00000000-0005-0000-0000-0000CDC70000}"/>
    <cellStyle name="20% - Accent1 7 6 3 2" xfId="51333" xr:uid="{00000000-0005-0000-0000-0000CEC70000}"/>
    <cellStyle name="20% - Accent1 7 6 3 2 2" xfId="51334" xr:uid="{00000000-0005-0000-0000-0000CFC70000}"/>
    <cellStyle name="20% - Accent1 7 6 3 2 2 2" xfId="51335" xr:uid="{00000000-0005-0000-0000-0000D0C70000}"/>
    <cellStyle name="20% - Accent1 7 6 3 2 2 2 2" xfId="51336" xr:uid="{00000000-0005-0000-0000-0000D1C70000}"/>
    <cellStyle name="20% - Accent1 7 6 3 2 2 3" xfId="51337" xr:uid="{00000000-0005-0000-0000-0000D2C70000}"/>
    <cellStyle name="20% - Accent1 7 6 3 2 3" xfId="51338" xr:uid="{00000000-0005-0000-0000-0000D3C70000}"/>
    <cellStyle name="20% - Accent1 7 6 3 2 3 2" xfId="51339" xr:uid="{00000000-0005-0000-0000-0000D4C70000}"/>
    <cellStyle name="20% - Accent1 7 6 3 2 4" xfId="51340" xr:uid="{00000000-0005-0000-0000-0000D5C70000}"/>
    <cellStyle name="20% - Accent1 7 6 3 3" xfId="51341" xr:uid="{00000000-0005-0000-0000-0000D6C70000}"/>
    <cellStyle name="20% - Accent1 7 6 3 3 2" xfId="51342" xr:uid="{00000000-0005-0000-0000-0000D7C70000}"/>
    <cellStyle name="20% - Accent1 7 6 3 3 2 2" xfId="51343" xr:uid="{00000000-0005-0000-0000-0000D8C70000}"/>
    <cellStyle name="20% - Accent1 7 6 3 3 2 2 2" xfId="51344" xr:uid="{00000000-0005-0000-0000-0000D9C70000}"/>
    <cellStyle name="20% - Accent1 7 6 3 3 2 3" xfId="51345" xr:uid="{00000000-0005-0000-0000-0000DAC70000}"/>
    <cellStyle name="20% - Accent1 7 6 3 3 3" xfId="51346" xr:uid="{00000000-0005-0000-0000-0000DBC70000}"/>
    <cellStyle name="20% - Accent1 7 6 3 3 3 2" xfId="51347" xr:uid="{00000000-0005-0000-0000-0000DCC70000}"/>
    <cellStyle name="20% - Accent1 7 6 3 3 4" xfId="51348" xr:uid="{00000000-0005-0000-0000-0000DDC70000}"/>
    <cellStyle name="20% - Accent1 7 6 3 4" xfId="51349" xr:uid="{00000000-0005-0000-0000-0000DEC70000}"/>
    <cellStyle name="20% - Accent1 7 6 3 4 2" xfId="51350" xr:uid="{00000000-0005-0000-0000-0000DFC70000}"/>
    <cellStyle name="20% - Accent1 7 6 3 4 2 2" xfId="51351" xr:uid="{00000000-0005-0000-0000-0000E0C70000}"/>
    <cellStyle name="20% - Accent1 7 6 3 4 2 2 2" xfId="51352" xr:uid="{00000000-0005-0000-0000-0000E1C70000}"/>
    <cellStyle name="20% - Accent1 7 6 3 4 2 3" xfId="51353" xr:uid="{00000000-0005-0000-0000-0000E2C70000}"/>
    <cellStyle name="20% - Accent1 7 6 3 4 3" xfId="51354" xr:uid="{00000000-0005-0000-0000-0000E3C70000}"/>
    <cellStyle name="20% - Accent1 7 6 3 4 3 2" xfId="51355" xr:uid="{00000000-0005-0000-0000-0000E4C70000}"/>
    <cellStyle name="20% - Accent1 7 6 3 4 4" xfId="51356" xr:uid="{00000000-0005-0000-0000-0000E5C70000}"/>
    <cellStyle name="20% - Accent1 7 6 3 5" xfId="51357" xr:uid="{00000000-0005-0000-0000-0000E6C70000}"/>
    <cellStyle name="20% - Accent1 7 6 3 5 2" xfId="51358" xr:uid="{00000000-0005-0000-0000-0000E7C70000}"/>
    <cellStyle name="20% - Accent1 7 6 3 5 2 2" xfId="51359" xr:uid="{00000000-0005-0000-0000-0000E8C70000}"/>
    <cellStyle name="20% - Accent1 7 6 3 5 3" xfId="51360" xr:uid="{00000000-0005-0000-0000-0000E9C70000}"/>
    <cellStyle name="20% - Accent1 7 6 3 6" xfId="51361" xr:uid="{00000000-0005-0000-0000-0000EAC70000}"/>
    <cellStyle name="20% - Accent1 7 6 3 6 2" xfId="51362" xr:uid="{00000000-0005-0000-0000-0000EBC70000}"/>
    <cellStyle name="20% - Accent1 7 6 3 6 2 2" xfId="51363" xr:uid="{00000000-0005-0000-0000-0000ECC70000}"/>
    <cellStyle name="20% - Accent1 7 6 3 6 3" xfId="51364" xr:uid="{00000000-0005-0000-0000-0000EDC70000}"/>
    <cellStyle name="20% - Accent1 7 6 3 7" xfId="51365" xr:uid="{00000000-0005-0000-0000-0000EEC70000}"/>
    <cellStyle name="20% - Accent1 7 6 3 7 2" xfId="51366" xr:uid="{00000000-0005-0000-0000-0000EFC70000}"/>
    <cellStyle name="20% - Accent1 7 6 3 8" xfId="51367" xr:uid="{00000000-0005-0000-0000-0000F0C70000}"/>
    <cellStyle name="20% - Accent1 7 6 3 8 2" xfId="51368" xr:uid="{00000000-0005-0000-0000-0000F1C70000}"/>
    <cellStyle name="20% - Accent1 7 6 3 9" xfId="51369" xr:uid="{00000000-0005-0000-0000-0000F2C70000}"/>
    <cellStyle name="20% - Accent1 7 6 4" xfId="51370" xr:uid="{00000000-0005-0000-0000-0000F3C70000}"/>
    <cellStyle name="20% - Accent1 7 6 4 2" xfId="51371" xr:uid="{00000000-0005-0000-0000-0000F4C70000}"/>
    <cellStyle name="20% - Accent1 7 6 4 2 2" xfId="51372" xr:uid="{00000000-0005-0000-0000-0000F5C70000}"/>
    <cellStyle name="20% - Accent1 7 6 4 2 2 2" xfId="51373" xr:uid="{00000000-0005-0000-0000-0000F6C70000}"/>
    <cellStyle name="20% - Accent1 7 6 4 2 3" xfId="51374" xr:uid="{00000000-0005-0000-0000-0000F7C70000}"/>
    <cellStyle name="20% - Accent1 7 6 4 3" xfId="51375" xr:uid="{00000000-0005-0000-0000-0000F8C70000}"/>
    <cellStyle name="20% - Accent1 7 6 4 3 2" xfId="51376" xr:uid="{00000000-0005-0000-0000-0000F9C70000}"/>
    <cellStyle name="20% - Accent1 7 6 4 4" xfId="51377" xr:uid="{00000000-0005-0000-0000-0000FAC70000}"/>
    <cellStyle name="20% - Accent1 7 6 5" xfId="51378" xr:uid="{00000000-0005-0000-0000-0000FBC70000}"/>
    <cellStyle name="20% - Accent1 7 6 5 2" xfId="51379" xr:uid="{00000000-0005-0000-0000-0000FCC70000}"/>
    <cellStyle name="20% - Accent1 7 6 5 2 2" xfId="51380" xr:uid="{00000000-0005-0000-0000-0000FDC70000}"/>
    <cellStyle name="20% - Accent1 7 6 5 2 2 2" xfId="51381" xr:uid="{00000000-0005-0000-0000-0000FEC70000}"/>
    <cellStyle name="20% - Accent1 7 6 5 2 3" xfId="51382" xr:uid="{00000000-0005-0000-0000-0000FFC70000}"/>
    <cellStyle name="20% - Accent1 7 6 5 3" xfId="51383" xr:uid="{00000000-0005-0000-0000-000000C80000}"/>
    <cellStyle name="20% - Accent1 7 6 5 3 2" xfId="51384" xr:uid="{00000000-0005-0000-0000-000001C80000}"/>
    <cellStyle name="20% - Accent1 7 6 5 4" xfId="51385" xr:uid="{00000000-0005-0000-0000-000002C80000}"/>
    <cellStyle name="20% - Accent1 7 6 6" xfId="51386" xr:uid="{00000000-0005-0000-0000-000003C80000}"/>
    <cellStyle name="20% - Accent1 7 6 6 2" xfId="51387" xr:uid="{00000000-0005-0000-0000-000004C80000}"/>
    <cellStyle name="20% - Accent1 7 6 6 2 2" xfId="51388" xr:uid="{00000000-0005-0000-0000-000005C80000}"/>
    <cellStyle name="20% - Accent1 7 6 6 2 2 2" xfId="51389" xr:uid="{00000000-0005-0000-0000-000006C80000}"/>
    <cellStyle name="20% - Accent1 7 6 6 2 3" xfId="51390" xr:uid="{00000000-0005-0000-0000-000007C80000}"/>
    <cellStyle name="20% - Accent1 7 6 6 3" xfId="51391" xr:uid="{00000000-0005-0000-0000-000008C80000}"/>
    <cellStyle name="20% - Accent1 7 6 6 3 2" xfId="51392" xr:uid="{00000000-0005-0000-0000-000009C80000}"/>
    <cellStyle name="20% - Accent1 7 6 6 4" xfId="51393" xr:uid="{00000000-0005-0000-0000-00000AC80000}"/>
    <cellStyle name="20% - Accent1 7 6 7" xfId="51394" xr:uid="{00000000-0005-0000-0000-00000BC80000}"/>
    <cellStyle name="20% - Accent1 7 6 7 2" xfId="51395" xr:uid="{00000000-0005-0000-0000-00000CC80000}"/>
    <cellStyle name="20% - Accent1 7 6 7 2 2" xfId="51396" xr:uid="{00000000-0005-0000-0000-00000DC80000}"/>
    <cellStyle name="20% - Accent1 7 6 7 3" xfId="51397" xr:uid="{00000000-0005-0000-0000-00000EC80000}"/>
    <cellStyle name="20% - Accent1 7 6 8" xfId="51398" xr:uid="{00000000-0005-0000-0000-00000FC80000}"/>
    <cellStyle name="20% - Accent1 7 6 8 2" xfId="51399" xr:uid="{00000000-0005-0000-0000-000010C80000}"/>
    <cellStyle name="20% - Accent1 7 6 8 2 2" xfId="51400" xr:uid="{00000000-0005-0000-0000-000011C80000}"/>
    <cellStyle name="20% - Accent1 7 6 8 3" xfId="51401" xr:uid="{00000000-0005-0000-0000-000012C80000}"/>
    <cellStyle name="20% - Accent1 7 6 9" xfId="51402" xr:uid="{00000000-0005-0000-0000-000013C80000}"/>
    <cellStyle name="20% - Accent1 7 6 9 2" xfId="51403" xr:uid="{00000000-0005-0000-0000-000014C80000}"/>
    <cellStyle name="20% - Accent1 7 7" xfId="51404" xr:uid="{00000000-0005-0000-0000-000015C80000}"/>
    <cellStyle name="20% - Accent1 7 7 2" xfId="51405" xr:uid="{00000000-0005-0000-0000-000016C80000}"/>
    <cellStyle name="20% - Accent1 7 7 2 2" xfId="51406" xr:uid="{00000000-0005-0000-0000-000017C80000}"/>
    <cellStyle name="20% - Accent1 7 7 2 2 2" xfId="51407" xr:uid="{00000000-0005-0000-0000-000018C80000}"/>
    <cellStyle name="20% - Accent1 7 7 2 2 2 2" xfId="51408" xr:uid="{00000000-0005-0000-0000-000019C80000}"/>
    <cellStyle name="20% - Accent1 7 7 2 2 3" xfId="51409" xr:uid="{00000000-0005-0000-0000-00001AC80000}"/>
    <cellStyle name="20% - Accent1 7 7 2 3" xfId="51410" xr:uid="{00000000-0005-0000-0000-00001BC80000}"/>
    <cellStyle name="20% - Accent1 7 7 2 3 2" xfId="51411" xr:uid="{00000000-0005-0000-0000-00001CC80000}"/>
    <cellStyle name="20% - Accent1 7 7 2 4" xfId="51412" xr:uid="{00000000-0005-0000-0000-00001DC80000}"/>
    <cellStyle name="20% - Accent1 7 7 3" xfId="51413" xr:uid="{00000000-0005-0000-0000-00001EC80000}"/>
    <cellStyle name="20% - Accent1 7 7 3 2" xfId="51414" xr:uid="{00000000-0005-0000-0000-00001FC80000}"/>
    <cellStyle name="20% - Accent1 7 7 3 2 2" xfId="51415" xr:uid="{00000000-0005-0000-0000-000020C80000}"/>
    <cellStyle name="20% - Accent1 7 7 3 2 2 2" xfId="51416" xr:uid="{00000000-0005-0000-0000-000021C80000}"/>
    <cellStyle name="20% - Accent1 7 7 3 2 3" xfId="51417" xr:uid="{00000000-0005-0000-0000-000022C80000}"/>
    <cellStyle name="20% - Accent1 7 7 3 3" xfId="51418" xr:uid="{00000000-0005-0000-0000-000023C80000}"/>
    <cellStyle name="20% - Accent1 7 7 3 3 2" xfId="51419" xr:uid="{00000000-0005-0000-0000-000024C80000}"/>
    <cellStyle name="20% - Accent1 7 7 3 4" xfId="51420" xr:uid="{00000000-0005-0000-0000-000025C80000}"/>
    <cellStyle name="20% - Accent1 7 7 4" xfId="51421" xr:uid="{00000000-0005-0000-0000-000026C80000}"/>
    <cellStyle name="20% - Accent1 7 7 4 2" xfId="51422" xr:uid="{00000000-0005-0000-0000-000027C80000}"/>
    <cellStyle name="20% - Accent1 7 7 4 2 2" xfId="51423" xr:uid="{00000000-0005-0000-0000-000028C80000}"/>
    <cellStyle name="20% - Accent1 7 7 4 2 2 2" xfId="51424" xr:uid="{00000000-0005-0000-0000-000029C80000}"/>
    <cellStyle name="20% - Accent1 7 7 4 2 3" xfId="51425" xr:uid="{00000000-0005-0000-0000-00002AC80000}"/>
    <cellStyle name="20% - Accent1 7 7 4 3" xfId="51426" xr:uid="{00000000-0005-0000-0000-00002BC80000}"/>
    <cellStyle name="20% - Accent1 7 7 4 3 2" xfId="51427" xr:uid="{00000000-0005-0000-0000-00002CC80000}"/>
    <cellStyle name="20% - Accent1 7 7 4 4" xfId="51428" xr:uid="{00000000-0005-0000-0000-00002DC80000}"/>
    <cellStyle name="20% - Accent1 7 7 5" xfId="51429" xr:uid="{00000000-0005-0000-0000-00002EC80000}"/>
    <cellStyle name="20% - Accent1 7 7 5 2" xfId="51430" xr:uid="{00000000-0005-0000-0000-00002FC80000}"/>
    <cellStyle name="20% - Accent1 7 7 5 2 2" xfId="51431" xr:uid="{00000000-0005-0000-0000-000030C80000}"/>
    <cellStyle name="20% - Accent1 7 7 5 3" xfId="51432" xr:uid="{00000000-0005-0000-0000-000031C80000}"/>
    <cellStyle name="20% - Accent1 7 7 6" xfId="51433" xr:uid="{00000000-0005-0000-0000-000032C80000}"/>
    <cellStyle name="20% - Accent1 7 7 6 2" xfId="51434" xr:uid="{00000000-0005-0000-0000-000033C80000}"/>
    <cellStyle name="20% - Accent1 7 7 6 2 2" xfId="51435" xr:uid="{00000000-0005-0000-0000-000034C80000}"/>
    <cellStyle name="20% - Accent1 7 7 6 3" xfId="51436" xr:uid="{00000000-0005-0000-0000-000035C80000}"/>
    <cellStyle name="20% - Accent1 7 7 7" xfId="51437" xr:uid="{00000000-0005-0000-0000-000036C80000}"/>
    <cellStyle name="20% - Accent1 7 7 7 2" xfId="51438" xr:uid="{00000000-0005-0000-0000-000037C80000}"/>
    <cellStyle name="20% - Accent1 7 7 8" xfId="51439" xr:uid="{00000000-0005-0000-0000-000038C80000}"/>
    <cellStyle name="20% - Accent1 7 7 8 2" xfId="51440" xr:uid="{00000000-0005-0000-0000-000039C80000}"/>
    <cellStyle name="20% - Accent1 7 7 9" xfId="51441" xr:uid="{00000000-0005-0000-0000-00003AC80000}"/>
    <cellStyle name="20% - Accent1 7 8" xfId="51442" xr:uid="{00000000-0005-0000-0000-00003BC80000}"/>
    <cellStyle name="20% - Accent1 7 8 2" xfId="51443" xr:uid="{00000000-0005-0000-0000-00003CC80000}"/>
    <cellStyle name="20% - Accent1 7 8 2 2" xfId="51444" xr:uid="{00000000-0005-0000-0000-00003DC80000}"/>
    <cellStyle name="20% - Accent1 7 8 2 2 2" xfId="51445" xr:uid="{00000000-0005-0000-0000-00003EC80000}"/>
    <cellStyle name="20% - Accent1 7 8 2 2 2 2" xfId="51446" xr:uid="{00000000-0005-0000-0000-00003FC80000}"/>
    <cellStyle name="20% - Accent1 7 8 2 2 3" xfId="51447" xr:uid="{00000000-0005-0000-0000-000040C80000}"/>
    <cellStyle name="20% - Accent1 7 8 2 3" xfId="51448" xr:uid="{00000000-0005-0000-0000-000041C80000}"/>
    <cellStyle name="20% - Accent1 7 8 2 3 2" xfId="51449" xr:uid="{00000000-0005-0000-0000-000042C80000}"/>
    <cellStyle name="20% - Accent1 7 8 2 4" xfId="51450" xr:uid="{00000000-0005-0000-0000-000043C80000}"/>
    <cellStyle name="20% - Accent1 7 8 3" xfId="51451" xr:uid="{00000000-0005-0000-0000-000044C80000}"/>
    <cellStyle name="20% - Accent1 7 8 3 2" xfId="51452" xr:uid="{00000000-0005-0000-0000-000045C80000}"/>
    <cellStyle name="20% - Accent1 7 8 3 2 2" xfId="51453" xr:uid="{00000000-0005-0000-0000-000046C80000}"/>
    <cellStyle name="20% - Accent1 7 8 3 2 2 2" xfId="51454" xr:uid="{00000000-0005-0000-0000-000047C80000}"/>
    <cellStyle name="20% - Accent1 7 8 3 2 3" xfId="51455" xr:uid="{00000000-0005-0000-0000-000048C80000}"/>
    <cellStyle name="20% - Accent1 7 8 3 3" xfId="51456" xr:uid="{00000000-0005-0000-0000-000049C80000}"/>
    <cellStyle name="20% - Accent1 7 8 3 3 2" xfId="51457" xr:uid="{00000000-0005-0000-0000-00004AC80000}"/>
    <cellStyle name="20% - Accent1 7 8 3 4" xfId="51458" xr:uid="{00000000-0005-0000-0000-00004BC80000}"/>
    <cellStyle name="20% - Accent1 7 8 4" xfId="51459" xr:uid="{00000000-0005-0000-0000-00004CC80000}"/>
    <cellStyle name="20% - Accent1 7 8 4 2" xfId="51460" xr:uid="{00000000-0005-0000-0000-00004DC80000}"/>
    <cellStyle name="20% - Accent1 7 8 4 2 2" xfId="51461" xr:uid="{00000000-0005-0000-0000-00004EC80000}"/>
    <cellStyle name="20% - Accent1 7 8 4 2 2 2" xfId="51462" xr:uid="{00000000-0005-0000-0000-00004FC80000}"/>
    <cellStyle name="20% - Accent1 7 8 4 2 3" xfId="51463" xr:uid="{00000000-0005-0000-0000-000050C80000}"/>
    <cellStyle name="20% - Accent1 7 8 4 3" xfId="51464" xr:uid="{00000000-0005-0000-0000-000051C80000}"/>
    <cellStyle name="20% - Accent1 7 8 4 3 2" xfId="51465" xr:uid="{00000000-0005-0000-0000-000052C80000}"/>
    <cellStyle name="20% - Accent1 7 8 4 4" xfId="51466" xr:uid="{00000000-0005-0000-0000-000053C80000}"/>
    <cellStyle name="20% - Accent1 7 8 5" xfId="51467" xr:uid="{00000000-0005-0000-0000-000054C80000}"/>
    <cellStyle name="20% - Accent1 7 8 5 2" xfId="51468" xr:uid="{00000000-0005-0000-0000-000055C80000}"/>
    <cellStyle name="20% - Accent1 7 8 5 2 2" xfId="51469" xr:uid="{00000000-0005-0000-0000-000056C80000}"/>
    <cellStyle name="20% - Accent1 7 8 5 3" xfId="51470" xr:uid="{00000000-0005-0000-0000-000057C80000}"/>
    <cellStyle name="20% - Accent1 7 8 6" xfId="51471" xr:uid="{00000000-0005-0000-0000-000058C80000}"/>
    <cellStyle name="20% - Accent1 7 8 6 2" xfId="51472" xr:uid="{00000000-0005-0000-0000-000059C80000}"/>
    <cellStyle name="20% - Accent1 7 8 6 2 2" xfId="51473" xr:uid="{00000000-0005-0000-0000-00005AC80000}"/>
    <cellStyle name="20% - Accent1 7 8 6 3" xfId="51474" xr:uid="{00000000-0005-0000-0000-00005BC80000}"/>
    <cellStyle name="20% - Accent1 7 8 7" xfId="51475" xr:uid="{00000000-0005-0000-0000-00005CC80000}"/>
    <cellStyle name="20% - Accent1 7 8 7 2" xfId="51476" xr:uid="{00000000-0005-0000-0000-00005DC80000}"/>
    <cellStyle name="20% - Accent1 7 8 8" xfId="51477" xr:uid="{00000000-0005-0000-0000-00005EC80000}"/>
    <cellStyle name="20% - Accent1 7 8 8 2" xfId="51478" xr:uid="{00000000-0005-0000-0000-00005FC80000}"/>
    <cellStyle name="20% - Accent1 7 8 9" xfId="51479" xr:uid="{00000000-0005-0000-0000-000060C80000}"/>
    <cellStyle name="20% - Accent1 7 9" xfId="51480" xr:uid="{00000000-0005-0000-0000-000061C80000}"/>
    <cellStyle name="20% - Accent1 7 9 2" xfId="51481" xr:uid="{00000000-0005-0000-0000-000062C80000}"/>
    <cellStyle name="20% - Accent1 7 9 2 2" xfId="51482" xr:uid="{00000000-0005-0000-0000-000063C80000}"/>
    <cellStyle name="20% - Accent1 7 9 2 2 2" xfId="51483" xr:uid="{00000000-0005-0000-0000-000064C80000}"/>
    <cellStyle name="20% - Accent1 7 9 2 3" xfId="51484" xr:uid="{00000000-0005-0000-0000-000065C80000}"/>
    <cellStyle name="20% - Accent1 7 9 3" xfId="51485" xr:uid="{00000000-0005-0000-0000-000066C80000}"/>
    <cellStyle name="20% - Accent1 7 9 3 2" xfId="51486" xr:uid="{00000000-0005-0000-0000-000067C80000}"/>
    <cellStyle name="20% - Accent1 7 9 4" xfId="51487" xr:uid="{00000000-0005-0000-0000-000068C80000}"/>
    <cellStyle name="20% - Accent1 8" xfId="51488" xr:uid="{00000000-0005-0000-0000-000069C80000}"/>
    <cellStyle name="20% - Accent1 8 10" xfId="51489" xr:uid="{00000000-0005-0000-0000-00006AC80000}"/>
    <cellStyle name="20% - Accent1 8 10 2" xfId="51490" xr:uid="{00000000-0005-0000-0000-00006BC80000}"/>
    <cellStyle name="20% - Accent1 8 10 2 2" xfId="51491" xr:uid="{00000000-0005-0000-0000-00006CC80000}"/>
    <cellStyle name="20% - Accent1 8 10 2 2 2" xfId="51492" xr:uid="{00000000-0005-0000-0000-00006DC80000}"/>
    <cellStyle name="20% - Accent1 8 10 2 3" xfId="51493" xr:uid="{00000000-0005-0000-0000-00006EC80000}"/>
    <cellStyle name="20% - Accent1 8 10 3" xfId="51494" xr:uid="{00000000-0005-0000-0000-00006FC80000}"/>
    <cellStyle name="20% - Accent1 8 10 3 2" xfId="51495" xr:uid="{00000000-0005-0000-0000-000070C80000}"/>
    <cellStyle name="20% - Accent1 8 10 4" xfId="51496" xr:uid="{00000000-0005-0000-0000-000071C80000}"/>
    <cellStyle name="20% - Accent1 8 11" xfId="51497" xr:uid="{00000000-0005-0000-0000-000072C80000}"/>
    <cellStyle name="20% - Accent1 8 11 2" xfId="51498" xr:uid="{00000000-0005-0000-0000-000073C80000}"/>
    <cellStyle name="20% - Accent1 8 11 2 2" xfId="51499" xr:uid="{00000000-0005-0000-0000-000074C80000}"/>
    <cellStyle name="20% - Accent1 8 11 3" xfId="51500" xr:uid="{00000000-0005-0000-0000-000075C80000}"/>
    <cellStyle name="20% - Accent1 8 12" xfId="51501" xr:uid="{00000000-0005-0000-0000-000076C80000}"/>
    <cellStyle name="20% - Accent1 8 12 2" xfId="51502" xr:uid="{00000000-0005-0000-0000-000077C80000}"/>
    <cellStyle name="20% - Accent1 8 12 2 2" xfId="51503" xr:uid="{00000000-0005-0000-0000-000078C80000}"/>
    <cellStyle name="20% - Accent1 8 12 3" xfId="51504" xr:uid="{00000000-0005-0000-0000-000079C80000}"/>
    <cellStyle name="20% - Accent1 8 13" xfId="51505" xr:uid="{00000000-0005-0000-0000-00007AC80000}"/>
    <cellStyle name="20% - Accent1 8 13 2" xfId="51506" xr:uid="{00000000-0005-0000-0000-00007BC80000}"/>
    <cellStyle name="20% - Accent1 8 14" xfId="51507" xr:uid="{00000000-0005-0000-0000-00007CC80000}"/>
    <cellStyle name="20% - Accent1 8 14 2" xfId="51508" xr:uid="{00000000-0005-0000-0000-00007DC80000}"/>
    <cellStyle name="20% - Accent1 8 15" xfId="51509" xr:uid="{00000000-0005-0000-0000-00007EC80000}"/>
    <cellStyle name="20% - Accent1 8 2" xfId="51510" xr:uid="{00000000-0005-0000-0000-00007FC80000}"/>
    <cellStyle name="20% - Accent1 8 2 10" xfId="51511" xr:uid="{00000000-0005-0000-0000-000080C80000}"/>
    <cellStyle name="20% - Accent1 8 2 10 2" xfId="51512" xr:uid="{00000000-0005-0000-0000-000081C80000}"/>
    <cellStyle name="20% - Accent1 8 2 10 2 2" xfId="51513" xr:uid="{00000000-0005-0000-0000-000082C80000}"/>
    <cellStyle name="20% - Accent1 8 2 10 3" xfId="51514" xr:uid="{00000000-0005-0000-0000-000083C80000}"/>
    <cellStyle name="20% - Accent1 8 2 11" xfId="51515" xr:uid="{00000000-0005-0000-0000-000084C80000}"/>
    <cellStyle name="20% - Accent1 8 2 11 2" xfId="51516" xr:uid="{00000000-0005-0000-0000-000085C80000}"/>
    <cellStyle name="20% - Accent1 8 2 11 2 2" xfId="51517" xr:uid="{00000000-0005-0000-0000-000086C80000}"/>
    <cellStyle name="20% - Accent1 8 2 11 3" xfId="51518" xr:uid="{00000000-0005-0000-0000-000087C80000}"/>
    <cellStyle name="20% - Accent1 8 2 12" xfId="51519" xr:uid="{00000000-0005-0000-0000-000088C80000}"/>
    <cellStyle name="20% - Accent1 8 2 12 2" xfId="51520" xr:uid="{00000000-0005-0000-0000-000089C80000}"/>
    <cellStyle name="20% - Accent1 8 2 13" xfId="51521" xr:uid="{00000000-0005-0000-0000-00008AC80000}"/>
    <cellStyle name="20% - Accent1 8 2 13 2" xfId="51522" xr:uid="{00000000-0005-0000-0000-00008BC80000}"/>
    <cellStyle name="20% - Accent1 8 2 14" xfId="51523" xr:uid="{00000000-0005-0000-0000-00008CC80000}"/>
    <cellStyle name="20% - Accent1 8 2 2" xfId="51524" xr:uid="{00000000-0005-0000-0000-00008DC80000}"/>
    <cellStyle name="20% - Accent1 8 2 2 10" xfId="51525" xr:uid="{00000000-0005-0000-0000-00008EC80000}"/>
    <cellStyle name="20% - Accent1 8 2 2 10 2" xfId="51526" xr:uid="{00000000-0005-0000-0000-00008FC80000}"/>
    <cellStyle name="20% - Accent1 8 2 2 11" xfId="51527" xr:uid="{00000000-0005-0000-0000-000090C80000}"/>
    <cellStyle name="20% - Accent1 8 2 2 2" xfId="51528" xr:uid="{00000000-0005-0000-0000-000091C80000}"/>
    <cellStyle name="20% - Accent1 8 2 2 2 2" xfId="51529" xr:uid="{00000000-0005-0000-0000-000092C80000}"/>
    <cellStyle name="20% - Accent1 8 2 2 2 2 2" xfId="51530" xr:uid="{00000000-0005-0000-0000-000093C80000}"/>
    <cellStyle name="20% - Accent1 8 2 2 2 2 2 2" xfId="51531" xr:uid="{00000000-0005-0000-0000-000094C80000}"/>
    <cellStyle name="20% - Accent1 8 2 2 2 2 2 2 2" xfId="51532" xr:uid="{00000000-0005-0000-0000-000095C80000}"/>
    <cellStyle name="20% - Accent1 8 2 2 2 2 2 3" xfId="51533" xr:uid="{00000000-0005-0000-0000-000096C80000}"/>
    <cellStyle name="20% - Accent1 8 2 2 2 2 3" xfId="51534" xr:uid="{00000000-0005-0000-0000-000097C80000}"/>
    <cellStyle name="20% - Accent1 8 2 2 2 2 3 2" xfId="51535" xr:uid="{00000000-0005-0000-0000-000098C80000}"/>
    <cellStyle name="20% - Accent1 8 2 2 2 2 4" xfId="51536" xr:uid="{00000000-0005-0000-0000-000099C80000}"/>
    <cellStyle name="20% - Accent1 8 2 2 2 3" xfId="51537" xr:uid="{00000000-0005-0000-0000-00009AC80000}"/>
    <cellStyle name="20% - Accent1 8 2 2 2 3 2" xfId="51538" xr:uid="{00000000-0005-0000-0000-00009BC80000}"/>
    <cellStyle name="20% - Accent1 8 2 2 2 3 2 2" xfId="51539" xr:uid="{00000000-0005-0000-0000-00009CC80000}"/>
    <cellStyle name="20% - Accent1 8 2 2 2 3 2 2 2" xfId="51540" xr:uid="{00000000-0005-0000-0000-00009DC80000}"/>
    <cellStyle name="20% - Accent1 8 2 2 2 3 2 3" xfId="51541" xr:uid="{00000000-0005-0000-0000-00009EC80000}"/>
    <cellStyle name="20% - Accent1 8 2 2 2 3 3" xfId="51542" xr:uid="{00000000-0005-0000-0000-00009FC80000}"/>
    <cellStyle name="20% - Accent1 8 2 2 2 3 3 2" xfId="51543" xr:uid="{00000000-0005-0000-0000-0000A0C80000}"/>
    <cellStyle name="20% - Accent1 8 2 2 2 3 4" xfId="51544" xr:uid="{00000000-0005-0000-0000-0000A1C80000}"/>
    <cellStyle name="20% - Accent1 8 2 2 2 4" xfId="51545" xr:uid="{00000000-0005-0000-0000-0000A2C80000}"/>
    <cellStyle name="20% - Accent1 8 2 2 2 4 2" xfId="51546" xr:uid="{00000000-0005-0000-0000-0000A3C80000}"/>
    <cellStyle name="20% - Accent1 8 2 2 2 4 2 2" xfId="51547" xr:uid="{00000000-0005-0000-0000-0000A4C80000}"/>
    <cellStyle name="20% - Accent1 8 2 2 2 4 2 2 2" xfId="51548" xr:uid="{00000000-0005-0000-0000-0000A5C80000}"/>
    <cellStyle name="20% - Accent1 8 2 2 2 4 2 3" xfId="51549" xr:uid="{00000000-0005-0000-0000-0000A6C80000}"/>
    <cellStyle name="20% - Accent1 8 2 2 2 4 3" xfId="51550" xr:uid="{00000000-0005-0000-0000-0000A7C80000}"/>
    <cellStyle name="20% - Accent1 8 2 2 2 4 3 2" xfId="51551" xr:uid="{00000000-0005-0000-0000-0000A8C80000}"/>
    <cellStyle name="20% - Accent1 8 2 2 2 4 4" xfId="51552" xr:uid="{00000000-0005-0000-0000-0000A9C80000}"/>
    <cellStyle name="20% - Accent1 8 2 2 2 5" xfId="51553" xr:uid="{00000000-0005-0000-0000-0000AAC80000}"/>
    <cellStyle name="20% - Accent1 8 2 2 2 5 2" xfId="51554" xr:uid="{00000000-0005-0000-0000-0000ABC80000}"/>
    <cellStyle name="20% - Accent1 8 2 2 2 5 2 2" xfId="51555" xr:uid="{00000000-0005-0000-0000-0000ACC80000}"/>
    <cellStyle name="20% - Accent1 8 2 2 2 5 3" xfId="51556" xr:uid="{00000000-0005-0000-0000-0000ADC80000}"/>
    <cellStyle name="20% - Accent1 8 2 2 2 6" xfId="51557" xr:uid="{00000000-0005-0000-0000-0000AEC80000}"/>
    <cellStyle name="20% - Accent1 8 2 2 2 6 2" xfId="51558" xr:uid="{00000000-0005-0000-0000-0000AFC80000}"/>
    <cellStyle name="20% - Accent1 8 2 2 2 6 2 2" xfId="51559" xr:uid="{00000000-0005-0000-0000-0000B0C80000}"/>
    <cellStyle name="20% - Accent1 8 2 2 2 6 3" xfId="51560" xr:uid="{00000000-0005-0000-0000-0000B1C80000}"/>
    <cellStyle name="20% - Accent1 8 2 2 2 7" xfId="51561" xr:uid="{00000000-0005-0000-0000-0000B2C80000}"/>
    <cellStyle name="20% - Accent1 8 2 2 2 7 2" xfId="51562" xr:uid="{00000000-0005-0000-0000-0000B3C80000}"/>
    <cellStyle name="20% - Accent1 8 2 2 2 8" xfId="51563" xr:uid="{00000000-0005-0000-0000-0000B4C80000}"/>
    <cellStyle name="20% - Accent1 8 2 2 2 8 2" xfId="51564" xr:uid="{00000000-0005-0000-0000-0000B5C80000}"/>
    <cellStyle name="20% - Accent1 8 2 2 2 9" xfId="51565" xr:uid="{00000000-0005-0000-0000-0000B6C80000}"/>
    <cellStyle name="20% - Accent1 8 2 2 3" xfId="51566" xr:uid="{00000000-0005-0000-0000-0000B7C80000}"/>
    <cellStyle name="20% - Accent1 8 2 2 3 2" xfId="51567" xr:uid="{00000000-0005-0000-0000-0000B8C80000}"/>
    <cellStyle name="20% - Accent1 8 2 2 3 2 2" xfId="51568" xr:uid="{00000000-0005-0000-0000-0000B9C80000}"/>
    <cellStyle name="20% - Accent1 8 2 2 3 2 2 2" xfId="51569" xr:uid="{00000000-0005-0000-0000-0000BAC80000}"/>
    <cellStyle name="20% - Accent1 8 2 2 3 2 2 2 2" xfId="51570" xr:uid="{00000000-0005-0000-0000-0000BBC80000}"/>
    <cellStyle name="20% - Accent1 8 2 2 3 2 2 3" xfId="51571" xr:uid="{00000000-0005-0000-0000-0000BCC80000}"/>
    <cellStyle name="20% - Accent1 8 2 2 3 2 3" xfId="51572" xr:uid="{00000000-0005-0000-0000-0000BDC80000}"/>
    <cellStyle name="20% - Accent1 8 2 2 3 2 3 2" xfId="51573" xr:uid="{00000000-0005-0000-0000-0000BEC80000}"/>
    <cellStyle name="20% - Accent1 8 2 2 3 2 4" xfId="51574" xr:uid="{00000000-0005-0000-0000-0000BFC80000}"/>
    <cellStyle name="20% - Accent1 8 2 2 3 3" xfId="51575" xr:uid="{00000000-0005-0000-0000-0000C0C80000}"/>
    <cellStyle name="20% - Accent1 8 2 2 3 3 2" xfId="51576" xr:uid="{00000000-0005-0000-0000-0000C1C80000}"/>
    <cellStyle name="20% - Accent1 8 2 2 3 3 2 2" xfId="51577" xr:uid="{00000000-0005-0000-0000-0000C2C80000}"/>
    <cellStyle name="20% - Accent1 8 2 2 3 3 2 2 2" xfId="51578" xr:uid="{00000000-0005-0000-0000-0000C3C80000}"/>
    <cellStyle name="20% - Accent1 8 2 2 3 3 2 3" xfId="51579" xr:uid="{00000000-0005-0000-0000-0000C4C80000}"/>
    <cellStyle name="20% - Accent1 8 2 2 3 3 3" xfId="51580" xr:uid="{00000000-0005-0000-0000-0000C5C80000}"/>
    <cellStyle name="20% - Accent1 8 2 2 3 3 3 2" xfId="51581" xr:uid="{00000000-0005-0000-0000-0000C6C80000}"/>
    <cellStyle name="20% - Accent1 8 2 2 3 3 4" xfId="51582" xr:uid="{00000000-0005-0000-0000-0000C7C80000}"/>
    <cellStyle name="20% - Accent1 8 2 2 3 4" xfId="51583" xr:uid="{00000000-0005-0000-0000-0000C8C80000}"/>
    <cellStyle name="20% - Accent1 8 2 2 3 4 2" xfId="51584" xr:uid="{00000000-0005-0000-0000-0000C9C80000}"/>
    <cellStyle name="20% - Accent1 8 2 2 3 4 2 2" xfId="51585" xr:uid="{00000000-0005-0000-0000-0000CAC80000}"/>
    <cellStyle name="20% - Accent1 8 2 2 3 4 2 2 2" xfId="51586" xr:uid="{00000000-0005-0000-0000-0000CBC80000}"/>
    <cellStyle name="20% - Accent1 8 2 2 3 4 2 3" xfId="51587" xr:uid="{00000000-0005-0000-0000-0000CCC80000}"/>
    <cellStyle name="20% - Accent1 8 2 2 3 4 3" xfId="51588" xr:uid="{00000000-0005-0000-0000-0000CDC80000}"/>
    <cellStyle name="20% - Accent1 8 2 2 3 4 3 2" xfId="51589" xr:uid="{00000000-0005-0000-0000-0000CEC80000}"/>
    <cellStyle name="20% - Accent1 8 2 2 3 4 4" xfId="51590" xr:uid="{00000000-0005-0000-0000-0000CFC80000}"/>
    <cellStyle name="20% - Accent1 8 2 2 3 5" xfId="51591" xr:uid="{00000000-0005-0000-0000-0000D0C80000}"/>
    <cellStyle name="20% - Accent1 8 2 2 3 5 2" xfId="51592" xr:uid="{00000000-0005-0000-0000-0000D1C80000}"/>
    <cellStyle name="20% - Accent1 8 2 2 3 5 2 2" xfId="51593" xr:uid="{00000000-0005-0000-0000-0000D2C80000}"/>
    <cellStyle name="20% - Accent1 8 2 2 3 5 3" xfId="51594" xr:uid="{00000000-0005-0000-0000-0000D3C80000}"/>
    <cellStyle name="20% - Accent1 8 2 2 3 6" xfId="51595" xr:uid="{00000000-0005-0000-0000-0000D4C80000}"/>
    <cellStyle name="20% - Accent1 8 2 2 3 6 2" xfId="51596" xr:uid="{00000000-0005-0000-0000-0000D5C80000}"/>
    <cellStyle name="20% - Accent1 8 2 2 3 6 2 2" xfId="51597" xr:uid="{00000000-0005-0000-0000-0000D6C80000}"/>
    <cellStyle name="20% - Accent1 8 2 2 3 6 3" xfId="51598" xr:uid="{00000000-0005-0000-0000-0000D7C80000}"/>
    <cellStyle name="20% - Accent1 8 2 2 3 7" xfId="51599" xr:uid="{00000000-0005-0000-0000-0000D8C80000}"/>
    <cellStyle name="20% - Accent1 8 2 2 3 7 2" xfId="51600" xr:uid="{00000000-0005-0000-0000-0000D9C80000}"/>
    <cellStyle name="20% - Accent1 8 2 2 3 8" xfId="51601" xr:uid="{00000000-0005-0000-0000-0000DAC80000}"/>
    <cellStyle name="20% - Accent1 8 2 2 3 8 2" xfId="51602" xr:uid="{00000000-0005-0000-0000-0000DBC80000}"/>
    <cellStyle name="20% - Accent1 8 2 2 3 9" xfId="51603" xr:uid="{00000000-0005-0000-0000-0000DCC80000}"/>
    <cellStyle name="20% - Accent1 8 2 2 4" xfId="51604" xr:uid="{00000000-0005-0000-0000-0000DDC80000}"/>
    <cellStyle name="20% - Accent1 8 2 2 4 2" xfId="51605" xr:uid="{00000000-0005-0000-0000-0000DEC80000}"/>
    <cellStyle name="20% - Accent1 8 2 2 4 2 2" xfId="51606" xr:uid="{00000000-0005-0000-0000-0000DFC80000}"/>
    <cellStyle name="20% - Accent1 8 2 2 4 2 2 2" xfId="51607" xr:uid="{00000000-0005-0000-0000-0000E0C80000}"/>
    <cellStyle name="20% - Accent1 8 2 2 4 2 3" xfId="51608" xr:uid="{00000000-0005-0000-0000-0000E1C80000}"/>
    <cellStyle name="20% - Accent1 8 2 2 4 3" xfId="51609" xr:uid="{00000000-0005-0000-0000-0000E2C80000}"/>
    <cellStyle name="20% - Accent1 8 2 2 4 3 2" xfId="51610" xr:uid="{00000000-0005-0000-0000-0000E3C80000}"/>
    <cellStyle name="20% - Accent1 8 2 2 4 4" xfId="51611" xr:uid="{00000000-0005-0000-0000-0000E4C80000}"/>
    <cellStyle name="20% - Accent1 8 2 2 5" xfId="51612" xr:uid="{00000000-0005-0000-0000-0000E5C80000}"/>
    <cellStyle name="20% - Accent1 8 2 2 5 2" xfId="51613" xr:uid="{00000000-0005-0000-0000-0000E6C80000}"/>
    <cellStyle name="20% - Accent1 8 2 2 5 2 2" xfId="51614" xr:uid="{00000000-0005-0000-0000-0000E7C80000}"/>
    <cellStyle name="20% - Accent1 8 2 2 5 2 2 2" xfId="51615" xr:uid="{00000000-0005-0000-0000-0000E8C80000}"/>
    <cellStyle name="20% - Accent1 8 2 2 5 2 3" xfId="51616" xr:uid="{00000000-0005-0000-0000-0000E9C80000}"/>
    <cellStyle name="20% - Accent1 8 2 2 5 3" xfId="51617" xr:uid="{00000000-0005-0000-0000-0000EAC80000}"/>
    <cellStyle name="20% - Accent1 8 2 2 5 3 2" xfId="51618" xr:uid="{00000000-0005-0000-0000-0000EBC80000}"/>
    <cellStyle name="20% - Accent1 8 2 2 5 4" xfId="51619" xr:uid="{00000000-0005-0000-0000-0000ECC80000}"/>
    <cellStyle name="20% - Accent1 8 2 2 6" xfId="51620" xr:uid="{00000000-0005-0000-0000-0000EDC80000}"/>
    <cellStyle name="20% - Accent1 8 2 2 6 2" xfId="51621" xr:uid="{00000000-0005-0000-0000-0000EEC80000}"/>
    <cellStyle name="20% - Accent1 8 2 2 6 2 2" xfId="51622" xr:uid="{00000000-0005-0000-0000-0000EFC80000}"/>
    <cellStyle name="20% - Accent1 8 2 2 6 2 2 2" xfId="51623" xr:uid="{00000000-0005-0000-0000-0000F0C80000}"/>
    <cellStyle name="20% - Accent1 8 2 2 6 2 3" xfId="51624" xr:uid="{00000000-0005-0000-0000-0000F1C80000}"/>
    <cellStyle name="20% - Accent1 8 2 2 6 3" xfId="51625" xr:uid="{00000000-0005-0000-0000-0000F2C80000}"/>
    <cellStyle name="20% - Accent1 8 2 2 6 3 2" xfId="51626" xr:uid="{00000000-0005-0000-0000-0000F3C80000}"/>
    <cellStyle name="20% - Accent1 8 2 2 6 4" xfId="51627" xr:uid="{00000000-0005-0000-0000-0000F4C80000}"/>
    <cellStyle name="20% - Accent1 8 2 2 7" xfId="51628" xr:uid="{00000000-0005-0000-0000-0000F5C80000}"/>
    <cellStyle name="20% - Accent1 8 2 2 7 2" xfId="51629" xr:uid="{00000000-0005-0000-0000-0000F6C80000}"/>
    <cellStyle name="20% - Accent1 8 2 2 7 2 2" xfId="51630" xr:uid="{00000000-0005-0000-0000-0000F7C80000}"/>
    <cellStyle name="20% - Accent1 8 2 2 7 3" xfId="51631" xr:uid="{00000000-0005-0000-0000-0000F8C80000}"/>
    <cellStyle name="20% - Accent1 8 2 2 8" xfId="51632" xr:uid="{00000000-0005-0000-0000-0000F9C80000}"/>
    <cellStyle name="20% - Accent1 8 2 2 8 2" xfId="51633" xr:uid="{00000000-0005-0000-0000-0000FAC80000}"/>
    <cellStyle name="20% - Accent1 8 2 2 8 2 2" xfId="51634" xr:uid="{00000000-0005-0000-0000-0000FBC80000}"/>
    <cellStyle name="20% - Accent1 8 2 2 8 3" xfId="51635" xr:uid="{00000000-0005-0000-0000-0000FCC80000}"/>
    <cellStyle name="20% - Accent1 8 2 2 9" xfId="51636" xr:uid="{00000000-0005-0000-0000-0000FDC80000}"/>
    <cellStyle name="20% - Accent1 8 2 2 9 2" xfId="51637" xr:uid="{00000000-0005-0000-0000-0000FEC80000}"/>
    <cellStyle name="20% - Accent1 8 2 3" xfId="51638" xr:uid="{00000000-0005-0000-0000-0000FFC80000}"/>
    <cellStyle name="20% - Accent1 8 2 3 10" xfId="51639" xr:uid="{00000000-0005-0000-0000-000000C90000}"/>
    <cellStyle name="20% - Accent1 8 2 3 10 2" xfId="51640" xr:uid="{00000000-0005-0000-0000-000001C90000}"/>
    <cellStyle name="20% - Accent1 8 2 3 11" xfId="51641" xr:uid="{00000000-0005-0000-0000-000002C90000}"/>
    <cellStyle name="20% - Accent1 8 2 3 2" xfId="51642" xr:uid="{00000000-0005-0000-0000-000003C90000}"/>
    <cellStyle name="20% - Accent1 8 2 3 2 2" xfId="51643" xr:uid="{00000000-0005-0000-0000-000004C90000}"/>
    <cellStyle name="20% - Accent1 8 2 3 2 2 2" xfId="51644" xr:uid="{00000000-0005-0000-0000-000005C90000}"/>
    <cellStyle name="20% - Accent1 8 2 3 2 2 2 2" xfId="51645" xr:uid="{00000000-0005-0000-0000-000006C90000}"/>
    <cellStyle name="20% - Accent1 8 2 3 2 2 2 2 2" xfId="51646" xr:uid="{00000000-0005-0000-0000-000007C90000}"/>
    <cellStyle name="20% - Accent1 8 2 3 2 2 2 3" xfId="51647" xr:uid="{00000000-0005-0000-0000-000008C90000}"/>
    <cellStyle name="20% - Accent1 8 2 3 2 2 3" xfId="51648" xr:uid="{00000000-0005-0000-0000-000009C90000}"/>
    <cellStyle name="20% - Accent1 8 2 3 2 2 3 2" xfId="51649" xr:uid="{00000000-0005-0000-0000-00000AC90000}"/>
    <cellStyle name="20% - Accent1 8 2 3 2 2 4" xfId="51650" xr:uid="{00000000-0005-0000-0000-00000BC90000}"/>
    <cellStyle name="20% - Accent1 8 2 3 2 3" xfId="51651" xr:uid="{00000000-0005-0000-0000-00000CC90000}"/>
    <cellStyle name="20% - Accent1 8 2 3 2 3 2" xfId="51652" xr:uid="{00000000-0005-0000-0000-00000DC90000}"/>
    <cellStyle name="20% - Accent1 8 2 3 2 3 2 2" xfId="51653" xr:uid="{00000000-0005-0000-0000-00000EC90000}"/>
    <cellStyle name="20% - Accent1 8 2 3 2 3 2 2 2" xfId="51654" xr:uid="{00000000-0005-0000-0000-00000FC90000}"/>
    <cellStyle name="20% - Accent1 8 2 3 2 3 2 3" xfId="51655" xr:uid="{00000000-0005-0000-0000-000010C90000}"/>
    <cellStyle name="20% - Accent1 8 2 3 2 3 3" xfId="51656" xr:uid="{00000000-0005-0000-0000-000011C90000}"/>
    <cellStyle name="20% - Accent1 8 2 3 2 3 3 2" xfId="51657" xr:uid="{00000000-0005-0000-0000-000012C90000}"/>
    <cellStyle name="20% - Accent1 8 2 3 2 3 4" xfId="51658" xr:uid="{00000000-0005-0000-0000-000013C90000}"/>
    <cellStyle name="20% - Accent1 8 2 3 2 4" xfId="51659" xr:uid="{00000000-0005-0000-0000-000014C90000}"/>
    <cellStyle name="20% - Accent1 8 2 3 2 4 2" xfId="51660" xr:uid="{00000000-0005-0000-0000-000015C90000}"/>
    <cellStyle name="20% - Accent1 8 2 3 2 4 2 2" xfId="51661" xr:uid="{00000000-0005-0000-0000-000016C90000}"/>
    <cellStyle name="20% - Accent1 8 2 3 2 4 2 2 2" xfId="51662" xr:uid="{00000000-0005-0000-0000-000017C90000}"/>
    <cellStyle name="20% - Accent1 8 2 3 2 4 2 3" xfId="51663" xr:uid="{00000000-0005-0000-0000-000018C90000}"/>
    <cellStyle name="20% - Accent1 8 2 3 2 4 3" xfId="51664" xr:uid="{00000000-0005-0000-0000-000019C90000}"/>
    <cellStyle name="20% - Accent1 8 2 3 2 4 3 2" xfId="51665" xr:uid="{00000000-0005-0000-0000-00001AC90000}"/>
    <cellStyle name="20% - Accent1 8 2 3 2 4 4" xfId="51666" xr:uid="{00000000-0005-0000-0000-00001BC90000}"/>
    <cellStyle name="20% - Accent1 8 2 3 2 5" xfId="51667" xr:uid="{00000000-0005-0000-0000-00001CC90000}"/>
    <cellStyle name="20% - Accent1 8 2 3 2 5 2" xfId="51668" xr:uid="{00000000-0005-0000-0000-00001DC90000}"/>
    <cellStyle name="20% - Accent1 8 2 3 2 5 2 2" xfId="51669" xr:uid="{00000000-0005-0000-0000-00001EC90000}"/>
    <cellStyle name="20% - Accent1 8 2 3 2 5 3" xfId="51670" xr:uid="{00000000-0005-0000-0000-00001FC90000}"/>
    <cellStyle name="20% - Accent1 8 2 3 2 6" xfId="51671" xr:uid="{00000000-0005-0000-0000-000020C90000}"/>
    <cellStyle name="20% - Accent1 8 2 3 2 6 2" xfId="51672" xr:uid="{00000000-0005-0000-0000-000021C90000}"/>
    <cellStyle name="20% - Accent1 8 2 3 2 6 2 2" xfId="51673" xr:uid="{00000000-0005-0000-0000-000022C90000}"/>
    <cellStyle name="20% - Accent1 8 2 3 2 6 3" xfId="51674" xr:uid="{00000000-0005-0000-0000-000023C90000}"/>
    <cellStyle name="20% - Accent1 8 2 3 2 7" xfId="51675" xr:uid="{00000000-0005-0000-0000-000024C90000}"/>
    <cellStyle name="20% - Accent1 8 2 3 2 7 2" xfId="51676" xr:uid="{00000000-0005-0000-0000-000025C90000}"/>
    <cellStyle name="20% - Accent1 8 2 3 2 8" xfId="51677" xr:uid="{00000000-0005-0000-0000-000026C90000}"/>
    <cellStyle name="20% - Accent1 8 2 3 2 8 2" xfId="51678" xr:uid="{00000000-0005-0000-0000-000027C90000}"/>
    <cellStyle name="20% - Accent1 8 2 3 2 9" xfId="51679" xr:uid="{00000000-0005-0000-0000-000028C90000}"/>
    <cellStyle name="20% - Accent1 8 2 3 3" xfId="51680" xr:uid="{00000000-0005-0000-0000-000029C90000}"/>
    <cellStyle name="20% - Accent1 8 2 3 3 2" xfId="51681" xr:uid="{00000000-0005-0000-0000-00002AC90000}"/>
    <cellStyle name="20% - Accent1 8 2 3 3 2 2" xfId="51682" xr:uid="{00000000-0005-0000-0000-00002BC90000}"/>
    <cellStyle name="20% - Accent1 8 2 3 3 2 2 2" xfId="51683" xr:uid="{00000000-0005-0000-0000-00002CC90000}"/>
    <cellStyle name="20% - Accent1 8 2 3 3 2 2 2 2" xfId="51684" xr:uid="{00000000-0005-0000-0000-00002DC90000}"/>
    <cellStyle name="20% - Accent1 8 2 3 3 2 2 3" xfId="51685" xr:uid="{00000000-0005-0000-0000-00002EC90000}"/>
    <cellStyle name="20% - Accent1 8 2 3 3 2 3" xfId="51686" xr:uid="{00000000-0005-0000-0000-00002FC90000}"/>
    <cellStyle name="20% - Accent1 8 2 3 3 2 3 2" xfId="51687" xr:uid="{00000000-0005-0000-0000-000030C90000}"/>
    <cellStyle name="20% - Accent1 8 2 3 3 2 4" xfId="51688" xr:uid="{00000000-0005-0000-0000-000031C90000}"/>
    <cellStyle name="20% - Accent1 8 2 3 3 3" xfId="51689" xr:uid="{00000000-0005-0000-0000-000032C90000}"/>
    <cellStyle name="20% - Accent1 8 2 3 3 3 2" xfId="51690" xr:uid="{00000000-0005-0000-0000-000033C90000}"/>
    <cellStyle name="20% - Accent1 8 2 3 3 3 2 2" xfId="51691" xr:uid="{00000000-0005-0000-0000-000034C90000}"/>
    <cellStyle name="20% - Accent1 8 2 3 3 3 2 2 2" xfId="51692" xr:uid="{00000000-0005-0000-0000-000035C90000}"/>
    <cellStyle name="20% - Accent1 8 2 3 3 3 2 3" xfId="51693" xr:uid="{00000000-0005-0000-0000-000036C90000}"/>
    <cellStyle name="20% - Accent1 8 2 3 3 3 3" xfId="51694" xr:uid="{00000000-0005-0000-0000-000037C90000}"/>
    <cellStyle name="20% - Accent1 8 2 3 3 3 3 2" xfId="51695" xr:uid="{00000000-0005-0000-0000-000038C90000}"/>
    <cellStyle name="20% - Accent1 8 2 3 3 3 4" xfId="51696" xr:uid="{00000000-0005-0000-0000-000039C90000}"/>
    <cellStyle name="20% - Accent1 8 2 3 3 4" xfId="51697" xr:uid="{00000000-0005-0000-0000-00003AC90000}"/>
    <cellStyle name="20% - Accent1 8 2 3 3 4 2" xfId="51698" xr:uid="{00000000-0005-0000-0000-00003BC90000}"/>
    <cellStyle name="20% - Accent1 8 2 3 3 4 2 2" xfId="51699" xr:uid="{00000000-0005-0000-0000-00003CC90000}"/>
    <cellStyle name="20% - Accent1 8 2 3 3 4 2 2 2" xfId="51700" xr:uid="{00000000-0005-0000-0000-00003DC90000}"/>
    <cellStyle name="20% - Accent1 8 2 3 3 4 2 3" xfId="51701" xr:uid="{00000000-0005-0000-0000-00003EC90000}"/>
    <cellStyle name="20% - Accent1 8 2 3 3 4 3" xfId="51702" xr:uid="{00000000-0005-0000-0000-00003FC90000}"/>
    <cellStyle name="20% - Accent1 8 2 3 3 4 3 2" xfId="51703" xr:uid="{00000000-0005-0000-0000-000040C90000}"/>
    <cellStyle name="20% - Accent1 8 2 3 3 4 4" xfId="51704" xr:uid="{00000000-0005-0000-0000-000041C90000}"/>
    <cellStyle name="20% - Accent1 8 2 3 3 5" xfId="51705" xr:uid="{00000000-0005-0000-0000-000042C90000}"/>
    <cellStyle name="20% - Accent1 8 2 3 3 5 2" xfId="51706" xr:uid="{00000000-0005-0000-0000-000043C90000}"/>
    <cellStyle name="20% - Accent1 8 2 3 3 5 2 2" xfId="51707" xr:uid="{00000000-0005-0000-0000-000044C90000}"/>
    <cellStyle name="20% - Accent1 8 2 3 3 5 3" xfId="51708" xr:uid="{00000000-0005-0000-0000-000045C90000}"/>
    <cellStyle name="20% - Accent1 8 2 3 3 6" xfId="51709" xr:uid="{00000000-0005-0000-0000-000046C90000}"/>
    <cellStyle name="20% - Accent1 8 2 3 3 6 2" xfId="51710" xr:uid="{00000000-0005-0000-0000-000047C90000}"/>
    <cellStyle name="20% - Accent1 8 2 3 3 6 2 2" xfId="51711" xr:uid="{00000000-0005-0000-0000-000048C90000}"/>
    <cellStyle name="20% - Accent1 8 2 3 3 6 3" xfId="51712" xr:uid="{00000000-0005-0000-0000-000049C90000}"/>
    <cellStyle name="20% - Accent1 8 2 3 3 7" xfId="51713" xr:uid="{00000000-0005-0000-0000-00004AC90000}"/>
    <cellStyle name="20% - Accent1 8 2 3 3 7 2" xfId="51714" xr:uid="{00000000-0005-0000-0000-00004BC90000}"/>
    <cellStyle name="20% - Accent1 8 2 3 3 8" xfId="51715" xr:uid="{00000000-0005-0000-0000-00004CC90000}"/>
    <cellStyle name="20% - Accent1 8 2 3 3 8 2" xfId="51716" xr:uid="{00000000-0005-0000-0000-00004DC90000}"/>
    <cellStyle name="20% - Accent1 8 2 3 3 9" xfId="51717" xr:uid="{00000000-0005-0000-0000-00004EC90000}"/>
    <cellStyle name="20% - Accent1 8 2 3 4" xfId="51718" xr:uid="{00000000-0005-0000-0000-00004FC90000}"/>
    <cellStyle name="20% - Accent1 8 2 3 4 2" xfId="51719" xr:uid="{00000000-0005-0000-0000-000050C90000}"/>
    <cellStyle name="20% - Accent1 8 2 3 4 2 2" xfId="51720" xr:uid="{00000000-0005-0000-0000-000051C90000}"/>
    <cellStyle name="20% - Accent1 8 2 3 4 2 2 2" xfId="51721" xr:uid="{00000000-0005-0000-0000-000052C90000}"/>
    <cellStyle name="20% - Accent1 8 2 3 4 2 3" xfId="51722" xr:uid="{00000000-0005-0000-0000-000053C90000}"/>
    <cellStyle name="20% - Accent1 8 2 3 4 3" xfId="51723" xr:uid="{00000000-0005-0000-0000-000054C90000}"/>
    <cellStyle name="20% - Accent1 8 2 3 4 3 2" xfId="51724" xr:uid="{00000000-0005-0000-0000-000055C90000}"/>
    <cellStyle name="20% - Accent1 8 2 3 4 4" xfId="51725" xr:uid="{00000000-0005-0000-0000-000056C90000}"/>
    <cellStyle name="20% - Accent1 8 2 3 5" xfId="51726" xr:uid="{00000000-0005-0000-0000-000057C90000}"/>
    <cellStyle name="20% - Accent1 8 2 3 5 2" xfId="51727" xr:uid="{00000000-0005-0000-0000-000058C90000}"/>
    <cellStyle name="20% - Accent1 8 2 3 5 2 2" xfId="51728" xr:uid="{00000000-0005-0000-0000-000059C90000}"/>
    <cellStyle name="20% - Accent1 8 2 3 5 2 2 2" xfId="51729" xr:uid="{00000000-0005-0000-0000-00005AC90000}"/>
    <cellStyle name="20% - Accent1 8 2 3 5 2 3" xfId="51730" xr:uid="{00000000-0005-0000-0000-00005BC90000}"/>
    <cellStyle name="20% - Accent1 8 2 3 5 3" xfId="51731" xr:uid="{00000000-0005-0000-0000-00005CC90000}"/>
    <cellStyle name="20% - Accent1 8 2 3 5 3 2" xfId="51732" xr:uid="{00000000-0005-0000-0000-00005DC90000}"/>
    <cellStyle name="20% - Accent1 8 2 3 5 4" xfId="51733" xr:uid="{00000000-0005-0000-0000-00005EC90000}"/>
    <cellStyle name="20% - Accent1 8 2 3 6" xfId="51734" xr:uid="{00000000-0005-0000-0000-00005FC90000}"/>
    <cellStyle name="20% - Accent1 8 2 3 6 2" xfId="51735" xr:uid="{00000000-0005-0000-0000-000060C90000}"/>
    <cellStyle name="20% - Accent1 8 2 3 6 2 2" xfId="51736" xr:uid="{00000000-0005-0000-0000-000061C90000}"/>
    <cellStyle name="20% - Accent1 8 2 3 6 2 2 2" xfId="51737" xr:uid="{00000000-0005-0000-0000-000062C90000}"/>
    <cellStyle name="20% - Accent1 8 2 3 6 2 3" xfId="51738" xr:uid="{00000000-0005-0000-0000-000063C90000}"/>
    <cellStyle name="20% - Accent1 8 2 3 6 3" xfId="51739" xr:uid="{00000000-0005-0000-0000-000064C90000}"/>
    <cellStyle name="20% - Accent1 8 2 3 6 3 2" xfId="51740" xr:uid="{00000000-0005-0000-0000-000065C90000}"/>
    <cellStyle name="20% - Accent1 8 2 3 6 4" xfId="51741" xr:uid="{00000000-0005-0000-0000-000066C90000}"/>
    <cellStyle name="20% - Accent1 8 2 3 7" xfId="51742" xr:uid="{00000000-0005-0000-0000-000067C90000}"/>
    <cellStyle name="20% - Accent1 8 2 3 7 2" xfId="51743" xr:uid="{00000000-0005-0000-0000-000068C90000}"/>
    <cellStyle name="20% - Accent1 8 2 3 7 2 2" xfId="51744" xr:uid="{00000000-0005-0000-0000-000069C90000}"/>
    <cellStyle name="20% - Accent1 8 2 3 7 3" xfId="51745" xr:uid="{00000000-0005-0000-0000-00006AC90000}"/>
    <cellStyle name="20% - Accent1 8 2 3 8" xfId="51746" xr:uid="{00000000-0005-0000-0000-00006BC90000}"/>
    <cellStyle name="20% - Accent1 8 2 3 8 2" xfId="51747" xr:uid="{00000000-0005-0000-0000-00006CC90000}"/>
    <cellStyle name="20% - Accent1 8 2 3 8 2 2" xfId="51748" xr:uid="{00000000-0005-0000-0000-00006DC90000}"/>
    <cellStyle name="20% - Accent1 8 2 3 8 3" xfId="51749" xr:uid="{00000000-0005-0000-0000-00006EC90000}"/>
    <cellStyle name="20% - Accent1 8 2 3 9" xfId="51750" xr:uid="{00000000-0005-0000-0000-00006FC90000}"/>
    <cellStyle name="20% - Accent1 8 2 3 9 2" xfId="51751" xr:uid="{00000000-0005-0000-0000-000070C90000}"/>
    <cellStyle name="20% - Accent1 8 2 4" xfId="51752" xr:uid="{00000000-0005-0000-0000-000071C90000}"/>
    <cellStyle name="20% - Accent1 8 2 4 10" xfId="51753" xr:uid="{00000000-0005-0000-0000-000072C90000}"/>
    <cellStyle name="20% - Accent1 8 2 4 10 2" xfId="51754" xr:uid="{00000000-0005-0000-0000-000073C90000}"/>
    <cellStyle name="20% - Accent1 8 2 4 11" xfId="51755" xr:uid="{00000000-0005-0000-0000-000074C90000}"/>
    <cellStyle name="20% - Accent1 8 2 4 2" xfId="51756" xr:uid="{00000000-0005-0000-0000-000075C90000}"/>
    <cellStyle name="20% - Accent1 8 2 4 2 2" xfId="51757" xr:uid="{00000000-0005-0000-0000-000076C90000}"/>
    <cellStyle name="20% - Accent1 8 2 4 2 2 2" xfId="51758" xr:uid="{00000000-0005-0000-0000-000077C90000}"/>
    <cellStyle name="20% - Accent1 8 2 4 2 2 2 2" xfId="51759" xr:uid="{00000000-0005-0000-0000-000078C90000}"/>
    <cellStyle name="20% - Accent1 8 2 4 2 2 2 2 2" xfId="51760" xr:uid="{00000000-0005-0000-0000-000079C90000}"/>
    <cellStyle name="20% - Accent1 8 2 4 2 2 2 3" xfId="51761" xr:uid="{00000000-0005-0000-0000-00007AC90000}"/>
    <cellStyle name="20% - Accent1 8 2 4 2 2 3" xfId="51762" xr:uid="{00000000-0005-0000-0000-00007BC90000}"/>
    <cellStyle name="20% - Accent1 8 2 4 2 2 3 2" xfId="51763" xr:uid="{00000000-0005-0000-0000-00007CC90000}"/>
    <cellStyle name="20% - Accent1 8 2 4 2 2 4" xfId="51764" xr:uid="{00000000-0005-0000-0000-00007DC90000}"/>
    <cellStyle name="20% - Accent1 8 2 4 2 3" xfId="51765" xr:uid="{00000000-0005-0000-0000-00007EC90000}"/>
    <cellStyle name="20% - Accent1 8 2 4 2 3 2" xfId="51766" xr:uid="{00000000-0005-0000-0000-00007FC90000}"/>
    <cellStyle name="20% - Accent1 8 2 4 2 3 2 2" xfId="51767" xr:uid="{00000000-0005-0000-0000-000080C90000}"/>
    <cellStyle name="20% - Accent1 8 2 4 2 3 2 2 2" xfId="51768" xr:uid="{00000000-0005-0000-0000-000081C90000}"/>
    <cellStyle name="20% - Accent1 8 2 4 2 3 2 3" xfId="51769" xr:uid="{00000000-0005-0000-0000-000082C90000}"/>
    <cellStyle name="20% - Accent1 8 2 4 2 3 3" xfId="51770" xr:uid="{00000000-0005-0000-0000-000083C90000}"/>
    <cellStyle name="20% - Accent1 8 2 4 2 3 3 2" xfId="51771" xr:uid="{00000000-0005-0000-0000-000084C90000}"/>
    <cellStyle name="20% - Accent1 8 2 4 2 3 4" xfId="51772" xr:uid="{00000000-0005-0000-0000-000085C90000}"/>
    <cellStyle name="20% - Accent1 8 2 4 2 4" xfId="51773" xr:uid="{00000000-0005-0000-0000-000086C90000}"/>
    <cellStyle name="20% - Accent1 8 2 4 2 4 2" xfId="51774" xr:uid="{00000000-0005-0000-0000-000087C90000}"/>
    <cellStyle name="20% - Accent1 8 2 4 2 4 2 2" xfId="51775" xr:uid="{00000000-0005-0000-0000-000088C90000}"/>
    <cellStyle name="20% - Accent1 8 2 4 2 4 2 2 2" xfId="51776" xr:uid="{00000000-0005-0000-0000-000089C90000}"/>
    <cellStyle name="20% - Accent1 8 2 4 2 4 2 3" xfId="51777" xr:uid="{00000000-0005-0000-0000-00008AC90000}"/>
    <cellStyle name="20% - Accent1 8 2 4 2 4 3" xfId="51778" xr:uid="{00000000-0005-0000-0000-00008BC90000}"/>
    <cellStyle name="20% - Accent1 8 2 4 2 4 3 2" xfId="51779" xr:uid="{00000000-0005-0000-0000-00008CC90000}"/>
    <cellStyle name="20% - Accent1 8 2 4 2 4 4" xfId="51780" xr:uid="{00000000-0005-0000-0000-00008DC90000}"/>
    <cellStyle name="20% - Accent1 8 2 4 2 5" xfId="51781" xr:uid="{00000000-0005-0000-0000-00008EC90000}"/>
    <cellStyle name="20% - Accent1 8 2 4 2 5 2" xfId="51782" xr:uid="{00000000-0005-0000-0000-00008FC90000}"/>
    <cellStyle name="20% - Accent1 8 2 4 2 5 2 2" xfId="51783" xr:uid="{00000000-0005-0000-0000-000090C90000}"/>
    <cellStyle name="20% - Accent1 8 2 4 2 5 3" xfId="51784" xr:uid="{00000000-0005-0000-0000-000091C90000}"/>
    <cellStyle name="20% - Accent1 8 2 4 2 6" xfId="51785" xr:uid="{00000000-0005-0000-0000-000092C90000}"/>
    <cellStyle name="20% - Accent1 8 2 4 2 6 2" xfId="51786" xr:uid="{00000000-0005-0000-0000-000093C90000}"/>
    <cellStyle name="20% - Accent1 8 2 4 2 6 2 2" xfId="51787" xr:uid="{00000000-0005-0000-0000-000094C90000}"/>
    <cellStyle name="20% - Accent1 8 2 4 2 6 3" xfId="51788" xr:uid="{00000000-0005-0000-0000-000095C90000}"/>
    <cellStyle name="20% - Accent1 8 2 4 2 7" xfId="51789" xr:uid="{00000000-0005-0000-0000-000096C90000}"/>
    <cellStyle name="20% - Accent1 8 2 4 2 7 2" xfId="51790" xr:uid="{00000000-0005-0000-0000-000097C90000}"/>
    <cellStyle name="20% - Accent1 8 2 4 2 8" xfId="51791" xr:uid="{00000000-0005-0000-0000-000098C90000}"/>
    <cellStyle name="20% - Accent1 8 2 4 2 8 2" xfId="51792" xr:uid="{00000000-0005-0000-0000-000099C90000}"/>
    <cellStyle name="20% - Accent1 8 2 4 2 9" xfId="51793" xr:uid="{00000000-0005-0000-0000-00009AC90000}"/>
    <cellStyle name="20% - Accent1 8 2 4 3" xfId="51794" xr:uid="{00000000-0005-0000-0000-00009BC90000}"/>
    <cellStyle name="20% - Accent1 8 2 4 3 2" xfId="51795" xr:uid="{00000000-0005-0000-0000-00009CC90000}"/>
    <cellStyle name="20% - Accent1 8 2 4 3 2 2" xfId="51796" xr:uid="{00000000-0005-0000-0000-00009DC90000}"/>
    <cellStyle name="20% - Accent1 8 2 4 3 2 2 2" xfId="51797" xr:uid="{00000000-0005-0000-0000-00009EC90000}"/>
    <cellStyle name="20% - Accent1 8 2 4 3 2 2 2 2" xfId="51798" xr:uid="{00000000-0005-0000-0000-00009FC90000}"/>
    <cellStyle name="20% - Accent1 8 2 4 3 2 2 3" xfId="51799" xr:uid="{00000000-0005-0000-0000-0000A0C90000}"/>
    <cellStyle name="20% - Accent1 8 2 4 3 2 3" xfId="51800" xr:uid="{00000000-0005-0000-0000-0000A1C90000}"/>
    <cellStyle name="20% - Accent1 8 2 4 3 2 3 2" xfId="51801" xr:uid="{00000000-0005-0000-0000-0000A2C90000}"/>
    <cellStyle name="20% - Accent1 8 2 4 3 2 4" xfId="51802" xr:uid="{00000000-0005-0000-0000-0000A3C90000}"/>
    <cellStyle name="20% - Accent1 8 2 4 3 3" xfId="51803" xr:uid="{00000000-0005-0000-0000-0000A4C90000}"/>
    <cellStyle name="20% - Accent1 8 2 4 3 3 2" xfId="51804" xr:uid="{00000000-0005-0000-0000-0000A5C90000}"/>
    <cellStyle name="20% - Accent1 8 2 4 3 3 2 2" xfId="51805" xr:uid="{00000000-0005-0000-0000-0000A6C90000}"/>
    <cellStyle name="20% - Accent1 8 2 4 3 3 2 2 2" xfId="51806" xr:uid="{00000000-0005-0000-0000-0000A7C90000}"/>
    <cellStyle name="20% - Accent1 8 2 4 3 3 2 3" xfId="51807" xr:uid="{00000000-0005-0000-0000-0000A8C90000}"/>
    <cellStyle name="20% - Accent1 8 2 4 3 3 3" xfId="51808" xr:uid="{00000000-0005-0000-0000-0000A9C90000}"/>
    <cellStyle name="20% - Accent1 8 2 4 3 3 3 2" xfId="51809" xr:uid="{00000000-0005-0000-0000-0000AAC90000}"/>
    <cellStyle name="20% - Accent1 8 2 4 3 3 4" xfId="51810" xr:uid="{00000000-0005-0000-0000-0000ABC90000}"/>
    <cellStyle name="20% - Accent1 8 2 4 3 4" xfId="51811" xr:uid="{00000000-0005-0000-0000-0000ACC90000}"/>
    <cellStyle name="20% - Accent1 8 2 4 3 4 2" xfId="51812" xr:uid="{00000000-0005-0000-0000-0000ADC90000}"/>
    <cellStyle name="20% - Accent1 8 2 4 3 4 2 2" xfId="51813" xr:uid="{00000000-0005-0000-0000-0000AEC90000}"/>
    <cellStyle name="20% - Accent1 8 2 4 3 4 2 2 2" xfId="51814" xr:uid="{00000000-0005-0000-0000-0000AFC90000}"/>
    <cellStyle name="20% - Accent1 8 2 4 3 4 2 3" xfId="51815" xr:uid="{00000000-0005-0000-0000-0000B0C90000}"/>
    <cellStyle name="20% - Accent1 8 2 4 3 4 3" xfId="51816" xr:uid="{00000000-0005-0000-0000-0000B1C90000}"/>
    <cellStyle name="20% - Accent1 8 2 4 3 4 3 2" xfId="51817" xr:uid="{00000000-0005-0000-0000-0000B2C90000}"/>
    <cellStyle name="20% - Accent1 8 2 4 3 4 4" xfId="51818" xr:uid="{00000000-0005-0000-0000-0000B3C90000}"/>
    <cellStyle name="20% - Accent1 8 2 4 3 5" xfId="51819" xr:uid="{00000000-0005-0000-0000-0000B4C90000}"/>
    <cellStyle name="20% - Accent1 8 2 4 3 5 2" xfId="51820" xr:uid="{00000000-0005-0000-0000-0000B5C90000}"/>
    <cellStyle name="20% - Accent1 8 2 4 3 5 2 2" xfId="51821" xr:uid="{00000000-0005-0000-0000-0000B6C90000}"/>
    <cellStyle name="20% - Accent1 8 2 4 3 5 3" xfId="51822" xr:uid="{00000000-0005-0000-0000-0000B7C90000}"/>
    <cellStyle name="20% - Accent1 8 2 4 3 6" xfId="51823" xr:uid="{00000000-0005-0000-0000-0000B8C90000}"/>
    <cellStyle name="20% - Accent1 8 2 4 3 6 2" xfId="51824" xr:uid="{00000000-0005-0000-0000-0000B9C90000}"/>
    <cellStyle name="20% - Accent1 8 2 4 3 6 2 2" xfId="51825" xr:uid="{00000000-0005-0000-0000-0000BAC90000}"/>
    <cellStyle name="20% - Accent1 8 2 4 3 6 3" xfId="51826" xr:uid="{00000000-0005-0000-0000-0000BBC90000}"/>
    <cellStyle name="20% - Accent1 8 2 4 3 7" xfId="51827" xr:uid="{00000000-0005-0000-0000-0000BCC90000}"/>
    <cellStyle name="20% - Accent1 8 2 4 3 7 2" xfId="51828" xr:uid="{00000000-0005-0000-0000-0000BDC90000}"/>
    <cellStyle name="20% - Accent1 8 2 4 3 8" xfId="51829" xr:uid="{00000000-0005-0000-0000-0000BEC90000}"/>
    <cellStyle name="20% - Accent1 8 2 4 3 8 2" xfId="51830" xr:uid="{00000000-0005-0000-0000-0000BFC90000}"/>
    <cellStyle name="20% - Accent1 8 2 4 3 9" xfId="51831" xr:uid="{00000000-0005-0000-0000-0000C0C90000}"/>
    <cellStyle name="20% - Accent1 8 2 4 4" xfId="51832" xr:uid="{00000000-0005-0000-0000-0000C1C90000}"/>
    <cellStyle name="20% - Accent1 8 2 4 4 2" xfId="51833" xr:uid="{00000000-0005-0000-0000-0000C2C90000}"/>
    <cellStyle name="20% - Accent1 8 2 4 4 2 2" xfId="51834" xr:uid="{00000000-0005-0000-0000-0000C3C90000}"/>
    <cellStyle name="20% - Accent1 8 2 4 4 2 2 2" xfId="51835" xr:uid="{00000000-0005-0000-0000-0000C4C90000}"/>
    <cellStyle name="20% - Accent1 8 2 4 4 2 3" xfId="51836" xr:uid="{00000000-0005-0000-0000-0000C5C90000}"/>
    <cellStyle name="20% - Accent1 8 2 4 4 3" xfId="51837" xr:uid="{00000000-0005-0000-0000-0000C6C90000}"/>
    <cellStyle name="20% - Accent1 8 2 4 4 3 2" xfId="51838" xr:uid="{00000000-0005-0000-0000-0000C7C90000}"/>
    <cellStyle name="20% - Accent1 8 2 4 4 4" xfId="51839" xr:uid="{00000000-0005-0000-0000-0000C8C90000}"/>
    <cellStyle name="20% - Accent1 8 2 4 5" xfId="51840" xr:uid="{00000000-0005-0000-0000-0000C9C90000}"/>
    <cellStyle name="20% - Accent1 8 2 4 5 2" xfId="51841" xr:uid="{00000000-0005-0000-0000-0000CAC90000}"/>
    <cellStyle name="20% - Accent1 8 2 4 5 2 2" xfId="51842" xr:uid="{00000000-0005-0000-0000-0000CBC90000}"/>
    <cellStyle name="20% - Accent1 8 2 4 5 2 2 2" xfId="51843" xr:uid="{00000000-0005-0000-0000-0000CCC90000}"/>
    <cellStyle name="20% - Accent1 8 2 4 5 2 3" xfId="51844" xr:uid="{00000000-0005-0000-0000-0000CDC90000}"/>
    <cellStyle name="20% - Accent1 8 2 4 5 3" xfId="51845" xr:uid="{00000000-0005-0000-0000-0000CEC90000}"/>
    <cellStyle name="20% - Accent1 8 2 4 5 3 2" xfId="51846" xr:uid="{00000000-0005-0000-0000-0000CFC90000}"/>
    <cellStyle name="20% - Accent1 8 2 4 5 4" xfId="51847" xr:uid="{00000000-0005-0000-0000-0000D0C90000}"/>
    <cellStyle name="20% - Accent1 8 2 4 6" xfId="51848" xr:uid="{00000000-0005-0000-0000-0000D1C90000}"/>
    <cellStyle name="20% - Accent1 8 2 4 6 2" xfId="51849" xr:uid="{00000000-0005-0000-0000-0000D2C90000}"/>
    <cellStyle name="20% - Accent1 8 2 4 6 2 2" xfId="51850" xr:uid="{00000000-0005-0000-0000-0000D3C90000}"/>
    <cellStyle name="20% - Accent1 8 2 4 6 2 2 2" xfId="51851" xr:uid="{00000000-0005-0000-0000-0000D4C90000}"/>
    <cellStyle name="20% - Accent1 8 2 4 6 2 3" xfId="51852" xr:uid="{00000000-0005-0000-0000-0000D5C90000}"/>
    <cellStyle name="20% - Accent1 8 2 4 6 3" xfId="51853" xr:uid="{00000000-0005-0000-0000-0000D6C90000}"/>
    <cellStyle name="20% - Accent1 8 2 4 6 3 2" xfId="51854" xr:uid="{00000000-0005-0000-0000-0000D7C90000}"/>
    <cellStyle name="20% - Accent1 8 2 4 6 4" xfId="51855" xr:uid="{00000000-0005-0000-0000-0000D8C90000}"/>
    <cellStyle name="20% - Accent1 8 2 4 7" xfId="51856" xr:uid="{00000000-0005-0000-0000-0000D9C90000}"/>
    <cellStyle name="20% - Accent1 8 2 4 7 2" xfId="51857" xr:uid="{00000000-0005-0000-0000-0000DAC90000}"/>
    <cellStyle name="20% - Accent1 8 2 4 7 2 2" xfId="51858" xr:uid="{00000000-0005-0000-0000-0000DBC90000}"/>
    <cellStyle name="20% - Accent1 8 2 4 7 3" xfId="51859" xr:uid="{00000000-0005-0000-0000-0000DCC90000}"/>
    <cellStyle name="20% - Accent1 8 2 4 8" xfId="51860" xr:uid="{00000000-0005-0000-0000-0000DDC90000}"/>
    <cellStyle name="20% - Accent1 8 2 4 8 2" xfId="51861" xr:uid="{00000000-0005-0000-0000-0000DEC90000}"/>
    <cellStyle name="20% - Accent1 8 2 4 8 2 2" xfId="51862" xr:uid="{00000000-0005-0000-0000-0000DFC90000}"/>
    <cellStyle name="20% - Accent1 8 2 4 8 3" xfId="51863" xr:uid="{00000000-0005-0000-0000-0000E0C90000}"/>
    <cellStyle name="20% - Accent1 8 2 4 9" xfId="51864" xr:uid="{00000000-0005-0000-0000-0000E1C90000}"/>
    <cellStyle name="20% - Accent1 8 2 4 9 2" xfId="51865" xr:uid="{00000000-0005-0000-0000-0000E2C90000}"/>
    <cellStyle name="20% - Accent1 8 2 5" xfId="51866" xr:uid="{00000000-0005-0000-0000-0000E3C90000}"/>
    <cellStyle name="20% - Accent1 8 2 5 2" xfId="51867" xr:uid="{00000000-0005-0000-0000-0000E4C90000}"/>
    <cellStyle name="20% - Accent1 8 2 5 2 2" xfId="51868" xr:uid="{00000000-0005-0000-0000-0000E5C90000}"/>
    <cellStyle name="20% - Accent1 8 2 5 2 2 2" xfId="51869" xr:uid="{00000000-0005-0000-0000-0000E6C90000}"/>
    <cellStyle name="20% - Accent1 8 2 5 2 2 2 2" xfId="51870" xr:uid="{00000000-0005-0000-0000-0000E7C90000}"/>
    <cellStyle name="20% - Accent1 8 2 5 2 2 3" xfId="51871" xr:uid="{00000000-0005-0000-0000-0000E8C90000}"/>
    <cellStyle name="20% - Accent1 8 2 5 2 3" xfId="51872" xr:uid="{00000000-0005-0000-0000-0000E9C90000}"/>
    <cellStyle name="20% - Accent1 8 2 5 2 3 2" xfId="51873" xr:uid="{00000000-0005-0000-0000-0000EAC90000}"/>
    <cellStyle name="20% - Accent1 8 2 5 2 4" xfId="51874" xr:uid="{00000000-0005-0000-0000-0000EBC90000}"/>
    <cellStyle name="20% - Accent1 8 2 5 3" xfId="51875" xr:uid="{00000000-0005-0000-0000-0000ECC90000}"/>
    <cellStyle name="20% - Accent1 8 2 5 3 2" xfId="51876" xr:uid="{00000000-0005-0000-0000-0000EDC90000}"/>
    <cellStyle name="20% - Accent1 8 2 5 3 2 2" xfId="51877" xr:uid="{00000000-0005-0000-0000-0000EEC90000}"/>
    <cellStyle name="20% - Accent1 8 2 5 3 2 2 2" xfId="51878" xr:uid="{00000000-0005-0000-0000-0000EFC90000}"/>
    <cellStyle name="20% - Accent1 8 2 5 3 2 3" xfId="51879" xr:uid="{00000000-0005-0000-0000-0000F0C90000}"/>
    <cellStyle name="20% - Accent1 8 2 5 3 3" xfId="51880" xr:uid="{00000000-0005-0000-0000-0000F1C90000}"/>
    <cellStyle name="20% - Accent1 8 2 5 3 3 2" xfId="51881" xr:uid="{00000000-0005-0000-0000-0000F2C90000}"/>
    <cellStyle name="20% - Accent1 8 2 5 3 4" xfId="51882" xr:uid="{00000000-0005-0000-0000-0000F3C90000}"/>
    <cellStyle name="20% - Accent1 8 2 5 4" xfId="51883" xr:uid="{00000000-0005-0000-0000-0000F4C90000}"/>
    <cellStyle name="20% - Accent1 8 2 5 4 2" xfId="51884" xr:uid="{00000000-0005-0000-0000-0000F5C90000}"/>
    <cellStyle name="20% - Accent1 8 2 5 4 2 2" xfId="51885" xr:uid="{00000000-0005-0000-0000-0000F6C90000}"/>
    <cellStyle name="20% - Accent1 8 2 5 4 2 2 2" xfId="51886" xr:uid="{00000000-0005-0000-0000-0000F7C90000}"/>
    <cellStyle name="20% - Accent1 8 2 5 4 2 3" xfId="51887" xr:uid="{00000000-0005-0000-0000-0000F8C90000}"/>
    <cellStyle name="20% - Accent1 8 2 5 4 3" xfId="51888" xr:uid="{00000000-0005-0000-0000-0000F9C90000}"/>
    <cellStyle name="20% - Accent1 8 2 5 4 3 2" xfId="51889" xr:uid="{00000000-0005-0000-0000-0000FAC90000}"/>
    <cellStyle name="20% - Accent1 8 2 5 4 4" xfId="51890" xr:uid="{00000000-0005-0000-0000-0000FBC90000}"/>
    <cellStyle name="20% - Accent1 8 2 5 5" xfId="51891" xr:uid="{00000000-0005-0000-0000-0000FCC90000}"/>
    <cellStyle name="20% - Accent1 8 2 5 5 2" xfId="51892" xr:uid="{00000000-0005-0000-0000-0000FDC90000}"/>
    <cellStyle name="20% - Accent1 8 2 5 5 2 2" xfId="51893" xr:uid="{00000000-0005-0000-0000-0000FEC90000}"/>
    <cellStyle name="20% - Accent1 8 2 5 5 3" xfId="51894" xr:uid="{00000000-0005-0000-0000-0000FFC90000}"/>
    <cellStyle name="20% - Accent1 8 2 5 6" xfId="51895" xr:uid="{00000000-0005-0000-0000-000000CA0000}"/>
    <cellStyle name="20% - Accent1 8 2 5 6 2" xfId="51896" xr:uid="{00000000-0005-0000-0000-000001CA0000}"/>
    <cellStyle name="20% - Accent1 8 2 5 6 2 2" xfId="51897" xr:uid="{00000000-0005-0000-0000-000002CA0000}"/>
    <cellStyle name="20% - Accent1 8 2 5 6 3" xfId="51898" xr:uid="{00000000-0005-0000-0000-000003CA0000}"/>
    <cellStyle name="20% - Accent1 8 2 5 7" xfId="51899" xr:uid="{00000000-0005-0000-0000-000004CA0000}"/>
    <cellStyle name="20% - Accent1 8 2 5 7 2" xfId="51900" xr:uid="{00000000-0005-0000-0000-000005CA0000}"/>
    <cellStyle name="20% - Accent1 8 2 5 8" xfId="51901" xr:uid="{00000000-0005-0000-0000-000006CA0000}"/>
    <cellStyle name="20% - Accent1 8 2 5 8 2" xfId="51902" xr:uid="{00000000-0005-0000-0000-000007CA0000}"/>
    <cellStyle name="20% - Accent1 8 2 5 9" xfId="51903" xr:uid="{00000000-0005-0000-0000-000008CA0000}"/>
    <cellStyle name="20% - Accent1 8 2 6" xfId="51904" xr:uid="{00000000-0005-0000-0000-000009CA0000}"/>
    <cellStyle name="20% - Accent1 8 2 6 2" xfId="51905" xr:uid="{00000000-0005-0000-0000-00000ACA0000}"/>
    <cellStyle name="20% - Accent1 8 2 6 2 2" xfId="51906" xr:uid="{00000000-0005-0000-0000-00000BCA0000}"/>
    <cellStyle name="20% - Accent1 8 2 6 2 2 2" xfId="51907" xr:uid="{00000000-0005-0000-0000-00000CCA0000}"/>
    <cellStyle name="20% - Accent1 8 2 6 2 2 2 2" xfId="51908" xr:uid="{00000000-0005-0000-0000-00000DCA0000}"/>
    <cellStyle name="20% - Accent1 8 2 6 2 2 3" xfId="51909" xr:uid="{00000000-0005-0000-0000-00000ECA0000}"/>
    <cellStyle name="20% - Accent1 8 2 6 2 3" xfId="51910" xr:uid="{00000000-0005-0000-0000-00000FCA0000}"/>
    <cellStyle name="20% - Accent1 8 2 6 2 3 2" xfId="51911" xr:uid="{00000000-0005-0000-0000-000010CA0000}"/>
    <cellStyle name="20% - Accent1 8 2 6 2 4" xfId="51912" xr:uid="{00000000-0005-0000-0000-000011CA0000}"/>
    <cellStyle name="20% - Accent1 8 2 6 3" xfId="51913" xr:uid="{00000000-0005-0000-0000-000012CA0000}"/>
    <cellStyle name="20% - Accent1 8 2 6 3 2" xfId="51914" xr:uid="{00000000-0005-0000-0000-000013CA0000}"/>
    <cellStyle name="20% - Accent1 8 2 6 3 2 2" xfId="51915" xr:uid="{00000000-0005-0000-0000-000014CA0000}"/>
    <cellStyle name="20% - Accent1 8 2 6 3 2 2 2" xfId="51916" xr:uid="{00000000-0005-0000-0000-000015CA0000}"/>
    <cellStyle name="20% - Accent1 8 2 6 3 2 3" xfId="51917" xr:uid="{00000000-0005-0000-0000-000016CA0000}"/>
    <cellStyle name="20% - Accent1 8 2 6 3 3" xfId="51918" xr:uid="{00000000-0005-0000-0000-000017CA0000}"/>
    <cellStyle name="20% - Accent1 8 2 6 3 3 2" xfId="51919" xr:uid="{00000000-0005-0000-0000-000018CA0000}"/>
    <cellStyle name="20% - Accent1 8 2 6 3 4" xfId="51920" xr:uid="{00000000-0005-0000-0000-000019CA0000}"/>
    <cellStyle name="20% - Accent1 8 2 6 4" xfId="51921" xr:uid="{00000000-0005-0000-0000-00001ACA0000}"/>
    <cellStyle name="20% - Accent1 8 2 6 4 2" xfId="51922" xr:uid="{00000000-0005-0000-0000-00001BCA0000}"/>
    <cellStyle name="20% - Accent1 8 2 6 4 2 2" xfId="51923" xr:uid="{00000000-0005-0000-0000-00001CCA0000}"/>
    <cellStyle name="20% - Accent1 8 2 6 4 2 2 2" xfId="51924" xr:uid="{00000000-0005-0000-0000-00001DCA0000}"/>
    <cellStyle name="20% - Accent1 8 2 6 4 2 3" xfId="51925" xr:uid="{00000000-0005-0000-0000-00001ECA0000}"/>
    <cellStyle name="20% - Accent1 8 2 6 4 3" xfId="51926" xr:uid="{00000000-0005-0000-0000-00001FCA0000}"/>
    <cellStyle name="20% - Accent1 8 2 6 4 3 2" xfId="51927" xr:uid="{00000000-0005-0000-0000-000020CA0000}"/>
    <cellStyle name="20% - Accent1 8 2 6 4 4" xfId="51928" xr:uid="{00000000-0005-0000-0000-000021CA0000}"/>
    <cellStyle name="20% - Accent1 8 2 6 5" xfId="51929" xr:uid="{00000000-0005-0000-0000-000022CA0000}"/>
    <cellStyle name="20% - Accent1 8 2 6 5 2" xfId="51930" xr:uid="{00000000-0005-0000-0000-000023CA0000}"/>
    <cellStyle name="20% - Accent1 8 2 6 5 2 2" xfId="51931" xr:uid="{00000000-0005-0000-0000-000024CA0000}"/>
    <cellStyle name="20% - Accent1 8 2 6 5 3" xfId="51932" xr:uid="{00000000-0005-0000-0000-000025CA0000}"/>
    <cellStyle name="20% - Accent1 8 2 6 6" xfId="51933" xr:uid="{00000000-0005-0000-0000-000026CA0000}"/>
    <cellStyle name="20% - Accent1 8 2 6 6 2" xfId="51934" xr:uid="{00000000-0005-0000-0000-000027CA0000}"/>
    <cellStyle name="20% - Accent1 8 2 6 6 2 2" xfId="51935" xr:uid="{00000000-0005-0000-0000-000028CA0000}"/>
    <cellStyle name="20% - Accent1 8 2 6 6 3" xfId="51936" xr:uid="{00000000-0005-0000-0000-000029CA0000}"/>
    <cellStyle name="20% - Accent1 8 2 6 7" xfId="51937" xr:uid="{00000000-0005-0000-0000-00002ACA0000}"/>
    <cellStyle name="20% - Accent1 8 2 6 7 2" xfId="51938" xr:uid="{00000000-0005-0000-0000-00002BCA0000}"/>
    <cellStyle name="20% - Accent1 8 2 6 8" xfId="51939" xr:uid="{00000000-0005-0000-0000-00002CCA0000}"/>
    <cellStyle name="20% - Accent1 8 2 6 8 2" xfId="51940" xr:uid="{00000000-0005-0000-0000-00002DCA0000}"/>
    <cellStyle name="20% - Accent1 8 2 6 9" xfId="51941" xr:uid="{00000000-0005-0000-0000-00002ECA0000}"/>
    <cellStyle name="20% - Accent1 8 2 7" xfId="51942" xr:uid="{00000000-0005-0000-0000-00002FCA0000}"/>
    <cellStyle name="20% - Accent1 8 2 7 2" xfId="51943" xr:uid="{00000000-0005-0000-0000-000030CA0000}"/>
    <cellStyle name="20% - Accent1 8 2 7 2 2" xfId="51944" xr:uid="{00000000-0005-0000-0000-000031CA0000}"/>
    <cellStyle name="20% - Accent1 8 2 7 2 2 2" xfId="51945" xr:uid="{00000000-0005-0000-0000-000032CA0000}"/>
    <cellStyle name="20% - Accent1 8 2 7 2 3" xfId="51946" xr:uid="{00000000-0005-0000-0000-000033CA0000}"/>
    <cellStyle name="20% - Accent1 8 2 7 3" xfId="51947" xr:uid="{00000000-0005-0000-0000-000034CA0000}"/>
    <cellStyle name="20% - Accent1 8 2 7 3 2" xfId="51948" xr:uid="{00000000-0005-0000-0000-000035CA0000}"/>
    <cellStyle name="20% - Accent1 8 2 7 4" xfId="51949" xr:uid="{00000000-0005-0000-0000-000036CA0000}"/>
    <cellStyle name="20% - Accent1 8 2 8" xfId="51950" xr:uid="{00000000-0005-0000-0000-000037CA0000}"/>
    <cellStyle name="20% - Accent1 8 2 8 2" xfId="51951" xr:uid="{00000000-0005-0000-0000-000038CA0000}"/>
    <cellStyle name="20% - Accent1 8 2 8 2 2" xfId="51952" xr:uid="{00000000-0005-0000-0000-000039CA0000}"/>
    <cellStyle name="20% - Accent1 8 2 8 2 2 2" xfId="51953" xr:uid="{00000000-0005-0000-0000-00003ACA0000}"/>
    <cellStyle name="20% - Accent1 8 2 8 2 3" xfId="51954" xr:uid="{00000000-0005-0000-0000-00003BCA0000}"/>
    <cellStyle name="20% - Accent1 8 2 8 3" xfId="51955" xr:uid="{00000000-0005-0000-0000-00003CCA0000}"/>
    <cellStyle name="20% - Accent1 8 2 8 3 2" xfId="51956" xr:uid="{00000000-0005-0000-0000-00003DCA0000}"/>
    <cellStyle name="20% - Accent1 8 2 8 4" xfId="51957" xr:uid="{00000000-0005-0000-0000-00003ECA0000}"/>
    <cellStyle name="20% - Accent1 8 2 9" xfId="51958" xr:uid="{00000000-0005-0000-0000-00003FCA0000}"/>
    <cellStyle name="20% - Accent1 8 2 9 2" xfId="51959" xr:uid="{00000000-0005-0000-0000-000040CA0000}"/>
    <cellStyle name="20% - Accent1 8 2 9 2 2" xfId="51960" xr:uid="{00000000-0005-0000-0000-000041CA0000}"/>
    <cellStyle name="20% - Accent1 8 2 9 2 2 2" xfId="51961" xr:uid="{00000000-0005-0000-0000-000042CA0000}"/>
    <cellStyle name="20% - Accent1 8 2 9 2 3" xfId="51962" xr:uid="{00000000-0005-0000-0000-000043CA0000}"/>
    <cellStyle name="20% - Accent1 8 2 9 3" xfId="51963" xr:uid="{00000000-0005-0000-0000-000044CA0000}"/>
    <cellStyle name="20% - Accent1 8 2 9 3 2" xfId="51964" xr:uid="{00000000-0005-0000-0000-000045CA0000}"/>
    <cellStyle name="20% - Accent1 8 2 9 4" xfId="51965" xr:uid="{00000000-0005-0000-0000-000046CA0000}"/>
    <cellStyle name="20% - Accent1 8 3" xfId="51966" xr:uid="{00000000-0005-0000-0000-000047CA0000}"/>
    <cellStyle name="20% - Accent1 8 3 10" xfId="51967" xr:uid="{00000000-0005-0000-0000-000048CA0000}"/>
    <cellStyle name="20% - Accent1 8 3 10 2" xfId="51968" xr:uid="{00000000-0005-0000-0000-000049CA0000}"/>
    <cellStyle name="20% - Accent1 8 3 11" xfId="51969" xr:uid="{00000000-0005-0000-0000-00004ACA0000}"/>
    <cellStyle name="20% - Accent1 8 3 2" xfId="51970" xr:uid="{00000000-0005-0000-0000-00004BCA0000}"/>
    <cellStyle name="20% - Accent1 8 3 2 2" xfId="51971" xr:uid="{00000000-0005-0000-0000-00004CCA0000}"/>
    <cellStyle name="20% - Accent1 8 3 2 2 2" xfId="51972" xr:uid="{00000000-0005-0000-0000-00004DCA0000}"/>
    <cellStyle name="20% - Accent1 8 3 2 2 2 2" xfId="51973" xr:uid="{00000000-0005-0000-0000-00004ECA0000}"/>
    <cellStyle name="20% - Accent1 8 3 2 2 2 2 2" xfId="51974" xr:uid="{00000000-0005-0000-0000-00004FCA0000}"/>
    <cellStyle name="20% - Accent1 8 3 2 2 2 3" xfId="51975" xr:uid="{00000000-0005-0000-0000-000050CA0000}"/>
    <cellStyle name="20% - Accent1 8 3 2 2 3" xfId="51976" xr:uid="{00000000-0005-0000-0000-000051CA0000}"/>
    <cellStyle name="20% - Accent1 8 3 2 2 3 2" xfId="51977" xr:uid="{00000000-0005-0000-0000-000052CA0000}"/>
    <cellStyle name="20% - Accent1 8 3 2 2 4" xfId="51978" xr:uid="{00000000-0005-0000-0000-000053CA0000}"/>
    <cellStyle name="20% - Accent1 8 3 2 3" xfId="51979" xr:uid="{00000000-0005-0000-0000-000054CA0000}"/>
    <cellStyle name="20% - Accent1 8 3 2 3 2" xfId="51980" xr:uid="{00000000-0005-0000-0000-000055CA0000}"/>
    <cellStyle name="20% - Accent1 8 3 2 3 2 2" xfId="51981" xr:uid="{00000000-0005-0000-0000-000056CA0000}"/>
    <cellStyle name="20% - Accent1 8 3 2 3 2 2 2" xfId="51982" xr:uid="{00000000-0005-0000-0000-000057CA0000}"/>
    <cellStyle name="20% - Accent1 8 3 2 3 2 3" xfId="51983" xr:uid="{00000000-0005-0000-0000-000058CA0000}"/>
    <cellStyle name="20% - Accent1 8 3 2 3 3" xfId="51984" xr:uid="{00000000-0005-0000-0000-000059CA0000}"/>
    <cellStyle name="20% - Accent1 8 3 2 3 3 2" xfId="51985" xr:uid="{00000000-0005-0000-0000-00005ACA0000}"/>
    <cellStyle name="20% - Accent1 8 3 2 3 4" xfId="51986" xr:uid="{00000000-0005-0000-0000-00005BCA0000}"/>
    <cellStyle name="20% - Accent1 8 3 2 4" xfId="51987" xr:uid="{00000000-0005-0000-0000-00005CCA0000}"/>
    <cellStyle name="20% - Accent1 8 3 2 4 2" xfId="51988" xr:uid="{00000000-0005-0000-0000-00005DCA0000}"/>
    <cellStyle name="20% - Accent1 8 3 2 4 2 2" xfId="51989" xr:uid="{00000000-0005-0000-0000-00005ECA0000}"/>
    <cellStyle name="20% - Accent1 8 3 2 4 2 2 2" xfId="51990" xr:uid="{00000000-0005-0000-0000-00005FCA0000}"/>
    <cellStyle name="20% - Accent1 8 3 2 4 2 3" xfId="51991" xr:uid="{00000000-0005-0000-0000-000060CA0000}"/>
    <cellStyle name="20% - Accent1 8 3 2 4 3" xfId="51992" xr:uid="{00000000-0005-0000-0000-000061CA0000}"/>
    <cellStyle name="20% - Accent1 8 3 2 4 3 2" xfId="51993" xr:uid="{00000000-0005-0000-0000-000062CA0000}"/>
    <cellStyle name="20% - Accent1 8 3 2 4 4" xfId="51994" xr:uid="{00000000-0005-0000-0000-000063CA0000}"/>
    <cellStyle name="20% - Accent1 8 3 2 5" xfId="51995" xr:uid="{00000000-0005-0000-0000-000064CA0000}"/>
    <cellStyle name="20% - Accent1 8 3 2 5 2" xfId="51996" xr:uid="{00000000-0005-0000-0000-000065CA0000}"/>
    <cellStyle name="20% - Accent1 8 3 2 5 2 2" xfId="51997" xr:uid="{00000000-0005-0000-0000-000066CA0000}"/>
    <cellStyle name="20% - Accent1 8 3 2 5 3" xfId="51998" xr:uid="{00000000-0005-0000-0000-000067CA0000}"/>
    <cellStyle name="20% - Accent1 8 3 2 6" xfId="51999" xr:uid="{00000000-0005-0000-0000-000068CA0000}"/>
    <cellStyle name="20% - Accent1 8 3 2 6 2" xfId="52000" xr:uid="{00000000-0005-0000-0000-000069CA0000}"/>
    <cellStyle name="20% - Accent1 8 3 2 6 2 2" xfId="52001" xr:uid="{00000000-0005-0000-0000-00006ACA0000}"/>
    <cellStyle name="20% - Accent1 8 3 2 6 3" xfId="52002" xr:uid="{00000000-0005-0000-0000-00006BCA0000}"/>
    <cellStyle name="20% - Accent1 8 3 2 7" xfId="52003" xr:uid="{00000000-0005-0000-0000-00006CCA0000}"/>
    <cellStyle name="20% - Accent1 8 3 2 7 2" xfId="52004" xr:uid="{00000000-0005-0000-0000-00006DCA0000}"/>
    <cellStyle name="20% - Accent1 8 3 2 8" xfId="52005" xr:uid="{00000000-0005-0000-0000-00006ECA0000}"/>
    <cellStyle name="20% - Accent1 8 3 2 8 2" xfId="52006" xr:uid="{00000000-0005-0000-0000-00006FCA0000}"/>
    <cellStyle name="20% - Accent1 8 3 2 9" xfId="52007" xr:uid="{00000000-0005-0000-0000-000070CA0000}"/>
    <cellStyle name="20% - Accent1 8 3 3" xfId="52008" xr:uid="{00000000-0005-0000-0000-000071CA0000}"/>
    <cellStyle name="20% - Accent1 8 3 3 2" xfId="52009" xr:uid="{00000000-0005-0000-0000-000072CA0000}"/>
    <cellStyle name="20% - Accent1 8 3 3 2 2" xfId="52010" xr:uid="{00000000-0005-0000-0000-000073CA0000}"/>
    <cellStyle name="20% - Accent1 8 3 3 2 2 2" xfId="52011" xr:uid="{00000000-0005-0000-0000-000074CA0000}"/>
    <cellStyle name="20% - Accent1 8 3 3 2 2 2 2" xfId="52012" xr:uid="{00000000-0005-0000-0000-000075CA0000}"/>
    <cellStyle name="20% - Accent1 8 3 3 2 2 3" xfId="52013" xr:uid="{00000000-0005-0000-0000-000076CA0000}"/>
    <cellStyle name="20% - Accent1 8 3 3 2 3" xfId="52014" xr:uid="{00000000-0005-0000-0000-000077CA0000}"/>
    <cellStyle name="20% - Accent1 8 3 3 2 3 2" xfId="52015" xr:uid="{00000000-0005-0000-0000-000078CA0000}"/>
    <cellStyle name="20% - Accent1 8 3 3 2 4" xfId="52016" xr:uid="{00000000-0005-0000-0000-000079CA0000}"/>
    <cellStyle name="20% - Accent1 8 3 3 3" xfId="52017" xr:uid="{00000000-0005-0000-0000-00007ACA0000}"/>
    <cellStyle name="20% - Accent1 8 3 3 3 2" xfId="52018" xr:uid="{00000000-0005-0000-0000-00007BCA0000}"/>
    <cellStyle name="20% - Accent1 8 3 3 3 2 2" xfId="52019" xr:uid="{00000000-0005-0000-0000-00007CCA0000}"/>
    <cellStyle name="20% - Accent1 8 3 3 3 2 2 2" xfId="52020" xr:uid="{00000000-0005-0000-0000-00007DCA0000}"/>
    <cellStyle name="20% - Accent1 8 3 3 3 2 3" xfId="52021" xr:uid="{00000000-0005-0000-0000-00007ECA0000}"/>
    <cellStyle name="20% - Accent1 8 3 3 3 3" xfId="52022" xr:uid="{00000000-0005-0000-0000-00007FCA0000}"/>
    <cellStyle name="20% - Accent1 8 3 3 3 3 2" xfId="52023" xr:uid="{00000000-0005-0000-0000-000080CA0000}"/>
    <cellStyle name="20% - Accent1 8 3 3 3 4" xfId="52024" xr:uid="{00000000-0005-0000-0000-000081CA0000}"/>
    <cellStyle name="20% - Accent1 8 3 3 4" xfId="52025" xr:uid="{00000000-0005-0000-0000-000082CA0000}"/>
    <cellStyle name="20% - Accent1 8 3 3 4 2" xfId="52026" xr:uid="{00000000-0005-0000-0000-000083CA0000}"/>
    <cellStyle name="20% - Accent1 8 3 3 4 2 2" xfId="52027" xr:uid="{00000000-0005-0000-0000-000084CA0000}"/>
    <cellStyle name="20% - Accent1 8 3 3 4 2 2 2" xfId="52028" xr:uid="{00000000-0005-0000-0000-000085CA0000}"/>
    <cellStyle name="20% - Accent1 8 3 3 4 2 3" xfId="52029" xr:uid="{00000000-0005-0000-0000-000086CA0000}"/>
    <cellStyle name="20% - Accent1 8 3 3 4 3" xfId="52030" xr:uid="{00000000-0005-0000-0000-000087CA0000}"/>
    <cellStyle name="20% - Accent1 8 3 3 4 3 2" xfId="52031" xr:uid="{00000000-0005-0000-0000-000088CA0000}"/>
    <cellStyle name="20% - Accent1 8 3 3 4 4" xfId="52032" xr:uid="{00000000-0005-0000-0000-000089CA0000}"/>
    <cellStyle name="20% - Accent1 8 3 3 5" xfId="52033" xr:uid="{00000000-0005-0000-0000-00008ACA0000}"/>
    <cellStyle name="20% - Accent1 8 3 3 5 2" xfId="52034" xr:uid="{00000000-0005-0000-0000-00008BCA0000}"/>
    <cellStyle name="20% - Accent1 8 3 3 5 2 2" xfId="52035" xr:uid="{00000000-0005-0000-0000-00008CCA0000}"/>
    <cellStyle name="20% - Accent1 8 3 3 5 3" xfId="52036" xr:uid="{00000000-0005-0000-0000-00008DCA0000}"/>
    <cellStyle name="20% - Accent1 8 3 3 6" xfId="52037" xr:uid="{00000000-0005-0000-0000-00008ECA0000}"/>
    <cellStyle name="20% - Accent1 8 3 3 6 2" xfId="52038" xr:uid="{00000000-0005-0000-0000-00008FCA0000}"/>
    <cellStyle name="20% - Accent1 8 3 3 6 2 2" xfId="52039" xr:uid="{00000000-0005-0000-0000-000090CA0000}"/>
    <cellStyle name="20% - Accent1 8 3 3 6 3" xfId="52040" xr:uid="{00000000-0005-0000-0000-000091CA0000}"/>
    <cellStyle name="20% - Accent1 8 3 3 7" xfId="52041" xr:uid="{00000000-0005-0000-0000-000092CA0000}"/>
    <cellStyle name="20% - Accent1 8 3 3 7 2" xfId="52042" xr:uid="{00000000-0005-0000-0000-000093CA0000}"/>
    <cellStyle name="20% - Accent1 8 3 3 8" xfId="52043" xr:uid="{00000000-0005-0000-0000-000094CA0000}"/>
    <cellStyle name="20% - Accent1 8 3 3 8 2" xfId="52044" xr:uid="{00000000-0005-0000-0000-000095CA0000}"/>
    <cellStyle name="20% - Accent1 8 3 3 9" xfId="52045" xr:uid="{00000000-0005-0000-0000-000096CA0000}"/>
    <cellStyle name="20% - Accent1 8 3 4" xfId="52046" xr:uid="{00000000-0005-0000-0000-000097CA0000}"/>
    <cellStyle name="20% - Accent1 8 3 4 2" xfId="52047" xr:uid="{00000000-0005-0000-0000-000098CA0000}"/>
    <cellStyle name="20% - Accent1 8 3 4 2 2" xfId="52048" xr:uid="{00000000-0005-0000-0000-000099CA0000}"/>
    <cellStyle name="20% - Accent1 8 3 4 2 2 2" xfId="52049" xr:uid="{00000000-0005-0000-0000-00009ACA0000}"/>
    <cellStyle name="20% - Accent1 8 3 4 2 3" xfId="52050" xr:uid="{00000000-0005-0000-0000-00009BCA0000}"/>
    <cellStyle name="20% - Accent1 8 3 4 3" xfId="52051" xr:uid="{00000000-0005-0000-0000-00009CCA0000}"/>
    <cellStyle name="20% - Accent1 8 3 4 3 2" xfId="52052" xr:uid="{00000000-0005-0000-0000-00009DCA0000}"/>
    <cellStyle name="20% - Accent1 8 3 4 4" xfId="52053" xr:uid="{00000000-0005-0000-0000-00009ECA0000}"/>
    <cellStyle name="20% - Accent1 8 3 5" xfId="52054" xr:uid="{00000000-0005-0000-0000-00009FCA0000}"/>
    <cellStyle name="20% - Accent1 8 3 5 2" xfId="52055" xr:uid="{00000000-0005-0000-0000-0000A0CA0000}"/>
    <cellStyle name="20% - Accent1 8 3 5 2 2" xfId="52056" xr:uid="{00000000-0005-0000-0000-0000A1CA0000}"/>
    <cellStyle name="20% - Accent1 8 3 5 2 2 2" xfId="52057" xr:uid="{00000000-0005-0000-0000-0000A2CA0000}"/>
    <cellStyle name="20% - Accent1 8 3 5 2 3" xfId="52058" xr:uid="{00000000-0005-0000-0000-0000A3CA0000}"/>
    <cellStyle name="20% - Accent1 8 3 5 3" xfId="52059" xr:uid="{00000000-0005-0000-0000-0000A4CA0000}"/>
    <cellStyle name="20% - Accent1 8 3 5 3 2" xfId="52060" xr:uid="{00000000-0005-0000-0000-0000A5CA0000}"/>
    <cellStyle name="20% - Accent1 8 3 5 4" xfId="52061" xr:uid="{00000000-0005-0000-0000-0000A6CA0000}"/>
    <cellStyle name="20% - Accent1 8 3 6" xfId="52062" xr:uid="{00000000-0005-0000-0000-0000A7CA0000}"/>
    <cellStyle name="20% - Accent1 8 3 6 2" xfId="52063" xr:uid="{00000000-0005-0000-0000-0000A8CA0000}"/>
    <cellStyle name="20% - Accent1 8 3 6 2 2" xfId="52064" xr:uid="{00000000-0005-0000-0000-0000A9CA0000}"/>
    <cellStyle name="20% - Accent1 8 3 6 2 2 2" xfId="52065" xr:uid="{00000000-0005-0000-0000-0000AACA0000}"/>
    <cellStyle name="20% - Accent1 8 3 6 2 3" xfId="52066" xr:uid="{00000000-0005-0000-0000-0000ABCA0000}"/>
    <cellStyle name="20% - Accent1 8 3 6 3" xfId="52067" xr:uid="{00000000-0005-0000-0000-0000ACCA0000}"/>
    <cellStyle name="20% - Accent1 8 3 6 3 2" xfId="52068" xr:uid="{00000000-0005-0000-0000-0000ADCA0000}"/>
    <cellStyle name="20% - Accent1 8 3 6 4" xfId="52069" xr:uid="{00000000-0005-0000-0000-0000AECA0000}"/>
    <cellStyle name="20% - Accent1 8 3 7" xfId="52070" xr:uid="{00000000-0005-0000-0000-0000AFCA0000}"/>
    <cellStyle name="20% - Accent1 8 3 7 2" xfId="52071" xr:uid="{00000000-0005-0000-0000-0000B0CA0000}"/>
    <cellStyle name="20% - Accent1 8 3 7 2 2" xfId="52072" xr:uid="{00000000-0005-0000-0000-0000B1CA0000}"/>
    <cellStyle name="20% - Accent1 8 3 7 3" xfId="52073" xr:uid="{00000000-0005-0000-0000-0000B2CA0000}"/>
    <cellStyle name="20% - Accent1 8 3 8" xfId="52074" xr:uid="{00000000-0005-0000-0000-0000B3CA0000}"/>
    <cellStyle name="20% - Accent1 8 3 8 2" xfId="52075" xr:uid="{00000000-0005-0000-0000-0000B4CA0000}"/>
    <cellStyle name="20% - Accent1 8 3 8 2 2" xfId="52076" xr:uid="{00000000-0005-0000-0000-0000B5CA0000}"/>
    <cellStyle name="20% - Accent1 8 3 8 3" xfId="52077" xr:uid="{00000000-0005-0000-0000-0000B6CA0000}"/>
    <cellStyle name="20% - Accent1 8 3 9" xfId="52078" xr:uid="{00000000-0005-0000-0000-0000B7CA0000}"/>
    <cellStyle name="20% - Accent1 8 3 9 2" xfId="52079" xr:uid="{00000000-0005-0000-0000-0000B8CA0000}"/>
    <cellStyle name="20% - Accent1 8 4" xfId="52080" xr:uid="{00000000-0005-0000-0000-0000B9CA0000}"/>
    <cellStyle name="20% - Accent1 8 4 10" xfId="52081" xr:uid="{00000000-0005-0000-0000-0000BACA0000}"/>
    <cellStyle name="20% - Accent1 8 4 10 2" xfId="52082" xr:uid="{00000000-0005-0000-0000-0000BBCA0000}"/>
    <cellStyle name="20% - Accent1 8 4 11" xfId="52083" xr:uid="{00000000-0005-0000-0000-0000BCCA0000}"/>
    <cellStyle name="20% - Accent1 8 4 2" xfId="52084" xr:uid="{00000000-0005-0000-0000-0000BDCA0000}"/>
    <cellStyle name="20% - Accent1 8 4 2 2" xfId="52085" xr:uid="{00000000-0005-0000-0000-0000BECA0000}"/>
    <cellStyle name="20% - Accent1 8 4 2 2 2" xfId="52086" xr:uid="{00000000-0005-0000-0000-0000BFCA0000}"/>
    <cellStyle name="20% - Accent1 8 4 2 2 2 2" xfId="52087" xr:uid="{00000000-0005-0000-0000-0000C0CA0000}"/>
    <cellStyle name="20% - Accent1 8 4 2 2 2 2 2" xfId="52088" xr:uid="{00000000-0005-0000-0000-0000C1CA0000}"/>
    <cellStyle name="20% - Accent1 8 4 2 2 2 3" xfId="52089" xr:uid="{00000000-0005-0000-0000-0000C2CA0000}"/>
    <cellStyle name="20% - Accent1 8 4 2 2 3" xfId="52090" xr:uid="{00000000-0005-0000-0000-0000C3CA0000}"/>
    <cellStyle name="20% - Accent1 8 4 2 2 3 2" xfId="52091" xr:uid="{00000000-0005-0000-0000-0000C4CA0000}"/>
    <cellStyle name="20% - Accent1 8 4 2 2 4" xfId="52092" xr:uid="{00000000-0005-0000-0000-0000C5CA0000}"/>
    <cellStyle name="20% - Accent1 8 4 2 3" xfId="52093" xr:uid="{00000000-0005-0000-0000-0000C6CA0000}"/>
    <cellStyle name="20% - Accent1 8 4 2 3 2" xfId="52094" xr:uid="{00000000-0005-0000-0000-0000C7CA0000}"/>
    <cellStyle name="20% - Accent1 8 4 2 3 2 2" xfId="52095" xr:uid="{00000000-0005-0000-0000-0000C8CA0000}"/>
    <cellStyle name="20% - Accent1 8 4 2 3 2 2 2" xfId="52096" xr:uid="{00000000-0005-0000-0000-0000C9CA0000}"/>
    <cellStyle name="20% - Accent1 8 4 2 3 2 3" xfId="52097" xr:uid="{00000000-0005-0000-0000-0000CACA0000}"/>
    <cellStyle name="20% - Accent1 8 4 2 3 3" xfId="52098" xr:uid="{00000000-0005-0000-0000-0000CBCA0000}"/>
    <cellStyle name="20% - Accent1 8 4 2 3 3 2" xfId="52099" xr:uid="{00000000-0005-0000-0000-0000CCCA0000}"/>
    <cellStyle name="20% - Accent1 8 4 2 3 4" xfId="52100" xr:uid="{00000000-0005-0000-0000-0000CDCA0000}"/>
    <cellStyle name="20% - Accent1 8 4 2 4" xfId="52101" xr:uid="{00000000-0005-0000-0000-0000CECA0000}"/>
    <cellStyle name="20% - Accent1 8 4 2 4 2" xfId="52102" xr:uid="{00000000-0005-0000-0000-0000CFCA0000}"/>
    <cellStyle name="20% - Accent1 8 4 2 4 2 2" xfId="52103" xr:uid="{00000000-0005-0000-0000-0000D0CA0000}"/>
    <cellStyle name="20% - Accent1 8 4 2 4 2 2 2" xfId="52104" xr:uid="{00000000-0005-0000-0000-0000D1CA0000}"/>
    <cellStyle name="20% - Accent1 8 4 2 4 2 3" xfId="52105" xr:uid="{00000000-0005-0000-0000-0000D2CA0000}"/>
    <cellStyle name="20% - Accent1 8 4 2 4 3" xfId="52106" xr:uid="{00000000-0005-0000-0000-0000D3CA0000}"/>
    <cellStyle name="20% - Accent1 8 4 2 4 3 2" xfId="52107" xr:uid="{00000000-0005-0000-0000-0000D4CA0000}"/>
    <cellStyle name="20% - Accent1 8 4 2 4 4" xfId="52108" xr:uid="{00000000-0005-0000-0000-0000D5CA0000}"/>
    <cellStyle name="20% - Accent1 8 4 2 5" xfId="52109" xr:uid="{00000000-0005-0000-0000-0000D6CA0000}"/>
    <cellStyle name="20% - Accent1 8 4 2 5 2" xfId="52110" xr:uid="{00000000-0005-0000-0000-0000D7CA0000}"/>
    <cellStyle name="20% - Accent1 8 4 2 5 2 2" xfId="52111" xr:uid="{00000000-0005-0000-0000-0000D8CA0000}"/>
    <cellStyle name="20% - Accent1 8 4 2 5 3" xfId="52112" xr:uid="{00000000-0005-0000-0000-0000D9CA0000}"/>
    <cellStyle name="20% - Accent1 8 4 2 6" xfId="52113" xr:uid="{00000000-0005-0000-0000-0000DACA0000}"/>
    <cellStyle name="20% - Accent1 8 4 2 6 2" xfId="52114" xr:uid="{00000000-0005-0000-0000-0000DBCA0000}"/>
    <cellStyle name="20% - Accent1 8 4 2 6 2 2" xfId="52115" xr:uid="{00000000-0005-0000-0000-0000DCCA0000}"/>
    <cellStyle name="20% - Accent1 8 4 2 6 3" xfId="52116" xr:uid="{00000000-0005-0000-0000-0000DDCA0000}"/>
    <cellStyle name="20% - Accent1 8 4 2 7" xfId="52117" xr:uid="{00000000-0005-0000-0000-0000DECA0000}"/>
    <cellStyle name="20% - Accent1 8 4 2 7 2" xfId="52118" xr:uid="{00000000-0005-0000-0000-0000DFCA0000}"/>
    <cellStyle name="20% - Accent1 8 4 2 8" xfId="52119" xr:uid="{00000000-0005-0000-0000-0000E0CA0000}"/>
    <cellStyle name="20% - Accent1 8 4 2 8 2" xfId="52120" xr:uid="{00000000-0005-0000-0000-0000E1CA0000}"/>
    <cellStyle name="20% - Accent1 8 4 2 9" xfId="52121" xr:uid="{00000000-0005-0000-0000-0000E2CA0000}"/>
    <cellStyle name="20% - Accent1 8 4 3" xfId="52122" xr:uid="{00000000-0005-0000-0000-0000E3CA0000}"/>
    <cellStyle name="20% - Accent1 8 4 3 2" xfId="52123" xr:uid="{00000000-0005-0000-0000-0000E4CA0000}"/>
    <cellStyle name="20% - Accent1 8 4 3 2 2" xfId="52124" xr:uid="{00000000-0005-0000-0000-0000E5CA0000}"/>
    <cellStyle name="20% - Accent1 8 4 3 2 2 2" xfId="52125" xr:uid="{00000000-0005-0000-0000-0000E6CA0000}"/>
    <cellStyle name="20% - Accent1 8 4 3 2 2 2 2" xfId="52126" xr:uid="{00000000-0005-0000-0000-0000E7CA0000}"/>
    <cellStyle name="20% - Accent1 8 4 3 2 2 3" xfId="52127" xr:uid="{00000000-0005-0000-0000-0000E8CA0000}"/>
    <cellStyle name="20% - Accent1 8 4 3 2 3" xfId="52128" xr:uid="{00000000-0005-0000-0000-0000E9CA0000}"/>
    <cellStyle name="20% - Accent1 8 4 3 2 3 2" xfId="52129" xr:uid="{00000000-0005-0000-0000-0000EACA0000}"/>
    <cellStyle name="20% - Accent1 8 4 3 2 4" xfId="52130" xr:uid="{00000000-0005-0000-0000-0000EBCA0000}"/>
    <cellStyle name="20% - Accent1 8 4 3 3" xfId="52131" xr:uid="{00000000-0005-0000-0000-0000ECCA0000}"/>
    <cellStyle name="20% - Accent1 8 4 3 3 2" xfId="52132" xr:uid="{00000000-0005-0000-0000-0000EDCA0000}"/>
    <cellStyle name="20% - Accent1 8 4 3 3 2 2" xfId="52133" xr:uid="{00000000-0005-0000-0000-0000EECA0000}"/>
    <cellStyle name="20% - Accent1 8 4 3 3 2 2 2" xfId="52134" xr:uid="{00000000-0005-0000-0000-0000EFCA0000}"/>
    <cellStyle name="20% - Accent1 8 4 3 3 2 3" xfId="52135" xr:uid="{00000000-0005-0000-0000-0000F0CA0000}"/>
    <cellStyle name="20% - Accent1 8 4 3 3 3" xfId="52136" xr:uid="{00000000-0005-0000-0000-0000F1CA0000}"/>
    <cellStyle name="20% - Accent1 8 4 3 3 3 2" xfId="52137" xr:uid="{00000000-0005-0000-0000-0000F2CA0000}"/>
    <cellStyle name="20% - Accent1 8 4 3 3 4" xfId="52138" xr:uid="{00000000-0005-0000-0000-0000F3CA0000}"/>
    <cellStyle name="20% - Accent1 8 4 3 4" xfId="52139" xr:uid="{00000000-0005-0000-0000-0000F4CA0000}"/>
    <cellStyle name="20% - Accent1 8 4 3 4 2" xfId="52140" xr:uid="{00000000-0005-0000-0000-0000F5CA0000}"/>
    <cellStyle name="20% - Accent1 8 4 3 4 2 2" xfId="52141" xr:uid="{00000000-0005-0000-0000-0000F6CA0000}"/>
    <cellStyle name="20% - Accent1 8 4 3 4 2 2 2" xfId="52142" xr:uid="{00000000-0005-0000-0000-0000F7CA0000}"/>
    <cellStyle name="20% - Accent1 8 4 3 4 2 3" xfId="52143" xr:uid="{00000000-0005-0000-0000-0000F8CA0000}"/>
    <cellStyle name="20% - Accent1 8 4 3 4 3" xfId="52144" xr:uid="{00000000-0005-0000-0000-0000F9CA0000}"/>
    <cellStyle name="20% - Accent1 8 4 3 4 3 2" xfId="52145" xr:uid="{00000000-0005-0000-0000-0000FACA0000}"/>
    <cellStyle name="20% - Accent1 8 4 3 4 4" xfId="52146" xr:uid="{00000000-0005-0000-0000-0000FBCA0000}"/>
    <cellStyle name="20% - Accent1 8 4 3 5" xfId="52147" xr:uid="{00000000-0005-0000-0000-0000FCCA0000}"/>
    <cellStyle name="20% - Accent1 8 4 3 5 2" xfId="52148" xr:uid="{00000000-0005-0000-0000-0000FDCA0000}"/>
    <cellStyle name="20% - Accent1 8 4 3 5 2 2" xfId="52149" xr:uid="{00000000-0005-0000-0000-0000FECA0000}"/>
    <cellStyle name="20% - Accent1 8 4 3 5 3" xfId="52150" xr:uid="{00000000-0005-0000-0000-0000FFCA0000}"/>
    <cellStyle name="20% - Accent1 8 4 3 6" xfId="52151" xr:uid="{00000000-0005-0000-0000-000000CB0000}"/>
    <cellStyle name="20% - Accent1 8 4 3 6 2" xfId="52152" xr:uid="{00000000-0005-0000-0000-000001CB0000}"/>
    <cellStyle name="20% - Accent1 8 4 3 6 2 2" xfId="52153" xr:uid="{00000000-0005-0000-0000-000002CB0000}"/>
    <cellStyle name="20% - Accent1 8 4 3 6 3" xfId="52154" xr:uid="{00000000-0005-0000-0000-000003CB0000}"/>
    <cellStyle name="20% - Accent1 8 4 3 7" xfId="52155" xr:uid="{00000000-0005-0000-0000-000004CB0000}"/>
    <cellStyle name="20% - Accent1 8 4 3 7 2" xfId="52156" xr:uid="{00000000-0005-0000-0000-000005CB0000}"/>
    <cellStyle name="20% - Accent1 8 4 3 8" xfId="52157" xr:uid="{00000000-0005-0000-0000-000006CB0000}"/>
    <cellStyle name="20% - Accent1 8 4 3 8 2" xfId="52158" xr:uid="{00000000-0005-0000-0000-000007CB0000}"/>
    <cellStyle name="20% - Accent1 8 4 3 9" xfId="52159" xr:uid="{00000000-0005-0000-0000-000008CB0000}"/>
    <cellStyle name="20% - Accent1 8 4 4" xfId="52160" xr:uid="{00000000-0005-0000-0000-000009CB0000}"/>
    <cellStyle name="20% - Accent1 8 4 4 2" xfId="52161" xr:uid="{00000000-0005-0000-0000-00000ACB0000}"/>
    <cellStyle name="20% - Accent1 8 4 4 2 2" xfId="52162" xr:uid="{00000000-0005-0000-0000-00000BCB0000}"/>
    <cellStyle name="20% - Accent1 8 4 4 2 2 2" xfId="52163" xr:uid="{00000000-0005-0000-0000-00000CCB0000}"/>
    <cellStyle name="20% - Accent1 8 4 4 2 3" xfId="52164" xr:uid="{00000000-0005-0000-0000-00000DCB0000}"/>
    <cellStyle name="20% - Accent1 8 4 4 3" xfId="52165" xr:uid="{00000000-0005-0000-0000-00000ECB0000}"/>
    <cellStyle name="20% - Accent1 8 4 4 3 2" xfId="52166" xr:uid="{00000000-0005-0000-0000-00000FCB0000}"/>
    <cellStyle name="20% - Accent1 8 4 4 4" xfId="52167" xr:uid="{00000000-0005-0000-0000-000010CB0000}"/>
    <cellStyle name="20% - Accent1 8 4 5" xfId="52168" xr:uid="{00000000-0005-0000-0000-000011CB0000}"/>
    <cellStyle name="20% - Accent1 8 4 5 2" xfId="52169" xr:uid="{00000000-0005-0000-0000-000012CB0000}"/>
    <cellStyle name="20% - Accent1 8 4 5 2 2" xfId="52170" xr:uid="{00000000-0005-0000-0000-000013CB0000}"/>
    <cellStyle name="20% - Accent1 8 4 5 2 2 2" xfId="52171" xr:uid="{00000000-0005-0000-0000-000014CB0000}"/>
    <cellStyle name="20% - Accent1 8 4 5 2 3" xfId="52172" xr:uid="{00000000-0005-0000-0000-000015CB0000}"/>
    <cellStyle name="20% - Accent1 8 4 5 3" xfId="52173" xr:uid="{00000000-0005-0000-0000-000016CB0000}"/>
    <cellStyle name="20% - Accent1 8 4 5 3 2" xfId="52174" xr:uid="{00000000-0005-0000-0000-000017CB0000}"/>
    <cellStyle name="20% - Accent1 8 4 5 4" xfId="52175" xr:uid="{00000000-0005-0000-0000-000018CB0000}"/>
    <cellStyle name="20% - Accent1 8 4 6" xfId="52176" xr:uid="{00000000-0005-0000-0000-000019CB0000}"/>
    <cellStyle name="20% - Accent1 8 4 6 2" xfId="52177" xr:uid="{00000000-0005-0000-0000-00001ACB0000}"/>
    <cellStyle name="20% - Accent1 8 4 6 2 2" xfId="52178" xr:uid="{00000000-0005-0000-0000-00001BCB0000}"/>
    <cellStyle name="20% - Accent1 8 4 6 2 2 2" xfId="52179" xr:uid="{00000000-0005-0000-0000-00001CCB0000}"/>
    <cellStyle name="20% - Accent1 8 4 6 2 3" xfId="52180" xr:uid="{00000000-0005-0000-0000-00001DCB0000}"/>
    <cellStyle name="20% - Accent1 8 4 6 3" xfId="52181" xr:uid="{00000000-0005-0000-0000-00001ECB0000}"/>
    <cellStyle name="20% - Accent1 8 4 6 3 2" xfId="52182" xr:uid="{00000000-0005-0000-0000-00001FCB0000}"/>
    <cellStyle name="20% - Accent1 8 4 6 4" xfId="52183" xr:uid="{00000000-0005-0000-0000-000020CB0000}"/>
    <cellStyle name="20% - Accent1 8 4 7" xfId="52184" xr:uid="{00000000-0005-0000-0000-000021CB0000}"/>
    <cellStyle name="20% - Accent1 8 4 7 2" xfId="52185" xr:uid="{00000000-0005-0000-0000-000022CB0000}"/>
    <cellStyle name="20% - Accent1 8 4 7 2 2" xfId="52186" xr:uid="{00000000-0005-0000-0000-000023CB0000}"/>
    <cellStyle name="20% - Accent1 8 4 7 3" xfId="52187" xr:uid="{00000000-0005-0000-0000-000024CB0000}"/>
    <cellStyle name="20% - Accent1 8 4 8" xfId="52188" xr:uid="{00000000-0005-0000-0000-000025CB0000}"/>
    <cellStyle name="20% - Accent1 8 4 8 2" xfId="52189" xr:uid="{00000000-0005-0000-0000-000026CB0000}"/>
    <cellStyle name="20% - Accent1 8 4 8 2 2" xfId="52190" xr:uid="{00000000-0005-0000-0000-000027CB0000}"/>
    <cellStyle name="20% - Accent1 8 4 8 3" xfId="52191" xr:uid="{00000000-0005-0000-0000-000028CB0000}"/>
    <cellStyle name="20% - Accent1 8 4 9" xfId="52192" xr:uid="{00000000-0005-0000-0000-000029CB0000}"/>
    <cellStyle name="20% - Accent1 8 4 9 2" xfId="52193" xr:uid="{00000000-0005-0000-0000-00002ACB0000}"/>
    <cellStyle name="20% - Accent1 8 5" xfId="52194" xr:uid="{00000000-0005-0000-0000-00002BCB0000}"/>
    <cellStyle name="20% - Accent1 8 5 10" xfId="52195" xr:uid="{00000000-0005-0000-0000-00002CCB0000}"/>
    <cellStyle name="20% - Accent1 8 5 10 2" xfId="52196" xr:uid="{00000000-0005-0000-0000-00002DCB0000}"/>
    <cellStyle name="20% - Accent1 8 5 11" xfId="52197" xr:uid="{00000000-0005-0000-0000-00002ECB0000}"/>
    <cellStyle name="20% - Accent1 8 5 2" xfId="52198" xr:uid="{00000000-0005-0000-0000-00002FCB0000}"/>
    <cellStyle name="20% - Accent1 8 5 2 2" xfId="52199" xr:uid="{00000000-0005-0000-0000-000030CB0000}"/>
    <cellStyle name="20% - Accent1 8 5 2 2 2" xfId="52200" xr:uid="{00000000-0005-0000-0000-000031CB0000}"/>
    <cellStyle name="20% - Accent1 8 5 2 2 2 2" xfId="52201" xr:uid="{00000000-0005-0000-0000-000032CB0000}"/>
    <cellStyle name="20% - Accent1 8 5 2 2 2 2 2" xfId="52202" xr:uid="{00000000-0005-0000-0000-000033CB0000}"/>
    <cellStyle name="20% - Accent1 8 5 2 2 2 3" xfId="52203" xr:uid="{00000000-0005-0000-0000-000034CB0000}"/>
    <cellStyle name="20% - Accent1 8 5 2 2 3" xfId="52204" xr:uid="{00000000-0005-0000-0000-000035CB0000}"/>
    <cellStyle name="20% - Accent1 8 5 2 2 3 2" xfId="52205" xr:uid="{00000000-0005-0000-0000-000036CB0000}"/>
    <cellStyle name="20% - Accent1 8 5 2 2 4" xfId="52206" xr:uid="{00000000-0005-0000-0000-000037CB0000}"/>
    <cellStyle name="20% - Accent1 8 5 2 3" xfId="52207" xr:uid="{00000000-0005-0000-0000-000038CB0000}"/>
    <cellStyle name="20% - Accent1 8 5 2 3 2" xfId="52208" xr:uid="{00000000-0005-0000-0000-000039CB0000}"/>
    <cellStyle name="20% - Accent1 8 5 2 3 2 2" xfId="52209" xr:uid="{00000000-0005-0000-0000-00003ACB0000}"/>
    <cellStyle name="20% - Accent1 8 5 2 3 2 2 2" xfId="52210" xr:uid="{00000000-0005-0000-0000-00003BCB0000}"/>
    <cellStyle name="20% - Accent1 8 5 2 3 2 3" xfId="52211" xr:uid="{00000000-0005-0000-0000-00003CCB0000}"/>
    <cellStyle name="20% - Accent1 8 5 2 3 3" xfId="52212" xr:uid="{00000000-0005-0000-0000-00003DCB0000}"/>
    <cellStyle name="20% - Accent1 8 5 2 3 3 2" xfId="52213" xr:uid="{00000000-0005-0000-0000-00003ECB0000}"/>
    <cellStyle name="20% - Accent1 8 5 2 3 4" xfId="52214" xr:uid="{00000000-0005-0000-0000-00003FCB0000}"/>
    <cellStyle name="20% - Accent1 8 5 2 4" xfId="52215" xr:uid="{00000000-0005-0000-0000-000040CB0000}"/>
    <cellStyle name="20% - Accent1 8 5 2 4 2" xfId="52216" xr:uid="{00000000-0005-0000-0000-000041CB0000}"/>
    <cellStyle name="20% - Accent1 8 5 2 4 2 2" xfId="52217" xr:uid="{00000000-0005-0000-0000-000042CB0000}"/>
    <cellStyle name="20% - Accent1 8 5 2 4 2 2 2" xfId="52218" xr:uid="{00000000-0005-0000-0000-000043CB0000}"/>
    <cellStyle name="20% - Accent1 8 5 2 4 2 3" xfId="52219" xr:uid="{00000000-0005-0000-0000-000044CB0000}"/>
    <cellStyle name="20% - Accent1 8 5 2 4 3" xfId="52220" xr:uid="{00000000-0005-0000-0000-000045CB0000}"/>
    <cellStyle name="20% - Accent1 8 5 2 4 3 2" xfId="52221" xr:uid="{00000000-0005-0000-0000-000046CB0000}"/>
    <cellStyle name="20% - Accent1 8 5 2 4 4" xfId="52222" xr:uid="{00000000-0005-0000-0000-000047CB0000}"/>
    <cellStyle name="20% - Accent1 8 5 2 5" xfId="52223" xr:uid="{00000000-0005-0000-0000-000048CB0000}"/>
    <cellStyle name="20% - Accent1 8 5 2 5 2" xfId="52224" xr:uid="{00000000-0005-0000-0000-000049CB0000}"/>
    <cellStyle name="20% - Accent1 8 5 2 5 2 2" xfId="52225" xr:uid="{00000000-0005-0000-0000-00004ACB0000}"/>
    <cellStyle name="20% - Accent1 8 5 2 5 3" xfId="52226" xr:uid="{00000000-0005-0000-0000-00004BCB0000}"/>
    <cellStyle name="20% - Accent1 8 5 2 6" xfId="52227" xr:uid="{00000000-0005-0000-0000-00004CCB0000}"/>
    <cellStyle name="20% - Accent1 8 5 2 6 2" xfId="52228" xr:uid="{00000000-0005-0000-0000-00004DCB0000}"/>
    <cellStyle name="20% - Accent1 8 5 2 6 2 2" xfId="52229" xr:uid="{00000000-0005-0000-0000-00004ECB0000}"/>
    <cellStyle name="20% - Accent1 8 5 2 6 3" xfId="52230" xr:uid="{00000000-0005-0000-0000-00004FCB0000}"/>
    <cellStyle name="20% - Accent1 8 5 2 7" xfId="52231" xr:uid="{00000000-0005-0000-0000-000050CB0000}"/>
    <cellStyle name="20% - Accent1 8 5 2 7 2" xfId="52232" xr:uid="{00000000-0005-0000-0000-000051CB0000}"/>
    <cellStyle name="20% - Accent1 8 5 2 8" xfId="52233" xr:uid="{00000000-0005-0000-0000-000052CB0000}"/>
    <cellStyle name="20% - Accent1 8 5 2 8 2" xfId="52234" xr:uid="{00000000-0005-0000-0000-000053CB0000}"/>
    <cellStyle name="20% - Accent1 8 5 2 9" xfId="52235" xr:uid="{00000000-0005-0000-0000-000054CB0000}"/>
    <cellStyle name="20% - Accent1 8 5 3" xfId="52236" xr:uid="{00000000-0005-0000-0000-000055CB0000}"/>
    <cellStyle name="20% - Accent1 8 5 3 2" xfId="52237" xr:uid="{00000000-0005-0000-0000-000056CB0000}"/>
    <cellStyle name="20% - Accent1 8 5 3 2 2" xfId="52238" xr:uid="{00000000-0005-0000-0000-000057CB0000}"/>
    <cellStyle name="20% - Accent1 8 5 3 2 2 2" xfId="52239" xr:uid="{00000000-0005-0000-0000-000058CB0000}"/>
    <cellStyle name="20% - Accent1 8 5 3 2 2 2 2" xfId="52240" xr:uid="{00000000-0005-0000-0000-000059CB0000}"/>
    <cellStyle name="20% - Accent1 8 5 3 2 2 3" xfId="52241" xr:uid="{00000000-0005-0000-0000-00005ACB0000}"/>
    <cellStyle name="20% - Accent1 8 5 3 2 3" xfId="52242" xr:uid="{00000000-0005-0000-0000-00005BCB0000}"/>
    <cellStyle name="20% - Accent1 8 5 3 2 3 2" xfId="52243" xr:uid="{00000000-0005-0000-0000-00005CCB0000}"/>
    <cellStyle name="20% - Accent1 8 5 3 2 4" xfId="52244" xr:uid="{00000000-0005-0000-0000-00005DCB0000}"/>
    <cellStyle name="20% - Accent1 8 5 3 3" xfId="52245" xr:uid="{00000000-0005-0000-0000-00005ECB0000}"/>
    <cellStyle name="20% - Accent1 8 5 3 3 2" xfId="52246" xr:uid="{00000000-0005-0000-0000-00005FCB0000}"/>
    <cellStyle name="20% - Accent1 8 5 3 3 2 2" xfId="52247" xr:uid="{00000000-0005-0000-0000-000060CB0000}"/>
    <cellStyle name="20% - Accent1 8 5 3 3 2 2 2" xfId="52248" xr:uid="{00000000-0005-0000-0000-000061CB0000}"/>
    <cellStyle name="20% - Accent1 8 5 3 3 2 3" xfId="52249" xr:uid="{00000000-0005-0000-0000-000062CB0000}"/>
    <cellStyle name="20% - Accent1 8 5 3 3 3" xfId="52250" xr:uid="{00000000-0005-0000-0000-000063CB0000}"/>
    <cellStyle name="20% - Accent1 8 5 3 3 3 2" xfId="52251" xr:uid="{00000000-0005-0000-0000-000064CB0000}"/>
    <cellStyle name="20% - Accent1 8 5 3 3 4" xfId="52252" xr:uid="{00000000-0005-0000-0000-000065CB0000}"/>
    <cellStyle name="20% - Accent1 8 5 3 4" xfId="52253" xr:uid="{00000000-0005-0000-0000-000066CB0000}"/>
    <cellStyle name="20% - Accent1 8 5 3 4 2" xfId="52254" xr:uid="{00000000-0005-0000-0000-000067CB0000}"/>
    <cellStyle name="20% - Accent1 8 5 3 4 2 2" xfId="52255" xr:uid="{00000000-0005-0000-0000-000068CB0000}"/>
    <cellStyle name="20% - Accent1 8 5 3 4 2 2 2" xfId="52256" xr:uid="{00000000-0005-0000-0000-000069CB0000}"/>
    <cellStyle name="20% - Accent1 8 5 3 4 2 3" xfId="52257" xr:uid="{00000000-0005-0000-0000-00006ACB0000}"/>
    <cellStyle name="20% - Accent1 8 5 3 4 3" xfId="52258" xr:uid="{00000000-0005-0000-0000-00006BCB0000}"/>
    <cellStyle name="20% - Accent1 8 5 3 4 3 2" xfId="52259" xr:uid="{00000000-0005-0000-0000-00006CCB0000}"/>
    <cellStyle name="20% - Accent1 8 5 3 4 4" xfId="52260" xr:uid="{00000000-0005-0000-0000-00006DCB0000}"/>
    <cellStyle name="20% - Accent1 8 5 3 5" xfId="52261" xr:uid="{00000000-0005-0000-0000-00006ECB0000}"/>
    <cellStyle name="20% - Accent1 8 5 3 5 2" xfId="52262" xr:uid="{00000000-0005-0000-0000-00006FCB0000}"/>
    <cellStyle name="20% - Accent1 8 5 3 5 2 2" xfId="52263" xr:uid="{00000000-0005-0000-0000-000070CB0000}"/>
    <cellStyle name="20% - Accent1 8 5 3 5 3" xfId="52264" xr:uid="{00000000-0005-0000-0000-000071CB0000}"/>
    <cellStyle name="20% - Accent1 8 5 3 6" xfId="52265" xr:uid="{00000000-0005-0000-0000-000072CB0000}"/>
    <cellStyle name="20% - Accent1 8 5 3 6 2" xfId="52266" xr:uid="{00000000-0005-0000-0000-000073CB0000}"/>
    <cellStyle name="20% - Accent1 8 5 3 6 2 2" xfId="52267" xr:uid="{00000000-0005-0000-0000-000074CB0000}"/>
    <cellStyle name="20% - Accent1 8 5 3 6 3" xfId="52268" xr:uid="{00000000-0005-0000-0000-000075CB0000}"/>
    <cellStyle name="20% - Accent1 8 5 3 7" xfId="52269" xr:uid="{00000000-0005-0000-0000-000076CB0000}"/>
    <cellStyle name="20% - Accent1 8 5 3 7 2" xfId="52270" xr:uid="{00000000-0005-0000-0000-000077CB0000}"/>
    <cellStyle name="20% - Accent1 8 5 3 8" xfId="52271" xr:uid="{00000000-0005-0000-0000-000078CB0000}"/>
    <cellStyle name="20% - Accent1 8 5 3 8 2" xfId="52272" xr:uid="{00000000-0005-0000-0000-000079CB0000}"/>
    <cellStyle name="20% - Accent1 8 5 3 9" xfId="52273" xr:uid="{00000000-0005-0000-0000-00007ACB0000}"/>
    <cellStyle name="20% - Accent1 8 5 4" xfId="52274" xr:uid="{00000000-0005-0000-0000-00007BCB0000}"/>
    <cellStyle name="20% - Accent1 8 5 4 2" xfId="52275" xr:uid="{00000000-0005-0000-0000-00007CCB0000}"/>
    <cellStyle name="20% - Accent1 8 5 4 2 2" xfId="52276" xr:uid="{00000000-0005-0000-0000-00007DCB0000}"/>
    <cellStyle name="20% - Accent1 8 5 4 2 2 2" xfId="52277" xr:uid="{00000000-0005-0000-0000-00007ECB0000}"/>
    <cellStyle name="20% - Accent1 8 5 4 2 3" xfId="52278" xr:uid="{00000000-0005-0000-0000-00007FCB0000}"/>
    <cellStyle name="20% - Accent1 8 5 4 3" xfId="52279" xr:uid="{00000000-0005-0000-0000-000080CB0000}"/>
    <cellStyle name="20% - Accent1 8 5 4 3 2" xfId="52280" xr:uid="{00000000-0005-0000-0000-000081CB0000}"/>
    <cellStyle name="20% - Accent1 8 5 4 4" xfId="52281" xr:uid="{00000000-0005-0000-0000-000082CB0000}"/>
    <cellStyle name="20% - Accent1 8 5 5" xfId="52282" xr:uid="{00000000-0005-0000-0000-000083CB0000}"/>
    <cellStyle name="20% - Accent1 8 5 5 2" xfId="52283" xr:uid="{00000000-0005-0000-0000-000084CB0000}"/>
    <cellStyle name="20% - Accent1 8 5 5 2 2" xfId="52284" xr:uid="{00000000-0005-0000-0000-000085CB0000}"/>
    <cellStyle name="20% - Accent1 8 5 5 2 2 2" xfId="52285" xr:uid="{00000000-0005-0000-0000-000086CB0000}"/>
    <cellStyle name="20% - Accent1 8 5 5 2 3" xfId="52286" xr:uid="{00000000-0005-0000-0000-000087CB0000}"/>
    <cellStyle name="20% - Accent1 8 5 5 3" xfId="52287" xr:uid="{00000000-0005-0000-0000-000088CB0000}"/>
    <cellStyle name="20% - Accent1 8 5 5 3 2" xfId="52288" xr:uid="{00000000-0005-0000-0000-000089CB0000}"/>
    <cellStyle name="20% - Accent1 8 5 5 4" xfId="52289" xr:uid="{00000000-0005-0000-0000-00008ACB0000}"/>
    <cellStyle name="20% - Accent1 8 5 6" xfId="52290" xr:uid="{00000000-0005-0000-0000-00008BCB0000}"/>
    <cellStyle name="20% - Accent1 8 5 6 2" xfId="52291" xr:uid="{00000000-0005-0000-0000-00008CCB0000}"/>
    <cellStyle name="20% - Accent1 8 5 6 2 2" xfId="52292" xr:uid="{00000000-0005-0000-0000-00008DCB0000}"/>
    <cellStyle name="20% - Accent1 8 5 6 2 2 2" xfId="52293" xr:uid="{00000000-0005-0000-0000-00008ECB0000}"/>
    <cellStyle name="20% - Accent1 8 5 6 2 3" xfId="52294" xr:uid="{00000000-0005-0000-0000-00008FCB0000}"/>
    <cellStyle name="20% - Accent1 8 5 6 3" xfId="52295" xr:uid="{00000000-0005-0000-0000-000090CB0000}"/>
    <cellStyle name="20% - Accent1 8 5 6 3 2" xfId="52296" xr:uid="{00000000-0005-0000-0000-000091CB0000}"/>
    <cellStyle name="20% - Accent1 8 5 6 4" xfId="52297" xr:uid="{00000000-0005-0000-0000-000092CB0000}"/>
    <cellStyle name="20% - Accent1 8 5 7" xfId="52298" xr:uid="{00000000-0005-0000-0000-000093CB0000}"/>
    <cellStyle name="20% - Accent1 8 5 7 2" xfId="52299" xr:uid="{00000000-0005-0000-0000-000094CB0000}"/>
    <cellStyle name="20% - Accent1 8 5 7 2 2" xfId="52300" xr:uid="{00000000-0005-0000-0000-000095CB0000}"/>
    <cellStyle name="20% - Accent1 8 5 7 3" xfId="52301" xr:uid="{00000000-0005-0000-0000-000096CB0000}"/>
    <cellStyle name="20% - Accent1 8 5 8" xfId="52302" xr:uid="{00000000-0005-0000-0000-000097CB0000}"/>
    <cellStyle name="20% - Accent1 8 5 8 2" xfId="52303" xr:uid="{00000000-0005-0000-0000-000098CB0000}"/>
    <cellStyle name="20% - Accent1 8 5 8 2 2" xfId="52304" xr:uid="{00000000-0005-0000-0000-000099CB0000}"/>
    <cellStyle name="20% - Accent1 8 5 8 3" xfId="52305" xr:uid="{00000000-0005-0000-0000-00009ACB0000}"/>
    <cellStyle name="20% - Accent1 8 5 9" xfId="52306" xr:uid="{00000000-0005-0000-0000-00009BCB0000}"/>
    <cellStyle name="20% - Accent1 8 5 9 2" xfId="52307" xr:uid="{00000000-0005-0000-0000-00009CCB0000}"/>
    <cellStyle name="20% - Accent1 8 6" xfId="52308" xr:uid="{00000000-0005-0000-0000-00009DCB0000}"/>
    <cellStyle name="20% - Accent1 8 6 2" xfId="52309" xr:uid="{00000000-0005-0000-0000-00009ECB0000}"/>
    <cellStyle name="20% - Accent1 8 6 2 2" xfId="52310" xr:uid="{00000000-0005-0000-0000-00009FCB0000}"/>
    <cellStyle name="20% - Accent1 8 6 2 2 2" xfId="52311" xr:uid="{00000000-0005-0000-0000-0000A0CB0000}"/>
    <cellStyle name="20% - Accent1 8 6 2 2 2 2" xfId="52312" xr:uid="{00000000-0005-0000-0000-0000A1CB0000}"/>
    <cellStyle name="20% - Accent1 8 6 2 2 3" xfId="52313" xr:uid="{00000000-0005-0000-0000-0000A2CB0000}"/>
    <cellStyle name="20% - Accent1 8 6 2 3" xfId="52314" xr:uid="{00000000-0005-0000-0000-0000A3CB0000}"/>
    <cellStyle name="20% - Accent1 8 6 2 3 2" xfId="52315" xr:uid="{00000000-0005-0000-0000-0000A4CB0000}"/>
    <cellStyle name="20% - Accent1 8 6 2 4" xfId="52316" xr:uid="{00000000-0005-0000-0000-0000A5CB0000}"/>
    <cellStyle name="20% - Accent1 8 6 3" xfId="52317" xr:uid="{00000000-0005-0000-0000-0000A6CB0000}"/>
    <cellStyle name="20% - Accent1 8 6 3 2" xfId="52318" xr:uid="{00000000-0005-0000-0000-0000A7CB0000}"/>
    <cellStyle name="20% - Accent1 8 6 3 2 2" xfId="52319" xr:uid="{00000000-0005-0000-0000-0000A8CB0000}"/>
    <cellStyle name="20% - Accent1 8 6 3 2 2 2" xfId="52320" xr:uid="{00000000-0005-0000-0000-0000A9CB0000}"/>
    <cellStyle name="20% - Accent1 8 6 3 2 3" xfId="52321" xr:uid="{00000000-0005-0000-0000-0000AACB0000}"/>
    <cellStyle name="20% - Accent1 8 6 3 3" xfId="52322" xr:uid="{00000000-0005-0000-0000-0000ABCB0000}"/>
    <cellStyle name="20% - Accent1 8 6 3 3 2" xfId="52323" xr:uid="{00000000-0005-0000-0000-0000ACCB0000}"/>
    <cellStyle name="20% - Accent1 8 6 3 4" xfId="52324" xr:uid="{00000000-0005-0000-0000-0000ADCB0000}"/>
    <cellStyle name="20% - Accent1 8 6 4" xfId="52325" xr:uid="{00000000-0005-0000-0000-0000AECB0000}"/>
    <cellStyle name="20% - Accent1 8 6 4 2" xfId="52326" xr:uid="{00000000-0005-0000-0000-0000AFCB0000}"/>
    <cellStyle name="20% - Accent1 8 6 4 2 2" xfId="52327" xr:uid="{00000000-0005-0000-0000-0000B0CB0000}"/>
    <cellStyle name="20% - Accent1 8 6 4 2 2 2" xfId="52328" xr:uid="{00000000-0005-0000-0000-0000B1CB0000}"/>
    <cellStyle name="20% - Accent1 8 6 4 2 3" xfId="52329" xr:uid="{00000000-0005-0000-0000-0000B2CB0000}"/>
    <cellStyle name="20% - Accent1 8 6 4 3" xfId="52330" xr:uid="{00000000-0005-0000-0000-0000B3CB0000}"/>
    <cellStyle name="20% - Accent1 8 6 4 3 2" xfId="52331" xr:uid="{00000000-0005-0000-0000-0000B4CB0000}"/>
    <cellStyle name="20% - Accent1 8 6 4 4" xfId="52332" xr:uid="{00000000-0005-0000-0000-0000B5CB0000}"/>
    <cellStyle name="20% - Accent1 8 6 5" xfId="52333" xr:uid="{00000000-0005-0000-0000-0000B6CB0000}"/>
    <cellStyle name="20% - Accent1 8 6 5 2" xfId="52334" xr:uid="{00000000-0005-0000-0000-0000B7CB0000}"/>
    <cellStyle name="20% - Accent1 8 6 5 2 2" xfId="52335" xr:uid="{00000000-0005-0000-0000-0000B8CB0000}"/>
    <cellStyle name="20% - Accent1 8 6 5 3" xfId="52336" xr:uid="{00000000-0005-0000-0000-0000B9CB0000}"/>
    <cellStyle name="20% - Accent1 8 6 6" xfId="52337" xr:uid="{00000000-0005-0000-0000-0000BACB0000}"/>
    <cellStyle name="20% - Accent1 8 6 6 2" xfId="52338" xr:uid="{00000000-0005-0000-0000-0000BBCB0000}"/>
    <cellStyle name="20% - Accent1 8 6 6 2 2" xfId="52339" xr:uid="{00000000-0005-0000-0000-0000BCCB0000}"/>
    <cellStyle name="20% - Accent1 8 6 6 3" xfId="52340" xr:uid="{00000000-0005-0000-0000-0000BDCB0000}"/>
    <cellStyle name="20% - Accent1 8 6 7" xfId="52341" xr:uid="{00000000-0005-0000-0000-0000BECB0000}"/>
    <cellStyle name="20% - Accent1 8 6 7 2" xfId="52342" xr:uid="{00000000-0005-0000-0000-0000BFCB0000}"/>
    <cellStyle name="20% - Accent1 8 6 8" xfId="52343" xr:uid="{00000000-0005-0000-0000-0000C0CB0000}"/>
    <cellStyle name="20% - Accent1 8 6 8 2" xfId="52344" xr:uid="{00000000-0005-0000-0000-0000C1CB0000}"/>
    <cellStyle name="20% - Accent1 8 6 9" xfId="52345" xr:uid="{00000000-0005-0000-0000-0000C2CB0000}"/>
    <cellStyle name="20% - Accent1 8 7" xfId="52346" xr:uid="{00000000-0005-0000-0000-0000C3CB0000}"/>
    <cellStyle name="20% - Accent1 8 7 2" xfId="52347" xr:uid="{00000000-0005-0000-0000-0000C4CB0000}"/>
    <cellStyle name="20% - Accent1 8 7 2 2" xfId="52348" xr:uid="{00000000-0005-0000-0000-0000C5CB0000}"/>
    <cellStyle name="20% - Accent1 8 7 2 2 2" xfId="52349" xr:uid="{00000000-0005-0000-0000-0000C6CB0000}"/>
    <cellStyle name="20% - Accent1 8 7 2 2 2 2" xfId="52350" xr:uid="{00000000-0005-0000-0000-0000C7CB0000}"/>
    <cellStyle name="20% - Accent1 8 7 2 2 3" xfId="52351" xr:uid="{00000000-0005-0000-0000-0000C8CB0000}"/>
    <cellStyle name="20% - Accent1 8 7 2 3" xfId="52352" xr:uid="{00000000-0005-0000-0000-0000C9CB0000}"/>
    <cellStyle name="20% - Accent1 8 7 2 3 2" xfId="52353" xr:uid="{00000000-0005-0000-0000-0000CACB0000}"/>
    <cellStyle name="20% - Accent1 8 7 2 4" xfId="52354" xr:uid="{00000000-0005-0000-0000-0000CBCB0000}"/>
    <cellStyle name="20% - Accent1 8 7 3" xfId="52355" xr:uid="{00000000-0005-0000-0000-0000CCCB0000}"/>
    <cellStyle name="20% - Accent1 8 7 3 2" xfId="52356" xr:uid="{00000000-0005-0000-0000-0000CDCB0000}"/>
    <cellStyle name="20% - Accent1 8 7 3 2 2" xfId="52357" xr:uid="{00000000-0005-0000-0000-0000CECB0000}"/>
    <cellStyle name="20% - Accent1 8 7 3 2 2 2" xfId="52358" xr:uid="{00000000-0005-0000-0000-0000CFCB0000}"/>
    <cellStyle name="20% - Accent1 8 7 3 2 3" xfId="52359" xr:uid="{00000000-0005-0000-0000-0000D0CB0000}"/>
    <cellStyle name="20% - Accent1 8 7 3 3" xfId="52360" xr:uid="{00000000-0005-0000-0000-0000D1CB0000}"/>
    <cellStyle name="20% - Accent1 8 7 3 3 2" xfId="52361" xr:uid="{00000000-0005-0000-0000-0000D2CB0000}"/>
    <cellStyle name="20% - Accent1 8 7 3 4" xfId="52362" xr:uid="{00000000-0005-0000-0000-0000D3CB0000}"/>
    <cellStyle name="20% - Accent1 8 7 4" xfId="52363" xr:uid="{00000000-0005-0000-0000-0000D4CB0000}"/>
    <cellStyle name="20% - Accent1 8 7 4 2" xfId="52364" xr:uid="{00000000-0005-0000-0000-0000D5CB0000}"/>
    <cellStyle name="20% - Accent1 8 7 4 2 2" xfId="52365" xr:uid="{00000000-0005-0000-0000-0000D6CB0000}"/>
    <cellStyle name="20% - Accent1 8 7 4 2 2 2" xfId="52366" xr:uid="{00000000-0005-0000-0000-0000D7CB0000}"/>
    <cellStyle name="20% - Accent1 8 7 4 2 3" xfId="52367" xr:uid="{00000000-0005-0000-0000-0000D8CB0000}"/>
    <cellStyle name="20% - Accent1 8 7 4 3" xfId="52368" xr:uid="{00000000-0005-0000-0000-0000D9CB0000}"/>
    <cellStyle name="20% - Accent1 8 7 4 3 2" xfId="52369" xr:uid="{00000000-0005-0000-0000-0000DACB0000}"/>
    <cellStyle name="20% - Accent1 8 7 4 4" xfId="52370" xr:uid="{00000000-0005-0000-0000-0000DBCB0000}"/>
    <cellStyle name="20% - Accent1 8 7 5" xfId="52371" xr:uid="{00000000-0005-0000-0000-0000DCCB0000}"/>
    <cellStyle name="20% - Accent1 8 7 5 2" xfId="52372" xr:uid="{00000000-0005-0000-0000-0000DDCB0000}"/>
    <cellStyle name="20% - Accent1 8 7 5 2 2" xfId="52373" xr:uid="{00000000-0005-0000-0000-0000DECB0000}"/>
    <cellStyle name="20% - Accent1 8 7 5 3" xfId="52374" xr:uid="{00000000-0005-0000-0000-0000DFCB0000}"/>
    <cellStyle name="20% - Accent1 8 7 6" xfId="52375" xr:uid="{00000000-0005-0000-0000-0000E0CB0000}"/>
    <cellStyle name="20% - Accent1 8 7 6 2" xfId="52376" xr:uid="{00000000-0005-0000-0000-0000E1CB0000}"/>
    <cellStyle name="20% - Accent1 8 7 6 2 2" xfId="52377" xr:uid="{00000000-0005-0000-0000-0000E2CB0000}"/>
    <cellStyle name="20% - Accent1 8 7 6 3" xfId="52378" xr:uid="{00000000-0005-0000-0000-0000E3CB0000}"/>
    <cellStyle name="20% - Accent1 8 7 7" xfId="52379" xr:uid="{00000000-0005-0000-0000-0000E4CB0000}"/>
    <cellStyle name="20% - Accent1 8 7 7 2" xfId="52380" xr:uid="{00000000-0005-0000-0000-0000E5CB0000}"/>
    <cellStyle name="20% - Accent1 8 7 8" xfId="52381" xr:uid="{00000000-0005-0000-0000-0000E6CB0000}"/>
    <cellStyle name="20% - Accent1 8 7 8 2" xfId="52382" xr:uid="{00000000-0005-0000-0000-0000E7CB0000}"/>
    <cellStyle name="20% - Accent1 8 7 9" xfId="52383" xr:uid="{00000000-0005-0000-0000-0000E8CB0000}"/>
    <cellStyle name="20% - Accent1 8 8" xfId="52384" xr:uid="{00000000-0005-0000-0000-0000E9CB0000}"/>
    <cellStyle name="20% - Accent1 8 8 2" xfId="52385" xr:uid="{00000000-0005-0000-0000-0000EACB0000}"/>
    <cellStyle name="20% - Accent1 8 8 2 2" xfId="52386" xr:uid="{00000000-0005-0000-0000-0000EBCB0000}"/>
    <cellStyle name="20% - Accent1 8 8 2 2 2" xfId="52387" xr:uid="{00000000-0005-0000-0000-0000ECCB0000}"/>
    <cellStyle name="20% - Accent1 8 8 2 3" xfId="52388" xr:uid="{00000000-0005-0000-0000-0000EDCB0000}"/>
    <cellStyle name="20% - Accent1 8 8 3" xfId="52389" xr:uid="{00000000-0005-0000-0000-0000EECB0000}"/>
    <cellStyle name="20% - Accent1 8 8 3 2" xfId="52390" xr:uid="{00000000-0005-0000-0000-0000EFCB0000}"/>
    <cellStyle name="20% - Accent1 8 8 4" xfId="52391" xr:uid="{00000000-0005-0000-0000-0000F0CB0000}"/>
    <cellStyle name="20% - Accent1 8 9" xfId="52392" xr:uid="{00000000-0005-0000-0000-0000F1CB0000}"/>
    <cellStyle name="20% - Accent1 8 9 2" xfId="52393" xr:uid="{00000000-0005-0000-0000-0000F2CB0000}"/>
    <cellStyle name="20% - Accent1 8 9 2 2" xfId="52394" xr:uid="{00000000-0005-0000-0000-0000F3CB0000}"/>
    <cellStyle name="20% - Accent1 8 9 2 2 2" xfId="52395" xr:uid="{00000000-0005-0000-0000-0000F4CB0000}"/>
    <cellStyle name="20% - Accent1 8 9 2 3" xfId="52396" xr:uid="{00000000-0005-0000-0000-0000F5CB0000}"/>
    <cellStyle name="20% - Accent1 8 9 3" xfId="52397" xr:uid="{00000000-0005-0000-0000-0000F6CB0000}"/>
    <cellStyle name="20% - Accent1 8 9 3 2" xfId="52398" xr:uid="{00000000-0005-0000-0000-0000F7CB0000}"/>
    <cellStyle name="20% - Accent1 8 9 4" xfId="52399" xr:uid="{00000000-0005-0000-0000-0000F8CB0000}"/>
    <cellStyle name="20% - Accent1 9" xfId="52400" xr:uid="{00000000-0005-0000-0000-0000F9CB0000}"/>
    <cellStyle name="20% - Accent1 9 10" xfId="52401" xr:uid="{00000000-0005-0000-0000-0000FACB0000}"/>
    <cellStyle name="20% - Accent1 9 10 2" xfId="52402" xr:uid="{00000000-0005-0000-0000-0000FBCB0000}"/>
    <cellStyle name="20% - Accent1 9 10 2 2" xfId="52403" xr:uid="{00000000-0005-0000-0000-0000FCCB0000}"/>
    <cellStyle name="20% - Accent1 9 10 3" xfId="52404" xr:uid="{00000000-0005-0000-0000-0000FDCB0000}"/>
    <cellStyle name="20% - Accent1 9 11" xfId="52405" xr:uid="{00000000-0005-0000-0000-0000FECB0000}"/>
    <cellStyle name="20% - Accent1 9 11 2" xfId="52406" xr:uid="{00000000-0005-0000-0000-0000FFCB0000}"/>
    <cellStyle name="20% - Accent1 9 11 2 2" xfId="52407" xr:uid="{00000000-0005-0000-0000-000000CC0000}"/>
    <cellStyle name="20% - Accent1 9 11 3" xfId="52408" xr:uid="{00000000-0005-0000-0000-000001CC0000}"/>
    <cellStyle name="20% - Accent1 9 12" xfId="52409" xr:uid="{00000000-0005-0000-0000-000002CC0000}"/>
    <cellStyle name="20% - Accent1 9 12 2" xfId="52410" xr:uid="{00000000-0005-0000-0000-000003CC0000}"/>
    <cellStyle name="20% - Accent1 9 13" xfId="52411" xr:uid="{00000000-0005-0000-0000-000004CC0000}"/>
    <cellStyle name="20% - Accent1 9 13 2" xfId="52412" xr:uid="{00000000-0005-0000-0000-000005CC0000}"/>
    <cellStyle name="20% - Accent1 9 14" xfId="52413" xr:uid="{00000000-0005-0000-0000-000006CC0000}"/>
    <cellStyle name="20% - Accent1 9 2" xfId="52414" xr:uid="{00000000-0005-0000-0000-000007CC0000}"/>
    <cellStyle name="20% - Accent1 9 2 10" xfId="52415" xr:uid="{00000000-0005-0000-0000-000008CC0000}"/>
    <cellStyle name="20% - Accent1 9 2 10 2" xfId="52416" xr:uid="{00000000-0005-0000-0000-000009CC0000}"/>
    <cellStyle name="20% - Accent1 9 2 11" xfId="52417" xr:uid="{00000000-0005-0000-0000-00000ACC0000}"/>
    <cellStyle name="20% - Accent1 9 2 2" xfId="52418" xr:uid="{00000000-0005-0000-0000-00000BCC0000}"/>
    <cellStyle name="20% - Accent1 9 2 2 2" xfId="52419" xr:uid="{00000000-0005-0000-0000-00000CCC0000}"/>
    <cellStyle name="20% - Accent1 9 2 2 2 2" xfId="52420" xr:uid="{00000000-0005-0000-0000-00000DCC0000}"/>
    <cellStyle name="20% - Accent1 9 2 2 2 2 2" xfId="52421" xr:uid="{00000000-0005-0000-0000-00000ECC0000}"/>
    <cellStyle name="20% - Accent1 9 2 2 2 2 2 2" xfId="52422" xr:uid="{00000000-0005-0000-0000-00000FCC0000}"/>
    <cellStyle name="20% - Accent1 9 2 2 2 2 3" xfId="52423" xr:uid="{00000000-0005-0000-0000-000010CC0000}"/>
    <cellStyle name="20% - Accent1 9 2 2 2 3" xfId="52424" xr:uid="{00000000-0005-0000-0000-000011CC0000}"/>
    <cellStyle name="20% - Accent1 9 2 2 2 3 2" xfId="52425" xr:uid="{00000000-0005-0000-0000-000012CC0000}"/>
    <cellStyle name="20% - Accent1 9 2 2 2 4" xfId="52426" xr:uid="{00000000-0005-0000-0000-000013CC0000}"/>
    <cellStyle name="20% - Accent1 9 2 2 3" xfId="52427" xr:uid="{00000000-0005-0000-0000-000014CC0000}"/>
    <cellStyle name="20% - Accent1 9 2 2 3 2" xfId="52428" xr:uid="{00000000-0005-0000-0000-000015CC0000}"/>
    <cellStyle name="20% - Accent1 9 2 2 3 2 2" xfId="52429" xr:uid="{00000000-0005-0000-0000-000016CC0000}"/>
    <cellStyle name="20% - Accent1 9 2 2 3 2 2 2" xfId="52430" xr:uid="{00000000-0005-0000-0000-000017CC0000}"/>
    <cellStyle name="20% - Accent1 9 2 2 3 2 3" xfId="52431" xr:uid="{00000000-0005-0000-0000-000018CC0000}"/>
    <cellStyle name="20% - Accent1 9 2 2 3 3" xfId="52432" xr:uid="{00000000-0005-0000-0000-000019CC0000}"/>
    <cellStyle name="20% - Accent1 9 2 2 3 3 2" xfId="52433" xr:uid="{00000000-0005-0000-0000-00001ACC0000}"/>
    <cellStyle name="20% - Accent1 9 2 2 3 4" xfId="52434" xr:uid="{00000000-0005-0000-0000-00001BCC0000}"/>
    <cellStyle name="20% - Accent1 9 2 2 4" xfId="52435" xr:uid="{00000000-0005-0000-0000-00001CCC0000}"/>
    <cellStyle name="20% - Accent1 9 2 2 4 2" xfId="52436" xr:uid="{00000000-0005-0000-0000-00001DCC0000}"/>
    <cellStyle name="20% - Accent1 9 2 2 4 2 2" xfId="52437" xr:uid="{00000000-0005-0000-0000-00001ECC0000}"/>
    <cellStyle name="20% - Accent1 9 2 2 4 2 2 2" xfId="52438" xr:uid="{00000000-0005-0000-0000-00001FCC0000}"/>
    <cellStyle name="20% - Accent1 9 2 2 4 2 3" xfId="52439" xr:uid="{00000000-0005-0000-0000-000020CC0000}"/>
    <cellStyle name="20% - Accent1 9 2 2 4 3" xfId="52440" xr:uid="{00000000-0005-0000-0000-000021CC0000}"/>
    <cellStyle name="20% - Accent1 9 2 2 4 3 2" xfId="52441" xr:uid="{00000000-0005-0000-0000-000022CC0000}"/>
    <cellStyle name="20% - Accent1 9 2 2 4 4" xfId="52442" xr:uid="{00000000-0005-0000-0000-000023CC0000}"/>
    <cellStyle name="20% - Accent1 9 2 2 5" xfId="52443" xr:uid="{00000000-0005-0000-0000-000024CC0000}"/>
    <cellStyle name="20% - Accent1 9 2 2 5 2" xfId="52444" xr:uid="{00000000-0005-0000-0000-000025CC0000}"/>
    <cellStyle name="20% - Accent1 9 2 2 5 2 2" xfId="52445" xr:uid="{00000000-0005-0000-0000-000026CC0000}"/>
    <cellStyle name="20% - Accent1 9 2 2 5 3" xfId="52446" xr:uid="{00000000-0005-0000-0000-000027CC0000}"/>
    <cellStyle name="20% - Accent1 9 2 2 6" xfId="52447" xr:uid="{00000000-0005-0000-0000-000028CC0000}"/>
    <cellStyle name="20% - Accent1 9 2 2 6 2" xfId="52448" xr:uid="{00000000-0005-0000-0000-000029CC0000}"/>
    <cellStyle name="20% - Accent1 9 2 2 6 2 2" xfId="52449" xr:uid="{00000000-0005-0000-0000-00002ACC0000}"/>
    <cellStyle name="20% - Accent1 9 2 2 6 3" xfId="52450" xr:uid="{00000000-0005-0000-0000-00002BCC0000}"/>
    <cellStyle name="20% - Accent1 9 2 2 7" xfId="52451" xr:uid="{00000000-0005-0000-0000-00002CCC0000}"/>
    <cellStyle name="20% - Accent1 9 2 2 7 2" xfId="52452" xr:uid="{00000000-0005-0000-0000-00002DCC0000}"/>
    <cellStyle name="20% - Accent1 9 2 2 8" xfId="52453" xr:uid="{00000000-0005-0000-0000-00002ECC0000}"/>
    <cellStyle name="20% - Accent1 9 2 2 8 2" xfId="52454" xr:uid="{00000000-0005-0000-0000-00002FCC0000}"/>
    <cellStyle name="20% - Accent1 9 2 2 9" xfId="52455" xr:uid="{00000000-0005-0000-0000-000030CC0000}"/>
    <cellStyle name="20% - Accent1 9 2 3" xfId="52456" xr:uid="{00000000-0005-0000-0000-000031CC0000}"/>
    <cellStyle name="20% - Accent1 9 2 3 2" xfId="52457" xr:uid="{00000000-0005-0000-0000-000032CC0000}"/>
    <cellStyle name="20% - Accent1 9 2 3 2 2" xfId="52458" xr:uid="{00000000-0005-0000-0000-000033CC0000}"/>
    <cellStyle name="20% - Accent1 9 2 3 2 2 2" xfId="52459" xr:uid="{00000000-0005-0000-0000-000034CC0000}"/>
    <cellStyle name="20% - Accent1 9 2 3 2 2 2 2" xfId="52460" xr:uid="{00000000-0005-0000-0000-000035CC0000}"/>
    <cellStyle name="20% - Accent1 9 2 3 2 2 3" xfId="52461" xr:uid="{00000000-0005-0000-0000-000036CC0000}"/>
    <cellStyle name="20% - Accent1 9 2 3 2 3" xfId="52462" xr:uid="{00000000-0005-0000-0000-000037CC0000}"/>
    <cellStyle name="20% - Accent1 9 2 3 2 3 2" xfId="52463" xr:uid="{00000000-0005-0000-0000-000038CC0000}"/>
    <cellStyle name="20% - Accent1 9 2 3 2 4" xfId="52464" xr:uid="{00000000-0005-0000-0000-000039CC0000}"/>
    <cellStyle name="20% - Accent1 9 2 3 3" xfId="52465" xr:uid="{00000000-0005-0000-0000-00003ACC0000}"/>
    <cellStyle name="20% - Accent1 9 2 3 3 2" xfId="52466" xr:uid="{00000000-0005-0000-0000-00003BCC0000}"/>
    <cellStyle name="20% - Accent1 9 2 3 3 2 2" xfId="52467" xr:uid="{00000000-0005-0000-0000-00003CCC0000}"/>
    <cellStyle name="20% - Accent1 9 2 3 3 2 2 2" xfId="52468" xr:uid="{00000000-0005-0000-0000-00003DCC0000}"/>
    <cellStyle name="20% - Accent1 9 2 3 3 2 3" xfId="52469" xr:uid="{00000000-0005-0000-0000-00003ECC0000}"/>
    <cellStyle name="20% - Accent1 9 2 3 3 3" xfId="52470" xr:uid="{00000000-0005-0000-0000-00003FCC0000}"/>
    <cellStyle name="20% - Accent1 9 2 3 3 3 2" xfId="52471" xr:uid="{00000000-0005-0000-0000-000040CC0000}"/>
    <cellStyle name="20% - Accent1 9 2 3 3 4" xfId="52472" xr:uid="{00000000-0005-0000-0000-000041CC0000}"/>
    <cellStyle name="20% - Accent1 9 2 3 4" xfId="52473" xr:uid="{00000000-0005-0000-0000-000042CC0000}"/>
    <cellStyle name="20% - Accent1 9 2 3 4 2" xfId="52474" xr:uid="{00000000-0005-0000-0000-000043CC0000}"/>
    <cellStyle name="20% - Accent1 9 2 3 4 2 2" xfId="52475" xr:uid="{00000000-0005-0000-0000-000044CC0000}"/>
    <cellStyle name="20% - Accent1 9 2 3 4 2 2 2" xfId="52476" xr:uid="{00000000-0005-0000-0000-000045CC0000}"/>
    <cellStyle name="20% - Accent1 9 2 3 4 2 3" xfId="52477" xr:uid="{00000000-0005-0000-0000-000046CC0000}"/>
    <cellStyle name="20% - Accent1 9 2 3 4 3" xfId="52478" xr:uid="{00000000-0005-0000-0000-000047CC0000}"/>
    <cellStyle name="20% - Accent1 9 2 3 4 3 2" xfId="52479" xr:uid="{00000000-0005-0000-0000-000048CC0000}"/>
    <cellStyle name="20% - Accent1 9 2 3 4 4" xfId="52480" xr:uid="{00000000-0005-0000-0000-000049CC0000}"/>
    <cellStyle name="20% - Accent1 9 2 3 5" xfId="52481" xr:uid="{00000000-0005-0000-0000-00004ACC0000}"/>
    <cellStyle name="20% - Accent1 9 2 3 5 2" xfId="52482" xr:uid="{00000000-0005-0000-0000-00004BCC0000}"/>
    <cellStyle name="20% - Accent1 9 2 3 5 2 2" xfId="52483" xr:uid="{00000000-0005-0000-0000-00004CCC0000}"/>
    <cellStyle name="20% - Accent1 9 2 3 5 3" xfId="52484" xr:uid="{00000000-0005-0000-0000-00004DCC0000}"/>
    <cellStyle name="20% - Accent1 9 2 3 6" xfId="52485" xr:uid="{00000000-0005-0000-0000-00004ECC0000}"/>
    <cellStyle name="20% - Accent1 9 2 3 6 2" xfId="52486" xr:uid="{00000000-0005-0000-0000-00004FCC0000}"/>
    <cellStyle name="20% - Accent1 9 2 3 6 2 2" xfId="52487" xr:uid="{00000000-0005-0000-0000-000050CC0000}"/>
    <cellStyle name="20% - Accent1 9 2 3 6 3" xfId="52488" xr:uid="{00000000-0005-0000-0000-000051CC0000}"/>
    <cellStyle name="20% - Accent1 9 2 3 7" xfId="52489" xr:uid="{00000000-0005-0000-0000-000052CC0000}"/>
    <cellStyle name="20% - Accent1 9 2 3 7 2" xfId="52490" xr:uid="{00000000-0005-0000-0000-000053CC0000}"/>
    <cellStyle name="20% - Accent1 9 2 3 8" xfId="52491" xr:uid="{00000000-0005-0000-0000-000054CC0000}"/>
    <cellStyle name="20% - Accent1 9 2 3 8 2" xfId="52492" xr:uid="{00000000-0005-0000-0000-000055CC0000}"/>
    <cellStyle name="20% - Accent1 9 2 3 9" xfId="52493" xr:uid="{00000000-0005-0000-0000-000056CC0000}"/>
    <cellStyle name="20% - Accent1 9 2 4" xfId="52494" xr:uid="{00000000-0005-0000-0000-000057CC0000}"/>
    <cellStyle name="20% - Accent1 9 2 4 2" xfId="52495" xr:uid="{00000000-0005-0000-0000-000058CC0000}"/>
    <cellStyle name="20% - Accent1 9 2 4 2 2" xfId="52496" xr:uid="{00000000-0005-0000-0000-000059CC0000}"/>
    <cellStyle name="20% - Accent1 9 2 4 2 2 2" xfId="52497" xr:uid="{00000000-0005-0000-0000-00005ACC0000}"/>
    <cellStyle name="20% - Accent1 9 2 4 2 3" xfId="52498" xr:uid="{00000000-0005-0000-0000-00005BCC0000}"/>
    <cellStyle name="20% - Accent1 9 2 4 3" xfId="52499" xr:uid="{00000000-0005-0000-0000-00005CCC0000}"/>
    <cellStyle name="20% - Accent1 9 2 4 3 2" xfId="52500" xr:uid="{00000000-0005-0000-0000-00005DCC0000}"/>
    <cellStyle name="20% - Accent1 9 2 4 4" xfId="52501" xr:uid="{00000000-0005-0000-0000-00005ECC0000}"/>
    <cellStyle name="20% - Accent1 9 2 5" xfId="52502" xr:uid="{00000000-0005-0000-0000-00005FCC0000}"/>
    <cellStyle name="20% - Accent1 9 2 5 2" xfId="52503" xr:uid="{00000000-0005-0000-0000-000060CC0000}"/>
    <cellStyle name="20% - Accent1 9 2 5 2 2" xfId="52504" xr:uid="{00000000-0005-0000-0000-000061CC0000}"/>
    <cellStyle name="20% - Accent1 9 2 5 2 2 2" xfId="52505" xr:uid="{00000000-0005-0000-0000-000062CC0000}"/>
    <cellStyle name="20% - Accent1 9 2 5 2 3" xfId="52506" xr:uid="{00000000-0005-0000-0000-000063CC0000}"/>
    <cellStyle name="20% - Accent1 9 2 5 3" xfId="52507" xr:uid="{00000000-0005-0000-0000-000064CC0000}"/>
    <cellStyle name="20% - Accent1 9 2 5 3 2" xfId="52508" xr:uid="{00000000-0005-0000-0000-000065CC0000}"/>
    <cellStyle name="20% - Accent1 9 2 5 4" xfId="52509" xr:uid="{00000000-0005-0000-0000-000066CC0000}"/>
    <cellStyle name="20% - Accent1 9 2 6" xfId="52510" xr:uid="{00000000-0005-0000-0000-000067CC0000}"/>
    <cellStyle name="20% - Accent1 9 2 6 2" xfId="52511" xr:uid="{00000000-0005-0000-0000-000068CC0000}"/>
    <cellStyle name="20% - Accent1 9 2 6 2 2" xfId="52512" xr:uid="{00000000-0005-0000-0000-000069CC0000}"/>
    <cellStyle name="20% - Accent1 9 2 6 2 2 2" xfId="52513" xr:uid="{00000000-0005-0000-0000-00006ACC0000}"/>
    <cellStyle name="20% - Accent1 9 2 6 2 3" xfId="52514" xr:uid="{00000000-0005-0000-0000-00006BCC0000}"/>
    <cellStyle name="20% - Accent1 9 2 6 3" xfId="52515" xr:uid="{00000000-0005-0000-0000-00006CCC0000}"/>
    <cellStyle name="20% - Accent1 9 2 6 3 2" xfId="52516" xr:uid="{00000000-0005-0000-0000-00006DCC0000}"/>
    <cellStyle name="20% - Accent1 9 2 6 4" xfId="52517" xr:uid="{00000000-0005-0000-0000-00006ECC0000}"/>
    <cellStyle name="20% - Accent1 9 2 7" xfId="52518" xr:uid="{00000000-0005-0000-0000-00006FCC0000}"/>
    <cellStyle name="20% - Accent1 9 2 7 2" xfId="52519" xr:uid="{00000000-0005-0000-0000-000070CC0000}"/>
    <cellStyle name="20% - Accent1 9 2 7 2 2" xfId="52520" xr:uid="{00000000-0005-0000-0000-000071CC0000}"/>
    <cellStyle name="20% - Accent1 9 2 7 3" xfId="52521" xr:uid="{00000000-0005-0000-0000-000072CC0000}"/>
    <cellStyle name="20% - Accent1 9 2 8" xfId="52522" xr:uid="{00000000-0005-0000-0000-000073CC0000}"/>
    <cellStyle name="20% - Accent1 9 2 8 2" xfId="52523" xr:uid="{00000000-0005-0000-0000-000074CC0000}"/>
    <cellStyle name="20% - Accent1 9 2 8 2 2" xfId="52524" xr:uid="{00000000-0005-0000-0000-000075CC0000}"/>
    <cellStyle name="20% - Accent1 9 2 8 3" xfId="52525" xr:uid="{00000000-0005-0000-0000-000076CC0000}"/>
    <cellStyle name="20% - Accent1 9 2 9" xfId="52526" xr:uid="{00000000-0005-0000-0000-000077CC0000}"/>
    <cellStyle name="20% - Accent1 9 2 9 2" xfId="52527" xr:uid="{00000000-0005-0000-0000-000078CC0000}"/>
    <cellStyle name="20% - Accent1 9 3" xfId="52528" xr:uid="{00000000-0005-0000-0000-000079CC0000}"/>
    <cellStyle name="20% - Accent1 9 3 10" xfId="52529" xr:uid="{00000000-0005-0000-0000-00007ACC0000}"/>
    <cellStyle name="20% - Accent1 9 3 10 2" xfId="52530" xr:uid="{00000000-0005-0000-0000-00007BCC0000}"/>
    <cellStyle name="20% - Accent1 9 3 11" xfId="52531" xr:uid="{00000000-0005-0000-0000-00007CCC0000}"/>
    <cellStyle name="20% - Accent1 9 3 2" xfId="52532" xr:uid="{00000000-0005-0000-0000-00007DCC0000}"/>
    <cellStyle name="20% - Accent1 9 3 2 2" xfId="52533" xr:uid="{00000000-0005-0000-0000-00007ECC0000}"/>
    <cellStyle name="20% - Accent1 9 3 2 2 2" xfId="52534" xr:uid="{00000000-0005-0000-0000-00007FCC0000}"/>
    <cellStyle name="20% - Accent1 9 3 2 2 2 2" xfId="52535" xr:uid="{00000000-0005-0000-0000-000080CC0000}"/>
    <cellStyle name="20% - Accent1 9 3 2 2 2 2 2" xfId="52536" xr:uid="{00000000-0005-0000-0000-000081CC0000}"/>
    <cellStyle name="20% - Accent1 9 3 2 2 2 3" xfId="52537" xr:uid="{00000000-0005-0000-0000-000082CC0000}"/>
    <cellStyle name="20% - Accent1 9 3 2 2 3" xfId="52538" xr:uid="{00000000-0005-0000-0000-000083CC0000}"/>
    <cellStyle name="20% - Accent1 9 3 2 2 3 2" xfId="52539" xr:uid="{00000000-0005-0000-0000-000084CC0000}"/>
    <cellStyle name="20% - Accent1 9 3 2 2 4" xfId="52540" xr:uid="{00000000-0005-0000-0000-000085CC0000}"/>
    <cellStyle name="20% - Accent1 9 3 2 3" xfId="52541" xr:uid="{00000000-0005-0000-0000-000086CC0000}"/>
    <cellStyle name="20% - Accent1 9 3 2 3 2" xfId="52542" xr:uid="{00000000-0005-0000-0000-000087CC0000}"/>
    <cellStyle name="20% - Accent1 9 3 2 3 2 2" xfId="52543" xr:uid="{00000000-0005-0000-0000-000088CC0000}"/>
    <cellStyle name="20% - Accent1 9 3 2 3 2 2 2" xfId="52544" xr:uid="{00000000-0005-0000-0000-000089CC0000}"/>
    <cellStyle name="20% - Accent1 9 3 2 3 2 3" xfId="52545" xr:uid="{00000000-0005-0000-0000-00008ACC0000}"/>
    <cellStyle name="20% - Accent1 9 3 2 3 3" xfId="52546" xr:uid="{00000000-0005-0000-0000-00008BCC0000}"/>
    <cellStyle name="20% - Accent1 9 3 2 3 3 2" xfId="52547" xr:uid="{00000000-0005-0000-0000-00008CCC0000}"/>
    <cellStyle name="20% - Accent1 9 3 2 3 4" xfId="52548" xr:uid="{00000000-0005-0000-0000-00008DCC0000}"/>
    <cellStyle name="20% - Accent1 9 3 2 4" xfId="52549" xr:uid="{00000000-0005-0000-0000-00008ECC0000}"/>
    <cellStyle name="20% - Accent1 9 3 2 4 2" xfId="52550" xr:uid="{00000000-0005-0000-0000-00008FCC0000}"/>
    <cellStyle name="20% - Accent1 9 3 2 4 2 2" xfId="52551" xr:uid="{00000000-0005-0000-0000-000090CC0000}"/>
    <cellStyle name="20% - Accent1 9 3 2 4 2 2 2" xfId="52552" xr:uid="{00000000-0005-0000-0000-000091CC0000}"/>
    <cellStyle name="20% - Accent1 9 3 2 4 2 3" xfId="52553" xr:uid="{00000000-0005-0000-0000-000092CC0000}"/>
    <cellStyle name="20% - Accent1 9 3 2 4 3" xfId="52554" xr:uid="{00000000-0005-0000-0000-000093CC0000}"/>
    <cellStyle name="20% - Accent1 9 3 2 4 3 2" xfId="52555" xr:uid="{00000000-0005-0000-0000-000094CC0000}"/>
    <cellStyle name="20% - Accent1 9 3 2 4 4" xfId="52556" xr:uid="{00000000-0005-0000-0000-000095CC0000}"/>
    <cellStyle name="20% - Accent1 9 3 2 5" xfId="52557" xr:uid="{00000000-0005-0000-0000-000096CC0000}"/>
    <cellStyle name="20% - Accent1 9 3 2 5 2" xfId="52558" xr:uid="{00000000-0005-0000-0000-000097CC0000}"/>
    <cellStyle name="20% - Accent1 9 3 2 5 2 2" xfId="52559" xr:uid="{00000000-0005-0000-0000-000098CC0000}"/>
    <cellStyle name="20% - Accent1 9 3 2 5 3" xfId="52560" xr:uid="{00000000-0005-0000-0000-000099CC0000}"/>
    <cellStyle name="20% - Accent1 9 3 2 6" xfId="52561" xr:uid="{00000000-0005-0000-0000-00009ACC0000}"/>
    <cellStyle name="20% - Accent1 9 3 2 6 2" xfId="52562" xr:uid="{00000000-0005-0000-0000-00009BCC0000}"/>
    <cellStyle name="20% - Accent1 9 3 2 6 2 2" xfId="52563" xr:uid="{00000000-0005-0000-0000-00009CCC0000}"/>
    <cellStyle name="20% - Accent1 9 3 2 6 3" xfId="52564" xr:uid="{00000000-0005-0000-0000-00009DCC0000}"/>
    <cellStyle name="20% - Accent1 9 3 2 7" xfId="52565" xr:uid="{00000000-0005-0000-0000-00009ECC0000}"/>
    <cellStyle name="20% - Accent1 9 3 2 7 2" xfId="52566" xr:uid="{00000000-0005-0000-0000-00009FCC0000}"/>
    <cellStyle name="20% - Accent1 9 3 2 8" xfId="52567" xr:uid="{00000000-0005-0000-0000-0000A0CC0000}"/>
    <cellStyle name="20% - Accent1 9 3 2 8 2" xfId="52568" xr:uid="{00000000-0005-0000-0000-0000A1CC0000}"/>
    <cellStyle name="20% - Accent1 9 3 2 9" xfId="52569" xr:uid="{00000000-0005-0000-0000-0000A2CC0000}"/>
    <cellStyle name="20% - Accent1 9 3 3" xfId="52570" xr:uid="{00000000-0005-0000-0000-0000A3CC0000}"/>
    <cellStyle name="20% - Accent1 9 3 3 2" xfId="52571" xr:uid="{00000000-0005-0000-0000-0000A4CC0000}"/>
    <cellStyle name="20% - Accent1 9 3 3 2 2" xfId="52572" xr:uid="{00000000-0005-0000-0000-0000A5CC0000}"/>
    <cellStyle name="20% - Accent1 9 3 3 2 2 2" xfId="52573" xr:uid="{00000000-0005-0000-0000-0000A6CC0000}"/>
    <cellStyle name="20% - Accent1 9 3 3 2 2 2 2" xfId="52574" xr:uid="{00000000-0005-0000-0000-0000A7CC0000}"/>
    <cellStyle name="20% - Accent1 9 3 3 2 2 3" xfId="52575" xr:uid="{00000000-0005-0000-0000-0000A8CC0000}"/>
    <cellStyle name="20% - Accent1 9 3 3 2 3" xfId="52576" xr:uid="{00000000-0005-0000-0000-0000A9CC0000}"/>
    <cellStyle name="20% - Accent1 9 3 3 2 3 2" xfId="52577" xr:uid="{00000000-0005-0000-0000-0000AACC0000}"/>
    <cellStyle name="20% - Accent1 9 3 3 2 4" xfId="52578" xr:uid="{00000000-0005-0000-0000-0000ABCC0000}"/>
    <cellStyle name="20% - Accent1 9 3 3 3" xfId="52579" xr:uid="{00000000-0005-0000-0000-0000ACCC0000}"/>
    <cellStyle name="20% - Accent1 9 3 3 3 2" xfId="52580" xr:uid="{00000000-0005-0000-0000-0000ADCC0000}"/>
    <cellStyle name="20% - Accent1 9 3 3 3 2 2" xfId="52581" xr:uid="{00000000-0005-0000-0000-0000AECC0000}"/>
    <cellStyle name="20% - Accent1 9 3 3 3 2 2 2" xfId="52582" xr:uid="{00000000-0005-0000-0000-0000AFCC0000}"/>
    <cellStyle name="20% - Accent1 9 3 3 3 2 3" xfId="52583" xr:uid="{00000000-0005-0000-0000-0000B0CC0000}"/>
    <cellStyle name="20% - Accent1 9 3 3 3 3" xfId="52584" xr:uid="{00000000-0005-0000-0000-0000B1CC0000}"/>
    <cellStyle name="20% - Accent1 9 3 3 3 3 2" xfId="52585" xr:uid="{00000000-0005-0000-0000-0000B2CC0000}"/>
    <cellStyle name="20% - Accent1 9 3 3 3 4" xfId="52586" xr:uid="{00000000-0005-0000-0000-0000B3CC0000}"/>
    <cellStyle name="20% - Accent1 9 3 3 4" xfId="52587" xr:uid="{00000000-0005-0000-0000-0000B4CC0000}"/>
    <cellStyle name="20% - Accent1 9 3 3 4 2" xfId="52588" xr:uid="{00000000-0005-0000-0000-0000B5CC0000}"/>
    <cellStyle name="20% - Accent1 9 3 3 4 2 2" xfId="52589" xr:uid="{00000000-0005-0000-0000-0000B6CC0000}"/>
    <cellStyle name="20% - Accent1 9 3 3 4 2 2 2" xfId="52590" xr:uid="{00000000-0005-0000-0000-0000B7CC0000}"/>
    <cellStyle name="20% - Accent1 9 3 3 4 2 3" xfId="52591" xr:uid="{00000000-0005-0000-0000-0000B8CC0000}"/>
    <cellStyle name="20% - Accent1 9 3 3 4 3" xfId="52592" xr:uid="{00000000-0005-0000-0000-0000B9CC0000}"/>
    <cellStyle name="20% - Accent1 9 3 3 4 3 2" xfId="52593" xr:uid="{00000000-0005-0000-0000-0000BACC0000}"/>
    <cellStyle name="20% - Accent1 9 3 3 4 4" xfId="52594" xr:uid="{00000000-0005-0000-0000-0000BBCC0000}"/>
    <cellStyle name="20% - Accent1 9 3 3 5" xfId="52595" xr:uid="{00000000-0005-0000-0000-0000BCCC0000}"/>
    <cellStyle name="20% - Accent1 9 3 3 5 2" xfId="52596" xr:uid="{00000000-0005-0000-0000-0000BDCC0000}"/>
    <cellStyle name="20% - Accent1 9 3 3 5 2 2" xfId="52597" xr:uid="{00000000-0005-0000-0000-0000BECC0000}"/>
    <cellStyle name="20% - Accent1 9 3 3 5 3" xfId="52598" xr:uid="{00000000-0005-0000-0000-0000BFCC0000}"/>
    <cellStyle name="20% - Accent1 9 3 3 6" xfId="52599" xr:uid="{00000000-0005-0000-0000-0000C0CC0000}"/>
    <cellStyle name="20% - Accent1 9 3 3 6 2" xfId="52600" xr:uid="{00000000-0005-0000-0000-0000C1CC0000}"/>
    <cellStyle name="20% - Accent1 9 3 3 6 2 2" xfId="52601" xr:uid="{00000000-0005-0000-0000-0000C2CC0000}"/>
    <cellStyle name="20% - Accent1 9 3 3 6 3" xfId="52602" xr:uid="{00000000-0005-0000-0000-0000C3CC0000}"/>
    <cellStyle name="20% - Accent1 9 3 3 7" xfId="52603" xr:uid="{00000000-0005-0000-0000-0000C4CC0000}"/>
    <cellStyle name="20% - Accent1 9 3 3 7 2" xfId="52604" xr:uid="{00000000-0005-0000-0000-0000C5CC0000}"/>
    <cellStyle name="20% - Accent1 9 3 3 8" xfId="52605" xr:uid="{00000000-0005-0000-0000-0000C6CC0000}"/>
    <cellStyle name="20% - Accent1 9 3 3 8 2" xfId="52606" xr:uid="{00000000-0005-0000-0000-0000C7CC0000}"/>
    <cellStyle name="20% - Accent1 9 3 3 9" xfId="52607" xr:uid="{00000000-0005-0000-0000-0000C8CC0000}"/>
    <cellStyle name="20% - Accent1 9 3 4" xfId="52608" xr:uid="{00000000-0005-0000-0000-0000C9CC0000}"/>
    <cellStyle name="20% - Accent1 9 3 4 2" xfId="52609" xr:uid="{00000000-0005-0000-0000-0000CACC0000}"/>
    <cellStyle name="20% - Accent1 9 3 4 2 2" xfId="52610" xr:uid="{00000000-0005-0000-0000-0000CBCC0000}"/>
    <cellStyle name="20% - Accent1 9 3 4 2 2 2" xfId="52611" xr:uid="{00000000-0005-0000-0000-0000CCCC0000}"/>
    <cellStyle name="20% - Accent1 9 3 4 2 3" xfId="52612" xr:uid="{00000000-0005-0000-0000-0000CDCC0000}"/>
    <cellStyle name="20% - Accent1 9 3 4 3" xfId="52613" xr:uid="{00000000-0005-0000-0000-0000CECC0000}"/>
    <cellStyle name="20% - Accent1 9 3 4 3 2" xfId="52614" xr:uid="{00000000-0005-0000-0000-0000CFCC0000}"/>
    <cellStyle name="20% - Accent1 9 3 4 4" xfId="52615" xr:uid="{00000000-0005-0000-0000-0000D0CC0000}"/>
    <cellStyle name="20% - Accent1 9 3 5" xfId="52616" xr:uid="{00000000-0005-0000-0000-0000D1CC0000}"/>
    <cellStyle name="20% - Accent1 9 3 5 2" xfId="52617" xr:uid="{00000000-0005-0000-0000-0000D2CC0000}"/>
    <cellStyle name="20% - Accent1 9 3 5 2 2" xfId="52618" xr:uid="{00000000-0005-0000-0000-0000D3CC0000}"/>
    <cellStyle name="20% - Accent1 9 3 5 2 2 2" xfId="52619" xr:uid="{00000000-0005-0000-0000-0000D4CC0000}"/>
    <cellStyle name="20% - Accent1 9 3 5 2 3" xfId="52620" xr:uid="{00000000-0005-0000-0000-0000D5CC0000}"/>
    <cellStyle name="20% - Accent1 9 3 5 3" xfId="52621" xr:uid="{00000000-0005-0000-0000-0000D6CC0000}"/>
    <cellStyle name="20% - Accent1 9 3 5 3 2" xfId="52622" xr:uid="{00000000-0005-0000-0000-0000D7CC0000}"/>
    <cellStyle name="20% - Accent1 9 3 5 4" xfId="52623" xr:uid="{00000000-0005-0000-0000-0000D8CC0000}"/>
    <cellStyle name="20% - Accent1 9 3 6" xfId="52624" xr:uid="{00000000-0005-0000-0000-0000D9CC0000}"/>
    <cellStyle name="20% - Accent1 9 3 6 2" xfId="52625" xr:uid="{00000000-0005-0000-0000-0000DACC0000}"/>
    <cellStyle name="20% - Accent1 9 3 6 2 2" xfId="52626" xr:uid="{00000000-0005-0000-0000-0000DBCC0000}"/>
    <cellStyle name="20% - Accent1 9 3 6 2 2 2" xfId="52627" xr:uid="{00000000-0005-0000-0000-0000DCCC0000}"/>
    <cellStyle name="20% - Accent1 9 3 6 2 3" xfId="52628" xr:uid="{00000000-0005-0000-0000-0000DDCC0000}"/>
    <cellStyle name="20% - Accent1 9 3 6 3" xfId="52629" xr:uid="{00000000-0005-0000-0000-0000DECC0000}"/>
    <cellStyle name="20% - Accent1 9 3 6 3 2" xfId="52630" xr:uid="{00000000-0005-0000-0000-0000DFCC0000}"/>
    <cellStyle name="20% - Accent1 9 3 6 4" xfId="52631" xr:uid="{00000000-0005-0000-0000-0000E0CC0000}"/>
    <cellStyle name="20% - Accent1 9 3 7" xfId="52632" xr:uid="{00000000-0005-0000-0000-0000E1CC0000}"/>
    <cellStyle name="20% - Accent1 9 3 7 2" xfId="52633" xr:uid="{00000000-0005-0000-0000-0000E2CC0000}"/>
    <cellStyle name="20% - Accent1 9 3 7 2 2" xfId="52634" xr:uid="{00000000-0005-0000-0000-0000E3CC0000}"/>
    <cellStyle name="20% - Accent1 9 3 7 3" xfId="52635" xr:uid="{00000000-0005-0000-0000-0000E4CC0000}"/>
    <cellStyle name="20% - Accent1 9 3 8" xfId="52636" xr:uid="{00000000-0005-0000-0000-0000E5CC0000}"/>
    <cellStyle name="20% - Accent1 9 3 8 2" xfId="52637" xr:uid="{00000000-0005-0000-0000-0000E6CC0000}"/>
    <cellStyle name="20% - Accent1 9 3 8 2 2" xfId="52638" xr:uid="{00000000-0005-0000-0000-0000E7CC0000}"/>
    <cellStyle name="20% - Accent1 9 3 8 3" xfId="52639" xr:uid="{00000000-0005-0000-0000-0000E8CC0000}"/>
    <cellStyle name="20% - Accent1 9 3 9" xfId="52640" xr:uid="{00000000-0005-0000-0000-0000E9CC0000}"/>
    <cellStyle name="20% - Accent1 9 3 9 2" xfId="52641" xr:uid="{00000000-0005-0000-0000-0000EACC0000}"/>
    <cellStyle name="20% - Accent1 9 4" xfId="52642" xr:uid="{00000000-0005-0000-0000-0000EBCC0000}"/>
    <cellStyle name="20% - Accent1 9 4 10" xfId="52643" xr:uid="{00000000-0005-0000-0000-0000ECCC0000}"/>
    <cellStyle name="20% - Accent1 9 4 10 2" xfId="52644" xr:uid="{00000000-0005-0000-0000-0000EDCC0000}"/>
    <cellStyle name="20% - Accent1 9 4 11" xfId="52645" xr:uid="{00000000-0005-0000-0000-0000EECC0000}"/>
    <cellStyle name="20% - Accent1 9 4 2" xfId="52646" xr:uid="{00000000-0005-0000-0000-0000EFCC0000}"/>
    <cellStyle name="20% - Accent1 9 4 2 2" xfId="52647" xr:uid="{00000000-0005-0000-0000-0000F0CC0000}"/>
    <cellStyle name="20% - Accent1 9 4 2 2 2" xfId="52648" xr:uid="{00000000-0005-0000-0000-0000F1CC0000}"/>
    <cellStyle name="20% - Accent1 9 4 2 2 2 2" xfId="52649" xr:uid="{00000000-0005-0000-0000-0000F2CC0000}"/>
    <cellStyle name="20% - Accent1 9 4 2 2 2 2 2" xfId="52650" xr:uid="{00000000-0005-0000-0000-0000F3CC0000}"/>
    <cellStyle name="20% - Accent1 9 4 2 2 2 3" xfId="52651" xr:uid="{00000000-0005-0000-0000-0000F4CC0000}"/>
    <cellStyle name="20% - Accent1 9 4 2 2 3" xfId="52652" xr:uid="{00000000-0005-0000-0000-0000F5CC0000}"/>
    <cellStyle name="20% - Accent1 9 4 2 2 3 2" xfId="52653" xr:uid="{00000000-0005-0000-0000-0000F6CC0000}"/>
    <cellStyle name="20% - Accent1 9 4 2 2 4" xfId="52654" xr:uid="{00000000-0005-0000-0000-0000F7CC0000}"/>
    <cellStyle name="20% - Accent1 9 4 2 3" xfId="52655" xr:uid="{00000000-0005-0000-0000-0000F8CC0000}"/>
    <cellStyle name="20% - Accent1 9 4 2 3 2" xfId="52656" xr:uid="{00000000-0005-0000-0000-0000F9CC0000}"/>
    <cellStyle name="20% - Accent1 9 4 2 3 2 2" xfId="52657" xr:uid="{00000000-0005-0000-0000-0000FACC0000}"/>
    <cellStyle name="20% - Accent1 9 4 2 3 2 2 2" xfId="52658" xr:uid="{00000000-0005-0000-0000-0000FBCC0000}"/>
    <cellStyle name="20% - Accent1 9 4 2 3 2 3" xfId="52659" xr:uid="{00000000-0005-0000-0000-0000FCCC0000}"/>
    <cellStyle name="20% - Accent1 9 4 2 3 3" xfId="52660" xr:uid="{00000000-0005-0000-0000-0000FDCC0000}"/>
    <cellStyle name="20% - Accent1 9 4 2 3 3 2" xfId="52661" xr:uid="{00000000-0005-0000-0000-0000FECC0000}"/>
    <cellStyle name="20% - Accent1 9 4 2 3 4" xfId="52662" xr:uid="{00000000-0005-0000-0000-0000FFCC0000}"/>
    <cellStyle name="20% - Accent1 9 4 2 4" xfId="52663" xr:uid="{00000000-0005-0000-0000-000000CD0000}"/>
    <cellStyle name="20% - Accent1 9 4 2 4 2" xfId="52664" xr:uid="{00000000-0005-0000-0000-000001CD0000}"/>
    <cellStyle name="20% - Accent1 9 4 2 4 2 2" xfId="52665" xr:uid="{00000000-0005-0000-0000-000002CD0000}"/>
    <cellStyle name="20% - Accent1 9 4 2 4 2 2 2" xfId="52666" xr:uid="{00000000-0005-0000-0000-000003CD0000}"/>
    <cellStyle name="20% - Accent1 9 4 2 4 2 3" xfId="52667" xr:uid="{00000000-0005-0000-0000-000004CD0000}"/>
    <cellStyle name="20% - Accent1 9 4 2 4 3" xfId="52668" xr:uid="{00000000-0005-0000-0000-000005CD0000}"/>
    <cellStyle name="20% - Accent1 9 4 2 4 3 2" xfId="52669" xr:uid="{00000000-0005-0000-0000-000006CD0000}"/>
    <cellStyle name="20% - Accent1 9 4 2 4 4" xfId="52670" xr:uid="{00000000-0005-0000-0000-000007CD0000}"/>
    <cellStyle name="20% - Accent1 9 4 2 5" xfId="52671" xr:uid="{00000000-0005-0000-0000-000008CD0000}"/>
    <cellStyle name="20% - Accent1 9 4 2 5 2" xfId="52672" xr:uid="{00000000-0005-0000-0000-000009CD0000}"/>
    <cellStyle name="20% - Accent1 9 4 2 5 2 2" xfId="52673" xr:uid="{00000000-0005-0000-0000-00000ACD0000}"/>
    <cellStyle name="20% - Accent1 9 4 2 5 3" xfId="52674" xr:uid="{00000000-0005-0000-0000-00000BCD0000}"/>
    <cellStyle name="20% - Accent1 9 4 2 6" xfId="52675" xr:uid="{00000000-0005-0000-0000-00000CCD0000}"/>
    <cellStyle name="20% - Accent1 9 4 2 6 2" xfId="52676" xr:uid="{00000000-0005-0000-0000-00000DCD0000}"/>
    <cellStyle name="20% - Accent1 9 4 2 6 2 2" xfId="52677" xr:uid="{00000000-0005-0000-0000-00000ECD0000}"/>
    <cellStyle name="20% - Accent1 9 4 2 6 3" xfId="52678" xr:uid="{00000000-0005-0000-0000-00000FCD0000}"/>
    <cellStyle name="20% - Accent1 9 4 2 7" xfId="52679" xr:uid="{00000000-0005-0000-0000-000010CD0000}"/>
    <cellStyle name="20% - Accent1 9 4 2 7 2" xfId="52680" xr:uid="{00000000-0005-0000-0000-000011CD0000}"/>
    <cellStyle name="20% - Accent1 9 4 2 8" xfId="52681" xr:uid="{00000000-0005-0000-0000-000012CD0000}"/>
    <cellStyle name="20% - Accent1 9 4 2 8 2" xfId="52682" xr:uid="{00000000-0005-0000-0000-000013CD0000}"/>
    <cellStyle name="20% - Accent1 9 4 2 9" xfId="52683" xr:uid="{00000000-0005-0000-0000-000014CD0000}"/>
    <cellStyle name="20% - Accent1 9 4 3" xfId="52684" xr:uid="{00000000-0005-0000-0000-000015CD0000}"/>
    <cellStyle name="20% - Accent1 9 4 3 2" xfId="52685" xr:uid="{00000000-0005-0000-0000-000016CD0000}"/>
    <cellStyle name="20% - Accent1 9 4 3 2 2" xfId="52686" xr:uid="{00000000-0005-0000-0000-000017CD0000}"/>
    <cellStyle name="20% - Accent1 9 4 3 2 2 2" xfId="52687" xr:uid="{00000000-0005-0000-0000-000018CD0000}"/>
    <cellStyle name="20% - Accent1 9 4 3 2 2 2 2" xfId="52688" xr:uid="{00000000-0005-0000-0000-000019CD0000}"/>
    <cellStyle name="20% - Accent1 9 4 3 2 2 3" xfId="52689" xr:uid="{00000000-0005-0000-0000-00001ACD0000}"/>
    <cellStyle name="20% - Accent1 9 4 3 2 3" xfId="52690" xr:uid="{00000000-0005-0000-0000-00001BCD0000}"/>
    <cellStyle name="20% - Accent1 9 4 3 2 3 2" xfId="52691" xr:uid="{00000000-0005-0000-0000-00001CCD0000}"/>
    <cellStyle name="20% - Accent1 9 4 3 2 4" xfId="52692" xr:uid="{00000000-0005-0000-0000-00001DCD0000}"/>
    <cellStyle name="20% - Accent1 9 4 3 3" xfId="52693" xr:uid="{00000000-0005-0000-0000-00001ECD0000}"/>
    <cellStyle name="20% - Accent1 9 4 3 3 2" xfId="52694" xr:uid="{00000000-0005-0000-0000-00001FCD0000}"/>
    <cellStyle name="20% - Accent1 9 4 3 3 2 2" xfId="52695" xr:uid="{00000000-0005-0000-0000-000020CD0000}"/>
    <cellStyle name="20% - Accent1 9 4 3 3 2 2 2" xfId="52696" xr:uid="{00000000-0005-0000-0000-000021CD0000}"/>
    <cellStyle name="20% - Accent1 9 4 3 3 2 3" xfId="52697" xr:uid="{00000000-0005-0000-0000-000022CD0000}"/>
    <cellStyle name="20% - Accent1 9 4 3 3 3" xfId="52698" xr:uid="{00000000-0005-0000-0000-000023CD0000}"/>
    <cellStyle name="20% - Accent1 9 4 3 3 3 2" xfId="52699" xr:uid="{00000000-0005-0000-0000-000024CD0000}"/>
    <cellStyle name="20% - Accent1 9 4 3 3 4" xfId="52700" xr:uid="{00000000-0005-0000-0000-000025CD0000}"/>
    <cellStyle name="20% - Accent1 9 4 3 4" xfId="52701" xr:uid="{00000000-0005-0000-0000-000026CD0000}"/>
    <cellStyle name="20% - Accent1 9 4 3 4 2" xfId="52702" xr:uid="{00000000-0005-0000-0000-000027CD0000}"/>
    <cellStyle name="20% - Accent1 9 4 3 4 2 2" xfId="52703" xr:uid="{00000000-0005-0000-0000-000028CD0000}"/>
    <cellStyle name="20% - Accent1 9 4 3 4 2 2 2" xfId="52704" xr:uid="{00000000-0005-0000-0000-000029CD0000}"/>
    <cellStyle name="20% - Accent1 9 4 3 4 2 3" xfId="52705" xr:uid="{00000000-0005-0000-0000-00002ACD0000}"/>
    <cellStyle name="20% - Accent1 9 4 3 4 3" xfId="52706" xr:uid="{00000000-0005-0000-0000-00002BCD0000}"/>
    <cellStyle name="20% - Accent1 9 4 3 4 3 2" xfId="52707" xr:uid="{00000000-0005-0000-0000-00002CCD0000}"/>
    <cellStyle name="20% - Accent1 9 4 3 4 4" xfId="52708" xr:uid="{00000000-0005-0000-0000-00002DCD0000}"/>
    <cellStyle name="20% - Accent1 9 4 3 5" xfId="52709" xr:uid="{00000000-0005-0000-0000-00002ECD0000}"/>
    <cellStyle name="20% - Accent1 9 4 3 5 2" xfId="52710" xr:uid="{00000000-0005-0000-0000-00002FCD0000}"/>
    <cellStyle name="20% - Accent1 9 4 3 5 2 2" xfId="52711" xr:uid="{00000000-0005-0000-0000-000030CD0000}"/>
    <cellStyle name="20% - Accent1 9 4 3 5 3" xfId="52712" xr:uid="{00000000-0005-0000-0000-000031CD0000}"/>
    <cellStyle name="20% - Accent1 9 4 3 6" xfId="52713" xr:uid="{00000000-0005-0000-0000-000032CD0000}"/>
    <cellStyle name="20% - Accent1 9 4 3 6 2" xfId="52714" xr:uid="{00000000-0005-0000-0000-000033CD0000}"/>
    <cellStyle name="20% - Accent1 9 4 3 6 2 2" xfId="52715" xr:uid="{00000000-0005-0000-0000-000034CD0000}"/>
    <cellStyle name="20% - Accent1 9 4 3 6 3" xfId="52716" xr:uid="{00000000-0005-0000-0000-000035CD0000}"/>
    <cellStyle name="20% - Accent1 9 4 3 7" xfId="52717" xr:uid="{00000000-0005-0000-0000-000036CD0000}"/>
    <cellStyle name="20% - Accent1 9 4 3 7 2" xfId="52718" xr:uid="{00000000-0005-0000-0000-000037CD0000}"/>
    <cellStyle name="20% - Accent1 9 4 3 8" xfId="52719" xr:uid="{00000000-0005-0000-0000-000038CD0000}"/>
    <cellStyle name="20% - Accent1 9 4 3 8 2" xfId="52720" xr:uid="{00000000-0005-0000-0000-000039CD0000}"/>
    <cellStyle name="20% - Accent1 9 4 3 9" xfId="52721" xr:uid="{00000000-0005-0000-0000-00003ACD0000}"/>
    <cellStyle name="20% - Accent1 9 4 4" xfId="52722" xr:uid="{00000000-0005-0000-0000-00003BCD0000}"/>
    <cellStyle name="20% - Accent1 9 4 4 2" xfId="52723" xr:uid="{00000000-0005-0000-0000-00003CCD0000}"/>
    <cellStyle name="20% - Accent1 9 4 4 2 2" xfId="52724" xr:uid="{00000000-0005-0000-0000-00003DCD0000}"/>
    <cellStyle name="20% - Accent1 9 4 4 2 2 2" xfId="52725" xr:uid="{00000000-0005-0000-0000-00003ECD0000}"/>
    <cellStyle name="20% - Accent1 9 4 4 2 3" xfId="52726" xr:uid="{00000000-0005-0000-0000-00003FCD0000}"/>
    <cellStyle name="20% - Accent1 9 4 4 3" xfId="52727" xr:uid="{00000000-0005-0000-0000-000040CD0000}"/>
    <cellStyle name="20% - Accent1 9 4 4 3 2" xfId="52728" xr:uid="{00000000-0005-0000-0000-000041CD0000}"/>
    <cellStyle name="20% - Accent1 9 4 4 4" xfId="52729" xr:uid="{00000000-0005-0000-0000-000042CD0000}"/>
    <cellStyle name="20% - Accent1 9 4 5" xfId="52730" xr:uid="{00000000-0005-0000-0000-000043CD0000}"/>
    <cellStyle name="20% - Accent1 9 4 5 2" xfId="52731" xr:uid="{00000000-0005-0000-0000-000044CD0000}"/>
    <cellStyle name="20% - Accent1 9 4 5 2 2" xfId="52732" xr:uid="{00000000-0005-0000-0000-000045CD0000}"/>
    <cellStyle name="20% - Accent1 9 4 5 2 2 2" xfId="52733" xr:uid="{00000000-0005-0000-0000-000046CD0000}"/>
    <cellStyle name="20% - Accent1 9 4 5 2 3" xfId="52734" xr:uid="{00000000-0005-0000-0000-000047CD0000}"/>
    <cellStyle name="20% - Accent1 9 4 5 3" xfId="52735" xr:uid="{00000000-0005-0000-0000-000048CD0000}"/>
    <cellStyle name="20% - Accent1 9 4 5 3 2" xfId="52736" xr:uid="{00000000-0005-0000-0000-000049CD0000}"/>
    <cellStyle name="20% - Accent1 9 4 5 4" xfId="52737" xr:uid="{00000000-0005-0000-0000-00004ACD0000}"/>
    <cellStyle name="20% - Accent1 9 4 6" xfId="52738" xr:uid="{00000000-0005-0000-0000-00004BCD0000}"/>
    <cellStyle name="20% - Accent1 9 4 6 2" xfId="52739" xr:uid="{00000000-0005-0000-0000-00004CCD0000}"/>
    <cellStyle name="20% - Accent1 9 4 6 2 2" xfId="52740" xr:uid="{00000000-0005-0000-0000-00004DCD0000}"/>
    <cellStyle name="20% - Accent1 9 4 6 2 2 2" xfId="52741" xr:uid="{00000000-0005-0000-0000-00004ECD0000}"/>
    <cellStyle name="20% - Accent1 9 4 6 2 3" xfId="52742" xr:uid="{00000000-0005-0000-0000-00004FCD0000}"/>
    <cellStyle name="20% - Accent1 9 4 6 3" xfId="52743" xr:uid="{00000000-0005-0000-0000-000050CD0000}"/>
    <cellStyle name="20% - Accent1 9 4 6 3 2" xfId="52744" xr:uid="{00000000-0005-0000-0000-000051CD0000}"/>
    <cellStyle name="20% - Accent1 9 4 6 4" xfId="52745" xr:uid="{00000000-0005-0000-0000-000052CD0000}"/>
    <cellStyle name="20% - Accent1 9 4 7" xfId="52746" xr:uid="{00000000-0005-0000-0000-000053CD0000}"/>
    <cellStyle name="20% - Accent1 9 4 7 2" xfId="52747" xr:uid="{00000000-0005-0000-0000-000054CD0000}"/>
    <cellStyle name="20% - Accent1 9 4 7 2 2" xfId="52748" xr:uid="{00000000-0005-0000-0000-000055CD0000}"/>
    <cellStyle name="20% - Accent1 9 4 7 3" xfId="52749" xr:uid="{00000000-0005-0000-0000-000056CD0000}"/>
    <cellStyle name="20% - Accent1 9 4 8" xfId="52750" xr:uid="{00000000-0005-0000-0000-000057CD0000}"/>
    <cellStyle name="20% - Accent1 9 4 8 2" xfId="52751" xr:uid="{00000000-0005-0000-0000-000058CD0000}"/>
    <cellStyle name="20% - Accent1 9 4 8 2 2" xfId="52752" xr:uid="{00000000-0005-0000-0000-000059CD0000}"/>
    <cellStyle name="20% - Accent1 9 4 8 3" xfId="52753" xr:uid="{00000000-0005-0000-0000-00005ACD0000}"/>
    <cellStyle name="20% - Accent1 9 4 9" xfId="52754" xr:uid="{00000000-0005-0000-0000-00005BCD0000}"/>
    <cellStyle name="20% - Accent1 9 4 9 2" xfId="52755" xr:uid="{00000000-0005-0000-0000-00005CCD0000}"/>
    <cellStyle name="20% - Accent1 9 5" xfId="52756" xr:uid="{00000000-0005-0000-0000-00005DCD0000}"/>
    <cellStyle name="20% - Accent1 9 5 2" xfId="52757" xr:uid="{00000000-0005-0000-0000-00005ECD0000}"/>
    <cellStyle name="20% - Accent1 9 5 2 2" xfId="52758" xr:uid="{00000000-0005-0000-0000-00005FCD0000}"/>
    <cellStyle name="20% - Accent1 9 5 2 2 2" xfId="52759" xr:uid="{00000000-0005-0000-0000-000060CD0000}"/>
    <cellStyle name="20% - Accent1 9 5 2 2 2 2" xfId="52760" xr:uid="{00000000-0005-0000-0000-000061CD0000}"/>
    <cellStyle name="20% - Accent1 9 5 2 2 3" xfId="52761" xr:uid="{00000000-0005-0000-0000-000062CD0000}"/>
    <cellStyle name="20% - Accent1 9 5 2 3" xfId="52762" xr:uid="{00000000-0005-0000-0000-000063CD0000}"/>
    <cellStyle name="20% - Accent1 9 5 2 3 2" xfId="52763" xr:uid="{00000000-0005-0000-0000-000064CD0000}"/>
    <cellStyle name="20% - Accent1 9 5 2 4" xfId="52764" xr:uid="{00000000-0005-0000-0000-000065CD0000}"/>
    <cellStyle name="20% - Accent1 9 5 3" xfId="52765" xr:uid="{00000000-0005-0000-0000-000066CD0000}"/>
    <cellStyle name="20% - Accent1 9 5 3 2" xfId="52766" xr:uid="{00000000-0005-0000-0000-000067CD0000}"/>
    <cellStyle name="20% - Accent1 9 5 3 2 2" xfId="52767" xr:uid="{00000000-0005-0000-0000-000068CD0000}"/>
    <cellStyle name="20% - Accent1 9 5 3 2 2 2" xfId="52768" xr:uid="{00000000-0005-0000-0000-000069CD0000}"/>
    <cellStyle name="20% - Accent1 9 5 3 2 3" xfId="52769" xr:uid="{00000000-0005-0000-0000-00006ACD0000}"/>
    <cellStyle name="20% - Accent1 9 5 3 3" xfId="52770" xr:uid="{00000000-0005-0000-0000-00006BCD0000}"/>
    <cellStyle name="20% - Accent1 9 5 3 3 2" xfId="52771" xr:uid="{00000000-0005-0000-0000-00006CCD0000}"/>
    <cellStyle name="20% - Accent1 9 5 3 4" xfId="52772" xr:uid="{00000000-0005-0000-0000-00006DCD0000}"/>
    <cellStyle name="20% - Accent1 9 5 4" xfId="52773" xr:uid="{00000000-0005-0000-0000-00006ECD0000}"/>
    <cellStyle name="20% - Accent1 9 5 4 2" xfId="52774" xr:uid="{00000000-0005-0000-0000-00006FCD0000}"/>
    <cellStyle name="20% - Accent1 9 5 4 2 2" xfId="52775" xr:uid="{00000000-0005-0000-0000-000070CD0000}"/>
    <cellStyle name="20% - Accent1 9 5 4 2 2 2" xfId="52776" xr:uid="{00000000-0005-0000-0000-000071CD0000}"/>
    <cellStyle name="20% - Accent1 9 5 4 2 3" xfId="52777" xr:uid="{00000000-0005-0000-0000-000072CD0000}"/>
    <cellStyle name="20% - Accent1 9 5 4 3" xfId="52778" xr:uid="{00000000-0005-0000-0000-000073CD0000}"/>
    <cellStyle name="20% - Accent1 9 5 4 3 2" xfId="52779" xr:uid="{00000000-0005-0000-0000-000074CD0000}"/>
    <cellStyle name="20% - Accent1 9 5 4 4" xfId="52780" xr:uid="{00000000-0005-0000-0000-000075CD0000}"/>
    <cellStyle name="20% - Accent1 9 5 5" xfId="52781" xr:uid="{00000000-0005-0000-0000-000076CD0000}"/>
    <cellStyle name="20% - Accent1 9 5 5 2" xfId="52782" xr:uid="{00000000-0005-0000-0000-000077CD0000}"/>
    <cellStyle name="20% - Accent1 9 5 5 2 2" xfId="52783" xr:uid="{00000000-0005-0000-0000-000078CD0000}"/>
    <cellStyle name="20% - Accent1 9 5 5 3" xfId="52784" xr:uid="{00000000-0005-0000-0000-000079CD0000}"/>
    <cellStyle name="20% - Accent1 9 5 6" xfId="52785" xr:uid="{00000000-0005-0000-0000-00007ACD0000}"/>
    <cellStyle name="20% - Accent1 9 5 6 2" xfId="52786" xr:uid="{00000000-0005-0000-0000-00007BCD0000}"/>
    <cellStyle name="20% - Accent1 9 5 6 2 2" xfId="52787" xr:uid="{00000000-0005-0000-0000-00007CCD0000}"/>
    <cellStyle name="20% - Accent1 9 5 6 3" xfId="52788" xr:uid="{00000000-0005-0000-0000-00007DCD0000}"/>
    <cellStyle name="20% - Accent1 9 5 7" xfId="52789" xr:uid="{00000000-0005-0000-0000-00007ECD0000}"/>
    <cellStyle name="20% - Accent1 9 5 7 2" xfId="52790" xr:uid="{00000000-0005-0000-0000-00007FCD0000}"/>
    <cellStyle name="20% - Accent1 9 5 8" xfId="52791" xr:uid="{00000000-0005-0000-0000-000080CD0000}"/>
    <cellStyle name="20% - Accent1 9 5 8 2" xfId="52792" xr:uid="{00000000-0005-0000-0000-000081CD0000}"/>
    <cellStyle name="20% - Accent1 9 5 9" xfId="52793" xr:uid="{00000000-0005-0000-0000-000082CD0000}"/>
    <cellStyle name="20% - Accent1 9 6" xfId="52794" xr:uid="{00000000-0005-0000-0000-000083CD0000}"/>
    <cellStyle name="20% - Accent1 9 6 2" xfId="52795" xr:uid="{00000000-0005-0000-0000-000084CD0000}"/>
    <cellStyle name="20% - Accent1 9 6 2 2" xfId="52796" xr:uid="{00000000-0005-0000-0000-000085CD0000}"/>
    <cellStyle name="20% - Accent1 9 6 2 2 2" xfId="52797" xr:uid="{00000000-0005-0000-0000-000086CD0000}"/>
    <cellStyle name="20% - Accent1 9 6 2 2 2 2" xfId="52798" xr:uid="{00000000-0005-0000-0000-000087CD0000}"/>
    <cellStyle name="20% - Accent1 9 6 2 2 3" xfId="52799" xr:uid="{00000000-0005-0000-0000-000088CD0000}"/>
    <cellStyle name="20% - Accent1 9 6 2 3" xfId="52800" xr:uid="{00000000-0005-0000-0000-000089CD0000}"/>
    <cellStyle name="20% - Accent1 9 6 2 3 2" xfId="52801" xr:uid="{00000000-0005-0000-0000-00008ACD0000}"/>
    <cellStyle name="20% - Accent1 9 6 2 4" xfId="52802" xr:uid="{00000000-0005-0000-0000-00008BCD0000}"/>
    <cellStyle name="20% - Accent1 9 6 3" xfId="52803" xr:uid="{00000000-0005-0000-0000-00008CCD0000}"/>
    <cellStyle name="20% - Accent1 9 6 3 2" xfId="52804" xr:uid="{00000000-0005-0000-0000-00008DCD0000}"/>
    <cellStyle name="20% - Accent1 9 6 3 2 2" xfId="52805" xr:uid="{00000000-0005-0000-0000-00008ECD0000}"/>
    <cellStyle name="20% - Accent1 9 6 3 2 2 2" xfId="52806" xr:uid="{00000000-0005-0000-0000-00008FCD0000}"/>
    <cellStyle name="20% - Accent1 9 6 3 2 3" xfId="52807" xr:uid="{00000000-0005-0000-0000-000090CD0000}"/>
    <cellStyle name="20% - Accent1 9 6 3 3" xfId="52808" xr:uid="{00000000-0005-0000-0000-000091CD0000}"/>
    <cellStyle name="20% - Accent1 9 6 3 3 2" xfId="52809" xr:uid="{00000000-0005-0000-0000-000092CD0000}"/>
    <cellStyle name="20% - Accent1 9 6 3 4" xfId="52810" xr:uid="{00000000-0005-0000-0000-000093CD0000}"/>
    <cellStyle name="20% - Accent1 9 6 4" xfId="52811" xr:uid="{00000000-0005-0000-0000-000094CD0000}"/>
    <cellStyle name="20% - Accent1 9 6 4 2" xfId="52812" xr:uid="{00000000-0005-0000-0000-000095CD0000}"/>
    <cellStyle name="20% - Accent1 9 6 4 2 2" xfId="52813" xr:uid="{00000000-0005-0000-0000-000096CD0000}"/>
    <cellStyle name="20% - Accent1 9 6 4 2 2 2" xfId="52814" xr:uid="{00000000-0005-0000-0000-000097CD0000}"/>
    <cellStyle name="20% - Accent1 9 6 4 2 3" xfId="52815" xr:uid="{00000000-0005-0000-0000-000098CD0000}"/>
    <cellStyle name="20% - Accent1 9 6 4 3" xfId="52816" xr:uid="{00000000-0005-0000-0000-000099CD0000}"/>
    <cellStyle name="20% - Accent1 9 6 4 3 2" xfId="52817" xr:uid="{00000000-0005-0000-0000-00009ACD0000}"/>
    <cellStyle name="20% - Accent1 9 6 4 4" xfId="52818" xr:uid="{00000000-0005-0000-0000-00009BCD0000}"/>
    <cellStyle name="20% - Accent1 9 6 5" xfId="52819" xr:uid="{00000000-0005-0000-0000-00009CCD0000}"/>
    <cellStyle name="20% - Accent1 9 6 5 2" xfId="52820" xr:uid="{00000000-0005-0000-0000-00009DCD0000}"/>
    <cellStyle name="20% - Accent1 9 6 5 2 2" xfId="52821" xr:uid="{00000000-0005-0000-0000-00009ECD0000}"/>
    <cellStyle name="20% - Accent1 9 6 5 3" xfId="52822" xr:uid="{00000000-0005-0000-0000-00009FCD0000}"/>
    <cellStyle name="20% - Accent1 9 6 6" xfId="52823" xr:uid="{00000000-0005-0000-0000-0000A0CD0000}"/>
    <cellStyle name="20% - Accent1 9 6 6 2" xfId="52824" xr:uid="{00000000-0005-0000-0000-0000A1CD0000}"/>
    <cellStyle name="20% - Accent1 9 6 6 2 2" xfId="52825" xr:uid="{00000000-0005-0000-0000-0000A2CD0000}"/>
    <cellStyle name="20% - Accent1 9 6 6 3" xfId="52826" xr:uid="{00000000-0005-0000-0000-0000A3CD0000}"/>
    <cellStyle name="20% - Accent1 9 6 7" xfId="52827" xr:uid="{00000000-0005-0000-0000-0000A4CD0000}"/>
    <cellStyle name="20% - Accent1 9 6 7 2" xfId="52828" xr:uid="{00000000-0005-0000-0000-0000A5CD0000}"/>
    <cellStyle name="20% - Accent1 9 6 8" xfId="52829" xr:uid="{00000000-0005-0000-0000-0000A6CD0000}"/>
    <cellStyle name="20% - Accent1 9 6 8 2" xfId="52830" xr:uid="{00000000-0005-0000-0000-0000A7CD0000}"/>
    <cellStyle name="20% - Accent1 9 6 9" xfId="52831" xr:uid="{00000000-0005-0000-0000-0000A8CD0000}"/>
    <cellStyle name="20% - Accent1 9 7" xfId="52832" xr:uid="{00000000-0005-0000-0000-0000A9CD0000}"/>
    <cellStyle name="20% - Accent1 9 7 2" xfId="52833" xr:uid="{00000000-0005-0000-0000-0000AACD0000}"/>
    <cellStyle name="20% - Accent1 9 7 2 2" xfId="52834" xr:uid="{00000000-0005-0000-0000-0000ABCD0000}"/>
    <cellStyle name="20% - Accent1 9 7 2 2 2" xfId="52835" xr:uid="{00000000-0005-0000-0000-0000ACCD0000}"/>
    <cellStyle name="20% - Accent1 9 7 2 3" xfId="52836" xr:uid="{00000000-0005-0000-0000-0000ADCD0000}"/>
    <cellStyle name="20% - Accent1 9 7 3" xfId="52837" xr:uid="{00000000-0005-0000-0000-0000AECD0000}"/>
    <cellStyle name="20% - Accent1 9 7 3 2" xfId="52838" xr:uid="{00000000-0005-0000-0000-0000AFCD0000}"/>
    <cellStyle name="20% - Accent1 9 7 4" xfId="52839" xr:uid="{00000000-0005-0000-0000-0000B0CD0000}"/>
    <cellStyle name="20% - Accent1 9 8" xfId="52840" xr:uid="{00000000-0005-0000-0000-0000B1CD0000}"/>
    <cellStyle name="20% - Accent1 9 8 2" xfId="52841" xr:uid="{00000000-0005-0000-0000-0000B2CD0000}"/>
    <cellStyle name="20% - Accent1 9 8 2 2" xfId="52842" xr:uid="{00000000-0005-0000-0000-0000B3CD0000}"/>
    <cellStyle name="20% - Accent1 9 8 2 2 2" xfId="52843" xr:uid="{00000000-0005-0000-0000-0000B4CD0000}"/>
    <cellStyle name="20% - Accent1 9 8 2 3" xfId="52844" xr:uid="{00000000-0005-0000-0000-0000B5CD0000}"/>
    <cellStyle name="20% - Accent1 9 8 3" xfId="52845" xr:uid="{00000000-0005-0000-0000-0000B6CD0000}"/>
    <cellStyle name="20% - Accent1 9 8 3 2" xfId="52846" xr:uid="{00000000-0005-0000-0000-0000B7CD0000}"/>
    <cellStyle name="20% - Accent1 9 8 4" xfId="52847" xr:uid="{00000000-0005-0000-0000-0000B8CD0000}"/>
    <cellStyle name="20% - Accent1 9 9" xfId="52848" xr:uid="{00000000-0005-0000-0000-0000B9CD0000}"/>
    <cellStyle name="20% - Accent1 9 9 2" xfId="52849" xr:uid="{00000000-0005-0000-0000-0000BACD0000}"/>
    <cellStyle name="20% - Accent1 9 9 2 2" xfId="52850" xr:uid="{00000000-0005-0000-0000-0000BBCD0000}"/>
    <cellStyle name="20% - Accent1 9 9 2 2 2" xfId="52851" xr:uid="{00000000-0005-0000-0000-0000BCCD0000}"/>
    <cellStyle name="20% - Accent1 9 9 2 3" xfId="52852" xr:uid="{00000000-0005-0000-0000-0000BDCD0000}"/>
    <cellStyle name="20% - Accent1 9 9 3" xfId="52853" xr:uid="{00000000-0005-0000-0000-0000BECD0000}"/>
    <cellStyle name="20% - Accent1 9 9 3 2" xfId="52854" xr:uid="{00000000-0005-0000-0000-0000BFCD0000}"/>
    <cellStyle name="20% - Accent1 9 9 4" xfId="52855" xr:uid="{00000000-0005-0000-0000-0000C0CD0000}"/>
    <cellStyle name="20% - Accent2" xfId="39" builtinId="34" customBuiltin="1"/>
    <cellStyle name="20% - Accent2 2" xfId="119" xr:uid="{00000000-0005-0000-0000-0000C2CD0000}"/>
    <cellStyle name="20% - Accent2 3" xfId="120" xr:uid="{00000000-0005-0000-0000-0000C3CD0000}"/>
    <cellStyle name="20% - Accent3" xfId="43" builtinId="38" customBuiltin="1"/>
    <cellStyle name="20% - Accent3 2" xfId="121" xr:uid="{00000000-0005-0000-0000-0000C5CD0000}"/>
    <cellStyle name="20% - Accent3 3" xfId="122" xr:uid="{00000000-0005-0000-0000-0000C6CD0000}"/>
    <cellStyle name="20% - Accent4" xfId="47" builtinId="42" customBuiltin="1"/>
    <cellStyle name="20% - Accent4 2" xfId="123" xr:uid="{00000000-0005-0000-0000-0000C8CD0000}"/>
    <cellStyle name="20% - Accent4 3" xfId="124" xr:uid="{00000000-0005-0000-0000-0000C9CD0000}"/>
    <cellStyle name="20% - Accent5" xfId="51" builtinId="46" customBuiltin="1"/>
    <cellStyle name="20% - Accent5 2" xfId="125" xr:uid="{00000000-0005-0000-0000-0000CBCD0000}"/>
    <cellStyle name="20% - Accent5 3" xfId="126" xr:uid="{00000000-0005-0000-0000-0000CCCD0000}"/>
    <cellStyle name="20% - Accent6" xfId="55" builtinId="50" customBuiltin="1"/>
    <cellStyle name="20% - Accent6 2" xfId="127" xr:uid="{00000000-0005-0000-0000-0000CECD0000}"/>
    <cellStyle name="20% - Accent6 3" xfId="128" xr:uid="{00000000-0005-0000-0000-0000CFCD0000}"/>
    <cellStyle name="40% - Accent1" xfId="36" builtinId="31" customBuiltin="1"/>
    <cellStyle name="40% - Accent1 2" xfId="129" xr:uid="{00000000-0005-0000-0000-0000D1CD0000}"/>
    <cellStyle name="40% - Accent1 3" xfId="130" xr:uid="{00000000-0005-0000-0000-0000D2CD0000}"/>
    <cellStyle name="40% - Accent2" xfId="40" builtinId="35" customBuiltin="1"/>
    <cellStyle name="40% - Accent2 2" xfId="131" xr:uid="{00000000-0005-0000-0000-0000D4CD0000}"/>
    <cellStyle name="40% - Accent2 3" xfId="132" xr:uid="{00000000-0005-0000-0000-0000D5CD0000}"/>
    <cellStyle name="40% - Accent3" xfId="44" builtinId="39" customBuiltin="1"/>
    <cellStyle name="40% - Accent3 2" xfId="133" xr:uid="{00000000-0005-0000-0000-0000D7CD0000}"/>
    <cellStyle name="40% - Accent3 3" xfId="134" xr:uid="{00000000-0005-0000-0000-0000D8CD0000}"/>
    <cellStyle name="40% - Accent4" xfId="48" builtinId="43" customBuiltin="1"/>
    <cellStyle name="40% - Accent4 2" xfId="135" xr:uid="{00000000-0005-0000-0000-0000DACD0000}"/>
    <cellStyle name="40% - Accent4 3" xfId="136" xr:uid="{00000000-0005-0000-0000-0000DBCD0000}"/>
    <cellStyle name="40% - Accent5" xfId="52" builtinId="47" customBuiltin="1"/>
    <cellStyle name="40% - Accent5 2" xfId="137" xr:uid="{00000000-0005-0000-0000-0000DDCD0000}"/>
    <cellStyle name="40% - Accent5 3" xfId="138" xr:uid="{00000000-0005-0000-0000-0000DECD0000}"/>
    <cellStyle name="40% - Accent6" xfId="56" builtinId="51" customBuiltin="1"/>
    <cellStyle name="40% - Accent6 2" xfId="139" xr:uid="{00000000-0005-0000-0000-0000E0CD0000}"/>
    <cellStyle name="40% - Accent6 3" xfId="140" xr:uid="{00000000-0005-0000-0000-0000E1CD0000}"/>
    <cellStyle name="60% - Accent1" xfId="37" builtinId="32" customBuiltin="1"/>
    <cellStyle name="60% - Accent1 2" xfId="141" xr:uid="{00000000-0005-0000-0000-0000E3CD0000}"/>
    <cellStyle name="60% - Accent2" xfId="41" builtinId="36" customBuiltin="1"/>
    <cellStyle name="60% - Accent2 2" xfId="142" xr:uid="{00000000-0005-0000-0000-0000E5CD0000}"/>
    <cellStyle name="60% - Accent3" xfId="45" builtinId="40" customBuiltin="1"/>
    <cellStyle name="60% - Accent3 2" xfId="143" xr:uid="{00000000-0005-0000-0000-0000E7CD0000}"/>
    <cellStyle name="60% - Accent4" xfId="49" builtinId="44" customBuiltin="1"/>
    <cellStyle name="60% - Accent4 2" xfId="144" xr:uid="{00000000-0005-0000-0000-0000E9CD0000}"/>
    <cellStyle name="60% - Accent5" xfId="53" builtinId="48" customBuiltin="1"/>
    <cellStyle name="60% - Accent5 2" xfId="145" xr:uid="{00000000-0005-0000-0000-0000EBCD0000}"/>
    <cellStyle name="60% - Accent6" xfId="57" builtinId="52" customBuiltin="1"/>
    <cellStyle name="60% - Accent6 2" xfId="146" xr:uid="{00000000-0005-0000-0000-0000EDCD0000}"/>
    <cellStyle name="Accent1" xfId="34" builtinId="29" customBuiltin="1"/>
    <cellStyle name="Accent1 2" xfId="147" xr:uid="{00000000-0005-0000-0000-0000EFCD0000}"/>
    <cellStyle name="Accent2" xfId="38" builtinId="33" customBuiltin="1"/>
    <cellStyle name="Accent2 2" xfId="148" xr:uid="{00000000-0005-0000-0000-0000F1CD0000}"/>
    <cellStyle name="Accent3" xfId="42" builtinId="37" customBuiltin="1"/>
    <cellStyle name="Accent3 2" xfId="149" xr:uid="{00000000-0005-0000-0000-0000F3CD0000}"/>
    <cellStyle name="Accent4" xfId="46" builtinId="41" customBuiltin="1"/>
    <cellStyle name="Accent4 2" xfId="150" xr:uid="{00000000-0005-0000-0000-0000F5CD0000}"/>
    <cellStyle name="Accent5" xfId="50" builtinId="45" customBuiltin="1"/>
    <cellStyle name="Accent5 2" xfId="151" xr:uid="{00000000-0005-0000-0000-0000F7CD0000}"/>
    <cellStyle name="Accent6" xfId="54" builtinId="49" customBuiltin="1"/>
    <cellStyle name="Accent6 2" xfId="152" xr:uid="{00000000-0005-0000-0000-0000F9CD0000}"/>
    <cellStyle name="Bad" xfId="153" xr:uid="{00000000-0005-0000-0000-0000FACD0000}"/>
    <cellStyle name="Bad 2" xfId="154" xr:uid="{00000000-0005-0000-0000-0000FBCD0000}"/>
    <cellStyle name="Berekening" xfId="28" builtinId="22" customBuiltin="1"/>
    <cellStyle name="Berekening 2" xfId="155" xr:uid="{00000000-0005-0000-0000-0000FDCD0000}"/>
    <cellStyle name="Bold text" xfId="156" xr:uid="{00000000-0005-0000-0000-0000FECD0000}"/>
    <cellStyle name="Calculation" xfId="157" xr:uid="{00000000-0005-0000-0000-0000FFCD0000}"/>
    <cellStyle name="Check Cell" xfId="158" xr:uid="{00000000-0005-0000-0000-000000CE0000}"/>
    <cellStyle name="Comma [0]" xfId="66" xr:uid="{00000000-0005-0000-0000-000001CE0000}"/>
    <cellStyle name="Comma [0] 2" xfId="52856"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3" xr:uid="{00000000-0005-0000-0000-000006CE0000}"/>
    <cellStyle name="Controlecel" xfId="30" builtinId="23" customBuiltin="1"/>
    <cellStyle name="Controlecel 2" xfId="159" xr:uid="{00000000-0005-0000-0000-000008CE0000}"/>
    <cellStyle name="Currency [0]" xfId="52857" xr:uid="{00000000-0005-0000-0000-000009CE0000}"/>
    <cellStyle name="Currency_AA BCR/ Basis ruimtestaat 13.0" xfId="4" xr:uid="{00000000-0005-0000-0000-00000ACE0000}"/>
    <cellStyle name="Currency_ATIR-Calc-Uurtarief 2001" xfId="5" xr:uid="{00000000-0005-0000-0000-00000BCE0000}"/>
    <cellStyle name="Currency_CALCULATIEBLAD.XLS" xfId="6" xr:uid="{00000000-0005-0000-0000-00000CCE0000}"/>
    <cellStyle name="Euro" xfId="67" xr:uid="{00000000-0005-0000-0000-00000DCE0000}"/>
    <cellStyle name="Euro 2" xfId="68" xr:uid="{00000000-0005-0000-0000-00000ECE0000}"/>
    <cellStyle name="Euro 2 2" xfId="52858" xr:uid="{00000000-0005-0000-0000-00000FCE0000}"/>
    <cellStyle name="Euro 3" xfId="69" xr:uid="{00000000-0005-0000-0000-000010CE0000}"/>
    <cellStyle name="Euro 3 2" xfId="52859" xr:uid="{00000000-0005-0000-0000-000011CE0000}"/>
    <cellStyle name="Euro 4" xfId="70" xr:uid="{00000000-0005-0000-0000-000012CE0000}"/>
    <cellStyle name="euro 5" xfId="52860" xr:uid="{00000000-0005-0000-0000-000013CE0000}"/>
    <cellStyle name="euro 6" xfId="52861" xr:uid="{00000000-0005-0000-0000-000014CE0000}"/>
    <cellStyle name="Euro_Roto Smeets Hilversum v-1" xfId="71" xr:uid="{00000000-0005-0000-0000-000015CE0000}"/>
    <cellStyle name="Explanatory Text" xfId="160" xr:uid="{00000000-0005-0000-0000-000016CE0000}"/>
    <cellStyle name="Followed Hyperlink_Aantal groepen per school.xls" xfId="7" xr:uid="{00000000-0005-0000-0000-000017CE0000}"/>
    <cellStyle name="Gekoppelde cel" xfId="29" builtinId="24" customBuiltin="1"/>
    <cellStyle name="Gekoppelde cel 2" xfId="161" xr:uid="{00000000-0005-0000-0000-000019CE0000}"/>
    <cellStyle name="Goed" xfId="23" builtinId="26" customBuiltin="1"/>
    <cellStyle name="Goed 2" xfId="162" xr:uid="{00000000-0005-0000-0000-00001BCE0000}"/>
    <cellStyle name="Goed 3" xfId="163" xr:uid="{00000000-0005-0000-0000-00001CCE0000}"/>
    <cellStyle name="Good" xfId="164" xr:uid="{00000000-0005-0000-0000-00001DCE0000}"/>
    <cellStyle name="Heading 1" xfId="165" xr:uid="{00000000-0005-0000-0000-00001ECE0000}"/>
    <cellStyle name="Heading 2" xfId="166" xr:uid="{00000000-0005-0000-0000-00001FCE0000}"/>
    <cellStyle name="Heading 3" xfId="167" xr:uid="{00000000-0005-0000-0000-000020CE0000}"/>
    <cellStyle name="Heading 4" xfId="168" xr:uid="{00000000-0005-0000-0000-000021CE0000}"/>
    <cellStyle name="Hyperlink 2" xfId="52862" xr:uid="{00000000-0005-0000-0000-000022CE0000}"/>
    <cellStyle name="Input" xfId="169" xr:uid="{00000000-0005-0000-0000-000023CE0000}"/>
    <cellStyle name="Invoer" xfId="26" builtinId="20" customBuiltin="1"/>
    <cellStyle name="invoer 2" xfId="170" xr:uid="{00000000-0005-0000-0000-000025CE0000}"/>
    <cellStyle name="Komma" xfId="8" builtinId="3"/>
    <cellStyle name="Komma [0] 2" xfId="72" xr:uid="{00000000-0005-0000-0000-000027CE0000}"/>
    <cellStyle name="Komma 2" xfId="73" xr:uid="{00000000-0005-0000-0000-000028CE0000}"/>
    <cellStyle name="Komma 2 2" xfId="52863" xr:uid="{00000000-0005-0000-0000-000029CE0000}"/>
    <cellStyle name="Komma 3" xfId="74" xr:uid="{00000000-0005-0000-0000-00002ACE0000}"/>
    <cellStyle name="Komma 3 2" xfId="75" xr:uid="{00000000-0005-0000-0000-00002BCE0000}"/>
    <cellStyle name="Komma 3 3" xfId="104" xr:uid="{00000000-0005-0000-0000-00002CCE0000}"/>
    <cellStyle name="Komma 4" xfId="76" xr:uid="{00000000-0005-0000-0000-00002DCE0000}"/>
    <cellStyle name="Komma 4 2" xfId="52864" xr:uid="{00000000-0005-0000-0000-00002ECE0000}"/>
    <cellStyle name="Komma 5" xfId="52865" xr:uid="{00000000-0005-0000-0000-00002FCE0000}"/>
    <cellStyle name="Komma 6" xfId="52866" xr:uid="{00000000-0005-0000-0000-000030CE0000}"/>
    <cellStyle name="kop" xfId="77" xr:uid="{00000000-0005-0000-0000-000031CE0000}"/>
    <cellStyle name="Kop 1" xfId="19" builtinId="16" customBuiltin="1"/>
    <cellStyle name="Kop 1 2" xfId="171" xr:uid="{00000000-0005-0000-0000-000033CE0000}"/>
    <cellStyle name="Kop 2" xfId="20" builtinId="17" customBuiltin="1"/>
    <cellStyle name="Kop 2 2" xfId="172" xr:uid="{00000000-0005-0000-0000-000035CE0000}"/>
    <cellStyle name="Kop 3" xfId="21" builtinId="18" customBuiltin="1"/>
    <cellStyle name="Kop 3 2" xfId="173" xr:uid="{00000000-0005-0000-0000-000037CE0000}"/>
    <cellStyle name="Kop 4" xfId="22" builtinId="19" customBuiltin="1"/>
    <cellStyle name="Kop 4 2" xfId="174" xr:uid="{00000000-0005-0000-0000-000039CE0000}"/>
    <cellStyle name="Koppen_rekenblad" xfId="175" xr:uid="{00000000-0005-0000-0000-00003ACE0000}"/>
    <cellStyle name="koppenrekenblad2" xfId="176" xr:uid="{00000000-0005-0000-0000-00003BCE0000}"/>
    <cellStyle name="koppenrekenblad2 2" xfId="52867" xr:uid="{00000000-0005-0000-0000-00003CCE0000}"/>
    <cellStyle name="Linked Cell" xfId="177" xr:uid="{00000000-0005-0000-0000-00003DCE0000}"/>
    <cellStyle name="m2" xfId="178" xr:uid="{00000000-0005-0000-0000-00003ECE0000}"/>
    <cellStyle name="m2 2" xfId="52868" xr:uid="{00000000-0005-0000-0000-00003FCE0000}"/>
    <cellStyle name="Neutraal" xfId="25" builtinId="28" customBuiltin="1"/>
    <cellStyle name="Neutraal 2" xfId="179" xr:uid="{00000000-0005-0000-0000-000041CE0000}"/>
    <cellStyle name="Neutral" xfId="180" xr:uid="{00000000-0005-0000-0000-000042CE0000}"/>
    <cellStyle name="Normaal 2" xfId="78" xr:uid="{00000000-0005-0000-0000-000043CE0000}"/>
    <cellStyle name="Normaal_Basis Inventarisatielijst. xls.xls" xfId="79" xr:uid="{00000000-0005-0000-0000-000044CE0000}"/>
    <cellStyle name="Normal 2" xfId="181" xr:uid="{00000000-0005-0000-0000-000045CE0000}"/>
    <cellStyle name="Normal_ KLM-CTR(STA)-Recap.xls" xfId="9" xr:uid="{00000000-0005-0000-0000-000046CE0000}"/>
    <cellStyle name="Normal_ KLM-CTR(STA)-Recap.xls 2" xfId="61" xr:uid="{00000000-0005-0000-0000-000047CE0000}"/>
    <cellStyle name="Normal_AFRPPRIJS.xls" xfId="10" xr:uid="{00000000-0005-0000-0000-000048CE0000}"/>
    <cellStyle name="Normal_ATIR-Calc-Uurtarief 2001" xfId="11" xr:uid="{00000000-0005-0000-0000-000049CE0000}"/>
    <cellStyle name="Normal_CALCULATIEBLAD.XLS" xfId="12" xr:uid="{00000000-0005-0000-0000-00004ACE0000}"/>
    <cellStyle name="Normal_CALCULATIEBLAD.XLS 2" xfId="62" xr:uid="{00000000-0005-0000-0000-00004BCE0000}"/>
    <cellStyle name="Normal_Uurtarieven 2000 LEVERANCIER" xfId="13" xr:uid="{00000000-0005-0000-0000-00004CCE0000}"/>
    <cellStyle name="Note" xfId="182" xr:uid="{00000000-0005-0000-0000-00004ECE0000}"/>
    <cellStyle name="Notitie 2" xfId="59" xr:uid="{00000000-0005-0000-0000-00004FCE0000}"/>
    <cellStyle name="Notitie 3" xfId="183" xr:uid="{00000000-0005-0000-0000-000050CE0000}"/>
    <cellStyle name="Ongedefinieerd" xfId="14" xr:uid="{00000000-0005-0000-0000-000051CE0000}"/>
    <cellStyle name="Ongedefinieerd 2" xfId="80" xr:uid="{00000000-0005-0000-0000-000052CE0000}"/>
    <cellStyle name="Ongeldig" xfId="24" builtinId="27" customBuiltin="1"/>
    <cellStyle name="Ongeldig 2" xfId="184" xr:uid="{00000000-0005-0000-0000-000054CE0000}"/>
    <cellStyle name="Output" xfId="185" xr:uid="{00000000-0005-0000-0000-000055CE0000}"/>
    <cellStyle name="Procent" xfId="15" builtinId="5"/>
    <cellStyle name="Procent 2" xfId="64" xr:uid="{00000000-0005-0000-0000-000057CE0000}"/>
    <cellStyle name="Procent 2 2" xfId="81" xr:uid="{00000000-0005-0000-0000-000058CE0000}"/>
    <cellStyle name="Procent 2 3" xfId="52869" xr:uid="{00000000-0005-0000-0000-000059CE0000}"/>
    <cellStyle name="Procent 3" xfId="82" xr:uid="{00000000-0005-0000-0000-00005ACE0000}"/>
    <cellStyle name="Ruimtestaat_Koppen" xfId="186" xr:uid="{00000000-0005-0000-0000-00005BCE0000}"/>
    <cellStyle name="Standaard" xfId="0" builtinId="0"/>
    <cellStyle name="Standaard 10" xfId="83" xr:uid="{00000000-0005-0000-0000-00005DCE0000}"/>
    <cellStyle name="Standaard 10 2" xfId="84" xr:uid="{00000000-0005-0000-0000-00005ECE0000}"/>
    <cellStyle name="Standaard 11" xfId="85" xr:uid="{00000000-0005-0000-0000-00005FCE0000}"/>
    <cellStyle name="Standaard 12" xfId="86" xr:uid="{00000000-0005-0000-0000-000060CE0000}"/>
    <cellStyle name="Standaard 13" xfId="87" xr:uid="{00000000-0005-0000-0000-000061CE0000}"/>
    <cellStyle name="Standaard 13 2" xfId="52870" xr:uid="{00000000-0005-0000-0000-000062CE0000}"/>
    <cellStyle name="Standaard 14" xfId="52871" xr:uid="{00000000-0005-0000-0000-000063CE0000}"/>
    <cellStyle name="Standaard 15" xfId="52885" xr:uid="{262DE1BD-E4F5-4D00-9D9E-A383AC796E2C}"/>
    <cellStyle name="Standaard 16" xfId="52891" xr:uid="{EC078567-8247-4DB3-ADE5-F6133F0EB7A0}"/>
    <cellStyle name="Standaard 2" xfId="58" xr:uid="{00000000-0005-0000-0000-000064CE0000}"/>
    <cellStyle name="Standaard 2 2" xfId="88" xr:uid="{00000000-0005-0000-0000-000065CE0000}"/>
    <cellStyle name="Standaard 2 2 2" xfId="89" xr:uid="{00000000-0005-0000-0000-000066CE0000}"/>
    <cellStyle name="Standaard 2 2 2 2" xfId="90" xr:uid="{00000000-0005-0000-0000-000067CE0000}"/>
    <cellStyle name="Standaard 2 2 3" xfId="52886" xr:uid="{74D1439B-C446-4173-B473-76CE9C2BFF2D}"/>
    <cellStyle name="Standaard 2 3" xfId="91" xr:uid="{00000000-0005-0000-0000-000068CE0000}"/>
    <cellStyle name="Standaard 2 3 2" xfId="52872" xr:uid="{00000000-0005-0000-0000-000069CE0000}"/>
    <cellStyle name="Standaard 2 4" xfId="52873" xr:uid="{00000000-0005-0000-0000-00006ACE0000}"/>
    <cellStyle name="Standaard 3" xfId="63" xr:uid="{00000000-0005-0000-0000-00006BCE0000}"/>
    <cellStyle name="Standaard 3 2" xfId="52874" xr:uid="{00000000-0005-0000-0000-00006CCE0000}"/>
    <cellStyle name="Standaard 3 2 2" xfId="52875" xr:uid="{00000000-0005-0000-0000-00006DCE0000}"/>
    <cellStyle name="Standaard 3 3" xfId="52876" xr:uid="{00000000-0005-0000-0000-00006ECE0000}"/>
    <cellStyle name="Standaard 3 4" xfId="52877" xr:uid="{00000000-0005-0000-0000-00006FCE0000}"/>
    <cellStyle name="Standaard 3 5" xfId="52878" xr:uid="{00000000-0005-0000-0000-000070CE0000}"/>
    <cellStyle name="Standaard 3 6" xfId="52888" xr:uid="{4EDDA55B-F1ED-4B7C-B79F-5027BDD9A79F}"/>
    <cellStyle name="Standaard 4" xfId="92" xr:uid="{00000000-0005-0000-0000-000071CE0000}"/>
    <cellStyle name="Standaard 4 2" xfId="102" xr:uid="{00000000-0005-0000-0000-000072CE0000}"/>
    <cellStyle name="Standaard 4 3" xfId="52879" xr:uid="{00000000-0005-0000-0000-000073CE0000}"/>
    <cellStyle name="Standaard 5" xfId="93" xr:uid="{00000000-0005-0000-0000-000074CE0000}"/>
    <cellStyle name="Standaard 5 2" xfId="94" xr:uid="{00000000-0005-0000-0000-000075CE0000}"/>
    <cellStyle name="Standaard 6" xfId="95" xr:uid="{00000000-0005-0000-0000-000076CE0000}"/>
    <cellStyle name="Standaard 6 3" xfId="52889" xr:uid="{2F98A37E-75AF-48AB-893F-C240732AFF13}"/>
    <cellStyle name="Standaard 7" xfId="96" xr:uid="{00000000-0005-0000-0000-000077CE0000}"/>
    <cellStyle name="Standaard 7 2" xfId="52880" xr:uid="{00000000-0005-0000-0000-000078CE0000}"/>
    <cellStyle name="Standaard 8" xfId="97" xr:uid="{00000000-0005-0000-0000-000079CE0000}"/>
    <cellStyle name="Standaard 9" xfId="98" xr:uid="{00000000-0005-0000-0000-00007ACE0000}"/>
    <cellStyle name="Standaard_Bijlage 1+3" xfId="60" xr:uid="{00000000-0005-0000-0000-00007BCE0000}"/>
    <cellStyle name="Standaard_Blad1" xfId="16" xr:uid="{00000000-0005-0000-0000-00007CCE0000}"/>
    <cellStyle name="Standaard_ruimtestaat" xfId="52887" xr:uid="{E73CA2E9-D7F3-4719-A61E-19773161B169}"/>
    <cellStyle name="Titel" xfId="18" builtinId="15" customBuiltin="1"/>
    <cellStyle name="Titel 2" xfId="187" xr:uid="{00000000-0005-0000-0000-00007ECE0000}"/>
    <cellStyle name="Title" xfId="188" xr:uid="{00000000-0005-0000-0000-00007FCE0000}"/>
    <cellStyle name="Totaal" xfId="33" builtinId="25" customBuiltin="1"/>
    <cellStyle name="Totaal 2" xfId="189" xr:uid="{00000000-0005-0000-0000-000081CE0000}"/>
    <cellStyle name="Total" xfId="190" xr:uid="{00000000-0005-0000-0000-000082CE0000}"/>
    <cellStyle name="Uitvoer" xfId="27" builtinId="21" customBuiltin="1"/>
    <cellStyle name="Uitvoer 2" xfId="191" xr:uid="{00000000-0005-0000-0000-000084CE0000}"/>
    <cellStyle name="Valuta" xfId="17" builtinId="4"/>
    <cellStyle name="Valuta 2" xfId="65" xr:uid="{00000000-0005-0000-0000-000086CE0000}"/>
    <cellStyle name="Valuta 2 2" xfId="101" xr:uid="{00000000-0005-0000-0000-000087CE0000}"/>
    <cellStyle name="Valuta 2 3" xfId="52881" xr:uid="{00000000-0005-0000-0000-000088CE0000}"/>
    <cellStyle name="Valuta 3" xfId="99" xr:uid="{00000000-0005-0000-0000-000089CE0000}"/>
    <cellStyle name="Valuta 3 2" xfId="103" xr:uid="{00000000-0005-0000-0000-00008ACE0000}"/>
    <cellStyle name="Valuta 3 3" xfId="52882" xr:uid="{00000000-0005-0000-0000-00008BCE0000}"/>
    <cellStyle name="Valuta 3 4" xfId="52890" xr:uid="{FC6E0032-9E23-4204-B535-D6372D629AFB}"/>
    <cellStyle name="Valuta 4" xfId="100" xr:uid="{00000000-0005-0000-0000-00008CCE0000}"/>
    <cellStyle name="Valuta 4 2" xfId="52883" xr:uid="{00000000-0005-0000-0000-00008DCE0000}"/>
    <cellStyle name="Valuta 5" xfId="52884" xr:uid="{00000000-0005-0000-0000-00008ECE0000}"/>
    <cellStyle name="Valuta euro rb" xfId="192" xr:uid="{00000000-0005-0000-0000-00008FCE0000}"/>
    <cellStyle name="Valuta F rb" xfId="193" xr:uid="{00000000-0005-0000-0000-000090CE0000}"/>
    <cellStyle name="Valuta gulden rb" xfId="194" xr:uid="{00000000-0005-0000-0000-000091CE0000}"/>
    <cellStyle name="Verklarende tekst" xfId="32" builtinId="53" customBuiltin="1"/>
    <cellStyle name="Verklarende tekst 2" xfId="195" xr:uid="{00000000-0005-0000-0000-000093CE0000}"/>
    <cellStyle name="Waarschuwingstekst" xfId="31" builtinId="11" customBuiltin="1"/>
    <cellStyle name="Waarschuwingstekst 2" xfId="196" xr:uid="{00000000-0005-0000-0000-000095CE0000}"/>
    <cellStyle name="Warning Text" xfId="197" xr:uid="{00000000-0005-0000-0000-000096CE0000}"/>
  </cellStyles>
  <dxfs count="9">
    <dxf>
      <fill>
        <patternFill>
          <bgColor indexed="22"/>
        </patternFill>
      </fill>
    </dxf>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E8E2D3"/>
      <color rgb="FF9FD2DF"/>
      <color rgb="FF324091"/>
      <color rgb="FF0A4983"/>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28574</xdr:rowOff>
    </xdr:from>
    <xdr:to>
      <xdr:col>16</xdr:col>
      <xdr:colOff>131445</xdr:colOff>
      <xdr:row>52</xdr:row>
      <xdr:rowOff>95250</xdr:rowOff>
    </xdr:to>
    <xdr:sp macro="" textlink="">
      <xdr:nvSpPr>
        <xdr:cNvPr id="3" name="Tekstvak 2">
          <a:extLst>
            <a:ext uri="{FF2B5EF4-FFF2-40B4-BE49-F238E27FC236}">
              <a16:creationId xmlns:a16="http://schemas.microsoft.com/office/drawing/2014/main" id="{C7D6EBC4-151B-4F97-BAC9-683FC3F6FDC1}"/>
            </a:ext>
          </a:extLst>
        </xdr:cNvPr>
        <xdr:cNvSpPr txBox="1"/>
      </xdr:nvSpPr>
      <xdr:spPr>
        <a:xfrm>
          <a:off x="1905" y="990599"/>
          <a:ext cx="11169015" cy="76771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100" b="1">
              <a:solidFill>
                <a:schemeClr val="dk1"/>
              </a:solidFill>
              <a:effectLst/>
              <a:latin typeface="Georgia" panose="02040502050405020303" pitchFamily="18" charset="0"/>
              <a:ea typeface="+mn-ea"/>
              <a:cs typeface="+mn-cs"/>
            </a:rPr>
            <a:t>Algemeen</a:t>
          </a:r>
        </a:p>
        <a:p>
          <a:pPr marL="0" lvl="0" indent="0"/>
          <a:r>
            <a:rPr lang="nl-NL" sz="1100" b="0">
              <a:solidFill>
                <a:schemeClr val="dk1"/>
              </a:solidFill>
              <a:effectLst/>
              <a:latin typeface="Georgia" panose="02040502050405020303" pitchFamily="18" charset="0"/>
              <a:ea typeface="+mn-ea"/>
              <a:cs typeface="+mn-cs"/>
            </a:rPr>
            <a:t>De inschrijver draagt er zorg voor dat de totstandkoming van het inschrijvingsbedrag overeenkomt met de onderliggende tabbladen. Indien dit niet het geval is wordt de inschrijving ongeldig verklaard.</a:t>
          </a:r>
        </a:p>
        <a:p>
          <a:pPr lvl="0"/>
          <a:endParaRPr lang="nl-NL" sz="1100" b="0">
            <a:solidFill>
              <a:schemeClr val="dk1"/>
            </a:solidFill>
            <a:effectLst/>
            <a:latin typeface="Georgia" panose="02040502050405020303" pitchFamily="18" charset="0"/>
            <a:ea typeface="+mn-ea"/>
            <a:cs typeface="+mn-cs"/>
          </a:endParaRPr>
        </a:p>
        <a:p>
          <a:pPr lvl="0"/>
          <a:r>
            <a:rPr lang="nl-NL" sz="1100" b="0">
              <a:solidFill>
                <a:schemeClr val="dk1"/>
              </a:solidFill>
              <a:effectLst/>
              <a:latin typeface="Georgia" panose="02040502050405020303" pitchFamily="18" charset="0"/>
              <a:ea typeface="+mn-ea"/>
              <a:cs typeface="+mn-cs"/>
            </a:rPr>
            <a:t>Het door de inschrijver ingediende inschrijvingsbedrag is de maximale vergoeding voor het gevraagde in de aanbestedingsdocumenten.</a:t>
          </a:r>
        </a:p>
        <a:p>
          <a:pPr lvl="0"/>
          <a:endParaRPr lang="nl-NL" sz="1100" b="1">
            <a:solidFill>
              <a:schemeClr val="dk1"/>
            </a:solidFill>
            <a:effectLst/>
            <a:latin typeface="Georgia" panose="02040502050405020303" pitchFamily="18" charset="0"/>
            <a:ea typeface="+mn-ea"/>
            <a:cs typeface="+mn-cs"/>
          </a:endParaRPr>
        </a:p>
        <a:p>
          <a:pPr lvl="0"/>
          <a:r>
            <a:rPr lang="nl-NL" sz="1100" b="1">
              <a:solidFill>
                <a:schemeClr val="dk1"/>
              </a:solidFill>
              <a:effectLst/>
              <a:latin typeface="Georgia" panose="02040502050405020303" pitchFamily="18" charset="0"/>
              <a:ea typeface="+mn-ea"/>
              <a:cs typeface="+mn-cs"/>
            </a:rPr>
            <a:t>Prijsniveau</a:t>
          </a:r>
        </a:p>
        <a:p>
          <a:r>
            <a:rPr lang="nl-NL" sz="1100" b="0">
              <a:solidFill>
                <a:schemeClr val="dk1"/>
              </a:solidFill>
              <a:effectLst/>
              <a:latin typeface="Georgia" panose="02040502050405020303" pitchFamily="18" charset="0"/>
              <a:ea typeface="+mn-ea"/>
              <a:cs typeface="+mn-cs"/>
            </a:rPr>
            <a:t>Het loon- en </a:t>
          </a:r>
          <a:r>
            <a:rPr lang="nl-NL" sz="1100" b="0">
              <a:solidFill>
                <a:sysClr val="windowText" lastClr="000000"/>
              </a:solidFill>
              <a:effectLst/>
              <a:latin typeface="Georgia" panose="02040502050405020303" pitchFamily="18" charset="0"/>
              <a:ea typeface="+mn-ea"/>
              <a:cs typeface="+mn-cs"/>
            </a:rPr>
            <a:t>prijspeil van 1 januari 2027 is het uitgangspunt </a:t>
          </a:r>
          <a:r>
            <a:rPr lang="nl-NL" sz="1100" b="0">
              <a:solidFill>
                <a:schemeClr val="dk1"/>
              </a:solidFill>
              <a:effectLst/>
              <a:latin typeface="Georgia" panose="02040502050405020303" pitchFamily="18" charset="0"/>
              <a:ea typeface="+mn-ea"/>
              <a:cs typeface="+mn-cs"/>
            </a:rPr>
            <a:t>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100" b="1">
            <a:solidFill>
              <a:schemeClr val="dk1"/>
            </a:solidFill>
            <a:effectLst/>
            <a:latin typeface="Georgia" panose="02040502050405020303" pitchFamily="18" charset="0"/>
            <a:ea typeface="+mn-ea"/>
            <a:cs typeface="+mn-cs"/>
          </a:endParaRPr>
        </a:p>
        <a:p>
          <a:pPr lvl="0"/>
          <a:r>
            <a:rPr lang="nl-NL" sz="1100" b="1">
              <a:solidFill>
                <a:schemeClr val="dk1"/>
              </a:solidFill>
              <a:effectLst/>
              <a:latin typeface="Georgia" panose="02040502050405020303" pitchFamily="18" charset="0"/>
              <a:ea typeface="+mn-ea"/>
              <a:cs typeface="+mn-cs"/>
            </a:rPr>
            <a:t>Ruimtestaat</a:t>
          </a:r>
        </a:p>
        <a:p>
          <a:r>
            <a:rPr lang="nl-NL" sz="1100" b="0">
              <a:solidFill>
                <a:schemeClr val="dk1"/>
              </a:solidFill>
              <a:effectLst/>
              <a:latin typeface="Georgia" panose="02040502050405020303" pitchFamily="18" charset="0"/>
              <a:ea typeface="+mn-ea"/>
              <a:cs typeface="+mn-cs"/>
            </a:rPr>
            <a:t>De ruimtestaat is met een zo groot mogelijke zorgvuldigheid samengesteld. Desondanks kunnen zich verschillen met de werkelijkheid voordoen door verbouwingen en verhuizingen in de gebouwen.  </a:t>
          </a:r>
          <a:endParaRPr lang="nl-NL" sz="1100" b="1">
            <a:solidFill>
              <a:schemeClr val="dk1"/>
            </a:solidFill>
            <a:effectLst/>
            <a:latin typeface="Georgia" panose="02040502050405020303" pitchFamily="18" charset="0"/>
            <a:ea typeface="+mn-ea"/>
            <a:cs typeface="+mn-cs"/>
          </a:endParaRPr>
        </a:p>
        <a:p>
          <a:r>
            <a:rPr lang="nl-NL" sz="1100" b="0">
              <a:solidFill>
                <a:schemeClr val="dk1"/>
              </a:solidFill>
              <a:effectLst/>
              <a:latin typeface="Georgia" panose="02040502050405020303" pitchFamily="18" charset="0"/>
              <a:ea typeface="+mn-ea"/>
              <a:cs typeface="+mn-cs"/>
            </a:rPr>
            <a:t> </a:t>
          </a:r>
          <a:endParaRPr lang="nl-NL" sz="1100" b="1">
            <a:solidFill>
              <a:schemeClr val="dk1"/>
            </a:solidFill>
            <a:effectLst/>
            <a:latin typeface="Georgia" panose="02040502050405020303" pitchFamily="18" charset="0"/>
            <a:ea typeface="+mn-ea"/>
            <a:cs typeface="+mn-cs"/>
          </a:endParaRPr>
        </a:p>
        <a:p>
          <a:r>
            <a:rPr lang="nl-NL" sz="1100" b="0">
              <a:solidFill>
                <a:schemeClr val="dk1"/>
              </a:solidFill>
              <a:effectLst/>
              <a:latin typeface="Georgia" panose="02040502050405020303" pitchFamily="18" charset="0"/>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dienstverlener.</a:t>
          </a:r>
        </a:p>
        <a:p>
          <a:endParaRPr lang="nl-NL" sz="1100" b="1">
            <a:solidFill>
              <a:schemeClr val="dk1"/>
            </a:solidFill>
            <a:effectLst/>
            <a:latin typeface="Georgia" panose="02040502050405020303" pitchFamily="18" charset="0"/>
            <a:ea typeface="+mn-ea"/>
            <a:cs typeface="+mn-cs"/>
          </a:endParaRPr>
        </a:p>
        <a:p>
          <a:pPr lvl="0"/>
          <a:r>
            <a:rPr lang="nl-NL" sz="1100" b="1">
              <a:solidFill>
                <a:schemeClr val="dk1"/>
              </a:solidFill>
              <a:effectLst/>
              <a:latin typeface="Georgia" panose="02040502050405020303" pitchFamily="18" charset="0"/>
              <a:ea typeface="+mn-ea"/>
              <a:cs typeface="+mn-cs"/>
            </a:rPr>
            <a:t>Contractjaarprijs</a:t>
          </a:r>
        </a:p>
        <a:p>
          <a:r>
            <a:rPr lang="nl-NL" sz="1100" b="0">
              <a:solidFill>
                <a:schemeClr val="dk1"/>
              </a:solidFill>
              <a:effectLst/>
              <a:latin typeface="Georgia" panose="02040502050405020303" pitchFamily="18" charset="0"/>
              <a:ea typeface="+mn-ea"/>
              <a:cs typeface="+mn-cs"/>
            </a:rPr>
            <a:t>De contractjaarprijs is opgebouwd uit alle componenten die zijn opgenomen in het calculatiemodel met uitzondering </a:t>
          </a:r>
          <a:r>
            <a:rPr lang="nl-NL" sz="1100" b="0">
              <a:solidFill>
                <a:sysClr val="windowText" lastClr="000000"/>
              </a:solidFill>
              <a:effectLst/>
              <a:latin typeface="Georgia" panose="02040502050405020303" pitchFamily="18" charset="0"/>
              <a:ea typeface="+mn-ea"/>
              <a:cs typeface="+mn-cs"/>
            </a:rPr>
            <a:t>van de afroepprijzen.</a:t>
          </a:r>
          <a:endParaRPr lang="nl-NL" sz="1100" b="1">
            <a:solidFill>
              <a:sysClr val="windowText" lastClr="000000"/>
            </a:solidFill>
            <a:effectLst/>
            <a:latin typeface="Georgia" panose="02040502050405020303" pitchFamily="18" charset="0"/>
            <a:ea typeface="+mn-ea"/>
            <a:cs typeface="+mn-cs"/>
          </a:endParaRPr>
        </a:p>
        <a:p>
          <a:endParaRPr lang="nl-NL" sz="1100" b="1">
            <a:solidFill>
              <a:schemeClr val="dk1"/>
            </a:solidFill>
            <a:effectLst/>
            <a:latin typeface="Georgia" panose="02040502050405020303" pitchFamily="18" charset="0"/>
            <a:ea typeface="+mn-ea"/>
            <a:cs typeface="+mn-cs"/>
          </a:endParaRPr>
        </a:p>
        <a:p>
          <a:pPr lvl="0"/>
          <a:r>
            <a:rPr lang="nl-NL" sz="1100" b="1">
              <a:solidFill>
                <a:schemeClr val="dk1"/>
              </a:solidFill>
              <a:effectLst/>
              <a:latin typeface="Georgia" panose="02040502050405020303" pitchFamily="18" charset="0"/>
              <a:ea typeface="+mn-ea"/>
              <a:cs typeface="+mn-cs"/>
            </a:rPr>
            <a:t>Uurtarieven</a:t>
          </a:r>
        </a:p>
        <a:p>
          <a:pPr marL="0" indent="0"/>
          <a:r>
            <a:rPr lang="nl-NL" sz="1100" b="0">
              <a:solidFill>
                <a:schemeClr val="dk1"/>
              </a:solidFill>
              <a:effectLst/>
              <a:latin typeface="Georgia" panose="02040502050405020303" pitchFamily="18" charset="0"/>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a:t>
          </a:r>
        </a:p>
        <a:p>
          <a:pPr marL="0" indent="0"/>
          <a:r>
            <a:rPr lang="nl-NL" sz="1100" b="0">
              <a:solidFill>
                <a:schemeClr val="dk1"/>
              </a:solidFill>
              <a:effectLst/>
              <a:latin typeface="Georgia" panose="02040502050405020303" pitchFamily="18" charset="0"/>
              <a:ea typeface="+mn-ea"/>
              <a:cs typeface="+mn-cs"/>
            </a:rPr>
            <a:t> </a:t>
          </a:r>
        </a:p>
        <a:p>
          <a:pPr marL="0" indent="0"/>
          <a:r>
            <a:rPr lang="nl-NL" sz="1100" b="0">
              <a:solidFill>
                <a:schemeClr val="dk1"/>
              </a:solidFill>
              <a:effectLst/>
              <a:latin typeface="Georgia" panose="02040502050405020303" pitchFamily="18" charset="0"/>
              <a:ea typeface="+mn-ea"/>
              <a:cs typeface="+mn-cs"/>
            </a:rPr>
            <a:t>De opgegeven uurtarieven zijn, ten aanzien van de verdeling in loongroepen, gebaseerd op de gemiddelde eigenbedrijfssituatie.  </a:t>
          </a:r>
        </a:p>
        <a:p>
          <a:pPr marL="0" lvl="0" indent="0"/>
          <a:endParaRPr lang="nl-NL" sz="1100" b="1">
            <a:solidFill>
              <a:schemeClr val="dk1"/>
            </a:solidFill>
            <a:effectLst/>
            <a:latin typeface="Georgia" panose="02040502050405020303" pitchFamily="18" charset="0"/>
            <a:ea typeface="+mn-ea"/>
            <a:cs typeface="+mn-cs"/>
          </a:endParaRPr>
        </a:p>
        <a:p>
          <a:pPr marL="0" lvl="0" indent="0"/>
          <a:r>
            <a:rPr lang="nl-NL" sz="1100" b="1">
              <a:solidFill>
                <a:schemeClr val="dk1"/>
              </a:solidFill>
              <a:effectLst/>
              <a:latin typeface="Georgia" panose="02040502050405020303" pitchFamily="18" charset="0"/>
              <a:ea typeface="+mn-ea"/>
              <a:cs typeface="+mn-cs"/>
            </a:rPr>
            <a:t>Machinekosten</a:t>
          </a:r>
          <a:r>
            <a:rPr lang="nl-NL" sz="1100" b="1">
              <a:solidFill>
                <a:sysClr val="windowText" lastClr="000000"/>
              </a:solidFill>
              <a:effectLst/>
              <a:latin typeface="Georgia" panose="02040502050405020303" pitchFamily="18" charset="0"/>
              <a:ea typeface="+mn-ea"/>
              <a:cs typeface="+mn-cs"/>
            </a:rPr>
            <a:t> </a:t>
          </a:r>
        </a:p>
        <a:p>
          <a:pPr lvl="0"/>
          <a:r>
            <a:rPr lang="nl-NL" sz="1100" b="0">
              <a:solidFill>
                <a:sysClr val="windowText" lastClr="000000"/>
              </a:solidFill>
              <a:effectLst/>
              <a:latin typeface="Georgia" panose="02040502050405020303" pitchFamily="18" charset="0"/>
              <a:ea typeface="+mn-ea"/>
              <a:cs typeface="+mn-cs"/>
            </a:rPr>
            <a:t>Bij een investering in machines van meer dan € 500,- per machine (netto aanschafprijs, excl. btw) worden deze machines niet verdisconteerd in het uurtarief maar als separaat investeringsvoorstel ingediend conform het calculatiemodel. Hieronder vallen bijvoorbeeld veegmachines en schrob-/zuigautomaten.</a:t>
          </a:r>
          <a:endParaRPr lang="nl-NL" sz="1100">
            <a:solidFill>
              <a:sysClr val="windowText" lastClr="000000"/>
            </a:solidFill>
            <a:effectLst/>
            <a:latin typeface="Georgia" panose="02040502050405020303" pitchFamily="18" charset="0"/>
          </a:endParaRPr>
        </a:p>
        <a:p>
          <a:r>
            <a:rPr lang="nl-NL" sz="1100" b="0">
              <a:solidFill>
                <a:sysClr val="windowText" lastClr="000000"/>
              </a:solidFill>
              <a:effectLst/>
              <a:latin typeface="Georgia" panose="02040502050405020303" pitchFamily="18" charset="0"/>
              <a:ea typeface="+mn-ea"/>
              <a:cs typeface="+mn-cs"/>
            </a:rPr>
            <a:t> </a:t>
          </a:r>
          <a:r>
            <a:rPr lang="nl-NL" sz="1100">
              <a:solidFill>
                <a:sysClr val="windowText" lastClr="000000"/>
              </a:solidFill>
              <a:effectLst/>
              <a:latin typeface="Georgia" panose="02040502050405020303" pitchFamily="18" charset="0"/>
              <a:ea typeface="+mn-ea"/>
              <a:cs typeface="+mn-cs"/>
            </a:rPr>
            <a:t> </a:t>
          </a:r>
          <a:endParaRPr lang="nl-NL" sz="11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Voor investering in machines gelden de navolgende voorschriften:</a:t>
          </a:r>
          <a:endParaRPr lang="nl-NL" sz="11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Investeringskosten kunnen uitsluitend in rekening worden gebracht indien de opdrachtgever vooraf goedkeuring heeft gegeven aan een gespecificeerd </a:t>
          </a:r>
          <a:endParaRPr lang="nl-NL" sz="11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investeringsvoorstel van de dienstverlener.</a:t>
          </a:r>
          <a:r>
            <a:rPr lang="nl-NL" sz="1100" baseline="0">
              <a:solidFill>
                <a:sysClr val="windowText" lastClr="000000"/>
              </a:solidFill>
              <a:effectLst/>
              <a:latin typeface="Georgia" panose="02040502050405020303" pitchFamily="18" charset="0"/>
              <a:ea typeface="+mn-ea"/>
              <a:cs typeface="+mn-cs"/>
            </a:rPr>
            <a:t> </a:t>
          </a:r>
          <a:endParaRPr lang="nl-NL" sz="1100">
            <a:solidFill>
              <a:sysClr val="windowText" lastClr="000000"/>
            </a:solidFill>
            <a:effectLst/>
            <a:latin typeface="Georgia" panose="02040502050405020303" pitchFamily="18" charset="0"/>
          </a:endParaRPr>
        </a:p>
        <a:p>
          <a:r>
            <a:rPr lang="nl-NL" sz="1100" baseline="0">
              <a:solidFill>
                <a:sysClr val="windowText" lastClr="000000"/>
              </a:solidFill>
              <a:effectLst/>
              <a:latin typeface="Georgia" panose="02040502050405020303" pitchFamily="18" charset="0"/>
              <a:ea typeface="+mn-ea"/>
              <a:cs typeface="+mn-cs"/>
            </a:rPr>
            <a:t>- I</a:t>
          </a:r>
          <a:r>
            <a:rPr lang="nl-NL" sz="1100">
              <a:solidFill>
                <a:sysClr val="windowText" lastClr="000000"/>
              </a:solidFill>
              <a:effectLst/>
              <a:latin typeface="Georgia" panose="02040502050405020303" pitchFamily="18" charset="0"/>
              <a:ea typeface="+mn-ea"/>
              <a:cs typeface="+mn-cs"/>
            </a:rPr>
            <a:t>nvesteringsvoorstellen zijn gespecificeerd naar aanschafkosten, onderhoudskosten, afschrijvingstermijn, renteverlies en verzekeringskosten.</a:t>
          </a:r>
          <a:r>
            <a:rPr lang="nl-NL" sz="1100" baseline="0">
              <a:solidFill>
                <a:sysClr val="windowText" lastClr="000000"/>
              </a:solidFill>
              <a:effectLst/>
              <a:latin typeface="Georgia" panose="02040502050405020303" pitchFamily="18" charset="0"/>
              <a:ea typeface="+mn-ea"/>
              <a:cs typeface="+mn-cs"/>
            </a:rPr>
            <a:t> </a:t>
          </a:r>
          <a:endParaRPr lang="nl-NL" sz="1100">
            <a:solidFill>
              <a:sysClr val="windowText" lastClr="000000"/>
            </a:solidFill>
            <a:effectLst/>
            <a:latin typeface="Georgia" panose="02040502050405020303" pitchFamily="18" charset="0"/>
          </a:endParaRPr>
        </a:p>
        <a:p>
          <a:r>
            <a:rPr lang="nl-NL" sz="1100" baseline="0">
              <a:solidFill>
                <a:sysClr val="windowText" lastClr="000000"/>
              </a:solidFill>
              <a:effectLst/>
              <a:latin typeface="Georgia" panose="02040502050405020303" pitchFamily="18" charset="0"/>
              <a:ea typeface="+mn-ea"/>
              <a:cs typeface="+mn-cs"/>
            </a:rPr>
            <a:t>- A</a:t>
          </a:r>
          <a:r>
            <a:rPr lang="nl-NL" sz="1100">
              <a:solidFill>
                <a:sysClr val="windowText" lastClr="000000"/>
              </a:solidFill>
              <a:effectLst/>
              <a:latin typeface="Georgia" panose="02040502050405020303" pitchFamily="18" charset="0"/>
              <a:ea typeface="+mn-ea"/>
              <a:cs typeface="+mn-cs"/>
            </a:rPr>
            <a:t>lle slijtvaste en niet slijtvaste onderdelen van machines zijn opgenomen in het onderhouds- en investeringsplan. </a:t>
          </a:r>
          <a:endParaRPr lang="nl-NL" sz="11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Kosten voor het gebruik van borstels, filters, etc. zijn voor rekening van de dienstverlener.</a:t>
          </a:r>
          <a:endParaRPr lang="nl-NL" sz="11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a:t>
          </a:r>
        </a:p>
        <a:p>
          <a:r>
            <a:rPr lang="nl-NL" sz="1100" b="0">
              <a:solidFill>
                <a:sysClr val="windowText" lastClr="000000"/>
              </a:solidFill>
              <a:effectLst/>
              <a:latin typeface="Georgia" panose="02040502050405020303" pitchFamily="18" charset="0"/>
              <a:ea typeface="+mn-ea"/>
              <a:cs typeface="+mn-cs"/>
            </a:rPr>
            <a:t>Gezien de hoogte van de investeringen in combinatie met de technische en economische levensduur van machines geldt een gemiddelde afschrijvingstermijn van 5 jaar. </a:t>
          </a:r>
          <a:endParaRPr lang="nl-NL" sz="1100" b="1">
            <a:solidFill>
              <a:sysClr val="windowText" lastClr="000000"/>
            </a:solidFill>
            <a:effectLst/>
            <a:latin typeface="Georgia" panose="02040502050405020303" pitchFamily="18" charset="0"/>
            <a:ea typeface="+mn-ea"/>
            <a:cs typeface="+mn-cs"/>
          </a:endParaRPr>
        </a:p>
        <a:p>
          <a:endParaRPr lang="nl-NL" sz="1100">
            <a:solidFill>
              <a:sysClr val="windowText" lastClr="000000"/>
            </a:solidFill>
            <a:effectLst/>
            <a:latin typeface="Georgia" panose="02040502050405020303" pitchFamily="18" charset="0"/>
          </a:endParaRPr>
        </a:p>
        <a:p>
          <a:pPr eaLnBrk="1" fontAlgn="auto" latinLnBrk="0" hangingPunct="1"/>
          <a:r>
            <a:rPr lang="nl-NL" sz="1100" b="0">
              <a:solidFill>
                <a:sysClr val="windowText" lastClr="000000"/>
              </a:solidFill>
              <a:effectLst/>
              <a:latin typeface="Georgia" panose="02040502050405020303" pitchFamily="18" charset="0"/>
              <a:ea typeface="+mn-ea"/>
              <a:cs typeface="+mn-cs"/>
            </a:rPr>
            <a:t>Indien de machine(s) op het tijdstip van start contractdatum nog niet beschikbaar zijn, maakt de dienstverlener dit kenbaar in haar inschrijving en draagt zij op eigen kosten zorg voor tijdelijke inzet van kwalitatief gelijkwaardige machines. </a:t>
          </a:r>
          <a:endParaRPr lang="nl-NL" sz="1100">
            <a:solidFill>
              <a:sysClr val="windowText" lastClr="000000"/>
            </a:solidFill>
            <a:effectLst/>
            <a:latin typeface="Georgia" panose="02040502050405020303" pitchFamily="18" charset="0"/>
          </a:endParaRPr>
        </a:p>
        <a:p>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219075</xdr:colOff>
      <xdr:row>32</xdr:row>
      <xdr:rowOff>11430</xdr:rowOff>
    </xdr:from>
    <xdr:to>
      <xdr:col>8</xdr:col>
      <xdr:colOff>112395</xdr:colOff>
      <xdr:row>39</xdr:row>
      <xdr:rowOff>78441</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3513604" y="6353959"/>
          <a:ext cx="3591262" cy="124362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1">
              <a:solidFill>
                <a:srgbClr val="FF0000"/>
              </a:solidFill>
              <a:latin typeface="Georgia" panose="02040502050405020303" pitchFamily="18" charset="0"/>
            </a:rPr>
            <a:t>LET OP: Deze velden mogen niet geknipt en geplakt worden. Maar alleen aangepast door het toevoegen of verwijderen van regels. Op basis van de opgegeven frequenties in de ruimtestaat wordt middels deze matrix de productienorm erbij gezocht. De cijfers in de kolom geven aan in welke kolom de productienorm wordt opgezocht.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17356</xdr:colOff>
      <xdr:row>0</xdr:row>
      <xdr:rowOff>59691</xdr:rowOff>
    </xdr:from>
    <xdr:to>
      <xdr:col>14</xdr:col>
      <xdr:colOff>53763</xdr:colOff>
      <xdr:row>4</xdr:row>
      <xdr:rowOff>21167</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669106" y="59691"/>
          <a:ext cx="6619240" cy="6599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Georgia" panose="02040502050405020303" pitchFamily="18"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0</xdr:row>
      <xdr:rowOff>1</xdr:rowOff>
    </xdr:from>
    <xdr:to>
      <xdr:col>14</xdr:col>
      <xdr:colOff>15954</xdr:colOff>
      <xdr:row>4</xdr:row>
      <xdr:rowOff>1</xdr:rowOff>
    </xdr:to>
    <xdr:sp macro="" textlink="">
      <xdr:nvSpPr>
        <xdr:cNvPr id="3" name="Tekstvak 2">
          <a:extLst>
            <a:ext uri="{FF2B5EF4-FFF2-40B4-BE49-F238E27FC236}">
              <a16:creationId xmlns:a16="http://schemas.microsoft.com/office/drawing/2014/main" id="{2191C526-8844-459C-BA13-AA99709CBC92}"/>
            </a:ext>
          </a:extLst>
        </xdr:cNvPr>
        <xdr:cNvSpPr txBox="1"/>
      </xdr:nvSpPr>
      <xdr:spPr>
        <a:xfrm>
          <a:off x="7577191" y="1"/>
          <a:ext cx="6619241" cy="7063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Century Gothic" panose="020B0502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20ATIR%20Werkdocumenten\%20%20ATIR%20in%20%20behandeling\Tarieven%202004\atir.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Gegevens/Excel/Calc/AZR/AZR%20psychiatrie.xls" TargetMode="External"/><Relationship Id="rId1" Type="http://schemas.openxmlformats.org/officeDocument/2006/relationships/externalLinkPath" Target="/Gegevens/Excel/Calc/AZR/AZR%20psychiatri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alculatie\BEHANDEL\03241\HD%20ErikZkH%20hilversum%202000%20bewerkt"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Westerveld\Calculatie\BEHANDEL\16220\16220%20nieu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s>
    <sheetDataSet>
      <sheetData sheetId="0" refreshError="1"/>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Blad3_(3)"/>
      <sheetName val="Blad3_(2)"/>
      <sheetName val="hiddenSheet"/>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 val="Tabellen"/>
      <sheetName val="Stamtabell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 sheetId="9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uimten"/>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
      <sheetName val="atir.xls"/>
      <sheetName val="atir_xls"/>
      <sheetName val="3-Basis_ruimtestaat"/>
      <sheetName val="atir_xls1"/>
      <sheetName val="Omreken"/>
      <sheetName val="atir_xls2"/>
      <sheetName val="atir_xls3"/>
    </sheetNames>
    <sheetDataSet>
      <sheetData sheetId="0" refreshError="1"/>
      <sheetData sheetId="1" refreshError="1"/>
      <sheetData sheetId="2" refreshError="1"/>
      <sheetData sheetId="3" refreshError="1"/>
      <sheetData sheetId="4"/>
      <sheetData sheetId="5" refreshError="1"/>
      <sheetData sheetId="6"/>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Mutatieverloop"/>
      <sheetName val="Mutatielijst (Financieel)"/>
      <sheetName val="Voorblad"/>
      <sheetName val="1.1a-Contractblad Perceel 1"/>
      <sheetName val="1.1b-Contractblad Perceel 2"/>
      <sheetName val="1.1a-Jaarprijzen"/>
      <sheetName val="1.2-Kengetal"/>
      <sheetName val="1.3-Basis ruimtestaat"/>
      <sheetName val="1.4-Premies en opslagen"/>
      <sheetName val="1.4a-Opbouw uurtarieven"/>
      <sheetName val="1.5-Machine-investeringskosten"/>
      <sheetName val="1.6-Afroepprijs"/>
    </sheetNames>
    <sheetDataSet>
      <sheetData sheetId="0"/>
      <sheetData sheetId="1"/>
      <sheetData sheetId="2"/>
      <sheetData sheetId="3"/>
      <sheetData sheetId="4">
        <row r="10">
          <cell r="B10" t="str">
            <v>Perceel 4</v>
          </cell>
        </row>
      </sheetData>
      <sheetData sheetId="5">
        <row r="9">
          <cell r="B9" t="str">
            <v>Perceel 5</v>
          </cell>
        </row>
      </sheetData>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sheetPr>
    <tabColor theme="0" tint="-0.14999847407452621"/>
  </sheetPr>
  <dimension ref="A1:M4"/>
  <sheetViews>
    <sheetView showGridLines="0" tabSelected="1" zoomScaleNormal="100" workbookViewId="0">
      <pane ySplit="4" topLeftCell="A5" activePane="bottomLeft" state="frozen"/>
      <selection pane="bottomLeft"/>
    </sheetView>
  </sheetViews>
  <sheetFormatPr defaultRowHeight="13"/>
  <cols>
    <col min="1" max="1" width="27.7265625" customWidth="1"/>
  </cols>
  <sheetData>
    <row r="1" spans="1:13" ht="15.5">
      <c r="A1" s="36" t="s">
        <v>0</v>
      </c>
      <c r="B1" s="37" t="str">
        <f>'2-Kosten per locatie'!B3</f>
        <v>Zaan Primair</v>
      </c>
    </row>
    <row r="2" spans="1:13" ht="15.5">
      <c r="A2" s="36" t="s">
        <v>1</v>
      </c>
      <c r="B2" s="37" t="str">
        <f ca="1">MID(CELL("bestandsnaam",$B$11),SEARCH("]",CELL("bestandsnaam",$B$11),1)+1,256)</f>
        <v>1-Uitgangspunten</v>
      </c>
    </row>
    <row r="3" spans="1:13" ht="15.5">
      <c r="A3" s="36" t="s">
        <v>2</v>
      </c>
      <c r="B3" s="37" t="str">
        <f>'2-Kosten per locatie'!B5</f>
        <v>Divers</v>
      </c>
    </row>
    <row r="4" spans="1:13" ht="15.5">
      <c r="A4" s="36" t="s">
        <v>3</v>
      </c>
      <c r="B4" s="37" t="str">
        <f>'2-Kosten per locatie'!B6</f>
        <v>Perceel 2 (Zuidelijk gebied)</v>
      </c>
      <c r="G4" s="35"/>
      <c r="H4" s="35"/>
      <c r="I4" s="35"/>
      <c r="J4" s="35"/>
      <c r="K4" s="35"/>
      <c r="L4" s="35"/>
      <c r="M4" s="35"/>
    </row>
  </sheetData>
  <pageMargins left="0.7" right="0.7" top="0.75" bottom="0.75" header="0.3" footer="0.3"/>
  <pageSetup paperSize="9" scale="5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5DA45-7CF5-4DCE-8280-BFB80A24DE20}">
  <sheetPr>
    <tabColor theme="0" tint="-0.14999847407452621"/>
    <pageSetUpPr fitToPage="1"/>
  </sheetPr>
  <dimension ref="A1:AA101"/>
  <sheetViews>
    <sheetView showGridLines="0" topLeftCell="A2" zoomScale="80" zoomScaleNormal="80" zoomScaleSheetLayoutView="50" zoomScalePageLayoutView="50" workbookViewId="0"/>
  </sheetViews>
  <sheetFormatPr defaultColWidth="13.7265625" defaultRowHeight="13"/>
  <cols>
    <col min="1" max="1" width="46.1796875" style="153" customWidth="1"/>
    <col min="2" max="2" width="38.26953125" style="154" customWidth="1"/>
    <col min="3" max="3" width="38" style="154" bestFit="1" customWidth="1"/>
    <col min="4" max="4" width="32.54296875" style="154" customWidth="1"/>
    <col min="5" max="5" width="12.1796875" style="153" customWidth="1"/>
    <col min="6" max="6" width="30.7265625" style="155" customWidth="1"/>
    <col min="7" max="7" width="18.6328125" style="156" customWidth="1"/>
    <col min="8" max="8" width="13.7265625" style="155" customWidth="1"/>
    <col min="9" max="9" width="15.81640625" style="155" customWidth="1"/>
    <col min="10" max="10" width="22.7265625" style="26" customWidth="1"/>
    <col min="11" max="11" width="13.7265625" style="26"/>
    <col min="12" max="12" width="8.81640625" style="26" customWidth="1"/>
    <col min="13" max="248" width="13.7265625" style="26"/>
    <col min="249" max="249" width="22.1796875" style="26" customWidth="1"/>
    <col min="250" max="256" width="13.7265625" style="26" customWidth="1"/>
    <col min="257" max="257" width="15.81640625" style="26" customWidth="1"/>
    <col min="258" max="258" width="16.54296875" style="26" bestFit="1" customWidth="1"/>
    <col min="259" max="259" width="13.7265625" style="26" customWidth="1"/>
    <col min="260" max="260" width="17.1796875" style="26" bestFit="1" customWidth="1"/>
    <col min="261" max="261" width="4" style="26" customWidth="1"/>
    <col min="262" max="262" width="13.7265625" style="26" customWidth="1"/>
    <col min="263" max="504" width="13.7265625" style="26"/>
    <col min="505" max="505" width="22.1796875" style="26" customWidth="1"/>
    <col min="506" max="512" width="13.7265625" style="26" customWidth="1"/>
    <col min="513" max="513" width="15.81640625" style="26" customWidth="1"/>
    <col min="514" max="514" width="16.54296875" style="26" bestFit="1" customWidth="1"/>
    <col min="515" max="515" width="13.7265625" style="26" customWidth="1"/>
    <col min="516" max="516" width="17.1796875" style="26" bestFit="1" customWidth="1"/>
    <col min="517" max="517" width="4" style="26" customWidth="1"/>
    <col min="518" max="518" width="13.7265625" style="26" customWidth="1"/>
    <col min="519" max="760" width="13.7265625" style="26"/>
    <col min="761" max="761" width="22.1796875" style="26" customWidth="1"/>
    <col min="762" max="768" width="13.7265625" style="26" customWidth="1"/>
    <col min="769" max="769" width="15.81640625" style="26" customWidth="1"/>
    <col min="770" max="770" width="16.54296875" style="26" bestFit="1" customWidth="1"/>
    <col min="771" max="771" width="13.7265625" style="26" customWidth="1"/>
    <col min="772" max="772" width="17.1796875" style="26" bestFit="1" customWidth="1"/>
    <col min="773" max="773" width="4" style="26" customWidth="1"/>
    <col min="774" max="774" width="13.7265625" style="26" customWidth="1"/>
    <col min="775" max="1016" width="13.7265625" style="26"/>
    <col min="1017" max="1017" width="22.1796875" style="26" customWidth="1"/>
    <col min="1018" max="1024" width="13.7265625" style="26" customWidth="1"/>
    <col min="1025" max="1025" width="15.81640625" style="26" customWidth="1"/>
    <col min="1026" max="1026" width="16.54296875" style="26" bestFit="1" customWidth="1"/>
    <col min="1027" max="1027" width="13.7265625" style="26" customWidth="1"/>
    <col min="1028" max="1028" width="17.1796875" style="26" bestFit="1" customWidth="1"/>
    <col min="1029" max="1029" width="4" style="26" customWidth="1"/>
    <col min="1030" max="1030" width="13.7265625" style="26" customWidth="1"/>
    <col min="1031" max="1272" width="13.7265625" style="26"/>
    <col min="1273" max="1273" width="22.1796875" style="26" customWidth="1"/>
    <col min="1274" max="1280" width="13.7265625" style="26" customWidth="1"/>
    <col min="1281" max="1281" width="15.81640625" style="26" customWidth="1"/>
    <col min="1282" max="1282" width="16.54296875" style="26" bestFit="1" customWidth="1"/>
    <col min="1283" max="1283" width="13.7265625" style="26" customWidth="1"/>
    <col min="1284" max="1284" width="17.1796875" style="26" bestFit="1" customWidth="1"/>
    <col min="1285" max="1285" width="4" style="26" customWidth="1"/>
    <col min="1286" max="1286" width="13.7265625" style="26" customWidth="1"/>
    <col min="1287" max="1528" width="13.7265625" style="26"/>
    <col min="1529" max="1529" width="22.1796875" style="26" customWidth="1"/>
    <col min="1530" max="1536" width="13.7265625" style="26" customWidth="1"/>
    <col min="1537" max="1537" width="15.81640625" style="26" customWidth="1"/>
    <col min="1538" max="1538" width="16.54296875" style="26" bestFit="1" customWidth="1"/>
    <col min="1539" max="1539" width="13.7265625" style="26" customWidth="1"/>
    <col min="1540" max="1540" width="17.1796875" style="26" bestFit="1" customWidth="1"/>
    <col min="1541" max="1541" width="4" style="26" customWidth="1"/>
    <col min="1542" max="1542" width="13.7265625" style="26" customWidth="1"/>
    <col min="1543" max="1784" width="13.7265625" style="26"/>
    <col min="1785" max="1785" width="22.1796875" style="26" customWidth="1"/>
    <col min="1786" max="1792" width="13.7265625" style="26" customWidth="1"/>
    <col min="1793" max="1793" width="15.81640625" style="26" customWidth="1"/>
    <col min="1794" max="1794" width="16.54296875" style="26" bestFit="1" customWidth="1"/>
    <col min="1795" max="1795" width="13.7265625" style="26" customWidth="1"/>
    <col min="1796" max="1796" width="17.1796875" style="26" bestFit="1" customWidth="1"/>
    <col min="1797" max="1797" width="4" style="26" customWidth="1"/>
    <col min="1798" max="1798" width="13.7265625" style="26" customWidth="1"/>
    <col min="1799" max="2040" width="13.7265625" style="26"/>
    <col min="2041" max="2041" width="22.1796875" style="26" customWidth="1"/>
    <col min="2042" max="2048" width="13.7265625" style="26" customWidth="1"/>
    <col min="2049" max="2049" width="15.81640625" style="26" customWidth="1"/>
    <col min="2050" max="2050" width="16.54296875" style="26" bestFit="1" customWidth="1"/>
    <col min="2051" max="2051" width="13.7265625" style="26" customWidth="1"/>
    <col min="2052" max="2052" width="17.1796875" style="26" bestFit="1" customWidth="1"/>
    <col min="2053" max="2053" width="4" style="26" customWidth="1"/>
    <col min="2054" max="2054" width="13.7265625" style="26" customWidth="1"/>
    <col min="2055" max="2296" width="13.7265625" style="26"/>
    <col min="2297" max="2297" width="22.1796875" style="26" customWidth="1"/>
    <col min="2298" max="2304" width="13.7265625" style="26" customWidth="1"/>
    <col min="2305" max="2305" width="15.81640625" style="26" customWidth="1"/>
    <col min="2306" max="2306" width="16.54296875" style="26" bestFit="1" customWidth="1"/>
    <col min="2307" max="2307" width="13.7265625" style="26" customWidth="1"/>
    <col min="2308" max="2308" width="17.1796875" style="26" bestFit="1" customWidth="1"/>
    <col min="2309" max="2309" width="4" style="26" customWidth="1"/>
    <col min="2310" max="2310" width="13.7265625" style="26" customWidth="1"/>
    <col min="2311" max="2552" width="13.7265625" style="26"/>
    <col min="2553" max="2553" width="22.1796875" style="26" customWidth="1"/>
    <col min="2554" max="2560" width="13.7265625" style="26" customWidth="1"/>
    <col min="2561" max="2561" width="15.81640625" style="26" customWidth="1"/>
    <col min="2562" max="2562" width="16.54296875" style="26" bestFit="1" customWidth="1"/>
    <col min="2563" max="2563" width="13.7265625" style="26" customWidth="1"/>
    <col min="2564" max="2564" width="17.1796875" style="26" bestFit="1" customWidth="1"/>
    <col min="2565" max="2565" width="4" style="26" customWidth="1"/>
    <col min="2566" max="2566" width="13.7265625" style="26" customWidth="1"/>
    <col min="2567" max="2808" width="13.7265625" style="26"/>
    <col min="2809" max="2809" width="22.1796875" style="26" customWidth="1"/>
    <col min="2810" max="2816" width="13.7265625" style="26" customWidth="1"/>
    <col min="2817" max="2817" width="15.81640625" style="26" customWidth="1"/>
    <col min="2818" max="2818" width="16.54296875" style="26" bestFit="1" customWidth="1"/>
    <col min="2819" max="2819" width="13.7265625" style="26" customWidth="1"/>
    <col min="2820" max="2820" width="17.1796875" style="26" bestFit="1" customWidth="1"/>
    <col min="2821" max="2821" width="4" style="26" customWidth="1"/>
    <col min="2822" max="2822" width="13.7265625" style="26" customWidth="1"/>
    <col min="2823" max="3064" width="13.7265625" style="26"/>
    <col min="3065" max="3065" width="22.1796875" style="26" customWidth="1"/>
    <col min="3066" max="3072" width="13.7265625" style="26" customWidth="1"/>
    <col min="3073" max="3073" width="15.81640625" style="26" customWidth="1"/>
    <col min="3074" max="3074" width="16.54296875" style="26" bestFit="1" customWidth="1"/>
    <col min="3075" max="3075" width="13.7265625" style="26" customWidth="1"/>
    <col min="3076" max="3076" width="17.1796875" style="26" bestFit="1" customWidth="1"/>
    <col min="3077" max="3077" width="4" style="26" customWidth="1"/>
    <col min="3078" max="3078" width="13.7265625" style="26" customWidth="1"/>
    <col min="3079" max="3320" width="13.7265625" style="26"/>
    <col min="3321" max="3321" width="22.1796875" style="26" customWidth="1"/>
    <col min="3322" max="3328" width="13.7265625" style="26" customWidth="1"/>
    <col min="3329" max="3329" width="15.81640625" style="26" customWidth="1"/>
    <col min="3330" max="3330" width="16.54296875" style="26" bestFit="1" customWidth="1"/>
    <col min="3331" max="3331" width="13.7265625" style="26" customWidth="1"/>
    <col min="3332" max="3332" width="17.1796875" style="26" bestFit="1" customWidth="1"/>
    <col min="3333" max="3333" width="4" style="26" customWidth="1"/>
    <col min="3334" max="3334" width="13.7265625" style="26" customWidth="1"/>
    <col min="3335" max="3576" width="13.7265625" style="26"/>
    <col min="3577" max="3577" width="22.1796875" style="26" customWidth="1"/>
    <col min="3578" max="3584" width="13.7265625" style="26" customWidth="1"/>
    <col min="3585" max="3585" width="15.81640625" style="26" customWidth="1"/>
    <col min="3586" max="3586" width="16.54296875" style="26" bestFit="1" customWidth="1"/>
    <col min="3587" max="3587" width="13.7265625" style="26" customWidth="1"/>
    <col min="3588" max="3588" width="17.1796875" style="26" bestFit="1" customWidth="1"/>
    <col min="3589" max="3589" width="4" style="26" customWidth="1"/>
    <col min="3590" max="3590" width="13.7265625" style="26" customWidth="1"/>
    <col min="3591" max="3832" width="13.7265625" style="26"/>
    <col min="3833" max="3833" width="22.1796875" style="26" customWidth="1"/>
    <col min="3834" max="3840" width="13.7265625" style="26" customWidth="1"/>
    <col min="3841" max="3841" width="15.81640625" style="26" customWidth="1"/>
    <col min="3842" max="3842" width="16.54296875" style="26" bestFit="1" customWidth="1"/>
    <col min="3843" max="3843" width="13.7265625" style="26" customWidth="1"/>
    <col min="3844" max="3844" width="17.1796875" style="26" bestFit="1" customWidth="1"/>
    <col min="3845" max="3845" width="4" style="26" customWidth="1"/>
    <col min="3846" max="3846" width="13.7265625" style="26" customWidth="1"/>
    <col min="3847" max="4088" width="13.7265625" style="26"/>
    <col min="4089" max="4089" width="22.1796875" style="26" customWidth="1"/>
    <col min="4090" max="4096" width="13.7265625" style="26" customWidth="1"/>
    <col min="4097" max="4097" width="15.81640625" style="26" customWidth="1"/>
    <col min="4098" max="4098" width="16.54296875" style="26" bestFit="1" customWidth="1"/>
    <col min="4099" max="4099" width="13.7265625" style="26" customWidth="1"/>
    <col min="4100" max="4100" width="17.1796875" style="26" bestFit="1" customWidth="1"/>
    <col min="4101" max="4101" width="4" style="26" customWidth="1"/>
    <col min="4102" max="4102" width="13.7265625" style="26" customWidth="1"/>
    <col min="4103" max="4344" width="13.7265625" style="26"/>
    <col min="4345" max="4345" width="22.1796875" style="26" customWidth="1"/>
    <col min="4346" max="4352" width="13.7265625" style="26" customWidth="1"/>
    <col min="4353" max="4353" width="15.81640625" style="26" customWidth="1"/>
    <col min="4354" max="4354" width="16.54296875" style="26" bestFit="1" customWidth="1"/>
    <col min="4355" max="4355" width="13.7265625" style="26" customWidth="1"/>
    <col min="4356" max="4356" width="17.1796875" style="26" bestFit="1" customWidth="1"/>
    <col min="4357" max="4357" width="4" style="26" customWidth="1"/>
    <col min="4358" max="4358" width="13.7265625" style="26" customWidth="1"/>
    <col min="4359" max="4600" width="13.7265625" style="26"/>
    <col min="4601" max="4601" width="22.1796875" style="26" customWidth="1"/>
    <col min="4602" max="4608" width="13.7265625" style="26" customWidth="1"/>
    <col min="4609" max="4609" width="15.81640625" style="26" customWidth="1"/>
    <col min="4610" max="4610" width="16.54296875" style="26" bestFit="1" customWidth="1"/>
    <col min="4611" max="4611" width="13.7265625" style="26" customWidth="1"/>
    <col min="4612" max="4612" width="17.1796875" style="26" bestFit="1" customWidth="1"/>
    <col min="4613" max="4613" width="4" style="26" customWidth="1"/>
    <col min="4614" max="4614" width="13.7265625" style="26" customWidth="1"/>
    <col min="4615" max="4856" width="13.7265625" style="26"/>
    <col min="4857" max="4857" width="22.1796875" style="26" customWidth="1"/>
    <col min="4858" max="4864" width="13.7265625" style="26" customWidth="1"/>
    <col min="4865" max="4865" width="15.81640625" style="26" customWidth="1"/>
    <col min="4866" max="4866" width="16.54296875" style="26" bestFit="1" customWidth="1"/>
    <col min="4867" max="4867" width="13.7265625" style="26" customWidth="1"/>
    <col min="4868" max="4868" width="17.1796875" style="26" bestFit="1" customWidth="1"/>
    <col min="4869" max="4869" width="4" style="26" customWidth="1"/>
    <col min="4870" max="4870" width="13.7265625" style="26" customWidth="1"/>
    <col min="4871" max="5112" width="13.7265625" style="26"/>
    <col min="5113" max="5113" width="22.1796875" style="26" customWidth="1"/>
    <col min="5114" max="5120" width="13.7265625" style="26" customWidth="1"/>
    <col min="5121" max="5121" width="15.81640625" style="26" customWidth="1"/>
    <col min="5122" max="5122" width="16.54296875" style="26" bestFit="1" customWidth="1"/>
    <col min="5123" max="5123" width="13.7265625" style="26" customWidth="1"/>
    <col min="5124" max="5124" width="17.1796875" style="26" bestFit="1" customWidth="1"/>
    <col min="5125" max="5125" width="4" style="26" customWidth="1"/>
    <col min="5126" max="5126" width="13.7265625" style="26" customWidth="1"/>
    <col min="5127" max="5368" width="13.7265625" style="26"/>
    <col min="5369" max="5369" width="22.1796875" style="26" customWidth="1"/>
    <col min="5370" max="5376" width="13.7265625" style="26" customWidth="1"/>
    <col min="5377" max="5377" width="15.81640625" style="26" customWidth="1"/>
    <col min="5378" max="5378" width="16.54296875" style="26" bestFit="1" customWidth="1"/>
    <col min="5379" max="5379" width="13.7265625" style="26" customWidth="1"/>
    <col min="5380" max="5380" width="17.1796875" style="26" bestFit="1" customWidth="1"/>
    <col min="5381" max="5381" width="4" style="26" customWidth="1"/>
    <col min="5382" max="5382" width="13.7265625" style="26" customWidth="1"/>
    <col min="5383" max="5624" width="13.7265625" style="26"/>
    <col min="5625" max="5625" width="22.1796875" style="26" customWidth="1"/>
    <col min="5626" max="5632" width="13.7265625" style="26" customWidth="1"/>
    <col min="5633" max="5633" width="15.81640625" style="26" customWidth="1"/>
    <col min="5634" max="5634" width="16.54296875" style="26" bestFit="1" customWidth="1"/>
    <col min="5635" max="5635" width="13.7265625" style="26" customWidth="1"/>
    <col min="5636" max="5636" width="17.1796875" style="26" bestFit="1" customWidth="1"/>
    <col min="5637" max="5637" width="4" style="26" customWidth="1"/>
    <col min="5638" max="5638" width="13.7265625" style="26" customWidth="1"/>
    <col min="5639" max="5880" width="13.7265625" style="26"/>
    <col min="5881" max="5881" width="22.1796875" style="26" customWidth="1"/>
    <col min="5882" max="5888" width="13.7265625" style="26" customWidth="1"/>
    <col min="5889" max="5889" width="15.81640625" style="26" customWidth="1"/>
    <col min="5890" max="5890" width="16.54296875" style="26" bestFit="1" customWidth="1"/>
    <col min="5891" max="5891" width="13.7265625" style="26" customWidth="1"/>
    <col min="5892" max="5892" width="17.1796875" style="26" bestFit="1" customWidth="1"/>
    <col min="5893" max="5893" width="4" style="26" customWidth="1"/>
    <col min="5894" max="5894" width="13.7265625" style="26" customWidth="1"/>
    <col min="5895" max="6136" width="13.7265625" style="26"/>
    <col min="6137" max="6137" width="22.1796875" style="26" customWidth="1"/>
    <col min="6138" max="6144" width="13.7265625" style="26" customWidth="1"/>
    <col min="6145" max="6145" width="15.81640625" style="26" customWidth="1"/>
    <col min="6146" max="6146" width="16.54296875" style="26" bestFit="1" customWidth="1"/>
    <col min="6147" max="6147" width="13.7265625" style="26" customWidth="1"/>
    <col min="6148" max="6148" width="17.1796875" style="26" bestFit="1" customWidth="1"/>
    <col min="6149" max="6149" width="4" style="26" customWidth="1"/>
    <col min="6150" max="6150" width="13.7265625" style="26" customWidth="1"/>
    <col min="6151" max="6392" width="13.7265625" style="26"/>
    <col min="6393" max="6393" width="22.1796875" style="26" customWidth="1"/>
    <col min="6394" max="6400" width="13.7265625" style="26" customWidth="1"/>
    <col min="6401" max="6401" width="15.81640625" style="26" customWidth="1"/>
    <col min="6402" max="6402" width="16.54296875" style="26" bestFit="1" customWidth="1"/>
    <col min="6403" max="6403" width="13.7265625" style="26" customWidth="1"/>
    <col min="6404" max="6404" width="17.1796875" style="26" bestFit="1" customWidth="1"/>
    <col min="6405" max="6405" width="4" style="26" customWidth="1"/>
    <col min="6406" max="6406" width="13.7265625" style="26" customWidth="1"/>
    <col min="6407" max="6648" width="13.7265625" style="26"/>
    <col min="6649" max="6649" width="22.1796875" style="26" customWidth="1"/>
    <col min="6650" max="6656" width="13.7265625" style="26" customWidth="1"/>
    <col min="6657" max="6657" width="15.81640625" style="26" customWidth="1"/>
    <col min="6658" max="6658" width="16.54296875" style="26" bestFit="1" customWidth="1"/>
    <col min="6659" max="6659" width="13.7265625" style="26" customWidth="1"/>
    <col min="6660" max="6660" width="17.1796875" style="26" bestFit="1" customWidth="1"/>
    <col min="6661" max="6661" width="4" style="26" customWidth="1"/>
    <col min="6662" max="6662" width="13.7265625" style="26" customWidth="1"/>
    <col min="6663" max="6904" width="13.7265625" style="26"/>
    <col min="6905" max="6905" width="22.1796875" style="26" customWidth="1"/>
    <col min="6906" max="6912" width="13.7265625" style="26" customWidth="1"/>
    <col min="6913" max="6913" width="15.81640625" style="26" customWidth="1"/>
    <col min="6914" max="6914" width="16.54296875" style="26" bestFit="1" customWidth="1"/>
    <col min="6915" max="6915" width="13.7265625" style="26" customWidth="1"/>
    <col min="6916" max="6916" width="17.1796875" style="26" bestFit="1" customWidth="1"/>
    <col min="6917" max="6917" width="4" style="26" customWidth="1"/>
    <col min="6918" max="6918" width="13.7265625" style="26" customWidth="1"/>
    <col min="6919" max="7160" width="13.7265625" style="26"/>
    <col min="7161" max="7161" width="22.1796875" style="26" customWidth="1"/>
    <col min="7162" max="7168" width="13.7265625" style="26" customWidth="1"/>
    <col min="7169" max="7169" width="15.81640625" style="26" customWidth="1"/>
    <col min="7170" max="7170" width="16.54296875" style="26" bestFit="1" customWidth="1"/>
    <col min="7171" max="7171" width="13.7265625" style="26" customWidth="1"/>
    <col min="7172" max="7172" width="17.1796875" style="26" bestFit="1" customWidth="1"/>
    <col min="7173" max="7173" width="4" style="26" customWidth="1"/>
    <col min="7174" max="7174" width="13.7265625" style="26" customWidth="1"/>
    <col min="7175" max="7416" width="13.7265625" style="26"/>
    <col min="7417" max="7417" width="22.1796875" style="26" customWidth="1"/>
    <col min="7418" max="7424" width="13.7265625" style="26" customWidth="1"/>
    <col min="7425" max="7425" width="15.81640625" style="26" customWidth="1"/>
    <col min="7426" max="7426" width="16.54296875" style="26" bestFit="1" customWidth="1"/>
    <col min="7427" max="7427" width="13.7265625" style="26" customWidth="1"/>
    <col min="7428" max="7428" width="17.1796875" style="26" bestFit="1" customWidth="1"/>
    <col min="7429" max="7429" width="4" style="26" customWidth="1"/>
    <col min="7430" max="7430" width="13.7265625" style="26" customWidth="1"/>
    <col min="7431" max="7672" width="13.7265625" style="26"/>
    <col min="7673" max="7673" width="22.1796875" style="26" customWidth="1"/>
    <col min="7674" max="7680" width="13.7265625" style="26" customWidth="1"/>
    <col min="7681" max="7681" width="15.81640625" style="26" customWidth="1"/>
    <col min="7682" max="7682" width="16.54296875" style="26" bestFit="1" customWidth="1"/>
    <col min="7683" max="7683" width="13.7265625" style="26" customWidth="1"/>
    <col min="7684" max="7684" width="17.1796875" style="26" bestFit="1" customWidth="1"/>
    <col min="7685" max="7685" width="4" style="26" customWidth="1"/>
    <col min="7686" max="7686" width="13.7265625" style="26" customWidth="1"/>
    <col min="7687" max="7928" width="13.7265625" style="26"/>
    <col min="7929" max="7929" width="22.1796875" style="26" customWidth="1"/>
    <col min="7930" max="7936" width="13.7265625" style="26" customWidth="1"/>
    <col min="7937" max="7937" width="15.81640625" style="26" customWidth="1"/>
    <col min="7938" max="7938" width="16.54296875" style="26" bestFit="1" customWidth="1"/>
    <col min="7939" max="7939" width="13.7265625" style="26" customWidth="1"/>
    <col min="7940" max="7940" width="17.1796875" style="26" bestFit="1" customWidth="1"/>
    <col min="7941" max="7941" width="4" style="26" customWidth="1"/>
    <col min="7942" max="7942" width="13.7265625" style="26" customWidth="1"/>
    <col min="7943" max="8184" width="13.7265625" style="26"/>
    <col min="8185" max="8185" width="22.1796875" style="26" customWidth="1"/>
    <col min="8186" max="8192" width="13.7265625" style="26" customWidth="1"/>
    <col min="8193" max="8193" width="15.81640625" style="26" customWidth="1"/>
    <col min="8194" max="8194" width="16.54296875" style="26" bestFit="1" customWidth="1"/>
    <col min="8195" max="8195" width="13.7265625" style="26" customWidth="1"/>
    <col min="8196" max="8196" width="17.1796875" style="26" bestFit="1" customWidth="1"/>
    <col min="8197" max="8197" width="4" style="26" customWidth="1"/>
    <col min="8198" max="8198" width="13.7265625" style="26" customWidth="1"/>
    <col min="8199" max="8440" width="13.7265625" style="26"/>
    <col min="8441" max="8441" width="22.1796875" style="26" customWidth="1"/>
    <col min="8442" max="8448" width="13.7265625" style="26" customWidth="1"/>
    <col min="8449" max="8449" width="15.81640625" style="26" customWidth="1"/>
    <col min="8450" max="8450" width="16.54296875" style="26" bestFit="1" customWidth="1"/>
    <col min="8451" max="8451" width="13.7265625" style="26" customWidth="1"/>
    <col min="8452" max="8452" width="17.1796875" style="26" bestFit="1" customWidth="1"/>
    <col min="8453" max="8453" width="4" style="26" customWidth="1"/>
    <col min="8454" max="8454" width="13.7265625" style="26" customWidth="1"/>
    <col min="8455" max="8696" width="13.7265625" style="26"/>
    <col min="8697" max="8697" width="22.1796875" style="26" customWidth="1"/>
    <col min="8698" max="8704" width="13.7265625" style="26" customWidth="1"/>
    <col min="8705" max="8705" width="15.81640625" style="26" customWidth="1"/>
    <col min="8706" max="8706" width="16.54296875" style="26" bestFit="1" customWidth="1"/>
    <col min="8707" max="8707" width="13.7265625" style="26" customWidth="1"/>
    <col min="8708" max="8708" width="17.1796875" style="26" bestFit="1" customWidth="1"/>
    <col min="8709" max="8709" width="4" style="26" customWidth="1"/>
    <col min="8710" max="8710" width="13.7265625" style="26" customWidth="1"/>
    <col min="8711" max="8952" width="13.7265625" style="26"/>
    <col min="8953" max="8953" width="22.1796875" style="26" customWidth="1"/>
    <col min="8954" max="8960" width="13.7265625" style="26" customWidth="1"/>
    <col min="8961" max="8961" width="15.81640625" style="26" customWidth="1"/>
    <col min="8962" max="8962" width="16.54296875" style="26" bestFit="1" customWidth="1"/>
    <col min="8963" max="8963" width="13.7265625" style="26" customWidth="1"/>
    <col min="8964" max="8964" width="17.1796875" style="26" bestFit="1" customWidth="1"/>
    <col min="8965" max="8965" width="4" style="26" customWidth="1"/>
    <col min="8966" max="8966" width="13.7265625" style="26" customWidth="1"/>
    <col min="8967" max="9208" width="13.7265625" style="26"/>
    <col min="9209" max="9209" width="22.1796875" style="26" customWidth="1"/>
    <col min="9210" max="9216" width="13.7265625" style="26" customWidth="1"/>
    <col min="9217" max="9217" width="15.81640625" style="26" customWidth="1"/>
    <col min="9218" max="9218" width="16.54296875" style="26" bestFit="1" customWidth="1"/>
    <col min="9219" max="9219" width="13.7265625" style="26" customWidth="1"/>
    <col min="9220" max="9220" width="17.1796875" style="26" bestFit="1" customWidth="1"/>
    <col min="9221" max="9221" width="4" style="26" customWidth="1"/>
    <col min="9222" max="9222" width="13.7265625" style="26" customWidth="1"/>
    <col min="9223" max="9464" width="13.7265625" style="26"/>
    <col min="9465" max="9465" width="22.1796875" style="26" customWidth="1"/>
    <col min="9466" max="9472" width="13.7265625" style="26" customWidth="1"/>
    <col min="9473" max="9473" width="15.81640625" style="26" customWidth="1"/>
    <col min="9474" max="9474" width="16.54296875" style="26" bestFit="1" customWidth="1"/>
    <col min="9475" max="9475" width="13.7265625" style="26" customWidth="1"/>
    <col min="9476" max="9476" width="17.1796875" style="26" bestFit="1" customWidth="1"/>
    <col min="9477" max="9477" width="4" style="26" customWidth="1"/>
    <col min="9478" max="9478" width="13.7265625" style="26" customWidth="1"/>
    <col min="9479" max="9720" width="13.7265625" style="26"/>
    <col min="9721" max="9721" width="22.1796875" style="26" customWidth="1"/>
    <col min="9722" max="9728" width="13.7265625" style="26" customWidth="1"/>
    <col min="9729" max="9729" width="15.81640625" style="26" customWidth="1"/>
    <col min="9730" max="9730" width="16.54296875" style="26" bestFit="1" customWidth="1"/>
    <col min="9731" max="9731" width="13.7265625" style="26" customWidth="1"/>
    <col min="9732" max="9732" width="17.1796875" style="26" bestFit="1" customWidth="1"/>
    <col min="9733" max="9733" width="4" style="26" customWidth="1"/>
    <col min="9734" max="9734" width="13.7265625" style="26" customWidth="1"/>
    <col min="9735" max="9976" width="13.7265625" style="26"/>
    <col min="9977" max="9977" width="22.1796875" style="26" customWidth="1"/>
    <col min="9978" max="9984" width="13.7265625" style="26" customWidth="1"/>
    <col min="9985" max="9985" width="15.81640625" style="26" customWidth="1"/>
    <col min="9986" max="9986" width="16.54296875" style="26" bestFit="1" customWidth="1"/>
    <col min="9987" max="9987" width="13.7265625" style="26" customWidth="1"/>
    <col min="9988" max="9988" width="17.1796875" style="26" bestFit="1" customWidth="1"/>
    <col min="9989" max="9989" width="4" style="26" customWidth="1"/>
    <col min="9990" max="9990" width="13.7265625" style="26" customWidth="1"/>
    <col min="9991" max="10232" width="13.7265625" style="26"/>
    <col min="10233" max="10233" width="22.1796875" style="26" customWidth="1"/>
    <col min="10234" max="10240" width="13.7265625" style="26" customWidth="1"/>
    <col min="10241" max="10241" width="15.81640625" style="26" customWidth="1"/>
    <col min="10242" max="10242" width="16.54296875" style="26" bestFit="1" customWidth="1"/>
    <col min="10243" max="10243" width="13.7265625" style="26" customWidth="1"/>
    <col min="10244" max="10244" width="17.1796875" style="26" bestFit="1" customWidth="1"/>
    <col min="10245" max="10245" width="4" style="26" customWidth="1"/>
    <col min="10246" max="10246" width="13.7265625" style="26" customWidth="1"/>
    <col min="10247" max="10488" width="13.7265625" style="26"/>
    <col min="10489" max="10489" width="22.1796875" style="26" customWidth="1"/>
    <col min="10490" max="10496" width="13.7265625" style="26" customWidth="1"/>
    <col min="10497" max="10497" width="15.81640625" style="26" customWidth="1"/>
    <col min="10498" max="10498" width="16.54296875" style="26" bestFit="1" customWidth="1"/>
    <col min="10499" max="10499" width="13.7265625" style="26" customWidth="1"/>
    <col min="10500" max="10500" width="17.1796875" style="26" bestFit="1" customWidth="1"/>
    <col min="10501" max="10501" width="4" style="26" customWidth="1"/>
    <col min="10502" max="10502" width="13.7265625" style="26" customWidth="1"/>
    <col min="10503" max="10744" width="13.7265625" style="26"/>
    <col min="10745" max="10745" width="22.1796875" style="26" customWidth="1"/>
    <col min="10746" max="10752" width="13.7265625" style="26" customWidth="1"/>
    <col min="10753" max="10753" width="15.81640625" style="26" customWidth="1"/>
    <col min="10754" max="10754" width="16.54296875" style="26" bestFit="1" customWidth="1"/>
    <col min="10755" max="10755" width="13.7265625" style="26" customWidth="1"/>
    <col min="10756" max="10756" width="17.1796875" style="26" bestFit="1" customWidth="1"/>
    <col min="10757" max="10757" width="4" style="26" customWidth="1"/>
    <col min="10758" max="10758" width="13.7265625" style="26" customWidth="1"/>
    <col min="10759" max="11000" width="13.7265625" style="26"/>
    <col min="11001" max="11001" width="22.1796875" style="26" customWidth="1"/>
    <col min="11002" max="11008" width="13.7265625" style="26" customWidth="1"/>
    <col min="11009" max="11009" width="15.81640625" style="26" customWidth="1"/>
    <col min="11010" max="11010" width="16.54296875" style="26" bestFit="1" customWidth="1"/>
    <col min="11011" max="11011" width="13.7265625" style="26" customWidth="1"/>
    <col min="11012" max="11012" width="17.1796875" style="26" bestFit="1" customWidth="1"/>
    <col min="11013" max="11013" width="4" style="26" customWidth="1"/>
    <col min="11014" max="11014" width="13.7265625" style="26" customWidth="1"/>
    <col min="11015" max="11256" width="13.7265625" style="26"/>
    <col min="11257" max="11257" width="22.1796875" style="26" customWidth="1"/>
    <col min="11258" max="11264" width="13.7265625" style="26" customWidth="1"/>
    <col min="11265" max="11265" width="15.81640625" style="26" customWidth="1"/>
    <col min="11266" max="11266" width="16.54296875" style="26" bestFit="1" customWidth="1"/>
    <col min="11267" max="11267" width="13.7265625" style="26" customWidth="1"/>
    <col min="11268" max="11268" width="17.1796875" style="26" bestFit="1" customWidth="1"/>
    <col min="11269" max="11269" width="4" style="26" customWidth="1"/>
    <col min="11270" max="11270" width="13.7265625" style="26" customWidth="1"/>
    <col min="11271" max="11512" width="13.7265625" style="26"/>
    <col min="11513" max="11513" width="22.1796875" style="26" customWidth="1"/>
    <col min="11514" max="11520" width="13.7265625" style="26" customWidth="1"/>
    <col min="11521" max="11521" width="15.81640625" style="26" customWidth="1"/>
    <col min="11522" max="11522" width="16.54296875" style="26" bestFit="1" customWidth="1"/>
    <col min="11523" max="11523" width="13.7265625" style="26" customWidth="1"/>
    <col min="11524" max="11524" width="17.1796875" style="26" bestFit="1" customWidth="1"/>
    <col min="11525" max="11525" width="4" style="26" customWidth="1"/>
    <col min="11526" max="11526" width="13.7265625" style="26" customWidth="1"/>
    <col min="11527" max="11768" width="13.7265625" style="26"/>
    <col min="11769" max="11769" width="22.1796875" style="26" customWidth="1"/>
    <col min="11770" max="11776" width="13.7265625" style="26" customWidth="1"/>
    <col min="11777" max="11777" width="15.81640625" style="26" customWidth="1"/>
    <col min="11778" max="11778" width="16.54296875" style="26" bestFit="1" customWidth="1"/>
    <col min="11779" max="11779" width="13.7265625" style="26" customWidth="1"/>
    <col min="11780" max="11780" width="17.1796875" style="26" bestFit="1" customWidth="1"/>
    <col min="11781" max="11781" width="4" style="26" customWidth="1"/>
    <col min="11782" max="11782" width="13.7265625" style="26" customWidth="1"/>
    <col min="11783" max="12024" width="13.7265625" style="26"/>
    <col min="12025" max="12025" width="22.1796875" style="26" customWidth="1"/>
    <col min="12026" max="12032" width="13.7265625" style="26" customWidth="1"/>
    <col min="12033" max="12033" width="15.81640625" style="26" customWidth="1"/>
    <col min="12034" max="12034" width="16.54296875" style="26" bestFit="1" customWidth="1"/>
    <col min="12035" max="12035" width="13.7265625" style="26" customWidth="1"/>
    <col min="12036" max="12036" width="17.1796875" style="26" bestFit="1" customWidth="1"/>
    <col min="12037" max="12037" width="4" style="26" customWidth="1"/>
    <col min="12038" max="12038" width="13.7265625" style="26" customWidth="1"/>
    <col min="12039" max="12280" width="13.7265625" style="26"/>
    <col min="12281" max="12281" width="22.1796875" style="26" customWidth="1"/>
    <col min="12282" max="12288" width="13.7265625" style="26" customWidth="1"/>
    <col min="12289" max="12289" width="15.81640625" style="26" customWidth="1"/>
    <col min="12290" max="12290" width="16.54296875" style="26" bestFit="1" customWidth="1"/>
    <col min="12291" max="12291" width="13.7265625" style="26" customWidth="1"/>
    <col min="12292" max="12292" width="17.1796875" style="26" bestFit="1" customWidth="1"/>
    <col min="12293" max="12293" width="4" style="26" customWidth="1"/>
    <col min="12294" max="12294" width="13.7265625" style="26" customWidth="1"/>
    <col min="12295" max="12536" width="13.7265625" style="26"/>
    <col min="12537" max="12537" width="22.1796875" style="26" customWidth="1"/>
    <col min="12538" max="12544" width="13.7265625" style="26" customWidth="1"/>
    <col min="12545" max="12545" width="15.81640625" style="26" customWidth="1"/>
    <col min="12546" max="12546" width="16.54296875" style="26" bestFit="1" customWidth="1"/>
    <col min="12547" max="12547" width="13.7265625" style="26" customWidth="1"/>
    <col min="12548" max="12548" width="17.1796875" style="26" bestFit="1" customWidth="1"/>
    <col min="12549" max="12549" width="4" style="26" customWidth="1"/>
    <col min="12550" max="12550" width="13.7265625" style="26" customWidth="1"/>
    <col min="12551" max="12792" width="13.7265625" style="26"/>
    <col min="12793" max="12793" width="22.1796875" style="26" customWidth="1"/>
    <col min="12794" max="12800" width="13.7265625" style="26" customWidth="1"/>
    <col min="12801" max="12801" width="15.81640625" style="26" customWidth="1"/>
    <col min="12802" max="12802" width="16.54296875" style="26" bestFit="1" customWidth="1"/>
    <col min="12803" max="12803" width="13.7265625" style="26" customWidth="1"/>
    <col min="12804" max="12804" width="17.1796875" style="26" bestFit="1" customWidth="1"/>
    <col min="12805" max="12805" width="4" style="26" customWidth="1"/>
    <col min="12806" max="12806" width="13.7265625" style="26" customWidth="1"/>
    <col min="12807" max="13048" width="13.7265625" style="26"/>
    <col min="13049" max="13049" width="22.1796875" style="26" customWidth="1"/>
    <col min="13050" max="13056" width="13.7265625" style="26" customWidth="1"/>
    <col min="13057" max="13057" width="15.81640625" style="26" customWidth="1"/>
    <col min="13058" max="13058" width="16.54296875" style="26" bestFit="1" customWidth="1"/>
    <col min="13059" max="13059" width="13.7265625" style="26" customWidth="1"/>
    <col min="13060" max="13060" width="17.1796875" style="26" bestFit="1" customWidth="1"/>
    <col min="13061" max="13061" width="4" style="26" customWidth="1"/>
    <col min="13062" max="13062" width="13.7265625" style="26" customWidth="1"/>
    <col min="13063" max="13304" width="13.7265625" style="26"/>
    <col min="13305" max="13305" width="22.1796875" style="26" customWidth="1"/>
    <col min="13306" max="13312" width="13.7265625" style="26" customWidth="1"/>
    <col min="13313" max="13313" width="15.81640625" style="26" customWidth="1"/>
    <col min="13314" max="13314" width="16.54296875" style="26" bestFit="1" customWidth="1"/>
    <col min="13315" max="13315" width="13.7265625" style="26" customWidth="1"/>
    <col min="13316" max="13316" width="17.1796875" style="26" bestFit="1" customWidth="1"/>
    <col min="13317" max="13317" width="4" style="26" customWidth="1"/>
    <col min="13318" max="13318" width="13.7265625" style="26" customWidth="1"/>
    <col min="13319" max="13560" width="13.7265625" style="26"/>
    <col min="13561" max="13561" width="22.1796875" style="26" customWidth="1"/>
    <col min="13562" max="13568" width="13.7265625" style="26" customWidth="1"/>
    <col min="13569" max="13569" width="15.81640625" style="26" customWidth="1"/>
    <col min="13570" max="13570" width="16.54296875" style="26" bestFit="1" customWidth="1"/>
    <col min="13571" max="13571" width="13.7265625" style="26" customWidth="1"/>
    <col min="13572" max="13572" width="17.1796875" style="26" bestFit="1" customWidth="1"/>
    <col min="13573" max="13573" width="4" style="26" customWidth="1"/>
    <col min="13574" max="13574" width="13.7265625" style="26" customWidth="1"/>
    <col min="13575" max="13816" width="13.7265625" style="26"/>
    <col min="13817" max="13817" width="22.1796875" style="26" customWidth="1"/>
    <col min="13818" max="13824" width="13.7265625" style="26" customWidth="1"/>
    <col min="13825" max="13825" width="15.81640625" style="26" customWidth="1"/>
    <col min="13826" max="13826" width="16.54296875" style="26" bestFit="1" customWidth="1"/>
    <col min="13827" max="13827" width="13.7265625" style="26" customWidth="1"/>
    <col min="13828" max="13828" width="17.1796875" style="26" bestFit="1" customWidth="1"/>
    <col min="13829" max="13829" width="4" style="26" customWidth="1"/>
    <col min="13830" max="13830" width="13.7265625" style="26" customWidth="1"/>
    <col min="13831" max="14072" width="13.7265625" style="26"/>
    <col min="14073" max="14073" width="22.1796875" style="26" customWidth="1"/>
    <col min="14074" max="14080" width="13.7265625" style="26" customWidth="1"/>
    <col min="14081" max="14081" width="15.81640625" style="26" customWidth="1"/>
    <col min="14082" max="14082" width="16.54296875" style="26" bestFit="1" customWidth="1"/>
    <col min="14083" max="14083" width="13.7265625" style="26" customWidth="1"/>
    <col min="14084" max="14084" width="17.1796875" style="26" bestFit="1" customWidth="1"/>
    <col min="14085" max="14085" width="4" style="26" customWidth="1"/>
    <col min="14086" max="14086" width="13.7265625" style="26" customWidth="1"/>
    <col min="14087" max="14328" width="13.7265625" style="26"/>
    <col min="14329" max="14329" width="22.1796875" style="26" customWidth="1"/>
    <col min="14330" max="14336" width="13.7265625" style="26" customWidth="1"/>
    <col min="14337" max="14337" width="15.81640625" style="26" customWidth="1"/>
    <col min="14338" max="14338" width="16.54296875" style="26" bestFit="1" customWidth="1"/>
    <col min="14339" max="14339" width="13.7265625" style="26" customWidth="1"/>
    <col min="14340" max="14340" width="17.1796875" style="26" bestFit="1" customWidth="1"/>
    <col min="14341" max="14341" width="4" style="26" customWidth="1"/>
    <col min="14342" max="14342" width="13.7265625" style="26" customWidth="1"/>
    <col min="14343" max="14584" width="13.7265625" style="26"/>
    <col min="14585" max="14585" width="22.1796875" style="26" customWidth="1"/>
    <col min="14586" max="14592" width="13.7265625" style="26" customWidth="1"/>
    <col min="14593" max="14593" width="15.81640625" style="26" customWidth="1"/>
    <col min="14594" max="14594" width="16.54296875" style="26" bestFit="1" customWidth="1"/>
    <col min="14595" max="14595" width="13.7265625" style="26" customWidth="1"/>
    <col min="14596" max="14596" width="17.1796875" style="26" bestFit="1" customWidth="1"/>
    <col min="14597" max="14597" width="4" style="26" customWidth="1"/>
    <col min="14598" max="14598" width="13.7265625" style="26" customWidth="1"/>
    <col min="14599" max="14840" width="13.7265625" style="26"/>
    <col min="14841" max="14841" width="22.1796875" style="26" customWidth="1"/>
    <col min="14842" max="14848" width="13.7265625" style="26" customWidth="1"/>
    <col min="14849" max="14849" width="15.81640625" style="26" customWidth="1"/>
    <col min="14850" max="14850" width="16.54296875" style="26" bestFit="1" customWidth="1"/>
    <col min="14851" max="14851" width="13.7265625" style="26" customWidth="1"/>
    <col min="14852" max="14852" width="17.1796875" style="26" bestFit="1" customWidth="1"/>
    <col min="14853" max="14853" width="4" style="26" customWidth="1"/>
    <col min="14854" max="14854" width="13.7265625" style="26" customWidth="1"/>
    <col min="14855" max="15096" width="13.7265625" style="26"/>
    <col min="15097" max="15097" width="22.1796875" style="26" customWidth="1"/>
    <col min="15098" max="15104" width="13.7265625" style="26" customWidth="1"/>
    <col min="15105" max="15105" width="15.81640625" style="26" customWidth="1"/>
    <col min="15106" max="15106" width="16.54296875" style="26" bestFit="1" customWidth="1"/>
    <col min="15107" max="15107" width="13.7265625" style="26" customWidth="1"/>
    <col min="15108" max="15108" width="17.1796875" style="26" bestFit="1" customWidth="1"/>
    <col min="15109" max="15109" width="4" style="26" customWidth="1"/>
    <col min="15110" max="15110" width="13.7265625" style="26" customWidth="1"/>
    <col min="15111" max="15352" width="13.7265625" style="26"/>
    <col min="15353" max="15353" width="22.1796875" style="26" customWidth="1"/>
    <col min="15354" max="15360" width="13.7265625" style="26" customWidth="1"/>
    <col min="15361" max="15361" width="15.81640625" style="26" customWidth="1"/>
    <col min="15362" max="15362" width="16.54296875" style="26" bestFit="1" customWidth="1"/>
    <col min="15363" max="15363" width="13.7265625" style="26" customWidth="1"/>
    <col min="15364" max="15364" width="17.1796875" style="26" bestFit="1" customWidth="1"/>
    <col min="15365" max="15365" width="4" style="26" customWidth="1"/>
    <col min="15366" max="15366" width="13.7265625" style="26" customWidth="1"/>
    <col min="15367" max="15608" width="13.7265625" style="26"/>
    <col min="15609" max="15609" width="22.1796875" style="26" customWidth="1"/>
    <col min="15610" max="15616" width="13.7265625" style="26" customWidth="1"/>
    <col min="15617" max="15617" width="15.81640625" style="26" customWidth="1"/>
    <col min="15618" max="15618" width="16.54296875" style="26" bestFit="1" customWidth="1"/>
    <col min="15619" max="15619" width="13.7265625" style="26" customWidth="1"/>
    <col min="15620" max="15620" width="17.1796875" style="26" bestFit="1" customWidth="1"/>
    <col min="15621" max="15621" width="4" style="26" customWidth="1"/>
    <col min="15622" max="15622" width="13.7265625" style="26" customWidth="1"/>
    <col min="15623" max="15864" width="13.7265625" style="26"/>
    <col min="15865" max="15865" width="22.1796875" style="26" customWidth="1"/>
    <col min="15866" max="15872" width="13.7265625" style="26" customWidth="1"/>
    <col min="15873" max="15873" width="15.81640625" style="26" customWidth="1"/>
    <col min="15874" max="15874" width="16.54296875" style="26" bestFit="1" customWidth="1"/>
    <col min="15875" max="15875" width="13.7265625" style="26" customWidth="1"/>
    <col min="15876" max="15876" width="17.1796875" style="26" bestFit="1" customWidth="1"/>
    <col min="15877" max="15877" width="4" style="26" customWidth="1"/>
    <col min="15878" max="15878" width="13.7265625" style="26" customWidth="1"/>
    <col min="15879" max="16120" width="13.7265625" style="26"/>
    <col min="16121" max="16121" width="22.1796875" style="26" customWidth="1"/>
    <col min="16122" max="16128" width="13.7265625" style="26" customWidth="1"/>
    <col min="16129" max="16129" width="15.81640625" style="26" customWidth="1"/>
    <col min="16130" max="16130" width="16.54296875" style="26" bestFit="1" customWidth="1"/>
    <col min="16131" max="16131" width="13.7265625" style="26" customWidth="1"/>
    <col min="16132" max="16132" width="17.1796875" style="26" bestFit="1" customWidth="1"/>
    <col min="16133" max="16133" width="4" style="26" customWidth="1"/>
    <col min="16134" max="16134" width="13.7265625" style="26" customWidth="1"/>
    <col min="16135" max="16384" width="13.7265625" style="26"/>
  </cols>
  <sheetData>
    <row r="1" spans="1:27" s="20" customFormat="1">
      <c r="A1" s="404" t="s">
        <v>4</v>
      </c>
      <c r="B1" s="146"/>
      <c r="C1" s="146"/>
      <c r="D1" s="146"/>
      <c r="E1" s="81"/>
      <c r="F1" s="81"/>
      <c r="G1" s="147"/>
      <c r="H1" s="81"/>
      <c r="I1" s="81"/>
    </row>
    <row r="2" spans="1:27" s="20" customFormat="1" ht="34.5" customHeight="1">
      <c r="A2" s="81"/>
      <c r="B2" s="146"/>
      <c r="C2" s="146"/>
      <c r="D2" s="146"/>
      <c r="E2" s="148"/>
      <c r="F2" s="379" t="s">
        <v>619</v>
      </c>
      <c r="G2" s="379" t="s">
        <v>622</v>
      </c>
      <c r="H2" s="148"/>
      <c r="I2" s="483"/>
    </row>
    <row r="3" spans="1:27" s="20" customFormat="1" ht="15.5">
      <c r="A3" s="36" t="str">
        <f>'2-Kosten per locatie'!A3</f>
        <v>Naam opdrachtgever</v>
      </c>
      <c r="B3" s="139" t="str">
        <f>'2-Kosten per locatie'!B3</f>
        <v>Zaan Primair</v>
      </c>
      <c r="C3" s="139"/>
      <c r="D3" s="139"/>
      <c r="E3" s="148"/>
      <c r="F3" s="380" t="s">
        <v>173</v>
      </c>
      <c r="G3" s="381"/>
      <c r="H3" s="508" t="s">
        <v>623</v>
      </c>
      <c r="I3" s="509"/>
      <c r="J3" s="509"/>
      <c r="K3" s="509"/>
      <c r="L3" s="509"/>
    </row>
    <row r="4" spans="1:27" s="20" customFormat="1" ht="15.5">
      <c r="A4" s="36" t="str">
        <f>'2-Kosten per locatie'!A4</f>
        <v>Calculatie onderdeel</v>
      </c>
      <c r="B4" s="139" t="str">
        <f ca="1">MID(CELL("bestandsnaam",$D$9),SEARCH("]",CELL("bestandsnaam",$D$9),1)+1,256)</f>
        <v>10-Vloeronderhoud</v>
      </c>
      <c r="C4" s="139"/>
      <c r="D4" s="139"/>
      <c r="E4" s="148"/>
      <c r="F4" s="380" t="s">
        <v>174</v>
      </c>
      <c r="G4" s="381"/>
      <c r="H4" s="148"/>
      <c r="I4" s="418" t="s">
        <v>70</v>
      </c>
    </row>
    <row r="5" spans="1:27" s="20" customFormat="1" ht="15.5">
      <c r="A5" s="36" t="str">
        <f>'2-Kosten per locatie'!A5</f>
        <v>Gebouw/plaats</v>
      </c>
      <c r="B5" s="139" t="str">
        <f>'2-Kosten per locatie'!B5</f>
        <v>Divers</v>
      </c>
      <c r="C5" s="139"/>
      <c r="D5" s="139"/>
      <c r="E5" s="148"/>
      <c r="F5" s="382" t="s">
        <v>175</v>
      </c>
      <c r="G5" s="381"/>
      <c r="H5" s="148"/>
      <c r="I5" s="418" t="s">
        <v>70</v>
      </c>
      <c r="K5" s="22"/>
      <c r="L5" s="21"/>
      <c r="M5" s="22"/>
      <c r="N5" s="22"/>
      <c r="O5" s="21"/>
      <c r="P5" s="23"/>
      <c r="Q5" s="22"/>
      <c r="R5" s="21"/>
      <c r="S5" s="22"/>
      <c r="T5" s="22"/>
      <c r="U5" s="21"/>
      <c r="V5" s="22"/>
      <c r="W5" s="22"/>
      <c r="X5" s="21"/>
      <c r="Y5" s="22"/>
      <c r="Z5" s="22"/>
      <c r="AA5" s="21"/>
    </row>
    <row r="6" spans="1:27" s="20" customFormat="1" ht="17.25" customHeight="1">
      <c r="A6" s="36" t="str">
        <f>'2-Kosten per locatie'!A6</f>
        <v>Referentie nummer</v>
      </c>
      <c r="B6" s="139" t="str">
        <f>'2-Kosten per locatie'!B6</f>
        <v>Perceel 2 (Zuidelijk gebied)</v>
      </c>
      <c r="C6" s="139"/>
      <c r="D6" s="139"/>
      <c r="E6" s="148"/>
      <c r="F6" s="380" t="s">
        <v>176</v>
      </c>
      <c r="G6" s="381"/>
      <c r="H6" s="148"/>
      <c r="I6" s="418" t="s">
        <v>201</v>
      </c>
      <c r="K6" s="24"/>
      <c r="L6" s="25"/>
      <c r="M6" s="22"/>
      <c r="N6" s="24"/>
      <c r="O6" s="25"/>
      <c r="P6" s="23"/>
      <c r="Q6" s="24"/>
      <c r="R6" s="25"/>
      <c r="S6" s="22"/>
      <c r="T6" s="24"/>
      <c r="U6" s="25"/>
      <c r="V6" s="22"/>
      <c r="W6" s="24"/>
      <c r="X6" s="25"/>
      <c r="Y6" s="22"/>
      <c r="Z6" s="24"/>
      <c r="AA6" s="25"/>
    </row>
    <row r="7" spans="1:27" s="20" customFormat="1" ht="17.25" customHeight="1">
      <c r="A7" s="36" t="str">
        <f>'2-Kosten per locatie'!A7</f>
        <v>Naam dienstverlener</v>
      </c>
      <c r="B7" s="139">
        <f>'2-Kosten per locatie'!B7</f>
        <v>0</v>
      </c>
      <c r="C7" s="139"/>
      <c r="D7" s="139"/>
      <c r="E7" s="148"/>
      <c r="F7" s="380" t="s">
        <v>198</v>
      </c>
      <c r="G7" s="381"/>
      <c r="H7" s="148"/>
      <c r="I7" s="149"/>
    </row>
    <row r="8" spans="1:27" s="20" customFormat="1" ht="17.25" customHeight="1">
      <c r="A8" s="36" t="str">
        <f>'2-Kosten per locatie'!A8</f>
        <v>Prijspeil</v>
      </c>
      <c r="B8" s="248">
        <f>'2-Kosten per locatie'!B8</f>
        <v>46388</v>
      </c>
      <c r="C8" s="139"/>
      <c r="D8" s="139"/>
      <c r="E8" s="148"/>
      <c r="F8" s="148"/>
      <c r="G8" s="148"/>
      <c r="H8" s="148"/>
      <c r="I8" s="148"/>
    </row>
    <row r="9" spans="1:27" s="20" customFormat="1" ht="17.25" customHeight="1">
      <c r="A9" s="148"/>
      <c r="B9" s="148"/>
      <c r="C9" s="139"/>
      <c r="D9" s="139"/>
      <c r="E9" s="148"/>
      <c r="F9" s="148" t="s">
        <v>620</v>
      </c>
      <c r="G9" s="148"/>
      <c r="H9" s="148"/>
      <c r="I9" s="148"/>
    </row>
    <row r="10" spans="1:27" s="20" customFormat="1" ht="17.25" customHeight="1">
      <c r="A10" s="148"/>
      <c r="B10" s="148"/>
      <c r="C10" s="148"/>
      <c r="D10" s="139"/>
      <c r="E10" s="148"/>
      <c r="G10" s="148"/>
      <c r="H10" s="148"/>
      <c r="I10" s="148"/>
    </row>
    <row r="11" spans="1:27" s="20" customFormat="1" ht="15.5">
      <c r="A11" s="150"/>
      <c r="B11" s="148"/>
      <c r="C11" s="148"/>
      <c r="D11" s="139"/>
      <c r="E11" s="151"/>
      <c r="F11" s="148"/>
      <c r="G11" s="152"/>
      <c r="H11" s="151"/>
      <c r="I11" s="149"/>
    </row>
    <row r="12" spans="1:27" s="27" customFormat="1" ht="43.5" customHeight="1">
      <c r="A12" s="383" t="s">
        <v>15</v>
      </c>
      <c r="B12" s="384" t="s">
        <v>177</v>
      </c>
      <c r="C12" s="384" t="s">
        <v>199</v>
      </c>
      <c r="D12" s="384" t="s">
        <v>172</v>
      </c>
      <c r="E12" s="379" t="s">
        <v>167</v>
      </c>
      <c r="F12" s="384" t="s">
        <v>168</v>
      </c>
      <c r="G12" s="384" t="s">
        <v>169</v>
      </c>
      <c r="H12" s="384" t="s">
        <v>170</v>
      </c>
      <c r="I12" s="384" t="s">
        <v>171</v>
      </c>
    </row>
    <row r="13" spans="1:27">
      <c r="A13" s="157" t="s">
        <v>219</v>
      </c>
      <c r="B13" s="380" t="s">
        <v>70</v>
      </c>
      <c r="C13" s="380" t="s">
        <v>70</v>
      </c>
      <c r="D13" s="380" t="s">
        <v>173</v>
      </c>
      <c r="E13" s="390">
        <f>SUMIFS('4-Basis ruimtestaat'!K:K,'4-Basis ruimtestaat'!B:B,'10-Vloeronderhoud'!A13,'4-Basis ruimtestaat'!J:J,"linoleum",'4-Basis ruimtestaat'!H:H,"gang, hal")+SUMIFS('4-Basis ruimtestaat'!K:K,'4-Basis ruimtestaat'!B:B,'10-Vloeronderhoud'!A13,'4-Basis ruimtestaat'!J:J,"linoleum",'4-Basis ruimtestaat'!H:H,"entree")+SUMIFS('4-Basis ruimtestaat'!K:K,'4-Basis ruimtestaat'!B:B,'10-Vloeronderhoud'!A13,'4-Basis ruimtestaat'!J:J,"linoleum",'4-Basis ruimtestaat'!H:H,"aula")-SUMIFS('4-Basis ruimtestaat'!K:K,'4-Basis ruimtestaat'!B:B,'10-Vloeronderhoud'!A13,'4-Basis ruimtestaat'!J:J,"Linoleum",'4-Basis ruimtestaat'!H:H,"gang, hal",'4-Basis ruimtestaat'!M:M,"nio")-SUMIFS('4-Basis ruimtestaat'!K:K,'4-Basis ruimtestaat'!B:B,'10-Vloeronderhoud'!A13,'4-Basis ruimtestaat'!J:J,"Linoleum",'4-Basis ruimtestaat'!H:H,"entree",'4-Basis ruimtestaat'!M:M,"nio")-SUMIFS('4-Basis ruimtestaat'!K:K,'4-Basis ruimtestaat'!B:B,'10-Vloeronderhoud'!A13,'4-Basis ruimtestaat'!J:J,"Linoleum",'4-Basis ruimtestaat'!H:H,"aula",'4-Basis ruimtestaat'!M:M,"nio")</f>
        <v>130.30000000000001</v>
      </c>
      <c r="F13" s="391">
        <f t="shared" ref="F13:F35" si="0">VLOOKUP(D13,$F$3:$G$10,2,FALSE)</f>
        <v>0</v>
      </c>
      <c r="G13" s="392">
        <f t="shared" ref="G13:G35" si="1">(E13*F13)</f>
        <v>0</v>
      </c>
      <c r="H13" s="393" t="s">
        <v>178</v>
      </c>
      <c r="I13" s="392">
        <f t="shared" ref="I13:I37" si="2">H13*G13</f>
        <v>0</v>
      </c>
    </row>
    <row r="14" spans="1:27">
      <c r="A14" s="157" t="s">
        <v>203</v>
      </c>
      <c r="B14" s="380" t="s">
        <v>70</v>
      </c>
      <c r="C14" s="380" t="s">
        <v>70</v>
      </c>
      <c r="D14" s="380" t="s">
        <v>173</v>
      </c>
      <c r="E14" s="390">
        <f>SUMIFS('4-Basis ruimtestaat'!K:K,'4-Basis ruimtestaat'!B:B,'10-Vloeronderhoud'!A14,'4-Basis ruimtestaat'!J:J,"linoleum",'4-Basis ruimtestaat'!H:H,"gang, hal")+SUMIFS('4-Basis ruimtestaat'!K:K,'4-Basis ruimtestaat'!B:B,'10-Vloeronderhoud'!A14,'4-Basis ruimtestaat'!J:J,"linoleum",'4-Basis ruimtestaat'!H:H,"entree")+SUMIFS('4-Basis ruimtestaat'!K:K,'4-Basis ruimtestaat'!B:B,'10-Vloeronderhoud'!A14,'4-Basis ruimtestaat'!J:J,"linoleum",'4-Basis ruimtestaat'!H:H,"aula")-SUMIFS('4-Basis ruimtestaat'!K:K,'4-Basis ruimtestaat'!B:B,'10-Vloeronderhoud'!A14,'4-Basis ruimtestaat'!J:J,"Linoleum",'4-Basis ruimtestaat'!H:H,"gang, hal",'4-Basis ruimtestaat'!M:M,"nio")-SUMIFS('4-Basis ruimtestaat'!K:K,'4-Basis ruimtestaat'!B:B,'10-Vloeronderhoud'!A14,'4-Basis ruimtestaat'!J:J,"Linoleum",'4-Basis ruimtestaat'!H:H,"entree",'4-Basis ruimtestaat'!M:M,"nio")-SUMIFS('4-Basis ruimtestaat'!K:K,'4-Basis ruimtestaat'!B:B,'10-Vloeronderhoud'!A14,'4-Basis ruimtestaat'!J:J,"Linoleum",'4-Basis ruimtestaat'!H:H,"aula",'4-Basis ruimtestaat'!M:M,"nio")</f>
        <v>288.89999999999998</v>
      </c>
      <c r="F14" s="391">
        <f t="shared" si="0"/>
        <v>0</v>
      </c>
      <c r="G14" s="392">
        <f t="shared" si="1"/>
        <v>0</v>
      </c>
      <c r="H14" s="393" t="s">
        <v>178</v>
      </c>
      <c r="I14" s="392">
        <f t="shared" si="2"/>
        <v>0</v>
      </c>
    </row>
    <row r="15" spans="1:27">
      <c r="A15" s="157" t="s">
        <v>204</v>
      </c>
      <c r="B15" s="380" t="s">
        <v>70</v>
      </c>
      <c r="C15" s="380" t="s">
        <v>70</v>
      </c>
      <c r="D15" s="380" t="s">
        <v>173</v>
      </c>
      <c r="E15" s="390">
        <f>SUMIFS('4-Basis ruimtestaat'!K:K,'4-Basis ruimtestaat'!B:B,'10-Vloeronderhoud'!A15,'4-Basis ruimtestaat'!J:J,"linoleum",'4-Basis ruimtestaat'!H:H,"gang, hal")+SUMIFS('4-Basis ruimtestaat'!K:K,'4-Basis ruimtestaat'!B:B,'10-Vloeronderhoud'!A15,'4-Basis ruimtestaat'!J:J,"linoleum",'4-Basis ruimtestaat'!H:H,"entree")+SUMIFS('4-Basis ruimtestaat'!K:K,'4-Basis ruimtestaat'!B:B,'10-Vloeronderhoud'!A15,'4-Basis ruimtestaat'!J:J,"linoleum",'4-Basis ruimtestaat'!H:H,"aula")-SUMIFS('4-Basis ruimtestaat'!K:K,'4-Basis ruimtestaat'!B:B,'10-Vloeronderhoud'!A15,'4-Basis ruimtestaat'!J:J,"Linoleum",'4-Basis ruimtestaat'!H:H,"gang, hal",'4-Basis ruimtestaat'!M:M,"nio")-SUMIFS('4-Basis ruimtestaat'!K:K,'4-Basis ruimtestaat'!B:B,'10-Vloeronderhoud'!A15,'4-Basis ruimtestaat'!J:J,"Linoleum",'4-Basis ruimtestaat'!H:H,"entree",'4-Basis ruimtestaat'!M:M,"nio")-SUMIFS('4-Basis ruimtestaat'!K:K,'4-Basis ruimtestaat'!B:B,'10-Vloeronderhoud'!A15,'4-Basis ruimtestaat'!J:J,"Linoleum",'4-Basis ruimtestaat'!H:H,"aula",'4-Basis ruimtestaat'!M:M,"nio")</f>
        <v>261.40000000000003</v>
      </c>
      <c r="F15" s="391">
        <f t="shared" si="0"/>
        <v>0</v>
      </c>
      <c r="G15" s="392">
        <f t="shared" si="1"/>
        <v>0</v>
      </c>
      <c r="H15" s="393" t="s">
        <v>178</v>
      </c>
      <c r="I15" s="392">
        <f t="shared" si="2"/>
        <v>0</v>
      </c>
    </row>
    <row r="16" spans="1:27">
      <c r="A16" s="157" t="s">
        <v>207</v>
      </c>
      <c r="B16" s="380" t="s">
        <v>70</v>
      </c>
      <c r="C16" s="380" t="s">
        <v>70</v>
      </c>
      <c r="D16" s="380" t="s">
        <v>173</v>
      </c>
      <c r="E16" s="390">
        <f>SUMIFS('4-Basis ruimtestaat'!K:K,'4-Basis ruimtestaat'!B:B,'10-Vloeronderhoud'!A16,'4-Basis ruimtestaat'!J:J,"linoleum",'4-Basis ruimtestaat'!H:H,"gang, hal")+SUMIFS('4-Basis ruimtestaat'!K:K,'4-Basis ruimtestaat'!B:B,'10-Vloeronderhoud'!A16,'4-Basis ruimtestaat'!J:J,"linoleum",'4-Basis ruimtestaat'!H:H,"entree")+SUMIFS('4-Basis ruimtestaat'!K:K,'4-Basis ruimtestaat'!B:B,'10-Vloeronderhoud'!A16,'4-Basis ruimtestaat'!J:J,"linoleum",'4-Basis ruimtestaat'!H:H,"aula")-SUMIFS('4-Basis ruimtestaat'!K:K,'4-Basis ruimtestaat'!B:B,'10-Vloeronderhoud'!A16,'4-Basis ruimtestaat'!J:J,"Linoleum",'4-Basis ruimtestaat'!H:H,"gang, hal",'4-Basis ruimtestaat'!M:M,"nio")-SUMIFS('4-Basis ruimtestaat'!K:K,'4-Basis ruimtestaat'!B:B,'10-Vloeronderhoud'!A16,'4-Basis ruimtestaat'!J:J,"Linoleum",'4-Basis ruimtestaat'!H:H,"entree",'4-Basis ruimtestaat'!M:M,"nio")-SUMIFS('4-Basis ruimtestaat'!K:K,'4-Basis ruimtestaat'!B:B,'10-Vloeronderhoud'!A16,'4-Basis ruimtestaat'!J:J,"Linoleum",'4-Basis ruimtestaat'!H:H,"aula",'4-Basis ruimtestaat'!M:M,"nio")</f>
        <v>527.4</v>
      </c>
      <c r="F16" s="391">
        <f t="shared" si="0"/>
        <v>0</v>
      </c>
      <c r="G16" s="392">
        <f t="shared" si="1"/>
        <v>0</v>
      </c>
      <c r="H16" s="393" t="s">
        <v>178</v>
      </c>
      <c r="I16" s="392">
        <f t="shared" si="2"/>
        <v>0</v>
      </c>
    </row>
    <row r="17" spans="1:9">
      <c r="A17" s="157" t="s">
        <v>210</v>
      </c>
      <c r="B17" s="380" t="s">
        <v>70</v>
      </c>
      <c r="C17" s="380" t="s">
        <v>70</v>
      </c>
      <c r="D17" s="380" t="s">
        <v>173</v>
      </c>
      <c r="E17" s="390">
        <f>SUMIFS('4-Basis ruimtestaat'!K:K,'4-Basis ruimtestaat'!B:B,'10-Vloeronderhoud'!A17,'4-Basis ruimtestaat'!J:J,"linoleum",'4-Basis ruimtestaat'!H:H,"gang, hal")+SUMIFS('4-Basis ruimtestaat'!K:K,'4-Basis ruimtestaat'!B:B,'10-Vloeronderhoud'!A17,'4-Basis ruimtestaat'!J:J,"linoleum",'4-Basis ruimtestaat'!H:H,"entree")+SUMIFS('4-Basis ruimtestaat'!K:K,'4-Basis ruimtestaat'!B:B,'10-Vloeronderhoud'!A17,'4-Basis ruimtestaat'!J:J,"linoleum",'4-Basis ruimtestaat'!H:H,"aula")-SUMIFS('4-Basis ruimtestaat'!K:K,'4-Basis ruimtestaat'!B:B,'10-Vloeronderhoud'!A17,'4-Basis ruimtestaat'!J:J,"Linoleum",'4-Basis ruimtestaat'!H:H,"gang, hal",'4-Basis ruimtestaat'!M:M,"nio")-SUMIFS('4-Basis ruimtestaat'!K:K,'4-Basis ruimtestaat'!B:B,'10-Vloeronderhoud'!A17,'4-Basis ruimtestaat'!J:J,"Linoleum",'4-Basis ruimtestaat'!H:H,"entree",'4-Basis ruimtestaat'!M:M,"nio")-SUMIFS('4-Basis ruimtestaat'!K:K,'4-Basis ruimtestaat'!B:B,'10-Vloeronderhoud'!A17,'4-Basis ruimtestaat'!J:J,"Linoleum",'4-Basis ruimtestaat'!H:H,"aula",'4-Basis ruimtestaat'!M:M,"nio")</f>
        <v>397.6</v>
      </c>
      <c r="F17" s="391">
        <f t="shared" si="0"/>
        <v>0</v>
      </c>
      <c r="G17" s="392">
        <f t="shared" si="1"/>
        <v>0</v>
      </c>
      <c r="H17" s="393" t="s">
        <v>178</v>
      </c>
      <c r="I17" s="392">
        <f t="shared" si="2"/>
        <v>0</v>
      </c>
    </row>
    <row r="18" spans="1:9">
      <c r="A18" s="157" t="s">
        <v>212</v>
      </c>
      <c r="B18" s="380" t="s">
        <v>70</v>
      </c>
      <c r="C18" s="380" t="s">
        <v>70</v>
      </c>
      <c r="D18" s="380" t="s">
        <v>173</v>
      </c>
      <c r="E18" s="390">
        <f>SUMIFS('4-Basis ruimtestaat'!K:K,'4-Basis ruimtestaat'!B:B,'10-Vloeronderhoud'!A18,'4-Basis ruimtestaat'!J:J,"linoleum",'4-Basis ruimtestaat'!H:H,"gang, hal")+SUMIFS('4-Basis ruimtestaat'!K:K,'4-Basis ruimtestaat'!B:B,'10-Vloeronderhoud'!A18,'4-Basis ruimtestaat'!J:J,"linoleum",'4-Basis ruimtestaat'!H:H,"entree")+SUMIFS('4-Basis ruimtestaat'!K:K,'4-Basis ruimtestaat'!B:B,'10-Vloeronderhoud'!A18,'4-Basis ruimtestaat'!J:J,"linoleum",'4-Basis ruimtestaat'!H:H,"aula")-SUMIFS('4-Basis ruimtestaat'!K:K,'4-Basis ruimtestaat'!B:B,'10-Vloeronderhoud'!A18,'4-Basis ruimtestaat'!J:J,"Linoleum",'4-Basis ruimtestaat'!H:H,"gang, hal",'4-Basis ruimtestaat'!M:M,"nio")-SUMIFS('4-Basis ruimtestaat'!K:K,'4-Basis ruimtestaat'!B:B,'10-Vloeronderhoud'!A18,'4-Basis ruimtestaat'!J:J,"Linoleum",'4-Basis ruimtestaat'!H:H,"entree",'4-Basis ruimtestaat'!M:M,"nio")-SUMIFS('4-Basis ruimtestaat'!K:K,'4-Basis ruimtestaat'!B:B,'10-Vloeronderhoud'!A18,'4-Basis ruimtestaat'!J:J,"Linoleum",'4-Basis ruimtestaat'!H:H,"aula",'4-Basis ruimtestaat'!M:M,"nio")</f>
        <v>333.7</v>
      </c>
      <c r="F18" s="391">
        <f t="shared" si="0"/>
        <v>0</v>
      </c>
      <c r="G18" s="392">
        <f t="shared" si="1"/>
        <v>0</v>
      </c>
      <c r="H18" s="393" t="s">
        <v>178</v>
      </c>
      <c r="I18" s="392">
        <f t="shared" si="2"/>
        <v>0</v>
      </c>
    </row>
    <row r="19" spans="1:9">
      <c r="A19" s="157" t="s">
        <v>217</v>
      </c>
      <c r="B19" s="380" t="s">
        <v>70</v>
      </c>
      <c r="C19" s="380" t="s">
        <v>70</v>
      </c>
      <c r="D19" s="380" t="s">
        <v>173</v>
      </c>
      <c r="E19" s="390">
        <f>SUMIFS('4-Basis ruimtestaat'!K:K,'4-Basis ruimtestaat'!B:B,'10-Vloeronderhoud'!A19,'4-Basis ruimtestaat'!J:J,"linoleum",'4-Basis ruimtestaat'!H:H,"gang, hal")+SUMIFS('4-Basis ruimtestaat'!K:K,'4-Basis ruimtestaat'!B:B,'10-Vloeronderhoud'!A19,'4-Basis ruimtestaat'!J:J,"linoleum",'4-Basis ruimtestaat'!H:H,"entree")+SUMIFS('4-Basis ruimtestaat'!K:K,'4-Basis ruimtestaat'!B:B,'10-Vloeronderhoud'!A19,'4-Basis ruimtestaat'!J:J,"linoleum",'4-Basis ruimtestaat'!H:H,"aula")-SUMIFS('4-Basis ruimtestaat'!K:K,'4-Basis ruimtestaat'!B:B,'10-Vloeronderhoud'!A19,'4-Basis ruimtestaat'!J:J,"Linoleum",'4-Basis ruimtestaat'!H:H,"gang, hal",'4-Basis ruimtestaat'!M:M,"nio")-SUMIFS('4-Basis ruimtestaat'!K:K,'4-Basis ruimtestaat'!B:B,'10-Vloeronderhoud'!A19,'4-Basis ruimtestaat'!J:J,"Linoleum",'4-Basis ruimtestaat'!H:H,"entree",'4-Basis ruimtestaat'!M:M,"nio")-SUMIFS('4-Basis ruimtestaat'!K:K,'4-Basis ruimtestaat'!B:B,'10-Vloeronderhoud'!A19,'4-Basis ruimtestaat'!J:J,"Linoleum",'4-Basis ruimtestaat'!H:H,"aula",'4-Basis ruimtestaat'!M:M,"nio")</f>
        <v>253.2</v>
      </c>
      <c r="F19" s="391">
        <f t="shared" si="0"/>
        <v>0</v>
      </c>
      <c r="G19" s="392">
        <f t="shared" si="1"/>
        <v>0</v>
      </c>
      <c r="H19" s="393" t="s">
        <v>178</v>
      </c>
      <c r="I19" s="392">
        <f t="shared" si="2"/>
        <v>0</v>
      </c>
    </row>
    <row r="20" spans="1:9">
      <c r="A20" s="157" t="s">
        <v>218</v>
      </c>
      <c r="B20" s="380" t="s">
        <v>70</v>
      </c>
      <c r="C20" s="380" t="s">
        <v>70</v>
      </c>
      <c r="D20" s="380" t="s">
        <v>173</v>
      </c>
      <c r="E20" s="390">
        <f>SUMIFS('4-Basis ruimtestaat'!K:K,'4-Basis ruimtestaat'!B:B,'10-Vloeronderhoud'!A20,'4-Basis ruimtestaat'!J:J,"linoleum",'4-Basis ruimtestaat'!H:H,"gang, hal")+SUMIFS('4-Basis ruimtestaat'!K:K,'4-Basis ruimtestaat'!B:B,'10-Vloeronderhoud'!A20,'4-Basis ruimtestaat'!J:J,"linoleum",'4-Basis ruimtestaat'!H:H,"entree")+SUMIFS('4-Basis ruimtestaat'!K:K,'4-Basis ruimtestaat'!B:B,'10-Vloeronderhoud'!A20,'4-Basis ruimtestaat'!J:J,"linoleum",'4-Basis ruimtestaat'!H:H,"aula")-SUMIFS('4-Basis ruimtestaat'!K:K,'4-Basis ruimtestaat'!B:B,'10-Vloeronderhoud'!A20,'4-Basis ruimtestaat'!J:J,"Linoleum",'4-Basis ruimtestaat'!H:H,"gang, hal",'4-Basis ruimtestaat'!M:M,"nio")-SUMIFS('4-Basis ruimtestaat'!K:K,'4-Basis ruimtestaat'!B:B,'10-Vloeronderhoud'!A20,'4-Basis ruimtestaat'!J:J,"Linoleum",'4-Basis ruimtestaat'!H:H,"entree",'4-Basis ruimtestaat'!M:M,"nio")-SUMIFS('4-Basis ruimtestaat'!K:K,'4-Basis ruimtestaat'!B:B,'10-Vloeronderhoud'!A20,'4-Basis ruimtestaat'!J:J,"Linoleum",'4-Basis ruimtestaat'!H:H,"aula",'4-Basis ruimtestaat'!M:M,"nio")</f>
        <v>249.10000000000002</v>
      </c>
      <c r="F20" s="391">
        <f t="shared" si="0"/>
        <v>0</v>
      </c>
      <c r="G20" s="392">
        <f t="shared" si="1"/>
        <v>0</v>
      </c>
      <c r="H20" s="393" t="s">
        <v>178</v>
      </c>
      <c r="I20" s="392">
        <f t="shared" si="2"/>
        <v>0</v>
      </c>
    </row>
    <row r="21" spans="1:9">
      <c r="A21" s="157" t="s">
        <v>205</v>
      </c>
      <c r="B21" s="380" t="s">
        <v>70</v>
      </c>
      <c r="C21" s="380" t="s">
        <v>70</v>
      </c>
      <c r="D21" s="380" t="s">
        <v>173</v>
      </c>
      <c r="E21" s="390">
        <f>SUMIFS('4-Basis ruimtestaat'!K:K,'4-Basis ruimtestaat'!B:B,'10-Vloeronderhoud'!A21,'4-Basis ruimtestaat'!J:J,"linoleum",'4-Basis ruimtestaat'!H:H,"gang, hal")+SUMIFS('4-Basis ruimtestaat'!K:K,'4-Basis ruimtestaat'!B:B,'10-Vloeronderhoud'!A21,'4-Basis ruimtestaat'!J:J,"linoleum",'4-Basis ruimtestaat'!H:H,"entree")+SUMIFS('4-Basis ruimtestaat'!K:K,'4-Basis ruimtestaat'!B:B,'10-Vloeronderhoud'!A21,'4-Basis ruimtestaat'!J:J,"linoleum",'4-Basis ruimtestaat'!H:H,"aula")-SUMIFS('4-Basis ruimtestaat'!K:K,'4-Basis ruimtestaat'!B:B,'10-Vloeronderhoud'!A21,'4-Basis ruimtestaat'!J:J,"Linoleum",'4-Basis ruimtestaat'!H:H,"gang, hal",'4-Basis ruimtestaat'!M:M,"nio")-SUMIFS('4-Basis ruimtestaat'!K:K,'4-Basis ruimtestaat'!B:B,'10-Vloeronderhoud'!A21,'4-Basis ruimtestaat'!J:J,"Linoleum",'4-Basis ruimtestaat'!H:H,"entree",'4-Basis ruimtestaat'!M:M,"nio")-SUMIFS('4-Basis ruimtestaat'!K:K,'4-Basis ruimtestaat'!B:B,'10-Vloeronderhoud'!A21,'4-Basis ruimtestaat'!J:J,"Linoleum",'4-Basis ruimtestaat'!H:H,"aula",'4-Basis ruimtestaat'!M:M,"nio")</f>
        <v>204</v>
      </c>
      <c r="F21" s="391">
        <f t="shared" si="0"/>
        <v>0</v>
      </c>
      <c r="G21" s="392">
        <f t="shared" si="1"/>
        <v>0</v>
      </c>
      <c r="H21" s="393" t="s">
        <v>178</v>
      </c>
      <c r="I21" s="392">
        <f t="shared" si="2"/>
        <v>0</v>
      </c>
    </row>
    <row r="22" spans="1:9">
      <c r="A22" s="157" t="s">
        <v>206</v>
      </c>
      <c r="B22" s="380" t="s">
        <v>70</v>
      </c>
      <c r="C22" s="380" t="s">
        <v>70</v>
      </c>
      <c r="D22" s="380" t="s">
        <v>173</v>
      </c>
      <c r="E22" s="390">
        <f>SUMIFS('4-Basis ruimtestaat'!K:K,'4-Basis ruimtestaat'!B:B,'10-Vloeronderhoud'!A22,'4-Basis ruimtestaat'!J:J,"linoleum",'4-Basis ruimtestaat'!H:H,"gang, hal")+SUMIFS('4-Basis ruimtestaat'!K:K,'4-Basis ruimtestaat'!B:B,'10-Vloeronderhoud'!A22,'4-Basis ruimtestaat'!J:J,"linoleum",'4-Basis ruimtestaat'!H:H,"entree")+SUMIFS('4-Basis ruimtestaat'!K:K,'4-Basis ruimtestaat'!B:B,'10-Vloeronderhoud'!A22,'4-Basis ruimtestaat'!J:J,"linoleum",'4-Basis ruimtestaat'!H:H,"aula")-SUMIFS('4-Basis ruimtestaat'!K:K,'4-Basis ruimtestaat'!B:B,'10-Vloeronderhoud'!A22,'4-Basis ruimtestaat'!J:J,"Linoleum",'4-Basis ruimtestaat'!H:H,"gang, hal",'4-Basis ruimtestaat'!M:M,"nio")-SUMIFS('4-Basis ruimtestaat'!K:K,'4-Basis ruimtestaat'!B:B,'10-Vloeronderhoud'!A22,'4-Basis ruimtestaat'!J:J,"Linoleum",'4-Basis ruimtestaat'!H:H,"entree",'4-Basis ruimtestaat'!M:M,"nio")-SUMIFS('4-Basis ruimtestaat'!K:K,'4-Basis ruimtestaat'!B:B,'10-Vloeronderhoud'!A22,'4-Basis ruimtestaat'!J:J,"Linoleum",'4-Basis ruimtestaat'!H:H,"aula",'4-Basis ruimtestaat'!M:M,"nio")</f>
        <v>109</v>
      </c>
      <c r="F22" s="391">
        <f t="shared" si="0"/>
        <v>0</v>
      </c>
      <c r="G22" s="392">
        <f t="shared" si="1"/>
        <v>0</v>
      </c>
      <c r="H22" s="393" t="s">
        <v>178</v>
      </c>
      <c r="I22" s="392">
        <f t="shared" si="2"/>
        <v>0</v>
      </c>
    </row>
    <row r="23" spans="1:9">
      <c r="A23" s="157" t="s">
        <v>208</v>
      </c>
      <c r="B23" s="380" t="s">
        <v>70</v>
      </c>
      <c r="C23" s="380" t="s">
        <v>70</v>
      </c>
      <c r="D23" s="380" t="s">
        <v>173</v>
      </c>
      <c r="E23" s="390">
        <f>SUMIFS('4-Basis ruimtestaat'!K:K,'4-Basis ruimtestaat'!B:B,'10-Vloeronderhoud'!A23,'4-Basis ruimtestaat'!J:J,"linoleum",'4-Basis ruimtestaat'!H:H,"gang, hal")+SUMIFS('4-Basis ruimtestaat'!K:K,'4-Basis ruimtestaat'!B:B,'10-Vloeronderhoud'!A23,'4-Basis ruimtestaat'!J:J,"linoleum",'4-Basis ruimtestaat'!H:H,"entree")+SUMIFS('4-Basis ruimtestaat'!K:K,'4-Basis ruimtestaat'!B:B,'10-Vloeronderhoud'!A23,'4-Basis ruimtestaat'!J:J,"linoleum",'4-Basis ruimtestaat'!H:H,"aula")-SUMIFS('4-Basis ruimtestaat'!K:K,'4-Basis ruimtestaat'!B:B,'10-Vloeronderhoud'!A23,'4-Basis ruimtestaat'!J:J,"Linoleum",'4-Basis ruimtestaat'!H:H,"gang, hal",'4-Basis ruimtestaat'!M:M,"nio")-SUMIFS('4-Basis ruimtestaat'!K:K,'4-Basis ruimtestaat'!B:B,'10-Vloeronderhoud'!A23,'4-Basis ruimtestaat'!J:J,"Linoleum",'4-Basis ruimtestaat'!H:H,"entree",'4-Basis ruimtestaat'!M:M,"nio")-SUMIFS('4-Basis ruimtestaat'!K:K,'4-Basis ruimtestaat'!B:B,'10-Vloeronderhoud'!A23,'4-Basis ruimtestaat'!J:J,"Linoleum",'4-Basis ruimtestaat'!H:H,"aula",'4-Basis ruimtestaat'!M:M,"nio")</f>
        <v>427.20000000000005</v>
      </c>
      <c r="F23" s="391">
        <f t="shared" si="0"/>
        <v>0</v>
      </c>
      <c r="G23" s="392">
        <f t="shared" si="1"/>
        <v>0</v>
      </c>
      <c r="H23" s="393" t="s">
        <v>178</v>
      </c>
      <c r="I23" s="392">
        <f t="shared" si="2"/>
        <v>0</v>
      </c>
    </row>
    <row r="24" spans="1:9">
      <c r="A24" s="157" t="s">
        <v>209</v>
      </c>
      <c r="B24" s="380" t="s">
        <v>70</v>
      </c>
      <c r="C24" s="380" t="s">
        <v>70</v>
      </c>
      <c r="D24" s="380" t="s">
        <v>173</v>
      </c>
      <c r="E24" s="390">
        <f>SUMIFS('4-Basis ruimtestaat'!K:K,'4-Basis ruimtestaat'!B:B,'10-Vloeronderhoud'!A24,'4-Basis ruimtestaat'!J:J,"linoleum",'4-Basis ruimtestaat'!H:H,"gang, hal")+SUMIFS('4-Basis ruimtestaat'!K:K,'4-Basis ruimtestaat'!B:B,'10-Vloeronderhoud'!A24,'4-Basis ruimtestaat'!J:J,"linoleum",'4-Basis ruimtestaat'!H:H,"entree")+SUMIFS('4-Basis ruimtestaat'!K:K,'4-Basis ruimtestaat'!B:B,'10-Vloeronderhoud'!A24,'4-Basis ruimtestaat'!J:J,"linoleum",'4-Basis ruimtestaat'!H:H,"aula")-SUMIFS('4-Basis ruimtestaat'!K:K,'4-Basis ruimtestaat'!B:B,'10-Vloeronderhoud'!A24,'4-Basis ruimtestaat'!J:J,"Linoleum",'4-Basis ruimtestaat'!H:H,"gang, hal",'4-Basis ruimtestaat'!M:M,"nio")-SUMIFS('4-Basis ruimtestaat'!K:K,'4-Basis ruimtestaat'!B:B,'10-Vloeronderhoud'!A24,'4-Basis ruimtestaat'!J:J,"Linoleum",'4-Basis ruimtestaat'!H:H,"entree",'4-Basis ruimtestaat'!M:M,"nio")-SUMIFS('4-Basis ruimtestaat'!K:K,'4-Basis ruimtestaat'!B:B,'10-Vloeronderhoud'!A24,'4-Basis ruimtestaat'!J:J,"Linoleum",'4-Basis ruimtestaat'!H:H,"aula",'4-Basis ruimtestaat'!M:M,"nio")</f>
        <v>108.5</v>
      </c>
      <c r="F24" s="391">
        <f t="shared" si="0"/>
        <v>0</v>
      </c>
      <c r="G24" s="392">
        <f t="shared" si="1"/>
        <v>0</v>
      </c>
      <c r="H24" s="393" t="s">
        <v>178</v>
      </c>
      <c r="I24" s="392">
        <f t="shared" si="2"/>
        <v>0</v>
      </c>
    </row>
    <row r="25" spans="1:9">
      <c r="A25" s="416" t="s">
        <v>565</v>
      </c>
      <c r="B25" s="380" t="s">
        <v>70</v>
      </c>
      <c r="C25" s="380" t="s">
        <v>70</v>
      </c>
      <c r="D25" s="380" t="s">
        <v>173</v>
      </c>
      <c r="E25" s="390">
        <f>SUMIFS('4-Basis ruimtestaat'!K:K,'4-Basis ruimtestaat'!B:B,'10-Vloeronderhoud'!A25,'4-Basis ruimtestaat'!J:J,"linoleum",'4-Basis ruimtestaat'!H:H,"gang, hal")+SUMIFS('4-Basis ruimtestaat'!K:K,'4-Basis ruimtestaat'!B:B,'10-Vloeronderhoud'!A25,'4-Basis ruimtestaat'!J:J,"linoleum",'4-Basis ruimtestaat'!H:H,"entree")+SUMIFS('4-Basis ruimtestaat'!K:K,'4-Basis ruimtestaat'!B:B,'10-Vloeronderhoud'!A25,'4-Basis ruimtestaat'!J:J,"linoleum",'4-Basis ruimtestaat'!H:H,"aula")-SUMIFS('4-Basis ruimtestaat'!K:K,'4-Basis ruimtestaat'!B:B,'10-Vloeronderhoud'!A25,'4-Basis ruimtestaat'!J:J,"Linoleum",'4-Basis ruimtestaat'!H:H,"gang, hal",'4-Basis ruimtestaat'!M:M,"nio")-SUMIFS('4-Basis ruimtestaat'!K:K,'4-Basis ruimtestaat'!B:B,'10-Vloeronderhoud'!A25,'4-Basis ruimtestaat'!J:J,"Linoleum",'4-Basis ruimtestaat'!H:H,"entree",'4-Basis ruimtestaat'!M:M,"nio")-SUMIFS('4-Basis ruimtestaat'!K:K,'4-Basis ruimtestaat'!B:B,'10-Vloeronderhoud'!A25,'4-Basis ruimtestaat'!J:J,"Linoleum",'4-Basis ruimtestaat'!H:H,"aula",'4-Basis ruimtestaat'!M:M,"nio")</f>
        <v>428.50000000000006</v>
      </c>
      <c r="F25" s="391">
        <f t="shared" ref="F25" si="3">VLOOKUP(D25,$F$3:$G$10,2,FALSE)</f>
        <v>0</v>
      </c>
      <c r="G25" s="392">
        <f t="shared" ref="G25" si="4">(E25*F25)</f>
        <v>0</v>
      </c>
      <c r="H25" s="393" t="s">
        <v>178</v>
      </c>
      <c r="I25" s="392">
        <f t="shared" ref="I25" si="5">H25*G25</f>
        <v>0</v>
      </c>
    </row>
    <row r="26" spans="1:9">
      <c r="A26" s="157" t="s">
        <v>213</v>
      </c>
      <c r="B26" s="380" t="s">
        <v>70</v>
      </c>
      <c r="C26" s="380" t="s">
        <v>70</v>
      </c>
      <c r="D26" s="380" t="s">
        <v>173</v>
      </c>
      <c r="E26" s="390">
        <f>SUMIFS('4-Basis ruimtestaat'!K:K,'4-Basis ruimtestaat'!B:B,'10-Vloeronderhoud'!A26,'4-Basis ruimtestaat'!J:J,"linoleum",'4-Basis ruimtestaat'!H:H,"gang, hal")+SUMIFS('4-Basis ruimtestaat'!K:K,'4-Basis ruimtestaat'!B:B,'10-Vloeronderhoud'!A26,'4-Basis ruimtestaat'!J:J,"linoleum",'4-Basis ruimtestaat'!H:H,"entree")+SUMIFS('4-Basis ruimtestaat'!K:K,'4-Basis ruimtestaat'!B:B,'10-Vloeronderhoud'!A26,'4-Basis ruimtestaat'!J:J,"linoleum",'4-Basis ruimtestaat'!H:H,"aula")-SUMIFS('4-Basis ruimtestaat'!K:K,'4-Basis ruimtestaat'!B:B,'10-Vloeronderhoud'!A26,'4-Basis ruimtestaat'!J:J,"Linoleum",'4-Basis ruimtestaat'!H:H,"gang, hal",'4-Basis ruimtestaat'!M:M,"nio")-SUMIFS('4-Basis ruimtestaat'!K:K,'4-Basis ruimtestaat'!B:B,'10-Vloeronderhoud'!A26,'4-Basis ruimtestaat'!J:J,"Linoleum",'4-Basis ruimtestaat'!H:H,"entree",'4-Basis ruimtestaat'!M:M,"nio")-SUMIFS('4-Basis ruimtestaat'!K:K,'4-Basis ruimtestaat'!B:B,'10-Vloeronderhoud'!A26,'4-Basis ruimtestaat'!J:J,"Linoleum",'4-Basis ruimtestaat'!H:H,"aula",'4-Basis ruimtestaat'!M:M,"nio")</f>
        <v>416.2</v>
      </c>
      <c r="F26" s="391">
        <f t="shared" si="0"/>
        <v>0</v>
      </c>
      <c r="G26" s="392">
        <f t="shared" si="1"/>
        <v>0</v>
      </c>
      <c r="H26" s="393" t="s">
        <v>178</v>
      </c>
      <c r="I26" s="392">
        <f t="shared" si="2"/>
        <v>0</v>
      </c>
    </row>
    <row r="27" spans="1:9">
      <c r="A27" s="157" t="s">
        <v>214</v>
      </c>
      <c r="B27" s="380" t="s">
        <v>70</v>
      </c>
      <c r="C27" s="380" t="s">
        <v>70</v>
      </c>
      <c r="D27" s="380" t="s">
        <v>173</v>
      </c>
      <c r="E27" s="390">
        <f>SUMIFS('4-Basis ruimtestaat'!K:K,'4-Basis ruimtestaat'!B:B,'10-Vloeronderhoud'!A27,'4-Basis ruimtestaat'!J:J,"linoleum",'4-Basis ruimtestaat'!H:H,"gang, hal")+SUMIFS('4-Basis ruimtestaat'!K:K,'4-Basis ruimtestaat'!B:B,'10-Vloeronderhoud'!A27,'4-Basis ruimtestaat'!J:J,"linoleum",'4-Basis ruimtestaat'!H:H,"entree")+SUMIFS('4-Basis ruimtestaat'!K:K,'4-Basis ruimtestaat'!B:B,'10-Vloeronderhoud'!A27,'4-Basis ruimtestaat'!J:J,"linoleum",'4-Basis ruimtestaat'!H:H,"aula")-SUMIFS('4-Basis ruimtestaat'!K:K,'4-Basis ruimtestaat'!B:B,'10-Vloeronderhoud'!A27,'4-Basis ruimtestaat'!J:J,"Linoleum",'4-Basis ruimtestaat'!H:H,"gang, hal",'4-Basis ruimtestaat'!M:M,"nio")-SUMIFS('4-Basis ruimtestaat'!K:K,'4-Basis ruimtestaat'!B:B,'10-Vloeronderhoud'!A27,'4-Basis ruimtestaat'!J:J,"Linoleum",'4-Basis ruimtestaat'!H:H,"entree",'4-Basis ruimtestaat'!M:M,"nio")-SUMIFS('4-Basis ruimtestaat'!K:K,'4-Basis ruimtestaat'!B:B,'10-Vloeronderhoud'!A27,'4-Basis ruimtestaat'!J:J,"Linoleum",'4-Basis ruimtestaat'!H:H,"aula",'4-Basis ruimtestaat'!M:M,"nio")</f>
        <v>203.1</v>
      </c>
      <c r="F27" s="391">
        <f t="shared" si="0"/>
        <v>0</v>
      </c>
      <c r="G27" s="392">
        <f t="shared" si="1"/>
        <v>0</v>
      </c>
      <c r="H27" s="393" t="s">
        <v>178</v>
      </c>
      <c r="I27" s="392">
        <f t="shared" si="2"/>
        <v>0</v>
      </c>
    </row>
    <row r="28" spans="1:9">
      <c r="A28" s="157" t="s">
        <v>215</v>
      </c>
      <c r="B28" s="380" t="s">
        <v>70</v>
      </c>
      <c r="C28" s="380" t="s">
        <v>70</v>
      </c>
      <c r="D28" s="380" t="s">
        <v>173</v>
      </c>
      <c r="E28" s="390">
        <f>SUMIFS('4-Basis ruimtestaat'!K:K,'4-Basis ruimtestaat'!B:B,'10-Vloeronderhoud'!A28,'4-Basis ruimtestaat'!J:J,"linoleum",'4-Basis ruimtestaat'!H:H,"gang, hal")+SUMIFS('4-Basis ruimtestaat'!K:K,'4-Basis ruimtestaat'!B:B,'10-Vloeronderhoud'!A28,'4-Basis ruimtestaat'!J:J,"linoleum",'4-Basis ruimtestaat'!H:H,"entree")+SUMIFS('4-Basis ruimtestaat'!K:K,'4-Basis ruimtestaat'!B:B,'10-Vloeronderhoud'!A28,'4-Basis ruimtestaat'!J:J,"linoleum",'4-Basis ruimtestaat'!H:H,"aula")-SUMIFS('4-Basis ruimtestaat'!K:K,'4-Basis ruimtestaat'!B:B,'10-Vloeronderhoud'!A28,'4-Basis ruimtestaat'!J:J,"Linoleum",'4-Basis ruimtestaat'!H:H,"gang, hal",'4-Basis ruimtestaat'!M:M,"nio")-SUMIFS('4-Basis ruimtestaat'!K:K,'4-Basis ruimtestaat'!B:B,'10-Vloeronderhoud'!A28,'4-Basis ruimtestaat'!J:J,"Linoleum",'4-Basis ruimtestaat'!H:H,"entree",'4-Basis ruimtestaat'!M:M,"nio")-SUMIFS('4-Basis ruimtestaat'!K:K,'4-Basis ruimtestaat'!B:B,'10-Vloeronderhoud'!A28,'4-Basis ruimtestaat'!J:J,"Linoleum",'4-Basis ruimtestaat'!H:H,"aula",'4-Basis ruimtestaat'!M:M,"nio")</f>
        <v>36</v>
      </c>
      <c r="F28" s="391">
        <f t="shared" si="0"/>
        <v>0</v>
      </c>
      <c r="G28" s="392">
        <f t="shared" si="1"/>
        <v>0</v>
      </c>
      <c r="H28" s="393" t="s">
        <v>178</v>
      </c>
      <c r="I28" s="392">
        <f t="shared" si="2"/>
        <v>0</v>
      </c>
    </row>
    <row r="29" spans="1:9">
      <c r="A29" s="416" t="s">
        <v>604</v>
      </c>
      <c r="B29" s="380" t="s">
        <v>70</v>
      </c>
      <c r="C29" s="380" t="s">
        <v>70</v>
      </c>
      <c r="D29" s="380" t="s">
        <v>173</v>
      </c>
      <c r="E29" s="390">
        <f>SUMIFS('4-Basis ruimtestaat'!K:K,'4-Basis ruimtestaat'!B:B,'10-Vloeronderhoud'!A29,'4-Basis ruimtestaat'!J:J,"linoleum",'4-Basis ruimtestaat'!H:H,"gang, hal")+SUMIFS('4-Basis ruimtestaat'!K:K,'4-Basis ruimtestaat'!B:B,'10-Vloeronderhoud'!A29,'4-Basis ruimtestaat'!J:J,"linoleum",'4-Basis ruimtestaat'!H:H,"entree")+SUMIFS('4-Basis ruimtestaat'!K:K,'4-Basis ruimtestaat'!B:B,'10-Vloeronderhoud'!A29,'4-Basis ruimtestaat'!J:J,"linoleum",'4-Basis ruimtestaat'!H:H,"aula")-SUMIFS('4-Basis ruimtestaat'!K:K,'4-Basis ruimtestaat'!B:B,'10-Vloeronderhoud'!A29,'4-Basis ruimtestaat'!J:J,"Linoleum",'4-Basis ruimtestaat'!H:H,"gang, hal",'4-Basis ruimtestaat'!M:M,"nio")-SUMIFS('4-Basis ruimtestaat'!K:K,'4-Basis ruimtestaat'!B:B,'10-Vloeronderhoud'!A29,'4-Basis ruimtestaat'!J:J,"Linoleum",'4-Basis ruimtestaat'!H:H,"entree",'4-Basis ruimtestaat'!M:M,"nio")-SUMIFS('4-Basis ruimtestaat'!K:K,'4-Basis ruimtestaat'!B:B,'10-Vloeronderhoud'!A29,'4-Basis ruimtestaat'!J:J,"Linoleum",'4-Basis ruimtestaat'!H:H,"aula",'4-Basis ruimtestaat'!M:M,"nio")</f>
        <v>58</v>
      </c>
      <c r="F29" s="391">
        <f t="shared" ref="F29" si="6">VLOOKUP(D29,$F$3:$G$10,2,FALSE)</f>
        <v>0</v>
      </c>
      <c r="G29" s="392">
        <f t="shared" ref="G29" si="7">(E29*F29)</f>
        <v>0</v>
      </c>
      <c r="H29" s="393" t="s">
        <v>178</v>
      </c>
      <c r="I29" s="392">
        <f t="shared" ref="I29" si="8">H29*G29</f>
        <v>0</v>
      </c>
    </row>
    <row r="30" spans="1:9">
      <c r="A30" s="157" t="s">
        <v>219</v>
      </c>
      <c r="B30" s="380" t="s">
        <v>70</v>
      </c>
      <c r="C30" s="380" t="s">
        <v>70</v>
      </c>
      <c r="D30" s="380" t="s">
        <v>174</v>
      </c>
      <c r="E30" s="390">
        <f>SUMIFS('4-Basis ruimtestaat'!K:K,'4-Basis ruimtestaat'!B:B,'10-Vloeronderhoud'!A30,'4-Basis ruimtestaat'!J:J,"linoleum")-SUMIFS('4-Basis ruimtestaat'!K:K,'4-Basis ruimtestaat'!B:B,'10-Vloeronderhoud'!A30,'4-Basis ruimtestaat'!J:J,"linoleum",'4-Basis ruimtestaat'!M:M,"nio")</f>
        <v>279</v>
      </c>
      <c r="F30" s="391">
        <f t="shared" si="0"/>
        <v>0</v>
      </c>
      <c r="G30" s="392">
        <f>(E30*F30)</f>
        <v>0</v>
      </c>
      <c r="H30" s="393" t="s">
        <v>178</v>
      </c>
      <c r="I30" s="392">
        <f>H30*G30</f>
        <v>0</v>
      </c>
    </row>
    <row r="31" spans="1:9">
      <c r="A31" s="157" t="s">
        <v>203</v>
      </c>
      <c r="B31" s="380" t="s">
        <v>70</v>
      </c>
      <c r="C31" s="380" t="s">
        <v>70</v>
      </c>
      <c r="D31" s="380" t="s">
        <v>174</v>
      </c>
      <c r="E31" s="390">
        <f>SUMIFS('4-Basis ruimtestaat'!K:K,'4-Basis ruimtestaat'!B:B,'10-Vloeronderhoud'!A31,'4-Basis ruimtestaat'!J:J,"linoleum")-SUMIFS('4-Basis ruimtestaat'!K:K,'4-Basis ruimtestaat'!B:B,'10-Vloeronderhoud'!A31,'4-Basis ruimtestaat'!J:J,"linoleum",'4-Basis ruimtestaat'!M:M,"nio")</f>
        <v>1134.0000000000002</v>
      </c>
      <c r="F31" s="391">
        <f t="shared" si="0"/>
        <v>0</v>
      </c>
      <c r="G31" s="392">
        <f t="shared" si="1"/>
        <v>0</v>
      </c>
      <c r="H31" s="393" t="s">
        <v>178</v>
      </c>
      <c r="I31" s="392">
        <f t="shared" si="2"/>
        <v>0</v>
      </c>
    </row>
    <row r="32" spans="1:9">
      <c r="A32" s="157" t="s">
        <v>204</v>
      </c>
      <c r="B32" s="380" t="s">
        <v>70</v>
      </c>
      <c r="C32" s="380" t="s">
        <v>70</v>
      </c>
      <c r="D32" s="380" t="s">
        <v>174</v>
      </c>
      <c r="E32" s="390">
        <f>SUMIFS('4-Basis ruimtestaat'!K:K,'4-Basis ruimtestaat'!B:B,'10-Vloeronderhoud'!A32,'4-Basis ruimtestaat'!J:J,"linoleum")-SUMIFS('4-Basis ruimtestaat'!K:K,'4-Basis ruimtestaat'!B:B,'10-Vloeronderhoud'!A32,'4-Basis ruimtestaat'!J:J,"linoleum",'4-Basis ruimtestaat'!M:M,"nio")</f>
        <v>679.30000000000007</v>
      </c>
      <c r="F32" s="391">
        <f t="shared" si="0"/>
        <v>0</v>
      </c>
      <c r="G32" s="392">
        <f t="shared" si="1"/>
        <v>0</v>
      </c>
      <c r="H32" s="393" t="s">
        <v>178</v>
      </c>
      <c r="I32" s="392">
        <f t="shared" si="2"/>
        <v>0</v>
      </c>
    </row>
    <row r="33" spans="1:9">
      <c r="A33" s="157" t="s">
        <v>207</v>
      </c>
      <c r="B33" s="380" t="s">
        <v>70</v>
      </c>
      <c r="C33" s="380" t="s">
        <v>70</v>
      </c>
      <c r="D33" s="380" t="s">
        <v>174</v>
      </c>
      <c r="E33" s="390">
        <f>SUMIFS('4-Basis ruimtestaat'!K:K,'4-Basis ruimtestaat'!B:B,'10-Vloeronderhoud'!A33,'4-Basis ruimtestaat'!J:J,"linoleum")-SUMIFS('4-Basis ruimtestaat'!K:K,'4-Basis ruimtestaat'!B:B,'10-Vloeronderhoud'!A33,'4-Basis ruimtestaat'!J:J,"linoleum",'4-Basis ruimtestaat'!M:M,"nio")</f>
        <v>1541.2999999999997</v>
      </c>
      <c r="F33" s="391">
        <f t="shared" si="0"/>
        <v>0</v>
      </c>
      <c r="G33" s="392">
        <f t="shared" si="1"/>
        <v>0</v>
      </c>
      <c r="H33" s="393" t="s">
        <v>178</v>
      </c>
      <c r="I33" s="392">
        <f t="shared" si="2"/>
        <v>0</v>
      </c>
    </row>
    <row r="34" spans="1:9">
      <c r="A34" s="157" t="s">
        <v>210</v>
      </c>
      <c r="B34" s="380" t="s">
        <v>70</v>
      </c>
      <c r="C34" s="380" t="s">
        <v>70</v>
      </c>
      <c r="D34" s="380" t="s">
        <v>174</v>
      </c>
      <c r="E34" s="390">
        <f>SUMIFS('4-Basis ruimtestaat'!K:K,'4-Basis ruimtestaat'!B:B,'10-Vloeronderhoud'!A34,'4-Basis ruimtestaat'!J:J,"linoleum")-SUMIFS('4-Basis ruimtestaat'!K:K,'4-Basis ruimtestaat'!B:B,'10-Vloeronderhoud'!A34,'4-Basis ruimtestaat'!J:J,"linoleum",'4-Basis ruimtestaat'!M:M,"nio")</f>
        <v>1155.8000000000002</v>
      </c>
      <c r="F34" s="391">
        <f t="shared" si="0"/>
        <v>0</v>
      </c>
      <c r="G34" s="392">
        <f t="shared" si="1"/>
        <v>0</v>
      </c>
      <c r="H34" s="393" t="s">
        <v>178</v>
      </c>
      <c r="I34" s="392">
        <f t="shared" si="2"/>
        <v>0</v>
      </c>
    </row>
    <row r="35" spans="1:9">
      <c r="A35" s="157" t="s">
        <v>212</v>
      </c>
      <c r="B35" s="380" t="s">
        <v>70</v>
      </c>
      <c r="C35" s="380" t="s">
        <v>70</v>
      </c>
      <c r="D35" s="380" t="s">
        <v>174</v>
      </c>
      <c r="E35" s="390">
        <f>SUMIFS('4-Basis ruimtestaat'!K:K,'4-Basis ruimtestaat'!B:B,'10-Vloeronderhoud'!A35,'4-Basis ruimtestaat'!J:J,"linoleum")-SUMIFS('4-Basis ruimtestaat'!K:K,'4-Basis ruimtestaat'!B:B,'10-Vloeronderhoud'!A35,'4-Basis ruimtestaat'!J:J,"linoleum",'4-Basis ruimtestaat'!M:M,"nio")</f>
        <v>1074.2</v>
      </c>
      <c r="F35" s="391">
        <f t="shared" si="0"/>
        <v>0</v>
      </c>
      <c r="G35" s="392">
        <f t="shared" si="1"/>
        <v>0</v>
      </c>
      <c r="H35" s="393" t="s">
        <v>178</v>
      </c>
      <c r="I35" s="392">
        <f t="shared" si="2"/>
        <v>0</v>
      </c>
    </row>
    <row r="36" spans="1:9">
      <c r="A36" s="157" t="s">
        <v>217</v>
      </c>
      <c r="B36" s="380" t="s">
        <v>70</v>
      </c>
      <c r="C36" s="380" t="s">
        <v>70</v>
      </c>
      <c r="D36" s="380" t="s">
        <v>174</v>
      </c>
      <c r="E36" s="390">
        <f>SUMIFS('4-Basis ruimtestaat'!K:K,'4-Basis ruimtestaat'!B:B,'10-Vloeronderhoud'!A36,'4-Basis ruimtestaat'!J:J,"linoleum")-SUMIFS('4-Basis ruimtestaat'!K:K,'4-Basis ruimtestaat'!B:B,'10-Vloeronderhoud'!A36,'4-Basis ruimtestaat'!J:J,"linoleum",'4-Basis ruimtestaat'!M:M,"nio")</f>
        <v>545.70000000000005</v>
      </c>
      <c r="F36" s="391">
        <f t="shared" ref="F36:F37" si="9">VLOOKUP(D36,$F$3:$G$10,2,FALSE)</f>
        <v>0</v>
      </c>
      <c r="G36" s="392">
        <f t="shared" ref="G36:G37" si="10">(E36*F36)</f>
        <v>0</v>
      </c>
      <c r="H36" s="393" t="s">
        <v>178</v>
      </c>
      <c r="I36" s="392">
        <f t="shared" si="2"/>
        <v>0</v>
      </c>
    </row>
    <row r="37" spans="1:9">
      <c r="A37" s="157" t="s">
        <v>218</v>
      </c>
      <c r="B37" s="380" t="s">
        <v>70</v>
      </c>
      <c r="C37" s="380" t="s">
        <v>70</v>
      </c>
      <c r="D37" s="380" t="s">
        <v>174</v>
      </c>
      <c r="E37" s="390">
        <f>SUMIFS('4-Basis ruimtestaat'!K:K,'4-Basis ruimtestaat'!B:B,'10-Vloeronderhoud'!A37,'4-Basis ruimtestaat'!J:J,"linoleum")-SUMIFS('4-Basis ruimtestaat'!K:K,'4-Basis ruimtestaat'!B:B,'10-Vloeronderhoud'!A37,'4-Basis ruimtestaat'!J:J,"linoleum",'4-Basis ruimtestaat'!M:M,"nio")</f>
        <v>924.9799999999999</v>
      </c>
      <c r="F37" s="391">
        <f t="shared" si="9"/>
        <v>0</v>
      </c>
      <c r="G37" s="392">
        <f t="shared" si="10"/>
        <v>0</v>
      </c>
      <c r="H37" s="393" t="s">
        <v>178</v>
      </c>
      <c r="I37" s="392">
        <f t="shared" si="2"/>
        <v>0</v>
      </c>
    </row>
    <row r="38" spans="1:9">
      <c r="A38" s="157" t="s">
        <v>205</v>
      </c>
      <c r="B38" s="380" t="s">
        <v>70</v>
      </c>
      <c r="C38" s="380" t="s">
        <v>70</v>
      </c>
      <c r="D38" s="380" t="s">
        <v>174</v>
      </c>
      <c r="E38" s="390">
        <f>SUMIFS('4-Basis ruimtestaat'!K:K,'4-Basis ruimtestaat'!B:B,'10-Vloeronderhoud'!A38,'4-Basis ruimtestaat'!J:J,"linoleum")-SUMIFS('4-Basis ruimtestaat'!K:K,'4-Basis ruimtestaat'!B:B,'10-Vloeronderhoud'!A38,'4-Basis ruimtestaat'!J:J,"linoleum",'4-Basis ruimtestaat'!M:M,"nio")</f>
        <v>1864</v>
      </c>
      <c r="F38" s="391">
        <f t="shared" ref="F38:F53" si="11">VLOOKUP(D38,$F$3:$G$10,2,FALSE)</f>
        <v>0</v>
      </c>
      <c r="G38" s="392">
        <f t="shared" ref="G38:G53" si="12">(E38*F38)</f>
        <v>0</v>
      </c>
      <c r="H38" s="393" t="s">
        <v>178</v>
      </c>
      <c r="I38" s="392">
        <f t="shared" ref="I38:I53" si="13">H38*G38</f>
        <v>0</v>
      </c>
    </row>
    <row r="39" spans="1:9">
      <c r="A39" s="157" t="s">
        <v>206</v>
      </c>
      <c r="B39" s="380" t="s">
        <v>70</v>
      </c>
      <c r="C39" s="380" t="s">
        <v>70</v>
      </c>
      <c r="D39" s="380" t="s">
        <v>174</v>
      </c>
      <c r="E39" s="390">
        <f>SUMIFS('4-Basis ruimtestaat'!K:K,'4-Basis ruimtestaat'!B:B,'10-Vloeronderhoud'!A39,'4-Basis ruimtestaat'!J:J,"linoleum")-SUMIFS('4-Basis ruimtestaat'!K:K,'4-Basis ruimtestaat'!B:B,'10-Vloeronderhoud'!A39,'4-Basis ruimtestaat'!J:J,"linoleum",'4-Basis ruimtestaat'!M:M,"nio")</f>
        <v>550.5</v>
      </c>
      <c r="F39" s="391">
        <f t="shared" si="11"/>
        <v>0</v>
      </c>
      <c r="G39" s="392">
        <f t="shared" si="12"/>
        <v>0</v>
      </c>
      <c r="H39" s="393" t="s">
        <v>178</v>
      </c>
      <c r="I39" s="392">
        <f t="shared" si="13"/>
        <v>0</v>
      </c>
    </row>
    <row r="40" spans="1:9">
      <c r="A40" s="157" t="s">
        <v>208</v>
      </c>
      <c r="B40" s="380" t="s">
        <v>70</v>
      </c>
      <c r="C40" s="380" t="s">
        <v>70</v>
      </c>
      <c r="D40" s="380" t="s">
        <v>174</v>
      </c>
      <c r="E40" s="390">
        <f>SUMIFS('4-Basis ruimtestaat'!K:K,'4-Basis ruimtestaat'!B:B,'10-Vloeronderhoud'!A40,'4-Basis ruimtestaat'!J:J,"linoleum")-SUMIFS('4-Basis ruimtestaat'!K:K,'4-Basis ruimtestaat'!B:B,'10-Vloeronderhoud'!A40,'4-Basis ruimtestaat'!J:J,"linoleum",'4-Basis ruimtestaat'!M:M,"nio")</f>
        <v>1286.2</v>
      </c>
      <c r="F40" s="391">
        <f t="shared" si="11"/>
        <v>0</v>
      </c>
      <c r="G40" s="392">
        <f t="shared" si="12"/>
        <v>0</v>
      </c>
      <c r="H40" s="393" t="s">
        <v>178</v>
      </c>
      <c r="I40" s="392">
        <f t="shared" si="13"/>
        <v>0</v>
      </c>
    </row>
    <row r="41" spans="1:9">
      <c r="A41" s="157" t="s">
        <v>209</v>
      </c>
      <c r="B41" s="380" t="s">
        <v>70</v>
      </c>
      <c r="C41" s="380" t="s">
        <v>70</v>
      </c>
      <c r="D41" s="380" t="s">
        <v>174</v>
      </c>
      <c r="E41" s="390">
        <f>SUMIFS('4-Basis ruimtestaat'!K:K,'4-Basis ruimtestaat'!B:B,'10-Vloeronderhoud'!A41,'4-Basis ruimtestaat'!J:J,"linoleum")-SUMIFS('4-Basis ruimtestaat'!K:K,'4-Basis ruimtestaat'!B:B,'10-Vloeronderhoud'!A41,'4-Basis ruimtestaat'!J:J,"linoleum",'4-Basis ruimtestaat'!M:M,"nio")</f>
        <v>1043</v>
      </c>
      <c r="F41" s="391">
        <f t="shared" si="11"/>
        <v>0</v>
      </c>
      <c r="G41" s="392">
        <f t="shared" si="12"/>
        <v>0</v>
      </c>
      <c r="H41" s="393" t="s">
        <v>178</v>
      </c>
      <c r="I41" s="392">
        <f t="shared" si="13"/>
        <v>0</v>
      </c>
    </row>
    <row r="42" spans="1:9">
      <c r="A42" s="416" t="s">
        <v>565</v>
      </c>
      <c r="B42" s="380" t="s">
        <v>70</v>
      </c>
      <c r="C42" s="380" t="s">
        <v>70</v>
      </c>
      <c r="D42" s="380" t="s">
        <v>174</v>
      </c>
      <c r="E42" s="390">
        <f>SUMIFS('4-Basis ruimtestaat'!K:K,'4-Basis ruimtestaat'!B:B,'10-Vloeronderhoud'!A42,'4-Basis ruimtestaat'!J:J,"linoleum")-SUMIFS('4-Basis ruimtestaat'!K:K,'4-Basis ruimtestaat'!B:B,'10-Vloeronderhoud'!A42,'4-Basis ruimtestaat'!J:J,"linoleum",'4-Basis ruimtestaat'!M:M,"nio")</f>
        <v>1319.6999999999998</v>
      </c>
      <c r="F42" s="391">
        <f t="shared" ref="F42" si="14">VLOOKUP(D42,$F$3:$G$10,2,FALSE)</f>
        <v>0</v>
      </c>
      <c r="G42" s="392">
        <f t="shared" ref="G42" si="15">(E42*F42)</f>
        <v>0</v>
      </c>
      <c r="H42" s="393" t="s">
        <v>178</v>
      </c>
      <c r="I42" s="392">
        <f t="shared" ref="I42" si="16">H42*G42</f>
        <v>0</v>
      </c>
    </row>
    <row r="43" spans="1:9">
      <c r="A43" s="157" t="s">
        <v>211</v>
      </c>
      <c r="B43" s="380" t="s">
        <v>70</v>
      </c>
      <c r="C43" s="380" t="s">
        <v>70</v>
      </c>
      <c r="D43" s="380" t="s">
        <v>174</v>
      </c>
      <c r="E43" s="390">
        <f>SUMIFS('4-Basis ruimtestaat'!K:K,'4-Basis ruimtestaat'!B:B,'10-Vloeronderhoud'!A43,'4-Basis ruimtestaat'!J:J,"linoleum")-SUMIFS('4-Basis ruimtestaat'!K:K,'4-Basis ruimtestaat'!B:B,'10-Vloeronderhoud'!A43,'4-Basis ruimtestaat'!J:J,"linoleum",'4-Basis ruimtestaat'!M:M,"nio")</f>
        <v>279.7</v>
      </c>
      <c r="F43" s="391">
        <f t="shared" si="11"/>
        <v>0</v>
      </c>
      <c r="G43" s="392">
        <f t="shared" si="12"/>
        <v>0</v>
      </c>
      <c r="H43" s="393" t="s">
        <v>178</v>
      </c>
      <c r="I43" s="392">
        <f t="shared" si="13"/>
        <v>0</v>
      </c>
    </row>
    <row r="44" spans="1:9">
      <c r="A44" s="157" t="s">
        <v>213</v>
      </c>
      <c r="B44" s="380" t="s">
        <v>70</v>
      </c>
      <c r="C44" s="380" t="s">
        <v>70</v>
      </c>
      <c r="D44" s="380" t="s">
        <v>174</v>
      </c>
      <c r="E44" s="390">
        <f>SUMIFS('4-Basis ruimtestaat'!K:K,'4-Basis ruimtestaat'!B:B,'10-Vloeronderhoud'!A44,'4-Basis ruimtestaat'!J:J,"linoleum")-SUMIFS('4-Basis ruimtestaat'!K:K,'4-Basis ruimtestaat'!B:B,'10-Vloeronderhoud'!A44,'4-Basis ruimtestaat'!J:J,"linoleum",'4-Basis ruimtestaat'!M:M,"nio")</f>
        <v>1201.8000000000002</v>
      </c>
      <c r="F44" s="391">
        <f t="shared" si="11"/>
        <v>0</v>
      </c>
      <c r="G44" s="392">
        <f t="shared" si="12"/>
        <v>0</v>
      </c>
      <c r="H44" s="393" t="s">
        <v>178</v>
      </c>
      <c r="I44" s="392">
        <f t="shared" si="13"/>
        <v>0</v>
      </c>
    </row>
    <row r="45" spans="1:9">
      <c r="A45" s="157" t="s">
        <v>214</v>
      </c>
      <c r="B45" s="380" t="s">
        <v>70</v>
      </c>
      <c r="C45" s="380" t="s">
        <v>70</v>
      </c>
      <c r="D45" s="380" t="s">
        <v>174</v>
      </c>
      <c r="E45" s="390">
        <f>SUMIFS('4-Basis ruimtestaat'!K:K,'4-Basis ruimtestaat'!B:B,'10-Vloeronderhoud'!A45,'4-Basis ruimtestaat'!J:J,"linoleum")-SUMIFS('4-Basis ruimtestaat'!K:K,'4-Basis ruimtestaat'!B:B,'10-Vloeronderhoud'!A45,'4-Basis ruimtestaat'!J:J,"linoleum",'4-Basis ruimtestaat'!M:M,"nio")</f>
        <v>477.7</v>
      </c>
      <c r="F45" s="391">
        <f t="shared" si="11"/>
        <v>0</v>
      </c>
      <c r="G45" s="392">
        <f t="shared" si="12"/>
        <v>0</v>
      </c>
      <c r="H45" s="393" t="s">
        <v>178</v>
      </c>
      <c r="I45" s="392">
        <f t="shared" si="13"/>
        <v>0</v>
      </c>
    </row>
    <row r="46" spans="1:9">
      <c r="A46" s="157" t="s">
        <v>215</v>
      </c>
      <c r="B46" s="380" t="s">
        <v>70</v>
      </c>
      <c r="C46" s="380" t="s">
        <v>70</v>
      </c>
      <c r="D46" s="380" t="s">
        <v>174</v>
      </c>
      <c r="E46" s="390">
        <f>SUMIFS('4-Basis ruimtestaat'!K:K,'4-Basis ruimtestaat'!B:B,'10-Vloeronderhoud'!A46,'4-Basis ruimtestaat'!J:J,"linoleum")-SUMIFS('4-Basis ruimtestaat'!K:K,'4-Basis ruimtestaat'!B:B,'10-Vloeronderhoud'!A46,'4-Basis ruimtestaat'!J:J,"linoleum",'4-Basis ruimtestaat'!M:M,"nio")</f>
        <v>337.59999999999997</v>
      </c>
      <c r="F46" s="391">
        <f t="shared" si="11"/>
        <v>0</v>
      </c>
      <c r="G46" s="392">
        <f t="shared" si="12"/>
        <v>0</v>
      </c>
      <c r="H46" s="393" t="s">
        <v>178</v>
      </c>
      <c r="I46" s="392">
        <f t="shared" si="13"/>
        <v>0</v>
      </c>
    </row>
    <row r="47" spans="1:9">
      <c r="A47" s="416" t="s">
        <v>604</v>
      </c>
      <c r="B47" s="380" t="s">
        <v>70</v>
      </c>
      <c r="C47" s="380" t="s">
        <v>70</v>
      </c>
      <c r="D47" s="380" t="s">
        <v>174</v>
      </c>
      <c r="E47" s="390">
        <f>SUMIFS('4-Basis ruimtestaat'!K:K,'4-Basis ruimtestaat'!B:B,'10-Vloeronderhoud'!A47,'4-Basis ruimtestaat'!J:J,"linoleum")-SUMIFS('4-Basis ruimtestaat'!K:K,'4-Basis ruimtestaat'!B:B,'10-Vloeronderhoud'!A47,'4-Basis ruimtestaat'!J:J,"linoleum",'4-Basis ruimtestaat'!M:M,"nio")</f>
        <v>270.59999999999997</v>
      </c>
      <c r="F47" s="391">
        <f t="shared" ref="F47" si="17">VLOOKUP(D47,$F$3:$G$10,2,FALSE)</f>
        <v>0</v>
      </c>
      <c r="G47" s="392">
        <f t="shared" ref="G47" si="18">(E47*F47)</f>
        <v>0</v>
      </c>
      <c r="H47" s="393" t="s">
        <v>178</v>
      </c>
      <c r="I47" s="392">
        <f t="shared" ref="I47" si="19">H47*G47</f>
        <v>0</v>
      </c>
    </row>
    <row r="48" spans="1:9">
      <c r="A48" s="157" t="s">
        <v>219</v>
      </c>
      <c r="B48" s="380" t="s">
        <v>557</v>
      </c>
      <c r="C48" s="380" t="s">
        <v>179</v>
      </c>
      <c r="D48" s="380" t="s">
        <v>175</v>
      </c>
      <c r="E48" s="390">
        <f>SUMIFS('4-Basis ruimtestaat'!K:K,'4-Basis ruimtestaat'!B:B,'10-Vloeronderhoud'!A48,'4-Basis ruimtestaat'!J:J,"Harde vloer zonder waslaag (sanitair)")-SUMIFS('4-Basis ruimtestaat'!K:K,'4-Basis ruimtestaat'!B:B,'10-Vloeronderhoud'!A48,'4-Basis ruimtestaat'!J:J,"Harde vloer zonder waslaag (sanitair)",'4-Basis ruimtestaat'!M:M,"nio")</f>
        <v>24.3</v>
      </c>
      <c r="F48" s="391">
        <f t="shared" si="11"/>
        <v>0</v>
      </c>
      <c r="G48" s="392">
        <f t="shared" si="12"/>
        <v>0</v>
      </c>
      <c r="H48" s="393" t="s">
        <v>561</v>
      </c>
      <c r="I48" s="392">
        <f t="shared" si="13"/>
        <v>0</v>
      </c>
    </row>
    <row r="49" spans="1:9">
      <c r="A49" s="157" t="s">
        <v>203</v>
      </c>
      <c r="B49" s="380" t="s">
        <v>557</v>
      </c>
      <c r="C49" s="380" t="s">
        <v>179</v>
      </c>
      <c r="D49" s="380" t="s">
        <v>175</v>
      </c>
      <c r="E49" s="390">
        <f>SUMIFS('4-Basis ruimtestaat'!K:K,'4-Basis ruimtestaat'!B:B,'10-Vloeronderhoud'!A49,'4-Basis ruimtestaat'!J:J,"Harde vloer zonder waslaag (sanitair)")-SUMIFS('4-Basis ruimtestaat'!K:K,'4-Basis ruimtestaat'!B:B,'10-Vloeronderhoud'!A49,'4-Basis ruimtestaat'!J:J,"Harde vloer zonder waslaag (sanitair)",'4-Basis ruimtestaat'!M:M,"nio")</f>
        <v>55.5</v>
      </c>
      <c r="F49" s="391">
        <f t="shared" si="11"/>
        <v>0</v>
      </c>
      <c r="G49" s="392">
        <f t="shared" si="12"/>
        <v>0</v>
      </c>
      <c r="H49" s="393" t="s">
        <v>561</v>
      </c>
      <c r="I49" s="392">
        <f t="shared" si="13"/>
        <v>0</v>
      </c>
    </row>
    <row r="50" spans="1:9">
      <c r="A50" s="157" t="s">
        <v>204</v>
      </c>
      <c r="B50" s="380" t="s">
        <v>557</v>
      </c>
      <c r="C50" s="380" t="s">
        <v>179</v>
      </c>
      <c r="D50" s="380" t="s">
        <v>175</v>
      </c>
      <c r="E50" s="390">
        <f>SUMIFS('4-Basis ruimtestaat'!K:K,'4-Basis ruimtestaat'!B:B,'10-Vloeronderhoud'!A50,'4-Basis ruimtestaat'!J:J,"Harde vloer zonder waslaag (sanitair)")-SUMIFS('4-Basis ruimtestaat'!K:K,'4-Basis ruimtestaat'!B:B,'10-Vloeronderhoud'!A50,'4-Basis ruimtestaat'!J:J,"Harde vloer zonder waslaag (sanitair)",'4-Basis ruimtestaat'!M:M,"nio")</f>
        <v>24.2</v>
      </c>
      <c r="F50" s="391">
        <f t="shared" si="11"/>
        <v>0</v>
      </c>
      <c r="G50" s="392">
        <f t="shared" si="12"/>
        <v>0</v>
      </c>
      <c r="H50" s="393" t="s">
        <v>561</v>
      </c>
      <c r="I50" s="392">
        <f t="shared" si="13"/>
        <v>0</v>
      </c>
    </row>
    <row r="51" spans="1:9">
      <c r="A51" s="157" t="s">
        <v>207</v>
      </c>
      <c r="B51" s="380" t="s">
        <v>557</v>
      </c>
      <c r="C51" s="380" t="s">
        <v>179</v>
      </c>
      <c r="D51" s="380" t="s">
        <v>175</v>
      </c>
      <c r="E51" s="390">
        <f>SUMIFS('4-Basis ruimtestaat'!K:K,'4-Basis ruimtestaat'!B:B,'10-Vloeronderhoud'!A51,'4-Basis ruimtestaat'!J:J,"Harde vloer zonder waslaag (sanitair)")-SUMIFS('4-Basis ruimtestaat'!K:K,'4-Basis ruimtestaat'!B:B,'10-Vloeronderhoud'!A51,'4-Basis ruimtestaat'!J:J,"Harde vloer zonder waslaag (sanitair)",'4-Basis ruimtestaat'!M:M,"nio")</f>
        <v>75.400000000000006</v>
      </c>
      <c r="F51" s="391">
        <f t="shared" si="11"/>
        <v>0</v>
      </c>
      <c r="G51" s="392">
        <f t="shared" si="12"/>
        <v>0</v>
      </c>
      <c r="H51" s="393" t="s">
        <v>561</v>
      </c>
      <c r="I51" s="392">
        <f t="shared" si="13"/>
        <v>0</v>
      </c>
    </row>
    <row r="52" spans="1:9">
      <c r="A52" s="157" t="s">
        <v>210</v>
      </c>
      <c r="B52" s="380" t="s">
        <v>557</v>
      </c>
      <c r="C52" s="380" t="s">
        <v>179</v>
      </c>
      <c r="D52" s="380" t="s">
        <v>175</v>
      </c>
      <c r="E52" s="390">
        <f>SUMIFS('4-Basis ruimtestaat'!K:K,'4-Basis ruimtestaat'!B:B,'10-Vloeronderhoud'!A52,'4-Basis ruimtestaat'!J:J,"Harde vloer zonder waslaag (sanitair)")-SUMIFS('4-Basis ruimtestaat'!K:K,'4-Basis ruimtestaat'!B:B,'10-Vloeronderhoud'!A52,'4-Basis ruimtestaat'!J:J,"Harde vloer zonder waslaag (sanitair)",'4-Basis ruimtestaat'!M:M,"nio")</f>
        <v>41.3</v>
      </c>
      <c r="F52" s="391">
        <f t="shared" si="11"/>
        <v>0</v>
      </c>
      <c r="G52" s="392">
        <f t="shared" si="12"/>
        <v>0</v>
      </c>
      <c r="H52" s="393" t="s">
        <v>561</v>
      </c>
      <c r="I52" s="392">
        <f t="shared" si="13"/>
        <v>0</v>
      </c>
    </row>
    <row r="53" spans="1:9">
      <c r="A53" s="157" t="s">
        <v>212</v>
      </c>
      <c r="B53" s="380" t="s">
        <v>557</v>
      </c>
      <c r="C53" s="380" t="s">
        <v>179</v>
      </c>
      <c r="D53" s="380" t="s">
        <v>175</v>
      </c>
      <c r="E53" s="390">
        <f>SUMIFS('4-Basis ruimtestaat'!K:K,'4-Basis ruimtestaat'!B:B,'10-Vloeronderhoud'!A53,'4-Basis ruimtestaat'!J:J,"Harde vloer zonder waslaag (sanitair)")-SUMIFS('4-Basis ruimtestaat'!K:K,'4-Basis ruimtestaat'!B:B,'10-Vloeronderhoud'!A53,'4-Basis ruimtestaat'!J:J,"Harde vloer zonder waslaag (sanitair)",'4-Basis ruimtestaat'!M:M,"nio")</f>
        <v>58.699999999999996</v>
      </c>
      <c r="F53" s="391">
        <f t="shared" si="11"/>
        <v>0</v>
      </c>
      <c r="G53" s="392">
        <f t="shared" si="12"/>
        <v>0</v>
      </c>
      <c r="H53" s="393" t="s">
        <v>561</v>
      </c>
      <c r="I53" s="392">
        <f t="shared" si="13"/>
        <v>0</v>
      </c>
    </row>
    <row r="54" spans="1:9">
      <c r="A54" s="157" t="s">
        <v>216</v>
      </c>
      <c r="B54" s="380" t="s">
        <v>557</v>
      </c>
      <c r="C54" s="380" t="s">
        <v>179</v>
      </c>
      <c r="D54" s="380" t="s">
        <v>175</v>
      </c>
      <c r="E54" s="390">
        <f>SUMIFS('4-Basis ruimtestaat'!K:K,'4-Basis ruimtestaat'!B:B,'10-Vloeronderhoud'!A54,'4-Basis ruimtestaat'!J:J,"Harde vloer zonder waslaag (sanitair)")-SUMIFS('4-Basis ruimtestaat'!K:K,'4-Basis ruimtestaat'!B:B,'10-Vloeronderhoud'!A54,'4-Basis ruimtestaat'!J:J,"Harde vloer zonder waslaag (sanitair)",'4-Basis ruimtestaat'!M:M,"nio")</f>
        <v>56.9</v>
      </c>
      <c r="F54" s="391">
        <f t="shared" ref="F54:F85" si="20">VLOOKUP(D54,$F$3:$G$10,2,FALSE)</f>
        <v>0</v>
      </c>
      <c r="G54" s="392">
        <f t="shared" ref="G54:G85" si="21">(E54*F54)</f>
        <v>0</v>
      </c>
      <c r="H54" s="393" t="s">
        <v>561</v>
      </c>
      <c r="I54" s="392">
        <f t="shared" ref="I54:I85" si="22">H54*G54</f>
        <v>0</v>
      </c>
    </row>
    <row r="55" spans="1:9">
      <c r="A55" s="157" t="s">
        <v>217</v>
      </c>
      <c r="B55" s="380" t="s">
        <v>557</v>
      </c>
      <c r="C55" s="380" t="s">
        <v>179</v>
      </c>
      <c r="D55" s="380" t="s">
        <v>175</v>
      </c>
      <c r="E55" s="390">
        <f>SUMIFS('4-Basis ruimtestaat'!K:K,'4-Basis ruimtestaat'!B:B,'10-Vloeronderhoud'!A55,'4-Basis ruimtestaat'!J:J,"Harde vloer zonder waslaag (sanitair)")-SUMIFS('4-Basis ruimtestaat'!K:K,'4-Basis ruimtestaat'!B:B,'10-Vloeronderhoud'!A55,'4-Basis ruimtestaat'!J:J,"Harde vloer zonder waslaag (sanitair)",'4-Basis ruimtestaat'!M:M,"nio")</f>
        <v>23.299999999999997</v>
      </c>
      <c r="F55" s="391">
        <f t="shared" si="20"/>
        <v>0</v>
      </c>
      <c r="G55" s="392">
        <f t="shared" si="21"/>
        <v>0</v>
      </c>
      <c r="H55" s="393" t="s">
        <v>561</v>
      </c>
      <c r="I55" s="392">
        <f t="shared" si="22"/>
        <v>0</v>
      </c>
    </row>
    <row r="56" spans="1:9">
      <c r="A56" s="157" t="s">
        <v>218</v>
      </c>
      <c r="B56" s="380" t="s">
        <v>557</v>
      </c>
      <c r="C56" s="380" t="s">
        <v>179</v>
      </c>
      <c r="D56" s="380" t="s">
        <v>175</v>
      </c>
      <c r="E56" s="390">
        <f>SUMIFS('4-Basis ruimtestaat'!K:K,'4-Basis ruimtestaat'!B:B,'10-Vloeronderhoud'!A56,'4-Basis ruimtestaat'!J:J,"Harde vloer zonder waslaag (sanitair)")-SUMIFS('4-Basis ruimtestaat'!K:K,'4-Basis ruimtestaat'!B:B,'10-Vloeronderhoud'!A56,'4-Basis ruimtestaat'!J:J,"Harde vloer zonder waslaag (sanitair)",'4-Basis ruimtestaat'!M:M,"nio")</f>
        <v>49.179999999999993</v>
      </c>
      <c r="F56" s="391">
        <f t="shared" si="20"/>
        <v>0</v>
      </c>
      <c r="G56" s="392">
        <f t="shared" si="21"/>
        <v>0</v>
      </c>
      <c r="H56" s="393" t="s">
        <v>561</v>
      </c>
      <c r="I56" s="392">
        <f t="shared" si="22"/>
        <v>0</v>
      </c>
    </row>
    <row r="57" spans="1:9">
      <c r="A57" s="157" t="s">
        <v>205</v>
      </c>
      <c r="B57" s="380" t="s">
        <v>557</v>
      </c>
      <c r="C57" s="380" t="s">
        <v>179</v>
      </c>
      <c r="D57" s="380" t="s">
        <v>175</v>
      </c>
      <c r="E57" s="390">
        <f>SUMIFS('4-Basis ruimtestaat'!K:K,'4-Basis ruimtestaat'!B:B,'10-Vloeronderhoud'!A57,'4-Basis ruimtestaat'!J:J,"Harde vloer zonder waslaag (sanitair)")-SUMIFS('4-Basis ruimtestaat'!K:K,'4-Basis ruimtestaat'!B:B,'10-Vloeronderhoud'!A57,'4-Basis ruimtestaat'!J:J,"Harde vloer zonder waslaag (sanitair)",'4-Basis ruimtestaat'!M:M,"nio")</f>
        <v>88</v>
      </c>
      <c r="F57" s="391">
        <f t="shared" si="20"/>
        <v>0</v>
      </c>
      <c r="G57" s="392">
        <f t="shared" si="21"/>
        <v>0</v>
      </c>
      <c r="H57" s="393" t="s">
        <v>561</v>
      </c>
      <c r="I57" s="392">
        <f t="shared" si="22"/>
        <v>0</v>
      </c>
    </row>
    <row r="58" spans="1:9">
      <c r="A58" s="157" t="s">
        <v>206</v>
      </c>
      <c r="B58" s="380" t="s">
        <v>557</v>
      </c>
      <c r="C58" s="380" t="s">
        <v>179</v>
      </c>
      <c r="D58" s="380" t="s">
        <v>175</v>
      </c>
      <c r="E58" s="390">
        <f>SUMIFS('4-Basis ruimtestaat'!K:K,'4-Basis ruimtestaat'!B:B,'10-Vloeronderhoud'!A58,'4-Basis ruimtestaat'!J:J,"Harde vloer zonder waslaag (sanitair)")-SUMIFS('4-Basis ruimtestaat'!K:K,'4-Basis ruimtestaat'!B:B,'10-Vloeronderhoud'!A58,'4-Basis ruimtestaat'!J:J,"Harde vloer zonder waslaag (sanitair)",'4-Basis ruimtestaat'!M:M,"nio")</f>
        <v>32</v>
      </c>
      <c r="F58" s="391">
        <f t="shared" si="20"/>
        <v>0</v>
      </c>
      <c r="G58" s="392">
        <f t="shared" si="21"/>
        <v>0</v>
      </c>
      <c r="H58" s="393" t="s">
        <v>561</v>
      </c>
      <c r="I58" s="392">
        <f t="shared" si="22"/>
        <v>0</v>
      </c>
    </row>
    <row r="59" spans="1:9">
      <c r="A59" s="157" t="s">
        <v>208</v>
      </c>
      <c r="B59" s="380" t="s">
        <v>557</v>
      </c>
      <c r="C59" s="380" t="s">
        <v>179</v>
      </c>
      <c r="D59" s="380" t="s">
        <v>175</v>
      </c>
      <c r="E59" s="390">
        <f>SUMIFS('4-Basis ruimtestaat'!K:K,'4-Basis ruimtestaat'!B:B,'10-Vloeronderhoud'!A59,'4-Basis ruimtestaat'!J:J,"Harde vloer zonder waslaag (sanitair)")-SUMIFS('4-Basis ruimtestaat'!K:K,'4-Basis ruimtestaat'!B:B,'10-Vloeronderhoud'!A59,'4-Basis ruimtestaat'!J:J,"Harde vloer zonder waslaag (sanitair)",'4-Basis ruimtestaat'!M:M,"nio")</f>
        <v>61.699999999999989</v>
      </c>
      <c r="F59" s="391">
        <f t="shared" si="20"/>
        <v>0</v>
      </c>
      <c r="G59" s="392">
        <f t="shared" si="21"/>
        <v>0</v>
      </c>
      <c r="H59" s="393" t="s">
        <v>561</v>
      </c>
      <c r="I59" s="392">
        <f t="shared" si="22"/>
        <v>0</v>
      </c>
    </row>
    <row r="60" spans="1:9">
      <c r="A60" s="157" t="s">
        <v>209</v>
      </c>
      <c r="B60" s="380" t="s">
        <v>557</v>
      </c>
      <c r="C60" s="380" t="s">
        <v>179</v>
      </c>
      <c r="D60" s="380" t="s">
        <v>175</v>
      </c>
      <c r="E60" s="390">
        <f>SUMIFS('4-Basis ruimtestaat'!K:K,'4-Basis ruimtestaat'!B:B,'10-Vloeronderhoud'!A60,'4-Basis ruimtestaat'!J:J,"Harde vloer zonder waslaag (sanitair)")-SUMIFS('4-Basis ruimtestaat'!K:K,'4-Basis ruimtestaat'!B:B,'10-Vloeronderhoud'!A60,'4-Basis ruimtestaat'!J:J,"Harde vloer zonder waslaag (sanitair)",'4-Basis ruimtestaat'!M:M,"nio")</f>
        <v>51.5</v>
      </c>
      <c r="F60" s="391">
        <f t="shared" si="20"/>
        <v>0</v>
      </c>
      <c r="G60" s="392">
        <f t="shared" si="21"/>
        <v>0</v>
      </c>
      <c r="H60" s="393" t="s">
        <v>561</v>
      </c>
      <c r="I60" s="392">
        <f t="shared" si="22"/>
        <v>0</v>
      </c>
    </row>
    <row r="61" spans="1:9">
      <c r="A61" s="416" t="s">
        <v>565</v>
      </c>
      <c r="B61" s="380" t="s">
        <v>557</v>
      </c>
      <c r="C61" s="380" t="s">
        <v>179</v>
      </c>
      <c r="D61" s="380" t="s">
        <v>175</v>
      </c>
      <c r="E61" s="390">
        <f>SUMIFS('4-Basis ruimtestaat'!K:K,'4-Basis ruimtestaat'!B:B,'10-Vloeronderhoud'!A61,'4-Basis ruimtestaat'!J:J,"Harde vloer zonder waslaag (sanitair)")-SUMIFS('4-Basis ruimtestaat'!K:K,'4-Basis ruimtestaat'!B:B,'10-Vloeronderhoud'!A61,'4-Basis ruimtestaat'!J:J,"Harde vloer zonder waslaag (sanitair)",'4-Basis ruimtestaat'!M:M,"nio")</f>
        <v>36.099999999999994</v>
      </c>
      <c r="F61" s="391">
        <f t="shared" ref="F61" si="23">VLOOKUP(D61,$F$3:$G$10,2,FALSE)</f>
        <v>0</v>
      </c>
      <c r="G61" s="392">
        <f t="shared" ref="G61" si="24">(E61*F61)</f>
        <v>0</v>
      </c>
      <c r="H61" s="393" t="s">
        <v>561</v>
      </c>
      <c r="I61" s="392">
        <f t="shared" ref="I61" si="25">H61*G61</f>
        <v>0</v>
      </c>
    </row>
    <row r="62" spans="1:9">
      <c r="A62" s="157" t="s">
        <v>211</v>
      </c>
      <c r="B62" s="380" t="s">
        <v>557</v>
      </c>
      <c r="C62" s="380" t="s">
        <v>179</v>
      </c>
      <c r="D62" s="380" t="s">
        <v>175</v>
      </c>
      <c r="E62" s="390">
        <f>SUMIFS('4-Basis ruimtestaat'!K:K,'4-Basis ruimtestaat'!B:B,'10-Vloeronderhoud'!A62,'4-Basis ruimtestaat'!J:J,"Harde vloer zonder waslaag (sanitair)")-SUMIFS('4-Basis ruimtestaat'!K:K,'4-Basis ruimtestaat'!B:B,'10-Vloeronderhoud'!A62,'4-Basis ruimtestaat'!J:J,"Harde vloer zonder waslaag (sanitair)",'4-Basis ruimtestaat'!M:M,"nio")</f>
        <v>51.699999999999996</v>
      </c>
      <c r="F62" s="391">
        <f t="shared" si="20"/>
        <v>0</v>
      </c>
      <c r="G62" s="392">
        <f t="shared" si="21"/>
        <v>0</v>
      </c>
      <c r="H62" s="393" t="s">
        <v>561</v>
      </c>
      <c r="I62" s="392">
        <f t="shared" si="22"/>
        <v>0</v>
      </c>
    </row>
    <row r="63" spans="1:9">
      <c r="A63" s="157" t="s">
        <v>213</v>
      </c>
      <c r="B63" s="380" t="s">
        <v>557</v>
      </c>
      <c r="C63" s="380" t="s">
        <v>179</v>
      </c>
      <c r="D63" s="380" t="s">
        <v>175</v>
      </c>
      <c r="E63" s="390">
        <f>SUMIFS('4-Basis ruimtestaat'!K:K,'4-Basis ruimtestaat'!B:B,'10-Vloeronderhoud'!A63,'4-Basis ruimtestaat'!J:J,"Harde vloer zonder waslaag (sanitair)")-SUMIFS('4-Basis ruimtestaat'!K:K,'4-Basis ruimtestaat'!B:B,'10-Vloeronderhoud'!A63,'4-Basis ruimtestaat'!J:J,"Harde vloer zonder waslaag (sanitair)",'4-Basis ruimtestaat'!M:M,"nio")</f>
        <v>56.199999999999989</v>
      </c>
      <c r="F63" s="391">
        <f t="shared" si="20"/>
        <v>0</v>
      </c>
      <c r="G63" s="392">
        <f t="shared" si="21"/>
        <v>0</v>
      </c>
      <c r="H63" s="393" t="s">
        <v>561</v>
      </c>
      <c r="I63" s="392">
        <f t="shared" si="22"/>
        <v>0</v>
      </c>
    </row>
    <row r="64" spans="1:9">
      <c r="A64" s="157" t="s">
        <v>215</v>
      </c>
      <c r="B64" s="380" t="s">
        <v>557</v>
      </c>
      <c r="C64" s="380" t="s">
        <v>179</v>
      </c>
      <c r="D64" s="380" t="s">
        <v>175</v>
      </c>
      <c r="E64" s="390">
        <f>SUMIFS('4-Basis ruimtestaat'!K:K,'4-Basis ruimtestaat'!B:B,'10-Vloeronderhoud'!A64,'4-Basis ruimtestaat'!J:J,"Harde vloer zonder waslaag (sanitair)")-SUMIFS('4-Basis ruimtestaat'!K:K,'4-Basis ruimtestaat'!B:B,'10-Vloeronderhoud'!A64,'4-Basis ruimtestaat'!J:J,"Harde vloer zonder waslaag (sanitair)",'4-Basis ruimtestaat'!M:M,"nio")</f>
        <v>35.6</v>
      </c>
      <c r="F64" s="391">
        <f t="shared" si="20"/>
        <v>0</v>
      </c>
      <c r="G64" s="392">
        <f t="shared" si="21"/>
        <v>0</v>
      </c>
      <c r="H64" s="393" t="s">
        <v>561</v>
      </c>
      <c r="I64" s="392">
        <f t="shared" si="22"/>
        <v>0</v>
      </c>
    </row>
    <row r="65" spans="1:9">
      <c r="A65" s="157" t="s">
        <v>219</v>
      </c>
      <c r="B65" s="380" t="s">
        <v>557</v>
      </c>
      <c r="C65" s="380" t="s">
        <v>200</v>
      </c>
      <c r="D65" s="380" t="s">
        <v>175</v>
      </c>
      <c r="E65" s="390">
        <f>SUMIFS('4-Basis ruimtestaat'!K:K,'4-Basis ruimtestaat'!B:B,'10-Vloeronderhoud'!A65,'4-Basis ruimtestaat'!J:J,"Harde vloer zonder waslaag (overig)")-SUMIFS('4-Basis ruimtestaat'!K:K,'4-Basis ruimtestaat'!B:B,'10-Vloeronderhoud'!A65,'4-Basis ruimtestaat'!J:J,"Harde vloer zonder waslaag (overig)",'4-Basis ruimtestaat'!M:M,"nio")</f>
        <v>9.5</v>
      </c>
      <c r="F65" s="391">
        <f t="shared" si="20"/>
        <v>0</v>
      </c>
      <c r="G65" s="392">
        <f t="shared" si="21"/>
        <v>0</v>
      </c>
      <c r="H65" s="393" t="s">
        <v>178</v>
      </c>
      <c r="I65" s="392">
        <f t="shared" si="22"/>
        <v>0</v>
      </c>
    </row>
    <row r="66" spans="1:9">
      <c r="A66" s="157" t="s">
        <v>203</v>
      </c>
      <c r="B66" s="380" t="s">
        <v>557</v>
      </c>
      <c r="C66" s="380" t="s">
        <v>200</v>
      </c>
      <c r="D66" s="380" t="s">
        <v>175</v>
      </c>
      <c r="E66" s="390">
        <f>SUMIFS('4-Basis ruimtestaat'!K:K,'4-Basis ruimtestaat'!B:B,'10-Vloeronderhoud'!A66,'4-Basis ruimtestaat'!J:J,"Harde vloer zonder waslaag (overig)")-SUMIFS('4-Basis ruimtestaat'!K:K,'4-Basis ruimtestaat'!B:B,'10-Vloeronderhoud'!A66,'4-Basis ruimtestaat'!J:J,"Harde vloer zonder waslaag (overig)",'4-Basis ruimtestaat'!M:M,"nio")</f>
        <v>21.2</v>
      </c>
      <c r="F66" s="391">
        <f t="shared" si="20"/>
        <v>0</v>
      </c>
      <c r="G66" s="392">
        <f t="shared" si="21"/>
        <v>0</v>
      </c>
      <c r="H66" s="393" t="s">
        <v>178</v>
      </c>
      <c r="I66" s="392">
        <f t="shared" si="22"/>
        <v>0</v>
      </c>
    </row>
    <row r="67" spans="1:9">
      <c r="A67" s="157" t="s">
        <v>204</v>
      </c>
      <c r="B67" s="380" t="s">
        <v>557</v>
      </c>
      <c r="C67" s="380" t="s">
        <v>200</v>
      </c>
      <c r="D67" s="380" t="s">
        <v>175</v>
      </c>
      <c r="E67" s="390">
        <f>SUMIFS('4-Basis ruimtestaat'!K:K,'4-Basis ruimtestaat'!B:B,'10-Vloeronderhoud'!A67,'4-Basis ruimtestaat'!J:J,"Harde vloer zonder waslaag (overig)")-SUMIFS('4-Basis ruimtestaat'!K:K,'4-Basis ruimtestaat'!B:B,'10-Vloeronderhoud'!A67,'4-Basis ruimtestaat'!J:J,"Harde vloer zonder waslaag (overig)",'4-Basis ruimtestaat'!M:M,"nio")</f>
        <v>87.9</v>
      </c>
      <c r="F67" s="391">
        <f t="shared" si="20"/>
        <v>0</v>
      </c>
      <c r="G67" s="392">
        <f t="shared" si="21"/>
        <v>0</v>
      </c>
      <c r="H67" s="393" t="s">
        <v>178</v>
      </c>
      <c r="I67" s="392">
        <f t="shared" si="22"/>
        <v>0</v>
      </c>
    </row>
    <row r="68" spans="1:9">
      <c r="A68" s="157" t="s">
        <v>207</v>
      </c>
      <c r="B68" s="380" t="s">
        <v>557</v>
      </c>
      <c r="C68" s="380" t="s">
        <v>200</v>
      </c>
      <c r="D68" s="380" t="s">
        <v>175</v>
      </c>
      <c r="E68" s="390">
        <f>SUMIFS('4-Basis ruimtestaat'!K:K,'4-Basis ruimtestaat'!B:B,'10-Vloeronderhoud'!A68,'4-Basis ruimtestaat'!J:J,"Harde vloer zonder waslaag (overig)")-SUMIFS('4-Basis ruimtestaat'!K:K,'4-Basis ruimtestaat'!B:B,'10-Vloeronderhoud'!A68,'4-Basis ruimtestaat'!J:J,"Harde vloer zonder waslaag (overig)",'4-Basis ruimtestaat'!M:M,"nio")</f>
        <v>98.2</v>
      </c>
      <c r="F68" s="391">
        <f t="shared" si="20"/>
        <v>0</v>
      </c>
      <c r="G68" s="392">
        <f t="shared" si="21"/>
        <v>0</v>
      </c>
      <c r="H68" s="393" t="s">
        <v>178</v>
      </c>
      <c r="I68" s="392">
        <f t="shared" si="22"/>
        <v>0</v>
      </c>
    </row>
    <row r="69" spans="1:9">
      <c r="A69" s="157" t="s">
        <v>210</v>
      </c>
      <c r="B69" s="380" t="s">
        <v>557</v>
      </c>
      <c r="C69" s="380" t="s">
        <v>200</v>
      </c>
      <c r="D69" s="380" t="s">
        <v>175</v>
      </c>
      <c r="E69" s="390">
        <f>SUMIFS('4-Basis ruimtestaat'!K:K,'4-Basis ruimtestaat'!B:B,'10-Vloeronderhoud'!A69,'4-Basis ruimtestaat'!J:J,"Harde vloer zonder waslaag (overig)")-SUMIFS('4-Basis ruimtestaat'!K:K,'4-Basis ruimtestaat'!B:B,'10-Vloeronderhoud'!A69,'4-Basis ruimtestaat'!J:J,"Harde vloer zonder waslaag (overig)",'4-Basis ruimtestaat'!M:M,"nio")</f>
        <v>102.19999999999999</v>
      </c>
      <c r="F69" s="391">
        <f t="shared" si="20"/>
        <v>0</v>
      </c>
      <c r="G69" s="392">
        <f t="shared" si="21"/>
        <v>0</v>
      </c>
      <c r="H69" s="393" t="s">
        <v>178</v>
      </c>
      <c r="I69" s="392">
        <f t="shared" si="22"/>
        <v>0</v>
      </c>
    </row>
    <row r="70" spans="1:9">
      <c r="A70" s="157" t="s">
        <v>212</v>
      </c>
      <c r="B70" s="380" t="s">
        <v>557</v>
      </c>
      <c r="C70" s="380" t="s">
        <v>200</v>
      </c>
      <c r="D70" s="380" t="s">
        <v>175</v>
      </c>
      <c r="E70" s="390">
        <f>SUMIFS('4-Basis ruimtestaat'!K:K,'4-Basis ruimtestaat'!B:B,'10-Vloeronderhoud'!A70,'4-Basis ruimtestaat'!J:J,"Harde vloer zonder waslaag (overig)")-SUMIFS('4-Basis ruimtestaat'!K:K,'4-Basis ruimtestaat'!B:B,'10-Vloeronderhoud'!A70,'4-Basis ruimtestaat'!J:J,"Harde vloer zonder waslaag (overig)",'4-Basis ruimtestaat'!M:M,"nio")</f>
        <v>86.9</v>
      </c>
      <c r="F70" s="391">
        <f t="shared" si="20"/>
        <v>0</v>
      </c>
      <c r="G70" s="392">
        <f t="shared" si="21"/>
        <v>0</v>
      </c>
      <c r="H70" s="393" t="s">
        <v>178</v>
      </c>
      <c r="I70" s="392">
        <f t="shared" si="22"/>
        <v>0</v>
      </c>
    </row>
    <row r="71" spans="1:9">
      <c r="A71" s="157" t="s">
        <v>216</v>
      </c>
      <c r="B71" s="380" t="s">
        <v>557</v>
      </c>
      <c r="C71" s="380" t="s">
        <v>200</v>
      </c>
      <c r="D71" s="380" t="s">
        <v>175</v>
      </c>
      <c r="E71" s="390">
        <f>SUMIFS('4-Basis ruimtestaat'!K:K,'4-Basis ruimtestaat'!B:B,'10-Vloeronderhoud'!A71,'4-Basis ruimtestaat'!J:J,"Harde vloer zonder waslaag (overig)")-SUMIFS('4-Basis ruimtestaat'!K:K,'4-Basis ruimtestaat'!B:B,'10-Vloeronderhoud'!A71,'4-Basis ruimtestaat'!J:J,"Harde vloer zonder waslaag (overig)",'4-Basis ruimtestaat'!M:M,"nio")</f>
        <v>1407.6999999999996</v>
      </c>
      <c r="F71" s="391">
        <f t="shared" si="20"/>
        <v>0</v>
      </c>
      <c r="G71" s="392">
        <f t="shared" si="21"/>
        <v>0</v>
      </c>
      <c r="H71" s="393" t="s">
        <v>178</v>
      </c>
      <c r="I71" s="392">
        <f t="shared" si="22"/>
        <v>0</v>
      </c>
    </row>
    <row r="72" spans="1:9">
      <c r="A72" s="157" t="s">
        <v>217</v>
      </c>
      <c r="B72" s="380" t="s">
        <v>557</v>
      </c>
      <c r="C72" s="380" t="s">
        <v>200</v>
      </c>
      <c r="D72" s="380" t="s">
        <v>175</v>
      </c>
      <c r="E72" s="390">
        <f>SUMIFS('4-Basis ruimtestaat'!K:K,'4-Basis ruimtestaat'!B:B,'10-Vloeronderhoud'!A72,'4-Basis ruimtestaat'!J:J,"Harde vloer zonder waslaag (overig)")-SUMIFS('4-Basis ruimtestaat'!K:K,'4-Basis ruimtestaat'!B:B,'10-Vloeronderhoud'!A72,'4-Basis ruimtestaat'!J:J,"Harde vloer zonder waslaag (overig)",'4-Basis ruimtestaat'!M:M,"nio")</f>
        <v>110.59999999999997</v>
      </c>
      <c r="F72" s="391">
        <f t="shared" si="20"/>
        <v>0</v>
      </c>
      <c r="G72" s="392">
        <f t="shared" si="21"/>
        <v>0</v>
      </c>
      <c r="H72" s="393" t="s">
        <v>178</v>
      </c>
      <c r="I72" s="392">
        <f t="shared" si="22"/>
        <v>0</v>
      </c>
    </row>
    <row r="73" spans="1:9">
      <c r="A73" s="157" t="s">
        <v>218</v>
      </c>
      <c r="B73" s="380" t="s">
        <v>557</v>
      </c>
      <c r="C73" s="380" t="s">
        <v>200</v>
      </c>
      <c r="D73" s="380" t="s">
        <v>175</v>
      </c>
      <c r="E73" s="390">
        <f>SUMIFS('4-Basis ruimtestaat'!K:K,'4-Basis ruimtestaat'!B:B,'10-Vloeronderhoud'!A73,'4-Basis ruimtestaat'!J:J,"Harde vloer zonder waslaag (overig)")-SUMIFS('4-Basis ruimtestaat'!K:K,'4-Basis ruimtestaat'!B:B,'10-Vloeronderhoud'!A73,'4-Basis ruimtestaat'!J:J,"Harde vloer zonder waslaag (overig)",'4-Basis ruimtestaat'!M:M,"nio")</f>
        <v>111.00000000000001</v>
      </c>
      <c r="F73" s="391">
        <f t="shared" si="20"/>
        <v>0</v>
      </c>
      <c r="G73" s="392">
        <f t="shared" si="21"/>
        <v>0</v>
      </c>
      <c r="H73" s="393" t="s">
        <v>178</v>
      </c>
      <c r="I73" s="392">
        <f t="shared" si="22"/>
        <v>0</v>
      </c>
    </row>
    <row r="74" spans="1:9">
      <c r="A74" s="157" t="s">
        <v>205</v>
      </c>
      <c r="B74" s="380" t="s">
        <v>557</v>
      </c>
      <c r="C74" s="380" t="s">
        <v>200</v>
      </c>
      <c r="D74" s="380" t="s">
        <v>175</v>
      </c>
      <c r="E74" s="390">
        <f>SUMIFS('4-Basis ruimtestaat'!K:K,'4-Basis ruimtestaat'!B:B,'10-Vloeronderhoud'!A74,'4-Basis ruimtestaat'!J:J,"Harde vloer zonder waslaag (overig)")-SUMIFS('4-Basis ruimtestaat'!K:K,'4-Basis ruimtestaat'!B:B,'10-Vloeronderhoud'!A74,'4-Basis ruimtestaat'!J:J,"Harde vloer zonder waslaag (overig)",'4-Basis ruimtestaat'!M:M,"nio")</f>
        <v>72</v>
      </c>
      <c r="F74" s="391">
        <f t="shared" si="20"/>
        <v>0</v>
      </c>
      <c r="G74" s="392">
        <f t="shared" si="21"/>
        <v>0</v>
      </c>
      <c r="H74" s="393" t="s">
        <v>178</v>
      </c>
      <c r="I74" s="392">
        <f t="shared" si="22"/>
        <v>0</v>
      </c>
    </row>
    <row r="75" spans="1:9">
      <c r="A75" s="157" t="s">
        <v>206</v>
      </c>
      <c r="B75" s="380" t="s">
        <v>557</v>
      </c>
      <c r="C75" s="380" t="s">
        <v>200</v>
      </c>
      <c r="D75" s="380" t="s">
        <v>175</v>
      </c>
      <c r="E75" s="390">
        <f>SUMIFS('4-Basis ruimtestaat'!K:K,'4-Basis ruimtestaat'!B:B,'10-Vloeronderhoud'!A75,'4-Basis ruimtestaat'!J:J,"Harde vloer zonder waslaag (overig)")-SUMIFS('4-Basis ruimtestaat'!K:K,'4-Basis ruimtestaat'!B:B,'10-Vloeronderhoud'!A75,'4-Basis ruimtestaat'!J:J,"Harde vloer zonder waslaag (overig)",'4-Basis ruimtestaat'!M:M,"nio")</f>
        <v>84</v>
      </c>
      <c r="F75" s="391">
        <f t="shared" si="20"/>
        <v>0</v>
      </c>
      <c r="G75" s="392">
        <f t="shared" si="21"/>
        <v>0</v>
      </c>
      <c r="H75" s="393" t="s">
        <v>178</v>
      </c>
      <c r="I75" s="392">
        <f t="shared" si="22"/>
        <v>0</v>
      </c>
    </row>
    <row r="76" spans="1:9">
      <c r="A76" s="157" t="s">
        <v>208</v>
      </c>
      <c r="B76" s="380" t="s">
        <v>557</v>
      </c>
      <c r="C76" s="380" t="s">
        <v>200</v>
      </c>
      <c r="D76" s="380" t="s">
        <v>175</v>
      </c>
      <c r="E76" s="390">
        <f>SUMIFS('4-Basis ruimtestaat'!K:K,'4-Basis ruimtestaat'!B:B,'10-Vloeronderhoud'!A76,'4-Basis ruimtestaat'!J:J,"Harde vloer zonder waslaag (overig)")-SUMIFS('4-Basis ruimtestaat'!K:K,'4-Basis ruimtestaat'!B:B,'10-Vloeronderhoud'!A76,'4-Basis ruimtestaat'!J:J,"Harde vloer zonder waslaag (overig)",'4-Basis ruimtestaat'!M:M,"nio")</f>
        <v>56.399999999999977</v>
      </c>
      <c r="F76" s="391">
        <f t="shared" si="20"/>
        <v>0</v>
      </c>
      <c r="G76" s="392">
        <f t="shared" si="21"/>
        <v>0</v>
      </c>
      <c r="H76" s="393" t="s">
        <v>178</v>
      </c>
      <c r="I76" s="392">
        <f t="shared" si="22"/>
        <v>0</v>
      </c>
    </row>
    <row r="77" spans="1:9">
      <c r="A77" s="157" t="s">
        <v>209</v>
      </c>
      <c r="B77" s="380" t="s">
        <v>557</v>
      </c>
      <c r="C77" s="380" t="s">
        <v>200</v>
      </c>
      <c r="D77" s="380" t="s">
        <v>175</v>
      </c>
      <c r="E77" s="390">
        <f>SUMIFS('4-Basis ruimtestaat'!K:K,'4-Basis ruimtestaat'!B:B,'10-Vloeronderhoud'!A77,'4-Basis ruimtestaat'!J:J,"Harde vloer zonder waslaag (overig)")-SUMIFS('4-Basis ruimtestaat'!K:K,'4-Basis ruimtestaat'!B:B,'10-Vloeronderhoud'!A77,'4-Basis ruimtestaat'!J:J,"Harde vloer zonder waslaag (overig)",'4-Basis ruimtestaat'!M:M,"nio")</f>
        <v>88.1</v>
      </c>
      <c r="F77" s="391">
        <f t="shared" si="20"/>
        <v>0</v>
      </c>
      <c r="G77" s="392">
        <f t="shared" si="21"/>
        <v>0</v>
      </c>
      <c r="H77" s="393" t="s">
        <v>178</v>
      </c>
      <c r="I77" s="392">
        <f t="shared" si="22"/>
        <v>0</v>
      </c>
    </row>
    <row r="78" spans="1:9">
      <c r="A78" s="157" t="s">
        <v>211</v>
      </c>
      <c r="B78" s="380" t="s">
        <v>557</v>
      </c>
      <c r="C78" s="380" t="s">
        <v>200</v>
      </c>
      <c r="D78" s="380" t="s">
        <v>175</v>
      </c>
      <c r="E78" s="390">
        <f>SUMIFS('4-Basis ruimtestaat'!K:K,'4-Basis ruimtestaat'!B:B,'10-Vloeronderhoud'!A78,'4-Basis ruimtestaat'!J:J,"Harde vloer zonder waslaag (overig)")-SUMIFS('4-Basis ruimtestaat'!K:K,'4-Basis ruimtestaat'!B:B,'10-Vloeronderhoud'!A78,'4-Basis ruimtestaat'!J:J,"Harde vloer zonder waslaag (overig)",'4-Basis ruimtestaat'!M:M,"nio")</f>
        <v>134.1</v>
      </c>
      <c r="F78" s="391">
        <f t="shared" si="20"/>
        <v>0</v>
      </c>
      <c r="G78" s="392">
        <f t="shared" si="21"/>
        <v>0</v>
      </c>
      <c r="H78" s="393" t="s">
        <v>178</v>
      </c>
      <c r="I78" s="392">
        <f t="shared" si="22"/>
        <v>0</v>
      </c>
    </row>
    <row r="79" spans="1:9">
      <c r="A79" s="157" t="s">
        <v>213</v>
      </c>
      <c r="B79" s="380" t="s">
        <v>557</v>
      </c>
      <c r="C79" s="380" t="s">
        <v>200</v>
      </c>
      <c r="D79" s="380" t="s">
        <v>175</v>
      </c>
      <c r="E79" s="390">
        <f>SUMIFS('4-Basis ruimtestaat'!K:K,'4-Basis ruimtestaat'!B:B,'10-Vloeronderhoud'!A79,'4-Basis ruimtestaat'!J:J,"Harde vloer zonder waslaag (overig)")-SUMIFS('4-Basis ruimtestaat'!K:K,'4-Basis ruimtestaat'!B:B,'10-Vloeronderhoud'!A79,'4-Basis ruimtestaat'!J:J,"Harde vloer zonder waslaag (overig)",'4-Basis ruimtestaat'!M:M,"nio")</f>
        <v>92.1</v>
      </c>
      <c r="F79" s="391">
        <f t="shared" si="20"/>
        <v>0</v>
      </c>
      <c r="G79" s="392">
        <f t="shared" si="21"/>
        <v>0</v>
      </c>
      <c r="H79" s="393" t="s">
        <v>178</v>
      </c>
      <c r="I79" s="392">
        <f t="shared" si="22"/>
        <v>0</v>
      </c>
    </row>
    <row r="80" spans="1:9">
      <c r="A80" s="157" t="s">
        <v>214</v>
      </c>
      <c r="B80" s="380" t="s">
        <v>557</v>
      </c>
      <c r="C80" s="380" t="s">
        <v>200</v>
      </c>
      <c r="D80" s="380" t="s">
        <v>175</v>
      </c>
      <c r="E80" s="390">
        <f>SUMIFS('4-Basis ruimtestaat'!K:K,'4-Basis ruimtestaat'!B:B,'10-Vloeronderhoud'!A80,'4-Basis ruimtestaat'!J:J,"Harde vloer zonder waslaag (overig)")-SUMIFS('4-Basis ruimtestaat'!K:K,'4-Basis ruimtestaat'!B:B,'10-Vloeronderhoud'!A80,'4-Basis ruimtestaat'!J:J,"Harde vloer zonder waslaag (overig)",'4-Basis ruimtestaat'!M:M,"nio")</f>
        <v>41.1</v>
      </c>
      <c r="F80" s="391">
        <f t="shared" si="20"/>
        <v>0</v>
      </c>
      <c r="G80" s="392">
        <f t="shared" si="21"/>
        <v>0</v>
      </c>
      <c r="H80" s="393" t="s">
        <v>178</v>
      </c>
      <c r="I80" s="392">
        <f t="shared" si="22"/>
        <v>0</v>
      </c>
    </row>
    <row r="81" spans="1:9">
      <c r="A81" s="157" t="s">
        <v>215</v>
      </c>
      <c r="B81" s="380" t="s">
        <v>557</v>
      </c>
      <c r="C81" s="380" t="s">
        <v>200</v>
      </c>
      <c r="D81" s="380" t="s">
        <v>175</v>
      </c>
      <c r="E81" s="390">
        <f>SUMIFS('4-Basis ruimtestaat'!K:K,'4-Basis ruimtestaat'!B:B,'10-Vloeronderhoud'!A81,'4-Basis ruimtestaat'!J:J,"Harde vloer zonder waslaag (overig)")-SUMIFS('4-Basis ruimtestaat'!K:K,'4-Basis ruimtestaat'!B:B,'10-Vloeronderhoud'!A81,'4-Basis ruimtestaat'!J:J,"Harde vloer zonder waslaag (overig)",'4-Basis ruimtestaat'!M:M,"nio")</f>
        <v>152.30000000000001</v>
      </c>
      <c r="F81" s="391">
        <f t="shared" si="20"/>
        <v>0</v>
      </c>
      <c r="G81" s="392">
        <f t="shared" si="21"/>
        <v>0</v>
      </c>
      <c r="H81" s="393" t="s">
        <v>178</v>
      </c>
      <c r="I81" s="392">
        <f t="shared" si="22"/>
        <v>0</v>
      </c>
    </row>
    <row r="82" spans="1:9">
      <c r="A82" s="416" t="s">
        <v>604</v>
      </c>
      <c r="B82" s="380" t="s">
        <v>557</v>
      </c>
      <c r="C82" s="380" t="s">
        <v>200</v>
      </c>
      <c r="D82" s="380" t="s">
        <v>175</v>
      </c>
      <c r="E82" s="390">
        <f>SUMIFS('4-Basis ruimtestaat'!K:K,'4-Basis ruimtestaat'!B:B,'10-Vloeronderhoud'!A82,'4-Basis ruimtestaat'!J:J,"Harde vloer zonder waslaag (overig)")-SUMIFS('4-Basis ruimtestaat'!K:K,'4-Basis ruimtestaat'!B:B,'10-Vloeronderhoud'!A82,'4-Basis ruimtestaat'!J:J,"Harde vloer zonder waslaag (overig)",'4-Basis ruimtestaat'!M:M,"nio")</f>
        <v>100.2</v>
      </c>
      <c r="F82" s="391">
        <f t="shared" ref="F82" si="26">VLOOKUP(D82,$F$3:$G$10,2,FALSE)</f>
        <v>0</v>
      </c>
      <c r="G82" s="392">
        <f t="shared" ref="G82" si="27">(E82*F82)</f>
        <v>0</v>
      </c>
      <c r="H82" s="393" t="s">
        <v>178</v>
      </c>
      <c r="I82" s="392">
        <f t="shared" ref="I82" si="28">H82*G82</f>
        <v>0</v>
      </c>
    </row>
    <row r="83" spans="1:9">
      <c r="A83" s="157" t="s">
        <v>219</v>
      </c>
      <c r="B83" s="380" t="s">
        <v>558</v>
      </c>
      <c r="C83" s="380" t="s">
        <v>201</v>
      </c>
      <c r="D83" s="380" t="s">
        <v>176</v>
      </c>
      <c r="E83" s="390">
        <f>SUMIFS('4-Basis ruimtestaat'!K:K,'4-Basis ruimtestaat'!B:B,'10-Vloeronderhoud'!A83,'4-Basis ruimtestaat'!J:J,"Zachte vloer")-SUMIFS('4-Basis ruimtestaat'!K:K,'4-Basis ruimtestaat'!B:B,'10-Vloeronderhoud'!A83,'4-Basis ruimtestaat'!J:J,"Zachte vloer",'4-Basis ruimtestaat'!M:M,"nio")</f>
        <v>388.15000000000003</v>
      </c>
      <c r="F83" s="391">
        <f t="shared" si="20"/>
        <v>0</v>
      </c>
      <c r="G83" s="392">
        <f t="shared" si="21"/>
        <v>0</v>
      </c>
      <c r="H83" s="393" t="s">
        <v>178</v>
      </c>
      <c r="I83" s="392">
        <f t="shared" si="22"/>
        <v>0</v>
      </c>
    </row>
    <row r="84" spans="1:9">
      <c r="A84" s="157" t="s">
        <v>203</v>
      </c>
      <c r="B84" s="380" t="s">
        <v>558</v>
      </c>
      <c r="C84" s="380" t="s">
        <v>201</v>
      </c>
      <c r="D84" s="380" t="s">
        <v>176</v>
      </c>
      <c r="E84" s="390">
        <f>SUMIFS('4-Basis ruimtestaat'!K:K,'4-Basis ruimtestaat'!B:B,'10-Vloeronderhoud'!A84,'4-Basis ruimtestaat'!J:J,"Zachte vloer")-SUMIFS('4-Basis ruimtestaat'!K:K,'4-Basis ruimtestaat'!B:B,'10-Vloeronderhoud'!A84,'4-Basis ruimtestaat'!J:J,"Zachte vloer",'4-Basis ruimtestaat'!M:M,"nio")</f>
        <v>10.1</v>
      </c>
      <c r="F84" s="391">
        <f t="shared" si="20"/>
        <v>0</v>
      </c>
      <c r="G84" s="392">
        <f t="shared" si="21"/>
        <v>0</v>
      </c>
      <c r="H84" s="393" t="s">
        <v>178</v>
      </c>
      <c r="I84" s="392">
        <f t="shared" si="22"/>
        <v>0</v>
      </c>
    </row>
    <row r="85" spans="1:9">
      <c r="A85" s="157" t="s">
        <v>204</v>
      </c>
      <c r="B85" s="380" t="s">
        <v>558</v>
      </c>
      <c r="C85" s="380" t="s">
        <v>201</v>
      </c>
      <c r="D85" s="380" t="s">
        <v>176</v>
      </c>
      <c r="E85" s="390">
        <f>SUMIFS('4-Basis ruimtestaat'!K:K,'4-Basis ruimtestaat'!B:B,'10-Vloeronderhoud'!A85,'4-Basis ruimtestaat'!J:J,"Zachte vloer")-SUMIFS('4-Basis ruimtestaat'!K:K,'4-Basis ruimtestaat'!B:B,'10-Vloeronderhoud'!A85,'4-Basis ruimtestaat'!J:J,"Zachte vloer",'4-Basis ruimtestaat'!M:M,"nio")</f>
        <v>51.900000000000006</v>
      </c>
      <c r="F85" s="391">
        <f t="shared" si="20"/>
        <v>0</v>
      </c>
      <c r="G85" s="392">
        <f t="shared" si="21"/>
        <v>0</v>
      </c>
      <c r="H85" s="393" t="s">
        <v>178</v>
      </c>
      <c r="I85" s="392">
        <f t="shared" si="22"/>
        <v>0</v>
      </c>
    </row>
    <row r="86" spans="1:9">
      <c r="A86" s="157" t="s">
        <v>207</v>
      </c>
      <c r="B86" s="380" t="s">
        <v>558</v>
      </c>
      <c r="C86" s="380" t="s">
        <v>201</v>
      </c>
      <c r="D86" s="380" t="s">
        <v>176</v>
      </c>
      <c r="E86" s="390">
        <f>SUMIFS('4-Basis ruimtestaat'!K:K,'4-Basis ruimtestaat'!B:B,'10-Vloeronderhoud'!A86,'4-Basis ruimtestaat'!J:J,"Zachte vloer")-SUMIFS('4-Basis ruimtestaat'!K:K,'4-Basis ruimtestaat'!B:B,'10-Vloeronderhoud'!A86,'4-Basis ruimtestaat'!J:J,"Zachte vloer",'4-Basis ruimtestaat'!M:M,"nio")</f>
        <v>14</v>
      </c>
      <c r="F86" s="391">
        <f t="shared" ref="F86:F98" si="29">VLOOKUP(D86,$F$3:$G$10,2,FALSE)</f>
        <v>0</v>
      </c>
      <c r="G86" s="392">
        <f t="shared" ref="G86:G98" si="30">(E86*F86)</f>
        <v>0</v>
      </c>
      <c r="H86" s="393" t="s">
        <v>178</v>
      </c>
      <c r="I86" s="392">
        <f t="shared" ref="I86:I98" si="31">H86*G86</f>
        <v>0</v>
      </c>
    </row>
    <row r="87" spans="1:9">
      <c r="A87" s="157" t="s">
        <v>210</v>
      </c>
      <c r="B87" s="380" t="s">
        <v>558</v>
      </c>
      <c r="C87" s="380" t="s">
        <v>201</v>
      </c>
      <c r="D87" s="380" t="s">
        <v>176</v>
      </c>
      <c r="E87" s="390">
        <f>SUMIFS('4-Basis ruimtestaat'!K:K,'4-Basis ruimtestaat'!B:B,'10-Vloeronderhoud'!A87,'4-Basis ruimtestaat'!J:J,"Zachte vloer")-SUMIFS('4-Basis ruimtestaat'!K:K,'4-Basis ruimtestaat'!B:B,'10-Vloeronderhoud'!A87,'4-Basis ruimtestaat'!J:J,"Zachte vloer",'4-Basis ruimtestaat'!M:M,"nio")</f>
        <v>11.4</v>
      </c>
      <c r="F87" s="391">
        <f t="shared" si="29"/>
        <v>0</v>
      </c>
      <c r="G87" s="392">
        <f t="shared" si="30"/>
        <v>0</v>
      </c>
      <c r="H87" s="393" t="s">
        <v>178</v>
      </c>
      <c r="I87" s="392">
        <f t="shared" si="31"/>
        <v>0</v>
      </c>
    </row>
    <row r="88" spans="1:9">
      <c r="A88" s="157" t="s">
        <v>212</v>
      </c>
      <c r="B88" s="380" t="s">
        <v>558</v>
      </c>
      <c r="C88" s="380" t="s">
        <v>201</v>
      </c>
      <c r="D88" s="380" t="s">
        <v>176</v>
      </c>
      <c r="E88" s="390">
        <f>SUMIFS('4-Basis ruimtestaat'!K:K,'4-Basis ruimtestaat'!B:B,'10-Vloeronderhoud'!A88,'4-Basis ruimtestaat'!J:J,"Zachte vloer")-SUMIFS('4-Basis ruimtestaat'!K:K,'4-Basis ruimtestaat'!B:B,'10-Vloeronderhoud'!A88,'4-Basis ruimtestaat'!J:J,"Zachte vloer",'4-Basis ruimtestaat'!M:M,"nio")</f>
        <v>14.799999999999999</v>
      </c>
      <c r="F88" s="391">
        <f t="shared" si="29"/>
        <v>0</v>
      </c>
      <c r="G88" s="392">
        <f t="shared" si="30"/>
        <v>0</v>
      </c>
      <c r="H88" s="393" t="s">
        <v>178</v>
      </c>
      <c r="I88" s="392">
        <f t="shared" si="31"/>
        <v>0</v>
      </c>
    </row>
    <row r="89" spans="1:9">
      <c r="A89" s="157" t="s">
        <v>216</v>
      </c>
      <c r="B89" s="380" t="s">
        <v>558</v>
      </c>
      <c r="C89" s="380" t="s">
        <v>201</v>
      </c>
      <c r="D89" s="380" t="s">
        <v>176</v>
      </c>
      <c r="E89" s="390">
        <f>SUMIFS('4-Basis ruimtestaat'!K:K,'4-Basis ruimtestaat'!B:B,'10-Vloeronderhoud'!A89,'4-Basis ruimtestaat'!J:J,"Zachte vloer")-SUMIFS('4-Basis ruimtestaat'!K:K,'4-Basis ruimtestaat'!B:B,'10-Vloeronderhoud'!A89,'4-Basis ruimtestaat'!J:J,"Zachte vloer",'4-Basis ruimtestaat'!M:M,"nio")</f>
        <v>5.9</v>
      </c>
      <c r="F89" s="391">
        <f t="shared" si="29"/>
        <v>0</v>
      </c>
      <c r="G89" s="392">
        <f t="shared" si="30"/>
        <v>0</v>
      </c>
      <c r="H89" s="393" t="s">
        <v>178</v>
      </c>
      <c r="I89" s="392">
        <f t="shared" si="31"/>
        <v>0</v>
      </c>
    </row>
    <row r="90" spans="1:9">
      <c r="A90" s="157" t="s">
        <v>217</v>
      </c>
      <c r="B90" s="380" t="s">
        <v>558</v>
      </c>
      <c r="C90" s="380" t="s">
        <v>201</v>
      </c>
      <c r="D90" s="380" t="s">
        <v>176</v>
      </c>
      <c r="E90" s="390">
        <f>SUMIFS('4-Basis ruimtestaat'!K:K,'4-Basis ruimtestaat'!B:B,'10-Vloeronderhoud'!A90,'4-Basis ruimtestaat'!J:J,"Zachte vloer")-SUMIFS('4-Basis ruimtestaat'!K:K,'4-Basis ruimtestaat'!B:B,'10-Vloeronderhoud'!A90,'4-Basis ruimtestaat'!J:J,"Zachte vloer",'4-Basis ruimtestaat'!M:M,"nio")</f>
        <v>7.3</v>
      </c>
      <c r="F90" s="391">
        <f t="shared" si="29"/>
        <v>0</v>
      </c>
      <c r="G90" s="392">
        <f t="shared" si="30"/>
        <v>0</v>
      </c>
      <c r="H90" s="393" t="s">
        <v>178</v>
      </c>
      <c r="I90" s="392">
        <f t="shared" si="31"/>
        <v>0</v>
      </c>
    </row>
    <row r="91" spans="1:9">
      <c r="A91" s="157" t="s">
        <v>218</v>
      </c>
      <c r="B91" s="380" t="s">
        <v>558</v>
      </c>
      <c r="C91" s="380" t="s">
        <v>201</v>
      </c>
      <c r="D91" s="380" t="s">
        <v>176</v>
      </c>
      <c r="E91" s="390">
        <f>SUMIFS('4-Basis ruimtestaat'!K:K,'4-Basis ruimtestaat'!B:B,'10-Vloeronderhoud'!A91,'4-Basis ruimtestaat'!J:J,"Zachte vloer")-SUMIFS('4-Basis ruimtestaat'!K:K,'4-Basis ruimtestaat'!B:B,'10-Vloeronderhoud'!A91,'4-Basis ruimtestaat'!J:J,"Zachte vloer",'4-Basis ruimtestaat'!M:M,"nio")</f>
        <v>22.6</v>
      </c>
      <c r="F91" s="391">
        <f t="shared" si="29"/>
        <v>0</v>
      </c>
      <c r="G91" s="392">
        <f t="shared" si="30"/>
        <v>0</v>
      </c>
      <c r="H91" s="393" t="s">
        <v>178</v>
      </c>
      <c r="I91" s="392">
        <f t="shared" si="31"/>
        <v>0</v>
      </c>
    </row>
    <row r="92" spans="1:9">
      <c r="A92" s="157" t="s">
        <v>205</v>
      </c>
      <c r="B92" s="380" t="s">
        <v>558</v>
      </c>
      <c r="C92" s="380" t="s">
        <v>201</v>
      </c>
      <c r="D92" s="380" t="s">
        <v>176</v>
      </c>
      <c r="E92" s="390">
        <f>SUMIFS('4-Basis ruimtestaat'!K:K,'4-Basis ruimtestaat'!B:B,'10-Vloeronderhoud'!A92,'4-Basis ruimtestaat'!J:J,"Zachte vloer")-SUMIFS('4-Basis ruimtestaat'!K:K,'4-Basis ruimtestaat'!B:B,'10-Vloeronderhoud'!A92,'4-Basis ruimtestaat'!J:J,"Zachte vloer",'4-Basis ruimtestaat'!M:M,"nio")</f>
        <v>21</v>
      </c>
      <c r="F92" s="391">
        <f t="shared" si="29"/>
        <v>0</v>
      </c>
      <c r="G92" s="392">
        <f t="shared" si="30"/>
        <v>0</v>
      </c>
      <c r="H92" s="393" t="s">
        <v>178</v>
      </c>
      <c r="I92" s="392">
        <f t="shared" si="31"/>
        <v>0</v>
      </c>
    </row>
    <row r="93" spans="1:9">
      <c r="A93" s="157" t="s">
        <v>206</v>
      </c>
      <c r="B93" s="380" t="s">
        <v>558</v>
      </c>
      <c r="C93" s="380" t="s">
        <v>201</v>
      </c>
      <c r="D93" s="380" t="s">
        <v>176</v>
      </c>
      <c r="E93" s="390">
        <f>SUMIFS('4-Basis ruimtestaat'!K:K,'4-Basis ruimtestaat'!B:B,'10-Vloeronderhoud'!A93,'4-Basis ruimtestaat'!J:J,"Zachte vloer")-SUMIFS('4-Basis ruimtestaat'!K:K,'4-Basis ruimtestaat'!B:B,'10-Vloeronderhoud'!A93,'4-Basis ruimtestaat'!J:J,"Zachte vloer",'4-Basis ruimtestaat'!M:M,"nio")</f>
        <v>48.5</v>
      </c>
      <c r="F93" s="391">
        <f t="shared" si="29"/>
        <v>0</v>
      </c>
      <c r="G93" s="392">
        <f t="shared" si="30"/>
        <v>0</v>
      </c>
      <c r="H93" s="393" t="s">
        <v>178</v>
      </c>
      <c r="I93" s="392">
        <f t="shared" si="31"/>
        <v>0</v>
      </c>
    </row>
    <row r="94" spans="1:9">
      <c r="A94" s="157" t="s">
        <v>208</v>
      </c>
      <c r="B94" s="380" t="s">
        <v>558</v>
      </c>
      <c r="C94" s="380" t="s">
        <v>201</v>
      </c>
      <c r="D94" s="380" t="s">
        <v>176</v>
      </c>
      <c r="E94" s="390">
        <f>SUMIFS('4-Basis ruimtestaat'!K:K,'4-Basis ruimtestaat'!B:B,'10-Vloeronderhoud'!A94,'4-Basis ruimtestaat'!J:J,"Zachte vloer")-SUMIFS('4-Basis ruimtestaat'!K:K,'4-Basis ruimtestaat'!B:B,'10-Vloeronderhoud'!A94,'4-Basis ruimtestaat'!J:J,"Zachte vloer",'4-Basis ruimtestaat'!M:M,"nio")</f>
        <v>8.5999999999999979</v>
      </c>
      <c r="F94" s="391">
        <f t="shared" si="29"/>
        <v>0</v>
      </c>
      <c r="G94" s="392">
        <f t="shared" si="30"/>
        <v>0</v>
      </c>
      <c r="H94" s="393" t="s">
        <v>178</v>
      </c>
      <c r="I94" s="392">
        <f t="shared" si="31"/>
        <v>0</v>
      </c>
    </row>
    <row r="95" spans="1:9">
      <c r="A95" s="157" t="s">
        <v>211</v>
      </c>
      <c r="B95" s="380" t="s">
        <v>558</v>
      </c>
      <c r="C95" s="380" t="s">
        <v>201</v>
      </c>
      <c r="D95" s="380" t="s">
        <v>176</v>
      </c>
      <c r="E95" s="390">
        <f>SUMIFS('4-Basis ruimtestaat'!K:K,'4-Basis ruimtestaat'!B:B,'10-Vloeronderhoud'!A95,'4-Basis ruimtestaat'!J:J,"Zachte vloer")-SUMIFS('4-Basis ruimtestaat'!K:K,'4-Basis ruimtestaat'!B:B,'10-Vloeronderhoud'!A95,'4-Basis ruimtestaat'!J:J,"Zachte vloer",'4-Basis ruimtestaat'!M:M,"nio")</f>
        <v>766.60000000000014</v>
      </c>
      <c r="F95" s="391">
        <f t="shared" si="29"/>
        <v>0</v>
      </c>
      <c r="G95" s="392">
        <f>(E95*F95)</f>
        <v>0</v>
      </c>
      <c r="H95" s="393" t="s">
        <v>178</v>
      </c>
      <c r="I95" s="392">
        <f>H95*G95</f>
        <v>0</v>
      </c>
    </row>
    <row r="96" spans="1:9">
      <c r="A96" s="157" t="s">
        <v>213</v>
      </c>
      <c r="B96" s="380" t="s">
        <v>558</v>
      </c>
      <c r="C96" s="380" t="s">
        <v>201</v>
      </c>
      <c r="D96" s="380" t="s">
        <v>176</v>
      </c>
      <c r="E96" s="390">
        <f>SUMIFS('4-Basis ruimtestaat'!K:K,'4-Basis ruimtestaat'!B:B,'10-Vloeronderhoud'!A96,'4-Basis ruimtestaat'!J:J,"Zachte vloer")-SUMIFS('4-Basis ruimtestaat'!K:K,'4-Basis ruimtestaat'!B:B,'10-Vloeronderhoud'!A96,'4-Basis ruimtestaat'!J:J,"Zachte vloer",'4-Basis ruimtestaat'!M:M,"nio")</f>
        <v>17.7</v>
      </c>
      <c r="F96" s="391">
        <f t="shared" si="29"/>
        <v>0</v>
      </c>
      <c r="G96" s="392">
        <f t="shared" si="30"/>
        <v>0</v>
      </c>
      <c r="H96" s="393" t="s">
        <v>178</v>
      </c>
      <c r="I96" s="392">
        <f t="shared" si="31"/>
        <v>0</v>
      </c>
    </row>
    <row r="97" spans="1:9">
      <c r="A97" s="157" t="s">
        <v>214</v>
      </c>
      <c r="B97" s="380" t="s">
        <v>558</v>
      </c>
      <c r="C97" s="380" t="s">
        <v>201</v>
      </c>
      <c r="D97" s="380" t="s">
        <v>176</v>
      </c>
      <c r="E97" s="390">
        <f>SUMIFS('4-Basis ruimtestaat'!K:K,'4-Basis ruimtestaat'!B:B,'10-Vloeronderhoud'!A97,'4-Basis ruimtestaat'!J:J,"Zachte vloer")-SUMIFS('4-Basis ruimtestaat'!K:K,'4-Basis ruimtestaat'!B:B,'10-Vloeronderhoud'!A97,'4-Basis ruimtestaat'!J:J,"Zachte vloer",'4-Basis ruimtestaat'!M:M,"nio")</f>
        <v>18.8</v>
      </c>
      <c r="F97" s="391">
        <f t="shared" si="29"/>
        <v>0</v>
      </c>
      <c r="G97" s="392">
        <f t="shared" si="30"/>
        <v>0</v>
      </c>
      <c r="H97" s="393" t="s">
        <v>178</v>
      </c>
      <c r="I97" s="392">
        <f t="shared" si="31"/>
        <v>0</v>
      </c>
    </row>
    <row r="98" spans="1:9">
      <c r="A98" s="157" t="s">
        <v>215</v>
      </c>
      <c r="B98" s="380" t="s">
        <v>558</v>
      </c>
      <c r="C98" s="380" t="s">
        <v>201</v>
      </c>
      <c r="D98" s="380" t="s">
        <v>176</v>
      </c>
      <c r="E98" s="390">
        <f>SUMIFS('4-Basis ruimtestaat'!K:K,'4-Basis ruimtestaat'!B:B,'10-Vloeronderhoud'!A98,'4-Basis ruimtestaat'!J:J,"Zachte vloer")-SUMIFS('4-Basis ruimtestaat'!K:K,'4-Basis ruimtestaat'!B:B,'10-Vloeronderhoud'!A98,'4-Basis ruimtestaat'!J:J,"Zachte vloer",'4-Basis ruimtestaat'!M:M,"nio")</f>
        <v>114.5</v>
      </c>
      <c r="F98" s="391">
        <f t="shared" si="29"/>
        <v>0</v>
      </c>
      <c r="G98" s="392">
        <f t="shared" si="30"/>
        <v>0</v>
      </c>
      <c r="H98" s="393" t="s">
        <v>178</v>
      </c>
      <c r="I98" s="392">
        <f t="shared" si="31"/>
        <v>0</v>
      </c>
    </row>
    <row r="99" spans="1:9">
      <c r="A99" s="416" t="s">
        <v>604</v>
      </c>
      <c r="B99" s="380" t="s">
        <v>558</v>
      </c>
      <c r="C99" s="380" t="s">
        <v>201</v>
      </c>
      <c r="D99" s="380" t="s">
        <v>176</v>
      </c>
      <c r="E99" s="390">
        <f>SUMIFS('4-Basis ruimtestaat'!K:K,'4-Basis ruimtestaat'!B:B,'10-Vloeronderhoud'!A99,'4-Basis ruimtestaat'!J:J,"Zachte vloer")-SUMIFS('4-Basis ruimtestaat'!K:K,'4-Basis ruimtestaat'!B:B,'10-Vloeronderhoud'!A99,'4-Basis ruimtestaat'!J:J,"Zachte vloer",'4-Basis ruimtestaat'!M:M,"nio")</f>
        <v>4.7</v>
      </c>
      <c r="F99" s="391">
        <f t="shared" ref="F99" si="32">VLOOKUP(D99,$F$3:$G$10,2,FALSE)</f>
        <v>0</v>
      </c>
      <c r="G99" s="392">
        <f t="shared" ref="G99" si="33">(E99*F99)</f>
        <v>0</v>
      </c>
      <c r="H99" s="393" t="s">
        <v>178</v>
      </c>
      <c r="I99" s="392">
        <f t="shared" ref="I99" si="34">H99*G99</f>
        <v>0</v>
      </c>
    </row>
    <row r="100" spans="1:9">
      <c r="B100" s="153"/>
      <c r="C100" s="153"/>
      <c r="D100" s="153"/>
      <c r="E100" s="249"/>
      <c r="F100" s="249"/>
      <c r="G100" s="249"/>
      <c r="H100" s="249"/>
      <c r="I100" s="249"/>
    </row>
    <row r="101" spans="1:9">
      <c r="A101" s="413" t="s">
        <v>22</v>
      </c>
      <c r="B101" s="414"/>
      <c r="C101" s="415"/>
      <c r="D101" s="415"/>
      <c r="E101" s="385">
        <f>SUM(E13:E99)</f>
        <v>25600.81</v>
      </c>
      <c r="F101" s="386"/>
      <c r="G101" s="387"/>
      <c r="H101" s="388"/>
      <c r="I101" s="389">
        <f>SUM(I13:I99)</f>
        <v>0</v>
      </c>
    </row>
  </sheetData>
  <autoFilter ref="A12:AA101" xr:uid="{00000000-0009-0000-0000-00000A000000}"/>
  <mergeCells count="1">
    <mergeCell ref="H3:L3"/>
  </mergeCells>
  <phoneticPr fontId="73" type="noConversion"/>
  <dataValidations disablePrompts="1" count="2">
    <dataValidation type="list" allowBlank="1" showInputMessage="1" showErrorMessage="1" sqref="C13:C99" xr:uid="{A56903C8-3F9B-4311-A32C-6EDB70957856}">
      <formula1>$I$3:$I$6</formula1>
    </dataValidation>
    <dataValidation type="list" allowBlank="1" showInputMessage="1" showErrorMessage="1" sqref="D13:D99" xr:uid="{C736CBFC-1565-48E2-8F22-639725E5CCC0}">
      <formula1>$F$3:$F$10</formula1>
    </dataValidation>
  </dataValidations>
  <printOptions horizontalCentered="1"/>
  <pageMargins left="0.7" right="0.7" top="0.75" bottom="0.75" header="0.3" footer="0.3"/>
  <pageSetup paperSize="9" scale="46" fitToHeight="0" orientation="landscape" r:id="rId1"/>
  <headerFooter alignWithMargins="0">
    <oddFooter>&amp;L&amp;"Georgia,Standaard"&amp;F-&amp;A&amp;Rprintversie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C1C0C-7CD2-4BC1-8FFE-BD66CAE0D627}">
  <sheetPr>
    <tabColor theme="0" tint="-0.14999847407452621"/>
    <pageSetUpPr fitToPage="1"/>
  </sheetPr>
  <dimension ref="A1:R34"/>
  <sheetViews>
    <sheetView showGridLines="0" showRuler="0" zoomScale="85" zoomScaleNormal="85" workbookViewId="0"/>
  </sheetViews>
  <sheetFormatPr defaultColWidth="9.1796875" defaultRowHeight="13"/>
  <cols>
    <col min="1" max="2" width="35.7265625" style="148" bestFit="1" customWidth="1"/>
    <col min="3" max="3" width="23.7265625" style="148" customWidth="1"/>
    <col min="4" max="6" width="12.81640625" style="148" customWidth="1"/>
    <col min="7" max="7" width="15.90625" style="148" customWidth="1"/>
    <col min="8" max="8" width="12.81640625" style="148" customWidth="1"/>
    <col min="9" max="9" width="14.08984375" style="148" customWidth="1"/>
    <col min="10" max="10" width="14.1796875" style="148" customWidth="1"/>
    <col min="11" max="12" width="13.90625" style="148" customWidth="1"/>
    <col min="13" max="13" width="1.7265625" style="148" customWidth="1"/>
    <col min="14" max="14" width="12.81640625" style="148" customWidth="1"/>
    <col min="15" max="15" width="1.54296875" style="148" customWidth="1"/>
    <col min="16" max="17" width="12.81640625" style="148" customWidth="1"/>
    <col min="18" max="16384" width="9.1796875" style="20"/>
  </cols>
  <sheetData>
    <row r="1" spans="1:17">
      <c r="A1" s="404" t="s">
        <v>4</v>
      </c>
    </row>
    <row r="2" spans="1:17">
      <c r="A2" s="81"/>
      <c r="B2" s="158"/>
      <c r="C2" s="158"/>
    </row>
    <row r="3" spans="1:17" ht="15.5">
      <c r="A3" s="36" t="str">
        <f>'2-Kosten per locatie'!A3</f>
        <v>Naam opdrachtgever</v>
      </c>
      <c r="B3" s="139" t="str">
        <f>'2-Kosten per locatie'!B3</f>
        <v>Zaan Primair</v>
      </c>
    </row>
    <row r="4" spans="1:17" ht="15.5">
      <c r="A4" s="36" t="str">
        <f>'2-Kosten per locatie'!A4</f>
        <v>Calculatie onderdeel</v>
      </c>
      <c r="B4" s="45" t="str">
        <f ca="1">MID(CELL("bestandsnaam",$D$10),SEARCH("]",CELL("bestandsnaam",$D$10),1)+1,256)</f>
        <v>11-Machinekosten</v>
      </c>
    </row>
    <row r="5" spans="1:17" ht="15.5">
      <c r="A5" s="36" t="str">
        <f>'2-Kosten per locatie'!A5</f>
        <v>Gebouw/plaats</v>
      </c>
      <c r="B5" s="139" t="str">
        <f>'2-Kosten per locatie'!B5</f>
        <v>Divers</v>
      </c>
    </row>
    <row r="6" spans="1:17" ht="15.5">
      <c r="A6" s="36" t="str">
        <f>'2-Kosten per locatie'!A6</f>
        <v>Referentie nummer</v>
      </c>
      <c r="B6" s="139" t="str">
        <f>'2-Kosten per locatie'!B6</f>
        <v>Perceel 2 (Zuidelijk gebied)</v>
      </c>
    </row>
    <row r="7" spans="1:17" ht="15.5">
      <c r="A7" s="36" t="str">
        <f>'2-Kosten per locatie'!A7</f>
        <v>Naam dienstverlener</v>
      </c>
      <c r="B7" s="139">
        <f>'2-Kosten per locatie'!B7</f>
        <v>0</v>
      </c>
    </row>
    <row r="8" spans="1:17" ht="15.5">
      <c r="A8" s="36" t="str">
        <f>'2-Kosten per locatie'!A8</f>
        <v>Prijspeil</v>
      </c>
      <c r="B8" s="250">
        <f>'2-Kosten per locatie'!B8</f>
        <v>46388</v>
      </c>
    </row>
    <row r="9" spans="1:17" ht="15.5">
      <c r="A9" s="138"/>
    </row>
    <row r="10" spans="1:17" ht="15.5">
      <c r="A10" s="159"/>
      <c r="B10" s="159"/>
      <c r="C10" s="160"/>
    </row>
    <row r="11" spans="1:17" s="33" customFormat="1" ht="62">
      <c r="A11" s="188" t="s">
        <v>15</v>
      </c>
      <c r="B11" s="188" t="s">
        <v>181</v>
      </c>
      <c r="C11" s="188" t="s">
        <v>182</v>
      </c>
      <c r="D11" s="188" t="s">
        <v>183</v>
      </c>
      <c r="E11" s="188" t="s">
        <v>184</v>
      </c>
      <c r="F11" s="188" t="s">
        <v>185</v>
      </c>
      <c r="G11" s="188" t="s">
        <v>186</v>
      </c>
      <c r="H11" s="188" t="s">
        <v>187</v>
      </c>
      <c r="I11" s="188" t="s">
        <v>188</v>
      </c>
      <c r="J11" s="188" t="s">
        <v>189</v>
      </c>
      <c r="K11" s="188" t="s">
        <v>190</v>
      </c>
      <c r="L11" s="188" t="s">
        <v>191</v>
      </c>
      <c r="M11" s="189"/>
      <c r="N11" s="188" t="s">
        <v>192</v>
      </c>
      <c r="O11" s="189"/>
      <c r="P11" s="188" t="s">
        <v>193</v>
      </c>
      <c r="Q11" s="188" t="s">
        <v>194</v>
      </c>
    </row>
    <row r="12" spans="1:17">
      <c r="D12" s="251"/>
      <c r="E12" s="252"/>
      <c r="F12" s="253"/>
      <c r="G12" s="251"/>
      <c r="H12" s="251"/>
      <c r="I12" s="254"/>
      <c r="J12" s="252"/>
      <c r="K12" s="252"/>
      <c r="L12" s="252"/>
      <c r="M12" s="254"/>
      <c r="N12" s="255"/>
      <c r="O12" s="254"/>
      <c r="P12" s="253"/>
      <c r="Q12" s="254"/>
    </row>
    <row r="13" spans="1:17">
      <c r="A13" s="167"/>
      <c r="B13" s="167"/>
      <c r="C13" s="168"/>
      <c r="D13" s="256"/>
      <c r="E13" s="257">
        <f>D13*$E$12</f>
        <v>0</v>
      </c>
      <c r="F13" s="258">
        <f>D13-E13</f>
        <v>0</v>
      </c>
      <c r="G13" s="259"/>
      <c r="H13" s="256"/>
      <c r="I13" s="260">
        <f>IF(G13=0,0,(F13-H13)/G13)</f>
        <v>0</v>
      </c>
      <c r="J13" s="261">
        <f>D13*$J$12</f>
        <v>0</v>
      </c>
      <c r="K13" s="260">
        <f>D13*$K$12</f>
        <v>0</v>
      </c>
      <c r="L13" s="262">
        <f>$L$12*D13</f>
        <v>0</v>
      </c>
      <c r="M13" s="254"/>
      <c r="N13" s="263">
        <f>SUM(I13:L13)</f>
        <v>0</v>
      </c>
      <c r="O13" s="254"/>
      <c r="P13" s="259"/>
      <c r="Q13" s="260">
        <f>N13*P13</f>
        <v>0</v>
      </c>
    </row>
    <row r="14" spans="1:17">
      <c r="A14" s="167"/>
      <c r="B14" s="167"/>
      <c r="C14" s="168"/>
      <c r="D14" s="256"/>
      <c r="E14" s="257">
        <f t="shared" ref="E14:E28" si="0">D14*$E$12</f>
        <v>0</v>
      </c>
      <c r="F14" s="258">
        <f>D14-E14</f>
        <v>0</v>
      </c>
      <c r="G14" s="259"/>
      <c r="H14" s="256"/>
      <c r="I14" s="260">
        <f>IF(G14=0,0,(F14-H14)/G14)</f>
        <v>0</v>
      </c>
      <c r="J14" s="261">
        <f>D14*$J$12</f>
        <v>0</v>
      </c>
      <c r="K14" s="260">
        <f>D14*$K$12</f>
        <v>0</v>
      </c>
      <c r="L14" s="262">
        <f>$L$12*D14</f>
        <v>0</v>
      </c>
      <c r="M14" s="254"/>
      <c r="N14" s="263">
        <f>SUM(I14:L14)</f>
        <v>0</v>
      </c>
      <c r="O14" s="254"/>
      <c r="P14" s="259"/>
      <c r="Q14" s="260">
        <f>N14*P14</f>
        <v>0</v>
      </c>
    </row>
    <row r="15" spans="1:17">
      <c r="A15" s="167"/>
      <c r="B15" s="167"/>
      <c r="C15" s="168"/>
      <c r="D15" s="256"/>
      <c r="E15" s="257">
        <f t="shared" si="0"/>
        <v>0</v>
      </c>
      <c r="F15" s="258">
        <f t="shared" ref="F15:F28" si="1">D15-E15</f>
        <v>0</v>
      </c>
      <c r="G15" s="259"/>
      <c r="H15" s="256"/>
      <c r="I15" s="260">
        <f t="shared" ref="I15:I28" si="2">IF(G15=0,0,(F15-H15)/G15)</f>
        <v>0</v>
      </c>
      <c r="J15" s="261">
        <f t="shared" ref="J15:J28" si="3">D15*$J$12</f>
        <v>0</v>
      </c>
      <c r="K15" s="260">
        <f t="shared" ref="K15:K28" si="4">D15*$K$12</f>
        <v>0</v>
      </c>
      <c r="L15" s="262">
        <f t="shared" ref="L15:L28" si="5">$L$12*D15</f>
        <v>0</v>
      </c>
      <c r="M15" s="254"/>
      <c r="N15" s="263">
        <f>SUM(I15:L15)</f>
        <v>0</v>
      </c>
      <c r="O15" s="254"/>
      <c r="P15" s="259"/>
      <c r="Q15" s="260">
        <f t="shared" ref="Q15:Q28" si="6">N15*P15</f>
        <v>0</v>
      </c>
    </row>
    <row r="16" spans="1:17">
      <c r="A16" s="167"/>
      <c r="B16" s="167"/>
      <c r="C16" s="168"/>
      <c r="D16" s="256"/>
      <c r="E16" s="257">
        <f t="shared" si="0"/>
        <v>0</v>
      </c>
      <c r="F16" s="258">
        <f t="shared" si="1"/>
        <v>0</v>
      </c>
      <c r="G16" s="259"/>
      <c r="H16" s="256"/>
      <c r="I16" s="260">
        <f t="shared" si="2"/>
        <v>0</v>
      </c>
      <c r="J16" s="261">
        <f t="shared" si="3"/>
        <v>0</v>
      </c>
      <c r="K16" s="260">
        <f t="shared" si="4"/>
        <v>0</v>
      </c>
      <c r="L16" s="262">
        <f t="shared" si="5"/>
        <v>0</v>
      </c>
      <c r="M16" s="254"/>
      <c r="N16" s="263">
        <f>SUM(I16:L16)</f>
        <v>0</v>
      </c>
      <c r="O16" s="254"/>
      <c r="P16" s="259"/>
      <c r="Q16" s="260">
        <f t="shared" si="6"/>
        <v>0</v>
      </c>
    </row>
    <row r="17" spans="1:17">
      <c r="A17" s="167"/>
      <c r="B17" s="167"/>
      <c r="C17" s="168"/>
      <c r="D17" s="256"/>
      <c r="E17" s="257">
        <f t="shared" si="0"/>
        <v>0</v>
      </c>
      <c r="F17" s="258">
        <f t="shared" si="1"/>
        <v>0</v>
      </c>
      <c r="G17" s="259"/>
      <c r="H17" s="256"/>
      <c r="I17" s="260">
        <f t="shared" si="2"/>
        <v>0</v>
      </c>
      <c r="J17" s="261">
        <f t="shared" si="3"/>
        <v>0</v>
      </c>
      <c r="K17" s="260">
        <f t="shared" si="4"/>
        <v>0</v>
      </c>
      <c r="L17" s="262">
        <f t="shared" si="5"/>
        <v>0</v>
      </c>
      <c r="M17" s="254"/>
      <c r="N17" s="263">
        <f t="shared" ref="N17:N28" si="7">SUM(I17:L17)</f>
        <v>0</v>
      </c>
      <c r="O17" s="254"/>
      <c r="P17" s="259"/>
      <c r="Q17" s="260">
        <f t="shared" si="6"/>
        <v>0</v>
      </c>
    </row>
    <row r="18" spans="1:17">
      <c r="A18" s="167"/>
      <c r="B18" s="167"/>
      <c r="C18" s="168"/>
      <c r="D18" s="256"/>
      <c r="E18" s="257">
        <f t="shared" si="0"/>
        <v>0</v>
      </c>
      <c r="F18" s="258">
        <f t="shared" si="1"/>
        <v>0</v>
      </c>
      <c r="G18" s="259"/>
      <c r="H18" s="256"/>
      <c r="I18" s="260">
        <f t="shared" si="2"/>
        <v>0</v>
      </c>
      <c r="J18" s="261">
        <f t="shared" si="3"/>
        <v>0</v>
      </c>
      <c r="K18" s="260">
        <f t="shared" si="4"/>
        <v>0</v>
      </c>
      <c r="L18" s="262">
        <f t="shared" si="5"/>
        <v>0</v>
      </c>
      <c r="M18" s="254"/>
      <c r="N18" s="263">
        <f t="shared" si="7"/>
        <v>0</v>
      </c>
      <c r="O18" s="254"/>
      <c r="P18" s="259"/>
      <c r="Q18" s="260">
        <f t="shared" si="6"/>
        <v>0</v>
      </c>
    </row>
    <row r="19" spans="1:17">
      <c r="A19" s="167"/>
      <c r="B19" s="167"/>
      <c r="C19" s="168"/>
      <c r="D19" s="256"/>
      <c r="E19" s="257">
        <f t="shared" si="0"/>
        <v>0</v>
      </c>
      <c r="F19" s="258">
        <f t="shared" si="1"/>
        <v>0</v>
      </c>
      <c r="G19" s="259"/>
      <c r="H19" s="256"/>
      <c r="I19" s="260">
        <f t="shared" si="2"/>
        <v>0</v>
      </c>
      <c r="J19" s="261">
        <f t="shared" si="3"/>
        <v>0</v>
      </c>
      <c r="K19" s="260">
        <f t="shared" si="4"/>
        <v>0</v>
      </c>
      <c r="L19" s="262">
        <f t="shared" si="5"/>
        <v>0</v>
      </c>
      <c r="M19" s="254"/>
      <c r="N19" s="263">
        <f t="shared" si="7"/>
        <v>0</v>
      </c>
      <c r="O19" s="254"/>
      <c r="P19" s="259"/>
      <c r="Q19" s="260">
        <f t="shared" si="6"/>
        <v>0</v>
      </c>
    </row>
    <row r="20" spans="1:17">
      <c r="A20" s="167"/>
      <c r="B20" s="167"/>
      <c r="C20" s="168"/>
      <c r="D20" s="256"/>
      <c r="E20" s="257">
        <f t="shared" si="0"/>
        <v>0</v>
      </c>
      <c r="F20" s="258">
        <f t="shared" si="1"/>
        <v>0</v>
      </c>
      <c r="G20" s="259"/>
      <c r="H20" s="256"/>
      <c r="I20" s="260">
        <f t="shared" si="2"/>
        <v>0</v>
      </c>
      <c r="J20" s="261">
        <f t="shared" si="3"/>
        <v>0</v>
      </c>
      <c r="K20" s="260">
        <f t="shared" si="4"/>
        <v>0</v>
      </c>
      <c r="L20" s="262">
        <f t="shared" si="5"/>
        <v>0</v>
      </c>
      <c r="M20" s="254"/>
      <c r="N20" s="263">
        <f t="shared" si="7"/>
        <v>0</v>
      </c>
      <c r="O20" s="254"/>
      <c r="P20" s="259"/>
      <c r="Q20" s="260">
        <f t="shared" si="6"/>
        <v>0</v>
      </c>
    </row>
    <row r="21" spans="1:17">
      <c r="A21" s="167"/>
      <c r="B21" s="167"/>
      <c r="C21" s="168"/>
      <c r="D21" s="256"/>
      <c r="E21" s="257">
        <f t="shared" si="0"/>
        <v>0</v>
      </c>
      <c r="F21" s="258">
        <f t="shared" si="1"/>
        <v>0</v>
      </c>
      <c r="G21" s="259"/>
      <c r="H21" s="256"/>
      <c r="I21" s="260">
        <f t="shared" si="2"/>
        <v>0</v>
      </c>
      <c r="J21" s="261">
        <f t="shared" si="3"/>
        <v>0</v>
      </c>
      <c r="K21" s="260">
        <f t="shared" si="4"/>
        <v>0</v>
      </c>
      <c r="L21" s="262">
        <f t="shared" si="5"/>
        <v>0</v>
      </c>
      <c r="M21" s="254"/>
      <c r="N21" s="263">
        <f t="shared" si="7"/>
        <v>0</v>
      </c>
      <c r="O21" s="254"/>
      <c r="P21" s="259"/>
      <c r="Q21" s="260">
        <f t="shared" si="6"/>
        <v>0</v>
      </c>
    </row>
    <row r="22" spans="1:17">
      <c r="A22" s="167"/>
      <c r="B22" s="167"/>
      <c r="C22" s="168"/>
      <c r="D22" s="256"/>
      <c r="E22" s="257">
        <f t="shared" si="0"/>
        <v>0</v>
      </c>
      <c r="F22" s="258">
        <f t="shared" si="1"/>
        <v>0</v>
      </c>
      <c r="G22" s="259"/>
      <c r="H22" s="256"/>
      <c r="I22" s="260">
        <f t="shared" si="2"/>
        <v>0</v>
      </c>
      <c r="J22" s="261">
        <f t="shared" si="3"/>
        <v>0</v>
      </c>
      <c r="K22" s="260">
        <f t="shared" si="4"/>
        <v>0</v>
      </c>
      <c r="L22" s="262">
        <f t="shared" si="5"/>
        <v>0</v>
      </c>
      <c r="M22" s="254"/>
      <c r="N22" s="263">
        <f t="shared" si="7"/>
        <v>0</v>
      </c>
      <c r="O22" s="254"/>
      <c r="P22" s="259"/>
      <c r="Q22" s="260">
        <f t="shared" si="6"/>
        <v>0</v>
      </c>
    </row>
    <row r="23" spans="1:17">
      <c r="A23" s="167"/>
      <c r="B23" s="167"/>
      <c r="C23" s="168"/>
      <c r="D23" s="256"/>
      <c r="E23" s="257">
        <f t="shared" si="0"/>
        <v>0</v>
      </c>
      <c r="F23" s="258">
        <f t="shared" si="1"/>
        <v>0</v>
      </c>
      <c r="G23" s="259"/>
      <c r="H23" s="256"/>
      <c r="I23" s="260">
        <f t="shared" si="2"/>
        <v>0</v>
      </c>
      <c r="J23" s="261">
        <f t="shared" si="3"/>
        <v>0</v>
      </c>
      <c r="K23" s="260">
        <f t="shared" si="4"/>
        <v>0</v>
      </c>
      <c r="L23" s="262">
        <f t="shared" si="5"/>
        <v>0</v>
      </c>
      <c r="M23" s="254"/>
      <c r="N23" s="263">
        <f t="shared" si="7"/>
        <v>0</v>
      </c>
      <c r="O23" s="254"/>
      <c r="P23" s="259"/>
      <c r="Q23" s="260">
        <f t="shared" si="6"/>
        <v>0</v>
      </c>
    </row>
    <row r="24" spans="1:17">
      <c r="A24" s="167"/>
      <c r="B24" s="167"/>
      <c r="C24" s="168"/>
      <c r="D24" s="256"/>
      <c r="E24" s="257">
        <f t="shared" si="0"/>
        <v>0</v>
      </c>
      <c r="F24" s="258">
        <f t="shared" si="1"/>
        <v>0</v>
      </c>
      <c r="G24" s="259"/>
      <c r="H24" s="256"/>
      <c r="I24" s="260">
        <f t="shared" si="2"/>
        <v>0</v>
      </c>
      <c r="J24" s="261">
        <f t="shared" si="3"/>
        <v>0</v>
      </c>
      <c r="K24" s="260">
        <f t="shared" si="4"/>
        <v>0</v>
      </c>
      <c r="L24" s="262">
        <f t="shared" si="5"/>
        <v>0</v>
      </c>
      <c r="M24" s="254"/>
      <c r="N24" s="263">
        <f t="shared" si="7"/>
        <v>0</v>
      </c>
      <c r="O24" s="254"/>
      <c r="P24" s="259"/>
      <c r="Q24" s="260">
        <f t="shared" si="6"/>
        <v>0</v>
      </c>
    </row>
    <row r="25" spans="1:17">
      <c r="A25" s="167"/>
      <c r="B25" s="167"/>
      <c r="C25" s="168"/>
      <c r="D25" s="256"/>
      <c r="E25" s="257">
        <f t="shared" si="0"/>
        <v>0</v>
      </c>
      <c r="F25" s="258">
        <f t="shared" si="1"/>
        <v>0</v>
      </c>
      <c r="G25" s="259"/>
      <c r="H25" s="256"/>
      <c r="I25" s="260">
        <f t="shared" si="2"/>
        <v>0</v>
      </c>
      <c r="J25" s="261">
        <f t="shared" si="3"/>
        <v>0</v>
      </c>
      <c r="K25" s="260">
        <f t="shared" si="4"/>
        <v>0</v>
      </c>
      <c r="L25" s="262">
        <f t="shared" si="5"/>
        <v>0</v>
      </c>
      <c r="M25" s="254"/>
      <c r="N25" s="263">
        <f t="shared" si="7"/>
        <v>0</v>
      </c>
      <c r="O25" s="254"/>
      <c r="P25" s="259"/>
      <c r="Q25" s="260">
        <f t="shared" si="6"/>
        <v>0</v>
      </c>
    </row>
    <row r="26" spans="1:17">
      <c r="A26" s="167"/>
      <c r="B26" s="167"/>
      <c r="C26" s="168"/>
      <c r="D26" s="256"/>
      <c r="E26" s="257">
        <f t="shared" si="0"/>
        <v>0</v>
      </c>
      <c r="F26" s="258">
        <f t="shared" si="1"/>
        <v>0</v>
      </c>
      <c r="G26" s="259"/>
      <c r="H26" s="256"/>
      <c r="I26" s="260">
        <f t="shared" si="2"/>
        <v>0</v>
      </c>
      <c r="J26" s="261">
        <f t="shared" si="3"/>
        <v>0</v>
      </c>
      <c r="K26" s="260">
        <f t="shared" si="4"/>
        <v>0</v>
      </c>
      <c r="L26" s="262">
        <f t="shared" si="5"/>
        <v>0</v>
      </c>
      <c r="M26" s="254"/>
      <c r="N26" s="263">
        <f t="shared" si="7"/>
        <v>0</v>
      </c>
      <c r="O26" s="254"/>
      <c r="P26" s="259"/>
      <c r="Q26" s="260">
        <f t="shared" si="6"/>
        <v>0</v>
      </c>
    </row>
    <row r="27" spans="1:17">
      <c r="A27" s="167"/>
      <c r="B27" s="167"/>
      <c r="C27" s="168"/>
      <c r="D27" s="256"/>
      <c r="E27" s="257">
        <f t="shared" si="0"/>
        <v>0</v>
      </c>
      <c r="F27" s="258">
        <f t="shared" si="1"/>
        <v>0</v>
      </c>
      <c r="G27" s="259"/>
      <c r="H27" s="256"/>
      <c r="I27" s="260">
        <f t="shared" si="2"/>
        <v>0</v>
      </c>
      <c r="J27" s="261">
        <f t="shared" si="3"/>
        <v>0</v>
      </c>
      <c r="K27" s="260">
        <f t="shared" si="4"/>
        <v>0</v>
      </c>
      <c r="L27" s="262">
        <f t="shared" si="5"/>
        <v>0</v>
      </c>
      <c r="M27" s="254"/>
      <c r="N27" s="263">
        <f t="shared" si="7"/>
        <v>0</v>
      </c>
      <c r="O27" s="254"/>
      <c r="P27" s="259"/>
      <c r="Q27" s="260">
        <f t="shared" si="6"/>
        <v>0</v>
      </c>
    </row>
    <row r="28" spans="1:17">
      <c r="A28" s="167"/>
      <c r="B28" s="167"/>
      <c r="C28" s="168"/>
      <c r="D28" s="256"/>
      <c r="E28" s="257">
        <f t="shared" si="0"/>
        <v>0</v>
      </c>
      <c r="F28" s="258">
        <f t="shared" si="1"/>
        <v>0</v>
      </c>
      <c r="G28" s="259"/>
      <c r="H28" s="256"/>
      <c r="I28" s="260">
        <f t="shared" si="2"/>
        <v>0</v>
      </c>
      <c r="J28" s="261">
        <f t="shared" si="3"/>
        <v>0</v>
      </c>
      <c r="K28" s="260">
        <f t="shared" si="4"/>
        <v>0</v>
      </c>
      <c r="L28" s="262">
        <f t="shared" si="5"/>
        <v>0</v>
      </c>
      <c r="M28" s="254"/>
      <c r="N28" s="263">
        <f t="shared" si="7"/>
        <v>0</v>
      </c>
      <c r="O28" s="254"/>
      <c r="P28" s="259"/>
      <c r="Q28" s="260">
        <f t="shared" si="6"/>
        <v>0</v>
      </c>
    </row>
    <row r="29" spans="1:17">
      <c r="D29" s="254"/>
      <c r="E29" s="254"/>
      <c r="F29" s="254"/>
      <c r="G29" s="254"/>
      <c r="H29" s="254"/>
      <c r="I29" s="254"/>
      <c r="J29" s="254"/>
      <c r="K29" s="254"/>
      <c r="L29" s="254"/>
      <c r="M29" s="254"/>
      <c r="N29" s="254"/>
      <c r="O29" s="254"/>
      <c r="P29" s="254"/>
      <c r="Q29" s="254"/>
    </row>
    <row r="30" spans="1:17">
      <c r="A30" s="161"/>
      <c r="B30" s="161" t="s">
        <v>22</v>
      </c>
      <c r="C30" s="162"/>
      <c r="D30" s="264"/>
      <c r="E30" s="264"/>
      <c r="F30" s="264"/>
      <c r="G30" s="264"/>
      <c r="H30" s="264"/>
      <c r="I30" s="264"/>
      <c r="J30" s="264"/>
      <c r="K30" s="264"/>
      <c r="L30" s="265"/>
      <c r="M30" s="254"/>
      <c r="N30" s="254"/>
      <c r="O30" s="254"/>
      <c r="P30" s="484">
        <f>SUM(P13:P29)</f>
        <v>0</v>
      </c>
      <c r="Q30" s="266">
        <f>SUM(Q13:Q28)</f>
        <v>0</v>
      </c>
    </row>
    <row r="34" spans="18:18">
      <c r="R34" s="34"/>
    </row>
  </sheetData>
  <pageMargins left="0.7" right="0.7" top="0.75" bottom="0.75" header="0.3" footer="0.3"/>
  <pageSetup paperSize="9" scale="51" fitToHeight="0" orientation="landscape" r:id="rId1"/>
  <headerFooter>
    <oddFooter>&amp;L&amp;"Georgia,Standaard"&amp;F-&amp;A&amp;R&amp;"Georgia,Standaard"printversie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R38"/>
  <sheetViews>
    <sheetView showGridLines="0" showZeros="0" zoomScale="85" zoomScaleNormal="85" workbookViewId="0"/>
  </sheetViews>
  <sheetFormatPr defaultColWidth="8.7265625" defaultRowHeight="14.15" customHeight="1"/>
  <cols>
    <col min="1" max="1" width="37.6328125" style="38" customWidth="1"/>
    <col min="2" max="2" width="19.26953125" style="38" customWidth="1"/>
    <col min="3" max="3" width="18.1796875" style="38" customWidth="1"/>
    <col min="4" max="4" width="16" style="39" customWidth="1"/>
    <col min="5" max="5" width="13.7265625" style="39" customWidth="1"/>
    <col min="6" max="6" width="14.7265625" style="39" customWidth="1"/>
    <col min="7" max="7" width="13.7265625" style="39" customWidth="1"/>
    <col min="8" max="8" width="2.81640625" style="39" customWidth="1"/>
    <col min="9" max="9" width="16.81640625" style="39" customWidth="1"/>
    <col min="10" max="10" width="15.1796875" style="39" customWidth="1"/>
    <col min="11" max="11" width="18" style="39" customWidth="1"/>
    <col min="12" max="12" width="17.7265625" style="39" customWidth="1"/>
    <col min="13" max="13" width="30" style="39" customWidth="1"/>
    <col min="14" max="14" width="19.08984375" style="39" customWidth="1"/>
    <col min="15" max="15" width="23.1796875" style="39" customWidth="1"/>
    <col min="16" max="16384" width="8.7265625" style="38"/>
  </cols>
  <sheetData>
    <row r="1" spans="1:16" ht="14.15" customHeight="1">
      <c r="A1" s="267" t="s">
        <v>4</v>
      </c>
      <c r="E1" s="201" t="s">
        <v>5</v>
      </c>
      <c r="F1" s="202"/>
      <c r="G1" s="40"/>
      <c r="J1" s="203" t="s">
        <v>6</v>
      </c>
      <c r="K1" s="204"/>
      <c r="L1" s="204"/>
      <c r="M1" s="205"/>
      <c r="N1" s="190" t="e">
        <f>M35</f>
        <v>#DIV/0!</v>
      </c>
    </row>
    <row r="2" spans="1:16" ht="14.15" customHeight="1">
      <c r="E2" s="191"/>
      <c r="F2" s="41" t="s">
        <v>7</v>
      </c>
      <c r="G2" s="40"/>
      <c r="J2" s="42" t="s">
        <v>543</v>
      </c>
      <c r="K2" s="43"/>
      <c r="L2" s="43"/>
      <c r="M2" s="44">
        <v>0.21</v>
      </c>
      <c r="N2" s="192" t="e">
        <f>M2*N1</f>
        <v>#DIV/0!</v>
      </c>
    </row>
    <row r="3" spans="1:16" ht="14.15" customHeight="1">
      <c r="A3" s="36" t="s">
        <v>0</v>
      </c>
      <c r="B3" s="45" t="s">
        <v>471</v>
      </c>
      <c r="C3" s="45"/>
      <c r="D3" s="40"/>
      <c r="E3" s="40"/>
      <c r="G3" s="40"/>
      <c r="H3" s="40"/>
      <c r="I3" s="40"/>
      <c r="J3" s="42" t="s">
        <v>544</v>
      </c>
      <c r="K3" s="43"/>
      <c r="L3" s="43"/>
      <c r="M3" s="43"/>
      <c r="N3" s="193" t="e">
        <f>N1+N2</f>
        <v>#DIV/0!</v>
      </c>
    </row>
    <row r="4" spans="1:16" ht="47.5" customHeight="1">
      <c r="A4" s="36" t="s">
        <v>1</v>
      </c>
      <c r="B4" s="45" t="str">
        <f ca="1">MID(CELL("bestandsnaam",$B$13),SEARCH("]",CELL("bestandsnaam",$B$13),1)+1,256)</f>
        <v>2-Kosten per locatie</v>
      </c>
      <c r="C4" s="45"/>
      <c r="D4" s="40"/>
      <c r="E4" s="201" t="s">
        <v>8</v>
      </c>
      <c r="F4" s="202"/>
      <c r="G4" s="40"/>
      <c r="H4" s="40"/>
      <c r="I4" s="40"/>
      <c r="J4" s="43"/>
      <c r="K4" s="43"/>
      <c r="L4" s="43"/>
      <c r="M4" s="43"/>
      <c r="N4" s="78"/>
      <c r="O4" s="78"/>
    </row>
    <row r="5" spans="1:16" ht="15.5">
      <c r="A5" s="36" t="s">
        <v>2</v>
      </c>
      <c r="B5" s="45" t="s">
        <v>472</v>
      </c>
      <c r="C5" s="45"/>
      <c r="D5" s="40"/>
      <c r="E5" s="194"/>
      <c r="F5" s="41" t="s">
        <v>9</v>
      </c>
      <c r="G5" s="40"/>
      <c r="H5" s="40"/>
      <c r="I5" s="40"/>
      <c r="J5" s="206" t="s">
        <v>10</v>
      </c>
      <c r="K5" s="207"/>
      <c r="L5" s="207"/>
      <c r="M5" s="207"/>
      <c r="N5" s="195">
        <v>435000</v>
      </c>
    </row>
    <row r="6" spans="1:16" ht="14.15" customHeight="1">
      <c r="A6" s="36" t="s">
        <v>3</v>
      </c>
      <c r="B6" s="45" t="s">
        <v>630</v>
      </c>
      <c r="C6" s="45"/>
      <c r="D6" s="40"/>
      <c r="E6" s="40"/>
      <c r="F6" s="40"/>
      <c r="G6" s="40"/>
      <c r="H6" s="40"/>
      <c r="I6" s="40"/>
      <c r="J6" s="206" t="s">
        <v>11</v>
      </c>
      <c r="K6" s="207"/>
      <c r="L6" s="207"/>
      <c r="M6" s="207"/>
      <c r="N6" s="195">
        <v>368000</v>
      </c>
    </row>
    <row r="7" spans="1:16" ht="14.15" customHeight="1">
      <c r="A7" s="36" t="s">
        <v>12</v>
      </c>
      <c r="B7" s="165"/>
      <c r="C7" s="166"/>
      <c r="D7" s="40"/>
      <c r="E7" s="40"/>
      <c r="F7" s="40"/>
      <c r="G7" s="40"/>
      <c r="H7" s="40"/>
      <c r="I7" s="40"/>
      <c r="J7" s="40"/>
      <c r="K7" s="40"/>
    </row>
    <row r="8" spans="1:16" ht="14.15" customHeight="1">
      <c r="A8" s="36" t="s">
        <v>13</v>
      </c>
      <c r="B8" s="46">
        <v>46388</v>
      </c>
      <c r="C8" s="36"/>
      <c r="D8" s="40"/>
      <c r="E8" s="40"/>
      <c r="F8" s="40"/>
      <c r="G8" s="40"/>
      <c r="H8" s="40"/>
      <c r="I8" s="40"/>
      <c r="J8" s="206" t="s">
        <v>195</v>
      </c>
      <c r="K8" s="207"/>
      <c r="L8" s="207"/>
      <c r="M8" s="207"/>
      <c r="N8" s="411"/>
    </row>
    <row r="9" spans="1:16" ht="14.15" customHeight="1">
      <c r="A9" s="36" t="s">
        <v>14</v>
      </c>
      <c r="B9" s="47" t="s">
        <v>618</v>
      </c>
      <c r="C9" s="36"/>
      <c r="D9" s="40"/>
      <c r="E9" s="40"/>
      <c r="F9" s="40"/>
      <c r="G9" s="40"/>
      <c r="H9" s="40"/>
      <c r="I9" s="40"/>
      <c r="J9" s="409" t="s">
        <v>196</v>
      </c>
      <c r="K9" s="48"/>
    </row>
    <row r="10" spans="1:16" ht="14.15" customHeight="1">
      <c r="A10" s="36"/>
      <c r="B10" s="36"/>
      <c r="C10" s="36"/>
      <c r="D10" s="40"/>
      <c r="E10" s="40"/>
      <c r="F10" s="40"/>
      <c r="G10" s="40"/>
      <c r="H10" s="40"/>
      <c r="I10" s="40"/>
      <c r="J10" s="410" t="s">
        <v>197</v>
      </c>
      <c r="K10" s="49"/>
    </row>
    <row r="11" spans="1:16" ht="14.15" customHeight="1">
      <c r="A11" s="36"/>
      <c r="B11" s="36"/>
      <c r="C11" s="36"/>
      <c r="D11" s="40"/>
      <c r="E11" s="40"/>
      <c r="F11" s="40"/>
      <c r="G11" s="40"/>
      <c r="H11" s="40"/>
      <c r="I11" s="40"/>
      <c r="J11" s="48"/>
      <c r="K11" s="40"/>
      <c r="L11" s="40"/>
      <c r="M11" s="40"/>
      <c r="N11" s="40"/>
    </row>
    <row r="12" spans="1:16" ht="15.5">
      <c r="C12" s="46"/>
      <c r="J12" s="49"/>
    </row>
    <row r="13" spans="1:16" ht="18" customHeight="1">
      <c r="A13" s="50"/>
      <c r="B13" s="50"/>
      <c r="C13" s="50"/>
      <c r="D13" s="50"/>
      <c r="E13" s="50"/>
      <c r="F13" s="50"/>
      <c r="G13" s="50"/>
      <c r="H13" s="50"/>
      <c r="I13" s="50"/>
      <c r="J13" s="49"/>
      <c r="P13" s="40"/>
    </row>
    <row r="14" spans="1:16" ht="78" customHeight="1">
      <c r="A14" s="268" t="s">
        <v>15</v>
      </c>
      <c r="B14" s="208" t="s">
        <v>559</v>
      </c>
      <c r="C14" s="208" t="s">
        <v>16</v>
      </c>
      <c r="D14" s="209" t="s">
        <v>17</v>
      </c>
      <c r="E14" s="210" t="s">
        <v>18</v>
      </c>
      <c r="F14" s="210" t="s">
        <v>19</v>
      </c>
      <c r="G14" s="210" t="s">
        <v>20</v>
      </c>
      <c r="H14" s="40"/>
      <c r="I14" s="211" t="s">
        <v>629</v>
      </c>
      <c r="J14" s="211" t="s">
        <v>23</v>
      </c>
      <c r="K14" s="211" t="s">
        <v>24</v>
      </c>
      <c r="L14" s="211" t="s">
        <v>25</v>
      </c>
      <c r="M14" s="211" t="s">
        <v>26</v>
      </c>
      <c r="N14" s="211" t="s">
        <v>27</v>
      </c>
      <c r="O14" s="268" t="s">
        <v>616</v>
      </c>
    </row>
    <row r="15" spans="1:16" ht="13">
      <c r="A15" s="416" t="s">
        <v>219</v>
      </c>
      <c r="B15" s="394">
        <f>SUMIF('4-Basis ruimtestaat'!B:B,'2-Kosten per locatie'!A15,'4-Basis ruimtestaat'!K:K)-SUMIFS('4-Basis ruimtestaat'!K:K,'4-Basis ruimtestaat'!B:B,'2-Kosten per locatie'!A15,'4-Basis ruimtestaat'!M:M,"nio")</f>
        <v>709.70000000000016</v>
      </c>
      <c r="C15" s="196"/>
      <c r="D15" s="197">
        <f>_xlfn.MAXIFS('4-Basis ruimtestaat'!M:M,'4-Basis ruimtestaat'!B:B,'2-Kosten per locatie'!A15)</f>
        <v>200</v>
      </c>
      <c r="E15" s="396" t="e">
        <f>SUMIF('4-Basis ruimtestaat'!B:B,'2-Kosten per locatie'!A15,'4-Basis ruimtestaat'!N:N)</f>
        <v>#DIV/0!</v>
      </c>
      <c r="F15" s="396" t="e">
        <f t="shared" ref="F15:F34" si="0">IF(E15&lt;(D15*$E$2),D15*$E$2-E15,0)</f>
        <v>#DIV/0!</v>
      </c>
      <c r="G15" s="396" t="e">
        <f>E15*$E$5</f>
        <v>#DIV/0!</v>
      </c>
      <c r="H15" s="40"/>
      <c r="I15" s="52" t="e">
        <f>(E15+F15)*'6-Opbouw uurtarief productie'!$E$46</f>
        <v>#DIV/0!</v>
      </c>
      <c r="J15" s="53" t="e">
        <f>G15*'7-Opbouw uurtarief toezicht'!$E$46</f>
        <v>#DIV/0!</v>
      </c>
      <c r="K15" s="200">
        <f>SUMIF('10-Vloeronderhoud'!A:A,'2-Kosten per locatie'!A15,'10-Vloeronderhoud'!I:I)</f>
        <v>0</v>
      </c>
      <c r="L15" s="272">
        <f>SUMIF('8-Additionele kosten'!A:A,'2-Kosten per locatie'!A15,'8-Additionele kosten'!G:G)</f>
        <v>0</v>
      </c>
      <c r="M15" s="485" t="e">
        <f t="shared" ref="M15:M34" si="1">SUM(I15:L15)</f>
        <v>#DIV/0!</v>
      </c>
      <c r="N15" s="272" t="e">
        <f>M15/12</f>
        <v>#DIV/0!</v>
      </c>
      <c r="O15" s="421" t="s">
        <v>617</v>
      </c>
    </row>
    <row r="16" spans="1:16" ht="15" customHeight="1">
      <c r="A16" s="416" t="s">
        <v>203</v>
      </c>
      <c r="B16" s="394">
        <f>SUMIF('4-Basis ruimtestaat'!B:B,'2-Kosten per locatie'!A16,'4-Basis ruimtestaat'!K:K)-SUMIFS('4-Basis ruimtestaat'!K:K,'4-Basis ruimtestaat'!B:B,'2-Kosten per locatie'!A16,'4-Basis ruimtestaat'!M:M,"nio")</f>
        <v>1220.8000000000004</v>
      </c>
      <c r="C16" s="196"/>
      <c r="D16" s="197">
        <f>_xlfn.MAXIFS('4-Basis ruimtestaat'!M:M,'4-Basis ruimtestaat'!B:B,'2-Kosten per locatie'!A16)</f>
        <v>0</v>
      </c>
      <c r="E16" s="396">
        <f>SUMIF('4-Basis ruimtestaat'!B:B,'2-Kosten per locatie'!A16,'4-Basis ruimtestaat'!N:N)</f>
        <v>0</v>
      </c>
      <c r="F16" s="396">
        <f t="shared" si="0"/>
        <v>0</v>
      </c>
      <c r="G16" s="396">
        <f t="shared" ref="G16:G34" si="2">E16*$E$5</f>
        <v>0</v>
      </c>
      <c r="H16" s="40"/>
      <c r="I16" s="52" t="e">
        <f>(E16+F16)*'6-Opbouw uurtarief productie'!$E$46</f>
        <v>#DIV/0!</v>
      </c>
      <c r="J16" s="53" t="e">
        <f>G16*'7-Opbouw uurtarief toezicht'!$E$46</f>
        <v>#DIV/0!</v>
      </c>
      <c r="K16" s="200">
        <f>SUMIF('10-Vloeronderhoud'!A:A,'2-Kosten per locatie'!A16,'10-Vloeronderhoud'!I:I)</f>
        <v>0</v>
      </c>
      <c r="L16" s="272">
        <f>SUMIF('8-Additionele kosten'!A:A,'2-Kosten per locatie'!A16,'8-Additionele kosten'!G:G)</f>
        <v>0</v>
      </c>
      <c r="M16" s="485" t="e">
        <f t="shared" si="1"/>
        <v>#DIV/0!</v>
      </c>
      <c r="N16" s="272" t="e">
        <f t="shared" ref="N16:N32" si="3">M16/12</f>
        <v>#DIV/0!</v>
      </c>
      <c r="O16" s="421" t="s">
        <v>617</v>
      </c>
    </row>
    <row r="17" spans="1:15" ht="15" customHeight="1">
      <c r="A17" s="416" t="s">
        <v>204</v>
      </c>
      <c r="B17" s="466">
        <f>SUMIF('4-Basis ruimtestaat'!B:B,'2-Kosten per locatie'!A17,'4-Basis ruimtestaat'!K:K)-SUMIFS('4-Basis ruimtestaat'!K:K,'4-Basis ruimtestaat'!B:B,'2-Kosten per locatie'!A17,'4-Basis ruimtestaat'!M:M,"nio")</f>
        <v>849.3</v>
      </c>
      <c r="C17" s="196"/>
      <c r="D17" s="467">
        <f>_xlfn.MAXIFS('4-Basis ruimtestaat'!M:M,'4-Basis ruimtestaat'!B:B,'2-Kosten per locatie'!A17)</f>
        <v>0</v>
      </c>
      <c r="E17" s="468">
        <f>SUMIF('4-Basis ruimtestaat'!B:B,'2-Kosten per locatie'!A17,'4-Basis ruimtestaat'!N:N)</f>
        <v>0</v>
      </c>
      <c r="F17" s="468">
        <f t="shared" si="0"/>
        <v>0</v>
      </c>
      <c r="G17" s="468">
        <f t="shared" si="2"/>
        <v>0</v>
      </c>
      <c r="H17" s="469"/>
      <c r="I17" s="470" t="e">
        <f>(E17+F17)*'6-Opbouw uurtarief productie'!$E$46</f>
        <v>#DIV/0!</v>
      </c>
      <c r="J17" s="471" t="e">
        <f>G17*'7-Opbouw uurtarief toezicht'!$E$46</f>
        <v>#DIV/0!</v>
      </c>
      <c r="K17" s="200">
        <f>SUMIF('10-Vloeronderhoud'!A:A,'2-Kosten per locatie'!A17,'10-Vloeronderhoud'!I:I)</f>
        <v>0</v>
      </c>
      <c r="L17" s="472">
        <f>SUMIF('8-Additionele kosten'!A:A,'2-Kosten per locatie'!A17,'8-Additionele kosten'!G:G)</f>
        <v>0</v>
      </c>
      <c r="M17" s="486" t="e">
        <f t="shared" si="1"/>
        <v>#DIV/0!</v>
      </c>
      <c r="N17" s="472" t="e">
        <f t="shared" si="3"/>
        <v>#DIV/0!</v>
      </c>
      <c r="O17" s="421" t="s">
        <v>617</v>
      </c>
    </row>
    <row r="18" spans="1:15" ht="15" customHeight="1">
      <c r="A18" s="416" t="s">
        <v>207</v>
      </c>
      <c r="B18" s="394">
        <f>SUMIF('4-Basis ruimtestaat'!B:B,'2-Kosten per locatie'!A18,'4-Basis ruimtestaat'!K:K)-SUMIFS('4-Basis ruimtestaat'!K:K,'4-Basis ruimtestaat'!B:B,'2-Kosten per locatie'!A18,'4-Basis ruimtestaat'!M:M,"nio")</f>
        <v>1728.8999999999999</v>
      </c>
      <c r="C18" s="196"/>
      <c r="D18" s="197">
        <f>_xlfn.MAXIFS('4-Basis ruimtestaat'!M:M,'4-Basis ruimtestaat'!B:B,'2-Kosten per locatie'!A18)</f>
        <v>200</v>
      </c>
      <c r="E18" s="396" t="e">
        <f>SUMIF('4-Basis ruimtestaat'!B:B,'2-Kosten per locatie'!A18,'4-Basis ruimtestaat'!N:N)</f>
        <v>#DIV/0!</v>
      </c>
      <c r="F18" s="396" t="e">
        <f t="shared" si="0"/>
        <v>#DIV/0!</v>
      </c>
      <c r="G18" s="396" t="e">
        <f t="shared" si="2"/>
        <v>#DIV/0!</v>
      </c>
      <c r="H18" s="40"/>
      <c r="I18" s="52" t="e">
        <f>(E18+F18)*'6-Opbouw uurtarief productie'!$E$46</f>
        <v>#DIV/0!</v>
      </c>
      <c r="J18" s="53" t="e">
        <f>G18*'7-Opbouw uurtarief toezicht'!$E$46</f>
        <v>#DIV/0!</v>
      </c>
      <c r="K18" s="200">
        <f>SUMIF('10-Vloeronderhoud'!A:A,'2-Kosten per locatie'!A18,'10-Vloeronderhoud'!I:I)</f>
        <v>0</v>
      </c>
      <c r="L18" s="272">
        <f>SUMIF('8-Additionele kosten'!A:A,'2-Kosten per locatie'!A18,'8-Additionele kosten'!G:G)</f>
        <v>0</v>
      </c>
      <c r="M18" s="485" t="e">
        <f t="shared" si="1"/>
        <v>#DIV/0!</v>
      </c>
      <c r="N18" s="272" t="e">
        <f t="shared" si="3"/>
        <v>#DIV/0!</v>
      </c>
      <c r="O18" s="421" t="s">
        <v>617</v>
      </c>
    </row>
    <row r="19" spans="1:15" ht="15" customHeight="1">
      <c r="A19" s="416" t="s">
        <v>210</v>
      </c>
      <c r="B19" s="394">
        <f>SUMIF('4-Basis ruimtestaat'!B:B,'2-Kosten per locatie'!A19,'4-Basis ruimtestaat'!K:K)-SUMIFS('4-Basis ruimtestaat'!K:K,'4-Basis ruimtestaat'!B:B,'2-Kosten per locatie'!A19,'4-Basis ruimtestaat'!M:M,"nio")</f>
        <v>1310.7</v>
      </c>
      <c r="C19" s="196"/>
      <c r="D19" s="197">
        <f>_xlfn.MAXIFS('4-Basis ruimtestaat'!M:M,'4-Basis ruimtestaat'!B:B,'2-Kosten per locatie'!A19)</f>
        <v>200</v>
      </c>
      <c r="E19" s="396" t="e">
        <f>SUMIF('4-Basis ruimtestaat'!B:B,'2-Kosten per locatie'!A19,'4-Basis ruimtestaat'!N:N)</f>
        <v>#DIV/0!</v>
      </c>
      <c r="F19" s="396" t="e">
        <f t="shared" si="0"/>
        <v>#DIV/0!</v>
      </c>
      <c r="G19" s="396" t="e">
        <f t="shared" si="2"/>
        <v>#DIV/0!</v>
      </c>
      <c r="H19" s="40"/>
      <c r="I19" s="52" t="e">
        <f>(E19+F19)*'6-Opbouw uurtarief productie'!$E$46</f>
        <v>#DIV/0!</v>
      </c>
      <c r="J19" s="53" t="e">
        <f>G19*'7-Opbouw uurtarief toezicht'!$E$46</f>
        <v>#DIV/0!</v>
      </c>
      <c r="K19" s="200">
        <f>SUMIF('10-Vloeronderhoud'!A:A,'2-Kosten per locatie'!A19,'10-Vloeronderhoud'!I:I)</f>
        <v>0</v>
      </c>
      <c r="L19" s="272">
        <f>SUMIF('8-Additionele kosten'!A:A,'2-Kosten per locatie'!A19,'8-Additionele kosten'!G:G)</f>
        <v>0</v>
      </c>
      <c r="M19" s="485" t="e">
        <f t="shared" si="1"/>
        <v>#DIV/0!</v>
      </c>
      <c r="N19" s="272" t="e">
        <f t="shared" si="3"/>
        <v>#DIV/0!</v>
      </c>
      <c r="O19" s="421" t="s">
        <v>617</v>
      </c>
    </row>
    <row r="20" spans="1:15" ht="15" customHeight="1">
      <c r="A20" s="416" t="s">
        <v>212</v>
      </c>
      <c r="B20" s="394">
        <f>SUMIF('4-Basis ruimtestaat'!B:B,'2-Kosten per locatie'!A20,'4-Basis ruimtestaat'!K:K)-SUMIFS('4-Basis ruimtestaat'!K:K,'4-Basis ruimtestaat'!B:B,'2-Kosten per locatie'!A20,'4-Basis ruimtestaat'!M:M,"nio")</f>
        <v>1234.5999999999999</v>
      </c>
      <c r="C20" s="196"/>
      <c r="D20" s="197">
        <f>_xlfn.MAXIFS('4-Basis ruimtestaat'!M:M,'4-Basis ruimtestaat'!B:B,'2-Kosten per locatie'!A20)</f>
        <v>200</v>
      </c>
      <c r="E20" s="396" t="e">
        <f>SUMIF('4-Basis ruimtestaat'!B:B,'2-Kosten per locatie'!A20,'4-Basis ruimtestaat'!N:N)</f>
        <v>#DIV/0!</v>
      </c>
      <c r="F20" s="396" t="e">
        <f t="shared" si="0"/>
        <v>#DIV/0!</v>
      </c>
      <c r="G20" s="396" t="e">
        <f t="shared" si="2"/>
        <v>#DIV/0!</v>
      </c>
      <c r="H20" s="40"/>
      <c r="I20" s="52" t="e">
        <f>(E20+F20)*'6-Opbouw uurtarief productie'!$E$46</f>
        <v>#DIV/0!</v>
      </c>
      <c r="J20" s="53" t="e">
        <f>G20*'7-Opbouw uurtarief toezicht'!$E$46</f>
        <v>#DIV/0!</v>
      </c>
      <c r="K20" s="200">
        <f>SUMIF('10-Vloeronderhoud'!A:A,'2-Kosten per locatie'!A20,'10-Vloeronderhoud'!I:I)</f>
        <v>0</v>
      </c>
      <c r="L20" s="272">
        <f>SUMIF('8-Additionele kosten'!A:A,'2-Kosten per locatie'!A20,'8-Additionele kosten'!G:G)</f>
        <v>0</v>
      </c>
      <c r="M20" s="485" t="e">
        <f t="shared" si="1"/>
        <v>#DIV/0!</v>
      </c>
      <c r="N20" s="272" t="e">
        <f t="shared" si="3"/>
        <v>#DIV/0!</v>
      </c>
      <c r="O20" s="421" t="s">
        <v>617</v>
      </c>
    </row>
    <row r="21" spans="1:15" ht="15" customHeight="1">
      <c r="A21" s="416" t="s">
        <v>216</v>
      </c>
      <c r="B21" s="394">
        <f>SUMIF('4-Basis ruimtestaat'!B:B,'2-Kosten per locatie'!A21,'4-Basis ruimtestaat'!K:K)-SUMIFS('4-Basis ruimtestaat'!K:K,'4-Basis ruimtestaat'!B:B,'2-Kosten per locatie'!A21,'4-Basis ruimtestaat'!M:M,"nio")</f>
        <v>1470.4999999999998</v>
      </c>
      <c r="C21" s="196"/>
      <c r="D21" s="197">
        <f>_xlfn.MAXIFS('4-Basis ruimtestaat'!M:M,'4-Basis ruimtestaat'!B:B,'2-Kosten per locatie'!A21)</f>
        <v>0</v>
      </c>
      <c r="E21" s="396">
        <f>SUMIF('4-Basis ruimtestaat'!B:B,'2-Kosten per locatie'!A21,'4-Basis ruimtestaat'!N:N)</f>
        <v>0</v>
      </c>
      <c r="F21" s="396">
        <f t="shared" si="0"/>
        <v>0</v>
      </c>
      <c r="G21" s="396">
        <f t="shared" si="2"/>
        <v>0</v>
      </c>
      <c r="H21" s="40"/>
      <c r="I21" s="52" t="e">
        <f>(E21+F21)*'6-Opbouw uurtarief productie'!$E$46</f>
        <v>#DIV/0!</v>
      </c>
      <c r="J21" s="53" t="e">
        <f>G21*'7-Opbouw uurtarief toezicht'!$E$46</f>
        <v>#DIV/0!</v>
      </c>
      <c r="K21" s="200">
        <f>SUMIF('10-Vloeronderhoud'!A:A,'2-Kosten per locatie'!A21,'10-Vloeronderhoud'!I:I)</f>
        <v>0</v>
      </c>
      <c r="L21" s="272">
        <f>SUMIF('8-Additionele kosten'!A:A,'2-Kosten per locatie'!A21,'8-Additionele kosten'!G:G)</f>
        <v>0</v>
      </c>
      <c r="M21" s="485" t="e">
        <f t="shared" si="1"/>
        <v>#DIV/0!</v>
      </c>
      <c r="N21" s="272" t="e">
        <f t="shared" si="3"/>
        <v>#DIV/0!</v>
      </c>
      <c r="O21" s="421" t="s">
        <v>617</v>
      </c>
    </row>
    <row r="22" spans="1:15" ht="15" customHeight="1">
      <c r="A22" s="416" t="s">
        <v>217</v>
      </c>
      <c r="B22" s="394">
        <f>SUMIF('4-Basis ruimtestaat'!B:B,'2-Kosten per locatie'!A22,'4-Basis ruimtestaat'!K:K)-SUMIFS('4-Basis ruimtestaat'!K:K,'4-Basis ruimtestaat'!B:B,'2-Kosten per locatie'!A22,'4-Basis ruimtestaat'!M:M,"nio")</f>
        <v>686.9</v>
      </c>
      <c r="C22" s="196"/>
      <c r="D22" s="197">
        <f>_xlfn.MAXIFS('4-Basis ruimtestaat'!M:M,'4-Basis ruimtestaat'!B:B,'2-Kosten per locatie'!A22)</f>
        <v>200</v>
      </c>
      <c r="E22" s="396" t="e">
        <f>SUMIF('4-Basis ruimtestaat'!B:B,'2-Kosten per locatie'!A22,'4-Basis ruimtestaat'!N:N)</f>
        <v>#DIV/0!</v>
      </c>
      <c r="F22" s="396" t="e">
        <f t="shared" si="0"/>
        <v>#DIV/0!</v>
      </c>
      <c r="G22" s="396" t="e">
        <f t="shared" si="2"/>
        <v>#DIV/0!</v>
      </c>
      <c r="H22" s="40"/>
      <c r="I22" s="52" t="e">
        <f>(E22+F22)*'6-Opbouw uurtarief productie'!$E$46</f>
        <v>#DIV/0!</v>
      </c>
      <c r="J22" s="53" t="e">
        <f>G22*'7-Opbouw uurtarief toezicht'!$E$46</f>
        <v>#DIV/0!</v>
      </c>
      <c r="K22" s="200">
        <f>SUMIF('10-Vloeronderhoud'!A:A,'2-Kosten per locatie'!A22,'10-Vloeronderhoud'!I:I)</f>
        <v>0</v>
      </c>
      <c r="L22" s="272">
        <f>SUMIF('8-Additionele kosten'!A:A,'2-Kosten per locatie'!A22,'8-Additionele kosten'!G:G)</f>
        <v>0</v>
      </c>
      <c r="M22" s="485" t="e">
        <f t="shared" si="1"/>
        <v>#DIV/0!</v>
      </c>
      <c r="N22" s="272" t="e">
        <f t="shared" si="3"/>
        <v>#DIV/0!</v>
      </c>
      <c r="O22" s="421" t="s">
        <v>617</v>
      </c>
    </row>
    <row r="23" spans="1:15" ht="15" customHeight="1">
      <c r="A23" s="416" t="s">
        <v>218</v>
      </c>
      <c r="B23" s="394">
        <f>SUMIF('4-Basis ruimtestaat'!B:B,'2-Kosten per locatie'!A23,'4-Basis ruimtestaat'!K:K)-SUMIFS('4-Basis ruimtestaat'!K:K,'4-Basis ruimtestaat'!B:B,'2-Kosten per locatie'!A23,'4-Basis ruimtestaat'!M:M,"nio")</f>
        <v>1116.7599999999998</v>
      </c>
      <c r="C23" s="196"/>
      <c r="D23" s="197">
        <f>_xlfn.MAXIFS('4-Basis ruimtestaat'!M:M,'4-Basis ruimtestaat'!B:B,'2-Kosten per locatie'!A23)</f>
        <v>0</v>
      </c>
      <c r="E23" s="396">
        <f>SUMIF('4-Basis ruimtestaat'!B:B,'2-Kosten per locatie'!A23,'4-Basis ruimtestaat'!N:N)</f>
        <v>0</v>
      </c>
      <c r="F23" s="396">
        <f t="shared" si="0"/>
        <v>0</v>
      </c>
      <c r="G23" s="396">
        <f t="shared" si="2"/>
        <v>0</v>
      </c>
      <c r="H23" s="40"/>
      <c r="I23" s="52" t="e">
        <f>(E23+F23)*'6-Opbouw uurtarief productie'!$E$46</f>
        <v>#DIV/0!</v>
      </c>
      <c r="J23" s="53" t="e">
        <f>G23*'7-Opbouw uurtarief toezicht'!$E$46</f>
        <v>#DIV/0!</v>
      </c>
      <c r="K23" s="200">
        <f>SUMIF('10-Vloeronderhoud'!A:A,'2-Kosten per locatie'!A23,'10-Vloeronderhoud'!I:I)</f>
        <v>0</v>
      </c>
      <c r="L23" s="272">
        <f>SUMIF('8-Additionele kosten'!A:A,'2-Kosten per locatie'!A23,'8-Additionele kosten'!G:G)</f>
        <v>0</v>
      </c>
      <c r="M23" s="485" t="e">
        <f t="shared" si="1"/>
        <v>#DIV/0!</v>
      </c>
      <c r="N23" s="272" t="e">
        <f t="shared" si="3"/>
        <v>#DIV/0!</v>
      </c>
      <c r="O23" s="421" t="s">
        <v>617</v>
      </c>
    </row>
    <row r="24" spans="1:15" ht="15" customHeight="1">
      <c r="A24" s="416" t="s">
        <v>205</v>
      </c>
      <c r="B24" s="394">
        <f>SUMIF('4-Basis ruimtestaat'!B:B,'2-Kosten per locatie'!A24,'4-Basis ruimtestaat'!K:K)-SUMIFS('4-Basis ruimtestaat'!K:K,'4-Basis ruimtestaat'!B:B,'2-Kosten per locatie'!A24,'4-Basis ruimtestaat'!M:M,"nio")</f>
        <v>2045</v>
      </c>
      <c r="C24" s="196"/>
      <c r="D24" s="197">
        <f>_xlfn.MAXIFS('4-Basis ruimtestaat'!M:M,'4-Basis ruimtestaat'!B:B,'2-Kosten per locatie'!A24)</f>
        <v>200</v>
      </c>
      <c r="E24" s="396" t="e">
        <f>SUMIF('4-Basis ruimtestaat'!B:B,'2-Kosten per locatie'!A24,'4-Basis ruimtestaat'!N:N)</f>
        <v>#DIV/0!</v>
      </c>
      <c r="F24" s="396" t="e">
        <f t="shared" si="0"/>
        <v>#DIV/0!</v>
      </c>
      <c r="G24" s="396" t="e">
        <f t="shared" si="2"/>
        <v>#DIV/0!</v>
      </c>
      <c r="H24" s="40"/>
      <c r="I24" s="52" t="e">
        <f>(E24+F24)*'6-Opbouw uurtarief productie'!$E$46</f>
        <v>#DIV/0!</v>
      </c>
      <c r="J24" s="53" t="e">
        <f>G24*'7-Opbouw uurtarief toezicht'!$E$46</f>
        <v>#DIV/0!</v>
      </c>
      <c r="K24" s="200">
        <f>SUMIF('10-Vloeronderhoud'!A:A,'2-Kosten per locatie'!A24,'10-Vloeronderhoud'!I:I)</f>
        <v>0</v>
      </c>
      <c r="L24" s="272">
        <f>SUMIF('8-Additionele kosten'!A:A,'2-Kosten per locatie'!A24,'8-Additionele kosten'!G:G)</f>
        <v>0</v>
      </c>
      <c r="M24" s="485" t="e">
        <f t="shared" si="1"/>
        <v>#DIV/0!</v>
      </c>
      <c r="N24" s="272" t="e">
        <f t="shared" si="3"/>
        <v>#DIV/0!</v>
      </c>
      <c r="O24" s="421" t="s">
        <v>617</v>
      </c>
    </row>
    <row r="25" spans="1:15" ht="15" customHeight="1">
      <c r="A25" s="416" t="s">
        <v>206</v>
      </c>
      <c r="B25" s="394">
        <f>SUMIF('4-Basis ruimtestaat'!B:B,'2-Kosten per locatie'!A25,'4-Basis ruimtestaat'!K:K)-SUMIFS('4-Basis ruimtestaat'!K:K,'4-Basis ruimtestaat'!B:B,'2-Kosten per locatie'!A25,'4-Basis ruimtestaat'!M:M,"nio")</f>
        <v>715</v>
      </c>
      <c r="C25" s="196"/>
      <c r="D25" s="197">
        <f>_xlfn.MAXIFS('4-Basis ruimtestaat'!M:M,'4-Basis ruimtestaat'!B:B,'2-Kosten per locatie'!A25)</f>
        <v>200</v>
      </c>
      <c r="E25" s="396" t="e">
        <f>SUMIF('4-Basis ruimtestaat'!B:B,'2-Kosten per locatie'!A25,'4-Basis ruimtestaat'!N:N)</f>
        <v>#DIV/0!</v>
      </c>
      <c r="F25" s="396" t="e">
        <f t="shared" si="0"/>
        <v>#DIV/0!</v>
      </c>
      <c r="G25" s="396" t="e">
        <f t="shared" si="2"/>
        <v>#DIV/0!</v>
      </c>
      <c r="H25" s="40"/>
      <c r="I25" s="52" t="e">
        <f>(E25+F25)*'6-Opbouw uurtarief productie'!$E$46</f>
        <v>#DIV/0!</v>
      </c>
      <c r="J25" s="53" t="e">
        <f>G25*'7-Opbouw uurtarief toezicht'!$E$46</f>
        <v>#DIV/0!</v>
      </c>
      <c r="K25" s="200">
        <f>SUMIF('10-Vloeronderhoud'!A:A,'2-Kosten per locatie'!A25,'10-Vloeronderhoud'!I:I)</f>
        <v>0</v>
      </c>
      <c r="L25" s="272">
        <f>SUMIF('8-Additionele kosten'!A:A,'2-Kosten per locatie'!A25,'8-Additionele kosten'!G:G)</f>
        <v>0</v>
      </c>
      <c r="M25" s="485" t="e">
        <f t="shared" si="1"/>
        <v>#DIV/0!</v>
      </c>
      <c r="N25" s="272" t="e">
        <f t="shared" si="3"/>
        <v>#DIV/0!</v>
      </c>
      <c r="O25" s="421" t="s">
        <v>617</v>
      </c>
    </row>
    <row r="26" spans="1:15" ht="15" customHeight="1">
      <c r="A26" s="416" t="s">
        <v>565</v>
      </c>
      <c r="B26" s="394">
        <f>SUMIF('4-Basis ruimtestaat'!B:B,'2-Kosten per locatie'!A26,'4-Basis ruimtestaat'!K:K)-SUMIFS('4-Basis ruimtestaat'!K:K,'4-Basis ruimtestaat'!B:B,'2-Kosten per locatie'!A26,'4-Basis ruimtestaat'!M:M,"nio")</f>
        <v>1355.7999999999995</v>
      </c>
      <c r="C26" s="196"/>
      <c r="D26" s="467">
        <f>_xlfn.MAXIFS('4-Basis ruimtestaat'!M:M,'4-Basis ruimtestaat'!B:B,'2-Kosten per locatie'!A26)</f>
        <v>0</v>
      </c>
      <c r="E26" s="468">
        <f>SUMIF('4-Basis ruimtestaat'!B:B,'2-Kosten per locatie'!A26,'4-Basis ruimtestaat'!N:N)</f>
        <v>0</v>
      </c>
      <c r="F26" s="468">
        <f t="shared" ref="F26" si="4">IF(E26&lt;(D26*$E$2),D26*$E$2-E26,0)</f>
        <v>0</v>
      </c>
      <c r="G26" s="468">
        <f t="shared" ref="G26" si="5">E26*$E$5</f>
        <v>0</v>
      </c>
      <c r="H26" s="469"/>
      <c r="I26" s="470" t="e">
        <f>(E26+F26)*'6-Opbouw uurtarief productie'!$E$46</f>
        <v>#DIV/0!</v>
      </c>
      <c r="J26" s="471" t="e">
        <f>G26*'7-Opbouw uurtarief toezicht'!$E$46</f>
        <v>#DIV/0!</v>
      </c>
      <c r="K26" s="200">
        <f>SUMIF('10-Vloeronderhoud'!A:A,'2-Kosten per locatie'!A26,'10-Vloeronderhoud'!I:I)</f>
        <v>0</v>
      </c>
      <c r="L26" s="472">
        <f>SUMIF('8-Additionele kosten'!A:A,'2-Kosten per locatie'!A26,'8-Additionele kosten'!G:G)</f>
        <v>0</v>
      </c>
      <c r="M26" s="486" t="e">
        <f t="shared" si="1"/>
        <v>#DIV/0!</v>
      </c>
      <c r="N26" s="272" t="e">
        <f t="shared" ref="N26" si="6">M26/12</f>
        <v>#DIV/0!</v>
      </c>
      <c r="O26" s="421" t="s">
        <v>617</v>
      </c>
    </row>
    <row r="27" spans="1:15" ht="15" customHeight="1">
      <c r="A27" s="416" t="s">
        <v>208</v>
      </c>
      <c r="B27" s="394">
        <f>SUMIF('4-Basis ruimtestaat'!B:B,'2-Kosten per locatie'!A27,'4-Basis ruimtestaat'!K:K)-SUMIFS('4-Basis ruimtestaat'!K:K,'4-Basis ruimtestaat'!B:B,'2-Kosten per locatie'!A27,'4-Basis ruimtestaat'!M:M,"nio")</f>
        <v>1412.8999999999999</v>
      </c>
      <c r="C27" s="196"/>
      <c r="D27" s="197">
        <f>_xlfn.MAXIFS('4-Basis ruimtestaat'!M:M,'4-Basis ruimtestaat'!B:B,'2-Kosten per locatie'!A27)</f>
        <v>0</v>
      </c>
      <c r="E27" s="396">
        <f>SUMIF('4-Basis ruimtestaat'!B:B,'2-Kosten per locatie'!A27,'4-Basis ruimtestaat'!N:N)</f>
        <v>0</v>
      </c>
      <c r="F27" s="396">
        <f t="shared" si="0"/>
        <v>0</v>
      </c>
      <c r="G27" s="396">
        <f t="shared" si="2"/>
        <v>0</v>
      </c>
      <c r="H27" s="40"/>
      <c r="I27" s="52" t="e">
        <f>(E27+F27)*'6-Opbouw uurtarief productie'!$E$46</f>
        <v>#DIV/0!</v>
      </c>
      <c r="J27" s="53" t="e">
        <f>G27*'7-Opbouw uurtarief toezicht'!$E$46</f>
        <v>#DIV/0!</v>
      </c>
      <c r="K27" s="200">
        <f>SUMIF('10-Vloeronderhoud'!A:A,'2-Kosten per locatie'!A27,'10-Vloeronderhoud'!I:I)</f>
        <v>0</v>
      </c>
      <c r="L27" s="272">
        <f>SUMIF('8-Additionele kosten'!A:A,'2-Kosten per locatie'!A27,'8-Additionele kosten'!G:G)</f>
        <v>0</v>
      </c>
      <c r="M27" s="485" t="e">
        <f t="shared" si="1"/>
        <v>#DIV/0!</v>
      </c>
      <c r="N27" s="272" t="e">
        <f t="shared" si="3"/>
        <v>#DIV/0!</v>
      </c>
      <c r="O27" s="421" t="s">
        <v>617</v>
      </c>
    </row>
    <row r="28" spans="1:15" ht="15" customHeight="1">
      <c r="A28" s="416" t="s">
        <v>209</v>
      </c>
      <c r="B28" s="394">
        <f>SUMIF('4-Basis ruimtestaat'!B:B,'2-Kosten per locatie'!A28,'4-Basis ruimtestaat'!K:K)-SUMIFS('4-Basis ruimtestaat'!K:K,'4-Basis ruimtestaat'!B:B,'2-Kosten per locatie'!A28,'4-Basis ruimtestaat'!M:M,"nio")</f>
        <v>1193.5999999999999</v>
      </c>
      <c r="C28" s="196"/>
      <c r="D28" s="197">
        <f>_xlfn.MAXIFS('4-Basis ruimtestaat'!M:M,'4-Basis ruimtestaat'!B:B,'2-Kosten per locatie'!A28)</f>
        <v>0</v>
      </c>
      <c r="E28" s="396">
        <f>SUMIF('4-Basis ruimtestaat'!B:B,'2-Kosten per locatie'!A28,'4-Basis ruimtestaat'!N:N)</f>
        <v>0</v>
      </c>
      <c r="F28" s="396">
        <f t="shared" si="0"/>
        <v>0</v>
      </c>
      <c r="G28" s="396">
        <f t="shared" si="2"/>
        <v>0</v>
      </c>
      <c r="H28" s="40"/>
      <c r="I28" s="52" t="e">
        <f>(E28+F28)*'6-Opbouw uurtarief productie'!$E$46</f>
        <v>#DIV/0!</v>
      </c>
      <c r="J28" s="53" t="e">
        <f>G28*'7-Opbouw uurtarief toezicht'!$E$46</f>
        <v>#DIV/0!</v>
      </c>
      <c r="K28" s="200">
        <f>SUMIF('10-Vloeronderhoud'!A:A,'2-Kosten per locatie'!A28,'10-Vloeronderhoud'!I:I)</f>
        <v>0</v>
      </c>
      <c r="L28" s="272">
        <f>SUMIF('8-Additionele kosten'!A:A,'2-Kosten per locatie'!A28,'8-Additionele kosten'!G:G)</f>
        <v>0</v>
      </c>
      <c r="M28" s="485" t="e">
        <f t="shared" si="1"/>
        <v>#DIV/0!</v>
      </c>
      <c r="N28" s="272" t="e">
        <f t="shared" si="3"/>
        <v>#DIV/0!</v>
      </c>
      <c r="O28" s="421" t="s">
        <v>617</v>
      </c>
    </row>
    <row r="29" spans="1:15" ht="15" customHeight="1">
      <c r="A29" s="416" t="s">
        <v>211</v>
      </c>
      <c r="B29" s="394">
        <f>SUMIF('4-Basis ruimtestaat'!B:B,'2-Kosten per locatie'!A29,'4-Basis ruimtestaat'!K:K)-SUMIFS('4-Basis ruimtestaat'!K:K,'4-Basis ruimtestaat'!B:B,'2-Kosten per locatie'!A29,'4-Basis ruimtestaat'!M:M,"nio")</f>
        <v>1232.0999999999999</v>
      </c>
      <c r="C29" s="196"/>
      <c r="D29" s="197">
        <f>_xlfn.MAXIFS('4-Basis ruimtestaat'!M:M,'4-Basis ruimtestaat'!B:B,'2-Kosten per locatie'!A29)</f>
        <v>200</v>
      </c>
      <c r="E29" s="396" t="e">
        <f>SUMIF('4-Basis ruimtestaat'!B:B,'2-Kosten per locatie'!A29,'4-Basis ruimtestaat'!N:N)</f>
        <v>#DIV/0!</v>
      </c>
      <c r="F29" s="396" t="e">
        <f t="shared" si="0"/>
        <v>#DIV/0!</v>
      </c>
      <c r="G29" s="396" t="e">
        <f t="shared" si="2"/>
        <v>#DIV/0!</v>
      </c>
      <c r="H29" s="40"/>
      <c r="I29" s="52" t="e">
        <f>(E29+F29)*'6-Opbouw uurtarief productie'!$E$46</f>
        <v>#DIV/0!</v>
      </c>
      <c r="J29" s="53" t="e">
        <f>G29*'7-Opbouw uurtarief toezicht'!$E$46</f>
        <v>#DIV/0!</v>
      </c>
      <c r="K29" s="200">
        <f>SUMIF('10-Vloeronderhoud'!A:A,'2-Kosten per locatie'!A29,'10-Vloeronderhoud'!I:I)</f>
        <v>0</v>
      </c>
      <c r="L29" s="272">
        <f>SUMIF('8-Additionele kosten'!A:A,'2-Kosten per locatie'!A29,'8-Additionele kosten'!G:G)</f>
        <v>0</v>
      </c>
      <c r="M29" s="485" t="e">
        <f t="shared" si="1"/>
        <v>#DIV/0!</v>
      </c>
      <c r="N29" s="272" t="e">
        <f t="shared" si="3"/>
        <v>#DIV/0!</v>
      </c>
      <c r="O29" s="421" t="s">
        <v>617</v>
      </c>
    </row>
    <row r="30" spans="1:15" ht="15" customHeight="1">
      <c r="A30" s="416" t="s">
        <v>213</v>
      </c>
      <c r="B30" s="394">
        <f>SUMIF('4-Basis ruimtestaat'!B:B,'2-Kosten per locatie'!A30,'4-Basis ruimtestaat'!K:K)-SUMIFS('4-Basis ruimtestaat'!K:K,'4-Basis ruimtestaat'!B:B,'2-Kosten per locatie'!A30,'4-Basis ruimtestaat'!M:M,"nio")</f>
        <v>1367.8000000000004</v>
      </c>
      <c r="C30" s="196"/>
      <c r="D30" s="197">
        <f>_xlfn.MAXIFS('4-Basis ruimtestaat'!M:M,'4-Basis ruimtestaat'!B:B,'2-Kosten per locatie'!A30)</f>
        <v>200</v>
      </c>
      <c r="E30" s="396" t="e">
        <f>SUMIF('4-Basis ruimtestaat'!B:B,'2-Kosten per locatie'!A30,'4-Basis ruimtestaat'!N:N)</f>
        <v>#DIV/0!</v>
      </c>
      <c r="F30" s="396" t="e">
        <f t="shared" si="0"/>
        <v>#DIV/0!</v>
      </c>
      <c r="G30" s="396" t="e">
        <f t="shared" si="2"/>
        <v>#DIV/0!</v>
      </c>
      <c r="H30" s="40"/>
      <c r="I30" s="52" t="e">
        <f>(E30+F30)*'6-Opbouw uurtarief productie'!$E$46</f>
        <v>#DIV/0!</v>
      </c>
      <c r="J30" s="53" t="e">
        <f>G30*'7-Opbouw uurtarief toezicht'!$E$46</f>
        <v>#DIV/0!</v>
      </c>
      <c r="K30" s="200">
        <f>SUMIF('10-Vloeronderhoud'!A:A,'2-Kosten per locatie'!A30,'10-Vloeronderhoud'!I:I)</f>
        <v>0</v>
      </c>
      <c r="L30" s="272">
        <f>SUMIF('8-Additionele kosten'!A:A,'2-Kosten per locatie'!A30,'8-Additionele kosten'!G:G)</f>
        <v>0</v>
      </c>
      <c r="M30" s="485" t="e">
        <f t="shared" si="1"/>
        <v>#DIV/0!</v>
      </c>
      <c r="N30" s="272" t="e">
        <f t="shared" si="3"/>
        <v>#DIV/0!</v>
      </c>
      <c r="O30" s="421" t="s">
        <v>617</v>
      </c>
    </row>
    <row r="31" spans="1:15" ht="15" customHeight="1">
      <c r="A31" s="416" t="s">
        <v>214</v>
      </c>
      <c r="B31" s="394">
        <f>SUMIF('4-Basis ruimtestaat'!B:B,'2-Kosten per locatie'!A31,'4-Basis ruimtestaat'!K:K)-SUMIFS('4-Basis ruimtestaat'!K:K,'4-Basis ruimtestaat'!B:B,'2-Kosten per locatie'!A31,'4-Basis ruimtestaat'!M:M,"nio")</f>
        <v>580.80000000000007</v>
      </c>
      <c r="C31" s="196"/>
      <c r="D31" s="197">
        <f>_xlfn.MAXIFS('4-Basis ruimtestaat'!M:M,'4-Basis ruimtestaat'!B:B,'2-Kosten per locatie'!A31)</f>
        <v>200</v>
      </c>
      <c r="E31" s="396" t="e">
        <f>SUMIF('4-Basis ruimtestaat'!B:B,'2-Kosten per locatie'!A31,'4-Basis ruimtestaat'!N:N)</f>
        <v>#DIV/0!</v>
      </c>
      <c r="F31" s="396" t="e">
        <f t="shared" si="0"/>
        <v>#DIV/0!</v>
      </c>
      <c r="G31" s="396" t="e">
        <f t="shared" si="2"/>
        <v>#DIV/0!</v>
      </c>
      <c r="H31" s="40"/>
      <c r="I31" s="52" t="e">
        <f>(E31+F31)*'6-Opbouw uurtarief productie'!$E$46</f>
        <v>#DIV/0!</v>
      </c>
      <c r="J31" s="53" t="e">
        <f>G31*'7-Opbouw uurtarief toezicht'!$E$46</f>
        <v>#DIV/0!</v>
      </c>
      <c r="K31" s="200">
        <f>SUMIF('10-Vloeronderhoud'!A:A,'2-Kosten per locatie'!A31,'10-Vloeronderhoud'!I:I)</f>
        <v>0</v>
      </c>
      <c r="L31" s="272">
        <f>SUMIF('8-Additionele kosten'!A:A,'2-Kosten per locatie'!A31,'8-Additionele kosten'!G:G)</f>
        <v>0</v>
      </c>
      <c r="M31" s="485" t="e">
        <f t="shared" si="1"/>
        <v>#DIV/0!</v>
      </c>
      <c r="N31" s="272" t="e">
        <f t="shared" si="3"/>
        <v>#DIV/0!</v>
      </c>
      <c r="O31" s="421" t="s">
        <v>617</v>
      </c>
    </row>
    <row r="32" spans="1:15" ht="15" customHeight="1">
      <c r="A32" s="416" t="s">
        <v>215</v>
      </c>
      <c r="B32" s="394">
        <f>SUMIF('4-Basis ruimtestaat'!B:B,'2-Kosten per locatie'!A32,'4-Basis ruimtestaat'!K:K)-SUMIFS('4-Basis ruimtestaat'!K:K,'4-Basis ruimtestaat'!B:B,'2-Kosten per locatie'!A32,'4-Basis ruimtestaat'!M:M,"nio")</f>
        <v>639.99999999999989</v>
      </c>
      <c r="C32" s="196"/>
      <c r="D32" s="197">
        <f>_xlfn.MAXIFS('4-Basis ruimtestaat'!M:M,'4-Basis ruimtestaat'!B:B,'2-Kosten per locatie'!A32)</f>
        <v>200</v>
      </c>
      <c r="E32" s="396" t="e">
        <f>SUMIF('4-Basis ruimtestaat'!B:B,'2-Kosten per locatie'!A32,'4-Basis ruimtestaat'!N:N)</f>
        <v>#DIV/0!</v>
      </c>
      <c r="F32" s="396" t="e">
        <f t="shared" si="0"/>
        <v>#DIV/0!</v>
      </c>
      <c r="G32" s="396" t="e">
        <f t="shared" si="2"/>
        <v>#DIV/0!</v>
      </c>
      <c r="H32" s="40"/>
      <c r="I32" s="52" t="e">
        <f>(E32+F32)*'6-Opbouw uurtarief productie'!$E$46</f>
        <v>#DIV/0!</v>
      </c>
      <c r="J32" s="53" t="e">
        <f>G32*'7-Opbouw uurtarief toezicht'!$E$46</f>
        <v>#DIV/0!</v>
      </c>
      <c r="K32" s="200">
        <f>SUMIF('10-Vloeronderhoud'!A:A,'2-Kosten per locatie'!A32,'10-Vloeronderhoud'!I:I)</f>
        <v>0</v>
      </c>
      <c r="L32" s="272">
        <f>SUMIF('8-Additionele kosten'!A:A,'2-Kosten per locatie'!A32,'8-Additionele kosten'!G:G)</f>
        <v>0</v>
      </c>
      <c r="M32" s="485" t="e">
        <f t="shared" si="1"/>
        <v>#DIV/0!</v>
      </c>
      <c r="N32" s="272" t="e">
        <f t="shared" si="3"/>
        <v>#DIV/0!</v>
      </c>
      <c r="O32" s="421" t="s">
        <v>617</v>
      </c>
    </row>
    <row r="33" spans="1:18" ht="15" customHeight="1">
      <c r="A33" s="416" t="s">
        <v>604</v>
      </c>
      <c r="B33" s="394">
        <f>SUMIF('4-Basis ruimtestaat'!B:B,'2-Kosten per locatie'!A33,'4-Basis ruimtestaat'!K:K)-SUMIFS('4-Basis ruimtestaat'!K:K,'4-Basis ruimtestaat'!B:B,'2-Kosten per locatie'!A33,'4-Basis ruimtestaat'!M:M,"nio")</f>
        <v>375.49999999999989</v>
      </c>
      <c r="C33" s="196"/>
      <c r="D33" s="197">
        <f>_xlfn.MAXIFS('4-Basis ruimtestaat'!M:M,'4-Basis ruimtestaat'!B:B,'2-Kosten per locatie'!A33)</f>
        <v>200</v>
      </c>
      <c r="E33" s="396" t="e">
        <f>SUMIF('4-Basis ruimtestaat'!B:B,'2-Kosten per locatie'!A33,'4-Basis ruimtestaat'!N:N)</f>
        <v>#DIV/0!</v>
      </c>
      <c r="F33" s="396" t="e">
        <f t="shared" ref="F33" si="7">IF(E33&lt;(D33*$E$2),D33*$E$2-E33,0)</f>
        <v>#DIV/0!</v>
      </c>
      <c r="G33" s="396" t="e">
        <f t="shared" ref="G33" si="8">E33*$E$5</f>
        <v>#DIV/0!</v>
      </c>
      <c r="H33" s="40"/>
      <c r="I33" s="52" t="e">
        <f>(E33+F33)*'6-Opbouw uurtarief productie'!$E$46</f>
        <v>#DIV/0!</v>
      </c>
      <c r="J33" s="53" t="e">
        <f>G33*'7-Opbouw uurtarief toezicht'!$E$46</f>
        <v>#DIV/0!</v>
      </c>
      <c r="K33" s="200">
        <f>SUMIF('10-Vloeronderhoud'!A:A,'2-Kosten per locatie'!A33,'10-Vloeronderhoud'!I:I)</f>
        <v>0</v>
      </c>
      <c r="L33" s="472">
        <f>SUMIF('8-Additionele kosten'!A:A,'2-Kosten per locatie'!A33,'8-Additionele kosten'!G:G)</f>
        <v>0</v>
      </c>
      <c r="M33" s="485" t="e">
        <f t="shared" si="1"/>
        <v>#DIV/0!</v>
      </c>
      <c r="N33" s="272" t="e">
        <f t="shared" ref="N33" si="9">M33/12</f>
        <v>#DIV/0!</v>
      </c>
      <c r="O33" s="421" t="s">
        <v>617</v>
      </c>
    </row>
    <row r="34" spans="1:18" ht="15" customHeight="1">
      <c r="A34" s="270" t="s">
        <v>21</v>
      </c>
      <c r="B34" s="394">
        <f>SUMIF('4-Basis ruimtestaat'!B:B,'2-Kosten per locatie'!A34,'4-Basis ruimtestaat'!K:K)</f>
        <v>0</v>
      </c>
      <c r="C34" s="196"/>
      <c r="D34" s="197">
        <f>_xlfn.MAXIFS('4-Basis ruimtestaat'!M:M,'4-Basis ruimtestaat'!B:B,'2-Kosten per locatie'!A34)</f>
        <v>0</v>
      </c>
      <c r="E34" s="396">
        <f>SUMIF('4-Basis ruimtestaat'!B:B,'2-Kosten per locatie'!A34,'4-Basis ruimtestaat'!N:N)</f>
        <v>0</v>
      </c>
      <c r="F34" s="396">
        <f t="shared" si="0"/>
        <v>0</v>
      </c>
      <c r="G34" s="396">
        <f t="shared" si="2"/>
        <v>0</v>
      </c>
      <c r="H34" s="40"/>
      <c r="I34" s="52" t="e">
        <f>(E34+F34)*'6-Opbouw uurtarief productie'!$E$46</f>
        <v>#DIV/0!</v>
      </c>
      <c r="J34" s="53" t="e">
        <f>G34*'7-Opbouw uurtarief toezicht'!$E$46</f>
        <v>#DIV/0!</v>
      </c>
      <c r="K34" s="200">
        <f>SUMIF('10-Vloeronderhoud'!A:A,'2-Kosten per locatie'!A34,'10-Vloeronderhoud'!I:I)</f>
        <v>0</v>
      </c>
      <c r="L34" s="272">
        <f>SUMIF('8-Additionele kosten'!A:A,'2-Kosten per locatie'!A34,'8-Additionele kosten'!G:G)</f>
        <v>0</v>
      </c>
      <c r="M34" s="485" t="e">
        <f t="shared" si="1"/>
        <v>#DIV/0!</v>
      </c>
      <c r="N34" s="272" t="e">
        <f>M34/12</f>
        <v>#DIV/0!</v>
      </c>
      <c r="O34" s="421"/>
    </row>
    <row r="35" spans="1:18" s="54" customFormat="1" ht="15" customHeight="1">
      <c r="A35" s="271" t="s">
        <v>22</v>
      </c>
      <c r="B35" s="395">
        <f>SUM(B15:B34)</f>
        <v>21246.659999999996</v>
      </c>
      <c r="C35" s="198"/>
      <c r="D35" s="199"/>
      <c r="E35" s="397" t="e">
        <f>SUM(E15:E34)</f>
        <v>#DIV/0!</v>
      </c>
      <c r="F35" s="397" t="e">
        <f>SUM(F15:F34)</f>
        <v>#DIV/0!</v>
      </c>
      <c r="G35" s="397" t="e">
        <f>SUM(G15:G34)</f>
        <v>#DIV/0!</v>
      </c>
      <c r="H35" s="40"/>
      <c r="I35" s="428" t="e">
        <f t="shared" ref="I35:N35" si="10">SUM(I15:I34)</f>
        <v>#DIV/0!</v>
      </c>
      <c r="J35" s="428" t="e">
        <f t="shared" si="10"/>
        <v>#DIV/0!</v>
      </c>
      <c r="K35" s="428">
        <f t="shared" si="10"/>
        <v>0</v>
      </c>
      <c r="L35" s="428">
        <f t="shared" si="10"/>
        <v>0</v>
      </c>
      <c r="M35" s="428" t="e">
        <f t="shared" si="10"/>
        <v>#DIV/0!</v>
      </c>
      <c r="N35" s="428" t="e">
        <f t="shared" si="10"/>
        <v>#DIV/0!</v>
      </c>
      <c r="O35" s="271"/>
    </row>
    <row r="36" spans="1:18" s="51" customFormat="1" ht="14.15" customHeight="1">
      <c r="G36" s="487"/>
    </row>
    <row r="37" spans="1:18" ht="14.15" customHeight="1">
      <c r="B37" s="400"/>
      <c r="C37" s="429"/>
      <c r="P37" s="39"/>
      <c r="Q37" s="39"/>
      <c r="R37" s="39"/>
    </row>
    <row r="38" spans="1:18" ht="14.15" customHeight="1">
      <c r="B38" s="400"/>
      <c r="C38" s="429"/>
    </row>
  </sheetData>
  <autoFilter ref="A14:O35" xr:uid="{00000000-0001-0000-0200-000000000000}"/>
  <printOptions horizontalCentered="1" gridLinesSet="0"/>
  <pageMargins left="0.19685039370078741" right="0.19685039370078741" top="0.59055118110236227" bottom="0.78740157480314965" header="0.39370078740157483" footer="0.19685039370078741"/>
  <pageSetup paperSize="9" scale="53" fitToHeight="0" orientation="landscape" r:id="rId1"/>
  <headerFooter alignWithMargins="0">
    <oddFooter>&amp;L&amp;"Georgia,Standaard"&amp;F-&amp;A&amp;R&amp;"Georgia,Standaard"printversie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L35"/>
  <sheetViews>
    <sheetView showGridLines="0" zoomScale="85" zoomScaleNormal="85" workbookViewId="0"/>
  </sheetViews>
  <sheetFormatPr defaultColWidth="9.1796875" defaultRowHeight="13"/>
  <cols>
    <col min="1" max="1" width="29.7265625" style="55" customWidth="1"/>
    <col min="2" max="2" width="9.1796875" style="55" customWidth="1"/>
    <col min="3" max="5" width="9.1796875" style="55"/>
    <col min="6" max="6" width="12.08984375" style="55" customWidth="1"/>
    <col min="7" max="7" width="17.26953125" style="55" bestFit="1" customWidth="1"/>
    <col min="8" max="8" width="9.1796875" style="55"/>
    <col min="9" max="9" width="2.1796875" style="55" customWidth="1"/>
    <col min="10" max="10" width="9.1796875" style="56"/>
    <col min="11" max="11" width="3" style="55" customWidth="1"/>
    <col min="12" max="12" width="9.1796875" style="56"/>
    <col min="13" max="13" width="9.1796875" style="2"/>
    <col min="14" max="14" width="30.453125" style="2" customWidth="1"/>
    <col min="15" max="16384" width="9.1796875" style="2"/>
  </cols>
  <sheetData>
    <row r="1" spans="1:12">
      <c r="A1" s="403" t="s">
        <v>4</v>
      </c>
    </row>
    <row r="3" spans="1:12" ht="15.5">
      <c r="A3" s="36" t="str">
        <f>'2-Kosten per locatie'!A3</f>
        <v>Naam opdrachtgever</v>
      </c>
      <c r="B3" s="45" t="str">
        <f>'2-Kosten per locatie'!B3</f>
        <v>Zaan Primair</v>
      </c>
      <c r="C3" s="57"/>
    </row>
    <row r="4" spans="1:12" ht="15.5">
      <c r="A4" s="36" t="str">
        <f>'2-Kosten per locatie'!A4</f>
        <v>Calculatie onderdeel</v>
      </c>
      <c r="B4" s="45" t="str">
        <f ca="1">MID(CELL("bestandsnaam",$B$7),SEARCH("]",CELL("bestandsnaam",$B$7),1)+1,256)</f>
        <v>3-Productie normen</v>
      </c>
      <c r="C4" s="45"/>
    </row>
    <row r="5" spans="1:12" ht="15.5">
      <c r="A5" s="36" t="str">
        <f>'2-Kosten per locatie'!A5</f>
        <v>Gebouw/plaats</v>
      </c>
      <c r="B5" s="45" t="str">
        <f>'2-Kosten per locatie'!B5</f>
        <v>Divers</v>
      </c>
      <c r="C5" s="45"/>
    </row>
    <row r="6" spans="1:12" ht="15.5">
      <c r="A6" s="36" t="str">
        <f>'2-Kosten per locatie'!A6</f>
        <v>Referentie nummer</v>
      </c>
      <c r="B6" s="45" t="str">
        <f>'2-Kosten per locatie'!B6</f>
        <v>Perceel 2 (Zuidelijk gebied)</v>
      </c>
      <c r="C6" s="45"/>
      <c r="E6" s="273" t="s">
        <v>28</v>
      </c>
      <c r="F6" s="274"/>
      <c r="G6" s="275" t="e">
        <f>SUM('4-Basis ruimtestaat'!S:S)/SUM('4-Basis ruimtestaat'!N:N)</f>
        <v>#DIV/0!</v>
      </c>
      <c r="H6" s="276" t="s">
        <v>29</v>
      </c>
    </row>
    <row r="7" spans="1:12">
      <c r="A7" s="58"/>
      <c r="B7" s="59"/>
      <c r="C7" s="59"/>
      <c r="D7" s="60"/>
      <c r="E7" s="61"/>
      <c r="F7" s="61"/>
      <c r="G7" s="62"/>
      <c r="H7" s="63"/>
      <c r="I7" s="64"/>
      <c r="K7" s="64"/>
    </row>
    <row r="8" spans="1:12" ht="27.75" customHeight="1">
      <c r="A8" s="277" t="s">
        <v>30</v>
      </c>
      <c r="B8" s="278">
        <v>12</v>
      </c>
      <c r="C8" s="278">
        <v>200</v>
      </c>
      <c r="D8" s="60"/>
      <c r="E8" s="61"/>
      <c r="F8" s="61"/>
      <c r="G8" s="62"/>
      <c r="H8" s="63"/>
      <c r="I8" s="64"/>
      <c r="J8" s="170"/>
      <c r="K8" s="171"/>
    </row>
    <row r="9" spans="1:12" ht="60.65" customHeight="1">
      <c r="A9" s="279" t="s">
        <v>31</v>
      </c>
      <c r="B9" s="488" t="s">
        <v>32</v>
      </c>
      <c r="C9" s="489"/>
      <c r="D9" s="60"/>
      <c r="E9" s="61"/>
      <c r="F9" s="61"/>
      <c r="G9" s="62"/>
      <c r="H9" s="63"/>
      <c r="I9" s="64"/>
      <c r="J9" s="280" t="s">
        <v>33</v>
      </c>
      <c r="K9" s="171"/>
      <c r="L9" s="280" t="s">
        <v>34</v>
      </c>
    </row>
    <row r="10" spans="1:12">
      <c r="A10" s="269" t="s">
        <v>35</v>
      </c>
      <c r="B10" s="286"/>
      <c r="C10" s="282"/>
      <c r="D10" s="60"/>
      <c r="E10" s="61"/>
      <c r="F10" s="61"/>
      <c r="G10" s="62"/>
      <c r="H10" s="63"/>
      <c r="I10" s="212"/>
      <c r="J10" s="283">
        <f>SUMIF('4-Basis ruimtestaat'!H:H,'3-Productie normen'!A10,'4-Basis ruimtestaat'!K:K)</f>
        <v>1800.1000000000001</v>
      </c>
      <c r="K10" s="64"/>
      <c r="L10" s="284" t="s">
        <v>36</v>
      </c>
    </row>
    <row r="11" spans="1:12">
      <c r="A11" s="269" t="s">
        <v>413</v>
      </c>
      <c r="B11" s="286"/>
      <c r="C11" s="282"/>
      <c r="D11" s="60"/>
      <c r="E11" s="61"/>
      <c r="F11" s="61"/>
      <c r="G11" s="62"/>
      <c r="H11" s="63"/>
      <c r="I11" s="212"/>
      <c r="J11" s="283">
        <f>SUMIF('4-Basis ruimtestaat'!H:H,'3-Productie normen'!A11,'4-Basis ruimtestaat'!K:K)</f>
        <v>1901.6000000000001</v>
      </c>
      <c r="K11" s="64"/>
      <c r="L11" s="284" t="s">
        <v>40</v>
      </c>
    </row>
    <row r="12" spans="1:12">
      <c r="A12" s="420" t="s">
        <v>47</v>
      </c>
      <c r="B12" s="286"/>
      <c r="C12" s="282"/>
      <c r="D12" s="60"/>
      <c r="E12" s="61"/>
      <c r="F12" s="61"/>
      <c r="G12" s="62"/>
      <c r="H12" s="63"/>
      <c r="I12" s="212"/>
      <c r="J12" s="283">
        <f>SUMIF('4-Basis ruimtestaat'!H:H,'3-Productie normen'!A12,'4-Basis ruimtestaat'!K:K)</f>
        <v>330.45</v>
      </c>
      <c r="L12" s="284" t="s">
        <v>40</v>
      </c>
    </row>
    <row r="13" spans="1:12">
      <c r="A13" s="281" t="s">
        <v>39</v>
      </c>
      <c r="B13" s="286"/>
      <c r="C13" s="282"/>
      <c r="D13" s="60"/>
      <c r="E13" s="61"/>
      <c r="F13" s="61"/>
      <c r="G13" s="62"/>
      <c r="H13" s="63"/>
      <c r="I13" s="212"/>
      <c r="J13" s="283">
        <f>SUMIF('4-Basis ruimtestaat'!H:H,'3-Productie normen'!A13,'4-Basis ruimtestaat'!K:K)</f>
        <v>3317.1000000000013</v>
      </c>
      <c r="L13" s="284" t="s">
        <v>40</v>
      </c>
    </row>
    <row r="14" spans="1:12">
      <c r="A14" s="420" t="s">
        <v>470</v>
      </c>
      <c r="B14" s="286"/>
      <c r="C14" s="282"/>
      <c r="D14" s="60"/>
      <c r="E14" s="61"/>
      <c r="F14" s="61"/>
      <c r="G14" s="62"/>
      <c r="H14" s="63"/>
      <c r="I14" s="212"/>
      <c r="J14" s="283">
        <f>SUMIF('4-Basis ruimtestaat'!H:H,'3-Productie normen'!A14,'4-Basis ruimtestaat'!K:K)</f>
        <v>0</v>
      </c>
      <c r="L14" s="284" t="s">
        <v>38</v>
      </c>
    </row>
    <row r="15" spans="1:12">
      <c r="A15" s="66" t="s">
        <v>469</v>
      </c>
      <c r="B15" s="286"/>
      <c r="C15" s="282"/>
      <c r="D15" s="60"/>
      <c r="E15" s="61"/>
      <c r="F15" s="61"/>
      <c r="G15" s="62"/>
      <c r="H15" s="63"/>
      <c r="I15" s="212"/>
      <c r="J15" s="283">
        <f>SUMIF('4-Basis ruimtestaat'!H:H,'3-Productie normen'!A15,'4-Basis ruimtestaat'!K:K)</f>
        <v>10291.529999999999</v>
      </c>
      <c r="L15" s="284" t="s">
        <v>564</v>
      </c>
    </row>
    <row r="16" spans="1:12">
      <c r="A16" s="66" t="s">
        <v>49</v>
      </c>
      <c r="B16" s="286"/>
      <c r="C16" s="282"/>
      <c r="D16" s="60"/>
      <c r="E16" s="61"/>
      <c r="F16" s="61"/>
      <c r="G16" s="62"/>
      <c r="H16" s="63"/>
      <c r="I16" s="212"/>
      <c r="J16" s="283">
        <f>SUMIF('4-Basis ruimtestaat'!H:H,'3-Productie normen'!A16,'4-Basis ruimtestaat'!K:K)</f>
        <v>6.6</v>
      </c>
      <c r="L16" s="284" t="s">
        <v>40</v>
      </c>
    </row>
    <row r="17" spans="1:12">
      <c r="A17" s="281" t="s">
        <v>46</v>
      </c>
      <c r="B17" s="286"/>
      <c r="C17" s="282"/>
      <c r="D17" s="60"/>
      <c r="E17" s="61"/>
      <c r="F17" s="61"/>
      <c r="G17" s="62"/>
      <c r="H17" s="63"/>
      <c r="I17" s="212"/>
      <c r="J17" s="283">
        <f>SUMIF('4-Basis ruimtestaat'!H:H,'3-Productie normen'!A17,'4-Basis ruimtestaat'!K:K)</f>
        <v>653.70000000000005</v>
      </c>
      <c r="L17" s="284" t="s">
        <v>40</v>
      </c>
    </row>
    <row r="18" spans="1:12">
      <c r="A18" s="281" t="s">
        <v>44</v>
      </c>
      <c r="B18" s="282"/>
      <c r="C18" s="286"/>
      <c r="D18" s="60"/>
      <c r="E18" s="61"/>
      <c r="F18" s="61"/>
      <c r="G18" s="62"/>
      <c r="H18" s="63"/>
      <c r="I18" s="212"/>
      <c r="J18" s="283">
        <f>SUMIF('4-Basis ruimtestaat'!H:H,'3-Productie normen'!A18,'4-Basis ruimtestaat'!K:K)</f>
        <v>207.2</v>
      </c>
      <c r="L18" s="284" t="s">
        <v>40</v>
      </c>
    </row>
    <row r="19" spans="1:12">
      <c r="A19" s="281" t="s">
        <v>41</v>
      </c>
      <c r="B19" s="286"/>
      <c r="C19" s="282"/>
      <c r="D19" s="60"/>
      <c r="E19" s="61"/>
      <c r="F19" s="61"/>
      <c r="G19" s="62"/>
      <c r="H19" s="63"/>
      <c r="I19" s="212"/>
      <c r="J19" s="283">
        <f>SUMIF('4-Basis ruimtestaat'!H:H,'3-Productie normen'!A19,'4-Basis ruimtestaat'!K:K)</f>
        <v>139.4</v>
      </c>
      <c r="L19" s="284" t="s">
        <v>40</v>
      </c>
    </row>
    <row r="20" spans="1:12">
      <c r="A20" s="285" t="s">
        <v>42</v>
      </c>
      <c r="B20" s="286"/>
      <c r="C20" s="282"/>
      <c r="D20" s="60"/>
      <c r="E20" s="61"/>
      <c r="F20" s="61"/>
      <c r="G20" s="62"/>
      <c r="H20" s="63"/>
      <c r="I20" s="212"/>
      <c r="J20" s="283">
        <f>SUMIF('4-Basis ruimtestaat'!H:H,'3-Productie normen'!A20,'4-Basis ruimtestaat'!K:K)</f>
        <v>48.1</v>
      </c>
      <c r="L20" s="284" t="s">
        <v>40</v>
      </c>
    </row>
    <row r="21" spans="1:12">
      <c r="A21" s="269" t="s">
        <v>37</v>
      </c>
      <c r="B21" s="286"/>
      <c r="C21" s="282"/>
      <c r="D21" s="60"/>
      <c r="E21" s="61"/>
      <c r="F21" s="61"/>
      <c r="G21" s="62"/>
      <c r="H21" s="63"/>
      <c r="I21" s="212"/>
      <c r="J21" s="283">
        <f>SUMIF('4-Basis ruimtestaat'!H:H,'3-Productie normen'!A21,'4-Basis ruimtestaat'!K:K)</f>
        <v>965.68000000000018</v>
      </c>
      <c r="L21" s="284" t="s">
        <v>38</v>
      </c>
    </row>
    <row r="22" spans="1:12">
      <c r="A22" s="281" t="s">
        <v>45</v>
      </c>
      <c r="B22" s="286"/>
      <c r="C22" s="282"/>
      <c r="D22" s="60"/>
      <c r="E22" s="61"/>
      <c r="F22" s="61"/>
      <c r="G22" s="62"/>
      <c r="H22" s="63"/>
      <c r="I22" s="212"/>
      <c r="J22" s="283">
        <f>SUMIF('4-Basis ruimtestaat'!H:H,'3-Productie normen'!A22,'4-Basis ruimtestaat'!K:K)</f>
        <v>1404.3000000000002</v>
      </c>
      <c r="L22" s="284" t="s">
        <v>564</v>
      </c>
    </row>
    <row r="23" spans="1:12">
      <c r="A23" s="66" t="s">
        <v>416</v>
      </c>
      <c r="B23" s="286"/>
      <c r="C23" s="282"/>
      <c r="D23" s="60"/>
      <c r="E23" s="61"/>
      <c r="F23" s="61"/>
      <c r="G23" s="62"/>
      <c r="H23" s="63"/>
      <c r="I23" s="212"/>
      <c r="J23" s="283">
        <f>SUMIF('4-Basis ruimtestaat'!H:H,'3-Productie normen'!A23,'4-Basis ruimtestaat'!K:K)</f>
        <v>0</v>
      </c>
      <c r="L23" s="284" t="s">
        <v>40</v>
      </c>
    </row>
    <row r="24" spans="1:12">
      <c r="A24" s="285" t="s">
        <v>48</v>
      </c>
      <c r="B24" s="286"/>
      <c r="C24" s="282"/>
      <c r="D24" s="60"/>
      <c r="E24" s="61"/>
      <c r="F24" s="61"/>
      <c r="G24" s="62"/>
      <c r="H24" s="63"/>
      <c r="I24" s="212"/>
      <c r="J24" s="283">
        <f>SUMIF('4-Basis ruimtestaat'!H:H,'3-Productie normen'!A24,'4-Basis ruimtestaat'!K:K)</f>
        <v>273.40000000000003</v>
      </c>
      <c r="L24" s="284" t="s">
        <v>40</v>
      </c>
    </row>
    <row r="25" spans="1:12">
      <c r="A25" s="281" t="s">
        <v>43</v>
      </c>
      <c r="B25" s="286"/>
      <c r="C25" s="282"/>
      <c r="D25" s="60"/>
      <c r="E25" s="61"/>
      <c r="F25" s="61"/>
      <c r="G25" s="62"/>
      <c r="H25" s="63"/>
      <c r="I25" s="212"/>
      <c r="J25" s="283">
        <f>SUMIF('4-Basis ruimtestaat'!H:H,'3-Productie normen'!A25,'4-Basis ruimtestaat'!K:K)</f>
        <v>698.6</v>
      </c>
      <c r="L25" s="284" t="s">
        <v>36</v>
      </c>
    </row>
    <row r="26" spans="1:12">
      <c r="A26" s="285"/>
      <c r="B26" s="286"/>
      <c r="C26" s="286"/>
      <c r="D26" s="60"/>
      <c r="E26" s="61"/>
      <c r="F26" s="61"/>
      <c r="G26" s="62"/>
      <c r="H26" s="63"/>
      <c r="I26" s="212"/>
      <c r="J26" s="283"/>
      <c r="L26" s="284"/>
    </row>
    <row r="27" spans="1:12">
      <c r="A27" s="285" t="s">
        <v>492</v>
      </c>
      <c r="B27" s="286"/>
      <c r="C27" s="286"/>
      <c r="D27" s="60"/>
      <c r="E27" s="61"/>
      <c r="F27" s="61"/>
      <c r="G27" s="62"/>
      <c r="H27" s="63"/>
      <c r="I27" s="212"/>
      <c r="J27" s="283">
        <f>SUMIF('4-Basis ruimtestaat'!H:H,'3-Productie normen'!A27,'4-Basis ruimtestaat'!K:K)</f>
        <v>1240.9000000000003</v>
      </c>
      <c r="L27" s="284"/>
    </row>
    <row r="28" spans="1:12">
      <c r="A28" s="285"/>
      <c r="B28" s="287"/>
      <c r="C28" s="287"/>
      <c r="D28" s="60"/>
      <c r="E28" s="61"/>
      <c r="F28" s="61"/>
      <c r="G28" s="62"/>
      <c r="H28" s="63"/>
      <c r="I28" s="212"/>
      <c r="J28" s="283"/>
      <c r="K28" s="65"/>
      <c r="L28" s="284"/>
    </row>
    <row r="29" spans="1:12">
      <c r="A29" s="288" t="s">
        <v>22</v>
      </c>
      <c r="B29" s="289"/>
      <c r="C29" s="289"/>
      <c r="D29" s="60"/>
      <c r="E29" s="61"/>
      <c r="F29" s="61"/>
      <c r="G29" s="62"/>
      <c r="H29" s="63"/>
      <c r="I29" s="213"/>
      <c r="J29" s="290">
        <f>SUM(J10:J28)</f>
        <v>23278.66</v>
      </c>
      <c r="K29" s="64"/>
      <c r="L29" s="291"/>
    </row>
    <row r="30" spans="1:12">
      <c r="D30" s="60"/>
      <c r="E30" s="61"/>
      <c r="F30" s="61"/>
      <c r="G30" s="62"/>
      <c r="H30" s="63"/>
      <c r="J30" s="55"/>
      <c r="K30" s="64"/>
      <c r="L30" s="55"/>
    </row>
    <row r="31" spans="1:12" ht="15.5">
      <c r="A31" s="292" t="s">
        <v>50</v>
      </c>
      <c r="B31" s="293">
        <v>2</v>
      </c>
      <c r="C31" s="293">
        <v>3</v>
      </c>
      <c r="D31" s="60"/>
      <c r="E31" s="61"/>
      <c r="F31" s="61"/>
      <c r="G31" s="62"/>
      <c r="H31" s="63"/>
      <c r="I31" s="64"/>
    </row>
    <row r="33" spans="1:3">
      <c r="A33" s="163" t="s">
        <v>51</v>
      </c>
      <c r="B33" s="163" t="s">
        <v>52</v>
      </c>
      <c r="C33" s="164" t="s">
        <v>53</v>
      </c>
    </row>
    <row r="34" spans="1:3">
      <c r="A34" s="66" t="s">
        <v>54</v>
      </c>
      <c r="B34" s="67">
        <v>12</v>
      </c>
      <c r="C34" s="172">
        <v>2</v>
      </c>
    </row>
    <row r="35" spans="1:3">
      <c r="A35" s="66" t="s">
        <v>560</v>
      </c>
      <c r="B35" s="68">
        <v>200</v>
      </c>
      <c r="C35" s="172">
        <v>3</v>
      </c>
    </row>
  </sheetData>
  <mergeCells count="1">
    <mergeCell ref="B9:C9"/>
  </mergeCells>
  <pageMargins left="0.7" right="0.7" top="0.75" bottom="0.75" header="0.3" footer="0.3"/>
  <pageSetup paperSize="9" scale="48" orientation="landscape" horizontalDpi="200" verticalDpi="200" r:id="rId1"/>
  <headerFooter>
    <oddFooter>&amp;L&amp;"Georgia,Standaard"&amp;F-&amp;A&amp;R&amp;"Georgia,Standaard"&amp;11printversie &amp;D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tabColor theme="0" tint="-0.14999847407452621"/>
    <pageSetUpPr fitToPage="1"/>
  </sheetPr>
  <dimension ref="A1:S821"/>
  <sheetViews>
    <sheetView showGridLines="0" showZeros="0" zoomScale="85" zoomScaleNormal="85" zoomScalePageLayoutView="40" workbookViewId="0">
      <pane xSplit="1" ySplit="9" topLeftCell="B10" activePane="bottomRight" state="frozen"/>
      <selection pane="topRight"/>
      <selection pane="bottomLeft"/>
      <selection pane="bottomRight"/>
    </sheetView>
  </sheetViews>
  <sheetFormatPr defaultColWidth="8.7265625" defaultRowHeight="14.15" customHeight="1"/>
  <cols>
    <col min="1" max="1" width="6.54296875" style="55" bestFit="1" customWidth="1"/>
    <col min="2" max="2" width="27.54296875" style="417" customWidth="1"/>
    <col min="3" max="3" width="45.7265625" style="55" bestFit="1" customWidth="1"/>
    <col min="4" max="4" width="11" style="55" bestFit="1" customWidth="1"/>
    <col min="5" max="5" width="13.81640625" style="55" customWidth="1"/>
    <col min="6" max="6" width="20.26953125" style="215" bestFit="1" customWidth="1"/>
    <col min="7" max="7" width="27.453125" style="55" customWidth="1"/>
    <col min="8" max="8" width="26.36328125" style="55" customWidth="1"/>
    <col min="9" max="9" width="16.1796875" style="55" customWidth="1"/>
    <col min="10" max="10" width="36.81640625" style="417" customWidth="1"/>
    <col min="11" max="11" width="8" style="55" customWidth="1"/>
    <col min="12" max="12" width="12.453125" style="69" customWidth="1"/>
    <col min="13" max="13" width="13.26953125" style="79" customWidth="1"/>
    <col min="14" max="14" width="18.1796875" style="55" customWidth="1"/>
    <col min="15" max="15" width="12" style="55" customWidth="1"/>
    <col min="16" max="16" width="9.26953125" style="55" customWidth="1"/>
    <col min="17" max="17" width="35.1796875" style="55" customWidth="1"/>
    <col min="18" max="18" width="3" style="55" customWidth="1"/>
    <col min="19" max="19" width="11.1796875" style="55" customWidth="1"/>
    <col min="20" max="20" width="15.54296875" style="2" bestFit="1" customWidth="1"/>
    <col min="21" max="16384" width="8.7265625" style="2"/>
  </cols>
  <sheetData>
    <row r="1" spans="1:19" ht="13">
      <c r="B1" s="55"/>
      <c r="J1" s="55"/>
      <c r="L1" s="55"/>
      <c r="M1" s="55"/>
    </row>
    <row r="2" spans="1:19" ht="14.15" customHeight="1">
      <c r="A2" s="70">
        <v>2</v>
      </c>
      <c r="B2" s="173"/>
      <c r="C2" s="71"/>
      <c r="D2" s="71"/>
      <c r="E2" s="72"/>
      <c r="F2" s="430"/>
      <c r="G2" s="73"/>
      <c r="H2" s="73"/>
      <c r="J2" s="74"/>
      <c r="K2" s="74"/>
      <c r="L2" s="74"/>
      <c r="M2" s="77"/>
      <c r="N2" s="74"/>
      <c r="O2" s="78"/>
      <c r="P2" s="73"/>
      <c r="Q2" s="73"/>
    </row>
    <row r="3" spans="1:19" ht="14.15" customHeight="1">
      <c r="A3" s="70">
        <v>3</v>
      </c>
      <c r="B3" s="36" t="str">
        <f>'2-Kosten per locatie'!A3</f>
        <v>Naam opdrachtgever</v>
      </c>
      <c r="C3" s="45" t="str">
        <f>'2-Kosten per locatie'!B3</f>
        <v>Zaan Primair</v>
      </c>
      <c r="D3" s="45"/>
      <c r="F3" s="431"/>
      <c r="J3" s="74"/>
      <c r="K3" s="74"/>
      <c r="L3" s="74"/>
      <c r="M3" s="77"/>
      <c r="N3" s="74"/>
      <c r="O3" s="78"/>
      <c r="P3" s="73"/>
      <c r="Q3" s="73"/>
    </row>
    <row r="4" spans="1:19" ht="14.15" customHeight="1">
      <c r="A4" s="70">
        <v>4</v>
      </c>
      <c r="B4" s="36" t="str">
        <f>'2-Kosten per locatie'!A4</f>
        <v>Calculatie onderdeel</v>
      </c>
      <c r="C4" s="45" t="str">
        <f ca="1">MID(CELL("bestandsnaam",$E$9),SEARCH("]",CELL("bestandsnaam",$E$9),1)+1,256)</f>
        <v>4-Basis ruimtestaat</v>
      </c>
      <c r="D4" s="45"/>
      <c r="F4" s="432"/>
      <c r="J4" s="74"/>
      <c r="K4" s="74"/>
      <c r="L4" s="74"/>
      <c r="M4" s="77"/>
      <c r="N4" s="74"/>
      <c r="O4" s="78"/>
      <c r="P4" s="73"/>
      <c r="Q4" s="73"/>
    </row>
    <row r="5" spans="1:19" ht="14.15" customHeight="1">
      <c r="A5" s="70">
        <v>5</v>
      </c>
      <c r="B5" s="36" t="str">
        <f>'2-Kosten per locatie'!A5</f>
        <v>Gebouw/plaats</v>
      </c>
      <c r="C5" s="45" t="str">
        <f>'2-Kosten per locatie'!B5</f>
        <v>Divers</v>
      </c>
      <c r="D5" s="45"/>
      <c r="F5" s="217"/>
      <c r="J5" s="74"/>
      <c r="K5" s="74"/>
      <c r="L5" s="74"/>
      <c r="M5" s="77"/>
      <c r="N5" s="74"/>
      <c r="O5" s="78"/>
      <c r="P5" s="73"/>
      <c r="Q5" s="73"/>
    </row>
    <row r="6" spans="1:19" ht="14.15" customHeight="1">
      <c r="A6" s="70">
        <v>6</v>
      </c>
      <c r="B6" s="36" t="str">
        <f>'2-Kosten per locatie'!A6</f>
        <v>Referentie nummer</v>
      </c>
      <c r="C6" s="45" t="str">
        <f>'2-Kosten per locatie'!B6</f>
        <v>Perceel 2 (Zuidelijk gebied)</v>
      </c>
      <c r="D6" s="45"/>
      <c r="F6" s="217"/>
      <c r="I6" s="422"/>
      <c r="J6" s="55"/>
      <c r="K6" s="75"/>
      <c r="L6" s="76"/>
      <c r="M6" s="77"/>
      <c r="N6" s="74"/>
      <c r="O6" s="78"/>
      <c r="P6" s="73"/>
      <c r="Q6" s="73"/>
    </row>
    <row r="7" spans="1:19" ht="12.75" customHeight="1">
      <c r="A7" s="70">
        <v>7</v>
      </c>
      <c r="B7" s="36" t="str">
        <f>'2-Kosten per locatie'!A7</f>
        <v>Naam dienstverlener</v>
      </c>
      <c r="C7" s="45">
        <f>'2-Kosten per locatie'!B7</f>
        <v>0</v>
      </c>
      <c r="D7" s="45"/>
      <c r="F7" s="217"/>
      <c r="I7" s="74"/>
      <c r="J7" s="74"/>
      <c r="K7" s="75"/>
      <c r="L7" s="76"/>
      <c r="M7" s="77"/>
      <c r="N7" s="74"/>
      <c r="O7" s="78"/>
      <c r="P7" s="73"/>
      <c r="Q7" s="73"/>
    </row>
    <row r="8" spans="1:19" ht="14.15" customHeight="1">
      <c r="A8" s="70">
        <v>8</v>
      </c>
      <c r="B8" s="73"/>
      <c r="C8" s="73"/>
      <c r="D8" s="73"/>
      <c r="E8" s="72"/>
      <c r="F8" s="216"/>
      <c r="G8" s="73"/>
      <c r="H8" s="73"/>
      <c r="I8" s="74"/>
      <c r="J8" s="74"/>
      <c r="K8" s="75"/>
      <c r="L8" s="76"/>
      <c r="M8" s="77"/>
      <c r="N8" s="74"/>
      <c r="O8" s="74"/>
      <c r="P8" s="74"/>
      <c r="Q8" s="73"/>
    </row>
    <row r="9" spans="1:19" ht="44.15" customHeight="1">
      <c r="A9" s="70">
        <v>9</v>
      </c>
      <c r="B9" s="188" t="s">
        <v>55</v>
      </c>
      <c r="C9" s="188" t="s">
        <v>56</v>
      </c>
      <c r="D9" s="188" t="s">
        <v>616</v>
      </c>
      <c r="E9" s="188" t="s">
        <v>57</v>
      </c>
      <c r="F9" s="188" t="s">
        <v>58</v>
      </c>
      <c r="G9" s="188" t="s">
        <v>59</v>
      </c>
      <c r="H9" s="188" t="s">
        <v>60</v>
      </c>
      <c r="I9" s="294" t="s">
        <v>61</v>
      </c>
      <c r="J9" s="294" t="s">
        <v>199</v>
      </c>
      <c r="K9" s="295" t="s">
        <v>62</v>
      </c>
      <c r="L9" s="296" t="s">
        <v>63</v>
      </c>
      <c r="M9" s="169" t="s">
        <v>64</v>
      </c>
      <c r="N9" s="296" t="s">
        <v>65</v>
      </c>
      <c r="O9" s="296" t="s">
        <v>66</v>
      </c>
      <c r="P9" s="174" t="s">
        <v>67</v>
      </c>
      <c r="Q9" s="174" t="s">
        <v>68</v>
      </c>
      <c r="R9" s="175"/>
      <c r="S9" s="174" t="s">
        <v>69</v>
      </c>
    </row>
    <row r="10" spans="1:19" ht="14.15" customHeight="1">
      <c r="A10" s="70">
        <v>10</v>
      </c>
      <c r="B10" s="66" t="s">
        <v>219</v>
      </c>
      <c r="C10" s="464" t="s">
        <v>615</v>
      </c>
      <c r="D10" s="464" t="s">
        <v>617</v>
      </c>
      <c r="E10" s="66" t="s">
        <v>587</v>
      </c>
      <c r="F10" s="66" t="s">
        <v>396</v>
      </c>
      <c r="G10" s="66" t="s">
        <v>47</v>
      </c>
      <c r="H10" s="66" t="s">
        <v>47</v>
      </c>
      <c r="I10" s="66" t="s">
        <v>460</v>
      </c>
      <c r="J10" s="66" t="s">
        <v>201</v>
      </c>
      <c r="K10" s="66">
        <v>5.75</v>
      </c>
      <c r="L10" s="297">
        <f t="shared" ref="L10:L27" si="0">SUM(M10:M10)</f>
        <v>200</v>
      </c>
      <c r="M10" s="219">
        <v>200</v>
      </c>
      <c r="N10" s="218" t="e">
        <f>IF(OR(M10="nio",M10="eigen dienst"),0,IF(M10&gt;0,M10*K10/O10,0))*VLOOKUP(B10,'2-Kosten per locatie'!$A$14:$C$34,3,FALSE)</f>
        <v>#DIV/0!</v>
      </c>
      <c r="O10" s="298">
        <f>IF(OR(M10="nio",M10="eigen dienst"),0,IF(M10&gt;0,VLOOKUP(H10,'3-Productie normen'!A:J,VLOOKUP(M10,'3-Productie normen'!$B$34:$C$35,2,FALSE),FALSE)))</f>
        <v>0</v>
      </c>
      <c r="P10" s="299" t="str">
        <f>VLOOKUP(H10,'3-Productie normen'!A:L,12,FALSE)</f>
        <v>V</v>
      </c>
      <c r="Q10" s="299"/>
      <c r="S10" s="300">
        <f t="shared" ref="S10:S27" si="1">L10*K10</f>
        <v>1150</v>
      </c>
    </row>
    <row r="11" spans="1:19" ht="14.15" customHeight="1">
      <c r="A11" s="70">
        <v>11</v>
      </c>
      <c r="B11" s="66" t="s">
        <v>219</v>
      </c>
      <c r="C11" s="464" t="s">
        <v>615</v>
      </c>
      <c r="D11" s="464" t="s">
        <v>617</v>
      </c>
      <c r="E11" s="66" t="s">
        <v>587</v>
      </c>
      <c r="F11" s="66" t="s">
        <v>397</v>
      </c>
      <c r="G11" s="66" t="s">
        <v>440</v>
      </c>
      <c r="H11" s="66" t="s">
        <v>39</v>
      </c>
      <c r="I11" s="66" t="s">
        <v>70</v>
      </c>
      <c r="J11" s="66" t="s">
        <v>70</v>
      </c>
      <c r="K11" s="66">
        <v>33</v>
      </c>
      <c r="L11" s="297">
        <f t="shared" si="0"/>
        <v>200</v>
      </c>
      <c r="M11" s="219">
        <v>200</v>
      </c>
      <c r="N11" s="218" t="e">
        <f>IF(OR(M11="nio",M11="eigen dienst"),0,IF(M11&gt;0,M11*K11/O11,0))*VLOOKUP(B11,'2-Kosten per locatie'!$A$14:$C$34,3,FALSE)</f>
        <v>#DIV/0!</v>
      </c>
      <c r="O11" s="298">
        <f>IF(OR(M11="nio",M11="eigen dienst"),0,IF(M11&gt;0,VLOOKUP(H11,'3-Productie normen'!A:J,VLOOKUP(M11,'3-Productie normen'!$B$34:$C$35,2,FALSE),FALSE)))</f>
        <v>0</v>
      </c>
      <c r="P11" s="299" t="str">
        <f>VLOOKUP(H11,'3-Productie normen'!A:L,12,FALSE)</f>
        <v>V</v>
      </c>
      <c r="Q11" s="299"/>
      <c r="S11" s="300">
        <f t="shared" si="1"/>
        <v>6600</v>
      </c>
    </row>
    <row r="12" spans="1:19" ht="14.15" customHeight="1">
      <c r="A12" s="70">
        <v>12</v>
      </c>
      <c r="B12" s="66" t="s">
        <v>219</v>
      </c>
      <c r="C12" s="464" t="s">
        <v>615</v>
      </c>
      <c r="D12" s="464" t="s">
        <v>617</v>
      </c>
      <c r="E12" s="66" t="s">
        <v>587</v>
      </c>
      <c r="F12" s="66" t="s">
        <v>398</v>
      </c>
      <c r="G12" s="66" t="s">
        <v>432</v>
      </c>
      <c r="H12" s="66" t="s">
        <v>35</v>
      </c>
      <c r="I12" s="66" t="s">
        <v>464</v>
      </c>
      <c r="J12" s="66" t="s">
        <v>466</v>
      </c>
      <c r="K12" s="66">
        <v>8.75</v>
      </c>
      <c r="L12" s="297">
        <f t="shared" si="0"/>
        <v>200</v>
      </c>
      <c r="M12" s="219">
        <v>200</v>
      </c>
      <c r="N12" s="218" t="e">
        <f>IF(OR(M12="nio",M12="eigen dienst"),0,IF(M12&gt;0,M12*K12/O12,0))*VLOOKUP(B12,'2-Kosten per locatie'!$A$14:$C$34,3,FALSE)</f>
        <v>#DIV/0!</v>
      </c>
      <c r="O12" s="298">
        <f>IF(OR(M12="nio",M12="eigen dienst"),0,IF(M12&gt;0,VLOOKUP(H12,'3-Productie normen'!A:J,VLOOKUP(M12,'3-Productie normen'!$B$34:$C$35,2,FALSE),FALSE)))</f>
        <v>0</v>
      </c>
      <c r="P12" s="299" t="str">
        <f>VLOOKUP(H12,'3-Productie normen'!A:L,12,FALSE)</f>
        <v>B</v>
      </c>
      <c r="Q12" s="299"/>
      <c r="S12" s="300">
        <f t="shared" si="1"/>
        <v>1750</v>
      </c>
    </row>
    <row r="13" spans="1:19" ht="14.15" customHeight="1">
      <c r="A13" s="70">
        <v>13</v>
      </c>
      <c r="B13" s="66" t="s">
        <v>219</v>
      </c>
      <c r="C13" s="464" t="s">
        <v>615</v>
      </c>
      <c r="D13" s="464" t="s">
        <v>617</v>
      </c>
      <c r="E13" s="66" t="s">
        <v>587</v>
      </c>
      <c r="F13" s="66" t="s">
        <v>399</v>
      </c>
      <c r="G13" s="66" t="s">
        <v>428</v>
      </c>
      <c r="H13" s="66" t="s">
        <v>43</v>
      </c>
      <c r="I13" s="66" t="s">
        <v>180</v>
      </c>
      <c r="J13" s="66" t="s">
        <v>201</v>
      </c>
      <c r="K13" s="66">
        <v>20.5</v>
      </c>
      <c r="L13" s="297">
        <f t="shared" si="0"/>
        <v>200</v>
      </c>
      <c r="M13" s="219">
        <v>200</v>
      </c>
      <c r="N13" s="218" t="e">
        <f>IF(OR(M13="nio",M13="eigen dienst"),0,IF(M13&gt;0,M13*K13/O13,0))*VLOOKUP(B13,'2-Kosten per locatie'!$A$14:$C$34,3,FALSE)</f>
        <v>#DIV/0!</v>
      </c>
      <c r="O13" s="298">
        <f>IF(OR(M13="nio",M13="eigen dienst"),0,IF(M13&gt;0,VLOOKUP(H13,'3-Productie normen'!A:J,VLOOKUP(M13,'3-Productie normen'!$B$34:$C$35,2,FALSE),FALSE)))</f>
        <v>0</v>
      </c>
      <c r="P13" s="299" t="str">
        <f>VLOOKUP(H13,'3-Productie normen'!A:L,12,FALSE)</f>
        <v>B</v>
      </c>
      <c r="Q13" s="299"/>
      <c r="S13" s="300">
        <f t="shared" si="1"/>
        <v>4100</v>
      </c>
    </row>
    <row r="14" spans="1:19" ht="14.15" customHeight="1">
      <c r="A14" s="70">
        <v>14</v>
      </c>
      <c r="B14" s="66" t="s">
        <v>219</v>
      </c>
      <c r="C14" s="464" t="s">
        <v>615</v>
      </c>
      <c r="D14" s="464" t="s">
        <v>617</v>
      </c>
      <c r="E14" s="66" t="s">
        <v>587</v>
      </c>
      <c r="F14" s="66" t="s">
        <v>400</v>
      </c>
      <c r="G14" s="66" t="s">
        <v>457</v>
      </c>
      <c r="H14" s="66" t="s">
        <v>35</v>
      </c>
      <c r="I14" s="66" t="s">
        <v>180</v>
      </c>
      <c r="J14" s="66" t="s">
        <v>201</v>
      </c>
      <c r="K14" s="66">
        <v>15</v>
      </c>
      <c r="L14" s="297">
        <f t="shared" si="0"/>
        <v>200</v>
      </c>
      <c r="M14" s="219">
        <v>200</v>
      </c>
      <c r="N14" s="218" t="e">
        <f>IF(OR(M14="nio",M14="eigen dienst"),0,IF(M14&gt;0,M14*K14/O14,0))*VLOOKUP(B14,'2-Kosten per locatie'!$A$14:$C$34,3,FALSE)</f>
        <v>#DIV/0!</v>
      </c>
      <c r="O14" s="298">
        <f>IF(OR(M14="nio",M14="eigen dienst"),0,IF(M14&gt;0,VLOOKUP(H14,'3-Productie normen'!A:J,VLOOKUP(M14,'3-Productie normen'!$B$34:$C$35,2,FALSE),FALSE)))</f>
        <v>0</v>
      </c>
      <c r="P14" s="299" t="str">
        <f>VLOOKUP(H14,'3-Productie normen'!A:L,12,FALSE)</f>
        <v>B</v>
      </c>
      <c r="Q14" s="299"/>
      <c r="S14" s="300">
        <f t="shared" si="1"/>
        <v>3000</v>
      </c>
    </row>
    <row r="15" spans="1:19" ht="14.15" customHeight="1">
      <c r="A15" s="70">
        <v>15</v>
      </c>
      <c r="B15" s="66" t="s">
        <v>219</v>
      </c>
      <c r="C15" s="464" t="s">
        <v>615</v>
      </c>
      <c r="D15" s="464" t="s">
        <v>617</v>
      </c>
      <c r="E15" s="66" t="s">
        <v>587</v>
      </c>
      <c r="F15" s="66" t="s">
        <v>401</v>
      </c>
      <c r="G15" s="66" t="s">
        <v>407</v>
      </c>
      <c r="H15" s="66" t="s">
        <v>37</v>
      </c>
      <c r="I15" s="66" t="s">
        <v>467</v>
      </c>
      <c r="J15" s="66" t="s">
        <v>179</v>
      </c>
      <c r="K15" s="66">
        <v>4.5</v>
      </c>
      <c r="L15" s="297">
        <f t="shared" si="0"/>
        <v>200</v>
      </c>
      <c r="M15" s="219">
        <v>200</v>
      </c>
      <c r="N15" s="218" t="e">
        <f>IF(OR(M15="nio",M15="eigen dienst"),0,IF(M15&gt;0,M15*K15/O15,0))*VLOOKUP(B15,'2-Kosten per locatie'!$A$14:$C$34,3,FALSE)</f>
        <v>#DIV/0!</v>
      </c>
      <c r="O15" s="298">
        <f>IF(OR(M15="nio",M15="eigen dienst"),0,IF(M15&gt;0,VLOOKUP(H15,'3-Productie normen'!A:J,VLOOKUP(M15,'3-Productie normen'!$B$34:$C$35,2,FALSE),FALSE)))</f>
        <v>0</v>
      </c>
      <c r="P15" s="299" t="str">
        <f>VLOOKUP(H15,'3-Productie normen'!A:L,12,FALSE)</f>
        <v>S</v>
      </c>
      <c r="Q15" s="299"/>
      <c r="S15" s="300">
        <f t="shared" si="1"/>
        <v>900</v>
      </c>
    </row>
    <row r="16" spans="1:19" ht="14.15" customHeight="1">
      <c r="A16" s="70">
        <v>16</v>
      </c>
      <c r="B16" s="66" t="s">
        <v>219</v>
      </c>
      <c r="C16" s="464" t="s">
        <v>615</v>
      </c>
      <c r="D16" s="464" t="s">
        <v>617</v>
      </c>
      <c r="E16" s="66" t="s">
        <v>587</v>
      </c>
      <c r="F16" s="66" t="s">
        <v>402</v>
      </c>
      <c r="G16" s="66" t="s">
        <v>407</v>
      </c>
      <c r="H16" s="66" t="s">
        <v>37</v>
      </c>
      <c r="I16" s="66" t="s">
        <v>467</v>
      </c>
      <c r="J16" s="66" t="s">
        <v>179</v>
      </c>
      <c r="K16" s="66">
        <v>4.5</v>
      </c>
      <c r="L16" s="297">
        <f t="shared" si="0"/>
        <v>200</v>
      </c>
      <c r="M16" s="219">
        <v>200</v>
      </c>
      <c r="N16" s="218" t="e">
        <f>IF(OR(M16="nio",M16="eigen dienst"),0,IF(M16&gt;0,M16*K16/O16,0))*VLOOKUP(B16,'2-Kosten per locatie'!$A$14:$C$34,3,FALSE)</f>
        <v>#DIV/0!</v>
      </c>
      <c r="O16" s="298">
        <f>IF(OR(M16="nio",M16="eigen dienst"),0,IF(M16&gt;0,VLOOKUP(H16,'3-Productie normen'!A:J,VLOOKUP(M16,'3-Productie normen'!$B$34:$C$35,2,FALSE),FALSE)))</f>
        <v>0</v>
      </c>
      <c r="P16" s="299" t="str">
        <f>VLOOKUP(H16,'3-Productie normen'!A:L,12,FALSE)</f>
        <v>S</v>
      </c>
      <c r="Q16" s="299"/>
      <c r="S16" s="300">
        <f t="shared" si="1"/>
        <v>900</v>
      </c>
    </row>
    <row r="17" spans="1:19" ht="14.15" customHeight="1">
      <c r="A17" s="70">
        <v>17</v>
      </c>
      <c r="B17" s="66" t="s">
        <v>219</v>
      </c>
      <c r="C17" s="464" t="s">
        <v>615</v>
      </c>
      <c r="D17" s="464" t="s">
        <v>617</v>
      </c>
      <c r="E17" s="66" t="s">
        <v>587</v>
      </c>
      <c r="F17" s="66" t="s">
        <v>403</v>
      </c>
      <c r="G17" s="66" t="s">
        <v>49</v>
      </c>
      <c r="H17" s="66" t="s">
        <v>49</v>
      </c>
      <c r="I17" s="66" t="s">
        <v>202</v>
      </c>
      <c r="J17" s="66" t="s">
        <v>200</v>
      </c>
      <c r="K17" s="66">
        <v>1.5</v>
      </c>
      <c r="L17" s="297">
        <f t="shared" si="0"/>
        <v>200</v>
      </c>
      <c r="M17" s="219">
        <v>200</v>
      </c>
      <c r="N17" s="218" t="e">
        <f>IF(OR(M17="nio",M17="eigen dienst"),0,IF(M17&gt;0,M17*K17/O17,0))*VLOOKUP(B17,'2-Kosten per locatie'!$A$14:$C$34,3,FALSE)</f>
        <v>#DIV/0!</v>
      </c>
      <c r="O17" s="298">
        <f>IF(OR(M17="nio",M17="eigen dienst"),0,IF(M17&gt;0,VLOOKUP(H17,'3-Productie normen'!A:J,VLOOKUP(M17,'3-Productie normen'!$B$34:$C$35,2,FALSE),FALSE)))</f>
        <v>0</v>
      </c>
      <c r="P17" s="299" t="str">
        <f>VLOOKUP(H17,'3-Productie normen'!A:L,12,FALSE)</f>
        <v>V</v>
      </c>
      <c r="Q17" s="299"/>
      <c r="S17" s="300">
        <f t="shared" si="1"/>
        <v>300</v>
      </c>
    </row>
    <row r="18" spans="1:19" ht="14.15" customHeight="1">
      <c r="A18" s="70">
        <v>18</v>
      </c>
      <c r="B18" s="66" t="s">
        <v>219</v>
      </c>
      <c r="C18" s="464" t="s">
        <v>615</v>
      </c>
      <c r="D18" s="464" t="s">
        <v>617</v>
      </c>
      <c r="E18" s="66" t="s">
        <v>587</v>
      </c>
      <c r="F18" s="66" t="s">
        <v>404</v>
      </c>
      <c r="G18" s="66" t="s">
        <v>428</v>
      </c>
      <c r="H18" s="66" t="s">
        <v>43</v>
      </c>
      <c r="I18" s="66" t="s">
        <v>70</v>
      </c>
      <c r="J18" s="66" t="s">
        <v>70</v>
      </c>
      <c r="K18" s="66">
        <v>80.3</v>
      </c>
      <c r="L18" s="297">
        <f t="shared" si="0"/>
        <v>200</v>
      </c>
      <c r="M18" s="219">
        <v>200</v>
      </c>
      <c r="N18" s="218" t="e">
        <f>IF(OR(M18="nio",M18="eigen dienst"),0,IF(M18&gt;0,M18*K18/O18,0))*VLOOKUP(B18,'2-Kosten per locatie'!$A$14:$C$34,3,FALSE)</f>
        <v>#DIV/0!</v>
      </c>
      <c r="O18" s="298">
        <f>IF(OR(M18="nio",M18="eigen dienst"),0,IF(M18&gt;0,VLOOKUP(H18,'3-Productie normen'!A:J,VLOOKUP(M18,'3-Productie normen'!$B$34:$C$35,2,FALSE),FALSE)))</f>
        <v>0</v>
      </c>
      <c r="P18" s="299" t="str">
        <f>VLOOKUP(H18,'3-Productie normen'!A:L,12,FALSE)</f>
        <v>B</v>
      </c>
      <c r="Q18" s="299"/>
      <c r="S18" s="300">
        <f t="shared" si="1"/>
        <v>16060</v>
      </c>
    </row>
    <row r="19" spans="1:19" ht="14.15" customHeight="1">
      <c r="A19" s="70">
        <v>19</v>
      </c>
      <c r="B19" s="66" t="s">
        <v>219</v>
      </c>
      <c r="C19" s="464" t="s">
        <v>615</v>
      </c>
      <c r="D19" s="464" t="s">
        <v>617</v>
      </c>
      <c r="E19" s="66" t="s">
        <v>587</v>
      </c>
      <c r="F19" s="66" t="s">
        <v>228</v>
      </c>
      <c r="G19" s="66" t="s">
        <v>431</v>
      </c>
      <c r="H19" s="66" t="s">
        <v>48</v>
      </c>
      <c r="I19" s="66" t="s">
        <v>468</v>
      </c>
      <c r="J19" s="66" t="s">
        <v>200</v>
      </c>
      <c r="K19" s="66">
        <v>8</v>
      </c>
      <c r="L19" s="297">
        <f t="shared" si="0"/>
        <v>200</v>
      </c>
      <c r="M19" s="219">
        <v>200</v>
      </c>
      <c r="N19" s="218" t="e">
        <f>IF(OR(M19="nio",M19="eigen dienst"),0,IF(M19&gt;0,M19*K19/O19,0))*VLOOKUP(B19,'2-Kosten per locatie'!$A$14:$C$34,3,FALSE)</f>
        <v>#DIV/0!</v>
      </c>
      <c r="O19" s="298">
        <f>IF(OR(M19="nio",M19="eigen dienst"),0,IF(M19&gt;0,VLOOKUP(H19,'3-Productie normen'!A:J,VLOOKUP(M19,'3-Productie normen'!$B$34:$C$35,2,FALSE),FALSE)))</f>
        <v>0</v>
      </c>
      <c r="P19" s="299" t="str">
        <f>VLOOKUP(H19,'3-Productie normen'!A:L,12,FALSE)</f>
        <v>V</v>
      </c>
      <c r="Q19" s="299"/>
      <c r="S19" s="300">
        <f t="shared" si="1"/>
        <v>1600</v>
      </c>
    </row>
    <row r="20" spans="1:19" ht="14.15" customHeight="1">
      <c r="A20" s="70">
        <v>20</v>
      </c>
      <c r="B20" s="66" t="s">
        <v>219</v>
      </c>
      <c r="C20" s="464" t="s">
        <v>615</v>
      </c>
      <c r="D20" s="464" t="s">
        <v>617</v>
      </c>
      <c r="E20" s="66" t="s">
        <v>589</v>
      </c>
      <c r="F20" s="66" t="s">
        <v>303</v>
      </c>
      <c r="G20" s="66" t="s">
        <v>405</v>
      </c>
      <c r="H20" s="66" t="s">
        <v>39</v>
      </c>
      <c r="I20" s="66" t="s">
        <v>70</v>
      </c>
      <c r="J20" s="66" t="s">
        <v>70</v>
      </c>
      <c r="K20" s="66">
        <v>97.3</v>
      </c>
      <c r="L20" s="297">
        <f t="shared" si="0"/>
        <v>200</v>
      </c>
      <c r="M20" s="219">
        <v>200</v>
      </c>
      <c r="N20" s="218" t="e">
        <f>IF(OR(M20="nio",M20="eigen dienst"),0,IF(M20&gt;0,M20*K20/O20,0))*VLOOKUP(B20,'2-Kosten per locatie'!$A$14:$C$34,3,FALSE)</f>
        <v>#DIV/0!</v>
      </c>
      <c r="O20" s="298">
        <f>IF(OR(M20="nio",M20="eigen dienst"),0,IF(M20&gt;0,VLOOKUP(H20,'3-Productie normen'!A:J,VLOOKUP(M20,'3-Productie normen'!$B$34:$C$35,2,FALSE),FALSE)))</f>
        <v>0</v>
      </c>
      <c r="P20" s="299" t="str">
        <f>VLOOKUP(H20,'3-Productie normen'!A:L,12,FALSE)</f>
        <v>V</v>
      </c>
      <c r="Q20" s="299"/>
      <c r="S20" s="300">
        <f t="shared" si="1"/>
        <v>19460</v>
      </c>
    </row>
    <row r="21" spans="1:19" ht="14.15" customHeight="1">
      <c r="A21" s="70">
        <v>21</v>
      </c>
      <c r="B21" s="66" t="s">
        <v>219</v>
      </c>
      <c r="C21" s="464" t="s">
        <v>615</v>
      </c>
      <c r="D21" s="464" t="s">
        <v>617</v>
      </c>
      <c r="E21" s="66" t="s">
        <v>589</v>
      </c>
      <c r="F21" s="66" t="s">
        <v>283</v>
      </c>
      <c r="G21" s="66" t="s">
        <v>603</v>
      </c>
      <c r="H21" s="66" t="s">
        <v>37</v>
      </c>
      <c r="I21" s="66" t="s">
        <v>461</v>
      </c>
      <c r="J21" s="66" t="s">
        <v>179</v>
      </c>
      <c r="K21" s="66">
        <v>2.5</v>
      </c>
      <c r="L21" s="297">
        <f t="shared" si="0"/>
        <v>200</v>
      </c>
      <c r="M21" s="219">
        <v>200</v>
      </c>
      <c r="N21" s="218" t="e">
        <f>IF(OR(M21="nio",M21="eigen dienst"),0,IF(M21&gt;0,M21*K21/O21,0))*VLOOKUP(B21,'2-Kosten per locatie'!$A$14:$C$34,3,FALSE)</f>
        <v>#DIV/0!</v>
      </c>
      <c r="O21" s="298">
        <f>IF(OR(M21="nio",M21="eigen dienst"),0,IF(M21&gt;0,VLOOKUP(H21,'3-Productie normen'!A:J,VLOOKUP(M21,'3-Productie normen'!$B$34:$C$35,2,FALSE),FALSE)))</f>
        <v>0</v>
      </c>
      <c r="P21" s="299" t="str">
        <f>VLOOKUP(H21,'3-Productie normen'!A:L,12,FALSE)</f>
        <v>S</v>
      </c>
      <c r="Q21" s="299"/>
      <c r="S21" s="300">
        <f t="shared" si="1"/>
        <v>500</v>
      </c>
    </row>
    <row r="22" spans="1:19" ht="14.15" customHeight="1">
      <c r="A22" s="70">
        <v>22</v>
      </c>
      <c r="B22" s="66" t="s">
        <v>219</v>
      </c>
      <c r="C22" s="464" t="s">
        <v>615</v>
      </c>
      <c r="D22" s="464" t="s">
        <v>617</v>
      </c>
      <c r="E22" s="66" t="s">
        <v>589</v>
      </c>
      <c r="F22" s="66" t="s">
        <v>284</v>
      </c>
      <c r="G22" s="66" t="s">
        <v>409</v>
      </c>
      <c r="H22" s="66" t="s">
        <v>35</v>
      </c>
      <c r="I22" s="66" t="s">
        <v>180</v>
      </c>
      <c r="J22" s="66" t="s">
        <v>201</v>
      </c>
      <c r="K22" s="66">
        <v>24.1</v>
      </c>
      <c r="L22" s="297">
        <f t="shared" si="0"/>
        <v>200</v>
      </c>
      <c r="M22" s="219">
        <v>200</v>
      </c>
      <c r="N22" s="218" t="e">
        <f>IF(OR(M22="nio",M22="eigen dienst"),0,IF(M22&gt;0,M22*K22/O22,0))*VLOOKUP(B22,'2-Kosten per locatie'!$A$14:$C$34,3,FALSE)</f>
        <v>#DIV/0!</v>
      </c>
      <c r="O22" s="298">
        <f>IF(OR(M22="nio",M22="eigen dienst"),0,IF(M22&gt;0,VLOOKUP(H22,'3-Productie normen'!A:J,VLOOKUP(M22,'3-Productie normen'!$B$34:$C$35,2,FALSE),FALSE)))</f>
        <v>0</v>
      </c>
      <c r="P22" s="299" t="str">
        <f>VLOOKUP(H22,'3-Productie normen'!A:L,12,FALSE)</f>
        <v>B</v>
      </c>
      <c r="Q22" s="299"/>
      <c r="S22" s="300">
        <f t="shared" si="1"/>
        <v>4820</v>
      </c>
    </row>
    <row r="23" spans="1:19" ht="14.15" customHeight="1">
      <c r="A23" s="70">
        <v>23</v>
      </c>
      <c r="B23" s="66" t="s">
        <v>219</v>
      </c>
      <c r="C23" s="464" t="s">
        <v>615</v>
      </c>
      <c r="D23" s="464" t="s">
        <v>617</v>
      </c>
      <c r="E23" s="66" t="s">
        <v>589</v>
      </c>
      <c r="F23" s="66" t="s">
        <v>285</v>
      </c>
      <c r="G23" s="66" t="s">
        <v>409</v>
      </c>
      <c r="H23" s="66" t="s">
        <v>35</v>
      </c>
      <c r="I23" s="66" t="s">
        <v>180</v>
      </c>
      <c r="J23" s="66" t="s">
        <v>201</v>
      </c>
      <c r="K23" s="66">
        <v>17.899999999999999</v>
      </c>
      <c r="L23" s="297">
        <f t="shared" si="0"/>
        <v>200</v>
      </c>
      <c r="M23" s="219">
        <v>200</v>
      </c>
      <c r="N23" s="218" t="e">
        <f>IF(OR(M23="nio",M23="eigen dienst"),0,IF(M23&gt;0,M23*K23/O23,0))*VLOOKUP(B23,'2-Kosten per locatie'!$A$14:$C$34,3,FALSE)</f>
        <v>#DIV/0!</v>
      </c>
      <c r="O23" s="298">
        <f>IF(OR(M23="nio",M23="eigen dienst"),0,IF(M23&gt;0,VLOOKUP(H23,'3-Productie normen'!A:J,VLOOKUP(M23,'3-Productie normen'!$B$34:$C$35,2,FALSE),FALSE)))</f>
        <v>0</v>
      </c>
      <c r="P23" s="299" t="str">
        <f>VLOOKUP(H23,'3-Productie normen'!A:L,12,FALSE)</f>
        <v>B</v>
      </c>
      <c r="Q23" s="299"/>
      <c r="S23" s="300">
        <f t="shared" si="1"/>
        <v>3579.9999999999995</v>
      </c>
    </row>
    <row r="24" spans="1:19" ht="14.15" customHeight="1">
      <c r="A24" s="70">
        <v>24</v>
      </c>
      <c r="B24" s="66" t="s">
        <v>219</v>
      </c>
      <c r="C24" s="464" t="s">
        <v>615</v>
      </c>
      <c r="D24" s="464" t="s">
        <v>617</v>
      </c>
      <c r="E24" s="66" t="s">
        <v>589</v>
      </c>
      <c r="F24" s="66" t="s">
        <v>286</v>
      </c>
      <c r="G24" s="66" t="s">
        <v>428</v>
      </c>
      <c r="H24" s="66" t="s">
        <v>43</v>
      </c>
      <c r="I24" s="66" t="s">
        <v>70</v>
      </c>
      <c r="J24" s="66" t="s">
        <v>70</v>
      </c>
      <c r="K24" s="66">
        <v>7.6</v>
      </c>
      <c r="L24" s="297">
        <f t="shared" si="0"/>
        <v>200</v>
      </c>
      <c r="M24" s="219">
        <v>200</v>
      </c>
      <c r="N24" s="218" t="e">
        <f>IF(OR(M24="nio",M24="eigen dienst"),0,IF(M24&gt;0,M24*K24/O24,0))*VLOOKUP(B24,'2-Kosten per locatie'!$A$14:$C$34,3,FALSE)</f>
        <v>#DIV/0!</v>
      </c>
      <c r="O24" s="298">
        <f>IF(OR(M24="nio",M24="eigen dienst"),0,IF(M24&gt;0,VLOOKUP(H24,'3-Productie normen'!A:J,VLOOKUP(M24,'3-Productie normen'!$B$34:$C$35,2,FALSE),FALSE)))</f>
        <v>0</v>
      </c>
      <c r="P24" s="299" t="str">
        <f>VLOOKUP(H24,'3-Productie normen'!A:L,12,FALSE)</f>
        <v>B</v>
      </c>
      <c r="Q24" s="299"/>
      <c r="S24" s="300">
        <f t="shared" si="1"/>
        <v>1520</v>
      </c>
    </row>
    <row r="25" spans="1:19" ht="14.15" customHeight="1">
      <c r="A25" s="70">
        <v>25</v>
      </c>
      <c r="B25" s="66" t="s">
        <v>219</v>
      </c>
      <c r="C25" s="464" t="s">
        <v>615</v>
      </c>
      <c r="D25" s="464" t="s">
        <v>617</v>
      </c>
      <c r="E25" s="66" t="s">
        <v>589</v>
      </c>
      <c r="F25" s="66" t="s">
        <v>287</v>
      </c>
      <c r="G25" s="66" t="s">
        <v>409</v>
      </c>
      <c r="H25" s="66" t="s">
        <v>35</v>
      </c>
      <c r="I25" s="66" t="s">
        <v>180</v>
      </c>
      <c r="J25" s="66" t="s">
        <v>201</v>
      </c>
      <c r="K25" s="66">
        <v>16</v>
      </c>
      <c r="L25" s="297">
        <f t="shared" si="0"/>
        <v>200</v>
      </c>
      <c r="M25" s="219">
        <v>200</v>
      </c>
      <c r="N25" s="218" t="e">
        <f>IF(OR(M25="nio",M25="eigen dienst"),0,IF(M25&gt;0,M25*K25/O25,0))*VLOOKUP(B25,'2-Kosten per locatie'!$A$14:$C$34,3,FALSE)</f>
        <v>#DIV/0!</v>
      </c>
      <c r="O25" s="298">
        <f>IF(OR(M25="nio",M25="eigen dienst"),0,IF(M25&gt;0,VLOOKUP(H25,'3-Productie normen'!A:J,VLOOKUP(M25,'3-Productie normen'!$B$34:$C$35,2,FALSE),FALSE)))</f>
        <v>0</v>
      </c>
      <c r="P25" s="299" t="str">
        <f>VLOOKUP(H25,'3-Productie normen'!A:L,12,FALSE)</f>
        <v>B</v>
      </c>
      <c r="Q25" s="299"/>
      <c r="S25" s="300">
        <f t="shared" si="1"/>
        <v>3200</v>
      </c>
    </row>
    <row r="26" spans="1:19" ht="14.15" customHeight="1">
      <c r="A26" s="70">
        <v>26</v>
      </c>
      <c r="B26" s="66" t="s">
        <v>219</v>
      </c>
      <c r="C26" s="464" t="s">
        <v>615</v>
      </c>
      <c r="D26" s="464" t="s">
        <v>617</v>
      </c>
      <c r="E26" s="66" t="s">
        <v>589</v>
      </c>
      <c r="F26" s="66" t="s">
        <v>288</v>
      </c>
      <c r="G26" s="66" t="s">
        <v>459</v>
      </c>
      <c r="H26" s="66" t="s">
        <v>35</v>
      </c>
      <c r="I26" s="66" t="s">
        <v>180</v>
      </c>
      <c r="J26" s="66" t="s">
        <v>201</v>
      </c>
      <c r="K26" s="66">
        <v>7.5</v>
      </c>
      <c r="L26" s="297">
        <f t="shared" si="0"/>
        <v>200</v>
      </c>
      <c r="M26" s="219">
        <v>200</v>
      </c>
      <c r="N26" s="218" t="e">
        <f>IF(OR(M26="nio",M26="eigen dienst"),0,IF(M26&gt;0,M26*K26/O26,0))*VLOOKUP(B26,'2-Kosten per locatie'!$A$14:$C$34,3,FALSE)</f>
        <v>#DIV/0!</v>
      </c>
      <c r="O26" s="298">
        <f>IF(OR(M26="nio",M26="eigen dienst"),0,IF(M26&gt;0,VLOOKUP(H26,'3-Productie normen'!A:J,VLOOKUP(M26,'3-Productie normen'!$B$34:$C$35,2,FALSE),FALSE)))</f>
        <v>0</v>
      </c>
      <c r="P26" s="299" t="str">
        <f>VLOOKUP(H26,'3-Productie normen'!A:L,12,FALSE)</f>
        <v>B</v>
      </c>
      <c r="Q26" s="299"/>
      <c r="S26" s="300">
        <f t="shared" si="1"/>
        <v>1500</v>
      </c>
    </row>
    <row r="27" spans="1:19" ht="14.15" customHeight="1">
      <c r="A27" s="70">
        <v>27</v>
      </c>
      <c r="B27" s="66" t="s">
        <v>219</v>
      </c>
      <c r="C27" s="464" t="s">
        <v>615</v>
      </c>
      <c r="D27" s="464" t="s">
        <v>617</v>
      </c>
      <c r="E27" s="66" t="s">
        <v>589</v>
      </c>
      <c r="F27" s="66" t="s">
        <v>289</v>
      </c>
      <c r="G27" s="66" t="s">
        <v>459</v>
      </c>
      <c r="H27" s="66" t="s">
        <v>35</v>
      </c>
      <c r="I27" s="66" t="s">
        <v>180</v>
      </c>
      <c r="J27" s="66" t="s">
        <v>201</v>
      </c>
      <c r="K27" s="66">
        <v>7.5</v>
      </c>
      <c r="L27" s="297">
        <f t="shared" si="0"/>
        <v>200</v>
      </c>
      <c r="M27" s="219">
        <v>200</v>
      </c>
      <c r="N27" s="218" t="e">
        <f>IF(OR(M27="nio",M27="eigen dienst"),0,IF(M27&gt;0,M27*K27/O27,0))*VLOOKUP(B27,'2-Kosten per locatie'!$A$14:$C$34,3,FALSE)</f>
        <v>#DIV/0!</v>
      </c>
      <c r="O27" s="298">
        <f>IF(OR(M27="nio",M27="eigen dienst"),0,IF(M27&gt;0,VLOOKUP(H27,'3-Productie normen'!A:J,VLOOKUP(M27,'3-Productie normen'!$B$34:$C$35,2,FALSE),FALSE)))</f>
        <v>0</v>
      </c>
      <c r="P27" s="299" t="str">
        <f>VLOOKUP(H27,'3-Productie normen'!A:L,12,FALSE)</f>
        <v>B</v>
      </c>
      <c r="Q27" s="299"/>
      <c r="S27" s="300">
        <f t="shared" si="1"/>
        <v>1500</v>
      </c>
    </row>
    <row r="28" spans="1:19" ht="14.15" customHeight="1">
      <c r="A28" s="70">
        <v>28</v>
      </c>
      <c r="B28" s="66" t="s">
        <v>219</v>
      </c>
      <c r="C28" s="464" t="s">
        <v>615</v>
      </c>
      <c r="D28" s="464" t="s">
        <v>617</v>
      </c>
      <c r="E28" s="66" t="s">
        <v>589</v>
      </c>
      <c r="F28" s="66" t="s">
        <v>290</v>
      </c>
      <c r="G28" s="66" t="s">
        <v>409</v>
      </c>
      <c r="H28" s="66" t="s">
        <v>35</v>
      </c>
      <c r="I28" s="66" t="s">
        <v>180</v>
      </c>
      <c r="J28" s="66" t="s">
        <v>201</v>
      </c>
      <c r="K28" s="66">
        <v>17.899999999999999</v>
      </c>
      <c r="L28" s="297">
        <f t="shared" ref="L28:L44" si="2">SUM(M28:M28)</f>
        <v>200</v>
      </c>
      <c r="M28" s="219">
        <v>200</v>
      </c>
      <c r="N28" s="218" t="e">
        <f>IF(OR(M28="nio",M28="eigen dienst"),0,IF(M28&gt;0,M28*K28/O28,0))*VLOOKUP(B28,'2-Kosten per locatie'!$A$14:$C$34,3,FALSE)</f>
        <v>#DIV/0!</v>
      </c>
      <c r="O28" s="298">
        <f>IF(OR(M28="nio",M28="eigen dienst"),0,IF(M28&gt;0,VLOOKUP(H28,'3-Productie normen'!A:J,VLOOKUP(M28,'3-Productie normen'!$B$34:$C$35,2,FALSE),FALSE)))</f>
        <v>0</v>
      </c>
      <c r="P28" s="299" t="str">
        <f>VLOOKUP(H28,'3-Productie normen'!A:L,12,FALSE)</f>
        <v>B</v>
      </c>
      <c r="Q28" s="299"/>
      <c r="S28" s="300">
        <f t="shared" ref="S28:S44" si="3">L28*K28</f>
        <v>3579.9999999999995</v>
      </c>
    </row>
    <row r="29" spans="1:19" ht="14.15" customHeight="1">
      <c r="A29" s="70">
        <v>29</v>
      </c>
      <c r="B29" s="66" t="s">
        <v>219</v>
      </c>
      <c r="C29" s="464" t="s">
        <v>615</v>
      </c>
      <c r="D29" s="464" t="s">
        <v>617</v>
      </c>
      <c r="E29" s="66" t="s">
        <v>589</v>
      </c>
      <c r="F29" s="66" t="s">
        <v>291</v>
      </c>
      <c r="G29" s="66" t="s">
        <v>409</v>
      </c>
      <c r="H29" s="66" t="s">
        <v>35</v>
      </c>
      <c r="I29" s="66" t="s">
        <v>180</v>
      </c>
      <c r="J29" s="66" t="s">
        <v>201</v>
      </c>
      <c r="K29" s="66">
        <v>38</v>
      </c>
      <c r="L29" s="297">
        <f t="shared" si="2"/>
        <v>200</v>
      </c>
      <c r="M29" s="219">
        <v>200</v>
      </c>
      <c r="N29" s="218" t="e">
        <f>IF(OR(M29="nio",M29="eigen dienst"),0,IF(M29&gt;0,M29*K29/O29,0))*VLOOKUP(B29,'2-Kosten per locatie'!$A$14:$C$34,3,FALSE)</f>
        <v>#DIV/0!</v>
      </c>
      <c r="O29" s="298">
        <f>IF(OR(M29="nio",M29="eigen dienst"),0,IF(M29&gt;0,VLOOKUP(H29,'3-Productie normen'!A:J,VLOOKUP(M29,'3-Productie normen'!$B$34:$C$35,2,FALSE),FALSE)))</f>
        <v>0</v>
      </c>
      <c r="P29" s="299" t="str">
        <f>VLOOKUP(H29,'3-Productie normen'!A:L,12,FALSE)</f>
        <v>B</v>
      </c>
      <c r="Q29" s="299"/>
      <c r="S29" s="300">
        <f t="shared" si="3"/>
        <v>7600</v>
      </c>
    </row>
    <row r="30" spans="1:19" ht="14.15" customHeight="1">
      <c r="A30" s="70">
        <v>30</v>
      </c>
      <c r="B30" s="66" t="s">
        <v>219</v>
      </c>
      <c r="C30" s="464" t="s">
        <v>615</v>
      </c>
      <c r="D30" s="464" t="s">
        <v>617</v>
      </c>
      <c r="E30" s="66" t="s">
        <v>589</v>
      </c>
      <c r="F30" s="66" t="s">
        <v>292</v>
      </c>
      <c r="G30" s="66" t="s">
        <v>407</v>
      </c>
      <c r="H30" s="66" t="s">
        <v>37</v>
      </c>
      <c r="I30" s="66" t="s">
        <v>467</v>
      </c>
      <c r="J30" s="66" t="s">
        <v>179</v>
      </c>
      <c r="K30" s="66">
        <v>2.2999999999999998</v>
      </c>
      <c r="L30" s="297">
        <f t="shared" si="2"/>
        <v>200</v>
      </c>
      <c r="M30" s="219">
        <v>200</v>
      </c>
      <c r="N30" s="218" t="e">
        <f>IF(OR(M30="nio",M30="eigen dienst"),0,IF(M30&gt;0,M30*K30/O30,0))*VLOOKUP(B30,'2-Kosten per locatie'!$A$14:$C$34,3,FALSE)</f>
        <v>#DIV/0!</v>
      </c>
      <c r="O30" s="298">
        <f>IF(OR(M30="nio",M30="eigen dienst"),0,IF(M30&gt;0,VLOOKUP(H30,'3-Productie normen'!A:J,VLOOKUP(M30,'3-Productie normen'!$B$34:$C$35,2,FALSE),FALSE)))</f>
        <v>0</v>
      </c>
      <c r="P30" s="299" t="str">
        <f>VLOOKUP(H30,'3-Productie normen'!A:L,12,FALSE)</f>
        <v>S</v>
      </c>
      <c r="Q30" s="299"/>
      <c r="S30" s="300">
        <f t="shared" si="3"/>
        <v>459.99999999999994</v>
      </c>
    </row>
    <row r="31" spans="1:19" ht="14.15" customHeight="1">
      <c r="A31" s="70">
        <v>31</v>
      </c>
      <c r="B31" s="66" t="s">
        <v>219</v>
      </c>
      <c r="C31" s="464" t="s">
        <v>615</v>
      </c>
      <c r="D31" s="464" t="s">
        <v>617</v>
      </c>
      <c r="E31" s="66" t="s">
        <v>589</v>
      </c>
      <c r="F31" s="66" t="s">
        <v>304</v>
      </c>
      <c r="G31" s="66" t="s">
        <v>409</v>
      </c>
      <c r="H31" s="66" t="s">
        <v>35</v>
      </c>
      <c r="I31" s="66" t="s">
        <v>180</v>
      </c>
      <c r="J31" s="66" t="s">
        <v>201</v>
      </c>
      <c r="K31" s="66">
        <v>27.5</v>
      </c>
      <c r="L31" s="297">
        <f t="shared" si="2"/>
        <v>200</v>
      </c>
      <c r="M31" s="219">
        <v>200</v>
      </c>
      <c r="N31" s="218" t="e">
        <f>IF(OR(M31="nio",M31="eigen dienst"),0,IF(M31&gt;0,M31*K31/O31,0))*VLOOKUP(B31,'2-Kosten per locatie'!$A$14:$C$34,3,FALSE)</f>
        <v>#DIV/0!</v>
      </c>
      <c r="O31" s="298">
        <f>IF(OR(M31="nio",M31="eigen dienst"),0,IF(M31&gt;0,VLOOKUP(H31,'3-Productie normen'!A:J,VLOOKUP(M31,'3-Productie normen'!$B$34:$C$35,2,FALSE),FALSE)))</f>
        <v>0</v>
      </c>
      <c r="P31" s="299" t="str">
        <f>VLOOKUP(H31,'3-Productie normen'!A:L,12,FALSE)</f>
        <v>B</v>
      </c>
      <c r="Q31" s="299"/>
      <c r="S31" s="300">
        <f t="shared" si="3"/>
        <v>5500</v>
      </c>
    </row>
    <row r="32" spans="1:19" ht="14.15" customHeight="1">
      <c r="A32" s="70">
        <v>32</v>
      </c>
      <c r="B32" s="66" t="s">
        <v>219</v>
      </c>
      <c r="C32" s="464" t="s">
        <v>615</v>
      </c>
      <c r="D32" s="464" t="s">
        <v>617</v>
      </c>
      <c r="E32" s="66" t="s">
        <v>589</v>
      </c>
      <c r="F32" s="66" t="s">
        <v>293</v>
      </c>
      <c r="G32" s="66" t="s">
        <v>407</v>
      </c>
      <c r="H32" s="66" t="s">
        <v>37</v>
      </c>
      <c r="I32" s="66" t="s">
        <v>467</v>
      </c>
      <c r="J32" s="66" t="s">
        <v>179</v>
      </c>
      <c r="K32" s="66">
        <v>2.2999999999999998</v>
      </c>
      <c r="L32" s="297">
        <f t="shared" si="2"/>
        <v>200</v>
      </c>
      <c r="M32" s="219">
        <v>200</v>
      </c>
      <c r="N32" s="218" t="e">
        <f>IF(OR(M32="nio",M32="eigen dienst"),0,IF(M32&gt;0,M32*K32/O32,0))*VLOOKUP(B32,'2-Kosten per locatie'!$A$14:$C$34,3,FALSE)</f>
        <v>#DIV/0!</v>
      </c>
      <c r="O32" s="298">
        <f>IF(OR(M32="nio",M32="eigen dienst"),0,IF(M32&gt;0,VLOOKUP(H32,'3-Productie normen'!A:J,VLOOKUP(M32,'3-Productie normen'!$B$34:$C$35,2,FALSE),FALSE)))</f>
        <v>0</v>
      </c>
      <c r="P32" s="299" t="str">
        <f>VLOOKUP(H32,'3-Productie normen'!A:L,12,FALSE)</f>
        <v>S</v>
      </c>
      <c r="Q32" s="299"/>
      <c r="S32" s="300">
        <f t="shared" si="3"/>
        <v>459.99999999999994</v>
      </c>
    </row>
    <row r="33" spans="1:19" ht="14.15" customHeight="1">
      <c r="A33" s="70">
        <v>33</v>
      </c>
      <c r="B33" s="66" t="s">
        <v>219</v>
      </c>
      <c r="C33" s="464" t="s">
        <v>615</v>
      </c>
      <c r="D33" s="464" t="s">
        <v>617</v>
      </c>
      <c r="E33" s="66" t="s">
        <v>589</v>
      </c>
      <c r="F33" s="66" t="s">
        <v>294</v>
      </c>
      <c r="G33" s="66" t="s">
        <v>409</v>
      </c>
      <c r="H33" s="66" t="s">
        <v>35</v>
      </c>
      <c r="I33" s="66" t="s">
        <v>180</v>
      </c>
      <c r="J33" s="66" t="s">
        <v>201</v>
      </c>
      <c r="K33" s="66">
        <v>37</v>
      </c>
      <c r="L33" s="297">
        <f t="shared" si="2"/>
        <v>200</v>
      </c>
      <c r="M33" s="219">
        <v>200</v>
      </c>
      <c r="N33" s="218" t="e">
        <f>IF(OR(M33="nio",M33="eigen dienst"),0,IF(M33&gt;0,M33*K33/O33,0))*VLOOKUP(B33,'2-Kosten per locatie'!$A$14:$C$34,3,FALSE)</f>
        <v>#DIV/0!</v>
      </c>
      <c r="O33" s="298">
        <f>IF(OR(M33="nio",M33="eigen dienst"),0,IF(M33&gt;0,VLOOKUP(H33,'3-Productie normen'!A:J,VLOOKUP(M33,'3-Productie normen'!$B$34:$C$35,2,FALSE),FALSE)))</f>
        <v>0</v>
      </c>
      <c r="P33" s="299" t="str">
        <f>VLOOKUP(H33,'3-Productie normen'!A:L,12,FALSE)</f>
        <v>B</v>
      </c>
      <c r="Q33" s="299"/>
      <c r="S33" s="300">
        <f t="shared" si="3"/>
        <v>7400</v>
      </c>
    </row>
    <row r="34" spans="1:19" ht="14.15" customHeight="1">
      <c r="A34" s="70">
        <v>34</v>
      </c>
      <c r="B34" s="66" t="s">
        <v>219</v>
      </c>
      <c r="C34" s="464" t="s">
        <v>615</v>
      </c>
      <c r="D34" s="464" t="s">
        <v>617</v>
      </c>
      <c r="E34" s="66" t="s">
        <v>589</v>
      </c>
      <c r="F34" s="66" t="s">
        <v>295</v>
      </c>
      <c r="G34" s="66" t="s">
        <v>409</v>
      </c>
      <c r="H34" s="66" t="s">
        <v>35</v>
      </c>
      <c r="I34" s="66" t="s">
        <v>180</v>
      </c>
      <c r="J34" s="66" t="s">
        <v>201</v>
      </c>
      <c r="K34" s="66">
        <v>18.8</v>
      </c>
      <c r="L34" s="297">
        <f t="shared" si="2"/>
        <v>200</v>
      </c>
      <c r="M34" s="219">
        <v>200</v>
      </c>
      <c r="N34" s="218" t="e">
        <f>IF(OR(M34="nio",M34="eigen dienst"),0,IF(M34&gt;0,M34*K34/O34,0))*VLOOKUP(B34,'2-Kosten per locatie'!$A$14:$C$34,3,FALSE)</f>
        <v>#DIV/0!</v>
      </c>
      <c r="O34" s="298">
        <f>IF(OR(M34="nio",M34="eigen dienst"),0,IF(M34&gt;0,VLOOKUP(H34,'3-Productie normen'!A:J,VLOOKUP(M34,'3-Productie normen'!$B$34:$C$35,2,FALSE),FALSE)))</f>
        <v>0</v>
      </c>
      <c r="P34" s="299" t="str">
        <f>VLOOKUP(H34,'3-Productie normen'!A:L,12,FALSE)</f>
        <v>B</v>
      </c>
      <c r="Q34" s="299"/>
      <c r="S34" s="300">
        <f t="shared" si="3"/>
        <v>3760</v>
      </c>
    </row>
    <row r="35" spans="1:19" ht="14.15" customHeight="1">
      <c r="A35" s="70">
        <v>35</v>
      </c>
      <c r="B35" s="66" t="s">
        <v>219</v>
      </c>
      <c r="C35" s="464" t="s">
        <v>615</v>
      </c>
      <c r="D35" s="464" t="s">
        <v>617</v>
      </c>
      <c r="E35" s="66" t="s">
        <v>589</v>
      </c>
      <c r="F35" s="66" t="s">
        <v>296</v>
      </c>
      <c r="G35" s="66" t="s">
        <v>409</v>
      </c>
      <c r="H35" s="66" t="s">
        <v>35</v>
      </c>
      <c r="I35" s="66" t="s">
        <v>180</v>
      </c>
      <c r="J35" s="66" t="s">
        <v>201</v>
      </c>
      <c r="K35" s="66">
        <v>16.899999999999999</v>
      </c>
      <c r="L35" s="297">
        <f t="shared" si="2"/>
        <v>200</v>
      </c>
      <c r="M35" s="219">
        <v>200</v>
      </c>
      <c r="N35" s="218" t="e">
        <f>IF(OR(M35="nio",M35="eigen dienst"),0,IF(M35&gt;0,M35*K35/O35,0))*VLOOKUP(B35,'2-Kosten per locatie'!$A$14:$C$34,3,FALSE)</f>
        <v>#DIV/0!</v>
      </c>
      <c r="O35" s="298">
        <f>IF(OR(M35="nio",M35="eigen dienst"),0,IF(M35&gt;0,VLOOKUP(H35,'3-Productie normen'!A:J,VLOOKUP(M35,'3-Productie normen'!$B$34:$C$35,2,FALSE),FALSE)))</f>
        <v>0</v>
      </c>
      <c r="P35" s="299" t="str">
        <f>VLOOKUP(H35,'3-Productie normen'!A:L,12,FALSE)</f>
        <v>B</v>
      </c>
      <c r="Q35" s="299"/>
      <c r="S35" s="300">
        <f t="shared" si="3"/>
        <v>3379.9999999999995</v>
      </c>
    </row>
    <row r="36" spans="1:19" ht="14.15" customHeight="1">
      <c r="A36" s="70">
        <v>36</v>
      </c>
      <c r="B36" s="66" t="s">
        <v>219</v>
      </c>
      <c r="C36" s="464" t="s">
        <v>615</v>
      </c>
      <c r="D36" s="464" t="s">
        <v>617</v>
      </c>
      <c r="E36" s="66" t="s">
        <v>589</v>
      </c>
      <c r="F36" s="66" t="s">
        <v>297</v>
      </c>
      <c r="G36" s="66" t="s">
        <v>409</v>
      </c>
      <c r="H36" s="66" t="s">
        <v>35</v>
      </c>
      <c r="I36" s="66" t="s">
        <v>180</v>
      </c>
      <c r="J36" s="66" t="s">
        <v>201</v>
      </c>
      <c r="K36" s="66">
        <v>22.1</v>
      </c>
      <c r="L36" s="297">
        <f t="shared" si="2"/>
        <v>200</v>
      </c>
      <c r="M36" s="219">
        <v>200</v>
      </c>
      <c r="N36" s="218" t="e">
        <f>IF(OR(M36="nio",M36="eigen dienst"),0,IF(M36&gt;0,M36*K36/O36,0))*VLOOKUP(B36,'2-Kosten per locatie'!$A$14:$C$34,3,FALSE)</f>
        <v>#DIV/0!</v>
      </c>
      <c r="O36" s="298">
        <f>IF(OR(M36="nio",M36="eigen dienst"),0,IF(M36&gt;0,VLOOKUP(H36,'3-Productie normen'!A:J,VLOOKUP(M36,'3-Productie normen'!$B$34:$C$35,2,FALSE),FALSE)))</f>
        <v>0</v>
      </c>
      <c r="P36" s="299" t="str">
        <f>VLOOKUP(H36,'3-Productie normen'!A:L,12,FALSE)</f>
        <v>B</v>
      </c>
      <c r="Q36" s="299"/>
      <c r="S36" s="300">
        <f t="shared" si="3"/>
        <v>4420</v>
      </c>
    </row>
    <row r="37" spans="1:19" ht="14.15" customHeight="1">
      <c r="A37" s="70">
        <v>37</v>
      </c>
      <c r="B37" s="66" t="s">
        <v>219</v>
      </c>
      <c r="C37" s="464" t="s">
        <v>615</v>
      </c>
      <c r="D37" s="464" t="s">
        <v>617</v>
      </c>
      <c r="E37" s="66" t="s">
        <v>589</v>
      </c>
      <c r="F37" s="66" t="s">
        <v>298</v>
      </c>
      <c r="G37" s="66" t="s">
        <v>409</v>
      </c>
      <c r="H37" s="66" t="s">
        <v>35</v>
      </c>
      <c r="I37" s="66" t="s">
        <v>180</v>
      </c>
      <c r="J37" s="66" t="s">
        <v>201</v>
      </c>
      <c r="K37" s="66">
        <v>18.399999999999999</v>
      </c>
      <c r="L37" s="297">
        <f t="shared" si="2"/>
        <v>200</v>
      </c>
      <c r="M37" s="219">
        <v>200</v>
      </c>
      <c r="N37" s="218" t="e">
        <f>IF(OR(M37="nio",M37="eigen dienst"),0,IF(M37&gt;0,M37*K37/O37,0))*VLOOKUP(B37,'2-Kosten per locatie'!$A$14:$C$34,3,FALSE)</f>
        <v>#DIV/0!</v>
      </c>
      <c r="O37" s="298">
        <f>IF(OR(M37="nio",M37="eigen dienst"),0,IF(M37&gt;0,VLOOKUP(H37,'3-Productie normen'!A:J,VLOOKUP(M37,'3-Productie normen'!$B$34:$C$35,2,FALSE),FALSE)))</f>
        <v>0</v>
      </c>
      <c r="P37" s="299" t="str">
        <f>VLOOKUP(H37,'3-Productie normen'!A:L,12,FALSE)</f>
        <v>B</v>
      </c>
      <c r="Q37" s="299"/>
      <c r="S37" s="300">
        <f t="shared" si="3"/>
        <v>3679.9999999999995</v>
      </c>
    </row>
    <row r="38" spans="1:19" ht="14.15" customHeight="1">
      <c r="A38" s="70">
        <v>38</v>
      </c>
      <c r="B38" s="66" t="s">
        <v>219</v>
      </c>
      <c r="C38" s="464" t="s">
        <v>615</v>
      </c>
      <c r="D38" s="464" t="s">
        <v>617</v>
      </c>
      <c r="E38" s="66" t="s">
        <v>589</v>
      </c>
      <c r="F38" s="66" t="s">
        <v>305</v>
      </c>
      <c r="G38" s="66" t="s">
        <v>409</v>
      </c>
      <c r="H38" s="66" t="s">
        <v>35</v>
      </c>
      <c r="I38" s="66" t="s">
        <v>180</v>
      </c>
      <c r="J38" s="66" t="s">
        <v>201</v>
      </c>
      <c r="K38" s="66">
        <v>16</v>
      </c>
      <c r="L38" s="297">
        <f t="shared" si="2"/>
        <v>200</v>
      </c>
      <c r="M38" s="219">
        <v>200</v>
      </c>
      <c r="N38" s="218" t="e">
        <f>IF(OR(M38="nio",M38="eigen dienst"),0,IF(M38&gt;0,M38*K38/O38,0))*VLOOKUP(B38,'2-Kosten per locatie'!$A$14:$C$34,3,FALSE)</f>
        <v>#DIV/0!</v>
      </c>
      <c r="O38" s="298">
        <f>IF(OR(M38="nio",M38="eigen dienst"),0,IF(M38&gt;0,VLOOKUP(H38,'3-Productie normen'!A:J,VLOOKUP(M38,'3-Productie normen'!$B$34:$C$35,2,FALSE),FALSE)))</f>
        <v>0</v>
      </c>
      <c r="P38" s="299" t="str">
        <f>VLOOKUP(H38,'3-Productie normen'!A:L,12,FALSE)</f>
        <v>B</v>
      </c>
      <c r="Q38" s="299"/>
      <c r="S38" s="300">
        <f t="shared" si="3"/>
        <v>3200</v>
      </c>
    </row>
    <row r="39" spans="1:19" ht="14.15" customHeight="1">
      <c r="A39" s="70">
        <v>39</v>
      </c>
      <c r="B39" s="66" t="s">
        <v>219</v>
      </c>
      <c r="C39" s="464" t="s">
        <v>615</v>
      </c>
      <c r="D39" s="464" t="s">
        <v>617</v>
      </c>
      <c r="E39" s="66" t="s">
        <v>589</v>
      </c>
      <c r="F39" s="66" t="s">
        <v>306</v>
      </c>
      <c r="G39" s="66" t="s">
        <v>428</v>
      </c>
      <c r="H39" s="66" t="s">
        <v>43</v>
      </c>
      <c r="I39" s="66" t="s">
        <v>180</v>
      </c>
      <c r="J39" s="66" t="s">
        <v>201</v>
      </c>
      <c r="K39" s="66">
        <v>26.5</v>
      </c>
      <c r="L39" s="297">
        <f t="shared" si="2"/>
        <v>200</v>
      </c>
      <c r="M39" s="219">
        <v>200</v>
      </c>
      <c r="N39" s="218" t="e">
        <f>IF(OR(M39="nio",M39="eigen dienst"),0,IF(M39&gt;0,M39*K39/O39,0))*VLOOKUP(B39,'2-Kosten per locatie'!$A$14:$C$34,3,FALSE)</f>
        <v>#DIV/0!</v>
      </c>
      <c r="O39" s="298">
        <f>IF(OR(M39="nio",M39="eigen dienst"),0,IF(M39&gt;0,VLOOKUP(H39,'3-Productie normen'!A:J,VLOOKUP(M39,'3-Productie normen'!$B$34:$C$35,2,FALSE),FALSE)))</f>
        <v>0</v>
      </c>
      <c r="P39" s="299" t="str">
        <f>VLOOKUP(H39,'3-Productie normen'!A:L,12,FALSE)</f>
        <v>B</v>
      </c>
      <c r="Q39" s="299"/>
      <c r="S39" s="300">
        <f t="shared" si="3"/>
        <v>5300</v>
      </c>
    </row>
    <row r="40" spans="1:19" ht="14.15" customHeight="1">
      <c r="A40" s="70">
        <v>40</v>
      </c>
      <c r="B40" s="66" t="s">
        <v>219</v>
      </c>
      <c r="C40" s="464" t="s">
        <v>615</v>
      </c>
      <c r="D40" s="464" t="s">
        <v>617</v>
      </c>
      <c r="E40" s="66" t="s">
        <v>589</v>
      </c>
      <c r="F40" s="66" t="s">
        <v>307</v>
      </c>
      <c r="G40" s="66" t="s">
        <v>458</v>
      </c>
      <c r="H40" s="66" t="s">
        <v>42</v>
      </c>
      <c r="I40" s="66" t="s">
        <v>70</v>
      </c>
      <c r="J40" s="66" t="s">
        <v>70</v>
      </c>
      <c r="K40" s="66">
        <v>48.1</v>
      </c>
      <c r="L40" s="297">
        <f t="shared" si="2"/>
        <v>200</v>
      </c>
      <c r="M40" s="219">
        <v>200</v>
      </c>
      <c r="N40" s="218" t="e">
        <f>IF(OR(M40="nio",M40="eigen dienst"),0,IF(M40&gt;0,M40*K40/O40,0))*VLOOKUP(B40,'2-Kosten per locatie'!$A$14:$C$34,3,FALSE)</f>
        <v>#DIV/0!</v>
      </c>
      <c r="O40" s="298">
        <f>IF(OR(M40="nio",M40="eigen dienst"),0,IF(M40&gt;0,VLOOKUP(H40,'3-Productie normen'!A:J,VLOOKUP(M40,'3-Productie normen'!$B$34:$C$35,2,FALSE),FALSE)))</f>
        <v>0</v>
      </c>
      <c r="P40" s="299" t="str">
        <f>VLOOKUP(H40,'3-Productie normen'!A:L,12,FALSE)</f>
        <v>V</v>
      </c>
      <c r="Q40" s="299"/>
      <c r="S40" s="300">
        <f t="shared" si="3"/>
        <v>9620</v>
      </c>
    </row>
    <row r="41" spans="1:19" ht="14.15" customHeight="1">
      <c r="A41" s="70">
        <v>41</v>
      </c>
      <c r="B41" s="66" t="s">
        <v>219</v>
      </c>
      <c r="C41" s="464" t="s">
        <v>615</v>
      </c>
      <c r="D41" s="464" t="s">
        <v>617</v>
      </c>
      <c r="E41" s="66" t="s">
        <v>589</v>
      </c>
      <c r="F41" s="66" t="s">
        <v>308</v>
      </c>
      <c r="G41" s="66" t="s">
        <v>409</v>
      </c>
      <c r="H41" s="66" t="s">
        <v>35</v>
      </c>
      <c r="I41" s="66" t="s">
        <v>70</v>
      </c>
      <c r="J41" s="66" t="s">
        <v>70</v>
      </c>
      <c r="K41" s="66">
        <v>12.7</v>
      </c>
      <c r="L41" s="297">
        <f t="shared" si="2"/>
        <v>200</v>
      </c>
      <c r="M41" s="219">
        <v>200</v>
      </c>
      <c r="N41" s="218" t="e">
        <f>IF(OR(M41="nio",M41="eigen dienst"),0,IF(M41&gt;0,M41*K41/O41,0))*VLOOKUP(B41,'2-Kosten per locatie'!$A$14:$C$34,3,FALSE)</f>
        <v>#DIV/0!</v>
      </c>
      <c r="O41" s="298">
        <f>IF(OR(M41="nio",M41="eigen dienst"),0,IF(M41&gt;0,VLOOKUP(H41,'3-Productie normen'!A:J,VLOOKUP(M41,'3-Productie normen'!$B$34:$C$35,2,FALSE),FALSE)))</f>
        <v>0</v>
      </c>
      <c r="P41" s="299" t="str">
        <f>VLOOKUP(H41,'3-Productie normen'!A:L,12,FALSE)</f>
        <v>B</v>
      </c>
      <c r="Q41" s="299"/>
      <c r="S41" s="300">
        <f t="shared" si="3"/>
        <v>2540</v>
      </c>
    </row>
    <row r="42" spans="1:19" ht="14.15" customHeight="1">
      <c r="A42" s="70">
        <v>42</v>
      </c>
      <c r="B42" s="66" t="s">
        <v>219</v>
      </c>
      <c r="C42" s="464" t="s">
        <v>615</v>
      </c>
      <c r="D42" s="464" t="s">
        <v>617</v>
      </c>
      <c r="E42" s="66" t="s">
        <v>589</v>
      </c>
      <c r="F42" s="66" t="s">
        <v>309</v>
      </c>
      <c r="G42" s="66" t="s">
        <v>409</v>
      </c>
      <c r="H42" s="66" t="s">
        <v>35</v>
      </c>
      <c r="I42" s="66" t="s">
        <v>180</v>
      </c>
      <c r="J42" s="66" t="s">
        <v>201</v>
      </c>
      <c r="K42" s="66">
        <v>34.799999999999997</v>
      </c>
      <c r="L42" s="297">
        <f t="shared" si="2"/>
        <v>200</v>
      </c>
      <c r="M42" s="219">
        <v>200</v>
      </c>
      <c r="N42" s="218" t="e">
        <f>IF(OR(M42="nio",M42="eigen dienst"),0,IF(M42&gt;0,M42*K42/O42,0))*VLOOKUP(B42,'2-Kosten per locatie'!$A$14:$C$34,3,FALSE)</f>
        <v>#DIV/0!</v>
      </c>
      <c r="O42" s="298">
        <f>IF(OR(M42="nio",M42="eigen dienst"),0,IF(M42&gt;0,VLOOKUP(H42,'3-Productie normen'!A:J,VLOOKUP(M42,'3-Productie normen'!$B$34:$C$35,2,FALSE),FALSE)))</f>
        <v>0</v>
      </c>
      <c r="P42" s="299" t="str">
        <f>VLOOKUP(H42,'3-Productie normen'!A:L,12,FALSE)</f>
        <v>B</v>
      </c>
      <c r="Q42" s="299"/>
      <c r="S42" s="300">
        <f t="shared" si="3"/>
        <v>6959.9999999999991</v>
      </c>
    </row>
    <row r="43" spans="1:19" ht="14.15" customHeight="1">
      <c r="A43" s="70">
        <v>43</v>
      </c>
      <c r="B43" s="66" t="s">
        <v>219</v>
      </c>
      <c r="C43" s="464" t="s">
        <v>615</v>
      </c>
      <c r="D43" s="464" t="s">
        <v>617</v>
      </c>
      <c r="E43" s="66" t="s">
        <v>589</v>
      </c>
      <c r="F43" s="66" t="s">
        <v>310</v>
      </c>
      <c r="G43" s="66" t="s">
        <v>425</v>
      </c>
      <c r="H43" s="66" t="s">
        <v>37</v>
      </c>
      <c r="I43" s="66" t="s">
        <v>463</v>
      </c>
      <c r="J43" s="66" t="s">
        <v>179</v>
      </c>
      <c r="K43" s="66">
        <v>4</v>
      </c>
      <c r="L43" s="297">
        <f t="shared" si="2"/>
        <v>200</v>
      </c>
      <c r="M43" s="219">
        <v>200</v>
      </c>
      <c r="N43" s="218" t="e">
        <f>IF(OR(M43="nio",M43="eigen dienst"),0,IF(M43&gt;0,M43*K43/O43,0))*VLOOKUP(B43,'2-Kosten per locatie'!$A$14:$C$34,3,FALSE)</f>
        <v>#DIV/0!</v>
      </c>
      <c r="O43" s="298">
        <f>IF(OR(M43="nio",M43="eigen dienst"),0,IF(M43&gt;0,VLOOKUP(H43,'3-Productie normen'!A:J,VLOOKUP(M43,'3-Productie normen'!$B$34:$C$35,2,FALSE),FALSE)))</f>
        <v>0</v>
      </c>
      <c r="P43" s="299" t="str">
        <f>VLOOKUP(H43,'3-Productie normen'!A:L,12,FALSE)</f>
        <v>S</v>
      </c>
      <c r="Q43" s="299"/>
      <c r="S43" s="300">
        <f t="shared" si="3"/>
        <v>800</v>
      </c>
    </row>
    <row r="44" spans="1:19" ht="14.15" customHeight="1">
      <c r="A44" s="70">
        <v>44</v>
      </c>
      <c r="B44" s="66" t="s">
        <v>219</v>
      </c>
      <c r="C44" s="464" t="s">
        <v>615</v>
      </c>
      <c r="D44" s="464" t="s">
        <v>617</v>
      </c>
      <c r="E44" s="66" t="s">
        <v>589</v>
      </c>
      <c r="F44" s="66" t="s">
        <v>311</v>
      </c>
      <c r="G44" s="66" t="s">
        <v>407</v>
      </c>
      <c r="H44" s="66" t="s">
        <v>37</v>
      </c>
      <c r="I44" s="66" t="s">
        <v>467</v>
      </c>
      <c r="J44" s="66" t="s">
        <v>179</v>
      </c>
      <c r="K44" s="66">
        <v>4.2</v>
      </c>
      <c r="L44" s="297">
        <f t="shared" si="2"/>
        <v>200</v>
      </c>
      <c r="M44" s="219">
        <v>200</v>
      </c>
      <c r="N44" s="218" t="e">
        <f>IF(OR(M44="nio",M44="eigen dienst"),0,IF(M44&gt;0,M44*K44/O44,0))*VLOOKUP(B44,'2-Kosten per locatie'!$A$14:$C$34,3,FALSE)</f>
        <v>#DIV/0!</v>
      </c>
      <c r="O44" s="298">
        <f>IF(OR(M44="nio",M44="eigen dienst"),0,IF(M44&gt;0,VLOOKUP(H44,'3-Productie normen'!A:J,VLOOKUP(M44,'3-Productie normen'!$B$34:$C$35,2,FALSE),FALSE)))</f>
        <v>0</v>
      </c>
      <c r="P44" s="299" t="str">
        <f>VLOOKUP(H44,'3-Productie normen'!A:L,12,FALSE)</f>
        <v>S</v>
      </c>
      <c r="Q44" s="299"/>
      <c r="S44" s="300">
        <f t="shared" si="3"/>
        <v>840</v>
      </c>
    </row>
    <row r="45" spans="1:19" ht="14.15" customHeight="1">
      <c r="A45" s="70">
        <v>45</v>
      </c>
      <c r="B45" s="66" t="s">
        <v>203</v>
      </c>
      <c r="C45" s="464" t="s">
        <v>477</v>
      </c>
      <c r="D45" s="464" t="s">
        <v>617</v>
      </c>
      <c r="E45" s="66" t="s">
        <v>587</v>
      </c>
      <c r="F45" s="66" t="s">
        <v>220</v>
      </c>
      <c r="G45" s="66" t="s">
        <v>47</v>
      </c>
      <c r="H45" s="66" t="s">
        <v>47</v>
      </c>
      <c r="I45" s="66" t="s">
        <v>460</v>
      </c>
      <c r="J45" s="66" t="s">
        <v>201</v>
      </c>
      <c r="K45" s="66">
        <v>6.1</v>
      </c>
      <c r="L45" s="297">
        <f t="shared" ref="L45:L51" si="4">SUM(M45:M45)</f>
        <v>0</v>
      </c>
      <c r="M45" s="219" t="s">
        <v>493</v>
      </c>
      <c r="N45" s="218">
        <f>IF(OR(M45="nio",M45="eigen dienst"),0,IF(M45&gt;0,M45*K45/O45,0))*VLOOKUP(B45,'2-Kosten per locatie'!$A$14:$C$34,3,FALSE)</f>
        <v>0</v>
      </c>
      <c r="O45" s="298">
        <f>IF(OR(M45="nio",M45="eigen dienst"),0,IF(M45&gt;0,VLOOKUP(H45,'3-Productie normen'!A:J,VLOOKUP(M45,'3-Productie normen'!$B$34:$C$35,2,FALSE),FALSE)))</f>
        <v>0</v>
      </c>
      <c r="P45" s="299" t="str">
        <f>VLOOKUP(H45,'3-Productie normen'!A:L,12,FALSE)</f>
        <v>V</v>
      </c>
      <c r="Q45" s="299"/>
      <c r="S45" s="300">
        <f t="shared" ref="S45:S51" si="5">L45*K45</f>
        <v>0</v>
      </c>
    </row>
    <row r="46" spans="1:19" ht="14.15" customHeight="1">
      <c r="A46" s="70">
        <v>46</v>
      </c>
      <c r="B46" s="66" t="s">
        <v>203</v>
      </c>
      <c r="C46" s="464" t="s">
        <v>477</v>
      </c>
      <c r="D46" s="464" t="s">
        <v>617</v>
      </c>
      <c r="E46" s="66" t="s">
        <v>587</v>
      </c>
      <c r="F46" s="66" t="s">
        <v>228</v>
      </c>
      <c r="G46" s="66" t="s">
        <v>408</v>
      </c>
      <c r="H46" s="66" t="s">
        <v>469</v>
      </c>
      <c r="I46" s="66" t="s">
        <v>70</v>
      </c>
      <c r="J46" s="66" t="s">
        <v>70</v>
      </c>
      <c r="K46" s="66">
        <v>88.5</v>
      </c>
      <c r="L46" s="297">
        <f t="shared" si="4"/>
        <v>0</v>
      </c>
      <c r="M46" s="219" t="s">
        <v>493</v>
      </c>
      <c r="N46" s="218">
        <f>IF(OR(M46="nio",M46="eigen dienst"),0,IF(M46&gt;0,M46*K46/O46,0))*VLOOKUP(B46,'2-Kosten per locatie'!$A$14:$C$34,3,FALSE)</f>
        <v>0</v>
      </c>
      <c r="O46" s="298">
        <f>IF(OR(M46="nio",M46="eigen dienst"),0,IF(M46&gt;0,VLOOKUP(H46,'3-Productie normen'!A:J,VLOOKUP(M46,'3-Productie normen'!$B$34:$C$35,2,FALSE),FALSE)))</f>
        <v>0</v>
      </c>
      <c r="P46" s="299" t="str">
        <f>VLOOKUP(H46,'3-Productie normen'!A:L,12,FALSE)</f>
        <v>L</v>
      </c>
      <c r="Q46" s="299"/>
      <c r="S46" s="300">
        <f t="shared" si="5"/>
        <v>0</v>
      </c>
    </row>
    <row r="47" spans="1:19" ht="14.15" customHeight="1">
      <c r="A47" s="70">
        <v>47</v>
      </c>
      <c r="B47" s="66" t="s">
        <v>203</v>
      </c>
      <c r="C47" s="464" t="s">
        <v>477</v>
      </c>
      <c r="D47" s="464" t="s">
        <v>617</v>
      </c>
      <c r="E47" s="66" t="s">
        <v>587</v>
      </c>
      <c r="F47" s="66" t="s">
        <v>229</v>
      </c>
      <c r="G47" s="66" t="s">
        <v>405</v>
      </c>
      <c r="H47" s="66" t="s">
        <v>39</v>
      </c>
      <c r="I47" s="66" t="s">
        <v>70</v>
      </c>
      <c r="J47" s="66" t="s">
        <v>70</v>
      </c>
      <c r="K47" s="66">
        <v>9.1</v>
      </c>
      <c r="L47" s="297">
        <f t="shared" si="4"/>
        <v>0</v>
      </c>
      <c r="M47" s="219" t="s">
        <v>493</v>
      </c>
      <c r="N47" s="218">
        <f>IF(OR(M47="nio",M47="eigen dienst"),0,IF(M47&gt;0,M47*K47/O47,0))*VLOOKUP(B47,'2-Kosten per locatie'!$A$14:$C$34,3,FALSE)</f>
        <v>0</v>
      </c>
      <c r="O47" s="298">
        <f>IF(OR(M47="nio",M47="eigen dienst"),0,IF(M47&gt;0,VLOOKUP(H47,'3-Productie normen'!A:J,VLOOKUP(M47,'3-Productie normen'!$B$34:$C$35,2,FALSE),FALSE)))</f>
        <v>0</v>
      </c>
      <c r="P47" s="299" t="str">
        <f>VLOOKUP(H47,'3-Productie normen'!A:L,12,FALSE)</f>
        <v>V</v>
      </c>
      <c r="Q47" s="299"/>
      <c r="S47" s="300">
        <f t="shared" si="5"/>
        <v>0</v>
      </c>
    </row>
    <row r="48" spans="1:19" ht="14.15" customHeight="1">
      <c r="A48" s="70">
        <v>48</v>
      </c>
      <c r="B48" s="66" t="s">
        <v>203</v>
      </c>
      <c r="C48" s="464" t="s">
        <v>477</v>
      </c>
      <c r="D48" s="464" t="s">
        <v>617</v>
      </c>
      <c r="E48" s="66" t="s">
        <v>587</v>
      </c>
      <c r="F48" s="66" t="s">
        <v>230</v>
      </c>
      <c r="G48" s="66" t="s">
        <v>408</v>
      </c>
      <c r="H48" s="66" t="s">
        <v>469</v>
      </c>
      <c r="I48" s="66" t="s">
        <v>70</v>
      </c>
      <c r="J48" s="66" t="s">
        <v>70</v>
      </c>
      <c r="K48" s="66">
        <v>58.8</v>
      </c>
      <c r="L48" s="297">
        <f t="shared" si="4"/>
        <v>0</v>
      </c>
      <c r="M48" s="219" t="s">
        <v>493</v>
      </c>
      <c r="N48" s="218">
        <f>IF(OR(M48="nio",M48="eigen dienst"),0,IF(M48&gt;0,M48*K48/O48,0))*VLOOKUP(B48,'2-Kosten per locatie'!$A$14:$C$34,3,FALSE)</f>
        <v>0</v>
      </c>
      <c r="O48" s="298">
        <f>IF(OR(M48="nio",M48="eigen dienst"),0,IF(M48&gt;0,VLOOKUP(H48,'3-Productie normen'!A:J,VLOOKUP(M48,'3-Productie normen'!$B$34:$C$35,2,FALSE),FALSE)))</f>
        <v>0</v>
      </c>
      <c r="P48" s="299" t="str">
        <f>VLOOKUP(H48,'3-Productie normen'!A:L,12,FALSE)</f>
        <v>L</v>
      </c>
      <c r="Q48" s="299"/>
      <c r="S48" s="300">
        <f t="shared" si="5"/>
        <v>0</v>
      </c>
    </row>
    <row r="49" spans="1:19" ht="14.15" customHeight="1">
      <c r="A49" s="70">
        <v>49</v>
      </c>
      <c r="B49" s="66" t="s">
        <v>203</v>
      </c>
      <c r="C49" s="464" t="s">
        <v>477</v>
      </c>
      <c r="D49" s="464" t="s">
        <v>617</v>
      </c>
      <c r="E49" s="66" t="s">
        <v>587</v>
      </c>
      <c r="F49" s="66" t="s">
        <v>231</v>
      </c>
      <c r="G49" s="66" t="s">
        <v>408</v>
      </c>
      <c r="H49" s="66" t="s">
        <v>469</v>
      </c>
      <c r="I49" s="66" t="s">
        <v>70</v>
      </c>
      <c r="J49" s="66" t="s">
        <v>70</v>
      </c>
      <c r="K49" s="66">
        <v>58.8</v>
      </c>
      <c r="L49" s="297">
        <f t="shared" si="4"/>
        <v>0</v>
      </c>
      <c r="M49" s="219" t="s">
        <v>493</v>
      </c>
      <c r="N49" s="218">
        <f>IF(OR(M49="nio",M49="eigen dienst"),0,IF(M49&gt;0,M49*K49/O49,0))*VLOOKUP(B49,'2-Kosten per locatie'!$A$14:$C$34,3,FALSE)</f>
        <v>0</v>
      </c>
      <c r="O49" s="298">
        <f>IF(OR(M49="nio",M49="eigen dienst"),0,IF(M49&gt;0,VLOOKUP(H49,'3-Productie normen'!A:J,VLOOKUP(M49,'3-Productie normen'!$B$34:$C$35,2,FALSE),FALSE)))</f>
        <v>0</v>
      </c>
      <c r="P49" s="299" t="str">
        <f>VLOOKUP(H49,'3-Productie normen'!A:L,12,FALSE)</f>
        <v>L</v>
      </c>
      <c r="Q49" s="299"/>
      <c r="S49" s="300">
        <f t="shared" si="5"/>
        <v>0</v>
      </c>
    </row>
    <row r="50" spans="1:19" ht="14.15" customHeight="1">
      <c r="A50" s="70">
        <v>50</v>
      </c>
      <c r="B50" s="66" t="s">
        <v>203</v>
      </c>
      <c r="C50" s="464" t="s">
        <v>477</v>
      </c>
      <c r="D50" s="464" t="s">
        <v>617</v>
      </c>
      <c r="E50" s="66" t="s">
        <v>587</v>
      </c>
      <c r="F50" s="66" t="s">
        <v>232</v>
      </c>
      <c r="G50" s="66" t="s">
        <v>420</v>
      </c>
      <c r="H50" s="66" t="s">
        <v>37</v>
      </c>
      <c r="I50" s="66" t="s">
        <v>463</v>
      </c>
      <c r="J50" s="66" t="s">
        <v>179</v>
      </c>
      <c r="K50" s="66">
        <v>6.9</v>
      </c>
      <c r="L50" s="297">
        <f t="shared" si="4"/>
        <v>0</v>
      </c>
      <c r="M50" s="219" t="s">
        <v>493</v>
      </c>
      <c r="N50" s="218">
        <f>IF(OR(M50="nio",M50="eigen dienst"),0,IF(M50&gt;0,M50*K50/O50,0))*VLOOKUP(B50,'2-Kosten per locatie'!$A$14:$C$34,3,FALSE)</f>
        <v>0</v>
      </c>
      <c r="O50" s="298">
        <f>IF(OR(M50="nio",M50="eigen dienst"),0,IF(M50&gt;0,VLOOKUP(H50,'3-Productie normen'!A:J,VLOOKUP(M50,'3-Productie normen'!$B$34:$C$35,2,FALSE),FALSE)))</f>
        <v>0</v>
      </c>
      <c r="P50" s="299" t="str">
        <f>VLOOKUP(H50,'3-Productie normen'!A:L,12,FALSE)</f>
        <v>S</v>
      </c>
      <c r="Q50" s="299"/>
      <c r="S50" s="300">
        <f t="shared" si="5"/>
        <v>0</v>
      </c>
    </row>
    <row r="51" spans="1:19" ht="14.15" customHeight="1">
      <c r="A51" s="70">
        <v>51</v>
      </c>
      <c r="B51" s="66" t="s">
        <v>203</v>
      </c>
      <c r="C51" s="464" t="s">
        <v>477</v>
      </c>
      <c r="D51" s="464" t="s">
        <v>617</v>
      </c>
      <c r="E51" s="66" t="s">
        <v>587</v>
      </c>
      <c r="F51" s="66" t="s">
        <v>233</v>
      </c>
      <c r="G51" s="66" t="s">
        <v>419</v>
      </c>
      <c r="H51" s="66" t="s">
        <v>37</v>
      </c>
      <c r="I51" s="66" t="s">
        <v>463</v>
      </c>
      <c r="J51" s="66" t="s">
        <v>179</v>
      </c>
      <c r="K51" s="66">
        <v>6.9</v>
      </c>
      <c r="L51" s="297">
        <f t="shared" si="4"/>
        <v>0</v>
      </c>
      <c r="M51" s="219" t="s">
        <v>493</v>
      </c>
      <c r="N51" s="218">
        <f>IF(OR(M51="nio",M51="eigen dienst"),0,IF(M51&gt;0,M51*K51/O51,0))*VLOOKUP(B51,'2-Kosten per locatie'!$A$14:$C$34,3,FALSE)</f>
        <v>0</v>
      </c>
      <c r="O51" s="298">
        <f>IF(OR(M51="nio",M51="eigen dienst"),0,IF(M51&gt;0,VLOOKUP(H51,'3-Productie normen'!A:J,VLOOKUP(M51,'3-Productie normen'!$B$34:$C$35,2,FALSE),FALSE)))</f>
        <v>0</v>
      </c>
      <c r="P51" s="299" t="str">
        <f>VLOOKUP(H51,'3-Productie normen'!A:L,12,FALSE)</f>
        <v>S</v>
      </c>
      <c r="Q51" s="299"/>
      <c r="S51" s="300">
        <f t="shared" si="5"/>
        <v>0</v>
      </c>
    </row>
    <row r="52" spans="1:19" ht="14.15" customHeight="1">
      <c r="A52" s="70">
        <v>52</v>
      </c>
      <c r="B52" s="66" t="s">
        <v>203</v>
      </c>
      <c r="C52" s="464" t="s">
        <v>477</v>
      </c>
      <c r="D52" s="464" t="s">
        <v>617</v>
      </c>
      <c r="E52" s="66" t="s">
        <v>587</v>
      </c>
      <c r="F52" s="66" t="s">
        <v>234</v>
      </c>
      <c r="G52" s="66" t="s">
        <v>413</v>
      </c>
      <c r="H52" s="66" t="s">
        <v>413</v>
      </c>
      <c r="I52" s="66" t="s">
        <v>70</v>
      </c>
      <c r="J52" s="66" t="s">
        <v>70</v>
      </c>
      <c r="K52" s="66">
        <v>202.5</v>
      </c>
      <c r="L52" s="297">
        <f t="shared" ref="L52:L85" si="6">SUM(M52:M52)</f>
        <v>0</v>
      </c>
      <c r="M52" s="219" t="s">
        <v>493</v>
      </c>
      <c r="N52" s="218">
        <f>IF(OR(M52="nio",M52="eigen dienst"),0,IF(M52&gt;0,M52*K52/O52,0))*VLOOKUP(B52,'2-Kosten per locatie'!$A$14:$C$34,3,FALSE)</f>
        <v>0</v>
      </c>
      <c r="O52" s="298">
        <f>IF(OR(M52="nio",M52="eigen dienst"),0,IF(M52&gt;0,VLOOKUP(H52,'3-Productie normen'!A:J,VLOOKUP(M52,'3-Productie normen'!$B$34:$C$35,2,FALSE),FALSE)))</f>
        <v>0</v>
      </c>
      <c r="P52" s="299" t="str">
        <f>VLOOKUP(H52,'3-Productie normen'!A:L,12,FALSE)</f>
        <v>V</v>
      </c>
      <c r="Q52" s="299"/>
      <c r="S52" s="300">
        <f t="shared" ref="S52:S85" si="7">L52*K52</f>
        <v>0</v>
      </c>
    </row>
    <row r="53" spans="1:19" ht="14.15" customHeight="1">
      <c r="A53" s="70">
        <v>53</v>
      </c>
      <c r="B53" s="66" t="s">
        <v>203</v>
      </c>
      <c r="C53" s="464" t="s">
        <v>477</v>
      </c>
      <c r="D53" s="464" t="s">
        <v>617</v>
      </c>
      <c r="E53" s="66" t="s">
        <v>587</v>
      </c>
      <c r="F53" s="66" t="s">
        <v>235</v>
      </c>
      <c r="G53" s="66" t="s">
        <v>409</v>
      </c>
      <c r="H53" s="66" t="s">
        <v>35</v>
      </c>
      <c r="I53" s="66" t="s">
        <v>70</v>
      </c>
      <c r="J53" s="66" t="s">
        <v>70</v>
      </c>
      <c r="K53" s="66">
        <v>26.2</v>
      </c>
      <c r="L53" s="297">
        <f t="shared" si="6"/>
        <v>0</v>
      </c>
      <c r="M53" s="219" t="s">
        <v>493</v>
      </c>
      <c r="N53" s="218">
        <f>IF(OR(M53="nio",M53="eigen dienst"),0,IF(M53&gt;0,M53*K53/O53,0))*VLOOKUP(B53,'2-Kosten per locatie'!$A$14:$C$34,3,FALSE)</f>
        <v>0</v>
      </c>
      <c r="O53" s="298">
        <f>IF(OR(M53="nio",M53="eigen dienst"),0,IF(M53&gt;0,VLOOKUP(H53,'3-Productie normen'!A:J,VLOOKUP(M53,'3-Productie normen'!$B$34:$C$35,2,FALSE),FALSE)))</f>
        <v>0</v>
      </c>
      <c r="P53" s="299" t="str">
        <f>VLOOKUP(H53,'3-Productie normen'!A:L,12,FALSE)</f>
        <v>B</v>
      </c>
      <c r="Q53" s="299"/>
      <c r="S53" s="300">
        <f t="shared" si="7"/>
        <v>0</v>
      </c>
    </row>
    <row r="54" spans="1:19" ht="14.15" customHeight="1">
      <c r="A54" s="70">
        <v>54</v>
      </c>
      <c r="B54" s="66" t="s">
        <v>203</v>
      </c>
      <c r="C54" s="464" t="s">
        <v>477</v>
      </c>
      <c r="D54" s="464" t="s">
        <v>617</v>
      </c>
      <c r="E54" s="66" t="s">
        <v>587</v>
      </c>
      <c r="F54" s="66" t="s">
        <v>236</v>
      </c>
      <c r="G54" s="66" t="s">
        <v>412</v>
      </c>
      <c r="H54" s="66" t="s">
        <v>41</v>
      </c>
      <c r="I54" s="66" t="s">
        <v>461</v>
      </c>
      <c r="J54" s="66" t="s">
        <v>200</v>
      </c>
      <c r="K54" s="66">
        <v>3.5</v>
      </c>
      <c r="L54" s="297">
        <f t="shared" si="6"/>
        <v>0</v>
      </c>
      <c r="M54" s="219" t="s">
        <v>493</v>
      </c>
      <c r="N54" s="218">
        <f>IF(OR(M54="nio",M54="eigen dienst"),0,IF(M54&gt;0,M54*K54/O54,0))*VLOOKUP(B54,'2-Kosten per locatie'!$A$14:$C$34,3,FALSE)</f>
        <v>0</v>
      </c>
      <c r="O54" s="298">
        <f>IF(OR(M54="nio",M54="eigen dienst"),0,IF(M54&gt;0,VLOOKUP(H54,'3-Productie normen'!A:J,VLOOKUP(M54,'3-Productie normen'!$B$34:$C$35,2,FALSE),FALSE)))</f>
        <v>0</v>
      </c>
      <c r="P54" s="299" t="str">
        <f>VLOOKUP(H54,'3-Productie normen'!A:L,12,FALSE)</f>
        <v>V</v>
      </c>
      <c r="Q54" s="299"/>
      <c r="S54" s="300">
        <f t="shared" si="7"/>
        <v>0</v>
      </c>
    </row>
    <row r="55" spans="1:19" ht="14.15" customHeight="1">
      <c r="A55" s="70">
        <v>55</v>
      </c>
      <c r="B55" s="66" t="s">
        <v>203</v>
      </c>
      <c r="C55" s="464" t="s">
        <v>477</v>
      </c>
      <c r="D55" s="464" t="s">
        <v>617</v>
      </c>
      <c r="E55" s="66" t="s">
        <v>587</v>
      </c>
      <c r="F55" s="66" t="s">
        <v>237</v>
      </c>
      <c r="G55" s="66" t="s">
        <v>415</v>
      </c>
      <c r="H55" s="66" t="s">
        <v>44</v>
      </c>
      <c r="I55" s="66" t="s">
        <v>70</v>
      </c>
      <c r="J55" s="66" t="s">
        <v>70</v>
      </c>
      <c r="K55" s="66">
        <v>2.1</v>
      </c>
      <c r="L55" s="297">
        <f t="shared" si="6"/>
        <v>0</v>
      </c>
      <c r="M55" s="219" t="s">
        <v>493</v>
      </c>
      <c r="N55" s="218">
        <f>IF(OR(M55="nio",M55="eigen dienst"),0,IF(M55&gt;0,M55*K55/O55,0))*VLOOKUP(B55,'2-Kosten per locatie'!$A$14:$C$34,3,FALSE)</f>
        <v>0</v>
      </c>
      <c r="O55" s="298">
        <f>IF(OR(M55="nio",M55="eigen dienst"),0,IF(M55&gt;0,VLOOKUP(H55,'3-Productie normen'!A:J,VLOOKUP(M55,'3-Productie normen'!$B$34:$C$35,2,FALSE),FALSE)))</f>
        <v>0</v>
      </c>
      <c r="P55" s="299" t="str">
        <f>VLOOKUP(H55,'3-Productie normen'!A:L,12,FALSE)</f>
        <v>V</v>
      </c>
      <c r="Q55" s="299"/>
      <c r="S55" s="300">
        <f t="shared" si="7"/>
        <v>0</v>
      </c>
    </row>
    <row r="56" spans="1:19" ht="14.15" customHeight="1">
      <c r="A56" s="70">
        <v>56</v>
      </c>
      <c r="B56" s="66" t="s">
        <v>203</v>
      </c>
      <c r="C56" s="464" t="s">
        <v>477</v>
      </c>
      <c r="D56" s="464" t="s">
        <v>617</v>
      </c>
      <c r="E56" s="66" t="s">
        <v>587</v>
      </c>
      <c r="F56" s="66" t="s">
        <v>221</v>
      </c>
      <c r="G56" s="66" t="s">
        <v>418</v>
      </c>
      <c r="H56" s="66" t="s">
        <v>44</v>
      </c>
      <c r="I56" s="66" t="s">
        <v>70</v>
      </c>
      <c r="J56" s="66" t="s">
        <v>70</v>
      </c>
      <c r="K56" s="66">
        <v>6.8</v>
      </c>
      <c r="L56" s="297">
        <f t="shared" si="6"/>
        <v>0</v>
      </c>
      <c r="M56" s="219" t="s">
        <v>493</v>
      </c>
      <c r="N56" s="218">
        <f>IF(OR(M56="nio",M56="eigen dienst"),0,IF(M56&gt;0,M56*K56/O56,0))*VLOOKUP(B56,'2-Kosten per locatie'!$A$14:$C$34,3,FALSE)</f>
        <v>0</v>
      </c>
      <c r="O56" s="298">
        <f>IF(OR(M56="nio",M56="eigen dienst"),0,IF(M56&gt;0,VLOOKUP(H56,'3-Productie normen'!A:J,VLOOKUP(M56,'3-Productie normen'!$B$34:$C$35,2,FALSE),FALSE)))</f>
        <v>0</v>
      </c>
      <c r="P56" s="299" t="str">
        <f>VLOOKUP(H56,'3-Productie normen'!A:L,12,FALSE)</f>
        <v>V</v>
      </c>
      <c r="Q56" s="299"/>
      <c r="S56" s="300">
        <f t="shared" si="7"/>
        <v>0</v>
      </c>
    </row>
    <row r="57" spans="1:19" ht="14.15" customHeight="1">
      <c r="A57" s="70">
        <v>57</v>
      </c>
      <c r="B57" s="66" t="s">
        <v>203</v>
      </c>
      <c r="C57" s="464" t="s">
        <v>477</v>
      </c>
      <c r="D57" s="464" t="s">
        <v>617</v>
      </c>
      <c r="E57" s="66" t="s">
        <v>587</v>
      </c>
      <c r="F57" s="66" t="s">
        <v>239</v>
      </c>
      <c r="G57" s="66" t="s">
        <v>423</v>
      </c>
      <c r="H57" s="66" t="s">
        <v>37</v>
      </c>
      <c r="I57" s="66" t="s">
        <v>463</v>
      </c>
      <c r="J57" s="66" t="s">
        <v>179</v>
      </c>
      <c r="K57" s="66">
        <v>5</v>
      </c>
      <c r="L57" s="297">
        <f t="shared" si="6"/>
        <v>0</v>
      </c>
      <c r="M57" s="219" t="s">
        <v>493</v>
      </c>
      <c r="N57" s="218">
        <f>IF(OR(M57="nio",M57="eigen dienst"),0,IF(M57&gt;0,M57*K57/O57,0))*VLOOKUP(B57,'2-Kosten per locatie'!$A$14:$C$34,3,FALSE)</f>
        <v>0</v>
      </c>
      <c r="O57" s="298">
        <f>IF(OR(M57="nio",M57="eigen dienst"),0,IF(M57&gt;0,VLOOKUP(H57,'3-Productie normen'!A:J,VLOOKUP(M57,'3-Productie normen'!$B$34:$C$35,2,FALSE),FALSE)))</f>
        <v>0</v>
      </c>
      <c r="P57" s="299" t="str">
        <f>VLOOKUP(H57,'3-Productie normen'!A:L,12,FALSE)</f>
        <v>S</v>
      </c>
      <c r="Q57" s="299"/>
      <c r="S57" s="300">
        <f t="shared" si="7"/>
        <v>0</v>
      </c>
    </row>
    <row r="58" spans="1:19" ht="14.15" hidden="1" customHeight="1">
      <c r="A58" s="70">
        <v>58</v>
      </c>
      <c r="B58" s="66" t="s">
        <v>203</v>
      </c>
      <c r="C58" s="464" t="s">
        <v>477</v>
      </c>
      <c r="D58" s="464" t="s">
        <v>617</v>
      </c>
      <c r="E58" s="66" t="s">
        <v>587</v>
      </c>
      <c r="F58" s="66" t="s">
        <v>240</v>
      </c>
      <c r="G58" s="66" t="s">
        <v>416</v>
      </c>
      <c r="H58" s="66" t="s">
        <v>492</v>
      </c>
      <c r="I58" s="66" t="s">
        <v>72</v>
      </c>
      <c r="J58" s="66" t="s">
        <v>200</v>
      </c>
      <c r="K58" s="66">
        <v>9.5</v>
      </c>
      <c r="L58" s="297">
        <f t="shared" si="6"/>
        <v>0</v>
      </c>
      <c r="M58" s="219" t="s">
        <v>491</v>
      </c>
      <c r="N58" s="218">
        <f>IF(OR(M58="nio",M58="eigen dienst"),0,IF(M58&gt;0,M58*K58/O58,0))*VLOOKUP(B58,'2-Kosten per locatie'!$A$14:$C$34,3,FALSE)</f>
        <v>0</v>
      </c>
      <c r="O58" s="298">
        <f>IF(OR(M58="nio",M58="eigen dienst"),0,IF(M58&gt;0,VLOOKUP(H58,'3-Productie normen'!A:J,VLOOKUP(M58,'3-Productie normen'!$B$34:$C$35,2,FALSE),FALSE)))</f>
        <v>0</v>
      </c>
      <c r="P58" s="299">
        <f>VLOOKUP(H58,'3-Productie normen'!A:L,12,FALSE)</f>
        <v>0</v>
      </c>
      <c r="Q58" s="299"/>
      <c r="S58" s="300">
        <f t="shared" si="7"/>
        <v>0</v>
      </c>
    </row>
    <row r="59" spans="1:19" ht="14.15" customHeight="1">
      <c r="A59" s="70">
        <v>59</v>
      </c>
      <c r="B59" s="66" t="s">
        <v>203</v>
      </c>
      <c r="C59" s="464" t="s">
        <v>477</v>
      </c>
      <c r="D59" s="464" t="s">
        <v>617</v>
      </c>
      <c r="E59" s="66" t="s">
        <v>587</v>
      </c>
      <c r="F59" s="66" t="s">
        <v>241</v>
      </c>
      <c r="G59" s="66" t="s">
        <v>409</v>
      </c>
      <c r="H59" s="66" t="s">
        <v>35</v>
      </c>
      <c r="I59" s="66" t="s">
        <v>70</v>
      </c>
      <c r="J59" s="66" t="s">
        <v>70</v>
      </c>
      <c r="K59" s="66">
        <v>11.2</v>
      </c>
      <c r="L59" s="297">
        <f t="shared" si="6"/>
        <v>0</v>
      </c>
      <c r="M59" s="219" t="s">
        <v>493</v>
      </c>
      <c r="N59" s="218">
        <f>IF(OR(M59="nio",M59="eigen dienst"),0,IF(M59&gt;0,M59*K59/O59,0))*VLOOKUP(B59,'2-Kosten per locatie'!$A$14:$C$34,3,FALSE)</f>
        <v>0</v>
      </c>
      <c r="O59" s="298">
        <f>IF(OR(M59="nio",M59="eigen dienst"),0,IF(M59&gt;0,VLOOKUP(H59,'3-Productie normen'!A:J,VLOOKUP(M59,'3-Productie normen'!$B$34:$C$35,2,FALSE),FALSE)))</f>
        <v>0</v>
      </c>
      <c r="P59" s="299" t="str">
        <f>VLOOKUP(H59,'3-Productie normen'!A:L,12,FALSE)</f>
        <v>B</v>
      </c>
      <c r="Q59" s="299"/>
      <c r="S59" s="300">
        <f t="shared" si="7"/>
        <v>0</v>
      </c>
    </row>
    <row r="60" spans="1:19" ht="14.15" customHeight="1">
      <c r="A60" s="70">
        <v>60</v>
      </c>
      <c r="B60" s="66" t="s">
        <v>203</v>
      </c>
      <c r="C60" s="464" t="s">
        <v>477</v>
      </c>
      <c r="D60" s="464" t="s">
        <v>617</v>
      </c>
      <c r="E60" s="66" t="s">
        <v>587</v>
      </c>
      <c r="F60" s="66" t="s">
        <v>242</v>
      </c>
      <c r="G60" s="66" t="s">
        <v>405</v>
      </c>
      <c r="H60" s="66" t="s">
        <v>39</v>
      </c>
      <c r="I60" s="66" t="s">
        <v>70</v>
      </c>
      <c r="J60" s="66" t="s">
        <v>70</v>
      </c>
      <c r="K60" s="66">
        <v>46.3</v>
      </c>
      <c r="L60" s="297">
        <f t="shared" si="6"/>
        <v>0</v>
      </c>
      <c r="M60" s="219" t="s">
        <v>493</v>
      </c>
      <c r="N60" s="218">
        <f>IF(OR(M60="nio",M60="eigen dienst"),0,IF(M60&gt;0,M60*K60/O60,0))*VLOOKUP(B60,'2-Kosten per locatie'!$A$14:$C$34,3,FALSE)</f>
        <v>0</v>
      </c>
      <c r="O60" s="298">
        <f>IF(OR(M60="nio",M60="eigen dienst"),0,IF(M60&gt;0,VLOOKUP(H60,'3-Productie normen'!A:J,VLOOKUP(M60,'3-Productie normen'!$B$34:$C$35,2,FALSE),FALSE)))</f>
        <v>0</v>
      </c>
      <c r="P60" s="299" t="str">
        <f>VLOOKUP(H60,'3-Productie normen'!A:L,12,FALSE)</f>
        <v>V</v>
      </c>
      <c r="Q60" s="299"/>
      <c r="S60" s="300">
        <f t="shared" si="7"/>
        <v>0</v>
      </c>
    </row>
    <row r="61" spans="1:19" ht="14.15" customHeight="1">
      <c r="A61" s="70">
        <v>61</v>
      </c>
      <c r="B61" s="66" t="s">
        <v>203</v>
      </c>
      <c r="C61" s="464" t="s">
        <v>477</v>
      </c>
      <c r="D61" s="464" t="s">
        <v>617</v>
      </c>
      <c r="E61" s="66" t="s">
        <v>587</v>
      </c>
      <c r="F61" s="66" t="s">
        <v>243</v>
      </c>
      <c r="G61" s="66" t="s">
        <v>414</v>
      </c>
      <c r="H61" s="66" t="s">
        <v>43</v>
      </c>
      <c r="I61" s="66" t="s">
        <v>70</v>
      </c>
      <c r="J61" s="66" t="s">
        <v>70</v>
      </c>
      <c r="K61" s="66">
        <v>22.3</v>
      </c>
      <c r="L61" s="297">
        <f t="shared" si="6"/>
        <v>0</v>
      </c>
      <c r="M61" s="219" t="s">
        <v>493</v>
      </c>
      <c r="N61" s="218">
        <f>IF(OR(M61="nio",M61="eigen dienst"),0,IF(M61&gt;0,M61*K61/O61,0))*VLOOKUP(B61,'2-Kosten per locatie'!$A$14:$C$34,3,FALSE)</f>
        <v>0</v>
      </c>
      <c r="O61" s="298">
        <f>IF(OR(M61="nio",M61="eigen dienst"),0,IF(M61&gt;0,VLOOKUP(H61,'3-Productie normen'!A:J,VLOOKUP(M61,'3-Productie normen'!$B$34:$C$35,2,FALSE),FALSE)))</f>
        <v>0</v>
      </c>
      <c r="P61" s="299" t="str">
        <f>VLOOKUP(H61,'3-Productie normen'!A:L,12,FALSE)</f>
        <v>B</v>
      </c>
      <c r="Q61" s="299"/>
      <c r="S61" s="300">
        <f t="shared" si="7"/>
        <v>0</v>
      </c>
    </row>
    <row r="62" spans="1:19" ht="14.15" customHeight="1">
      <c r="A62" s="70">
        <v>62</v>
      </c>
      <c r="B62" s="66" t="s">
        <v>203</v>
      </c>
      <c r="C62" s="464" t="s">
        <v>477</v>
      </c>
      <c r="D62" s="464" t="s">
        <v>617</v>
      </c>
      <c r="E62" s="66" t="s">
        <v>587</v>
      </c>
      <c r="F62" s="66" t="s">
        <v>244</v>
      </c>
      <c r="G62" s="66" t="s">
        <v>408</v>
      </c>
      <c r="H62" s="66" t="s">
        <v>469</v>
      </c>
      <c r="I62" s="66" t="s">
        <v>70</v>
      </c>
      <c r="J62" s="66" t="s">
        <v>70</v>
      </c>
      <c r="K62" s="66">
        <v>61</v>
      </c>
      <c r="L62" s="297">
        <f t="shared" si="6"/>
        <v>0</v>
      </c>
      <c r="M62" s="219" t="s">
        <v>493</v>
      </c>
      <c r="N62" s="218">
        <f>IF(OR(M62="nio",M62="eigen dienst"),0,IF(M62&gt;0,M62*K62/O62,0))*VLOOKUP(B62,'2-Kosten per locatie'!$A$14:$C$34,3,FALSE)</f>
        <v>0</v>
      </c>
      <c r="O62" s="298">
        <f>IF(OR(M62="nio",M62="eigen dienst"),0,IF(M62&gt;0,VLOOKUP(H62,'3-Productie normen'!A:J,VLOOKUP(M62,'3-Productie normen'!$B$34:$C$35,2,FALSE),FALSE)))</f>
        <v>0</v>
      </c>
      <c r="P62" s="299" t="str">
        <f>VLOOKUP(H62,'3-Productie normen'!A:L,12,FALSE)</f>
        <v>L</v>
      </c>
      <c r="Q62" s="299"/>
      <c r="S62" s="300">
        <f t="shared" si="7"/>
        <v>0</v>
      </c>
    </row>
    <row r="63" spans="1:19" ht="14.15" customHeight="1">
      <c r="A63" s="70">
        <v>63</v>
      </c>
      <c r="B63" s="66" t="s">
        <v>203</v>
      </c>
      <c r="C63" s="464" t="s">
        <v>477</v>
      </c>
      <c r="D63" s="464" t="s">
        <v>617</v>
      </c>
      <c r="E63" s="66" t="s">
        <v>587</v>
      </c>
      <c r="F63" s="66" t="s">
        <v>245</v>
      </c>
      <c r="G63" s="66" t="s">
        <v>408</v>
      </c>
      <c r="H63" s="66" t="s">
        <v>469</v>
      </c>
      <c r="I63" s="66" t="s">
        <v>70</v>
      </c>
      <c r="J63" s="66" t="s">
        <v>70</v>
      </c>
      <c r="K63" s="66">
        <v>61</v>
      </c>
      <c r="L63" s="297">
        <f t="shared" si="6"/>
        <v>0</v>
      </c>
      <c r="M63" s="219" t="s">
        <v>493</v>
      </c>
      <c r="N63" s="218">
        <f>IF(OR(M63="nio",M63="eigen dienst"),0,IF(M63&gt;0,M63*K63/O63,0))*VLOOKUP(B63,'2-Kosten per locatie'!$A$14:$C$34,3,FALSE)</f>
        <v>0</v>
      </c>
      <c r="O63" s="298">
        <f>IF(OR(M63="nio",M63="eigen dienst"),0,IF(M63&gt;0,VLOOKUP(H63,'3-Productie normen'!A:J,VLOOKUP(M63,'3-Productie normen'!$B$34:$C$35,2,FALSE),FALSE)))</f>
        <v>0</v>
      </c>
      <c r="P63" s="299" t="str">
        <f>VLOOKUP(H63,'3-Productie normen'!A:L,12,FALSE)</f>
        <v>L</v>
      </c>
      <c r="Q63" s="299"/>
      <c r="S63" s="300">
        <f t="shared" si="7"/>
        <v>0</v>
      </c>
    </row>
    <row r="64" spans="1:19" ht="14.15" customHeight="1">
      <c r="A64" s="70">
        <v>64</v>
      </c>
      <c r="B64" s="66" t="s">
        <v>203</v>
      </c>
      <c r="C64" s="464" t="s">
        <v>477</v>
      </c>
      <c r="D64" s="464" t="s">
        <v>617</v>
      </c>
      <c r="E64" s="66" t="s">
        <v>587</v>
      </c>
      <c r="F64" s="66" t="s">
        <v>246</v>
      </c>
      <c r="G64" s="66" t="s">
        <v>411</v>
      </c>
      <c r="H64" s="66" t="s">
        <v>44</v>
      </c>
      <c r="I64" s="66" t="s">
        <v>70</v>
      </c>
      <c r="J64" s="66" t="s">
        <v>70</v>
      </c>
      <c r="K64" s="66">
        <v>7.6</v>
      </c>
      <c r="L64" s="297">
        <f t="shared" si="6"/>
        <v>0</v>
      </c>
      <c r="M64" s="219" t="s">
        <v>493</v>
      </c>
      <c r="N64" s="218">
        <f>IF(OR(M64="nio",M64="eigen dienst"),0,IF(M64&gt;0,M64*K64/O64,0))*VLOOKUP(B64,'2-Kosten per locatie'!$A$14:$C$34,3,FALSE)</f>
        <v>0</v>
      </c>
      <c r="O64" s="298">
        <f>IF(OR(M64="nio",M64="eigen dienst"),0,IF(M64&gt;0,VLOOKUP(H64,'3-Productie normen'!A:J,VLOOKUP(M64,'3-Productie normen'!$B$34:$C$35,2,FALSE),FALSE)))</f>
        <v>0</v>
      </c>
      <c r="P64" s="299" t="str">
        <f>VLOOKUP(H64,'3-Productie normen'!A:L,12,FALSE)</f>
        <v>V</v>
      </c>
      <c r="Q64" s="299"/>
      <c r="S64" s="300">
        <f t="shared" si="7"/>
        <v>0</v>
      </c>
    </row>
    <row r="65" spans="1:19" ht="14.15" customHeight="1">
      <c r="A65" s="70">
        <v>65</v>
      </c>
      <c r="B65" s="66" t="s">
        <v>203</v>
      </c>
      <c r="C65" s="464" t="s">
        <v>477</v>
      </c>
      <c r="D65" s="464" t="s">
        <v>617</v>
      </c>
      <c r="E65" s="66" t="s">
        <v>587</v>
      </c>
      <c r="F65" s="66" t="s">
        <v>247</v>
      </c>
      <c r="G65" s="66" t="s">
        <v>407</v>
      </c>
      <c r="H65" s="66" t="s">
        <v>37</v>
      </c>
      <c r="I65" s="66" t="s">
        <v>463</v>
      </c>
      <c r="J65" s="66" t="s">
        <v>179</v>
      </c>
      <c r="K65" s="66">
        <v>3.3</v>
      </c>
      <c r="L65" s="297">
        <f t="shared" si="6"/>
        <v>0</v>
      </c>
      <c r="M65" s="219" t="s">
        <v>493</v>
      </c>
      <c r="N65" s="218">
        <f>IF(OR(M65="nio",M65="eigen dienst"),0,IF(M65&gt;0,M65*K65/O65,0))*VLOOKUP(B65,'2-Kosten per locatie'!$A$14:$C$34,3,FALSE)</f>
        <v>0</v>
      </c>
      <c r="O65" s="298">
        <f>IF(OR(M65="nio",M65="eigen dienst"),0,IF(M65&gt;0,VLOOKUP(H65,'3-Productie normen'!A:J,VLOOKUP(M65,'3-Productie normen'!$B$34:$C$35,2,FALSE),FALSE)))</f>
        <v>0</v>
      </c>
      <c r="P65" s="299" t="str">
        <f>VLOOKUP(H65,'3-Productie normen'!A:L,12,FALSE)</f>
        <v>S</v>
      </c>
      <c r="Q65" s="299"/>
      <c r="S65" s="300">
        <f t="shared" si="7"/>
        <v>0</v>
      </c>
    </row>
    <row r="66" spans="1:19" ht="14.15" customHeight="1">
      <c r="A66" s="70">
        <v>66</v>
      </c>
      <c r="B66" s="66" t="s">
        <v>203</v>
      </c>
      <c r="C66" s="464" t="s">
        <v>477</v>
      </c>
      <c r="D66" s="464" t="s">
        <v>617</v>
      </c>
      <c r="E66" s="66" t="s">
        <v>587</v>
      </c>
      <c r="F66" s="66" t="s">
        <v>222</v>
      </c>
      <c r="G66" s="66" t="s">
        <v>408</v>
      </c>
      <c r="H66" s="66" t="s">
        <v>469</v>
      </c>
      <c r="I66" s="66" t="s">
        <v>70</v>
      </c>
      <c r="J66" s="66" t="s">
        <v>70</v>
      </c>
      <c r="K66" s="66">
        <v>57.1</v>
      </c>
      <c r="L66" s="297">
        <f t="shared" si="6"/>
        <v>0</v>
      </c>
      <c r="M66" s="219" t="s">
        <v>493</v>
      </c>
      <c r="N66" s="218">
        <f>IF(OR(M66="nio",M66="eigen dienst"),0,IF(M66&gt;0,M66*K66/O66,0))*VLOOKUP(B66,'2-Kosten per locatie'!$A$14:$C$34,3,FALSE)</f>
        <v>0</v>
      </c>
      <c r="O66" s="298">
        <f>IF(OR(M66="nio",M66="eigen dienst"),0,IF(M66&gt;0,VLOOKUP(H66,'3-Productie normen'!A:J,VLOOKUP(M66,'3-Productie normen'!$B$34:$C$35,2,FALSE),FALSE)))</f>
        <v>0</v>
      </c>
      <c r="P66" s="299" t="str">
        <f>VLOOKUP(H66,'3-Productie normen'!A:L,12,FALSE)</f>
        <v>L</v>
      </c>
      <c r="Q66" s="299"/>
      <c r="S66" s="300">
        <f t="shared" si="7"/>
        <v>0</v>
      </c>
    </row>
    <row r="67" spans="1:19" ht="14.15" customHeight="1">
      <c r="A67" s="70">
        <v>67</v>
      </c>
      <c r="B67" s="66" t="s">
        <v>203</v>
      </c>
      <c r="C67" s="464" t="s">
        <v>477</v>
      </c>
      <c r="D67" s="464" t="s">
        <v>617</v>
      </c>
      <c r="E67" s="66" t="s">
        <v>587</v>
      </c>
      <c r="F67" s="66" t="s">
        <v>248</v>
      </c>
      <c r="G67" s="66" t="s">
        <v>407</v>
      </c>
      <c r="H67" s="66" t="s">
        <v>37</v>
      </c>
      <c r="I67" s="66" t="s">
        <v>463</v>
      </c>
      <c r="J67" s="66" t="s">
        <v>179</v>
      </c>
      <c r="K67" s="66">
        <v>5.6</v>
      </c>
      <c r="L67" s="297">
        <f t="shared" si="6"/>
        <v>0</v>
      </c>
      <c r="M67" s="219" t="s">
        <v>493</v>
      </c>
      <c r="N67" s="218">
        <f>IF(OR(M67="nio",M67="eigen dienst"),0,IF(M67&gt;0,M67*K67/O67,0))*VLOOKUP(B67,'2-Kosten per locatie'!$A$14:$C$34,3,FALSE)</f>
        <v>0</v>
      </c>
      <c r="O67" s="298">
        <f>IF(OR(M67="nio",M67="eigen dienst"),0,IF(M67&gt;0,VLOOKUP(H67,'3-Productie normen'!A:J,VLOOKUP(M67,'3-Productie normen'!$B$34:$C$35,2,FALSE),FALSE)))</f>
        <v>0</v>
      </c>
      <c r="P67" s="299" t="str">
        <f>VLOOKUP(H67,'3-Productie normen'!A:L,12,FALSE)</f>
        <v>S</v>
      </c>
      <c r="Q67" s="299"/>
      <c r="S67" s="300">
        <f t="shared" si="7"/>
        <v>0</v>
      </c>
    </row>
    <row r="68" spans="1:19" ht="14.15" customHeight="1">
      <c r="A68" s="70">
        <v>68</v>
      </c>
      <c r="B68" s="66" t="s">
        <v>203</v>
      </c>
      <c r="C68" s="464" t="s">
        <v>477</v>
      </c>
      <c r="D68" s="464" t="s">
        <v>617</v>
      </c>
      <c r="E68" s="66" t="s">
        <v>587</v>
      </c>
      <c r="F68" s="66" t="s">
        <v>249</v>
      </c>
      <c r="G68" s="66" t="s">
        <v>47</v>
      </c>
      <c r="H68" s="66" t="s">
        <v>47</v>
      </c>
      <c r="I68" s="66" t="s">
        <v>460</v>
      </c>
      <c r="J68" s="66" t="s">
        <v>201</v>
      </c>
      <c r="K68" s="66">
        <v>4</v>
      </c>
      <c r="L68" s="297">
        <f t="shared" si="6"/>
        <v>0</v>
      </c>
      <c r="M68" s="219" t="s">
        <v>493</v>
      </c>
      <c r="N68" s="218">
        <f>IF(OR(M68="nio",M68="eigen dienst"),0,IF(M68&gt;0,M68*K68/O68,0))*VLOOKUP(B68,'2-Kosten per locatie'!$A$14:$C$34,3,FALSE)</f>
        <v>0</v>
      </c>
      <c r="O68" s="298">
        <f>IF(OR(M68="nio",M68="eigen dienst"),0,IF(M68&gt;0,VLOOKUP(H68,'3-Productie normen'!A:J,VLOOKUP(M68,'3-Productie normen'!$B$34:$C$35,2,FALSE),FALSE)))</f>
        <v>0</v>
      </c>
      <c r="P68" s="299" t="str">
        <f>VLOOKUP(H68,'3-Productie normen'!A:L,12,FALSE)</f>
        <v>V</v>
      </c>
      <c r="Q68" s="299"/>
      <c r="S68" s="300">
        <f t="shared" si="7"/>
        <v>0</v>
      </c>
    </row>
    <row r="69" spans="1:19" ht="14.15" customHeight="1">
      <c r="A69" s="70">
        <v>69</v>
      </c>
      <c r="B69" s="66" t="s">
        <v>203</v>
      </c>
      <c r="C69" s="464" t="s">
        <v>477</v>
      </c>
      <c r="D69" s="464" t="s">
        <v>617</v>
      </c>
      <c r="E69" s="66" t="s">
        <v>587</v>
      </c>
      <c r="F69" s="66" t="s">
        <v>250</v>
      </c>
      <c r="G69" s="66" t="s">
        <v>408</v>
      </c>
      <c r="H69" s="66" t="s">
        <v>469</v>
      </c>
      <c r="I69" s="66" t="s">
        <v>70</v>
      </c>
      <c r="J69" s="66" t="s">
        <v>70</v>
      </c>
      <c r="K69" s="66">
        <v>79.7</v>
      </c>
      <c r="L69" s="297">
        <f t="shared" si="6"/>
        <v>0</v>
      </c>
      <c r="M69" s="219" t="s">
        <v>493</v>
      </c>
      <c r="N69" s="218">
        <f>IF(OR(M69="nio",M69="eigen dienst"),0,IF(M69&gt;0,M69*K69/O69,0))*VLOOKUP(B69,'2-Kosten per locatie'!$A$14:$C$34,3,FALSE)</f>
        <v>0</v>
      </c>
      <c r="O69" s="298">
        <f>IF(OR(M69="nio",M69="eigen dienst"),0,IF(M69&gt;0,VLOOKUP(H69,'3-Productie normen'!A:J,VLOOKUP(M69,'3-Productie normen'!$B$34:$C$35,2,FALSE),FALSE)))</f>
        <v>0</v>
      </c>
      <c r="P69" s="299" t="str">
        <f>VLOOKUP(H69,'3-Productie normen'!A:L,12,FALSE)</f>
        <v>L</v>
      </c>
      <c r="Q69" s="299"/>
      <c r="S69" s="300">
        <f t="shared" si="7"/>
        <v>0</v>
      </c>
    </row>
    <row r="70" spans="1:19" ht="14.15" customHeight="1">
      <c r="A70" s="70">
        <v>70</v>
      </c>
      <c r="B70" s="66" t="s">
        <v>203</v>
      </c>
      <c r="C70" s="464" t="s">
        <v>477</v>
      </c>
      <c r="D70" s="464" t="s">
        <v>617</v>
      </c>
      <c r="E70" s="66" t="s">
        <v>587</v>
      </c>
      <c r="F70" s="66" t="s">
        <v>251</v>
      </c>
      <c r="G70" s="66" t="s">
        <v>405</v>
      </c>
      <c r="H70" s="66" t="s">
        <v>39</v>
      </c>
      <c r="I70" s="66" t="s">
        <v>70</v>
      </c>
      <c r="J70" s="66" t="s">
        <v>70</v>
      </c>
      <c r="K70" s="66">
        <v>31</v>
      </c>
      <c r="L70" s="297">
        <f t="shared" si="6"/>
        <v>0</v>
      </c>
      <c r="M70" s="219" t="s">
        <v>493</v>
      </c>
      <c r="N70" s="218">
        <f>IF(OR(M70="nio",M70="eigen dienst"),0,IF(M70&gt;0,M70*K70/O70,0))*VLOOKUP(B70,'2-Kosten per locatie'!$A$14:$C$34,3,FALSE)</f>
        <v>0</v>
      </c>
      <c r="O70" s="298">
        <f>IF(OR(M70="nio",M70="eigen dienst"),0,IF(M70&gt;0,VLOOKUP(H70,'3-Productie normen'!A:J,VLOOKUP(M70,'3-Productie normen'!$B$34:$C$35,2,FALSE),FALSE)))</f>
        <v>0</v>
      </c>
      <c r="P70" s="299" t="str">
        <f>VLOOKUP(H70,'3-Productie normen'!A:L,12,FALSE)</f>
        <v>V</v>
      </c>
      <c r="Q70" s="299"/>
      <c r="S70" s="300">
        <f t="shared" si="7"/>
        <v>0</v>
      </c>
    </row>
    <row r="71" spans="1:19" ht="14.15" customHeight="1">
      <c r="A71" s="70">
        <v>71</v>
      </c>
      <c r="B71" s="66" t="s">
        <v>203</v>
      </c>
      <c r="C71" s="464" t="s">
        <v>477</v>
      </c>
      <c r="D71" s="464" t="s">
        <v>617</v>
      </c>
      <c r="E71" s="66" t="s">
        <v>587</v>
      </c>
      <c r="F71" s="66" t="s">
        <v>252</v>
      </c>
      <c r="G71" s="66" t="s">
        <v>408</v>
      </c>
      <c r="H71" s="66" t="s">
        <v>469</v>
      </c>
      <c r="I71" s="66" t="s">
        <v>70</v>
      </c>
      <c r="J71" s="66" t="s">
        <v>70</v>
      </c>
      <c r="K71" s="66">
        <v>61.7</v>
      </c>
      <c r="L71" s="297">
        <f t="shared" si="6"/>
        <v>0</v>
      </c>
      <c r="M71" s="219" t="s">
        <v>493</v>
      </c>
      <c r="N71" s="218">
        <f>IF(OR(M71="nio",M71="eigen dienst"),0,IF(M71&gt;0,M71*K71/O71,0))*VLOOKUP(B71,'2-Kosten per locatie'!$A$14:$C$34,3,FALSE)</f>
        <v>0</v>
      </c>
      <c r="O71" s="298">
        <f>IF(OR(M71="nio",M71="eigen dienst"),0,IF(M71&gt;0,VLOOKUP(H71,'3-Productie normen'!A:J,VLOOKUP(M71,'3-Productie normen'!$B$34:$C$35,2,FALSE),FALSE)))</f>
        <v>0</v>
      </c>
      <c r="P71" s="299" t="str">
        <f>VLOOKUP(H71,'3-Productie normen'!A:L,12,FALSE)</f>
        <v>L</v>
      </c>
      <c r="Q71" s="299"/>
      <c r="S71" s="300">
        <f t="shared" si="7"/>
        <v>0</v>
      </c>
    </row>
    <row r="72" spans="1:19" ht="14.15" customHeight="1">
      <c r="A72" s="70">
        <v>72</v>
      </c>
      <c r="B72" s="66" t="s">
        <v>203</v>
      </c>
      <c r="C72" s="464" t="s">
        <v>477</v>
      </c>
      <c r="D72" s="464" t="s">
        <v>617</v>
      </c>
      <c r="E72" s="66" t="s">
        <v>587</v>
      </c>
      <c r="F72" s="66" t="s">
        <v>253</v>
      </c>
      <c r="G72" s="66" t="s">
        <v>412</v>
      </c>
      <c r="H72" s="66" t="s">
        <v>41</v>
      </c>
      <c r="I72" s="66" t="s">
        <v>70</v>
      </c>
      <c r="J72" s="66" t="s">
        <v>70</v>
      </c>
      <c r="K72" s="66">
        <v>4.7</v>
      </c>
      <c r="L72" s="297">
        <f t="shared" si="6"/>
        <v>0</v>
      </c>
      <c r="M72" s="219" t="s">
        <v>493</v>
      </c>
      <c r="N72" s="218">
        <f>IF(OR(M72="nio",M72="eigen dienst"),0,IF(M72&gt;0,M72*K72/O72,0))*VLOOKUP(B72,'2-Kosten per locatie'!$A$14:$C$34,3,FALSE)</f>
        <v>0</v>
      </c>
      <c r="O72" s="298">
        <f>IF(OR(M72="nio",M72="eigen dienst"),0,IF(M72&gt;0,VLOOKUP(H72,'3-Productie normen'!A:J,VLOOKUP(M72,'3-Productie normen'!$B$34:$C$35,2,FALSE),FALSE)))</f>
        <v>0</v>
      </c>
      <c r="P72" s="299" t="str">
        <f>VLOOKUP(H72,'3-Productie normen'!A:L,12,FALSE)</f>
        <v>V</v>
      </c>
      <c r="Q72" s="299"/>
      <c r="S72" s="300">
        <f t="shared" si="7"/>
        <v>0</v>
      </c>
    </row>
    <row r="73" spans="1:19" ht="14.15" customHeight="1">
      <c r="A73" s="70">
        <v>73</v>
      </c>
      <c r="B73" s="66" t="s">
        <v>203</v>
      </c>
      <c r="C73" s="464" t="s">
        <v>477</v>
      </c>
      <c r="D73" s="464" t="s">
        <v>617</v>
      </c>
      <c r="E73" s="66" t="s">
        <v>587</v>
      </c>
      <c r="F73" s="66" t="s">
        <v>254</v>
      </c>
      <c r="G73" s="66" t="s">
        <v>411</v>
      </c>
      <c r="H73" s="66" t="s">
        <v>44</v>
      </c>
      <c r="I73" s="66" t="s">
        <v>70</v>
      </c>
      <c r="J73" s="66" t="s">
        <v>70</v>
      </c>
      <c r="K73" s="66">
        <v>4.2</v>
      </c>
      <c r="L73" s="297">
        <f t="shared" si="6"/>
        <v>0</v>
      </c>
      <c r="M73" s="219" t="s">
        <v>493</v>
      </c>
      <c r="N73" s="218">
        <f>IF(OR(M73="nio",M73="eigen dienst"),0,IF(M73&gt;0,M73*K73/O73,0))*VLOOKUP(B73,'2-Kosten per locatie'!$A$14:$C$34,3,FALSE)</f>
        <v>0</v>
      </c>
      <c r="O73" s="298">
        <f>IF(OR(M73="nio",M73="eigen dienst"),0,IF(M73&gt;0,VLOOKUP(H73,'3-Productie normen'!A:J,VLOOKUP(M73,'3-Productie normen'!$B$34:$C$35,2,FALSE),FALSE)))</f>
        <v>0</v>
      </c>
      <c r="P73" s="299" t="str">
        <f>VLOOKUP(H73,'3-Productie normen'!A:L,12,FALSE)</f>
        <v>V</v>
      </c>
      <c r="Q73" s="299"/>
      <c r="S73" s="300">
        <f t="shared" si="7"/>
        <v>0</v>
      </c>
    </row>
    <row r="74" spans="1:19" ht="14.15" customHeight="1">
      <c r="A74" s="70">
        <v>74</v>
      </c>
      <c r="B74" s="66" t="s">
        <v>203</v>
      </c>
      <c r="C74" s="464" t="s">
        <v>477</v>
      </c>
      <c r="D74" s="464" t="s">
        <v>617</v>
      </c>
      <c r="E74" s="66" t="s">
        <v>587</v>
      </c>
      <c r="F74" s="66" t="s">
        <v>255</v>
      </c>
      <c r="G74" s="66" t="s">
        <v>407</v>
      </c>
      <c r="H74" s="66" t="s">
        <v>37</v>
      </c>
      <c r="I74" s="66" t="s">
        <v>202</v>
      </c>
      <c r="J74" s="66" t="s">
        <v>179</v>
      </c>
      <c r="K74" s="66">
        <v>4.7</v>
      </c>
      <c r="L74" s="297">
        <f t="shared" si="6"/>
        <v>0</v>
      </c>
      <c r="M74" s="219" t="s">
        <v>493</v>
      </c>
      <c r="N74" s="218">
        <f>IF(OR(M74="nio",M74="eigen dienst"),0,IF(M74&gt;0,M74*K74/O74,0))*VLOOKUP(B74,'2-Kosten per locatie'!$A$14:$C$34,3,FALSE)</f>
        <v>0</v>
      </c>
      <c r="O74" s="298">
        <f>IF(OR(M74="nio",M74="eigen dienst"),0,IF(M74&gt;0,VLOOKUP(H74,'3-Productie normen'!A:J,VLOOKUP(M74,'3-Productie normen'!$B$34:$C$35,2,FALSE),FALSE)))</f>
        <v>0</v>
      </c>
      <c r="P74" s="299" t="str">
        <f>VLOOKUP(H74,'3-Productie normen'!A:L,12,FALSE)</f>
        <v>S</v>
      </c>
      <c r="Q74" s="299"/>
      <c r="S74" s="300">
        <f t="shared" si="7"/>
        <v>0</v>
      </c>
    </row>
    <row r="75" spans="1:19" ht="14.15" customHeight="1">
      <c r="A75" s="70">
        <v>75</v>
      </c>
      <c r="B75" s="66" t="s">
        <v>203</v>
      </c>
      <c r="C75" s="464" t="s">
        <v>477</v>
      </c>
      <c r="D75" s="464" t="s">
        <v>617</v>
      </c>
      <c r="E75" s="66" t="s">
        <v>587</v>
      </c>
      <c r="F75" s="66" t="s">
        <v>256</v>
      </c>
      <c r="G75" s="66" t="s">
        <v>409</v>
      </c>
      <c r="H75" s="66" t="s">
        <v>35</v>
      </c>
      <c r="I75" s="66" t="s">
        <v>70</v>
      </c>
      <c r="J75" s="66" t="s">
        <v>70</v>
      </c>
      <c r="K75" s="66">
        <v>4.4000000000000004</v>
      </c>
      <c r="L75" s="297">
        <f t="shared" si="6"/>
        <v>0</v>
      </c>
      <c r="M75" s="219" t="s">
        <v>493</v>
      </c>
      <c r="N75" s="218">
        <f>IF(OR(M75="nio",M75="eigen dienst"),0,IF(M75&gt;0,M75*K75/O75,0))*VLOOKUP(B75,'2-Kosten per locatie'!$A$14:$C$34,3,FALSE)</f>
        <v>0</v>
      </c>
      <c r="O75" s="298">
        <f>IF(OR(M75="nio",M75="eigen dienst"),0,IF(M75&gt;0,VLOOKUP(H75,'3-Productie normen'!A:J,VLOOKUP(M75,'3-Productie normen'!$B$34:$C$35,2,FALSE),FALSE)))</f>
        <v>0</v>
      </c>
      <c r="P75" s="299" t="str">
        <f>VLOOKUP(H75,'3-Productie normen'!A:L,12,FALSE)</f>
        <v>B</v>
      </c>
      <c r="Q75" s="299"/>
      <c r="S75" s="300">
        <f t="shared" si="7"/>
        <v>0</v>
      </c>
    </row>
    <row r="76" spans="1:19" ht="14.15" customHeight="1">
      <c r="A76" s="70">
        <v>76</v>
      </c>
      <c r="B76" s="66" t="s">
        <v>203</v>
      </c>
      <c r="C76" s="464" t="s">
        <v>477</v>
      </c>
      <c r="D76" s="464" t="s">
        <v>617</v>
      </c>
      <c r="E76" s="66" t="s">
        <v>587</v>
      </c>
      <c r="F76" s="66" t="s">
        <v>257</v>
      </c>
      <c r="G76" s="66" t="s">
        <v>419</v>
      </c>
      <c r="H76" s="66" t="s">
        <v>37</v>
      </c>
      <c r="I76" s="66" t="s">
        <v>202</v>
      </c>
      <c r="J76" s="66" t="s">
        <v>179</v>
      </c>
      <c r="K76" s="66">
        <v>4.4000000000000004</v>
      </c>
      <c r="L76" s="297">
        <f t="shared" si="6"/>
        <v>0</v>
      </c>
      <c r="M76" s="219" t="s">
        <v>493</v>
      </c>
      <c r="N76" s="218">
        <f>IF(OR(M76="nio",M76="eigen dienst"),0,IF(M76&gt;0,M76*K76/O76,0))*VLOOKUP(B76,'2-Kosten per locatie'!$A$14:$C$34,3,FALSE)</f>
        <v>0</v>
      </c>
      <c r="O76" s="298">
        <f>IF(OR(M76="nio",M76="eigen dienst"),0,IF(M76&gt;0,VLOOKUP(H76,'3-Productie normen'!A:J,VLOOKUP(M76,'3-Productie normen'!$B$34:$C$35,2,FALSE),FALSE)))</f>
        <v>0</v>
      </c>
      <c r="P76" s="299" t="str">
        <f>VLOOKUP(H76,'3-Productie normen'!A:L,12,FALSE)</f>
        <v>S</v>
      </c>
      <c r="Q76" s="299"/>
      <c r="S76" s="300">
        <f t="shared" si="7"/>
        <v>0</v>
      </c>
    </row>
    <row r="77" spans="1:19" ht="14.15" customHeight="1">
      <c r="A77" s="70">
        <v>77</v>
      </c>
      <c r="B77" s="66" t="s">
        <v>203</v>
      </c>
      <c r="C77" s="464" t="s">
        <v>477</v>
      </c>
      <c r="D77" s="464" t="s">
        <v>617</v>
      </c>
      <c r="E77" s="66" t="s">
        <v>587</v>
      </c>
      <c r="F77" s="66" t="s">
        <v>223</v>
      </c>
      <c r="G77" s="66" t="s">
        <v>408</v>
      </c>
      <c r="H77" s="66" t="s">
        <v>469</v>
      </c>
      <c r="I77" s="66" t="s">
        <v>70</v>
      </c>
      <c r="J77" s="66" t="s">
        <v>70</v>
      </c>
      <c r="K77" s="66">
        <v>57.1</v>
      </c>
      <c r="L77" s="297">
        <f t="shared" si="6"/>
        <v>0</v>
      </c>
      <c r="M77" s="219" t="s">
        <v>493</v>
      </c>
      <c r="N77" s="218">
        <f>IF(OR(M77="nio",M77="eigen dienst"),0,IF(M77&gt;0,M77*K77/O77,0))*VLOOKUP(B77,'2-Kosten per locatie'!$A$14:$C$34,3,FALSE)</f>
        <v>0</v>
      </c>
      <c r="O77" s="298">
        <f>IF(OR(M77="nio",M77="eigen dienst"),0,IF(M77&gt;0,VLOOKUP(H77,'3-Productie normen'!A:J,VLOOKUP(M77,'3-Productie normen'!$B$34:$C$35,2,FALSE),FALSE)))</f>
        <v>0</v>
      </c>
      <c r="P77" s="299" t="str">
        <f>VLOOKUP(H77,'3-Productie normen'!A:L,12,FALSE)</f>
        <v>L</v>
      </c>
      <c r="Q77" s="299"/>
      <c r="S77" s="300">
        <f t="shared" si="7"/>
        <v>0</v>
      </c>
    </row>
    <row r="78" spans="1:19" ht="14.15" customHeight="1">
      <c r="A78" s="70">
        <v>78</v>
      </c>
      <c r="B78" s="66" t="s">
        <v>203</v>
      </c>
      <c r="C78" s="464" t="s">
        <v>477</v>
      </c>
      <c r="D78" s="464" t="s">
        <v>617</v>
      </c>
      <c r="E78" s="66" t="s">
        <v>587</v>
      </c>
      <c r="F78" s="66" t="s">
        <v>258</v>
      </c>
      <c r="G78" s="66" t="s">
        <v>407</v>
      </c>
      <c r="H78" s="66" t="s">
        <v>37</v>
      </c>
      <c r="I78" s="66" t="s">
        <v>202</v>
      </c>
      <c r="J78" s="66" t="s">
        <v>179</v>
      </c>
      <c r="K78" s="66">
        <v>4.9000000000000004</v>
      </c>
      <c r="L78" s="297">
        <f t="shared" si="6"/>
        <v>0</v>
      </c>
      <c r="M78" s="219" t="s">
        <v>493</v>
      </c>
      <c r="N78" s="218">
        <f>IF(OR(M78="nio",M78="eigen dienst"),0,IF(M78&gt;0,M78*K78/O78,0))*VLOOKUP(B78,'2-Kosten per locatie'!$A$14:$C$34,3,FALSE)</f>
        <v>0</v>
      </c>
      <c r="O78" s="298">
        <f>IF(OR(M78="nio",M78="eigen dienst"),0,IF(M78&gt;0,VLOOKUP(H78,'3-Productie normen'!A:J,VLOOKUP(M78,'3-Productie normen'!$B$34:$C$35,2,FALSE),FALSE)))</f>
        <v>0</v>
      </c>
      <c r="P78" s="299" t="str">
        <f>VLOOKUP(H78,'3-Productie normen'!A:L,12,FALSE)</f>
        <v>S</v>
      </c>
      <c r="Q78" s="299"/>
      <c r="S78" s="300">
        <f t="shared" si="7"/>
        <v>0</v>
      </c>
    </row>
    <row r="79" spans="1:19" ht="14.15" customHeight="1">
      <c r="A79" s="70">
        <v>79</v>
      </c>
      <c r="B79" s="66" t="s">
        <v>203</v>
      </c>
      <c r="C79" s="464" t="s">
        <v>477</v>
      </c>
      <c r="D79" s="464" t="s">
        <v>617</v>
      </c>
      <c r="E79" s="66" t="s">
        <v>587</v>
      </c>
      <c r="F79" s="66" t="s">
        <v>259</v>
      </c>
      <c r="G79" s="66" t="s">
        <v>424</v>
      </c>
      <c r="H79" s="66" t="s">
        <v>44</v>
      </c>
      <c r="I79" s="66" t="s">
        <v>72</v>
      </c>
      <c r="J79" s="66" t="s">
        <v>200</v>
      </c>
      <c r="K79" s="66">
        <v>17.7</v>
      </c>
      <c r="L79" s="297">
        <f t="shared" si="6"/>
        <v>0</v>
      </c>
      <c r="M79" s="219" t="s">
        <v>493</v>
      </c>
      <c r="N79" s="218">
        <f>IF(OR(M79="nio",M79="eigen dienst"),0,IF(M79&gt;0,M79*K79/O79,0))*VLOOKUP(B79,'2-Kosten per locatie'!$A$14:$C$34,3,FALSE)</f>
        <v>0</v>
      </c>
      <c r="O79" s="298">
        <f>IF(OR(M79="nio",M79="eigen dienst"),0,IF(M79&gt;0,VLOOKUP(H79,'3-Productie normen'!A:J,VLOOKUP(M79,'3-Productie normen'!$B$34:$C$35,2,FALSE),FALSE)))</f>
        <v>0</v>
      </c>
      <c r="P79" s="299" t="str">
        <f>VLOOKUP(H79,'3-Productie normen'!A:L,12,FALSE)</f>
        <v>V</v>
      </c>
      <c r="Q79" s="299"/>
      <c r="S79" s="300">
        <f t="shared" si="7"/>
        <v>0</v>
      </c>
    </row>
    <row r="80" spans="1:19" ht="14.15" customHeight="1">
      <c r="A80" s="70">
        <v>80</v>
      </c>
      <c r="B80" s="66" t="s">
        <v>203</v>
      </c>
      <c r="C80" s="464" t="s">
        <v>477</v>
      </c>
      <c r="D80" s="464" t="s">
        <v>617</v>
      </c>
      <c r="E80" s="66" t="s">
        <v>587</v>
      </c>
      <c r="F80" s="66" t="s">
        <v>260</v>
      </c>
      <c r="G80" s="66" t="s">
        <v>408</v>
      </c>
      <c r="H80" s="66" t="s">
        <v>469</v>
      </c>
      <c r="I80" s="66" t="s">
        <v>70</v>
      </c>
      <c r="J80" s="66" t="s">
        <v>70</v>
      </c>
      <c r="K80" s="66">
        <v>45.8</v>
      </c>
      <c r="L80" s="297">
        <f t="shared" si="6"/>
        <v>0</v>
      </c>
      <c r="M80" s="219" t="s">
        <v>493</v>
      </c>
      <c r="N80" s="218">
        <f>IF(OR(M80="nio",M80="eigen dienst"),0,IF(M80&gt;0,M80*K80/O80,0))*VLOOKUP(B80,'2-Kosten per locatie'!$A$14:$C$34,3,FALSE)</f>
        <v>0</v>
      </c>
      <c r="O80" s="298">
        <f>IF(OR(M80="nio",M80="eigen dienst"),0,IF(M80&gt;0,VLOOKUP(H80,'3-Productie normen'!A:J,VLOOKUP(M80,'3-Productie normen'!$B$34:$C$35,2,FALSE),FALSE)))</f>
        <v>0</v>
      </c>
      <c r="P80" s="299" t="str">
        <f>VLOOKUP(H80,'3-Productie normen'!A:L,12,FALSE)</f>
        <v>L</v>
      </c>
      <c r="Q80" s="299"/>
      <c r="S80" s="300">
        <f t="shared" si="7"/>
        <v>0</v>
      </c>
    </row>
    <row r="81" spans="1:19" ht="14.15" customHeight="1">
      <c r="A81" s="70">
        <v>81</v>
      </c>
      <c r="B81" s="66" t="s">
        <v>203</v>
      </c>
      <c r="C81" s="464" t="s">
        <v>477</v>
      </c>
      <c r="D81" s="464" t="s">
        <v>617</v>
      </c>
      <c r="E81" s="66" t="s">
        <v>587</v>
      </c>
      <c r="F81" s="66" t="s">
        <v>265</v>
      </c>
      <c r="G81" s="66" t="s">
        <v>419</v>
      </c>
      <c r="H81" s="66" t="s">
        <v>37</v>
      </c>
      <c r="I81" s="66" t="s">
        <v>463</v>
      </c>
      <c r="J81" s="66" t="s">
        <v>179</v>
      </c>
      <c r="K81" s="66">
        <v>6.9</v>
      </c>
      <c r="L81" s="297">
        <f t="shared" si="6"/>
        <v>0</v>
      </c>
      <c r="M81" s="219" t="s">
        <v>493</v>
      </c>
      <c r="N81" s="218">
        <f>IF(OR(M81="nio",M81="eigen dienst"),0,IF(M81&gt;0,M81*K81/O81,0))*VLOOKUP(B81,'2-Kosten per locatie'!$A$14:$C$34,3,FALSE)</f>
        <v>0</v>
      </c>
      <c r="O81" s="298">
        <f>IF(OR(M81="nio",M81="eigen dienst"),0,IF(M81&gt;0,VLOOKUP(H81,'3-Productie normen'!A:J,VLOOKUP(M81,'3-Productie normen'!$B$34:$C$35,2,FALSE),FALSE)))</f>
        <v>0</v>
      </c>
      <c r="P81" s="299" t="str">
        <f>VLOOKUP(H81,'3-Productie normen'!A:L,12,FALSE)</f>
        <v>S</v>
      </c>
      <c r="Q81" s="299"/>
      <c r="S81" s="300">
        <f t="shared" si="7"/>
        <v>0</v>
      </c>
    </row>
    <row r="82" spans="1:19" ht="14.15" customHeight="1">
      <c r="A82" s="70">
        <v>82</v>
      </c>
      <c r="B82" s="66" t="s">
        <v>203</v>
      </c>
      <c r="C82" s="464" t="s">
        <v>477</v>
      </c>
      <c r="D82" s="464" t="s">
        <v>617</v>
      </c>
      <c r="E82" s="66" t="s">
        <v>587</v>
      </c>
      <c r="F82" s="66" t="s">
        <v>224</v>
      </c>
      <c r="G82" s="66" t="s">
        <v>420</v>
      </c>
      <c r="H82" s="66" t="s">
        <v>37</v>
      </c>
      <c r="I82" s="66" t="s">
        <v>463</v>
      </c>
      <c r="J82" s="66" t="s">
        <v>179</v>
      </c>
      <c r="K82" s="66">
        <v>6.9</v>
      </c>
      <c r="L82" s="297">
        <f t="shared" si="6"/>
        <v>0</v>
      </c>
      <c r="M82" s="219" t="s">
        <v>493</v>
      </c>
      <c r="N82" s="218">
        <f>IF(OR(M82="nio",M82="eigen dienst"),0,IF(M82&gt;0,M82*K82/O82,0))*VLOOKUP(B82,'2-Kosten per locatie'!$A$14:$C$34,3,FALSE)</f>
        <v>0</v>
      </c>
      <c r="O82" s="298">
        <f>IF(OR(M82="nio",M82="eigen dienst"),0,IF(M82&gt;0,VLOOKUP(H82,'3-Productie normen'!A:J,VLOOKUP(M82,'3-Productie normen'!$B$34:$C$35,2,FALSE),FALSE)))</f>
        <v>0</v>
      </c>
      <c r="P82" s="299" t="str">
        <f>VLOOKUP(H82,'3-Productie normen'!A:L,12,FALSE)</f>
        <v>S</v>
      </c>
      <c r="Q82" s="299"/>
      <c r="S82" s="300">
        <f t="shared" si="7"/>
        <v>0</v>
      </c>
    </row>
    <row r="83" spans="1:19" ht="14.15" customHeight="1">
      <c r="A83" s="70">
        <v>83</v>
      </c>
      <c r="B83" s="66" t="s">
        <v>203</v>
      </c>
      <c r="C83" s="464" t="s">
        <v>477</v>
      </c>
      <c r="D83" s="464" t="s">
        <v>617</v>
      </c>
      <c r="E83" s="66" t="s">
        <v>587</v>
      </c>
      <c r="F83" s="66" t="s">
        <v>225</v>
      </c>
      <c r="G83" s="66" t="s">
        <v>421</v>
      </c>
      <c r="H83" s="66" t="s">
        <v>35</v>
      </c>
      <c r="I83" s="66" t="s">
        <v>70</v>
      </c>
      <c r="J83" s="66" t="s">
        <v>70</v>
      </c>
      <c r="K83" s="66">
        <v>13.5</v>
      </c>
      <c r="L83" s="297">
        <f t="shared" si="6"/>
        <v>0</v>
      </c>
      <c r="M83" s="219" t="s">
        <v>493</v>
      </c>
      <c r="N83" s="218">
        <f>IF(OR(M83="nio",M83="eigen dienst"),0,IF(M83&gt;0,M83*K83/O83,0))*VLOOKUP(B83,'2-Kosten per locatie'!$A$14:$C$34,3,FALSE)</f>
        <v>0</v>
      </c>
      <c r="O83" s="298">
        <f>IF(OR(M83="nio",M83="eigen dienst"),0,IF(M83&gt;0,VLOOKUP(H83,'3-Productie normen'!A:J,VLOOKUP(M83,'3-Productie normen'!$B$34:$C$35,2,FALSE),FALSE)))</f>
        <v>0</v>
      </c>
      <c r="P83" s="299" t="str">
        <f>VLOOKUP(H83,'3-Productie normen'!A:L,12,FALSE)</f>
        <v>B</v>
      </c>
      <c r="Q83" s="299"/>
      <c r="S83" s="300">
        <f t="shared" si="7"/>
        <v>0</v>
      </c>
    </row>
    <row r="84" spans="1:19" ht="14.15" customHeight="1">
      <c r="A84" s="70">
        <v>84</v>
      </c>
      <c r="B84" s="66" t="s">
        <v>203</v>
      </c>
      <c r="C84" s="464" t="s">
        <v>477</v>
      </c>
      <c r="D84" s="464" t="s">
        <v>617</v>
      </c>
      <c r="E84" s="66" t="s">
        <v>587</v>
      </c>
      <c r="F84" s="66" t="s">
        <v>226</v>
      </c>
      <c r="G84" s="66" t="s">
        <v>408</v>
      </c>
      <c r="H84" s="66" t="s">
        <v>469</v>
      </c>
      <c r="I84" s="66" t="s">
        <v>70</v>
      </c>
      <c r="J84" s="66" t="s">
        <v>70</v>
      </c>
      <c r="K84" s="66">
        <v>56.3</v>
      </c>
      <c r="L84" s="297">
        <f t="shared" si="6"/>
        <v>0</v>
      </c>
      <c r="M84" s="219" t="s">
        <v>493</v>
      </c>
      <c r="N84" s="218">
        <f>IF(OR(M84="nio",M84="eigen dienst"),0,IF(M84&gt;0,M84*K84/O84,0))*VLOOKUP(B84,'2-Kosten per locatie'!$A$14:$C$34,3,FALSE)</f>
        <v>0</v>
      </c>
      <c r="O84" s="298">
        <f>IF(OR(M84="nio",M84="eigen dienst"),0,IF(M84&gt;0,VLOOKUP(H84,'3-Productie normen'!A:J,VLOOKUP(M84,'3-Productie normen'!$B$34:$C$35,2,FALSE),FALSE)))</f>
        <v>0</v>
      </c>
      <c r="P84" s="299" t="str">
        <f>VLOOKUP(H84,'3-Productie normen'!A:L,12,FALSE)</f>
        <v>L</v>
      </c>
      <c r="Q84" s="299"/>
      <c r="S84" s="300">
        <f t="shared" si="7"/>
        <v>0</v>
      </c>
    </row>
    <row r="85" spans="1:19" ht="14.15" customHeight="1">
      <c r="A85" s="70">
        <v>85</v>
      </c>
      <c r="B85" s="66" t="s">
        <v>203</v>
      </c>
      <c r="C85" s="464" t="s">
        <v>477</v>
      </c>
      <c r="D85" s="464" t="s">
        <v>617</v>
      </c>
      <c r="E85" s="66" t="s">
        <v>587</v>
      </c>
      <c r="F85" s="66" t="s">
        <v>227</v>
      </c>
      <c r="G85" s="66" t="s">
        <v>408</v>
      </c>
      <c r="H85" s="66" t="s">
        <v>469</v>
      </c>
      <c r="I85" s="66" t="s">
        <v>70</v>
      </c>
      <c r="J85" s="66" t="s">
        <v>70</v>
      </c>
      <c r="K85" s="66">
        <v>56.3</v>
      </c>
      <c r="L85" s="297">
        <f t="shared" si="6"/>
        <v>0</v>
      </c>
      <c r="M85" s="219" t="s">
        <v>493</v>
      </c>
      <c r="N85" s="218">
        <f>IF(OR(M85="nio",M85="eigen dienst"),0,IF(M85&gt;0,M85*K85/O85,0))*VLOOKUP(B85,'2-Kosten per locatie'!$A$14:$C$34,3,FALSE)</f>
        <v>0</v>
      </c>
      <c r="O85" s="298">
        <f>IF(OR(M85="nio",M85="eigen dienst"),0,IF(M85&gt;0,VLOOKUP(H85,'3-Productie normen'!A:J,VLOOKUP(M85,'3-Productie normen'!$B$34:$C$35,2,FALSE),FALSE)))</f>
        <v>0</v>
      </c>
      <c r="P85" s="299" t="str">
        <f>VLOOKUP(H85,'3-Productie normen'!A:L,12,FALSE)</f>
        <v>L</v>
      </c>
      <c r="Q85" s="299"/>
      <c r="S85" s="300">
        <f t="shared" si="7"/>
        <v>0</v>
      </c>
    </row>
    <row r="86" spans="1:19" ht="14.15" customHeight="1">
      <c r="A86" s="70">
        <v>86</v>
      </c>
      <c r="B86" s="66" t="s">
        <v>210</v>
      </c>
      <c r="C86" s="464" t="s">
        <v>482</v>
      </c>
      <c r="D86" s="464" t="s">
        <v>617</v>
      </c>
      <c r="E86" s="66" t="s">
        <v>587</v>
      </c>
      <c r="F86" s="66" t="s">
        <v>220</v>
      </c>
      <c r="G86" s="66" t="s">
        <v>47</v>
      </c>
      <c r="H86" s="66" t="s">
        <v>47</v>
      </c>
      <c r="I86" s="66" t="s">
        <v>460</v>
      </c>
      <c r="J86" s="66" t="s">
        <v>201</v>
      </c>
      <c r="K86" s="66">
        <v>11.4</v>
      </c>
      <c r="L86" s="297">
        <f t="shared" ref="L86:L87" si="8">SUM(M86:M86)</f>
        <v>200</v>
      </c>
      <c r="M86" s="219">
        <v>200</v>
      </c>
      <c r="N86" s="218" t="e">
        <f>IF(OR(M86="nio",M86="eigen dienst"),0,IF(M86&gt;0,M86*K86/O86,0))*VLOOKUP(B86,'2-Kosten per locatie'!$A$14:$C$34,3,FALSE)</f>
        <v>#DIV/0!</v>
      </c>
      <c r="O86" s="298">
        <f>IF(OR(M86="nio",M86="eigen dienst"),0,IF(M86&gt;0,VLOOKUP(H86,'3-Productie normen'!A:J,VLOOKUP(M86,'3-Productie normen'!$B$34:$C$35,2,FALSE),FALSE)))</f>
        <v>0</v>
      </c>
      <c r="P86" s="299" t="str">
        <f>VLOOKUP(H86,'3-Productie normen'!A:L,12,FALSE)</f>
        <v>V</v>
      </c>
      <c r="Q86" s="299"/>
      <c r="S86" s="300">
        <f t="shared" ref="S86:S87" si="9">L86*K86</f>
        <v>2280</v>
      </c>
    </row>
    <row r="87" spans="1:19" ht="14.15" customHeight="1">
      <c r="A87" s="70">
        <v>87</v>
      </c>
      <c r="B87" s="66" t="s">
        <v>210</v>
      </c>
      <c r="C87" s="464" t="s">
        <v>482</v>
      </c>
      <c r="D87" s="464" t="s">
        <v>617</v>
      </c>
      <c r="E87" s="66" t="s">
        <v>587</v>
      </c>
      <c r="F87" s="66" t="s">
        <v>228</v>
      </c>
      <c r="G87" s="66" t="s">
        <v>407</v>
      </c>
      <c r="H87" s="66" t="s">
        <v>37</v>
      </c>
      <c r="I87" s="66" t="s">
        <v>463</v>
      </c>
      <c r="J87" s="66" t="s">
        <v>179</v>
      </c>
      <c r="K87" s="66">
        <v>4.8</v>
      </c>
      <c r="L87" s="297">
        <f t="shared" si="8"/>
        <v>200</v>
      </c>
      <c r="M87" s="219">
        <v>200</v>
      </c>
      <c r="N87" s="218" t="e">
        <f>IF(OR(M87="nio",M87="eigen dienst"),0,IF(M87&gt;0,M87*K87/O87,0))*VLOOKUP(B87,'2-Kosten per locatie'!$A$14:$C$34,3,FALSE)</f>
        <v>#DIV/0!</v>
      </c>
      <c r="O87" s="298">
        <f>IF(OR(M87="nio",M87="eigen dienst"),0,IF(M87&gt;0,VLOOKUP(H87,'3-Productie normen'!A:J,VLOOKUP(M87,'3-Productie normen'!$B$34:$C$35,2,FALSE),FALSE)))</f>
        <v>0</v>
      </c>
      <c r="P87" s="299" t="str">
        <f>VLOOKUP(H87,'3-Productie normen'!A:L,12,FALSE)</f>
        <v>S</v>
      </c>
      <c r="Q87" s="299"/>
      <c r="S87" s="300">
        <f t="shared" si="9"/>
        <v>960</v>
      </c>
    </row>
    <row r="88" spans="1:19" ht="14.15" customHeight="1">
      <c r="A88" s="70">
        <v>88</v>
      </c>
      <c r="B88" s="66" t="s">
        <v>210</v>
      </c>
      <c r="C88" s="464" t="s">
        <v>482</v>
      </c>
      <c r="D88" s="464" t="s">
        <v>617</v>
      </c>
      <c r="E88" s="66" t="s">
        <v>587</v>
      </c>
      <c r="F88" s="66" t="s">
        <v>229</v>
      </c>
      <c r="G88" s="66" t="s">
        <v>408</v>
      </c>
      <c r="H88" s="66" t="s">
        <v>469</v>
      </c>
      <c r="I88" s="66" t="s">
        <v>70</v>
      </c>
      <c r="J88" s="66" t="s">
        <v>70</v>
      </c>
      <c r="K88" s="66">
        <v>81.400000000000006</v>
      </c>
      <c r="L88" s="297">
        <f t="shared" ref="L88:L131" si="10">SUM(M88:M88)</f>
        <v>200</v>
      </c>
      <c r="M88" s="219">
        <v>200</v>
      </c>
      <c r="N88" s="218" t="e">
        <f>IF(OR(M88="nio",M88="eigen dienst"),0,IF(M88&gt;0,M88*K88/O88,0))*VLOOKUP(B88,'2-Kosten per locatie'!$A$14:$C$34,3,FALSE)</f>
        <v>#DIV/0!</v>
      </c>
      <c r="O88" s="298">
        <f>IF(OR(M88="nio",M88="eigen dienst"),0,IF(M88&gt;0,VLOOKUP(H88,'3-Productie normen'!A:J,VLOOKUP(M88,'3-Productie normen'!$B$34:$C$35,2,FALSE),FALSE)))</f>
        <v>0</v>
      </c>
      <c r="P88" s="299" t="str">
        <f>VLOOKUP(H88,'3-Productie normen'!A:L,12,FALSE)</f>
        <v>L</v>
      </c>
      <c r="Q88" s="299"/>
      <c r="S88" s="300">
        <f t="shared" ref="S88:S131" si="11">L88*K88</f>
        <v>16280.000000000002</v>
      </c>
    </row>
    <row r="89" spans="1:19" ht="14.15" customHeight="1">
      <c r="A89" s="70">
        <v>89</v>
      </c>
      <c r="B89" s="66" t="s">
        <v>210</v>
      </c>
      <c r="C89" s="464" t="s">
        <v>482</v>
      </c>
      <c r="D89" s="464" t="s">
        <v>617</v>
      </c>
      <c r="E89" s="66" t="s">
        <v>587</v>
      </c>
      <c r="F89" s="66" t="s">
        <v>230</v>
      </c>
      <c r="G89" s="66" t="s">
        <v>48</v>
      </c>
      <c r="H89" s="66" t="s">
        <v>48</v>
      </c>
      <c r="I89" s="66" t="s">
        <v>202</v>
      </c>
      <c r="J89" s="66" t="s">
        <v>200</v>
      </c>
      <c r="K89" s="66">
        <v>23.9</v>
      </c>
      <c r="L89" s="297">
        <f t="shared" si="10"/>
        <v>200</v>
      </c>
      <c r="M89" s="219">
        <v>200</v>
      </c>
      <c r="N89" s="218" t="e">
        <f>IF(OR(M89="nio",M89="eigen dienst"),0,IF(M89&gt;0,M89*K89/O89,0))*VLOOKUP(B89,'2-Kosten per locatie'!$A$14:$C$34,3,FALSE)</f>
        <v>#DIV/0!</v>
      </c>
      <c r="O89" s="298">
        <f>IF(OR(M89="nio",M89="eigen dienst"),0,IF(M89&gt;0,VLOOKUP(H89,'3-Productie normen'!A:J,VLOOKUP(M89,'3-Productie normen'!$B$34:$C$35,2,FALSE),FALSE)))</f>
        <v>0</v>
      </c>
      <c r="P89" s="299" t="str">
        <f>VLOOKUP(H89,'3-Productie normen'!A:L,12,FALSE)</f>
        <v>V</v>
      </c>
      <c r="Q89" s="299"/>
      <c r="S89" s="300">
        <f t="shared" si="11"/>
        <v>4780</v>
      </c>
    </row>
    <row r="90" spans="1:19" ht="14.15" customHeight="1">
      <c r="A90" s="70">
        <v>90</v>
      </c>
      <c r="B90" s="66" t="s">
        <v>210</v>
      </c>
      <c r="C90" s="464" t="s">
        <v>482</v>
      </c>
      <c r="D90" s="464" t="s">
        <v>617</v>
      </c>
      <c r="E90" s="66" t="s">
        <v>587</v>
      </c>
      <c r="F90" s="66" t="s">
        <v>231</v>
      </c>
      <c r="G90" s="66" t="s">
        <v>405</v>
      </c>
      <c r="H90" s="66" t="s">
        <v>39</v>
      </c>
      <c r="I90" s="66" t="s">
        <v>70</v>
      </c>
      <c r="J90" s="66" t="s">
        <v>70</v>
      </c>
      <c r="K90" s="66">
        <v>21.3</v>
      </c>
      <c r="L90" s="297">
        <f t="shared" si="10"/>
        <v>200</v>
      </c>
      <c r="M90" s="219">
        <v>200</v>
      </c>
      <c r="N90" s="218" t="e">
        <f>IF(OR(M90="nio",M90="eigen dienst"),0,IF(M90&gt;0,M90*K90/O90,0))*VLOOKUP(B90,'2-Kosten per locatie'!$A$14:$C$34,3,FALSE)</f>
        <v>#DIV/0!</v>
      </c>
      <c r="O90" s="298">
        <f>IF(OR(M90="nio",M90="eigen dienst"),0,IF(M90&gt;0,VLOOKUP(H90,'3-Productie normen'!A:J,VLOOKUP(M90,'3-Productie normen'!$B$34:$C$35,2,FALSE),FALSE)))</f>
        <v>0</v>
      </c>
      <c r="P90" s="299" t="str">
        <f>VLOOKUP(H90,'3-Productie normen'!A:L,12,FALSE)</f>
        <v>V</v>
      </c>
      <c r="Q90" s="299"/>
      <c r="S90" s="300">
        <f t="shared" si="11"/>
        <v>4260</v>
      </c>
    </row>
    <row r="91" spans="1:19" ht="14.15" hidden="1" customHeight="1">
      <c r="A91" s="70">
        <v>91</v>
      </c>
      <c r="B91" s="66" t="s">
        <v>210</v>
      </c>
      <c r="C91" s="464" t="s">
        <v>482</v>
      </c>
      <c r="D91" s="464" t="s">
        <v>617</v>
      </c>
      <c r="E91" s="66" t="s">
        <v>587</v>
      </c>
      <c r="F91" s="66" t="s">
        <v>232</v>
      </c>
      <c r="G91" s="66" t="s">
        <v>411</v>
      </c>
      <c r="H91" s="66" t="s">
        <v>492</v>
      </c>
      <c r="I91" s="66" t="s">
        <v>70</v>
      </c>
      <c r="J91" s="66" t="s">
        <v>70</v>
      </c>
      <c r="K91" s="66">
        <v>10.9</v>
      </c>
      <c r="L91" s="297">
        <f t="shared" si="10"/>
        <v>0</v>
      </c>
      <c r="M91" s="219" t="s">
        <v>491</v>
      </c>
      <c r="N91" s="218">
        <f>IF(OR(M91="nio",M91="eigen dienst"),0,IF(M91&gt;0,M91*K91/O91,0))*VLOOKUP(B91,'2-Kosten per locatie'!$A$14:$C$34,3,FALSE)</f>
        <v>0</v>
      </c>
      <c r="O91" s="298">
        <f>IF(OR(M91="nio",M91="eigen dienst"),0,IF(M91&gt;0,VLOOKUP(H91,'3-Productie normen'!A:J,VLOOKUP(M91,'3-Productie normen'!$B$34:$C$35,2,FALSE),FALSE)))</f>
        <v>0</v>
      </c>
      <c r="P91" s="299">
        <f>VLOOKUP(H91,'3-Productie normen'!A:L,12,FALSE)</f>
        <v>0</v>
      </c>
      <c r="Q91" s="299"/>
      <c r="S91" s="300">
        <f t="shared" si="11"/>
        <v>0</v>
      </c>
    </row>
    <row r="92" spans="1:19" ht="14.15" customHeight="1">
      <c r="A92" s="70">
        <v>92</v>
      </c>
      <c r="B92" s="66" t="s">
        <v>210</v>
      </c>
      <c r="C92" s="464" t="s">
        <v>482</v>
      </c>
      <c r="D92" s="464" t="s">
        <v>617</v>
      </c>
      <c r="E92" s="66" t="s">
        <v>587</v>
      </c>
      <c r="F92" s="66" t="s">
        <v>233</v>
      </c>
      <c r="G92" s="66" t="s">
        <v>405</v>
      </c>
      <c r="H92" s="66" t="s">
        <v>39</v>
      </c>
      <c r="I92" s="66" t="s">
        <v>70</v>
      </c>
      <c r="J92" s="66" t="s">
        <v>70</v>
      </c>
      <c r="K92" s="66">
        <v>4.8</v>
      </c>
      <c r="L92" s="297">
        <f t="shared" si="10"/>
        <v>200</v>
      </c>
      <c r="M92" s="219">
        <v>200</v>
      </c>
      <c r="N92" s="218" t="e">
        <f>IF(OR(M92="nio",M92="eigen dienst"),0,IF(M92&gt;0,M92*K92/O92,0))*VLOOKUP(B92,'2-Kosten per locatie'!$A$14:$C$34,3,FALSE)</f>
        <v>#DIV/0!</v>
      </c>
      <c r="O92" s="298">
        <f>IF(OR(M92="nio",M92="eigen dienst"),0,IF(M92&gt;0,VLOOKUP(H92,'3-Productie normen'!A:J,VLOOKUP(M92,'3-Productie normen'!$B$34:$C$35,2,FALSE),FALSE)))</f>
        <v>0</v>
      </c>
      <c r="P92" s="299" t="str">
        <f>VLOOKUP(H92,'3-Productie normen'!A:L,12,FALSE)</f>
        <v>V</v>
      </c>
      <c r="Q92" s="299"/>
      <c r="S92" s="300">
        <f t="shared" si="11"/>
        <v>960</v>
      </c>
    </row>
    <row r="93" spans="1:19" ht="14.15" customHeight="1">
      <c r="A93" s="70">
        <v>93</v>
      </c>
      <c r="B93" s="66" t="s">
        <v>210</v>
      </c>
      <c r="C93" s="464" t="s">
        <v>482</v>
      </c>
      <c r="D93" s="464" t="s">
        <v>617</v>
      </c>
      <c r="E93" s="66" t="s">
        <v>587</v>
      </c>
      <c r="F93" s="66" t="s">
        <v>234</v>
      </c>
      <c r="G93" s="66" t="s">
        <v>407</v>
      </c>
      <c r="H93" s="66" t="s">
        <v>37</v>
      </c>
      <c r="I93" s="66" t="s">
        <v>463</v>
      </c>
      <c r="J93" s="66" t="s">
        <v>179</v>
      </c>
      <c r="K93" s="66">
        <v>9.5</v>
      </c>
      <c r="L93" s="297">
        <f t="shared" si="10"/>
        <v>200</v>
      </c>
      <c r="M93" s="219">
        <v>200</v>
      </c>
      <c r="N93" s="218" t="e">
        <f>IF(OR(M93="nio",M93="eigen dienst"),0,IF(M93&gt;0,M93*K93/O93,0))*VLOOKUP(B93,'2-Kosten per locatie'!$A$14:$C$34,3,FALSE)</f>
        <v>#DIV/0!</v>
      </c>
      <c r="O93" s="298">
        <f>IF(OR(M93="nio",M93="eigen dienst"),0,IF(M93&gt;0,VLOOKUP(H93,'3-Productie normen'!A:J,VLOOKUP(M93,'3-Productie normen'!$B$34:$C$35,2,FALSE),FALSE)))</f>
        <v>0</v>
      </c>
      <c r="P93" s="299" t="str">
        <f>VLOOKUP(H93,'3-Productie normen'!A:L,12,FALSE)</f>
        <v>S</v>
      </c>
      <c r="Q93" s="299"/>
      <c r="S93" s="300">
        <f t="shared" si="11"/>
        <v>1900</v>
      </c>
    </row>
    <row r="94" spans="1:19" ht="14.15" customHeight="1">
      <c r="A94" s="70">
        <v>94</v>
      </c>
      <c r="B94" s="66" t="s">
        <v>210</v>
      </c>
      <c r="C94" s="464" t="s">
        <v>482</v>
      </c>
      <c r="D94" s="464" t="s">
        <v>617</v>
      </c>
      <c r="E94" s="66" t="s">
        <v>587</v>
      </c>
      <c r="F94" s="66" t="s">
        <v>235</v>
      </c>
      <c r="G94" s="66" t="s">
        <v>408</v>
      </c>
      <c r="H94" s="66" t="s">
        <v>469</v>
      </c>
      <c r="I94" s="66" t="s">
        <v>70</v>
      </c>
      <c r="J94" s="66" t="s">
        <v>70</v>
      </c>
      <c r="K94" s="66">
        <v>81.400000000000006</v>
      </c>
      <c r="L94" s="297">
        <f t="shared" si="10"/>
        <v>200</v>
      </c>
      <c r="M94" s="219">
        <v>200</v>
      </c>
      <c r="N94" s="218" t="e">
        <f>IF(OR(M94="nio",M94="eigen dienst"),0,IF(M94&gt;0,M94*K94/O94,0))*VLOOKUP(B94,'2-Kosten per locatie'!$A$14:$C$34,3,FALSE)</f>
        <v>#DIV/0!</v>
      </c>
      <c r="O94" s="298">
        <f>IF(OR(M94="nio",M94="eigen dienst"),0,IF(M94&gt;0,VLOOKUP(H94,'3-Productie normen'!A:J,VLOOKUP(M94,'3-Productie normen'!$B$34:$C$35,2,FALSE),FALSE)))</f>
        <v>0</v>
      </c>
      <c r="P94" s="299" t="str">
        <f>VLOOKUP(H94,'3-Productie normen'!A:L,12,FALSE)</f>
        <v>L</v>
      </c>
      <c r="Q94" s="299"/>
      <c r="S94" s="300">
        <f t="shared" si="11"/>
        <v>16280.000000000002</v>
      </c>
    </row>
    <row r="95" spans="1:19" ht="14.15" customHeight="1">
      <c r="A95" s="70">
        <v>95</v>
      </c>
      <c r="B95" s="66" t="s">
        <v>210</v>
      </c>
      <c r="C95" s="464" t="s">
        <v>482</v>
      </c>
      <c r="D95" s="464" t="s">
        <v>617</v>
      </c>
      <c r="E95" s="66" t="s">
        <v>587</v>
      </c>
      <c r="F95" s="66" t="s">
        <v>236</v>
      </c>
      <c r="G95" s="66" t="s">
        <v>408</v>
      </c>
      <c r="H95" s="66" t="s">
        <v>469</v>
      </c>
      <c r="I95" s="66" t="s">
        <v>70</v>
      </c>
      <c r="J95" s="66" t="s">
        <v>70</v>
      </c>
      <c r="K95" s="66">
        <v>81.400000000000006</v>
      </c>
      <c r="L95" s="297">
        <f t="shared" si="10"/>
        <v>200</v>
      </c>
      <c r="M95" s="219">
        <v>200</v>
      </c>
      <c r="N95" s="218" t="e">
        <f>IF(OR(M95="nio",M95="eigen dienst"),0,IF(M95&gt;0,M95*K95/O95,0))*VLOOKUP(B95,'2-Kosten per locatie'!$A$14:$C$34,3,FALSE)</f>
        <v>#DIV/0!</v>
      </c>
      <c r="O95" s="298">
        <f>IF(OR(M95="nio",M95="eigen dienst"),0,IF(M95&gt;0,VLOOKUP(H95,'3-Productie normen'!A:J,VLOOKUP(M95,'3-Productie normen'!$B$34:$C$35,2,FALSE),FALSE)))</f>
        <v>0</v>
      </c>
      <c r="P95" s="299" t="str">
        <f>VLOOKUP(H95,'3-Productie normen'!A:L,12,FALSE)</f>
        <v>L</v>
      </c>
      <c r="Q95" s="299"/>
      <c r="S95" s="300">
        <f t="shared" si="11"/>
        <v>16280.000000000002</v>
      </c>
    </row>
    <row r="96" spans="1:19" ht="14.15" hidden="1" customHeight="1">
      <c r="A96" s="70">
        <v>96</v>
      </c>
      <c r="B96" s="66" t="s">
        <v>210</v>
      </c>
      <c r="C96" s="464" t="s">
        <v>482</v>
      </c>
      <c r="D96" s="464" t="s">
        <v>617</v>
      </c>
      <c r="E96" s="66" t="s">
        <v>587</v>
      </c>
      <c r="F96" s="66" t="s">
        <v>237</v>
      </c>
      <c r="G96" s="66" t="s">
        <v>444</v>
      </c>
      <c r="H96" s="66" t="s">
        <v>48</v>
      </c>
      <c r="I96" s="66" t="s">
        <v>70</v>
      </c>
      <c r="J96" s="66" t="s">
        <v>70</v>
      </c>
      <c r="K96" s="66">
        <v>0</v>
      </c>
      <c r="L96" s="297">
        <f t="shared" si="10"/>
        <v>0</v>
      </c>
      <c r="M96" s="219" t="s">
        <v>491</v>
      </c>
      <c r="N96" s="218">
        <f>IF(OR(M96="nio",M96="eigen dienst"),0,IF(M96&gt;0,M96*K96/O96,0))*VLOOKUP(B96,'2-Kosten per locatie'!$A$14:$C$34,3,FALSE)</f>
        <v>0</v>
      </c>
      <c r="O96" s="298">
        <f>IF(OR(M96="nio",M96="eigen dienst"),0,IF(M96&gt;0,VLOOKUP(H96,'3-Productie normen'!A:J,VLOOKUP(M96,'3-Productie normen'!$B$34:$C$35,2,FALSE),FALSE)))</f>
        <v>0</v>
      </c>
      <c r="P96" s="299" t="str">
        <f>VLOOKUP(H96,'3-Productie normen'!A:L,12,FALSE)</f>
        <v>V</v>
      </c>
      <c r="Q96" s="299"/>
      <c r="S96" s="300">
        <f t="shared" si="11"/>
        <v>0</v>
      </c>
    </row>
    <row r="97" spans="1:19" ht="14.15" customHeight="1">
      <c r="A97" s="70">
        <v>97</v>
      </c>
      <c r="B97" s="66" t="s">
        <v>210</v>
      </c>
      <c r="C97" s="464" t="s">
        <v>482</v>
      </c>
      <c r="D97" s="464" t="s">
        <v>617</v>
      </c>
      <c r="E97" s="66" t="s">
        <v>587</v>
      </c>
      <c r="F97" s="66" t="s">
        <v>221</v>
      </c>
      <c r="G97" s="66" t="s">
        <v>413</v>
      </c>
      <c r="H97" s="66" t="s">
        <v>413</v>
      </c>
      <c r="I97" s="66" t="s">
        <v>70</v>
      </c>
      <c r="J97" s="66" t="s">
        <v>70</v>
      </c>
      <c r="K97" s="66">
        <v>189.4</v>
      </c>
      <c r="L97" s="297">
        <f t="shared" si="10"/>
        <v>200</v>
      </c>
      <c r="M97" s="219">
        <v>200</v>
      </c>
      <c r="N97" s="218" t="e">
        <f>IF(OR(M97="nio",M97="eigen dienst"),0,IF(M97&gt;0,M97*K97/O97,0))*VLOOKUP(B97,'2-Kosten per locatie'!$A$14:$C$34,3,FALSE)</f>
        <v>#DIV/0!</v>
      </c>
      <c r="O97" s="298">
        <f>IF(OR(M97="nio",M97="eigen dienst"),0,IF(M97&gt;0,VLOOKUP(H97,'3-Productie normen'!A:J,VLOOKUP(M97,'3-Productie normen'!$B$34:$C$35,2,FALSE),FALSE)))</f>
        <v>0</v>
      </c>
      <c r="P97" s="299" t="str">
        <f>VLOOKUP(H97,'3-Productie normen'!A:L,12,FALSE)</f>
        <v>V</v>
      </c>
      <c r="Q97" s="299"/>
      <c r="S97" s="300">
        <f t="shared" si="11"/>
        <v>37880</v>
      </c>
    </row>
    <row r="98" spans="1:19" ht="14.15" hidden="1" customHeight="1">
      <c r="A98" s="70">
        <v>98</v>
      </c>
      <c r="B98" s="66" t="s">
        <v>210</v>
      </c>
      <c r="C98" s="464" t="s">
        <v>482</v>
      </c>
      <c r="D98" s="464" t="s">
        <v>617</v>
      </c>
      <c r="E98" s="66" t="s">
        <v>587</v>
      </c>
      <c r="F98" s="66" t="s">
        <v>238</v>
      </c>
      <c r="G98" s="66" t="s">
        <v>415</v>
      </c>
      <c r="H98" s="66" t="s">
        <v>492</v>
      </c>
      <c r="I98" s="66" t="s">
        <v>70</v>
      </c>
      <c r="J98" s="66" t="s">
        <v>70</v>
      </c>
      <c r="K98" s="66">
        <v>2.8</v>
      </c>
      <c r="L98" s="297">
        <f t="shared" si="10"/>
        <v>0</v>
      </c>
      <c r="M98" s="219" t="s">
        <v>491</v>
      </c>
      <c r="N98" s="218">
        <f>IF(OR(M98="nio",M98="eigen dienst"),0,IF(M98&gt;0,M98*K98/O98,0))*VLOOKUP(B98,'2-Kosten per locatie'!$A$14:$C$34,3,FALSE)</f>
        <v>0</v>
      </c>
      <c r="O98" s="298">
        <f>IF(OR(M98="nio",M98="eigen dienst"),0,IF(M98&gt;0,VLOOKUP(H98,'3-Productie normen'!A:J,VLOOKUP(M98,'3-Productie normen'!$B$34:$C$35,2,FALSE),FALSE)))</f>
        <v>0</v>
      </c>
      <c r="P98" s="299">
        <f>VLOOKUP(H98,'3-Productie normen'!A:L,12,FALSE)</f>
        <v>0</v>
      </c>
      <c r="Q98" s="299"/>
      <c r="S98" s="300">
        <f t="shared" si="11"/>
        <v>0</v>
      </c>
    </row>
    <row r="99" spans="1:19" ht="14.15" customHeight="1">
      <c r="A99" s="70">
        <v>99</v>
      </c>
      <c r="B99" s="66" t="s">
        <v>210</v>
      </c>
      <c r="C99" s="464" t="s">
        <v>482</v>
      </c>
      <c r="D99" s="464" t="s">
        <v>617</v>
      </c>
      <c r="E99" s="66" t="s">
        <v>587</v>
      </c>
      <c r="F99" s="66" t="s">
        <v>239</v>
      </c>
      <c r="G99" s="66" t="s">
        <v>407</v>
      </c>
      <c r="H99" s="66" t="s">
        <v>37</v>
      </c>
      <c r="I99" s="66" t="s">
        <v>463</v>
      </c>
      <c r="J99" s="66" t="s">
        <v>179</v>
      </c>
      <c r="K99" s="66">
        <v>1.5</v>
      </c>
      <c r="L99" s="297">
        <f t="shared" si="10"/>
        <v>200</v>
      </c>
      <c r="M99" s="219">
        <v>200</v>
      </c>
      <c r="N99" s="218" t="e">
        <f>IF(OR(M99="nio",M99="eigen dienst"),0,IF(M99&gt;0,M99*K99/O99,0))*VLOOKUP(B99,'2-Kosten per locatie'!$A$14:$C$34,3,FALSE)</f>
        <v>#DIV/0!</v>
      </c>
      <c r="O99" s="298">
        <f>IF(OR(M99="nio",M99="eigen dienst"),0,IF(M99&gt;0,VLOOKUP(H99,'3-Productie normen'!A:J,VLOOKUP(M99,'3-Productie normen'!$B$34:$C$35,2,FALSE),FALSE)))</f>
        <v>0</v>
      </c>
      <c r="P99" s="299" t="str">
        <f>VLOOKUP(H99,'3-Productie normen'!A:L,12,FALSE)</f>
        <v>S</v>
      </c>
      <c r="Q99" s="299"/>
      <c r="S99" s="300">
        <f t="shared" si="11"/>
        <v>300</v>
      </c>
    </row>
    <row r="100" spans="1:19" ht="14.15" customHeight="1">
      <c r="A100" s="70">
        <v>100</v>
      </c>
      <c r="B100" s="66" t="s">
        <v>210</v>
      </c>
      <c r="C100" s="464" t="s">
        <v>482</v>
      </c>
      <c r="D100" s="464" t="s">
        <v>617</v>
      </c>
      <c r="E100" s="66" t="s">
        <v>587</v>
      </c>
      <c r="F100" s="66" t="s">
        <v>240</v>
      </c>
      <c r="G100" s="66" t="s">
        <v>407</v>
      </c>
      <c r="H100" s="66" t="s">
        <v>37</v>
      </c>
      <c r="I100" s="66" t="s">
        <v>463</v>
      </c>
      <c r="J100" s="66" t="s">
        <v>179</v>
      </c>
      <c r="K100" s="66">
        <v>1.5</v>
      </c>
      <c r="L100" s="297">
        <f t="shared" si="10"/>
        <v>200</v>
      </c>
      <c r="M100" s="219">
        <v>200</v>
      </c>
      <c r="N100" s="218" t="e">
        <f>IF(OR(M100="nio",M100="eigen dienst"),0,IF(M100&gt;0,M100*K100/O100,0))*VLOOKUP(B100,'2-Kosten per locatie'!$A$14:$C$34,3,FALSE)</f>
        <v>#DIV/0!</v>
      </c>
      <c r="O100" s="298">
        <f>IF(OR(M100="nio",M100="eigen dienst"),0,IF(M100&gt;0,VLOOKUP(H100,'3-Productie normen'!A:J,VLOOKUP(M100,'3-Productie normen'!$B$34:$C$35,2,FALSE),FALSE)))</f>
        <v>0</v>
      </c>
      <c r="P100" s="299" t="str">
        <f>VLOOKUP(H100,'3-Productie normen'!A:L,12,FALSE)</f>
        <v>S</v>
      </c>
      <c r="Q100" s="299"/>
      <c r="S100" s="300">
        <f t="shared" si="11"/>
        <v>300</v>
      </c>
    </row>
    <row r="101" spans="1:19" ht="14.15" hidden="1" customHeight="1">
      <c r="A101" s="70">
        <v>101</v>
      </c>
      <c r="B101" s="66" t="s">
        <v>210</v>
      </c>
      <c r="C101" s="464" t="s">
        <v>482</v>
      </c>
      <c r="D101" s="464" t="s">
        <v>617</v>
      </c>
      <c r="E101" s="66" t="s">
        <v>587</v>
      </c>
      <c r="F101" s="66" t="s">
        <v>241</v>
      </c>
      <c r="G101" s="66" t="s">
        <v>416</v>
      </c>
      <c r="H101" s="66" t="s">
        <v>492</v>
      </c>
      <c r="I101" s="66" t="s">
        <v>70</v>
      </c>
      <c r="J101" s="66" t="s">
        <v>70</v>
      </c>
      <c r="K101" s="66">
        <v>5.4</v>
      </c>
      <c r="L101" s="297">
        <f t="shared" si="10"/>
        <v>0</v>
      </c>
      <c r="M101" s="219" t="s">
        <v>491</v>
      </c>
      <c r="N101" s="218">
        <f>IF(OR(M101="nio",M101="eigen dienst"),0,IF(M101&gt;0,M101*K101/O101,0))*VLOOKUP(B101,'2-Kosten per locatie'!$A$14:$C$34,3,FALSE)</f>
        <v>0</v>
      </c>
      <c r="O101" s="298">
        <f>IF(OR(M101="nio",M101="eigen dienst"),0,IF(M101&gt;0,VLOOKUP(H101,'3-Productie normen'!A:J,VLOOKUP(M101,'3-Productie normen'!$B$34:$C$35,2,FALSE),FALSE)))</f>
        <v>0</v>
      </c>
      <c r="P101" s="299">
        <f>VLOOKUP(H101,'3-Productie normen'!A:L,12,FALSE)</f>
        <v>0</v>
      </c>
      <c r="Q101" s="299"/>
      <c r="S101" s="300">
        <f t="shared" si="11"/>
        <v>0</v>
      </c>
    </row>
    <row r="102" spans="1:19" ht="14.15" customHeight="1">
      <c r="A102" s="70">
        <v>102</v>
      </c>
      <c r="B102" s="66" t="s">
        <v>210</v>
      </c>
      <c r="C102" s="464" t="s">
        <v>482</v>
      </c>
      <c r="D102" s="464" t="s">
        <v>617</v>
      </c>
      <c r="E102" s="66" t="s">
        <v>587</v>
      </c>
      <c r="F102" s="66" t="s">
        <v>242</v>
      </c>
      <c r="G102" s="66" t="s">
        <v>405</v>
      </c>
      <c r="H102" s="66" t="s">
        <v>39</v>
      </c>
      <c r="I102" s="66" t="s">
        <v>70</v>
      </c>
      <c r="J102" s="66" t="s">
        <v>70</v>
      </c>
      <c r="K102" s="66">
        <v>15</v>
      </c>
      <c r="L102" s="297">
        <f t="shared" si="10"/>
        <v>200</v>
      </c>
      <c r="M102" s="219">
        <v>200</v>
      </c>
      <c r="N102" s="218" t="e">
        <f>IF(OR(M102="nio",M102="eigen dienst"),0,IF(M102&gt;0,M102*K102/O102,0))*VLOOKUP(B102,'2-Kosten per locatie'!$A$14:$C$34,3,FALSE)</f>
        <v>#DIV/0!</v>
      </c>
      <c r="O102" s="298">
        <f>IF(OR(M102="nio",M102="eigen dienst"),0,IF(M102&gt;0,VLOOKUP(H102,'3-Productie normen'!A:J,VLOOKUP(M102,'3-Productie normen'!$B$34:$C$35,2,FALSE),FALSE)))</f>
        <v>0</v>
      </c>
      <c r="P102" s="299" t="str">
        <f>VLOOKUP(H102,'3-Productie normen'!A:L,12,FALSE)</f>
        <v>V</v>
      </c>
      <c r="Q102" s="299"/>
      <c r="S102" s="300">
        <f t="shared" si="11"/>
        <v>3000</v>
      </c>
    </row>
    <row r="103" spans="1:19" ht="14.15" customHeight="1">
      <c r="A103" s="70">
        <v>103</v>
      </c>
      <c r="B103" s="66" t="s">
        <v>210</v>
      </c>
      <c r="C103" s="464" t="s">
        <v>482</v>
      </c>
      <c r="D103" s="464" t="s">
        <v>617</v>
      </c>
      <c r="E103" s="66" t="s">
        <v>587</v>
      </c>
      <c r="F103" s="66" t="s">
        <v>243</v>
      </c>
      <c r="G103" s="66" t="s">
        <v>409</v>
      </c>
      <c r="H103" s="66" t="s">
        <v>35</v>
      </c>
      <c r="I103" s="66" t="s">
        <v>70</v>
      </c>
      <c r="J103" s="66" t="s">
        <v>70</v>
      </c>
      <c r="K103" s="66">
        <v>21.2</v>
      </c>
      <c r="L103" s="297">
        <f t="shared" si="10"/>
        <v>200</v>
      </c>
      <c r="M103" s="219">
        <v>200</v>
      </c>
      <c r="N103" s="218" t="e">
        <f>IF(OR(M103="nio",M103="eigen dienst"),0,IF(M103&gt;0,M103*K103/O103,0))*VLOOKUP(B103,'2-Kosten per locatie'!$A$14:$C$34,3,FALSE)</f>
        <v>#DIV/0!</v>
      </c>
      <c r="O103" s="298">
        <f>IF(OR(M103="nio",M103="eigen dienst"),0,IF(M103&gt;0,VLOOKUP(H103,'3-Productie normen'!A:J,VLOOKUP(M103,'3-Productie normen'!$B$34:$C$35,2,FALSE),FALSE)))</f>
        <v>0</v>
      </c>
      <c r="P103" s="299" t="str">
        <f>VLOOKUP(H103,'3-Productie normen'!A:L,12,FALSE)</f>
        <v>B</v>
      </c>
      <c r="Q103" s="299"/>
      <c r="S103" s="300">
        <f t="shared" si="11"/>
        <v>4240</v>
      </c>
    </row>
    <row r="104" spans="1:19" ht="14.15" hidden="1" customHeight="1">
      <c r="A104" s="70">
        <v>104</v>
      </c>
      <c r="B104" s="66" t="s">
        <v>210</v>
      </c>
      <c r="C104" s="464" t="s">
        <v>482</v>
      </c>
      <c r="D104" s="464" t="s">
        <v>617</v>
      </c>
      <c r="E104" s="66" t="s">
        <v>587</v>
      </c>
      <c r="F104" s="66" t="s">
        <v>244</v>
      </c>
      <c r="G104" s="66" t="s">
        <v>416</v>
      </c>
      <c r="H104" s="66" t="s">
        <v>492</v>
      </c>
      <c r="I104" s="66" t="s">
        <v>70</v>
      </c>
      <c r="J104" s="66" t="s">
        <v>70</v>
      </c>
      <c r="K104" s="66">
        <v>1.3</v>
      </c>
      <c r="L104" s="297">
        <f t="shared" si="10"/>
        <v>0</v>
      </c>
      <c r="M104" s="219" t="s">
        <v>491</v>
      </c>
      <c r="N104" s="218">
        <f>IF(OR(M104="nio",M104="eigen dienst"),0,IF(M104&gt;0,M104*K104/O104,0))*VLOOKUP(B104,'2-Kosten per locatie'!$A$14:$C$34,3,FALSE)</f>
        <v>0</v>
      </c>
      <c r="O104" s="298">
        <f>IF(OR(M104="nio",M104="eigen dienst"),0,IF(M104&gt;0,VLOOKUP(H104,'3-Productie normen'!A:J,VLOOKUP(M104,'3-Productie normen'!$B$34:$C$35,2,FALSE),FALSE)))</f>
        <v>0</v>
      </c>
      <c r="P104" s="299">
        <f>VLOOKUP(H104,'3-Productie normen'!A:L,12,FALSE)</f>
        <v>0</v>
      </c>
      <c r="Q104" s="299"/>
      <c r="S104" s="300">
        <f t="shared" si="11"/>
        <v>0</v>
      </c>
    </row>
    <row r="105" spans="1:19" ht="14.15" customHeight="1">
      <c r="A105" s="70">
        <v>105</v>
      </c>
      <c r="B105" s="66" t="s">
        <v>210</v>
      </c>
      <c r="C105" s="464" t="s">
        <v>482</v>
      </c>
      <c r="D105" s="464" t="s">
        <v>617</v>
      </c>
      <c r="E105" s="66" t="s">
        <v>587</v>
      </c>
      <c r="F105" s="66" t="s">
        <v>245</v>
      </c>
      <c r="G105" s="66" t="s">
        <v>412</v>
      </c>
      <c r="H105" s="66" t="s">
        <v>41</v>
      </c>
      <c r="I105" s="66" t="s">
        <v>70</v>
      </c>
      <c r="J105" s="66" t="s">
        <v>70</v>
      </c>
      <c r="K105" s="66">
        <v>13.7</v>
      </c>
      <c r="L105" s="297">
        <f t="shared" si="10"/>
        <v>200</v>
      </c>
      <c r="M105" s="219">
        <v>200</v>
      </c>
      <c r="N105" s="218" t="e">
        <f>IF(OR(M105="nio",M105="eigen dienst"),0,IF(M105&gt;0,M105*K105/O105,0))*VLOOKUP(B105,'2-Kosten per locatie'!$A$14:$C$34,3,FALSE)</f>
        <v>#DIV/0!</v>
      </c>
      <c r="O105" s="298">
        <f>IF(OR(M105="nio",M105="eigen dienst"),0,IF(M105&gt;0,VLOOKUP(H105,'3-Productie normen'!A:J,VLOOKUP(M105,'3-Productie normen'!$B$34:$C$35,2,FALSE),FALSE)))</f>
        <v>0</v>
      </c>
      <c r="P105" s="299" t="str">
        <f>VLOOKUP(H105,'3-Productie normen'!A:L,12,FALSE)</f>
        <v>V</v>
      </c>
      <c r="Q105" s="299"/>
      <c r="S105" s="300">
        <f t="shared" si="11"/>
        <v>2740</v>
      </c>
    </row>
    <row r="106" spans="1:19" ht="14.15" customHeight="1">
      <c r="A106" s="70">
        <v>106</v>
      </c>
      <c r="B106" s="66" t="s">
        <v>210</v>
      </c>
      <c r="C106" s="464" t="s">
        <v>482</v>
      </c>
      <c r="D106" s="464" t="s">
        <v>617</v>
      </c>
      <c r="E106" s="66" t="s">
        <v>587</v>
      </c>
      <c r="F106" s="66" t="s">
        <v>246</v>
      </c>
      <c r="G106" s="66" t="s">
        <v>408</v>
      </c>
      <c r="H106" s="66" t="s">
        <v>469</v>
      </c>
      <c r="I106" s="66" t="s">
        <v>70</v>
      </c>
      <c r="J106" s="66" t="s">
        <v>70</v>
      </c>
      <c r="K106" s="66">
        <v>54.2</v>
      </c>
      <c r="L106" s="297">
        <f t="shared" si="10"/>
        <v>200</v>
      </c>
      <c r="M106" s="219">
        <v>200</v>
      </c>
      <c r="N106" s="218" t="e">
        <f>IF(OR(M106="nio",M106="eigen dienst"),0,IF(M106&gt;0,M106*K106/O106,0))*VLOOKUP(B106,'2-Kosten per locatie'!$A$14:$C$34,3,FALSE)</f>
        <v>#DIV/0!</v>
      </c>
      <c r="O106" s="298">
        <f>IF(OR(M106="nio",M106="eigen dienst"),0,IF(M106&gt;0,VLOOKUP(H106,'3-Productie normen'!A:J,VLOOKUP(M106,'3-Productie normen'!$B$34:$C$35,2,FALSE),FALSE)))</f>
        <v>0</v>
      </c>
      <c r="P106" s="299" t="str">
        <f>VLOOKUP(H106,'3-Productie normen'!A:L,12,FALSE)</f>
        <v>L</v>
      </c>
      <c r="Q106" s="299"/>
      <c r="S106" s="300">
        <f t="shared" si="11"/>
        <v>10840</v>
      </c>
    </row>
    <row r="107" spans="1:19" ht="14.15" hidden="1" customHeight="1">
      <c r="A107" s="70">
        <v>107</v>
      </c>
      <c r="B107" s="66" t="s">
        <v>210</v>
      </c>
      <c r="C107" s="464" t="s">
        <v>482</v>
      </c>
      <c r="D107" s="464" t="s">
        <v>617</v>
      </c>
      <c r="E107" s="66" t="s">
        <v>587</v>
      </c>
      <c r="F107" s="66" t="s">
        <v>247</v>
      </c>
      <c r="G107" s="66" t="s">
        <v>445</v>
      </c>
      <c r="H107" s="66" t="s">
        <v>492</v>
      </c>
      <c r="I107" s="66" t="s">
        <v>70</v>
      </c>
      <c r="J107" s="66" t="s">
        <v>70</v>
      </c>
      <c r="K107" s="66">
        <v>8.4</v>
      </c>
      <c r="L107" s="297">
        <f t="shared" si="10"/>
        <v>0</v>
      </c>
      <c r="M107" s="219" t="s">
        <v>491</v>
      </c>
      <c r="N107" s="218">
        <f>IF(OR(M107="nio",M107="eigen dienst"),0,IF(M107&gt;0,M107*K107/O107,0))*VLOOKUP(B107,'2-Kosten per locatie'!$A$14:$C$34,3,FALSE)</f>
        <v>0</v>
      </c>
      <c r="O107" s="298">
        <f>IF(OR(M107="nio",M107="eigen dienst"),0,IF(M107&gt;0,VLOOKUP(H107,'3-Productie normen'!A:J,VLOOKUP(M107,'3-Productie normen'!$B$34:$C$35,2,FALSE),FALSE)))</f>
        <v>0</v>
      </c>
      <c r="P107" s="299">
        <f>VLOOKUP(H107,'3-Productie normen'!A:L,12,FALSE)</f>
        <v>0</v>
      </c>
      <c r="Q107" s="299"/>
      <c r="S107" s="300">
        <f t="shared" si="11"/>
        <v>0</v>
      </c>
    </row>
    <row r="108" spans="1:19" ht="14.15" customHeight="1">
      <c r="A108" s="70">
        <v>108</v>
      </c>
      <c r="B108" s="66" t="s">
        <v>210</v>
      </c>
      <c r="C108" s="464" t="s">
        <v>482</v>
      </c>
      <c r="D108" s="464" t="s">
        <v>617</v>
      </c>
      <c r="E108" s="66" t="s">
        <v>587</v>
      </c>
      <c r="F108" s="66" t="s">
        <v>222</v>
      </c>
      <c r="G108" s="66" t="s">
        <v>409</v>
      </c>
      <c r="H108" s="66" t="s">
        <v>35</v>
      </c>
      <c r="I108" s="66" t="s">
        <v>70</v>
      </c>
      <c r="J108" s="66" t="s">
        <v>70</v>
      </c>
      <c r="K108" s="66">
        <v>17.899999999999999</v>
      </c>
      <c r="L108" s="297">
        <f t="shared" si="10"/>
        <v>200</v>
      </c>
      <c r="M108" s="219">
        <v>200</v>
      </c>
      <c r="N108" s="218" t="e">
        <f>IF(OR(M108="nio",M108="eigen dienst"),0,IF(M108&gt;0,M108*K108/O108,0))*VLOOKUP(B108,'2-Kosten per locatie'!$A$14:$C$34,3,FALSE)</f>
        <v>#DIV/0!</v>
      </c>
      <c r="O108" s="298">
        <f>IF(OR(M108="nio",M108="eigen dienst"),0,IF(M108&gt;0,VLOOKUP(H108,'3-Productie normen'!A:J,VLOOKUP(M108,'3-Productie normen'!$B$34:$C$35,2,FALSE),FALSE)))</f>
        <v>0</v>
      </c>
      <c r="P108" s="299" t="str">
        <f>VLOOKUP(H108,'3-Productie normen'!A:L,12,FALSE)</f>
        <v>B</v>
      </c>
      <c r="Q108" s="299"/>
      <c r="S108" s="300">
        <f t="shared" si="11"/>
        <v>3579.9999999999995</v>
      </c>
    </row>
    <row r="109" spans="1:19" ht="14.15" customHeight="1">
      <c r="A109" s="70">
        <v>109</v>
      </c>
      <c r="B109" s="66" t="s">
        <v>210</v>
      </c>
      <c r="C109" s="464" t="s">
        <v>482</v>
      </c>
      <c r="D109" s="464" t="s">
        <v>617</v>
      </c>
      <c r="E109" s="66" t="s">
        <v>587</v>
      </c>
      <c r="F109" s="66" t="s">
        <v>223</v>
      </c>
      <c r="G109" s="66" t="s">
        <v>48</v>
      </c>
      <c r="H109" s="66" t="s">
        <v>48</v>
      </c>
      <c r="I109" s="66" t="s">
        <v>202</v>
      </c>
      <c r="J109" s="66" t="s">
        <v>200</v>
      </c>
      <c r="K109" s="66">
        <v>31.4</v>
      </c>
      <c r="L109" s="297">
        <f t="shared" si="10"/>
        <v>200</v>
      </c>
      <c r="M109" s="219">
        <v>200</v>
      </c>
      <c r="N109" s="218" t="e">
        <f>IF(OR(M109="nio",M109="eigen dienst"),0,IF(M109&gt;0,M109*K109/O109,0))*VLOOKUP(B109,'2-Kosten per locatie'!$A$14:$C$34,3,FALSE)</f>
        <v>#DIV/0!</v>
      </c>
      <c r="O109" s="298">
        <f>IF(OR(M109="nio",M109="eigen dienst"),0,IF(M109&gt;0,VLOOKUP(H109,'3-Productie normen'!A:J,VLOOKUP(M109,'3-Productie normen'!$B$34:$C$35,2,FALSE),FALSE)))</f>
        <v>0</v>
      </c>
      <c r="P109" s="299" t="str">
        <f>VLOOKUP(H109,'3-Productie normen'!A:L,12,FALSE)</f>
        <v>V</v>
      </c>
      <c r="Q109" s="299"/>
      <c r="S109" s="300">
        <f t="shared" si="11"/>
        <v>6280</v>
      </c>
    </row>
    <row r="110" spans="1:19" ht="14.15" customHeight="1">
      <c r="A110" s="70">
        <v>110</v>
      </c>
      <c r="B110" s="66" t="s">
        <v>210</v>
      </c>
      <c r="C110" s="464" t="s">
        <v>482</v>
      </c>
      <c r="D110" s="464" t="s">
        <v>617</v>
      </c>
      <c r="E110" s="66" t="s">
        <v>587</v>
      </c>
      <c r="F110" s="66" t="s">
        <v>265</v>
      </c>
      <c r="G110" s="66" t="s">
        <v>405</v>
      </c>
      <c r="H110" s="66" t="s">
        <v>39</v>
      </c>
      <c r="I110" s="66" t="s">
        <v>70</v>
      </c>
      <c r="J110" s="66" t="s">
        <v>70</v>
      </c>
      <c r="K110" s="66">
        <v>20.100000000000001</v>
      </c>
      <c r="L110" s="297">
        <f t="shared" si="10"/>
        <v>200</v>
      </c>
      <c r="M110" s="219">
        <v>200</v>
      </c>
      <c r="N110" s="218" t="e">
        <f>IF(OR(M110="nio",M110="eigen dienst"),0,IF(M110&gt;0,M110*K110/O110,0))*VLOOKUP(B110,'2-Kosten per locatie'!$A$14:$C$34,3,FALSE)</f>
        <v>#DIV/0!</v>
      </c>
      <c r="O110" s="298">
        <f>IF(OR(M110="nio",M110="eigen dienst"),0,IF(M110&gt;0,VLOOKUP(H110,'3-Productie normen'!A:J,VLOOKUP(M110,'3-Productie normen'!$B$34:$C$35,2,FALSE),FALSE)))</f>
        <v>0</v>
      </c>
      <c r="P110" s="299" t="str">
        <f>VLOOKUP(H110,'3-Productie normen'!A:L,12,FALSE)</f>
        <v>V</v>
      </c>
      <c r="Q110" s="299"/>
      <c r="S110" s="300">
        <f t="shared" si="11"/>
        <v>4020.0000000000005</v>
      </c>
    </row>
    <row r="111" spans="1:19" ht="14.15" customHeight="1">
      <c r="A111" s="70">
        <v>111</v>
      </c>
      <c r="B111" s="66" t="s">
        <v>210</v>
      </c>
      <c r="C111" s="464" t="s">
        <v>482</v>
      </c>
      <c r="D111" s="464" t="s">
        <v>617</v>
      </c>
      <c r="E111" s="66" t="s">
        <v>587</v>
      </c>
      <c r="F111" s="66" t="s">
        <v>224</v>
      </c>
      <c r="G111" s="66" t="s">
        <v>422</v>
      </c>
      <c r="H111" s="66" t="s">
        <v>39</v>
      </c>
      <c r="I111" s="66" t="s">
        <v>70</v>
      </c>
      <c r="J111" s="66" t="s">
        <v>70</v>
      </c>
      <c r="K111" s="66">
        <v>16.2</v>
      </c>
      <c r="L111" s="297">
        <f t="shared" si="10"/>
        <v>200</v>
      </c>
      <c r="M111" s="219">
        <v>200</v>
      </c>
      <c r="N111" s="218" t="e">
        <f>IF(OR(M111="nio",M111="eigen dienst"),0,IF(M111&gt;0,M111*K111/O111,0))*VLOOKUP(B111,'2-Kosten per locatie'!$A$14:$C$34,3,FALSE)</f>
        <v>#DIV/0!</v>
      </c>
      <c r="O111" s="298">
        <f>IF(OR(M111="nio",M111="eigen dienst"),0,IF(M111&gt;0,VLOOKUP(H111,'3-Productie normen'!A:J,VLOOKUP(M111,'3-Productie normen'!$B$34:$C$35,2,FALSE),FALSE)))</f>
        <v>0</v>
      </c>
      <c r="P111" s="299" t="str">
        <f>VLOOKUP(H111,'3-Productie normen'!A:L,12,FALSE)</f>
        <v>V</v>
      </c>
      <c r="Q111" s="299"/>
      <c r="S111" s="300">
        <f t="shared" si="11"/>
        <v>3240</v>
      </c>
    </row>
    <row r="112" spans="1:19" ht="14.15" hidden="1" customHeight="1">
      <c r="A112" s="70">
        <v>112</v>
      </c>
      <c r="B112" s="66" t="s">
        <v>210</v>
      </c>
      <c r="C112" s="464" t="s">
        <v>482</v>
      </c>
      <c r="D112" s="464" t="s">
        <v>617</v>
      </c>
      <c r="E112" s="66" t="s">
        <v>587</v>
      </c>
      <c r="F112" s="66" t="s">
        <v>225</v>
      </c>
      <c r="G112" s="66" t="s">
        <v>444</v>
      </c>
      <c r="H112" s="66" t="s">
        <v>48</v>
      </c>
      <c r="I112" s="66" t="s">
        <v>70</v>
      </c>
      <c r="J112" s="66" t="s">
        <v>70</v>
      </c>
      <c r="K112" s="66">
        <v>0</v>
      </c>
      <c r="L112" s="297">
        <f t="shared" si="10"/>
        <v>0</v>
      </c>
      <c r="M112" s="219" t="s">
        <v>491</v>
      </c>
      <c r="N112" s="218">
        <f>IF(OR(M112="nio",M112="eigen dienst"),0,IF(M112&gt;0,M112*K112/O112,0))*VLOOKUP(B112,'2-Kosten per locatie'!$A$14:$C$34,3,FALSE)</f>
        <v>0</v>
      </c>
      <c r="O112" s="298">
        <f>IF(OR(M112="nio",M112="eigen dienst"),0,IF(M112&gt;0,VLOOKUP(H112,'3-Productie normen'!A:J,VLOOKUP(M112,'3-Productie normen'!$B$34:$C$35,2,FALSE),FALSE)))</f>
        <v>0</v>
      </c>
      <c r="P112" s="299" t="str">
        <f>VLOOKUP(H112,'3-Productie normen'!A:L,12,FALSE)</f>
        <v>V</v>
      </c>
      <c r="Q112" s="299"/>
      <c r="S112" s="300">
        <f t="shared" si="11"/>
        <v>0</v>
      </c>
    </row>
    <row r="113" spans="1:19" ht="14.15" customHeight="1">
      <c r="A113" s="70">
        <v>113</v>
      </c>
      <c r="B113" s="66" t="s">
        <v>210</v>
      </c>
      <c r="C113" s="464" t="s">
        <v>482</v>
      </c>
      <c r="D113" s="464" t="s">
        <v>617</v>
      </c>
      <c r="E113" s="66" t="s">
        <v>587</v>
      </c>
      <c r="F113" s="66" t="s">
        <v>226</v>
      </c>
      <c r="G113" s="66" t="s">
        <v>408</v>
      </c>
      <c r="H113" s="66" t="s">
        <v>469</v>
      </c>
      <c r="I113" s="66" t="s">
        <v>70</v>
      </c>
      <c r="J113" s="66" t="s">
        <v>70</v>
      </c>
      <c r="K113" s="66">
        <v>81.400000000000006</v>
      </c>
      <c r="L113" s="297">
        <f t="shared" si="10"/>
        <v>200</v>
      </c>
      <c r="M113" s="219">
        <v>200</v>
      </c>
      <c r="N113" s="218" t="e">
        <f>IF(OR(M113="nio",M113="eigen dienst"),0,IF(M113&gt;0,M113*K113/O113,0))*VLOOKUP(B113,'2-Kosten per locatie'!$A$14:$C$34,3,FALSE)</f>
        <v>#DIV/0!</v>
      </c>
      <c r="O113" s="298">
        <f>IF(OR(M113="nio",M113="eigen dienst"),0,IF(M113&gt;0,VLOOKUP(H113,'3-Productie normen'!A:J,VLOOKUP(M113,'3-Productie normen'!$B$34:$C$35,2,FALSE),FALSE)))</f>
        <v>0</v>
      </c>
      <c r="P113" s="299" t="str">
        <f>VLOOKUP(H113,'3-Productie normen'!A:L,12,FALSE)</f>
        <v>L</v>
      </c>
      <c r="Q113" s="299"/>
      <c r="S113" s="300">
        <f t="shared" si="11"/>
        <v>16280.000000000002</v>
      </c>
    </row>
    <row r="114" spans="1:19" ht="14.15" customHeight="1">
      <c r="A114" s="70">
        <v>114</v>
      </c>
      <c r="B114" s="66" t="s">
        <v>210</v>
      </c>
      <c r="C114" s="464" t="s">
        <v>482</v>
      </c>
      <c r="D114" s="464" t="s">
        <v>617</v>
      </c>
      <c r="E114" s="66" t="s">
        <v>587</v>
      </c>
      <c r="F114" s="66" t="s">
        <v>227</v>
      </c>
      <c r="G114" s="66" t="s">
        <v>407</v>
      </c>
      <c r="H114" s="66" t="s">
        <v>37</v>
      </c>
      <c r="I114" s="66" t="s">
        <v>463</v>
      </c>
      <c r="J114" s="66" t="s">
        <v>179</v>
      </c>
      <c r="K114" s="66">
        <v>4.8</v>
      </c>
      <c r="L114" s="297">
        <f t="shared" si="10"/>
        <v>200</v>
      </c>
      <c r="M114" s="219">
        <v>200</v>
      </c>
      <c r="N114" s="218" t="e">
        <f>IF(OR(M114="nio",M114="eigen dienst"),0,IF(M114&gt;0,M114*K114/O114,0))*VLOOKUP(B114,'2-Kosten per locatie'!$A$14:$C$34,3,FALSE)</f>
        <v>#DIV/0!</v>
      </c>
      <c r="O114" s="298">
        <f>IF(OR(M114="nio",M114="eigen dienst"),0,IF(M114&gt;0,VLOOKUP(H114,'3-Productie normen'!A:J,VLOOKUP(M114,'3-Productie normen'!$B$34:$C$35,2,FALSE),FALSE)))</f>
        <v>0</v>
      </c>
      <c r="P114" s="299" t="str">
        <f>VLOOKUP(H114,'3-Productie normen'!A:L,12,FALSE)</f>
        <v>S</v>
      </c>
      <c r="Q114" s="299"/>
      <c r="S114" s="300">
        <f t="shared" si="11"/>
        <v>960</v>
      </c>
    </row>
    <row r="115" spans="1:19" ht="14.15" customHeight="1">
      <c r="A115" s="70">
        <v>115</v>
      </c>
      <c r="B115" s="66" t="s">
        <v>210</v>
      </c>
      <c r="C115" s="464" t="s">
        <v>482</v>
      </c>
      <c r="D115" s="464" t="s">
        <v>617</v>
      </c>
      <c r="E115" s="66" t="s">
        <v>589</v>
      </c>
      <c r="F115" s="66" t="s">
        <v>303</v>
      </c>
      <c r="G115" s="66" t="s">
        <v>430</v>
      </c>
      <c r="H115" s="66" t="s">
        <v>39</v>
      </c>
      <c r="I115" s="66" t="s">
        <v>70</v>
      </c>
      <c r="J115" s="66" t="s">
        <v>70</v>
      </c>
      <c r="K115" s="66">
        <v>28.6</v>
      </c>
      <c r="L115" s="297">
        <f t="shared" si="10"/>
        <v>200</v>
      </c>
      <c r="M115" s="219">
        <v>200</v>
      </c>
      <c r="N115" s="218" t="e">
        <f>IF(OR(M115="nio",M115="eigen dienst"),0,IF(M115&gt;0,M115*K115/O115,0))*VLOOKUP(B115,'2-Kosten per locatie'!$A$14:$C$34,3,FALSE)</f>
        <v>#DIV/0!</v>
      </c>
      <c r="O115" s="298">
        <f>IF(OR(M115="nio",M115="eigen dienst"),0,IF(M115&gt;0,VLOOKUP(H115,'3-Productie normen'!A:J,VLOOKUP(M115,'3-Productie normen'!$B$34:$C$35,2,FALSE),FALSE)))</f>
        <v>0</v>
      </c>
      <c r="P115" s="299" t="str">
        <f>VLOOKUP(H115,'3-Productie normen'!A:L,12,FALSE)</f>
        <v>V</v>
      </c>
      <c r="Q115" s="299"/>
      <c r="S115" s="300">
        <f t="shared" si="11"/>
        <v>5720</v>
      </c>
    </row>
    <row r="116" spans="1:19" ht="14.15" customHeight="1">
      <c r="A116" s="70">
        <v>116</v>
      </c>
      <c r="B116" s="66" t="s">
        <v>210</v>
      </c>
      <c r="C116" s="464" t="s">
        <v>482</v>
      </c>
      <c r="D116" s="464" t="s">
        <v>617</v>
      </c>
      <c r="E116" s="66" t="s">
        <v>589</v>
      </c>
      <c r="F116" s="66" t="s">
        <v>283</v>
      </c>
      <c r="G116" s="66" t="s">
        <v>430</v>
      </c>
      <c r="H116" s="66" t="s">
        <v>39</v>
      </c>
      <c r="I116" s="66" t="s">
        <v>70</v>
      </c>
      <c r="J116" s="66" t="s">
        <v>70</v>
      </c>
      <c r="K116" s="66">
        <v>28.6</v>
      </c>
      <c r="L116" s="297">
        <f t="shared" si="10"/>
        <v>200</v>
      </c>
      <c r="M116" s="219">
        <v>200</v>
      </c>
      <c r="N116" s="218" t="e">
        <f>IF(OR(M116="nio",M116="eigen dienst"),0,IF(M116&gt;0,M116*K116/O116,0))*VLOOKUP(B116,'2-Kosten per locatie'!$A$14:$C$34,3,FALSE)</f>
        <v>#DIV/0!</v>
      </c>
      <c r="O116" s="298">
        <f>IF(OR(M116="nio",M116="eigen dienst"),0,IF(M116&gt;0,VLOOKUP(H116,'3-Productie normen'!A:J,VLOOKUP(M116,'3-Productie normen'!$B$34:$C$35,2,FALSE),FALSE)))</f>
        <v>0</v>
      </c>
      <c r="P116" s="299" t="str">
        <f>VLOOKUP(H116,'3-Productie normen'!A:L,12,FALSE)</f>
        <v>V</v>
      </c>
      <c r="Q116" s="299"/>
      <c r="S116" s="300">
        <f t="shared" si="11"/>
        <v>5720</v>
      </c>
    </row>
    <row r="117" spans="1:19" ht="14.15" customHeight="1">
      <c r="A117" s="70">
        <v>117</v>
      </c>
      <c r="B117" s="66" t="s">
        <v>210</v>
      </c>
      <c r="C117" s="464" t="s">
        <v>482</v>
      </c>
      <c r="D117" s="464" t="s">
        <v>617</v>
      </c>
      <c r="E117" s="66" t="s">
        <v>589</v>
      </c>
      <c r="F117" s="66" t="s">
        <v>284</v>
      </c>
      <c r="G117" s="66" t="s">
        <v>405</v>
      </c>
      <c r="H117" s="66" t="s">
        <v>39</v>
      </c>
      <c r="I117" s="66" t="s">
        <v>70</v>
      </c>
      <c r="J117" s="66" t="s">
        <v>70</v>
      </c>
      <c r="K117" s="66">
        <v>20.8</v>
      </c>
      <c r="L117" s="297">
        <f t="shared" si="10"/>
        <v>200</v>
      </c>
      <c r="M117" s="219">
        <v>200</v>
      </c>
      <c r="N117" s="218" t="e">
        <f>IF(OR(M117="nio",M117="eigen dienst"),0,IF(M117&gt;0,M117*K117/O117,0))*VLOOKUP(B117,'2-Kosten per locatie'!$A$14:$C$34,3,FALSE)</f>
        <v>#DIV/0!</v>
      </c>
      <c r="O117" s="298">
        <f>IF(OR(M117="nio",M117="eigen dienst"),0,IF(M117&gt;0,VLOOKUP(H117,'3-Productie normen'!A:J,VLOOKUP(M117,'3-Productie normen'!$B$34:$C$35,2,FALSE),FALSE)))</f>
        <v>0</v>
      </c>
      <c r="P117" s="299" t="str">
        <f>VLOOKUP(H117,'3-Productie normen'!A:L,12,FALSE)</f>
        <v>V</v>
      </c>
      <c r="Q117" s="299"/>
      <c r="S117" s="300">
        <f t="shared" si="11"/>
        <v>4160</v>
      </c>
    </row>
    <row r="118" spans="1:19" ht="14.15" customHeight="1">
      <c r="A118" s="70">
        <v>118</v>
      </c>
      <c r="B118" s="66" t="s">
        <v>210</v>
      </c>
      <c r="C118" s="464" t="s">
        <v>482</v>
      </c>
      <c r="D118" s="464" t="s">
        <v>617</v>
      </c>
      <c r="E118" s="66" t="s">
        <v>589</v>
      </c>
      <c r="F118" s="66" t="s">
        <v>285</v>
      </c>
      <c r="G118" s="66" t="s">
        <v>408</v>
      </c>
      <c r="H118" s="66" t="s">
        <v>469</v>
      </c>
      <c r="I118" s="66" t="s">
        <v>70</v>
      </c>
      <c r="J118" s="66" t="s">
        <v>70</v>
      </c>
      <c r="K118" s="66">
        <v>81.400000000000006</v>
      </c>
      <c r="L118" s="297">
        <f t="shared" si="10"/>
        <v>200</v>
      </c>
      <c r="M118" s="219">
        <v>200</v>
      </c>
      <c r="N118" s="218" t="e">
        <f>IF(OR(M118="nio",M118="eigen dienst"),0,IF(M118&gt;0,M118*K118/O118,0))*VLOOKUP(B118,'2-Kosten per locatie'!$A$14:$C$34,3,FALSE)</f>
        <v>#DIV/0!</v>
      </c>
      <c r="O118" s="298">
        <f>IF(OR(M118="nio",M118="eigen dienst"),0,IF(M118&gt;0,VLOOKUP(H118,'3-Productie normen'!A:J,VLOOKUP(M118,'3-Productie normen'!$B$34:$C$35,2,FALSE),FALSE)))</f>
        <v>0</v>
      </c>
      <c r="P118" s="299" t="str">
        <f>VLOOKUP(H118,'3-Productie normen'!A:L,12,FALSE)</f>
        <v>L</v>
      </c>
      <c r="Q118" s="299"/>
      <c r="S118" s="300">
        <f t="shared" si="11"/>
        <v>16280.000000000002</v>
      </c>
    </row>
    <row r="119" spans="1:19" ht="14.15" customHeight="1">
      <c r="A119" s="70">
        <v>119</v>
      </c>
      <c r="B119" s="66" t="s">
        <v>210</v>
      </c>
      <c r="C119" s="464" t="s">
        <v>482</v>
      </c>
      <c r="D119" s="464" t="s">
        <v>617</v>
      </c>
      <c r="E119" s="66" t="s">
        <v>589</v>
      </c>
      <c r="F119" s="66" t="s">
        <v>286</v>
      </c>
      <c r="G119" s="66" t="s">
        <v>422</v>
      </c>
      <c r="H119" s="66" t="s">
        <v>39</v>
      </c>
      <c r="I119" s="66" t="s">
        <v>70</v>
      </c>
      <c r="J119" s="66" t="s">
        <v>70</v>
      </c>
      <c r="K119" s="66">
        <v>16</v>
      </c>
      <c r="L119" s="297">
        <f t="shared" si="10"/>
        <v>200</v>
      </c>
      <c r="M119" s="219">
        <v>200</v>
      </c>
      <c r="N119" s="218" t="e">
        <f>IF(OR(M119="nio",M119="eigen dienst"),0,IF(M119&gt;0,M119*K119/O119,0))*VLOOKUP(B119,'2-Kosten per locatie'!$A$14:$C$34,3,FALSE)</f>
        <v>#DIV/0!</v>
      </c>
      <c r="O119" s="298">
        <f>IF(OR(M119="nio",M119="eigen dienst"),0,IF(M119&gt;0,VLOOKUP(H119,'3-Productie normen'!A:J,VLOOKUP(M119,'3-Productie normen'!$B$34:$C$35,2,FALSE),FALSE)))</f>
        <v>0</v>
      </c>
      <c r="P119" s="299" t="str">
        <f>VLOOKUP(H119,'3-Productie normen'!A:L,12,FALSE)</f>
        <v>V</v>
      </c>
      <c r="Q119" s="299"/>
      <c r="S119" s="300">
        <f t="shared" si="11"/>
        <v>3200</v>
      </c>
    </row>
    <row r="120" spans="1:19" ht="14.15" customHeight="1">
      <c r="A120" s="70">
        <v>120</v>
      </c>
      <c r="B120" s="66" t="s">
        <v>210</v>
      </c>
      <c r="C120" s="464" t="s">
        <v>482</v>
      </c>
      <c r="D120" s="464" t="s">
        <v>617</v>
      </c>
      <c r="E120" s="66" t="s">
        <v>589</v>
      </c>
      <c r="F120" s="66" t="s">
        <v>287</v>
      </c>
      <c r="G120" s="66" t="s">
        <v>407</v>
      </c>
      <c r="H120" s="66" t="s">
        <v>37</v>
      </c>
      <c r="I120" s="66" t="s">
        <v>463</v>
      </c>
      <c r="J120" s="66" t="s">
        <v>179</v>
      </c>
      <c r="K120" s="66">
        <v>4.8</v>
      </c>
      <c r="L120" s="297">
        <f t="shared" si="10"/>
        <v>200</v>
      </c>
      <c r="M120" s="219">
        <v>200</v>
      </c>
      <c r="N120" s="218" t="e">
        <f>IF(OR(M120="nio",M120="eigen dienst"),0,IF(M120&gt;0,M120*K120/O120,0))*VLOOKUP(B120,'2-Kosten per locatie'!$A$14:$C$34,3,FALSE)</f>
        <v>#DIV/0!</v>
      </c>
      <c r="O120" s="298">
        <f>IF(OR(M120="nio",M120="eigen dienst"),0,IF(M120&gt;0,VLOOKUP(H120,'3-Productie normen'!A:J,VLOOKUP(M120,'3-Productie normen'!$B$34:$C$35,2,FALSE),FALSE)))</f>
        <v>0</v>
      </c>
      <c r="P120" s="299" t="str">
        <f>VLOOKUP(H120,'3-Productie normen'!A:L,12,FALSE)</f>
        <v>S</v>
      </c>
      <c r="Q120" s="299"/>
      <c r="S120" s="300">
        <f t="shared" si="11"/>
        <v>960</v>
      </c>
    </row>
    <row r="121" spans="1:19" ht="14.15" customHeight="1">
      <c r="A121" s="70">
        <v>121</v>
      </c>
      <c r="B121" s="66" t="s">
        <v>210</v>
      </c>
      <c r="C121" s="464" t="s">
        <v>482</v>
      </c>
      <c r="D121" s="464" t="s">
        <v>617</v>
      </c>
      <c r="E121" s="66" t="s">
        <v>589</v>
      </c>
      <c r="F121" s="66" t="s">
        <v>288</v>
      </c>
      <c r="G121" s="66" t="s">
        <v>407</v>
      </c>
      <c r="H121" s="66" t="s">
        <v>37</v>
      </c>
      <c r="I121" s="66" t="s">
        <v>463</v>
      </c>
      <c r="J121" s="66" t="s">
        <v>179</v>
      </c>
      <c r="K121" s="66">
        <v>4.8</v>
      </c>
      <c r="L121" s="297">
        <f t="shared" si="10"/>
        <v>200</v>
      </c>
      <c r="M121" s="219">
        <v>200</v>
      </c>
      <c r="N121" s="218" t="e">
        <f>IF(OR(M121="nio",M121="eigen dienst"),0,IF(M121&gt;0,M121*K121/O121,0))*VLOOKUP(B121,'2-Kosten per locatie'!$A$14:$C$34,3,FALSE)</f>
        <v>#DIV/0!</v>
      </c>
      <c r="O121" s="298">
        <f>IF(OR(M121="nio",M121="eigen dienst"),0,IF(M121&gt;0,VLOOKUP(H121,'3-Productie normen'!A:J,VLOOKUP(M121,'3-Productie normen'!$B$34:$C$35,2,FALSE),FALSE)))</f>
        <v>0</v>
      </c>
      <c r="P121" s="299" t="str">
        <f>VLOOKUP(H121,'3-Productie normen'!A:L,12,FALSE)</f>
        <v>S</v>
      </c>
      <c r="Q121" s="299"/>
      <c r="S121" s="300">
        <f t="shared" si="11"/>
        <v>960</v>
      </c>
    </row>
    <row r="122" spans="1:19" ht="14.15" customHeight="1">
      <c r="A122" s="70">
        <v>122</v>
      </c>
      <c r="B122" s="66" t="s">
        <v>210</v>
      </c>
      <c r="C122" s="464" t="s">
        <v>482</v>
      </c>
      <c r="D122" s="464" t="s">
        <v>617</v>
      </c>
      <c r="E122" s="66" t="s">
        <v>589</v>
      </c>
      <c r="F122" s="66" t="s">
        <v>289</v>
      </c>
      <c r="G122" s="66" t="s">
        <v>408</v>
      </c>
      <c r="H122" s="66" t="s">
        <v>469</v>
      </c>
      <c r="I122" s="66" t="s">
        <v>70</v>
      </c>
      <c r="J122" s="66" t="s">
        <v>70</v>
      </c>
      <c r="K122" s="66">
        <v>81.400000000000006</v>
      </c>
      <c r="L122" s="297">
        <f t="shared" si="10"/>
        <v>200</v>
      </c>
      <c r="M122" s="219">
        <v>200</v>
      </c>
      <c r="N122" s="218" t="e">
        <f>IF(OR(M122="nio",M122="eigen dienst"),0,IF(M122&gt;0,M122*K122/O122,0))*VLOOKUP(B122,'2-Kosten per locatie'!$A$14:$C$34,3,FALSE)</f>
        <v>#DIV/0!</v>
      </c>
      <c r="O122" s="298">
        <f>IF(OR(M122="nio",M122="eigen dienst"),0,IF(M122&gt;0,VLOOKUP(H122,'3-Productie normen'!A:J,VLOOKUP(M122,'3-Productie normen'!$B$34:$C$35,2,FALSE),FALSE)))</f>
        <v>0</v>
      </c>
      <c r="P122" s="299" t="str">
        <f>VLOOKUP(H122,'3-Productie normen'!A:L,12,FALSE)</f>
        <v>L</v>
      </c>
      <c r="Q122" s="299"/>
      <c r="S122" s="300">
        <f t="shared" si="11"/>
        <v>16280.000000000002</v>
      </c>
    </row>
    <row r="123" spans="1:19" ht="14.15" customHeight="1">
      <c r="A123" s="70">
        <v>123</v>
      </c>
      <c r="B123" s="66" t="s">
        <v>210</v>
      </c>
      <c r="C123" s="464" t="s">
        <v>482</v>
      </c>
      <c r="D123" s="464" t="s">
        <v>617</v>
      </c>
      <c r="E123" s="66" t="s">
        <v>589</v>
      </c>
      <c r="F123" s="66" t="s">
        <v>304</v>
      </c>
      <c r="G123" s="66" t="s">
        <v>405</v>
      </c>
      <c r="H123" s="66" t="s">
        <v>39</v>
      </c>
      <c r="I123" s="66" t="s">
        <v>70</v>
      </c>
      <c r="J123" s="66" t="s">
        <v>70</v>
      </c>
      <c r="K123" s="66">
        <v>20.8</v>
      </c>
      <c r="L123" s="297">
        <f t="shared" si="10"/>
        <v>200</v>
      </c>
      <c r="M123" s="219">
        <v>200</v>
      </c>
      <c r="N123" s="218" t="e">
        <f>IF(OR(M123="nio",M123="eigen dienst"),0,IF(M123&gt;0,M123*K123/O123,0))*VLOOKUP(B123,'2-Kosten per locatie'!$A$14:$C$34,3,FALSE)</f>
        <v>#DIV/0!</v>
      </c>
      <c r="O123" s="298">
        <f>IF(OR(M123="nio",M123="eigen dienst"),0,IF(M123&gt;0,VLOOKUP(H123,'3-Productie normen'!A:J,VLOOKUP(M123,'3-Productie normen'!$B$34:$C$35,2,FALSE),FALSE)))</f>
        <v>0</v>
      </c>
      <c r="P123" s="299" t="str">
        <f>VLOOKUP(H123,'3-Productie normen'!A:L,12,FALSE)</f>
        <v>V</v>
      </c>
      <c r="Q123" s="299"/>
      <c r="S123" s="300">
        <f t="shared" si="11"/>
        <v>4160</v>
      </c>
    </row>
    <row r="124" spans="1:19" ht="14.15" customHeight="1">
      <c r="A124" s="70">
        <v>124</v>
      </c>
      <c r="B124" s="66" t="s">
        <v>210</v>
      </c>
      <c r="C124" s="464" t="s">
        <v>482</v>
      </c>
      <c r="D124" s="464" t="s">
        <v>617</v>
      </c>
      <c r="E124" s="66" t="s">
        <v>589</v>
      </c>
      <c r="F124" s="66" t="s">
        <v>305</v>
      </c>
      <c r="G124" s="66" t="s">
        <v>408</v>
      </c>
      <c r="H124" s="66" t="s">
        <v>469</v>
      </c>
      <c r="I124" s="66" t="s">
        <v>70</v>
      </c>
      <c r="J124" s="66" t="s">
        <v>70</v>
      </c>
      <c r="K124" s="66">
        <v>81.400000000000006</v>
      </c>
      <c r="L124" s="297">
        <f t="shared" si="10"/>
        <v>200</v>
      </c>
      <c r="M124" s="219">
        <v>200</v>
      </c>
      <c r="N124" s="218" t="e">
        <f>IF(OR(M124="nio",M124="eigen dienst"),0,IF(M124&gt;0,M124*K124/O124,0))*VLOOKUP(B124,'2-Kosten per locatie'!$A$14:$C$34,3,FALSE)</f>
        <v>#DIV/0!</v>
      </c>
      <c r="O124" s="298">
        <f>IF(OR(M124="nio",M124="eigen dienst"),0,IF(M124&gt;0,VLOOKUP(H124,'3-Productie normen'!A:J,VLOOKUP(M124,'3-Productie normen'!$B$34:$C$35,2,FALSE),FALSE)))</f>
        <v>0</v>
      </c>
      <c r="P124" s="299" t="str">
        <f>VLOOKUP(H124,'3-Productie normen'!A:L,12,FALSE)</f>
        <v>L</v>
      </c>
      <c r="Q124" s="299"/>
      <c r="S124" s="300">
        <f t="shared" si="11"/>
        <v>16280.000000000002</v>
      </c>
    </row>
    <row r="125" spans="1:19" ht="14.15" customHeight="1">
      <c r="A125" s="70">
        <v>125</v>
      </c>
      <c r="B125" s="66" t="s">
        <v>210</v>
      </c>
      <c r="C125" s="464" t="s">
        <v>482</v>
      </c>
      <c r="D125" s="464" t="s">
        <v>617</v>
      </c>
      <c r="E125" s="66" t="s">
        <v>589</v>
      </c>
      <c r="F125" s="66" t="s">
        <v>306</v>
      </c>
      <c r="G125" s="66" t="s">
        <v>422</v>
      </c>
      <c r="H125" s="66" t="s">
        <v>39</v>
      </c>
      <c r="I125" s="66" t="s">
        <v>70</v>
      </c>
      <c r="J125" s="66" t="s">
        <v>70</v>
      </c>
      <c r="K125" s="66">
        <v>16</v>
      </c>
      <c r="L125" s="297">
        <f t="shared" si="10"/>
        <v>200</v>
      </c>
      <c r="M125" s="219">
        <v>200</v>
      </c>
      <c r="N125" s="218" t="e">
        <f>IF(OR(M125="nio",M125="eigen dienst"),0,IF(M125&gt;0,M125*K125/O125,0))*VLOOKUP(B125,'2-Kosten per locatie'!$A$14:$C$34,3,FALSE)</f>
        <v>#DIV/0!</v>
      </c>
      <c r="O125" s="298">
        <f>IF(OR(M125="nio",M125="eigen dienst"),0,IF(M125&gt;0,VLOOKUP(H125,'3-Productie normen'!A:J,VLOOKUP(M125,'3-Productie normen'!$B$34:$C$35,2,FALSE),FALSE)))</f>
        <v>0</v>
      </c>
      <c r="P125" s="299" t="str">
        <f>VLOOKUP(H125,'3-Productie normen'!A:L,12,FALSE)</f>
        <v>V</v>
      </c>
      <c r="Q125" s="299"/>
      <c r="S125" s="300">
        <f t="shared" si="11"/>
        <v>3200</v>
      </c>
    </row>
    <row r="126" spans="1:19" ht="14.15" customHeight="1">
      <c r="A126" s="70">
        <v>126</v>
      </c>
      <c r="B126" s="66" t="s">
        <v>210</v>
      </c>
      <c r="C126" s="464" t="s">
        <v>482</v>
      </c>
      <c r="D126" s="464" t="s">
        <v>617</v>
      </c>
      <c r="E126" s="66" t="s">
        <v>589</v>
      </c>
      <c r="F126" s="66" t="s">
        <v>307</v>
      </c>
      <c r="G126" s="66" t="s">
        <v>407</v>
      </c>
      <c r="H126" s="66" t="s">
        <v>37</v>
      </c>
      <c r="I126" s="66" t="s">
        <v>463</v>
      </c>
      <c r="J126" s="66" t="s">
        <v>179</v>
      </c>
      <c r="K126" s="66">
        <v>4.8</v>
      </c>
      <c r="L126" s="297">
        <f t="shared" si="10"/>
        <v>200</v>
      </c>
      <c r="M126" s="219">
        <v>200</v>
      </c>
      <c r="N126" s="218" t="e">
        <f>IF(OR(M126="nio",M126="eigen dienst"),0,IF(M126&gt;0,M126*K126/O126,0))*VLOOKUP(B126,'2-Kosten per locatie'!$A$14:$C$34,3,FALSE)</f>
        <v>#DIV/0!</v>
      </c>
      <c r="O126" s="298">
        <f>IF(OR(M126="nio",M126="eigen dienst"),0,IF(M126&gt;0,VLOOKUP(H126,'3-Productie normen'!A:J,VLOOKUP(M126,'3-Productie normen'!$B$34:$C$35,2,FALSE),FALSE)))</f>
        <v>0</v>
      </c>
      <c r="P126" s="299" t="str">
        <f>VLOOKUP(H126,'3-Productie normen'!A:L,12,FALSE)</f>
        <v>S</v>
      </c>
      <c r="Q126" s="299"/>
      <c r="S126" s="300">
        <f t="shared" si="11"/>
        <v>960</v>
      </c>
    </row>
    <row r="127" spans="1:19" ht="14.15" customHeight="1">
      <c r="A127" s="70">
        <v>127</v>
      </c>
      <c r="B127" s="66" t="s">
        <v>210</v>
      </c>
      <c r="C127" s="464" t="s">
        <v>482</v>
      </c>
      <c r="D127" s="464" t="s">
        <v>617</v>
      </c>
      <c r="E127" s="66" t="s">
        <v>589</v>
      </c>
      <c r="F127" s="66" t="s">
        <v>308</v>
      </c>
      <c r="G127" s="66" t="s">
        <v>407</v>
      </c>
      <c r="H127" s="66" t="s">
        <v>37</v>
      </c>
      <c r="I127" s="66" t="s">
        <v>463</v>
      </c>
      <c r="J127" s="66" t="s">
        <v>179</v>
      </c>
      <c r="K127" s="66">
        <v>4.8</v>
      </c>
      <c r="L127" s="297">
        <f t="shared" si="10"/>
        <v>200</v>
      </c>
      <c r="M127" s="219">
        <v>200</v>
      </c>
      <c r="N127" s="218" t="e">
        <f>IF(OR(M127="nio",M127="eigen dienst"),0,IF(M127&gt;0,M127*K127/O127,0))*VLOOKUP(B127,'2-Kosten per locatie'!$A$14:$C$34,3,FALSE)</f>
        <v>#DIV/0!</v>
      </c>
      <c r="O127" s="298">
        <f>IF(OR(M127="nio",M127="eigen dienst"),0,IF(M127&gt;0,VLOOKUP(H127,'3-Productie normen'!A:J,VLOOKUP(M127,'3-Productie normen'!$B$34:$C$35,2,FALSE),FALSE)))</f>
        <v>0</v>
      </c>
      <c r="P127" s="299" t="str">
        <f>VLOOKUP(H127,'3-Productie normen'!A:L,12,FALSE)</f>
        <v>S</v>
      </c>
      <c r="Q127" s="299"/>
      <c r="S127" s="300">
        <f t="shared" si="11"/>
        <v>960</v>
      </c>
    </row>
    <row r="128" spans="1:19" ht="14.15" customHeight="1">
      <c r="A128" s="70">
        <v>128</v>
      </c>
      <c r="B128" s="66" t="s">
        <v>210</v>
      </c>
      <c r="C128" s="464" t="s">
        <v>482</v>
      </c>
      <c r="D128" s="464" t="s">
        <v>617</v>
      </c>
      <c r="E128" s="66" t="s">
        <v>589</v>
      </c>
      <c r="F128" s="66" t="s">
        <v>309</v>
      </c>
      <c r="G128" s="66" t="s">
        <v>408</v>
      </c>
      <c r="H128" s="66" t="s">
        <v>469</v>
      </c>
      <c r="I128" s="66" t="s">
        <v>70</v>
      </c>
      <c r="J128" s="66" t="s">
        <v>70</v>
      </c>
      <c r="K128" s="66">
        <v>81.400000000000006</v>
      </c>
      <c r="L128" s="297">
        <f t="shared" si="10"/>
        <v>200</v>
      </c>
      <c r="M128" s="219">
        <v>200</v>
      </c>
      <c r="N128" s="218" t="e">
        <f>IF(OR(M128="nio",M128="eigen dienst"),0,IF(M128&gt;0,M128*K128/O128,0))*VLOOKUP(B128,'2-Kosten per locatie'!$A$14:$C$34,3,FALSE)</f>
        <v>#DIV/0!</v>
      </c>
      <c r="O128" s="298">
        <f>IF(OR(M128="nio",M128="eigen dienst"),0,IF(M128&gt;0,VLOOKUP(H128,'3-Productie normen'!A:J,VLOOKUP(M128,'3-Productie normen'!$B$34:$C$35,2,FALSE),FALSE)))</f>
        <v>0</v>
      </c>
      <c r="P128" s="299" t="str">
        <f>VLOOKUP(H128,'3-Productie normen'!A:L,12,FALSE)</f>
        <v>L</v>
      </c>
      <c r="Q128" s="299"/>
      <c r="S128" s="300">
        <f t="shared" si="11"/>
        <v>16280.000000000002</v>
      </c>
    </row>
    <row r="129" spans="1:19" ht="14.15" customHeight="1">
      <c r="A129" s="70">
        <v>129</v>
      </c>
      <c r="B129" s="66" t="s">
        <v>210</v>
      </c>
      <c r="C129" s="464" t="s">
        <v>482</v>
      </c>
      <c r="D129" s="464" t="s">
        <v>617</v>
      </c>
      <c r="E129" s="66" t="s">
        <v>589</v>
      </c>
      <c r="F129" s="66" t="s">
        <v>310</v>
      </c>
      <c r="G129" s="66" t="s">
        <v>409</v>
      </c>
      <c r="H129" s="66" t="s">
        <v>35</v>
      </c>
      <c r="I129" s="66" t="s">
        <v>202</v>
      </c>
      <c r="J129" s="66" t="s">
        <v>200</v>
      </c>
      <c r="K129" s="66">
        <v>27.2</v>
      </c>
      <c r="L129" s="297">
        <f t="shared" si="10"/>
        <v>200</v>
      </c>
      <c r="M129" s="219">
        <v>200</v>
      </c>
      <c r="N129" s="218" t="e">
        <f>IF(OR(M129="nio",M129="eigen dienst"),0,IF(M129&gt;0,M129*K129/O129,0))*VLOOKUP(B129,'2-Kosten per locatie'!$A$14:$C$34,3,FALSE)</f>
        <v>#DIV/0!</v>
      </c>
      <c r="O129" s="298">
        <f>IF(OR(M129="nio",M129="eigen dienst"),0,IF(M129&gt;0,VLOOKUP(H129,'3-Productie normen'!A:J,VLOOKUP(M129,'3-Productie normen'!$B$34:$C$35,2,FALSE),FALSE)))</f>
        <v>0</v>
      </c>
      <c r="P129" s="299" t="str">
        <f>VLOOKUP(H129,'3-Productie normen'!A:L,12,FALSE)</f>
        <v>B</v>
      </c>
      <c r="Q129" s="299"/>
      <c r="S129" s="300">
        <f t="shared" si="11"/>
        <v>5440</v>
      </c>
    </row>
    <row r="130" spans="1:19" ht="14.15" customHeight="1">
      <c r="A130" s="70">
        <v>130</v>
      </c>
      <c r="B130" s="66" t="s">
        <v>210</v>
      </c>
      <c r="C130" s="464" t="s">
        <v>482</v>
      </c>
      <c r="D130" s="464" t="s">
        <v>617</v>
      </c>
      <c r="E130" s="66" t="s">
        <v>589</v>
      </c>
      <c r="F130" s="66" t="s">
        <v>311</v>
      </c>
      <c r="G130" s="66" t="s">
        <v>409</v>
      </c>
      <c r="H130" s="66" t="s">
        <v>35</v>
      </c>
      <c r="I130" s="66" t="s">
        <v>202</v>
      </c>
      <c r="J130" s="66" t="s">
        <v>200</v>
      </c>
      <c r="K130" s="66">
        <v>19.7</v>
      </c>
      <c r="L130" s="297">
        <f t="shared" si="10"/>
        <v>200</v>
      </c>
      <c r="M130" s="219">
        <v>200</v>
      </c>
      <c r="N130" s="218" t="e">
        <f>IF(OR(M130="nio",M130="eigen dienst"),0,IF(M130&gt;0,M130*K130/O130,0))*VLOOKUP(B130,'2-Kosten per locatie'!$A$14:$C$34,3,FALSE)</f>
        <v>#DIV/0!</v>
      </c>
      <c r="O130" s="298">
        <f>IF(OR(M130="nio",M130="eigen dienst"),0,IF(M130&gt;0,VLOOKUP(H130,'3-Productie normen'!A:J,VLOOKUP(M130,'3-Productie normen'!$B$34:$C$35,2,FALSE),FALSE)))</f>
        <v>0</v>
      </c>
      <c r="P130" s="299" t="str">
        <f>VLOOKUP(H130,'3-Productie normen'!A:L,12,FALSE)</f>
        <v>B</v>
      </c>
      <c r="Q130" s="299"/>
      <c r="S130" s="300">
        <f t="shared" si="11"/>
        <v>3940</v>
      </c>
    </row>
    <row r="131" spans="1:19" ht="14.15" hidden="1" customHeight="1">
      <c r="A131" s="70">
        <v>131</v>
      </c>
      <c r="B131" s="66" t="s">
        <v>210</v>
      </c>
      <c r="C131" s="464" t="s">
        <v>482</v>
      </c>
      <c r="D131" s="464" t="s">
        <v>617</v>
      </c>
      <c r="E131" s="66" t="s">
        <v>566</v>
      </c>
      <c r="F131" s="66" t="s">
        <v>385</v>
      </c>
      <c r="G131" s="66" t="s">
        <v>71</v>
      </c>
      <c r="H131" s="66" t="s">
        <v>492</v>
      </c>
      <c r="I131" s="66" t="s">
        <v>72</v>
      </c>
      <c r="J131" s="66" t="s">
        <v>200</v>
      </c>
      <c r="K131" s="66">
        <v>29</v>
      </c>
      <c r="L131" s="297">
        <f t="shared" si="10"/>
        <v>0</v>
      </c>
      <c r="M131" s="219" t="s">
        <v>491</v>
      </c>
      <c r="N131" s="218">
        <f>IF(OR(M131="nio",M131="eigen dienst"),0,IF(M131&gt;0,M131*K131/O131,0))*VLOOKUP(B131,'2-Kosten per locatie'!$A$14:$C$34,3,FALSE)</f>
        <v>0</v>
      </c>
      <c r="O131" s="298">
        <f>IF(OR(M131="nio",M131="eigen dienst"),0,IF(M131&gt;0,VLOOKUP(H131,'3-Productie normen'!A:J,VLOOKUP(M131,'3-Productie normen'!$B$34:$C$35,2,FALSE),FALSE)))</f>
        <v>0</v>
      </c>
      <c r="P131" s="299">
        <f>VLOOKUP(H131,'3-Productie normen'!A:L,12,FALSE)</f>
        <v>0</v>
      </c>
      <c r="Q131" s="299"/>
      <c r="S131" s="300">
        <f t="shared" si="11"/>
        <v>0</v>
      </c>
    </row>
    <row r="132" spans="1:19" ht="14.15" customHeight="1">
      <c r="A132" s="70">
        <v>132</v>
      </c>
      <c r="B132" s="66" t="s">
        <v>212</v>
      </c>
      <c r="C132" s="464" t="s">
        <v>484</v>
      </c>
      <c r="D132" s="464" t="s">
        <v>617</v>
      </c>
      <c r="E132" s="66" t="s">
        <v>587</v>
      </c>
      <c r="F132" s="66" t="s">
        <v>220</v>
      </c>
      <c r="G132" s="66" t="s">
        <v>47</v>
      </c>
      <c r="H132" s="66" t="s">
        <v>47</v>
      </c>
      <c r="I132" s="66" t="s">
        <v>460</v>
      </c>
      <c r="J132" s="66" t="s">
        <v>201</v>
      </c>
      <c r="K132" s="66">
        <v>6.1</v>
      </c>
      <c r="L132" s="297">
        <f t="shared" ref="L132:L141" si="12">SUM(M132:M132)</f>
        <v>200</v>
      </c>
      <c r="M132" s="219">
        <v>200</v>
      </c>
      <c r="N132" s="218" t="e">
        <f>IF(OR(M132="nio",M132="eigen dienst"),0,IF(M132&gt;0,M132*K132/O132,0))*VLOOKUP(B132,'2-Kosten per locatie'!$A$14:$C$34,3,FALSE)</f>
        <v>#DIV/0!</v>
      </c>
      <c r="O132" s="298">
        <f>IF(OR(M132="nio",M132="eigen dienst"),0,IF(M132&gt;0,VLOOKUP(H132,'3-Productie normen'!A:J,VLOOKUP(M132,'3-Productie normen'!$B$34:$C$35,2,FALSE),FALSE)))</f>
        <v>0</v>
      </c>
      <c r="P132" s="299" t="str">
        <f>VLOOKUP(H132,'3-Productie normen'!A:L,12,FALSE)</f>
        <v>V</v>
      </c>
      <c r="Q132" s="299"/>
      <c r="S132" s="300">
        <f t="shared" ref="S132:S141" si="13">L132*K132</f>
        <v>1220</v>
      </c>
    </row>
    <row r="133" spans="1:19" ht="14.15" customHeight="1">
      <c r="A133" s="70">
        <v>133</v>
      </c>
      <c r="B133" s="66" t="s">
        <v>212</v>
      </c>
      <c r="C133" s="464" t="s">
        <v>484</v>
      </c>
      <c r="D133" s="464" t="s">
        <v>617</v>
      </c>
      <c r="E133" s="66" t="s">
        <v>587</v>
      </c>
      <c r="F133" s="66" t="s">
        <v>228</v>
      </c>
      <c r="G133" s="66" t="s">
        <v>408</v>
      </c>
      <c r="H133" s="66" t="s">
        <v>469</v>
      </c>
      <c r="I133" s="66" t="s">
        <v>70</v>
      </c>
      <c r="J133" s="66" t="s">
        <v>70</v>
      </c>
      <c r="K133" s="66">
        <v>58</v>
      </c>
      <c r="L133" s="297">
        <f t="shared" si="12"/>
        <v>200</v>
      </c>
      <c r="M133" s="219">
        <v>200</v>
      </c>
      <c r="N133" s="218" t="e">
        <f>IF(OR(M133="nio",M133="eigen dienst"),0,IF(M133&gt;0,M133*K133/O133,0))*VLOOKUP(B133,'2-Kosten per locatie'!$A$14:$C$34,3,FALSE)</f>
        <v>#DIV/0!</v>
      </c>
      <c r="O133" s="298">
        <f>IF(OR(M133="nio",M133="eigen dienst"),0,IF(M133&gt;0,VLOOKUP(H133,'3-Productie normen'!A:J,VLOOKUP(M133,'3-Productie normen'!$B$34:$C$35,2,FALSE),FALSE)))</f>
        <v>0</v>
      </c>
      <c r="P133" s="299" t="str">
        <f>VLOOKUP(H133,'3-Productie normen'!A:L,12,FALSE)</f>
        <v>L</v>
      </c>
      <c r="Q133" s="299"/>
      <c r="S133" s="300">
        <f t="shared" si="13"/>
        <v>11600</v>
      </c>
    </row>
    <row r="134" spans="1:19" ht="14.15" customHeight="1">
      <c r="A134" s="70">
        <v>134</v>
      </c>
      <c r="B134" s="66" t="s">
        <v>212</v>
      </c>
      <c r="C134" s="464" t="s">
        <v>484</v>
      </c>
      <c r="D134" s="464" t="s">
        <v>617</v>
      </c>
      <c r="E134" s="66" t="s">
        <v>587</v>
      </c>
      <c r="F134" s="66" t="s">
        <v>229</v>
      </c>
      <c r="G134" s="66" t="s">
        <v>408</v>
      </c>
      <c r="H134" s="66" t="s">
        <v>469</v>
      </c>
      <c r="I134" s="66" t="s">
        <v>70</v>
      </c>
      <c r="J134" s="66" t="s">
        <v>70</v>
      </c>
      <c r="K134" s="66">
        <v>58</v>
      </c>
      <c r="L134" s="297">
        <f t="shared" si="12"/>
        <v>200</v>
      </c>
      <c r="M134" s="219">
        <v>200</v>
      </c>
      <c r="N134" s="218" t="e">
        <f>IF(OR(M134="nio",M134="eigen dienst"),0,IF(M134&gt;0,M134*K134/O134,0))*VLOOKUP(B134,'2-Kosten per locatie'!$A$14:$C$34,3,FALSE)</f>
        <v>#DIV/0!</v>
      </c>
      <c r="O134" s="298">
        <f>IF(OR(M134="nio",M134="eigen dienst"),0,IF(M134&gt;0,VLOOKUP(H134,'3-Productie normen'!A:J,VLOOKUP(M134,'3-Productie normen'!$B$34:$C$35,2,FALSE),FALSE)))</f>
        <v>0</v>
      </c>
      <c r="P134" s="299" t="str">
        <f>VLOOKUP(H134,'3-Productie normen'!A:L,12,FALSE)</f>
        <v>L</v>
      </c>
      <c r="Q134" s="299"/>
      <c r="S134" s="300">
        <f t="shared" si="13"/>
        <v>11600</v>
      </c>
    </row>
    <row r="135" spans="1:19" ht="14.15" customHeight="1">
      <c r="A135" s="70">
        <v>135</v>
      </c>
      <c r="B135" s="66" t="s">
        <v>212</v>
      </c>
      <c r="C135" s="464" t="s">
        <v>484</v>
      </c>
      <c r="D135" s="464" t="s">
        <v>617</v>
      </c>
      <c r="E135" s="66" t="s">
        <v>587</v>
      </c>
      <c r="F135" s="66" t="s">
        <v>230</v>
      </c>
      <c r="G135" s="66" t="s">
        <v>408</v>
      </c>
      <c r="H135" s="66" t="s">
        <v>469</v>
      </c>
      <c r="I135" s="66" t="s">
        <v>70</v>
      </c>
      <c r="J135" s="66" t="s">
        <v>70</v>
      </c>
      <c r="K135" s="66">
        <v>58</v>
      </c>
      <c r="L135" s="297">
        <f t="shared" si="12"/>
        <v>200</v>
      </c>
      <c r="M135" s="219">
        <v>200</v>
      </c>
      <c r="N135" s="218" t="e">
        <f>IF(OR(M135="nio",M135="eigen dienst"),0,IF(M135&gt;0,M135*K135/O135,0))*VLOOKUP(B135,'2-Kosten per locatie'!$A$14:$C$34,3,FALSE)</f>
        <v>#DIV/0!</v>
      </c>
      <c r="O135" s="298">
        <f>IF(OR(M135="nio",M135="eigen dienst"),0,IF(M135&gt;0,VLOOKUP(H135,'3-Productie normen'!A:J,VLOOKUP(M135,'3-Productie normen'!$B$34:$C$35,2,FALSE),FALSE)))</f>
        <v>0</v>
      </c>
      <c r="P135" s="299" t="str">
        <f>VLOOKUP(H135,'3-Productie normen'!A:L,12,FALSE)</f>
        <v>L</v>
      </c>
      <c r="Q135" s="299"/>
      <c r="S135" s="300">
        <f t="shared" si="13"/>
        <v>11600</v>
      </c>
    </row>
    <row r="136" spans="1:19" ht="14.15" customHeight="1">
      <c r="A136" s="70">
        <v>136</v>
      </c>
      <c r="B136" s="66" t="s">
        <v>212</v>
      </c>
      <c r="C136" s="464" t="s">
        <v>484</v>
      </c>
      <c r="D136" s="464" t="s">
        <v>617</v>
      </c>
      <c r="E136" s="66" t="s">
        <v>587</v>
      </c>
      <c r="F136" s="66" t="s">
        <v>387</v>
      </c>
      <c r="G136" s="66" t="s">
        <v>407</v>
      </c>
      <c r="H136" s="66" t="s">
        <v>37</v>
      </c>
      <c r="I136" s="66" t="s">
        <v>461</v>
      </c>
      <c r="J136" s="66" t="s">
        <v>179</v>
      </c>
      <c r="K136" s="66">
        <v>5.6</v>
      </c>
      <c r="L136" s="297">
        <f t="shared" si="12"/>
        <v>200</v>
      </c>
      <c r="M136" s="219">
        <v>200</v>
      </c>
      <c r="N136" s="218" t="e">
        <f>IF(OR(M136="nio",M136="eigen dienst"),0,IF(M136&gt;0,M136*K136/O136,0))*VLOOKUP(B136,'2-Kosten per locatie'!$A$14:$C$34,3,FALSE)</f>
        <v>#DIV/0!</v>
      </c>
      <c r="O136" s="298">
        <f>IF(OR(M136="nio",M136="eigen dienst"),0,IF(M136&gt;0,VLOOKUP(H136,'3-Productie normen'!A:J,VLOOKUP(M136,'3-Productie normen'!$B$34:$C$35,2,FALSE),FALSE)))</f>
        <v>0</v>
      </c>
      <c r="P136" s="299" t="str">
        <f>VLOOKUP(H136,'3-Productie normen'!A:L,12,FALSE)</f>
        <v>S</v>
      </c>
      <c r="Q136" s="299"/>
      <c r="S136" s="300">
        <f t="shared" si="13"/>
        <v>1120</v>
      </c>
    </row>
    <row r="137" spans="1:19" ht="14.15" customHeight="1">
      <c r="A137" s="70">
        <v>137</v>
      </c>
      <c r="B137" s="66" t="s">
        <v>212</v>
      </c>
      <c r="C137" s="464" t="s">
        <v>484</v>
      </c>
      <c r="D137" s="464" t="s">
        <v>617</v>
      </c>
      <c r="E137" s="66" t="s">
        <v>587</v>
      </c>
      <c r="F137" s="66" t="s">
        <v>388</v>
      </c>
      <c r="G137" s="66" t="s">
        <v>442</v>
      </c>
      <c r="H137" s="66" t="s">
        <v>35</v>
      </c>
      <c r="I137" s="66" t="s">
        <v>70</v>
      </c>
      <c r="J137" s="66" t="s">
        <v>70</v>
      </c>
      <c r="K137" s="66">
        <v>27.6</v>
      </c>
      <c r="L137" s="297">
        <f t="shared" si="12"/>
        <v>200</v>
      </c>
      <c r="M137" s="219">
        <v>200</v>
      </c>
      <c r="N137" s="218" t="e">
        <f>IF(OR(M137="nio",M137="eigen dienst"),0,IF(M137&gt;0,M137*K137/O137,0))*VLOOKUP(B137,'2-Kosten per locatie'!$A$14:$C$34,3,FALSE)</f>
        <v>#DIV/0!</v>
      </c>
      <c r="O137" s="298">
        <f>IF(OR(M137="nio",M137="eigen dienst"),0,IF(M137&gt;0,VLOOKUP(H137,'3-Productie normen'!A:J,VLOOKUP(M137,'3-Productie normen'!$B$34:$C$35,2,FALSE),FALSE)))</f>
        <v>0</v>
      </c>
      <c r="P137" s="299" t="str">
        <f>VLOOKUP(H137,'3-Productie normen'!A:L,12,FALSE)</f>
        <v>B</v>
      </c>
      <c r="Q137" s="299"/>
      <c r="S137" s="300">
        <f t="shared" si="13"/>
        <v>5520</v>
      </c>
    </row>
    <row r="138" spans="1:19" ht="14.15" hidden="1" customHeight="1">
      <c r="A138" s="70">
        <v>138</v>
      </c>
      <c r="B138" s="66" t="s">
        <v>212</v>
      </c>
      <c r="C138" s="464" t="s">
        <v>484</v>
      </c>
      <c r="D138" s="464" t="s">
        <v>617</v>
      </c>
      <c r="E138" s="66" t="s">
        <v>587</v>
      </c>
      <c r="F138" s="66" t="s">
        <v>232</v>
      </c>
      <c r="G138" s="66" t="s">
        <v>408</v>
      </c>
      <c r="H138" s="66" t="s">
        <v>469</v>
      </c>
      <c r="I138" s="66" t="s">
        <v>70</v>
      </c>
      <c r="J138" s="66" t="s">
        <v>70</v>
      </c>
      <c r="K138" s="66">
        <v>58</v>
      </c>
      <c r="L138" s="297">
        <f t="shared" si="12"/>
        <v>0</v>
      </c>
      <c r="M138" s="219" t="s">
        <v>491</v>
      </c>
      <c r="N138" s="218">
        <f>IF(OR(M138="nio",M138="eigen dienst"),0,IF(M138&gt;0,M138*K138/O138,0))*VLOOKUP(B138,'2-Kosten per locatie'!$A$14:$C$34,3,FALSE)</f>
        <v>0</v>
      </c>
      <c r="O138" s="298">
        <f>IF(OR(M138="nio",M138="eigen dienst"),0,IF(M138&gt;0,VLOOKUP(H138,'3-Productie normen'!A:J,VLOOKUP(M138,'3-Productie normen'!$B$34:$C$35,2,FALSE),FALSE)))</f>
        <v>0</v>
      </c>
      <c r="P138" s="299" t="str">
        <f>VLOOKUP(H138,'3-Productie normen'!A:L,12,FALSE)</f>
        <v>L</v>
      </c>
      <c r="Q138" s="299"/>
      <c r="S138" s="300">
        <f t="shared" si="13"/>
        <v>0</v>
      </c>
    </row>
    <row r="139" spans="1:19" ht="14.15" customHeight="1">
      <c r="A139" s="70">
        <v>139</v>
      </c>
      <c r="B139" s="66" t="s">
        <v>212</v>
      </c>
      <c r="C139" s="464" t="s">
        <v>484</v>
      </c>
      <c r="D139" s="464" t="s">
        <v>617</v>
      </c>
      <c r="E139" s="66" t="s">
        <v>587</v>
      </c>
      <c r="F139" s="66" t="s">
        <v>233</v>
      </c>
      <c r="G139" s="66" t="s">
        <v>405</v>
      </c>
      <c r="H139" s="66" t="s">
        <v>39</v>
      </c>
      <c r="I139" s="66" t="s">
        <v>70</v>
      </c>
      <c r="J139" s="66" t="s">
        <v>70</v>
      </c>
      <c r="K139" s="66">
        <v>88.8</v>
      </c>
      <c r="L139" s="297">
        <f t="shared" si="12"/>
        <v>200</v>
      </c>
      <c r="M139" s="219">
        <v>200</v>
      </c>
      <c r="N139" s="218" t="e">
        <f>IF(OR(M139="nio",M139="eigen dienst"),0,IF(M139&gt;0,M139*K139/O139,0))*VLOOKUP(B139,'2-Kosten per locatie'!$A$14:$C$34,3,FALSE)</f>
        <v>#DIV/0!</v>
      </c>
      <c r="O139" s="298">
        <f>IF(OR(M139="nio",M139="eigen dienst"),0,IF(M139&gt;0,VLOOKUP(H139,'3-Productie normen'!A:J,VLOOKUP(M139,'3-Productie normen'!$B$34:$C$35,2,FALSE),FALSE)))</f>
        <v>0</v>
      </c>
      <c r="P139" s="299" t="str">
        <f>VLOOKUP(H139,'3-Productie normen'!A:L,12,FALSE)</f>
        <v>V</v>
      </c>
      <c r="Q139" s="299"/>
      <c r="S139" s="300">
        <f t="shared" si="13"/>
        <v>17760</v>
      </c>
    </row>
    <row r="140" spans="1:19" ht="14.15" hidden="1" customHeight="1">
      <c r="A140" s="70">
        <v>140</v>
      </c>
      <c r="B140" s="66" t="s">
        <v>212</v>
      </c>
      <c r="C140" s="464" t="s">
        <v>484</v>
      </c>
      <c r="D140" s="464" t="s">
        <v>617</v>
      </c>
      <c r="E140" s="66" t="s">
        <v>587</v>
      </c>
      <c r="F140" s="66" t="s">
        <v>234</v>
      </c>
      <c r="G140" s="66" t="s">
        <v>411</v>
      </c>
      <c r="H140" s="66" t="s">
        <v>492</v>
      </c>
      <c r="I140" s="66" t="s">
        <v>70</v>
      </c>
      <c r="J140" s="66" t="s">
        <v>70</v>
      </c>
      <c r="K140" s="66">
        <v>4.4000000000000004</v>
      </c>
      <c r="L140" s="297">
        <f t="shared" si="12"/>
        <v>0</v>
      </c>
      <c r="M140" s="219" t="s">
        <v>491</v>
      </c>
      <c r="N140" s="218">
        <f>IF(OR(M140="nio",M140="eigen dienst"),0,IF(M140&gt;0,M140*K140/O140,0))*VLOOKUP(B140,'2-Kosten per locatie'!$A$14:$C$34,3,FALSE)</f>
        <v>0</v>
      </c>
      <c r="O140" s="298">
        <f>IF(OR(M140="nio",M140="eigen dienst"),0,IF(M140&gt;0,VLOOKUP(H140,'3-Productie normen'!A:J,VLOOKUP(M140,'3-Productie normen'!$B$34:$C$35,2,FALSE),FALSE)))</f>
        <v>0</v>
      </c>
      <c r="P140" s="299">
        <f>VLOOKUP(H140,'3-Productie normen'!A:L,12,FALSE)</f>
        <v>0</v>
      </c>
      <c r="Q140" s="299"/>
      <c r="S140" s="300">
        <f t="shared" si="13"/>
        <v>0</v>
      </c>
    </row>
    <row r="141" spans="1:19" ht="14.15" customHeight="1">
      <c r="A141" s="70">
        <v>141</v>
      </c>
      <c r="B141" s="66" t="s">
        <v>212</v>
      </c>
      <c r="C141" s="464" t="s">
        <v>484</v>
      </c>
      <c r="D141" s="464" t="s">
        <v>617</v>
      </c>
      <c r="E141" s="66" t="s">
        <v>587</v>
      </c>
      <c r="F141" s="66" t="s">
        <v>235</v>
      </c>
      <c r="G141" s="66" t="s">
        <v>431</v>
      </c>
      <c r="H141" s="66" t="s">
        <v>48</v>
      </c>
      <c r="I141" s="66" t="s">
        <v>72</v>
      </c>
      <c r="J141" s="66" t="s">
        <v>200</v>
      </c>
      <c r="K141" s="66">
        <v>5</v>
      </c>
      <c r="L141" s="297">
        <f t="shared" si="12"/>
        <v>200</v>
      </c>
      <c r="M141" s="219">
        <v>200</v>
      </c>
      <c r="N141" s="218" t="e">
        <f>IF(OR(M141="nio",M141="eigen dienst"),0,IF(M141&gt;0,M141*K141/O141,0))*VLOOKUP(B141,'2-Kosten per locatie'!$A$14:$C$34,3,FALSE)</f>
        <v>#DIV/0!</v>
      </c>
      <c r="O141" s="298">
        <f>IF(OR(M141="nio",M141="eigen dienst"),0,IF(M141&gt;0,VLOOKUP(H141,'3-Productie normen'!A:J,VLOOKUP(M141,'3-Productie normen'!$B$34:$C$35,2,FALSE),FALSE)))</f>
        <v>0</v>
      </c>
      <c r="P141" s="299" t="str">
        <f>VLOOKUP(H141,'3-Productie normen'!A:L,12,FALSE)</f>
        <v>V</v>
      </c>
      <c r="Q141" s="299"/>
      <c r="S141" s="300">
        <f t="shared" si="13"/>
        <v>1000</v>
      </c>
    </row>
    <row r="142" spans="1:19" ht="14.15" customHeight="1">
      <c r="A142" s="70">
        <v>142</v>
      </c>
      <c r="B142" s="66" t="s">
        <v>212</v>
      </c>
      <c r="C142" s="464" t="s">
        <v>484</v>
      </c>
      <c r="D142" s="464" t="s">
        <v>617</v>
      </c>
      <c r="E142" s="66" t="s">
        <v>587</v>
      </c>
      <c r="F142" s="66" t="s">
        <v>236</v>
      </c>
      <c r="G142" s="66" t="s">
        <v>407</v>
      </c>
      <c r="H142" s="66" t="s">
        <v>37</v>
      </c>
      <c r="I142" s="66" t="s">
        <v>463</v>
      </c>
      <c r="J142" s="66" t="s">
        <v>179</v>
      </c>
      <c r="K142" s="66">
        <v>8.9</v>
      </c>
      <c r="L142" s="297">
        <f t="shared" ref="L142:L173" si="14">SUM(M142:M142)</f>
        <v>200</v>
      </c>
      <c r="M142" s="219">
        <v>200</v>
      </c>
      <c r="N142" s="218" t="e">
        <f>IF(OR(M142="nio",M142="eigen dienst"),0,IF(M142&gt;0,M142*K142/O142,0))*VLOOKUP(B142,'2-Kosten per locatie'!$A$14:$C$34,3,FALSE)</f>
        <v>#DIV/0!</v>
      </c>
      <c r="O142" s="298">
        <f>IF(OR(M142="nio",M142="eigen dienst"),0,IF(M142&gt;0,VLOOKUP(H142,'3-Productie normen'!A:J,VLOOKUP(M142,'3-Productie normen'!$B$34:$C$35,2,FALSE),FALSE)))</f>
        <v>0</v>
      </c>
      <c r="P142" s="299" t="str">
        <f>VLOOKUP(H142,'3-Productie normen'!A:L,12,FALSE)</f>
        <v>S</v>
      </c>
      <c r="Q142" s="299"/>
      <c r="S142" s="300">
        <f t="shared" ref="S142:S173" si="15">L142*K142</f>
        <v>1780</v>
      </c>
    </row>
    <row r="143" spans="1:19" ht="14.15" customHeight="1">
      <c r="A143" s="70">
        <v>143</v>
      </c>
      <c r="B143" s="66" t="s">
        <v>212</v>
      </c>
      <c r="C143" s="464" t="s">
        <v>484</v>
      </c>
      <c r="D143" s="464" t="s">
        <v>617</v>
      </c>
      <c r="E143" s="66" t="s">
        <v>587</v>
      </c>
      <c r="F143" s="66" t="s">
        <v>237</v>
      </c>
      <c r="G143" s="66" t="s">
        <v>407</v>
      </c>
      <c r="H143" s="66" t="s">
        <v>37</v>
      </c>
      <c r="I143" s="66" t="s">
        <v>463</v>
      </c>
      <c r="J143" s="66" t="s">
        <v>179</v>
      </c>
      <c r="K143" s="66">
        <v>8.9</v>
      </c>
      <c r="L143" s="297">
        <f t="shared" si="14"/>
        <v>200</v>
      </c>
      <c r="M143" s="219">
        <v>200</v>
      </c>
      <c r="N143" s="218" t="e">
        <f>IF(OR(M143="nio",M143="eigen dienst"),0,IF(M143&gt;0,M143*K143/O143,0))*VLOOKUP(B143,'2-Kosten per locatie'!$A$14:$C$34,3,FALSE)</f>
        <v>#DIV/0!</v>
      </c>
      <c r="O143" s="298">
        <f>IF(OR(M143="nio",M143="eigen dienst"),0,IF(M143&gt;0,VLOOKUP(H143,'3-Productie normen'!A:J,VLOOKUP(M143,'3-Productie normen'!$B$34:$C$35,2,FALSE),FALSE)))</f>
        <v>0</v>
      </c>
      <c r="P143" s="299" t="str">
        <f>VLOOKUP(H143,'3-Productie normen'!A:L,12,FALSE)</f>
        <v>S</v>
      </c>
      <c r="Q143" s="299"/>
      <c r="S143" s="300">
        <f t="shared" si="15"/>
        <v>1780</v>
      </c>
    </row>
    <row r="144" spans="1:19" ht="14.15" hidden="1" customHeight="1">
      <c r="A144" s="70">
        <v>144</v>
      </c>
      <c r="B144" s="66" t="s">
        <v>212</v>
      </c>
      <c r="C144" s="464" t="s">
        <v>484</v>
      </c>
      <c r="D144" s="464" t="s">
        <v>617</v>
      </c>
      <c r="E144" s="66" t="s">
        <v>587</v>
      </c>
      <c r="F144" s="66" t="s">
        <v>221</v>
      </c>
      <c r="G144" s="66" t="s">
        <v>407</v>
      </c>
      <c r="H144" s="66" t="s">
        <v>492</v>
      </c>
      <c r="I144" s="66" t="s">
        <v>463</v>
      </c>
      <c r="J144" s="66" t="s">
        <v>179</v>
      </c>
      <c r="K144" s="66"/>
      <c r="L144" s="297">
        <f t="shared" si="14"/>
        <v>0</v>
      </c>
      <c r="M144" s="219" t="s">
        <v>491</v>
      </c>
      <c r="N144" s="218">
        <f>IF(OR(M144="nio",M144="eigen dienst"),0,IF(M144&gt;0,M144*K144/O144,0))*VLOOKUP(B144,'2-Kosten per locatie'!$A$14:$C$34,3,FALSE)</f>
        <v>0</v>
      </c>
      <c r="O144" s="298">
        <f>IF(OR(M144="nio",M144="eigen dienst"),0,IF(M144&gt;0,VLOOKUP(H144,'3-Productie normen'!A:J,VLOOKUP(M144,'3-Productie normen'!$B$34:$C$35,2,FALSE),FALSE)))</f>
        <v>0</v>
      </c>
      <c r="P144" s="299">
        <f>VLOOKUP(H144,'3-Productie normen'!A:L,12,FALSE)</f>
        <v>0</v>
      </c>
      <c r="Q144" s="299"/>
      <c r="S144" s="300">
        <f t="shared" si="15"/>
        <v>0</v>
      </c>
    </row>
    <row r="145" spans="1:19" ht="14.15" hidden="1" customHeight="1">
      <c r="A145" s="70">
        <v>145</v>
      </c>
      <c r="B145" s="66" t="s">
        <v>212</v>
      </c>
      <c r="C145" s="464" t="s">
        <v>484</v>
      </c>
      <c r="D145" s="464" t="s">
        <v>617</v>
      </c>
      <c r="E145" s="66" t="s">
        <v>587</v>
      </c>
      <c r="F145" s="66" t="s">
        <v>222</v>
      </c>
      <c r="G145" s="66" t="s">
        <v>408</v>
      </c>
      <c r="H145" s="66" t="s">
        <v>469</v>
      </c>
      <c r="I145" s="66" t="s">
        <v>70</v>
      </c>
      <c r="J145" s="66" t="s">
        <v>70</v>
      </c>
      <c r="K145" s="66">
        <v>79.899999999999991</v>
      </c>
      <c r="L145" s="297">
        <f t="shared" si="14"/>
        <v>0</v>
      </c>
      <c r="M145" s="219" t="s">
        <v>491</v>
      </c>
      <c r="N145" s="218">
        <f>IF(OR(M145="nio",M145="eigen dienst"),0,IF(M145&gt;0,M145*K145/O145,0))*VLOOKUP(B145,'2-Kosten per locatie'!$A$14:$C$34,3,FALSE)</f>
        <v>0</v>
      </c>
      <c r="O145" s="298">
        <f>IF(OR(M145="nio",M145="eigen dienst"),0,IF(M145&gt;0,VLOOKUP(H145,'3-Productie normen'!A:J,VLOOKUP(M145,'3-Productie normen'!$B$34:$C$35,2,FALSE),FALSE)))</f>
        <v>0</v>
      </c>
      <c r="P145" s="299" t="str">
        <f>VLOOKUP(H145,'3-Productie normen'!A:L,12,FALSE)</f>
        <v>L</v>
      </c>
      <c r="Q145" s="299"/>
      <c r="S145" s="300">
        <f t="shared" si="15"/>
        <v>0</v>
      </c>
    </row>
    <row r="146" spans="1:19" ht="14.15" customHeight="1">
      <c r="A146" s="70">
        <v>146</v>
      </c>
      <c r="B146" s="66" t="s">
        <v>212</v>
      </c>
      <c r="C146" s="464" t="s">
        <v>484</v>
      </c>
      <c r="D146" s="464" t="s">
        <v>617</v>
      </c>
      <c r="E146" s="66" t="s">
        <v>587</v>
      </c>
      <c r="F146" s="66" t="s">
        <v>223</v>
      </c>
      <c r="G146" s="66" t="s">
        <v>413</v>
      </c>
      <c r="H146" s="66" t="s">
        <v>413</v>
      </c>
      <c r="I146" s="66" t="s">
        <v>70</v>
      </c>
      <c r="J146" s="66" t="s">
        <v>70</v>
      </c>
      <c r="K146" s="66">
        <v>120.2</v>
      </c>
      <c r="L146" s="297">
        <f t="shared" si="14"/>
        <v>200</v>
      </c>
      <c r="M146" s="219">
        <v>200</v>
      </c>
      <c r="N146" s="218" t="e">
        <f>IF(OR(M146="nio",M146="eigen dienst"),0,IF(M146&gt;0,M146*K146/O146,0))*VLOOKUP(B146,'2-Kosten per locatie'!$A$14:$C$34,3,FALSE)</f>
        <v>#DIV/0!</v>
      </c>
      <c r="O146" s="298">
        <f>IF(OR(M146="nio",M146="eigen dienst"),0,IF(M146&gt;0,VLOOKUP(H146,'3-Productie normen'!A:J,VLOOKUP(M146,'3-Productie normen'!$B$34:$C$35,2,FALSE),FALSE)))</f>
        <v>0</v>
      </c>
      <c r="P146" s="299" t="str">
        <f>VLOOKUP(H146,'3-Productie normen'!A:L,12,FALSE)</f>
        <v>V</v>
      </c>
      <c r="Q146" s="299"/>
      <c r="S146" s="300">
        <f t="shared" si="15"/>
        <v>24040</v>
      </c>
    </row>
    <row r="147" spans="1:19" ht="14.15" customHeight="1">
      <c r="A147" s="70">
        <v>147</v>
      </c>
      <c r="B147" s="66" t="s">
        <v>212</v>
      </c>
      <c r="C147" s="464" t="s">
        <v>484</v>
      </c>
      <c r="D147" s="464" t="s">
        <v>617</v>
      </c>
      <c r="E147" s="66" t="s">
        <v>587</v>
      </c>
      <c r="F147" s="66" t="s">
        <v>224</v>
      </c>
      <c r="G147" s="66" t="s">
        <v>446</v>
      </c>
      <c r="H147" s="66" t="s">
        <v>45</v>
      </c>
      <c r="I147" s="66" t="s">
        <v>462</v>
      </c>
      <c r="J147" s="66" t="s">
        <v>200</v>
      </c>
      <c r="K147" s="66">
        <v>81.900000000000006</v>
      </c>
      <c r="L147" s="297">
        <f t="shared" si="14"/>
        <v>200</v>
      </c>
      <c r="M147" s="219">
        <v>200</v>
      </c>
      <c r="N147" s="218" t="e">
        <f>IF(OR(M147="nio",M147="eigen dienst"),0,IF(M147&gt;0,M147*K147/O147,0))*VLOOKUP(B147,'2-Kosten per locatie'!$A$14:$C$34,3,FALSE)</f>
        <v>#DIV/0!</v>
      </c>
      <c r="O147" s="298">
        <f>IF(OR(M147="nio",M147="eigen dienst"),0,IF(M147&gt;0,VLOOKUP(H147,'3-Productie normen'!A:J,VLOOKUP(M147,'3-Productie normen'!$B$34:$C$35,2,FALSE),FALSE)))</f>
        <v>0</v>
      </c>
      <c r="P147" s="299" t="str">
        <f>VLOOKUP(H147,'3-Productie normen'!A:L,12,FALSE)</f>
        <v>L</v>
      </c>
      <c r="Q147" s="299"/>
      <c r="S147" s="300">
        <f t="shared" si="15"/>
        <v>16380.000000000002</v>
      </c>
    </row>
    <row r="148" spans="1:19" ht="14.15" hidden="1" customHeight="1">
      <c r="A148" s="70">
        <v>148</v>
      </c>
      <c r="B148" s="66" t="s">
        <v>212</v>
      </c>
      <c r="C148" s="464" t="s">
        <v>484</v>
      </c>
      <c r="D148" s="464" t="s">
        <v>617</v>
      </c>
      <c r="E148" s="66" t="s">
        <v>587</v>
      </c>
      <c r="F148" s="66" t="s">
        <v>225</v>
      </c>
      <c r="G148" s="66" t="s">
        <v>447</v>
      </c>
      <c r="H148" s="66" t="s">
        <v>492</v>
      </c>
      <c r="I148" s="66" t="s">
        <v>462</v>
      </c>
      <c r="J148" s="66" t="s">
        <v>200</v>
      </c>
      <c r="K148" s="66">
        <v>5</v>
      </c>
      <c r="L148" s="297">
        <f t="shared" si="14"/>
        <v>0</v>
      </c>
      <c r="M148" s="219" t="s">
        <v>491</v>
      </c>
      <c r="N148" s="218">
        <f>IF(OR(M148="nio",M148="eigen dienst"),0,IF(M148&gt;0,M148*K148/O148,0))*VLOOKUP(B148,'2-Kosten per locatie'!$A$14:$C$34,3,FALSE)</f>
        <v>0</v>
      </c>
      <c r="O148" s="298">
        <f>IF(OR(M148="nio",M148="eigen dienst"),0,IF(M148&gt;0,VLOOKUP(H148,'3-Productie normen'!A:J,VLOOKUP(M148,'3-Productie normen'!$B$34:$C$35,2,FALSE),FALSE)))</f>
        <v>0</v>
      </c>
      <c r="P148" s="299">
        <f>VLOOKUP(H148,'3-Productie normen'!A:L,12,FALSE)</f>
        <v>0</v>
      </c>
      <c r="Q148" s="299"/>
      <c r="S148" s="300">
        <f t="shared" si="15"/>
        <v>0</v>
      </c>
    </row>
    <row r="149" spans="1:19" ht="14.15" customHeight="1">
      <c r="A149" s="70">
        <v>149</v>
      </c>
      <c r="B149" s="66" t="s">
        <v>212</v>
      </c>
      <c r="C149" s="464" t="s">
        <v>484</v>
      </c>
      <c r="D149" s="464" t="s">
        <v>617</v>
      </c>
      <c r="E149" s="66" t="s">
        <v>587</v>
      </c>
      <c r="F149" s="66" t="s">
        <v>226</v>
      </c>
      <c r="G149" s="66" t="s">
        <v>408</v>
      </c>
      <c r="H149" s="66" t="s">
        <v>469</v>
      </c>
      <c r="I149" s="66" t="s">
        <v>70</v>
      </c>
      <c r="J149" s="66" t="s">
        <v>70</v>
      </c>
      <c r="K149" s="66">
        <v>56.6</v>
      </c>
      <c r="L149" s="297">
        <f t="shared" si="14"/>
        <v>200</v>
      </c>
      <c r="M149" s="219">
        <v>200</v>
      </c>
      <c r="N149" s="218" t="e">
        <f>IF(OR(M149="nio",M149="eigen dienst"),0,IF(M149&gt;0,M149*K149/O149,0))*VLOOKUP(B149,'2-Kosten per locatie'!$A$14:$C$34,3,FALSE)</f>
        <v>#DIV/0!</v>
      </c>
      <c r="O149" s="298">
        <f>IF(OR(M149="nio",M149="eigen dienst"),0,IF(M149&gt;0,VLOOKUP(H149,'3-Productie normen'!A:J,VLOOKUP(M149,'3-Productie normen'!$B$34:$C$35,2,FALSE),FALSE)))</f>
        <v>0</v>
      </c>
      <c r="P149" s="299" t="str">
        <f>VLOOKUP(H149,'3-Productie normen'!A:L,12,FALSE)</f>
        <v>L</v>
      </c>
      <c r="Q149" s="299"/>
      <c r="S149" s="300">
        <f t="shared" si="15"/>
        <v>11320</v>
      </c>
    </row>
    <row r="150" spans="1:19" ht="14.15" customHeight="1">
      <c r="A150" s="70">
        <v>150</v>
      </c>
      <c r="B150" s="66" t="s">
        <v>212</v>
      </c>
      <c r="C150" s="464" t="s">
        <v>484</v>
      </c>
      <c r="D150" s="464" t="s">
        <v>617</v>
      </c>
      <c r="E150" s="66" t="s">
        <v>587</v>
      </c>
      <c r="F150" s="66" t="s">
        <v>227</v>
      </c>
      <c r="G150" s="66" t="s">
        <v>409</v>
      </c>
      <c r="H150" s="66" t="s">
        <v>35</v>
      </c>
      <c r="I150" s="66" t="s">
        <v>70</v>
      </c>
      <c r="J150" s="66" t="s">
        <v>70</v>
      </c>
      <c r="K150" s="66">
        <v>11.5</v>
      </c>
      <c r="L150" s="297">
        <f t="shared" si="14"/>
        <v>200</v>
      </c>
      <c r="M150" s="219">
        <v>200</v>
      </c>
      <c r="N150" s="218" t="e">
        <f>IF(OR(M150="nio",M150="eigen dienst"),0,IF(M150&gt;0,M150*K150/O150,0))*VLOOKUP(B150,'2-Kosten per locatie'!$A$14:$C$34,3,FALSE)</f>
        <v>#DIV/0!</v>
      </c>
      <c r="O150" s="298">
        <f>IF(OR(M150="nio",M150="eigen dienst"),0,IF(M150&gt;0,VLOOKUP(H150,'3-Productie normen'!A:J,VLOOKUP(M150,'3-Productie normen'!$B$34:$C$35,2,FALSE),FALSE)))</f>
        <v>0</v>
      </c>
      <c r="P150" s="299" t="str">
        <f>VLOOKUP(H150,'3-Productie normen'!A:L,12,FALSE)</f>
        <v>B</v>
      </c>
      <c r="Q150" s="299"/>
      <c r="S150" s="300">
        <f t="shared" si="15"/>
        <v>2300</v>
      </c>
    </row>
    <row r="151" spans="1:19" ht="14.15" customHeight="1">
      <c r="A151" s="70">
        <v>151</v>
      </c>
      <c r="B151" s="66" t="s">
        <v>212</v>
      </c>
      <c r="C151" s="464" t="s">
        <v>484</v>
      </c>
      <c r="D151" s="464" t="s">
        <v>617</v>
      </c>
      <c r="E151" s="66" t="s">
        <v>589</v>
      </c>
      <c r="F151" s="66" t="s">
        <v>312</v>
      </c>
      <c r="G151" s="66" t="s">
        <v>47</v>
      </c>
      <c r="H151" s="66" t="s">
        <v>47</v>
      </c>
      <c r="I151" s="66" t="s">
        <v>460</v>
      </c>
      <c r="J151" s="66" t="s">
        <v>201</v>
      </c>
      <c r="K151" s="66">
        <v>8.6999999999999993</v>
      </c>
      <c r="L151" s="297">
        <f t="shared" si="14"/>
        <v>200</v>
      </c>
      <c r="M151" s="219">
        <v>200</v>
      </c>
      <c r="N151" s="218" t="e">
        <f>IF(OR(M151="nio",M151="eigen dienst"),0,IF(M151&gt;0,M151*K151/O151,0))*VLOOKUP(B151,'2-Kosten per locatie'!$A$14:$C$34,3,FALSE)</f>
        <v>#DIV/0!</v>
      </c>
      <c r="O151" s="298">
        <f>IF(OR(M151="nio",M151="eigen dienst"),0,IF(M151&gt;0,VLOOKUP(H151,'3-Productie normen'!A:J,VLOOKUP(M151,'3-Productie normen'!$B$34:$C$35,2,FALSE),FALSE)))</f>
        <v>0</v>
      </c>
      <c r="P151" s="299" t="str">
        <f>VLOOKUP(H151,'3-Productie normen'!A:L,12,FALSE)</f>
        <v>V</v>
      </c>
      <c r="Q151" s="299"/>
      <c r="S151" s="300">
        <f t="shared" si="15"/>
        <v>1739.9999999999998</v>
      </c>
    </row>
    <row r="152" spans="1:19" ht="14.15" customHeight="1">
      <c r="A152" s="70">
        <v>152</v>
      </c>
      <c r="B152" s="66" t="s">
        <v>212</v>
      </c>
      <c r="C152" s="464" t="s">
        <v>484</v>
      </c>
      <c r="D152" s="464" t="s">
        <v>617</v>
      </c>
      <c r="E152" s="66" t="s">
        <v>589</v>
      </c>
      <c r="F152" s="66" t="s">
        <v>386</v>
      </c>
      <c r="G152" s="66" t="s">
        <v>409</v>
      </c>
      <c r="H152" s="66" t="s">
        <v>35</v>
      </c>
      <c r="I152" s="66" t="s">
        <v>70</v>
      </c>
      <c r="J152" s="66" t="s">
        <v>70</v>
      </c>
      <c r="K152" s="66">
        <v>18.600000000000001</v>
      </c>
      <c r="L152" s="297">
        <f t="shared" si="14"/>
        <v>200</v>
      </c>
      <c r="M152" s="219">
        <v>200</v>
      </c>
      <c r="N152" s="218" t="e">
        <f>IF(OR(M152="nio",M152="eigen dienst"),0,IF(M152&gt;0,M152*K152/O152,0))*VLOOKUP(B152,'2-Kosten per locatie'!$A$14:$C$34,3,FALSE)</f>
        <v>#DIV/0!</v>
      </c>
      <c r="O152" s="298">
        <f>IF(OR(M152="nio",M152="eigen dienst"),0,IF(M152&gt;0,VLOOKUP(H152,'3-Productie normen'!A:J,VLOOKUP(M152,'3-Productie normen'!$B$34:$C$35,2,FALSE),FALSE)))</f>
        <v>0</v>
      </c>
      <c r="P152" s="299" t="str">
        <f>VLOOKUP(H152,'3-Productie normen'!A:L,12,FALSE)</f>
        <v>B</v>
      </c>
      <c r="Q152" s="299"/>
      <c r="S152" s="300">
        <f t="shared" si="15"/>
        <v>3720.0000000000005</v>
      </c>
    </row>
    <row r="153" spans="1:19" ht="14.15" customHeight="1">
      <c r="A153" s="70">
        <v>153</v>
      </c>
      <c r="B153" s="66" t="s">
        <v>212</v>
      </c>
      <c r="C153" s="464" t="s">
        <v>484</v>
      </c>
      <c r="D153" s="464" t="s">
        <v>617</v>
      </c>
      <c r="E153" s="66" t="s">
        <v>589</v>
      </c>
      <c r="F153" s="66" t="s">
        <v>276</v>
      </c>
      <c r="G153" s="66" t="s">
        <v>405</v>
      </c>
      <c r="H153" s="66" t="s">
        <v>39</v>
      </c>
      <c r="I153" s="66" t="s">
        <v>70</v>
      </c>
      <c r="J153" s="66" t="s">
        <v>70</v>
      </c>
      <c r="K153" s="66">
        <v>49.4</v>
      </c>
      <c r="L153" s="297">
        <f t="shared" si="14"/>
        <v>200</v>
      </c>
      <c r="M153" s="219">
        <v>200</v>
      </c>
      <c r="N153" s="218" t="e">
        <f>IF(OR(M153="nio",M153="eigen dienst"),0,IF(M153&gt;0,M153*K153/O153,0))*VLOOKUP(B153,'2-Kosten per locatie'!$A$14:$C$34,3,FALSE)</f>
        <v>#DIV/0!</v>
      </c>
      <c r="O153" s="298">
        <f>IF(OR(M153="nio",M153="eigen dienst"),0,IF(M153&gt;0,VLOOKUP(H153,'3-Productie normen'!A:J,VLOOKUP(M153,'3-Productie normen'!$B$34:$C$35,2,FALSE),FALSE)))</f>
        <v>0</v>
      </c>
      <c r="P153" s="299" t="str">
        <f>VLOOKUP(H153,'3-Productie normen'!A:L,12,FALSE)</f>
        <v>V</v>
      </c>
      <c r="Q153" s="299"/>
      <c r="S153" s="300">
        <f t="shared" si="15"/>
        <v>9880</v>
      </c>
    </row>
    <row r="154" spans="1:19" ht="14.15" customHeight="1">
      <c r="A154" s="70">
        <v>154</v>
      </c>
      <c r="B154" s="66" t="s">
        <v>212</v>
      </c>
      <c r="C154" s="464" t="s">
        <v>484</v>
      </c>
      <c r="D154" s="464" t="s">
        <v>617</v>
      </c>
      <c r="E154" s="66" t="s">
        <v>589</v>
      </c>
      <c r="F154" s="66" t="s">
        <v>277</v>
      </c>
      <c r="G154" s="66" t="s">
        <v>409</v>
      </c>
      <c r="H154" s="66" t="s">
        <v>35</v>
      </c>
      <c r="I154" s="66" t="s">
        <v>70</v>
      </c>
      <c r="J154" s="66" t="s">
        <v>70</v>
      </c>
      <c r="K154" s="66">
        <v>17.2</v>
      </c>
      <c r="L154" s="297">
        <f t="shared" si="14"/>
        <v>200</v>
      </c>
      <c r="M154" s="219">
        <v>200</v>
      </c>
      <c r="N154" s="218" t="e">
        <f>IF(OR(M154="nio",M154="eigen dienst"),0,IF(M154&gt;0,M154*K154/O154,0))*VLOOKUP(B154,'2-Kosten per locatie'!$A$14:$C$34,3,FALSE)</f>
        <v>#DIV/0!</v>
      </c>
      <c r="O154" s="298">
        <f>IF(OR(M154="nio",M154="eigen dienst"),0,IF(M154&gt;0,VLOOKUP(H154,'3-Productie normen'!A:J,VLOOKUP(M154,'3-Productie normen'!$B$34:$C$35,2,FALSE),FALSE)))</f>
        <v>0</v>
      </c>
      <c r="P154" s="299" t="str">
        <f>VLOOKUP(H154,'3-Productie normen'!A:L,12,FALSE)</f>
        <v>B</v>
      </c>
      <c r="Q154" s="299"/>
      <c r="S154" s="300">
        <f t="shared" si="15"/>
        <v>3440</v>
      </c>
    </row>
    <row r="155" spans="1:19" ht="14.15" customHeight="1">
      <c r="A155" s="70">
        <v>155</v>
      </c>
      <c r="B155" s="66" t="s">
        <v>212</v>
      </c>
      <c r="C155" s="464" t="s">
        <v>484</v>
      </c>
      <c r="D155" s="464" t="s">
        <v>617</v>
      </c>
      <c r="E155" s="66" t="s">
        <v>589</v>
      </c>
      <c r="F155" s="66" t="s">
        <v>278</v>
      </c>
      <c r="G155" s="66" t="s">
        <v>410</v>
      </c>
      <c r="H155" s="66" t="s">
        <v>43</v>
      </c>
      <c r="I155" s="66" t="s">
        <v>70</v>
      </c>
      <c r="J155" s="66" t="s">
        <v>70</v>
      </c>
      <c r="K155" s="66">
        <v>38.200000000000003</v>
      </c>
      <c r="L155" s="297">
        <f t="shared" si="14"/>
        <v>200</v>
      </c>
      <c r="M155" s="219">
        <v>200</v>
      </c>
      <c r="N155" s="218" t="e">
        <f>IF(OR(M155="nio",M155="eigen dienst"),0,IF(M155&gt;0,M155*K155/O155,0))*VLOOKUP(B155,'2-Kosten per locatie'!$A$14:$C$34,3,FALSE)</f>
        <v>#DIV/0!</v>
      </c>
      <c r="O155" s="298">
        <f>IF(OR(M155="nio",M155="eigen dienst"),0,IF(M155&gt;0,VLOOKUP(H155,'3-Productie normen'!A:J,VLOOKUP(M155,'3-Productie normen'!$B$34:$C$35,2,FALSE),FALSE)))</f>
        <v>0</v>
      </c>
      <c r="P155" s="299" t="str">
        <f>VLOOKUP(H155,'3-Productie normen'!A:L,12,FALSE)</f>
        <v>B</v>
      </c>
      <c r="Q155" s="299"/>
      <c r="S155" s="300">
        <f t="shared" si="15"/>
        <v>7640.0000000000009</v>
      </c>
    </row>
    <row r="156" spans="1:19" ht="14.15" customHeight="1">
      <c r="A156" s="70">
        <v>156</v>
      </c>
      <c r="B156" s="66" t="s">
        <v>212</v>
      </c>
      <c r="C156" s="464" t="s">
        <v>484</v>
      </c>
      <c r="D156" s="464" t="s">
        <v>617</v>
      </c>
      <c r="E156" s="66" t="s">
        <v>589</v>
      </c>
      <c r="F156" s="66" t="s">
        <v>279</v>
      </c>
      <c r="G156" s="66" t="s">
        <v>409</v>
      </c>
      <c r="H156" s="66" t="s">
        <v>35</v>
      </c>
      <c r="I156" s="66" t="s">
        <v>70</v>
      </c>
      <c r="J156" s="66" t="s">
        <v>70</v>
      </c>
      <c r="K156" s="66">
        <v>11.5</v>
      </c>
      <c r="L156" s="297">
        <f t="shared" si="14"/>
        <v>200</v>
      </c>
      <c r="M156" s="219">
        <v>200</v>
      </c>
      <c r="N156" s="218" t="e">
        <f>IF(OR(M156="nio",M156="eigen dienst"),0,IF(M156&gt;0,M156*K156/O156,0))*VLOOKUP(B156,'2-Kosten per locatie'!$A$14:$C$34,3,FALSE)</f>
        <v>#DIV/0!</v>
      </c>
      <c r="O156" s="298">
        <f>IF(OR(M156="nio",M156="eigen dienst"),0,IF(M156&gt;0,VLOOKUP(H156,'3-Productie normen'!A:J,VLOOKUP(M156,'3-Productie normen'!$B$34:$C$35,2,FALSE),FALSE)))</f>
        <v>0</v>
      </c>
      <c r="P156" s="299" t="str">
        <f>VLOOKUP(H156,'3-Productie normen'!A:L,12,FALSE)</f>
        <v>B</v>
      </c>
      <c r="Q156" s="299"/>
      <c r="S156" s="300">
        <f t="shared" si="15"/>
        <v>2300</v>
      </c>
    </row>
    <row r="157" spans="1:19" ht="14.15" customHeight="1">
      <c r="A157" s="70">
        <v>157</v>
      </c>
      <c r="B157" s="66" t="s">
        <v>212</v>
      </c>
      <c r="C157" s="464" t="s">
        <v>484</v>
      </c>
      <c r="D157" s="464" t="s">
        <v>617</v>
      </c>
      <c r="E157" s="66" t="s">
        <v>589</v>
      </c>
      <c r="F157" s="66" t="s">
        <v>280</v>
      </c>
      <c r="G157" s="66" t="s">
        <v>408</v>
      </c>
      <c r="H157" s="66" t="s">
        <v>469</v>
      </c>
      <c r="I157" s="66" t="s">
        <v>70</v>
      </c>
      <c r="J157" s="66" t="s">
        <v>70</v>
      </c>
      <c r="K157" s="66">
        <v>58</v>
      </c>
      <c r="L157" s="297">
        <f t="shared" si="14"/>
        <v>200</v>
      </c>
      <c r="M157" s="219">
        <v>200</v>
      </c>
      <c r="N157" s="218" t="e">
        <f>IF(OR(M157="nio",M157="eigen dienst"),0,IF(M157&gt;0,M157*K157/O157,0))*VLOOKUP(B157,'2-Kosten per locatie'!$A$14:$C$34,3,FALSE)</f>
        <v>#DIV/0!</v>
      </c>
      <c r="O157" s="298">
        <f>IF(OR(M157="nio",M157="eigen dienst"),0,IF(M157&gt;0,VLOOKUP(H157,'3-Productie normen'!A:J,VLOOKUP(M157,'3-Productie normen'!$B$34:$C$35,2,FALSE),FALSE)))</f>
        <v>0</v>
      </c>
      <c r="P157" s="299" t="str">
        <f>VLOOKUP(H157,'3-Productie normen'!A:L,12,FALSE)</f>
        <v>L</v>
      </c>
      <c r="Q157" s="299"/>
      <c r="S157" s="300">
        <f t="shared" si="15"/>
        <v>11600</v>
      </c>
    </row>
    <row r="158" spans="1:19" ht="14.15" customHeight="1">
      <c r="A158" s="70">
        <v>158</v>
      </c>
      <c r="B158" s="66" t="s">
        <v>212</v>
      </c>
      <c r="C158" s="464" t="s">
        <v>484</v>
      </c>
      <c r="D158" s="464" t="s">
        <v>617</v>
      </c>
      <c r="E158" s="66" t="s">
        <v>589</v>
      </c>
      <c r="F158" s="66" t="s">
        <v>281</v>
      </c>
      <c r="G158" s="66" t="s">
        <v>408</v>
      </c>
      <c r="H158" s="66" t="s">
        <v>469</v>
      </c>
      <c r="I158" s="66" t="s">
        <v>70</v>
      </c>
      <c r="J158" s="66" t="s">
        <v>70</v>
      </c>
      <c r="K158" s="66">
        <v>58</v>
      </c>
      <c r="L158" s="297">
        <f t="shared" si="14"/>
        <v>200</v>
      </c>
      <c r="M158" s="219">
        <v>200</v>
      </c>
      <c r="N158" s="218" t="e">
        <f>IF(OR(M158="nio",M158="eigen dienst"),0,IF(M158&gt;0,M158*K158/O158,0))*VLOOKUP(B158,'2-Kosten per locatie'!$A$14:$C$34,3,FALSE)</f>
        <v>#DIV/0!</v>
      </c>
      <c r="O158" s="298">
        <f>IF(OR(M158="nio",M158="eigen dienst"),0,IF(M158&gt;0,VLOOKUP(H158,'3-Productie normen'!A:J,VLOOKUP(M158,'3-Productie normen'!$B$34:$C$35,2,FALSE),FALSE)))</f>
        <v>0</v>
      </c>
      <c r="P158" s="299" t="str">
        <f>VLOOKUP(H158,'3-Productie normen'!A:L,12,FALSE)</f>
        <v>L</v>
      </c>
      <c r="Q158" s="299"/>
      <c r="S158" s="300">
        <f t="shared" si="15"/>
        <v>11600</v>
      </c>
    </row>
    <row r="159" spans="1:19" ht="14.15" customHeight="1">
      <c r="A159" s="70">
        <v>159</v>
      </c>
      <c r="B159" s="66" t="s">
        <v>212</v>
      </c>
      <c r="C159" s="464" t="s">
        <v>484</v>
      </c>
      <c r="D159" s="464" t="s">
        <v>617</v>
      </c>
      <c r="E159" s="66" t="s">
        <v>589</v>
      </c>
      <c r="F159" s="66" t="s">
        <v>282</v>
      </c>
      <c r="G159" s="66" t="s">
        <v>408</v>
      </c>
      <c r="H159" s="66" t="s">
        <v>469</v>
      </c>
      <c r="I159" s="66" t="s">
        <v>70</v>
      </c>
      <c r="J159" s="66" t="s">
        <v>70</v>
      </c>
      <c r="K159" s="66">
        <v>58</v>
      </c>
      <c r="L159" s="297">
        <f t="shared" si="14"/>
        <v>200</v>
      </c>
      <c r="M159" s="219">
        <v>200</v>
      </c>
      <c r="N159" s="218" t="e">
        <f>IF(OR(M159="nio",M159="eigen dienst"),0,IF(M159&gt;0,M159*K159/O159,0))*VLOOKUP(B159,'2-Kosten per locatie'!$A$14:$C$34,3,FALSE)</f>
        <v>#DIV/0!</v>
      </c>
      <c r="O159" s="298">
        <f>IF(OR(M159="nio",M159="eigen dienst"),0,IF(M159&gt;0,VLOOKUP(H159,'3-Productie normen'!A:J,VLOOKUP(M159,'3-Productie normen'!$B$34:$C$35,2,FALSE),FALSE)))</f>
        <v>0</v>
      </c>
      <c r="P159" s="299" t="str">
        <f>VLOOKUP(H159,'3-Productie normen'!A:L,12,FALSE)</f>
        <v>L</v>
      </c>
      <c r="Q159" s="299"/>
      <c r="S159" s="300">
        <f t="shared" si="15"/>
        <v>11600</v>
      </c>
    </row>
    <row r="160" spans="1:19" ht="14.15" customHeight="1">
      <c r="A160" s="70">
        <v>160</v>
      </c>
      <c r="B160" s="66" t="s">
        <v>212</v>
      </c>
      <c r="C160" s="464" t="s">
        <v>484</v>
      </c>
      <c r="D160" s="464" t="s">
        <v>617</v>
      </c>
      <c r="E160" s="66" t="s">
        <v>589</v>
      </c>
      <c r="F160" s="66" t="s">
        <v>283</v>
      </c>
      <c r="G160" s="66" t="s">
        <v>408</v>
      </c>
      <c r="H160" s="66" t="s">
        <v>469</v>
      </c>
      <c r="I160" s="66" t="s">
        <v>70</v>
      </c>
      <c r="J160" s="66" t="s">
        <v>70</v>
      </c>
      <c r="K160" s="66">
        <v>58</v>
      </c>
      <c r="L160" s="297">
        <f t="shared" si="14"/>
        <v>200</v>
      </c>
      <c r="M160" s="219">
        <v>200</v>
      </c>
      <c r="N160" s="218" t="e">
        <f>IF(OR(M160="nio",M160="eigen dienst"),0,IF(M160&gt;0,M160*K160/O160,0))*VLOOKUP(B160,'2-Kosten per locatie'!$A$14:$C$34,3,FALSE)</f>
        <v>#DIV/0!</v>
      </c>
      <c r="O160" s="298">
        <f>IF(OR(M160="nio",M160="eigen dienst"),0,IF(M160&gt;0,VLOOKUP(H160,'3-Productie normen'!A:J,VLOOKUP(M160,'3-Productie normen'!$B$34:$C$35,2,FALSE),FALSE)))</f>
        <v>0</v>
      </c>
      <c r="P160" s="299" t="str">
        <f>VLOOKUP(H160,'3-Productie normen'!A:L,12,FALSE)</f>
        <v>L</v>
      </c>
      <c r="Q160" s="299"/>
      <c r="S160" s="300">
        <f t="shared" si="15"/>
        <v>11600</v>
      </c>
    </row>
    <row r="161" spans="1:19" ht="14.15" customHeight="1">
      <c r="A161" s="70">
        <v>161</v>
      </c>
      <c r="B161" s="66" t="s">
        <v>212</v>
      </c>
      <c r="C161" s="464" t="s">
        <v>484</v>
      </c>
      <c r="D161" s="464" t="s">
        <v>617</v>
      </c>
      <c r="E161" s="66" t="s">
        <v>589</v>
      </c>
      <c r="F161" s="66" t="s">
        <v>284</v>
      </c>
      <c r="G161" s="66" t="s">
        <v>408</v>
      </c>
      <c r="H161" s="66" t="s">
        <v>469</v>
      </c>
      <c r="I161" s="66" t="s">
        <v>70</v>
      </c>
      <c r="J161" s="66" t="s">
        <v>70</v>
      </c>
      <c r="K161" s="66">
        <v>58</v>
      </c>
      <c r="L161" s="297">
        <f t="shared" si="14"/>
        <v>200</v>
      </c>
      <c r="M161" s="219">
        <v>200</v>
      </c>
      <c r="N161" s="218" t="e">
        <f>IF(OR(M161="nio",M161="eigen dienst"),0,IF(M161&gt;0,M161*K161/O161,0))*VLOOKUP(B161,'2-Kosten per locatie'!$A$14:$C$34,3,FALSE)</f>
        <v>#DIV/0!</v>
      </c>
      <c r="O161" s="298">
        <f>IF(OR(M161="nio",M161="eigen dienst"),0,IF(M161&gt;0,VLOOKUP(H161,'3-Productie normen'!A:J,VLOOKUP(M161,'3-Productie normen'!$B$34:$C$35,2,FALSE),FALSE)))</f>
        <v>0</v>
      </c>
      <c r="P161" s="299" t="str">
        <f>VLOOKUP(H161,'3-Productie normen'!A:L,12,FALSE)</f>
        <v>L</v>
      </c>
      <c r="Q161" s="299"/>
      <c r="S161" s="300">
        <f t="shared" si="15"/>
        <v>11600</v>
      </c>
    </row>
    <row r="162" spans="1:19" ht="14.15" customHeight="1">
      <c r="A162" s="70">
        <v>162</v>
      </c>
      <c r="B162" s="66" t="s">
        <v>212</v>
      </c>
      <c r="C162" s="464" t="s">
        <v>484</v>
      </c>
      <c r="D162" s="464" t="s">
        <v>617</v>
      </c>
      <c r="E162" s="66" t="s">
        <v>589</v>
      </c>
      <c r="F162" s="66" t="s">
        <v>285</v>
      </c>
      <c r="G162" s="66" t="s">
        <v>409</v>
      </c>
      <c r="H162" s="66" t="s">
        <v>35</v>
      </c>
      <c r="I162" s="66" t="s">
        <v>70</v>
      </c>
      <c r="J162" s="66" t="s">
        <v>70</v>
      </c>
      <c r="K162" s="66">
        <v>11.5</v>
      </c>
      <c r="L162" s="297">
        <f t="shared" si="14"/>
        <v>200</v>
      </c>
      <c r="M162" s="219">
        <v>200</v>
      </c>
      <c r="N162" s="218" t="e">
        <f>IF(OR(M162="nio",M162="eigen dienst"),0,IF(M162&gt;0,M162*K162/O162,0))*VLOOKUP(B162,'2-Kosten per locatie'!$A$14:$C$34,3,FALSE)</f>
        <v>#DIV/0!</v>
      </c>
      <c r="O162" s="298">
        <f>IF(OR(M162="nio",M162="eigen dienst"),0,IF(M162&gt;0,VLOOKUP(H162,'3-Productie normen'!A:J,VLOOKUP(M162,'3-Productie normen'!$B$34:$C$35,2,FALSE),FALSE)))</f>
        <v>0</v>
      </c>
      <c r="P162" s="299" t="str">
        <f>VLOOKUP(H162,'3-Productie normen'!A:L,12,FALSE)</f>
        <v>B</v>
      </c>
      <c r="Q162" s="299"/>
      <c r="S162" s="300">
        <f t="shared" si="15"/>
        <v>2300</v>
      </c>
    </row>
    <row r="163" spans="1:19" ht="14.15" customHeight="1">
      <c r="A163" s="70">
        <v>163</v>
      </c>
      <c r="B163" s="66" t="s">
        <v>212</v>
      </c>
      <c r="C163" s="464" t="s">
        <v>484</v>
      </c>
      <c r="D163" s="464" t="s">
        <v>617</v>
      </c>
      <c r="E163" s="66" t="s">
        <v>589</v>
      </c>
      <c r="F163" s="66" t="s">
        <v>286</v>
      </c>
      <c r="G163" s="66" t="s">
        <v>408</v>
      </c>
      <c r="H163" s="66" t="s">
        <v>469</v>
      </c>
      <c r="I163" s="66" t="s">
        <v>70</v>
      </c>
      <c r="J163" s="66" t="s">
        <v>70</v>
      </c>
      <c r="K163" s="66">
        <v>58</v>
      </c>
      <c r="L163" s="297">
        <f t="shared" si="14"/>
        <v>200</v>
      </c>
      <c r="M163" s="219">
        <v>200</v>
      </c>
      <c r="N163" s="218" t="e">
        <f>IF(OR(M163="nio",M163="eigen dienst"),0,IF(M163&gt;0,M163*K163/O163,0))*VLOOKUP(B163,'2-Kosten per locatie'!$A$14:$C$34,3,FALSE)</f>
        <v>#DIV/0!</v>
      </c>
      <c r="O163" s="298">
        <f>IF(OR(M163="nio",M163="eigen dienst"),0,IF(M163&gt;0,VLOOKUP(H163,'3-Productie normen'!A:J,VLOOKUP(M163,'3-Productie normen'!$B$34:$C$35,2,FALSE),FALSE)))</f>
        <v>0</v>
      </c>
      <c r="P163" s="299" t="str">
        <f>VLOOKUP(H163,'3-Productie normen'!A:L,12,FALSE)</f>
        <v>L</v>
      </c>
      <c r="Q163" s="299"/>
      <c r="S163" s="300">
        <f t="shared" si="15"/>
        <v>11600</v>
      </c>
    </row>
    <row r="164" spans="1:19" ht="14.15" customHeight="1">
      <c r="A164" s="70">
        <v>164</v>
      </c>
      <c r="B164" s="66" t="s">
        <v>212</v>
      </c>
      <c r="C164" s="464" t="s">
        <v>484</v>
      </c>
      <c r="D164" s="464" t="s">
        <v>617</v>
      </c>
      <c r="E164" s="66" t="s">
        <v>589</v>
      </c>
      <c r="F164" s="66" t="s">
        <v>287</v>
      </c>
      <c r="G164" s="66" t="s">
        <v>405</v>
      </c>
      <c r="H164" s="66" t="s">
        <v>39</v>
      </c>
      <c r="I164" s="66" t="s">
        <v>70</v>
      </c>
      <c r="J164" s="66" t="s">
        <v>70</v>
      </c>
      <c r="K164" s="66">
        <v>57.8</v>
      </c>
      <c r="L164" s="297">
        <f t="shared" si="14"/>
        <v>200</v>
      </c>
      <c r="M164" s="219">
        <v>200</v>
      </c>
      <c r="N164" s="218" t="e">
        <f>IF(OR(M164="nio",M164="eigen dienst"),0,IF(M164&gt;0,M164*K164/O164,0))*VLOOKUP(B164,'2-Kosten per locatie'!$A$14:$C$34,3,FALSE)</f>
        <v>#DIV/0!</v>
      </c>
      <c r="O164" s="298">
        <f>IF(OR(M164="nio",M164="eigen dienst"),0,IF(M164&gt;0,VLOOKUP(H164,'3-Productie normen'!A:J,VLOOKUP(M164,'3-Productie normen'!$B$34:$C$35,2,FALSE),FALSE)))</f>
        <v>0</v>
      </c>
      <c r="P164" s="299" t="str">
        <f>VLOOKUP(H164,'3-Productie normen'!A:L,12,FALSE)</f>
        <v>V</v>
      </c>
      <c r="Q164" s="299"/>
      <c r="S164" s="300">
        <f t="shared" si="15"/>
        <v>11560</v>
      </c>
    </row>
    <row r="165" spans="1:19" ht="14.15" customHeight="1">
      <c r="A165" s="70">
        <v>165</v>
      </c>
      <c r="B165" s="66" t="s">
        <v>212</v>
      </c>
      <c r="C165" s="464" t="s">
        <v>484</v>
      </c>
      <c r="D165" s="464" t="s">
        <v>617</v>
      </c>
      <c r="E165" s="66" t="s">
        <v>589</v>
      </c>
      <c r="F165" s="66" t="s">
        <v>288</v>
      </c>
      <c r="G165" s="66" t="s">
        <v>407</v>
      </c>
      <c r="H165" s="66" t="s">
        <v>37</v>
      </c>
      <c r="I165" s="66" t="s">
        <v>463</v>
      </c>
      <c r="J165" s="66" t="s">
        <v>179</v>
      </c>
      <c r="K165" s="66">
        <v>8.9</v>
      </c>
      <c r="L165" s="297">
        <f t="shared" si="14"/>
        <v>200</v>
      </c>
      <c r="M165" s="219">
        <v>200</v>
      </c>
      <c r="N165" s="218" t="e">
        <f>IF(OR(M165="nio",M165="eigen dienst"),0,IF(M165&gt;0,M165*K165/O165,0))*VLOOKUP(B165,'2-Kosten per locatie'!$A$14:$C$34,3,FALSE)</f>
        <v>#DIV/0!</v>
      </c>
      <c r="O165" s="298">
        <f>IF(OR(M165="nio",M165="eigen dienst"),0,IF(M165&gt;0,VLOOKUP(H165,'3-Productie normen'!A:J,VLOOKUP(M165,'3-Productie normen'!$B$34:$C$35,2,FALSE),FALSE)))</f>
        <v>0</v>
      </c>
      <c r="P165" s="299" t="str">
        <f>VLOOKUP(H165,'3-Productie normen'!A:L,12,FALSE)</f>
        <v>S</v>
      </c>
      <c r="Q165" s="299"/>
      <c r="S165" s="300">
        <f t="shared" si="15"/>
        <v>1780</v>
      </c>
    </row>
    <row r="166" spans="1:19" ht="14.15" customHeight="1">
      <c r="A166" s="70">
        <v>166</v>
      </c>
      <c r="B166" s="66" t="s">
        <v>212</v>
      </c>
      <c r="C166" s="464" t="s">
        <v>484</v>
      </c>
      <c r="D166" s="464" t="s">
        <v>617</v>
      </c>
      <c r="E166" s="66" t="s">
        <v>589</v>
      </c>
      <c r="F166" s="66" t="s">
        <v>289</v>
      </c>
      <c r="G166" s="66" t="s">
        <v>407</v>
      </c>
      <c r="H166" s="66" t="s">
        <v>37</v>
      </c>
      <c r="I166" s="66" t="s">
        <v>463</v>
      </c>
      <c r="J166" s="66" t="s">
        <v>179</v>
      </c>
      <c r="K166" s="66">
        <v>8.9</v>
      </c>
      <c r="L166" s="297">
        <f t="shared" si="14"/>
        <v>200</v>
      </c>
      <c r="M166" s="219">
        <v>200</v>
      </c>
      <c r="N166" s="218" t="e">
        <f>IF(OR(M166="nio",M166="eigen dienst"),0,IF(M166&gt;0,M166*K166/O166,0))*VLOOKUP(B166,'2-Kosten per locatie'!$A$14:$C$34,3,FALSE)</f>
        <v>#DIV/0!</v>
      </c>
      <c r="O166" s="298">
        <f>IF(OR(M166="nio",M166="eigen dienst"),0,IF(M166&gt;0,VLOOKUP(H166,'3-Productie normen'!A:J,VLOOKUP(M166,'3-Productie normen'!$B$34:$C$35,2,FALSE),FALSE)))</f>
        <v>0</v>
      </c>
      <c r="P166" s="299" t="str">
        <f>VLOOKUP(H166,'3-Productie normen'!A:L,12,FALSE)</f>
        <v>S</v>
      </c>
      <c r="Q166" s="299"/>
      <c r="S166" s="300">
        <f t="shared" si="15"/>
        <v>1780</v>
      </c>
    </row>
    <row r="167" spans="1:19" ht="14.15" customHeight="1">
      <c r="A167" s="70">
        <v>167</v>
      </c>
      <c r="B167" s="66" t="s">
        <v>212</v>
      </c>
      <c r="C167" s="464" t="s">
        <v>484</v>
      </c>
      <c r="D167" s="464" t="s">
        <v>617</v>
      </c>
      <c r="E167" s="66" t="s">
        <v>589</v>
      </c>
      <c r="F167" s="66" t="s">
        <v>290</v>
      </c>
      <c r="G167" s="66" t="s">
        <v>448</v>
      </c>
      <c r="H167" s="66" t="s">
        <v>469</v>
      </c>
      <c r="I167" s="66" t="s">
        <v>70</v>
      </c>
      <c r="J167" s="66" t="s">
        <v>70</v>
      </c>
      <c r="K167" s="66">
        <v>25.8</v>
      </c>
      <c r="L167" s="297">
        <f t="shared" si="14"/>
        <v>200</v>
      </c>
      <c r="M167" s="219">
        <v>200</v>
      </c>
      <c r="N167" s="218" t="e">
        <f>IF(OR(M167="nio",M167="eigen dienst"),0,IF(M167&gt;0,M167*K167/O167,0))*VLOOKUP(B167,'2-Kosten per locatie'!$A$14:$C$34,3,FALSE)</f>
        <v>#DIV/0!</v>
      </c>
      <c r="O167" s="298">
        <f>IF(OR(M167="nio",M167="eigen dienst"),0,IF(M167&gt;0,VLOOKUP(H167,'3-Productie normen'!A:J,VLOOKUP(M167,'3-Productie normen'!$B$34:$C$35,2,FALSE),FALSE)))</f>
        <v>0</v>
      </c>
      <c r="P167" s="299" t="str">
        <f>VLOOKUP(H167,'3-Productie normen'!A:L,12,FALSE)</f>
        <v>L</v>
      </c>
      <c r="Q167" s="299"/>
      <c r="S167" s="300">
        <f t="shared" si="15"/>
        <v>5160</v>
      </c>
    </row>
    <row r="168" spans="1:19" ht="14.15" hidden="1" customHeight="1">
      <c r="A168" s="70">
        <v>168</v>
      </c>
      <c r="B168" s="66" t="s">
        <v>212</v>
      </c>
      <c r="C168" s="464" t="s">
        <v>484</v>
      </c>
      <c r="D168" s="464" t="s">
        <v>617</v>
      </c>
      <c r="E168" s="66" t="s">
        <v>589</v>
      </c>
      <c r="F168" s="66" t="s">
        <v>291</v>
      </c>
      <c r="G168" s="66" t="s">
        <v>415</v>
      </c>
      <c r="H168" s="66" t="s">
        <v>492</v>
      </c>
      <c r="I168" s="66" t="s">
        <v>70</v>
      </c>
      <c r="J168" s="66" t="s">
        <v>70</v>
      </c>
      <c r="K168" s="66">
        <v>9.1999999999999993</v>
      </c>
      <c r="L168" s="297">
        <f t="shared" si="14"/>
        <v>0</v>
      </c>
      <c r="M168" s="219" t="s">
        <v>491</v>
      </c>
      <c r="N168" s="218">
        <f>IF(OR(M168="nio",M168="eigen dienst"),0,IF(M168&gt;0,M168*K168/O168,0))*VLOOKUP(B168,'2-Kosten per locatie'!$A$14:$C$34,3,FALSE)</f>
        <v>0</v>
      </c>
      <c r="O168" s="298">
        <f>IF(OR(M168="nio",M168="eigen dienst"),0,IF(M168&gt;0,VLOOKUP(H168,'3-Productie normen'!A:J,VLOOKUP(M168,'3-Productie normen'!$B$34:$C$35,2,FALSE),FALSE)))</f>
        <v>0</v>
      </c>
      <c r="P168" s="299">
        <f>VLOOKUP(H168,'3-Productie normen'!A:L,12,FALSE)</f>
        <v>0</v>
      </c>
      <c r="Q168" s="299"/>
      <c r="S168" s="300">
        <f t="shared" si="15"/>
        <v>0</v>
      </c>
    </row>
    <row r="169" spans="1:19" ht="14.15" hidden="1" customHeight="1">
      <c r="A169" s="70">
        <v>169</v>
      </c>
      <c r="B169" s="66" t="s">
        <v>212</v>
      </c>
      <c r="C169" s="464" t="s">
        <v>484</v>
      </c>
      <c r="D169" s="464" t="s">
        <v>617</v>
      </c>
      <c r="E169" s="66" t="s">
        <v>589</v>
      </c>
      <c r="F169" s="66" t="s">
        <v>292</v>
      </c>
      <c r="G169" s="66" t="s">
        <v>417</v>
      </c>
      <c r="H169" s="66" t="s">
        <v>492</v>
      </c>
      <c r="I169" s="66" t="s">
        <v>72</v>
      </c>
      <c r="J169" s="66" t="s">
        <v>200</v>
      </c>
      <c r="K169" s="66">
        <v>9.5</v>
      </c>
      <c r="L169" s="297">
        <f t="shared" si="14"/>
        <v>0</v>
      </c>
      <c r="M169" s="219" t="s">
        <v>491</v>
      </c>
      <c r="N169" s="218">
        <f>IF(OR(M169="nio",M169="eigen dienst"),0,IF(M169&gt;0,M169*K169/O169,0))*VLOOKUP(B169,'2-Kosten per locatie'!$A$14:$C$34,3,FALSE)</f>
        <v>0</v>
      </c>
      <c r="O169" s="298">
        <f>IF(OR(M169="nio",M169="eigen dienst"),0,IF(M169&gt;0,VLOOKUP(H169,'3-Productie normen'!A:J,VLOOKUP(M169,'3-Productie normen'!$B$34:$C$35,2,FALSE),FALSE)))</f>
        <v>0</v>
      </c>
      <c r="P169" s="299">
        <f>VLOOKUP(H169,'3-Productie normen'!A:L,12,FALSE)</f>
        <v>0</v>
      </c>
      <c r="Q169" s="299"/>
      <c r="S169" s="300">
        <f t="shared" si="15"/>
        <v>0</v>
      </c>
    </row>
    <row r="170" spans="1:19" ht="14.15" customHeight="1">
      <c r="A170" s="70">
        <v>170</v>
      </c>
      <c r="B170" s="66" t="s">
        <v>212</v>
      </c>
      <c r="C170" s="464" t="s">
        <v>484</v>
      </c>
      <c r="D170" s="464" t="s">
        <v>617</v>
      </c>
      <c r="E170" s="66" t="s">
        <v>589</v>
      </c>
      <c r="F170" s="66" t="s">
        <v>293</v>
      </c>
      <c r="G170" s="66" t="s">
        <v>405</v>
      </c>
      <c r="H170" s="66" t="s">
        <v>39</v>
      </c>
      <c r="I170" s="66" t="s">
        <v>70</v>
      </c>
      <c r="J170" s="66" t="s">
        <v>70</v>
      </c>
      <c r="K170" s="66">
        <v>17.5</v>
      </c>
      <c r="L170" s="297">
        <f t="shared" si="14"/>
        <v>200</v>
      </c>
      <c r="M170" s="219">
        <v>200</v>
      </c>
      <c r="N170" s="218" t="e">
        <f>IF(OR(M170="nio",M170="eigen dienst"),0,IF(M170&gt;0,M170*K170/O170,0))*VLOOKUP(B170,'2-Kosten per locatie'!$A$14:$C$34,3,FALSE)</f>
        <v>#DIV/0!</v>
      </c>
      <c r="O170" s="298">
        <f>IF(OR(M170="nio",M170="eigen dienst"),0,IF(M170&gt;0,VLOOKUP(H170,'3-Productie normen'!A:J,VLOOKUP(M170,'3-Productie normen'!$B$34:$C$35,2,FALSE),FALSE)))</f>
        <v>0</v>
      </c>
      <c r="P170" s="299" t="str">
        <f>VLOOKUP(H170,'3-Productie normen'!A:L,12,FALSE)</f>
        <v>V</v>
      </c>
      <c r="Q170" s="299"/>
      <c r="S170" s="300">
        <f t="shared" si="15"/>
        <v>3500</v>
      </c>
    </row>
    <row r="171" spans="1:19" ht="14.15" customHeight="1">
      <c r="A171" s="70">
        <v>171</v>
      </c>
      <c r="B171" s="66" t="s">
        <v>212</v>
      </c>
      <c r="C171" s="464" t="s">
        <v>484</v>
      </c>
      <c r="D171" s="464" t="s">
        <v>617</v>
      </c>
      <c r="E171" s="66" t="s">
        <v>589</v>
      </c>
      <c r="F171" s="66" t="s">
        <v>294</v>
      </c>
      <c r="G171" s="66" t="s">
        <v>407</v>
      </c>
      <c r="H171" s="66" t="s">
        <v>37</v>
      </c>
      <c r="I171" s="66" t="s">
        <v>463</v>
      </c>
      <c r="J171" s="66" t="s">
        <v>179</v>
      </c>
      <c r="K171" s="66">
        <v>4.3</v>
      </c>
      <c r="L171" s="297">
        <f t="shared" si="14"/>
        <v>200</v>
      </c>
      <c r="M171" s="219">
        <v>200</v>
      </c>
      <c r="N171" s="218" t="e">
        <f>IF(OR(M171="nio",M171="eigen dienst"),0,IF(M171&gt;0,M171*K171/O171,0))*VLOOKUP(B171,'2-Kosten per locatie'!$A$14:$C$34,3,FALSE)</f>
        <v>#DIV/0!</v>
      </c>
      <c r="O171" s="298">
        <f>IF(OR(M171="nio",M171="eigen dienst"),0,IF(M171&gt;0,VLOOKUP(H171,'3-Productie normen'!A:J,VLOOKUP(M171,'3-Productie normen'!$B$34:$C$35,2,FALSE),FALSE)))</f>
        <v>0</v>
      </c>
      <c r="P171" s="299" t="str">
        <f>VLOOKUP(H171,'3-Productie normen'!A:L,12,FALSE)</f>
        <v>S</v>
      </c>
      <c r="Q171" s="299"/>
      <c r="S171" s="300">
        <f t="shared" si="15"/>
        <v>860</v>
      </c>
    </row>
    <row r="172" spans="1:19" ht="14.15" customHeight="1">
      <c r="A172" s="70">
        <v>172</v>
      </c>
      <c r="B172" s="66" t="s">
        <v>212</v>
      </c>
      <c r="C172" s="464" t="s">
        <v>484</v>
      </c>
      <c r="D172" s="464" t="s">
        <v>617</v>
      </c>
      <c r="E172" s="66" t="s">
        <v>589</v>
      </c>
      <c r="F172" s="66" t="s">
        <v>295</v>
      </c>
      <c r="G172" s="66" t="s">
        <v>407</v>
      </c>
      <c r="H172" s="66" t="s">
        <v>37</v>
      </c>
      <c r="I172" s="66" t="s">
        <v>463</v>
      </c>
      <c r="J172" s="66" t="s">
        <v>179</v>
      </c>
      <c r="K172" s="66">
        <v>6.6</v>
      </c>
      <c r="L172" s="297">
        <f t="shared" si="14"/>
        <v>200</v>
      </c>
      <c r="M172" s="219">
        <v>200</v>
      </c>
      <c r="N172" s="218" t="e">
        <f>IF(OR(M172="nio",M172="eigen dienst"),0,IF(M172&gt;0,M172*K172/O172,0))*VLOOKUP(B172,'2-Kosten per locatie'!$A$14:$C$34,3,FALSE)</f>
        <v>#DIV/0!</v>
      </c>
      <c r="O172" s="298">
        <f>IF(OR(M172="nio",M172="eigen dienst"),0,IF(M172&gt;0,VLOOKUP(H172,'3-Productie normen'!A:J,VLOOKUP(M172,'3-Productie normen'!$B$34:$C$35,2,FALSE),FALSE)))</f>
        <v>0</v>
      </c>
      <c r="P172" s="299" t="str">
        <f>VLOOKUP(H172,'3-Productie normen'!A:L,12,FALSE)</f>
        <v>S</v>
      </c>
      <c r="Q172" s="299"/>
      <c r="S172" s="300">
        <f t="shared" si="15"/>
        <v>1320</v>
      </c>
    </row>
    <row r="173" spans="1:19" ht="14.15" customHeight="1">
      <c r="A173" s="70">
        <v>173</v>
      </c>
      <c r="B173" s="66" t="s">
        <v>212</v>
      </c>
      <c r="C173" s="464" t="s">
        <v>484</v>
      </c>
      <c r="D173" s="464" t="s">
        <v>617</v>
      </c>
      <c r="E173" s="66" t="s">
        <v>589</v>
      </c>
      <c r="F173" s="66" t="s">
        <v>296</v>
      </c>
      <c r="G173" s="66" t="s">
        <v>407</v>
      </c>
      <c r="H173" s="66" t="s">
        <v>37</v>
      </c>
      <c r="I173" s="66" t="s">
        <v>463</v>
      </c>
      <c r="J173" s="66" t="s">
        <v>179</v>
      </c>
      <c r="K173" s="66">
        <v>6.6</v>
      </c>
      <c r="L173" s="297">
        <f t="shared" si="14"/>
        <v>200</v>
      </c>
      <c r="M173" s="219">
        <v>200</v>
      </c>
      <c r="N173" s="218" t="e">
        <f>IF(OR(M173="nio",M173="eigen dienst"),0,IF(M173&gt;0,M173*K173/O173,0))*VLOOKUP(B173,'2-Kosten per locatie'!$A$14:$C$34,3,FALSE)</f>
        <v>#DIV/0!</v>
      </c>
      <c r="O173" s="298">
        <f>IF(OR(M173="nio",M173="eigen dienst"),0,IF(M173&gt;0,VLOOKUP(H173,'3-Productie normen'!A:J,VLOOKUP(M173,'3-Productie normen'!$B$34:$C$35,2,FALSE),FALSE)))</f>
        <v>0</v>
      </c>
      <c r="P173" s="299" t="str">
        <f>VLOOKUP(H173,'3-Productie normen'!A:L,12,FALSE)</f>
        <v>S</v>
      </c>
      <c r="Q173" s="299"/>
      <c r="S173" s="300">
        <f t="shared" si="15"/>
        <v>1320</v>
      </c>
    </row>
    <row r="174" spans="1:19" ht="14.15" customHeight="1">
      <c r="A174" s="70">
        <v>174</v>
      </c>
      <c r="B174" s="66" t="s">
        <v>216</v>
      </c>
      <c r="C174" s="464" t="s">
        <v>488</v>
      </c>
      <c r="D174" s="464" t="s">
        <v>617</v>
      </c>
      <c r="E174" s="66" t="s">
        <v>587</v>
      </c>
      <c r="F174" s="66" t="s">
        <v>220</v>
      </c>
      <c r="G174" s="66" t="s">
        <v>47</v>
      </c>
      <c r="H174" s="66" t="s">
        <v>47</v>
      </c>
      <c r="I174" s="66" t="s">
        <v>460</v>
      </c>
      <c r="J174" s="66" t="s">
        <v>201</v>
      </c>
      <c r="K174" s="66">
        <v>5.9</v>
      </c>
      <c r="L174" s="297">
        <f t="shared" ref="L174" si="16">SUM(M174:M174)</f>
        <v>0</v>
      </c>
      <c r="M174" s="219" t="s">
        <v>493</v>
      </c>
      <c r="N174" s="218">
        <f>IF(OR(M174="nio",M174="eigen dienst"),0,IF(M174&gt;0,M174*K174/O174,0))*VLOOKUP(B174,'2-Kosten per locatie'!$A$14:$C$34,3,FALSE)</f>
        <v>0</v>
      </c>
      <c r="O174" s="298">
        <f>IF(OR(M174="nio",M174="eigen dienst"),0,IF(M174&gt;0,VLOOKUP(H174,'3-Productie normen'!A:J,VLOOKUP(M174,'3-Productie normen'!$B$34:$C$35,2,FALSE),FALSE)))</f>
        <v>0</v>
      </c>
      <c r="P174" s="299" t="str">
        <f>VLOOKUP(H174,'3-Productie normen'!A:L,12,FALSE)</f>
        <v>V</v>
      </c>
      <c r="Q174" s="299"/>
      <c r="S174" s="300">
        <f t="shared" ref="S174" si="17">L174*K174</f>
        <v>0</v>
      </c>
    </row>
    <row r="175" spans="1:19" ht="14.15" customHeight="1">
      <c r="A175" s="70">
        <v>175</v>
      </c>
      <c r="B175" s="66" t="s">
        <v>216</v>
      </c>
      <c r="C175" s="464" t="s">
        <v>488</v>
      </c>
      <c r="D175" s="464" t="s">
        <v>617</v>
      </c>
      <c r="E175" s="66" t="s">
        <v>587</v>
      </c>
      <c r="F175" s="66" t="s">
        <v>228</v>
      </c>
      <c r="G175" s="66" t="s">
        <v>407</v>
      </c>
      <c r="H175" s="66" t="s">
        <v>37</v>
      </c>
      <c r="I175" s="66" t="s">
        <v>463</v>
      </c>
      <c r="J175" s="66" t="s">
        <v>179</v>
      </c>
      <c r="K175" s="66">
        <v>4.7</v>
      </c>
      <c r="L175" s="297">
        <f t="shared" ref="L175:L238" si="18">SUM(M175:M175)</f>
        <v>0</v>
      </c>
      <c r="M175" s="219" t="s">
        <v>493</v>
      </c>
      <c r="N175" s="218">
        <f>IF(OR(M175="nio",M175="eigen dienst"),0,IF(M175&gt;0,M175*K175/O175,0))*VLOOKUP(B175,'2-Kosten per locatie'!$A$14:$C$34,3,FALSE)</f>
        <v>0</v>
      </c>
      <c r="O175" s="298">
        <f>IF(OR(M175="nio",M175="eigen dienst"),0,IF(M175&gt;0,VLOOKUP(H175,'3-Productie normen'!A:J,VLOOKUP(M175,'3-Productie normen'!$B$34:$C$35,2,FALSE),FALSE)))</f>
        <v>0</v>
      </c>
      <c r="P175" s="299" t="str">
        <f>VLOOKUP(H175,'3-Productie normen'!A:L,12,FALSE)</f>
        <v>S</v>
      </c>
      <c r="Q175" s="299"/>
      <c r="S175" s="300">
        <f t="shared" ref="S175:S238" si="19">L175*K175</f>
        <v>0</v>
      </c>
    </row>
    <row r="176" spans="1:19" ht="14.15" customHeight="1">
      <c r="A176" s="70">
        <v>176</v>
      </c>
      <c r="B176" s="66" t="s">
        <v>216</v>
      </c>
      <c r="C176" s="464" t="s">
        <v>488</v>
      </c>
      <c r="D176" s="464" t="s">
        <v>617</v>
      </c>
      <c r="E176" s="66" t="s">
        <v>587</v>
      </c>
      <c r="F176" s="66" t="s">
        <v>229</v>
      </c>
      <c r="G176" s="66" t="s">
        <v>408</v>
      </c>
      <c r="H176" s="66" t="s">
        <v>469</v>
      </c>
      <c r="I176" s="66" t="s">
        <v>202</v>
      </c>
      <c r="J176" s="66" t="s">
        <v>200</v>
      </c>
      <c r="K176" s="66">
        <v>55.8</v>
      </c>
      <c r="L176" s="297">
        <f t="shared" si="18"/>
        <v>0</v>
      </c>
      <c r="M176" s="219" t="s">
        <v>493</v>
      </c>
      <c r="N176" s="218">
        <f>IF(OR(M176="nio",M176="eigen dienst"),0,IF(M176&gt;0,M176*K176/O176,0))*VLOOKUP(B176,'2-Kosten per locatie'!$A$14:$C$34,3,FALSE)</f>
        <v>0</v>
      </c>
      <c r="O176" s="298">
        <f>IF(OR(M176="nio",M176="eigen dienst"),0,IF(M176&gt;0,VLOOKUP(H176,'3-Productie normen'!A:J,VLOOKUP(M176,'3-Productie normen'!$B$34:$C$35,2,FALSE),FALSE)))</f>
        <v>0</v>
      </c>
      <c r="P176" s="299" t="str">
        <f>VLOOKUP(H176,'3-Productie normen'!A:L,12,FALSE)</f>
        <v>L</v>
      </c>
      <c r="Q176" s="299"/>
      <c r="S176" s="300">
        <f t="shared" si="19"/>
        <v>0</v>
      </c>
    </row>
    <row r="177" spans="1:19" ht="14.15" customHeight="1">
      <c r="A177" s="70">
        <v>177</v>
      </c>
      <c r="B177" s="66" t="s">
        <v>216</v>
      </c>
      <c r="C177" s="464" t="s">
        <v>488</v>
      </c>
      <c r="D177" s="464" t="s">
        <v>617</v>
      </c>
      <c r="E177" s="66" t="s">
        <v>587</v>
      </c>
      <c r="F177" s="66" t="s">
        <v>230</v>
      </c>
      <c r="G177" s="66" t="s">
        <v>407</v>
      </c>
      <c r="H177" s="66" t="s">
        <v>37</v>
      </c>
      <c r="I177" s="66" t="s">
        <v>463</v>
      </c>
      <c r="J177" s="66" t="s">
        <v>179</v>
      </c>
      <c r="K177" s="66">
        <v>4.8</v>
      </c>
      <c r="L177" s="297">
        <f t="shared" si="18"/>
        <v>0</v>
      </c>
      <c r="M177" s="219" t="s">
        <v>493</v>
      </c>
      <c r="N177" s="218">
        <f>IF(OR(M177="nio",M177="eigen dienst"),0,IF(M177&gt;0,M177*K177/O177,0))*VLOOKUP(B177,'2-Kosten per locatie'!$A$14:$C$34,3,FALSE)</f>
        <v>0</v>
      </c>
      <c r="O177" s="298">
        <f>IF(OR(M177="nio",M177="eigen dienst"),0,IF(M177&gt;0,VLOOKUP(H177,'3-Productie normen'!A:J,VLOOKUP(M177,'3-Productie normen'!$B$34:$C$35,2,FALSE),FALSE)))</f>
        <v>0</v>
      </c>
      <c r="P177" s="299" t="str">
        <f>VLOOKUP(H177,'3-Productie normen'!A:L,12,FALSE)</f>
        <v>S</v>
      </c>
      <c r="Q177" s="299"/>
      <c r="S177" s="300">
        <f t="shared" si="19"/>
        <v>0</v>
      </c>
    </row>
    <row r="178" spans="1:19" ht="14.15" customHeight="1">
      <c r="A178" s="70">
        <v>178</v>
      </c>
      <c r="B178" s="66" t="s">
        <v>216</v>
      </c>
      <c r="C178" s="464" t="s">
        <v>488</v>
      </c>
      <c r="D178" s="464" t="s">
        <v>617</v>
      </c>
      <c r="E178" s="66" t="s">
        <v>587</v>
      </c>
      <c r="F178" s="66" t="s">
        <v>231</v>
      </c>
      <c r="G178" s="66" t="s">
        <v>408</v>
      </c>
      <c r="H178" s="66" t="s">
        <v>469</v>
      </c>
      <c r="I178" s="66" t="s">
        <v>202</v>
      </c>
      <c r="J178" s="66" t="s">
        <v>200</v>
      </c>
      <c r="K178" s="66">
        <v>53.6</v>
      </c>
      <c r="L178" s="297">
        <f t="shared" si="18"/>
        <v>0</v>
      </c>
      <c r="M178" s="219" t="s">
        <v>493</v>
      </c>
      <c r="N178" s="218">
        <f>IF(OR(M178="nio",M178="eigen dienst"),0,IF(M178&gt;0,M178*K178/O178,0))*VLOOKUP(B178,'2-Kosten per locatie'!$A$14:$C$34,3,FALSE)</f>
        <v>0</v>
      </c>
      <c r="O178" s="298">
        <f>IF(OR(M178="nio",M178="eigen dienst"),0,IF(M178&gt;0,VLOOKUP(H178,'3-Productie normen'!A:J,VLOOKUP(M178,'3-Productie normen'!$B$34:$C$35,2,FALSE),FALSE)))</f>
        <v>0</v>
      </c>
      <c r="P178" s="299" t="str">
        <f>VLOOKUP(H178,'3-Productie normen'!A:L,12,FALSE)</f>
        <v>L</v>
      </c>
      <c r="Q178" s="299"/>
      <c r="S178" s="300">
        <f t="shared" si="19"/>
        <v>0</v>
      </c>
    </row>
    <row r="179" spans="1:19" ht="14.15" customHeight="1">
      <c r="A179" s="70">
        <v>179</v>
      </c>
      <c r="B179" s="66" t="s">
        <v>216</v>
      </c>
      <c r="C179" s="464" t="s">
        <v>488</v>
      </c>
      <c r="D179" s="464" t="s">
        <v>617</v>
      </c>
      <c r="E179" s="66" t="s">
        <v>587</v>
      </c>
      <c r="F179" s="66" t="s">
        <v>232</v>
      </c>
      <c r="G179" s="66" t="s">
        <v>407</v>
      </c>
      <c r="H179" s="66" t="s">
        <v>37</v>
      </c>
      <c r="I179" s="66" t="s">
        <v>463</v>
      </c>
      <c r="J179" s="66" t="s">
        <v>179</v>
      </c>
      <c r="K179" s="66">
        <v>4.2</v>
      </c>
      <c r="L179" s="297">
        <f t="shared" si="18"/>
        <v>0</v>
      </c>
      <c r="M179" s="219" t="s">
        <v>493</v>
      </c>
      <c r="N179" s="218">
        <f>IF(OR(M179="nio",M179="eigen dienst"),0,IF(M179&gt;0,M179*K179/O179,0))*VLOOKUP(B179,'2-Kosten per locatie'!$A$14:$C$34,3,FALSE)</f>
        <v>0</v>
      </c>
      <c r="O179" s="298">
        <f>IF(OR(M179="nio",M179="eigen dienst"),0,IF(M179&gt;0,VLOOKUP(H179,'3-Productie normen'!A:J,VLOOKUP(M179,'3-Productie normen'!$B$34:$C$35,2,FALSE),FALSE)))</f>
        <v>0</v>
      </c>
      <c r="P179" s="299" t="str">
        <f>VLOOKUP(H179,'3-Productie normen'!A:L,12,FALSE)</f>
        <v>S</v>
      </c>
      <c r="Q179" s="299"/>
      <c r="S179" s="300">
        <f t="shared" si="19"/>
        <v>0</v>
      </c>
    </row>
    <row r="180" spans="1:19" ht="14.15" customHeight="1">
      <c r="A180" s="70">
        <v>180</v>
      </c>
      <c r="B180" s="66" t="s">
        <v>216</v>
      </c>
      <c r="C180" s="464" t="s">
        <v>488</v>
      </c>
      <c r="D180" s="464" t="s">
        <v>617</v>
      </c>
      <c r="E180" s="66" t="s">
        <v>587</v>
      </c>
      <c r="F180" s="66" t="s">
        <v>233</v>
      </c>
      <c r="G180" s="66" t="s">
        <v>431</v>
      </c>
      <c r="H180" s="66" t="s">
        <v>48</v>
      </c>
      <c r="I180" s="66" t="s">
        <v>202</v>
      </c>
      <c r="J180" s="66" t="s">
        <v>200</v>
      </c>
      <c r="K180" s="66">
        <v>9.6999999999999993</v>
      </c>
      <c r="L180" s="297">
        <f t="shared" si="18"/>
        <v>0</v>
      </c>
      <c r="M180" s="219" t="s">
        <v>493</v>
      </c>
      <c r="N180" s="218">
        <f>IF(OR(M180="nio",M180="eigen dienst"),0,IF(M180&gt;0,M180*K180/O180,0))*VLOOKUP(B180,'2-Kosten per locatie'!$A$14:$C$34,3,FALSE)</f>
        <v>0</v>
      </c>
      <c r="O180" s="298">
        <f>IF(OR(M180="nio",M180="eigen dienst"),0,IF(M180&gt;0,VLOOKUP(H180,'3-Productie normen'!A:J,VLOOKUP(M180,'3-Productie normen'!$B$34:$C$35,2,FALSE),FALSE)))</f>
        <v>0</v>
      </c>
      <c r="P180" s="299" t="str">
        <f>VLOOKUP(H180,'3-Productie normen'!A:L,12,FALSE)</f>
        <v>V</v>
      </c>
      <c r="Q180" s="299"/>
      <c r="S180" s="300">
        <f t="shared" si="19"/>
        <v>0</v>
      </c>
    </row>
    <row r="181" spans="1:19" ht="14.15" customHeight="1">
      <c r="A181" s="70">
        <v>181</v>
      </c>
      <c r="B181" s="66" t="s">
        <v>216</v>
      </c>
      <c r="C181" s="464" t="s">
        <v>488</v>
      </c>
      <c r="D181" s="464" t="s">
        <v>617</v>
      </c>
      <c r="E181" s="66" t="s">
        <v>587</v>
      </c>
      <c r="F181" s="66" t="s">
        <v>234</v>
      </c>
      <c r="G181" s="66" t="s">
        <v>412</v>
      </c>
      <c r="H181" s="66" t="s">
        <v>41</v>
      </c>
      <c r="I181" s="66" t="s">
        <v>463</v>
      </c>
      <c r="J181" s="66" t="s">
        <v>200</v>
      </c>
      <c r="K181" s="66">
        <v>23</v>
      </c>
      <c r="L181" s="297">
        <f t="shared" si="18"/>
        <v>0</v>
      </c>
      <c r="M181" s="219" t="s">
        <v>493</v>
      </c>
      <c r="N181" s="218">
        <f>IF(OR(M181="nio",M181="eigen dienst"),0,IF(M181&gt;0,M181*K181/O181,0))*VLOOKUP(B181,'2-Kosten per locatie'!$A$14:$C$34,3,FALSE)</f>
        <v>0</v>
      </c>
      <c r="O181" s="298">
        <f>IF(OR(M181="nio",M181="eigen dienst"),0,IF(M181&gt;0,VLOOKUP(H181,'3-Productie normen'!A:J,VLOOKUP(M181,'3-Productie normen'!$B$34:$C$35,2,FALSE),FALSE)))</f>
        <v>0</v>
      </c>
      <c r="P181" s="299" t="str">
        <f>VLOOKUP(H181,'3-Productie normen'!A:L,12,FALSE)</f>
        <v>V</v>
      </c>
      <c r="Q181" s="299"/>
      <c r="S181" s="300">
        <f t="shared" si="19"/>
        <v>0</v>
      </c>
    </row>
    <row r="182" spans="1:19" ht="14.15" customHeight="1">
      <c r="A182" s="70">
        <v>182</v>
      </c>
      <c r="B182" s="66" t="s">
        <v>216</v>
      </c>
      <c r="C182" s="464" t="s">
        <v>488</v>
      </c>
      <c r="D182" s="464" t="s">
        <v>617</v>
      </c>
      <c r="E182" s="66" t="s">
        <v>587</v>
      </c>
      <c r="F182" s="66" t="s">
        <v>235</v>
      </c>
      <c r="G182" s="66" t="s">
        <v>49</v>
      </c>
      <c r="H182" s="66" t="s">
        <v>49</v>
      </c>
      <c r="I182" s="66" t="s">
        <v>202</v>
      </c>
      <c r="J182" s="66" t="s">
        <v>200</v>
      </c>
      <c r="K182" s="66">
        <v>1.5</v>
      </c>
      <c r="L182" s="297">
        <f t="shared" si="18"/>
        <v>0</v>
      </c>
      <c r="M182" s="219" t="s">
        <v>493</v>
      </c>
      <c r="N182" s="218">
        <f>IF(OR(M182="nio",M182="eigen dienst"),0,IF(M182&gt;0,M182*K182/O182,0))*VLOOKUP(B182,'2-Kosten per locatie'!$A$14:$C$34,3,FALSE)</f>
        <v>0</v>
      </c>
      <c r="O182" s="298">
        <f>IF(OR(M182="nio",M182="eigen dienst"),0,IF(M182&gt;0,VLOOKUP(H182,'3-Productie normen'!A:J,VLOOKUP(M182,'3-Productie normen'!$B$34:$C$35,2,FALSE),FALSE)))</f>
        <v>0</v>
      </c>
      <c r="P182" s="299" t="str">
        <f>VLOOKUP(H182,'3-Productie normen'!A:L,12,FALSE)</f>
        <v>V</v>
      </c>
      <c r="Q182" s="299"/>
      <c r="S182" s="300">
        <f t="shared" si="19"/>
        <v>0</v>
      </c>
    </row>
    <row r="183" spans="1:19" ht="14.15" customHeight="1">
      <c r="A183" s="70">
        <v>183</v>
      </c>
      <c r="B183" s="66" t="s">
        <v>216</v>
      </c>
      <c r="C183" s="464" t="s">
        <v>488</v>
      </c>
      <c r="D183" s="464" t="s">
        <v>617</v>
      </c>
      <c r="E183" s="66" t="s">
        <v>587</v>
      </c>
      <c r="F183" s="66" t="s">
        <v>236</v>
      </c>
      <c r="G183" s="66" t="s">
        <v>406</v>
      </c>
      <c r="H183" s="66" t="s">
        <v>45</v>
      </c>
      <c r="I183" s="66" t="s">
        <v>462</v>
      </c>
      <c r="J183" s="66" t="s">
        <v>200</v>
      </c>
      <c r="K183" s="66">
        <v>85.2</v>
      </c>
      <c r="L183" s="297">
        <f t="shared" si="18"/>
        <v>0</v>
      </c>
      <c r="M183" s="219" t="s">
        <v>493</v>
      </c>
      <c r="N183" s="218">
        <f>IF(OR(M183="nio",M183="eigen dienst"),0,IF(M183&gt;0,M183*K183/O183,0))*VLOOKUP(B183,'2-Kosten per locatie'!$A$14:$C$34,3,FALSE)</f>
        <v>0</v>
      </c>
      <c r="O183" s="298">
        <f>IF(OR(M183="nio",M183="eigen dienst"),0,IF(M183&gt;0,VLOOKUP(H183,'3-Productie normen'!A:J,VLOOKUP(M183,'3-Productie normen'!$B$34:$C$35,2,FALSE),FALSE)))</f>
        <v>0</v>
      </c>
      <c r="P183" s="299" t="str">
        <f>VLOOKUP(H183,'3-Productie normen'!A:L,12,FALSE)</f>
        <v>L</v>
      </c>
      <c r="Q183" s="299"/>
      <c r="S183" s="300">
        <f t="shared" si="19"/>
        <v>0</v>
      </c>
    </row>
    <row r="184" spans="1:19" ht="14.15" customHeight="1">
      <c r="A184" s="70">
        <v>184</v>
      </c>
      <c r="B184" s="66" t="s">
        <v>216</v>
      </c>
      <c r="C184" s="464" t="s">
        <v>488</v>
      </c>
      <c r="D184" s="464" t="s">
        <v>617</v>
      </c>
      <c r="E184" s="66" t="s">
        <v>587</v>
      </c>
      <c r="F184" s="66" t="s">
        <v>237</v>
      </c>
      <c r="G184" s="66" t="s">
        <v>433</v>
      </c>
      <c r="H184" s="66" t="s">
        <v>46</v>
      </c>
      <c r="I184" s="66" t="s">
        <v>463</v>
      </c>
      <c r="J184" s="66" t="s">
        <v>200</v>
      </c>
      <c r="K184" s="66">
        <v>73.8</v>
      </c>
      <c r="L184" s="297">
        <f t="shared" si="18"/>
        <v>0</v>
      </c>
      <c r="M184" s="219" t="s">
        <v>493</v>
      </c>
      <c r="N184" s="218">
        <f>IF(OR(M184="nio",M184="eigen dienst"),0,IF(M184&gt;0,M184*K184/O184,0))*VLOOKUP(B184,'2-Kosten per locatie'!$A$14:$C$34,3,FALSE)</f>
        <v>0</v>
      </c>
      <c r="O184" s="298">
        <f>IF(OR(M184="nio",M184="eigen dienst"),0,IF(M184&gt;0,VLOOKUP(H184,'3-Productie normen'!A:J,VLOOKUP(M184,'3-Productie normen'!$B$34:$C$35,2,FALSE),FALSE)))</f>
        <v>0</v>
      </c>
      <c r="P184" s="299" t="str">
        <f>VLOOKUP(H184,'3-Productie normen'!A:L,12,FALSE)</f>
        <v>V</v>
      </c>
      <c r="Q184" s="299"/>
      <c r="S184" s="300">
        <f t="shared" si="19"/>
        <v>0</v>
      </c>
    </row>
    <row r="185" spans="1:19" ht="14.15" customHeight="1">
      <c r="A185" s="70">
        <v>185</v>
      </c>
      <c r="B185" s="66" t="s">
        <v>216</v>
      </c>
      <c r="C185" s="464" t="s">
        <v>488</v>
      </c>
      <c r="D185" s="464" t="s">
        <v>617</v>
      </c>
      <c r="E185" s="66" t="s">
        <v>587</v>
      </c>
      <c r="F185" s="66" t="s">
        <v>221</v>
      </c>
      <c r="G185" s="66" t="s">
        <v>405</v>
      </c>
      <c r="H185" s="66" t="s">
        <v>39</v>
      </c>
      <c r="I185" s="66" t="s">
        <v>463</v>
      </c>
      <c r="J185" s="66" t="s">
        <v>200</v>
      </c>
      <c r="K185" s="66">
        <v>123.9</v>
      </c>
      <c r="L185" s="297">
        <f t="shared" si="18"/>
        <v>0</v>
      </c>
      <c r="M185" s="219" t="s">
        <v>493</v>
      </c>
      <c r="N185" s="218">
        <f>IF(OR(M185="nio",M185="eigen dienst"),0,IF(M185&gt;0,M185*K185/O185,0))*VLOOKUP(B185,'2-Kosten per locatie'!$A$14:$C$34,3,FALSE)</f>
        <v>0</v>
      </c>
      <c r="O185" s="298">
        <f>IF(OR(M185="nio",M185="eigen dienst"),0,IF(M185&gt;0,VLOOKUP(H185,'3-Productie normen'!A:J,VLOOKUP(M185,'3-Productie normen'!$B$34:$C$35,2,FALSE),FALSE)))</f>
        <v>0</v>
      </c>
      <c r="P185" s="299" t="str">
        <f>VLOOKUP(H185,'3-Productie normen'!A:L,12,FALSE)</f>
        <v>V</v>
      </c>
      <c r="Q185" s="299"/>
      <c r="S185" s="300">
        <f t="shared" si="19"/>
        <v>0</v>
      </c>
    </row>
    <row r="186" spans="1:19" ht="14.15" customHeight="1">
      <c r="A186" s="70">
        <v>186</v>
      </c>
      <c r="B186" s="66" t="s">
        <v>216</v>
      </c>
      <c r="C186" s="464" t="s">
        <v>488</v>
      </c>
      <c r="D186" s="464" t="s">
        <v>617</v>
      </c>
      <c r="E186" s="66" t="s">
        <v>587</v>
      </c>
      <c r="F186" s="66" t="s">
        <v>238</v>
      </c>
      <c r="G186" s="66" t="s">
        <v>415</v>
      </c>
      <c r="H186" s="66" t="s">
        <v>44</v>
      </c>
      <c r="I186" s="66" t="s">
        <v>463</v>
      </c>
      <c r="J186" s="66" t="s">
        <v>200</v>
      </c>
      <c r="K186" s="66">
        <v>3.9</v>
      </c>
      <c r="L186" s="297">
        <f t="shared" si="18"/>
        <v>0</v>
      </c>
      <c r="M186" s="219" t="s">
        <v>493</v>
      </c>
      <c r="N186" s="218">
        <f>IF(OR(M186="nio",M186="eigen dienst"),0,IF(M186&gt;0,M186*K186/O186,0))*VLOOKUP(B186,'2-Kosten per locatie'!$A$14:$C$34,3,FALSE)</f>
        <v>0</v>
      </c>
      <c r="O186" s="298">
        <f>IF(OR(M186="nio",M186="eigen dienst"),0,IF(M186&gt;0,VLOOKUP(H186,'3-Productie normen'!A:J,VLOOKUP(M186,'3-Productie normen'!$B$34:$C$35,2,FALSE),FALSE)))</f>
        <v>0</v>
      </c>
      <c r="P186" s="299" t="str">
        <f>VLOOKUP(H186,'3-Productie normen'!A:L,12,FALSE)</f>
        <v>V</v>
      </c>
      <c r="Q186" s="299"/>
      <c r="S186" s="300">
        <f t="shared" si="19"/>
        <v>0</v>
      </c>
    </row>
    <row r="187" spans="1:19" ht="14.15" customHeight="1">
      <c r="A187" s="70">
        <v>187</v>
      </c>
      <c r="B187" s="66" t="s">
        <v>216</v>
      </c>
      <c r="C187" s="464" t="s">
        <v>488</v>
      </c>
      <c r="D187" s="464" t="s">
        <v>617</v>
      </c>
      <c r="E187" s="66" t="s">
        <v>587</v>
      </c>
      <c r="F187" s="66" t="s">
        <v>239</v>
      </c>
      <c r="G187" s="66" t="s">
        <v>411</v>
      </c>
      <c r="H187" s="66" t="s">
        <v>44</v>
      </c>
      <c r="I187" s="66" t="s">
        <v>202</v>
      </c>
      <c r="J187" s="66" t="s">
        <v>200</v>
      </c>
      <c r="K187" s="66">
        <v>8</v>
      </c>
      <c r="L187" s="297">
        <f t="shared" si="18"/>
        <v>0</v>
      </c>
      <c r="M187" s="219" t="s">
        <v>493</v>
      </c>
      <c r="N187" s="218">
        <f>IF(OR(M187="nio",M187="eigen dienst"),0,IF(M187&gt;0,M187*K187/O187,0))*VLOOKUP(B187,'2-Kosten per locatie'!$A$14:$C$34,3,FALSE)</f>
        <v>0</v>
      </c>
      <c r="O187" s="298">
        <f>IF(OR(M187="nio",M187="eigen dienst"),0,IF(M187&gt;0,VLOOKUP(H187,'3-Productie normen'!A:J,VLOOKUP(M187,'3-Productie normen'!$B$34:$C$35,2,FALSE),FALSE)))</f>
        <v>0</v>
      </c>
      <c r="P187" s="299" t="str">
        <f>VLOOKUP(H187,'3-Productie normen'!A:L,12,FALSE)</f>
        <v>V</v>
      </c>
      <c r="Q187" s="299"/>
      <c r="S187" s="300">
        <f t="shared" si="19"/>
        <v>0</v>
      </c>
    </row>
    <row r="188" spans="1:19" ht="14.15" customHeight="1">
      <c r="A188" s="70">
        <v>188</v>
      </c>
      <c r="B188" s="66" t="s">
        <v>216</v>
      </c>
      <c r="C188" s="464" t="s">
        <v>488</v>
      </c>
      <c r="D188" s="464" t="s">
        <v>617</v>
      </c>
      <c r="E188" s="66" t="s">
        <v>587</v>
      </c>
      <c r="F188" s="66" t="s">
        <v>240</v>
      </c>
      <c r="G188" s="66" t="s">
        <v>411</v>
      </c>
      <c r="H188" s="66" t="s">
        <v>44</v>
      </c>
      <c r="I188" s="66" t="s">
        <v>202</v>
      </c>
      <c r="J188" s="66" t="s">
        <v>200</v>
      </c>
      <c r="K188" s="66">
        <v>12.9</v>
      </c>
      <c r="L188" s="297">
        <f t="shared" si="18"/>
        <v>0</v>
      </c>
      <c r="M188" s="219" t="s">
        <v>493</v>
      </c>
      <c r="N188" s="218">
        <f>IF(OR(M188="nio",M188="eigen dienst"),0,IF(M188&gt;0,M188*K188/O188,0))*VLOOKUP(B188,'2-Kosten per locatie'!$A$14:$C$34,3,FALSE)</f>
        <v>0</v>
      </c>
      <c r="O188" s="298">
        <f>IF(OR(M188="nio",M188="eigen dienst"),0,IF(M188&gt;0,VLOOKUP(H188,'3-Productie normen'!A:J,VLOOKUP(M188,'3-Productie normen'!$B$34:$C$35,2,FALSE),FALSE)))</f>
        <v>0</v>
      </c>
      <c r="P188" s="299" t="str">
        <f>VLOOKUP(H188,'3-Productie normen'!A:L,12,FALSE)</f>
        <v>V</v>
      </c>
      <c r="Q188" s="299"/>
      <c r="S188" s="300">
        <f t="shared" si="19"/>
        <v>0</v>
      </c>
    </row>
    <row r="189" spans="1:19" ht="14.15" customHeight="1">
      <c r="A189" s="70">
        <v>189</v>
      </c>
      <c r="B189" s="66" t="s">
        <v>216</v>
      </c>
      <c r="C189" s="464" t="s">
        <v>488</v>
      </c>
      <c r="D189" s="464" t="s">
        <v>617</v>
      </c>
      <c r="E189" s="66" t="s">
        <v>587</v>
      </c>
      <c r="F189" s="66" t="s">
        <v>241</v>
      </c>
      <c r="G189" s="66" t="s">
        <v>411</v>
      </c>
      <c r="H189" s="66" t="s">
        <v>44</v>
      </c>
      <c r="I189" s="66" t="s">
        <v>72</v>
      </c>
      <c r="J189" s="66" t="s">
        <v>200</v>
      </c>
      <c r="K189" s="66">
        <v>12.1</v>
      </c>
      <c r="L189" s="297">
        <f t="shared" si="18"/>
        <v>0</v>
      </c>
      <c r="M189" s="219" t="s">
        <v>493</v>
      </c>
      <c r="N189" s="218">
        <f>IF(OR(M189="nio",M189="eigen dienst"),0,IF(M189&gt;0,M189*K189/O189,0))*VLOOKUP(B189,'2-Kosten per locatie'!$A$14:$C$34,3,FALSE)</f>
        <v>0</v>
      </c>
      <c r="O189" s="298">
        <f>IF(OR(M189="nio",M189="eigen dienst"),0,IF(M189&gt;0,VLOOKUP(H189,'3-Productie normen'!A:J,VLOOKUP(M189,'3-Productie normen'!$B$34:$C$35,2,FALSE),FALSE)))</f>
        <v>0</v>
      </c>
      <c r="P189" s="299" t="str">
        <f>VLOOKUP(H189,'3-Productie normen'!A:L,12,FALSE)</f>
        <v>V</v>
      </c>
      <c r="Q189" s="299"/>
      <c r="S189" s="300">
        <f t="shared" si="19"/>
        <v>0</v>
      </c>
    </row>
    <row r="190" spans="1:19" ht="14.15" customHeight="1">
      <c r="A190" s="70">
        <v>190</v>
      </c>
      <c r="B190" s="66" t="s">
        <v>216</v>
      </c>
      <c r="C190" s="464" t="s">
        <v>488</v>
      </c>
      <c r="D190" s="464" t="s">
        <v>617</v>
      </c>
      <c r="E190" s="66" t="s">
        <v>587</v>
      </c>
      <c r="F190" s="66" t="s">
        <v>242</v>
      </c>
      <c r="G190" s="66" t="s">
        <v>411</v>
      </c>
      <c r="H190" s="66" t="s">
        <v>44</v>
      </c>
      <c r="I190" s="66" t="s">
        <v>462</v>
      </c>
      <c r="J190" s="66" t="s">
        <v>200</v>
      </c>
      <c r="K190" s="66">
        <v>7</v>
      </c>
      <c r="L190" s="297">
        <f t="shared" si="18"/>
        <v>0</v>
      </c>
      <c r="M190" s="219" t="s">
        <v>493</v>
      </c>
      <c r="N190" s="218">
        <f>IF(OR(M190="nio",M190="eigen dienst"),0,IF(M190&gt;0,M190*K190/O190,0))*VLOOKUP(B190,'2-Kosten per locatie'!$A$14:$C$34,3,FALSE)</f>
        <v>0</v>
      </c>
      <c r="O190" s="298">
        <f>IF(OR(M190="nio",M190="eigen dienst"),0,IF(M190&gt;0,VLOOKUP(H190,'3-Productie normen'!A:J,VLOOKUP(M190,'3-Productie normen'!$B$34:$C$35,2,FALSE),FALSE)))</f>
        <v>0</v>
      </c>
      <c r="P190" s="299" t="str">
        <f>VLOOKUP(H190,'3-Productie normen'!A:L,12,FALSE)</f>
        <v>V</v>
      </c>
      <c r="Q190" s="299"/>
      <c r="S190" s="300">
        <f t="shared" si="19"/>
        <v>0</v>
      </c>
    </row>
    <row r="191" spans="1:19" ht="14.15" customHeight="1">
      <c r="A191" s="70">
        <v>191</v>
      </c>
      <c r="B191" s="66" t="s">
        <v>216</v>
      </c>
      <c r="C191" s="464" t="s">
        <v>488</v>
      </c>
      <c r="D191" s="464" t="s">
        <v>617</v>
      </c>
      <c r="E191" s="66" t="s">
        <v>587</v>
      </c>
      <c r="F191" s="66" t="s">
        <v>243</v>
      </c>
      <c r="G191" s="66" t="s">
        <v>454</v>
      </c>
      <c r="H191" s="66" t="s">
        <v>44</v>
      </c>
      <c r="I191" s="66" t="s">
        <v>463</v>
      </c>
      <c r="J191" s="66" t="s">
        <v>200</v>
      </c>
      <c r="K191" s="66">
        <v>0</v>
      </c>
      <c r="L191" s="297">
        <f t="shared" si="18"/>
        <v>0</v>
      </c>
      <c r="M191" s="219" t="s">
        <v>493</v>
      </c>
      <c r="N191" s="218">
        <f>IF(OR(M191="nio",M191="eigen dienst"),0,IF(M191&gt;0,M191*K191/O191,0))*VLOOKUP(B191,'2-Kosten per locatie'!$A$14:$C$34,3,FALSE)</f>
        <v>0</v>
      </c>
      <c r="O191" s="298">
        <f>IF(OR(M191="nio",M191="eigen dienst"),0,IF(M191&gt;0,VLOOKUP(H191,'3-Productie normen'!A:J,VLOOKUP(M191,'3-Productie normen'!$B$34:$C$35,2,FALSE),FALSE)))</f>
        <v>0</v>
      </c>
      <c r="P191" s="299" t="str">
        <f>VLOOKUP(H191,'3-Productie normen'!A:L,12,FALSE)</f>
        <v>V</v>
      </c>
      <c r="Q191" s="299"/>
      <c r="S191" s="300">
        <f t="shared" si="19"/>
        <v>0</v>
      </c>
    </row>
    <row r="192" spans="1:19" ht="14.15" customHeight="1">
      <c r="A192" s="70">
        <v>192</v>
      </c>
      <c r="B192" s="66" t="s">
        <v>216</v>
      </c>
      <c r="C192" s="464" t="s">
        <v>488</v>
      </c>
      <c r="D192" s="464" t="s">
        <v>617</v>
      </c>
      <c r="E192" s="66" t="s">
        <v>587</v>
      </c>
      <c r="F192" s="66" t="s">
        <v>222</v>
      </c>
      <c r="G192" s="66" t="s">
        <v>452</v>
      </c>
      <c r="H192" s="66" t="s">
        <v>35</v>
      </c>
      <c r="I192" s="66" t="s">
        <v>202</v>
      </c>
      <c r="J192" s="66" t="s">
        <v>200</v>
      </c>
      <c r="K192" s="66">
        <v>26.1</v>
      </c>
      <c r="L192" s="297">
        <f t="shared" si="18"/>
        <v>0</v>
      </c>
      <c r="M192" s="219" t="s">
        <v>493</v>
      </c>
      <c r="N192" s="218">
        <f>IF(OR(M192="nio",M192="eigen dienst"),0,IF(M192&gt;0,M192*K192/O192,0))*VLOOKUP(B192,'2-Kosten per locatie'!$A$14:$C$34,3,FALSE)</f>
        <v>0</v>
      </c>
      <c r="O192" s="298">
        <f>IF(OR(M192="nio",M192="eigen dienst"),0,IF(M192&gt;0,VLOOKUP(H192,'3-Productie normen'!A:J,VLOOKUP(M192,'3-Productie normen'!$B$34:$C$35,2,FALSE),FALSE)))</f>
        <v>0</v>
      </c>
      <c r="P192" s="299" t="str">
        <f>VLOOKUP(H192,'3-Productie normen'!A:L,12,FALSE)</f>
        <v>B</v>
      </c>
      <c r="Q192" s="299"/>
      <c r="S192" s="300">
        <f t="shared" si="19"/>
        <v>0</v>
      </c>
    </row>
    <row r="193" spans="1:19" ht="14.15" customHeight="1">
      <c r="A193" s="70">
        <v>193</v>
      </c>
      <c r="B193" s="66" t="s">
        <v>216</v>
      </c>
      <c r="C193" s="464" t="s">
        <v>488</v>
      </c>
      <c r="D193" s="464" t="s">
        <v>617</v>
      </c>
      <c r="E193" s="66" t="s">
        <v>587</v>
      </c>
      <c r="F193" s="66" t="s">
        <v>223</v>
      </c>
      <c r="G193" s="66" t="s">
        <v>453</v>
      </c>
      <c r="H193" s="66" t="s">
        <v>35</v>
      </c>
      <c r="I193" s="66" t="s">
        <v>202</v>
      </c>
      <c r="J193" s="66" t="s">
        <v>200</v>
      </c>
      <c r="K193" s="66">
        <v>18.399999999999999</v>
      </c>
      <c r="L193" s="297">
        <f t="shared" si="18"/>
        <v>0</v>
      </c>
      <c r="M193" s="219" t="s">
        <v>493</v>
      </c>
      <c r="N193" s="218">
        <f>IF(OR(M193="nio",M193="eigen dienst"),0,IF(M193&gt;0,M193*K193/O193,0))*VLOOKUP(B193,'2-Kosten per locatie'!$A$14:$C$34,3,FALSE)</f>
        <v>0</v>
      </c>
      <c r="O193" s="298">
        <f>IF(OR(M193="nio",M193="eigen dienst"),0,IF(M193&gt;0,VLOOKUP(H193,'3-Productie normen'!A:J,VLOOKUP(M193,'3-Productie normen'!$B$34:$C$35,2,FALSE),FALSE)))</f>
        <v>0</v>
      </c>
      <c r="P193" s="299" t="str">
        <f>VLOOKUP(H193,'3-Productie normen'!A:L,12,FALSE)</f>
        <v>B</v>
      </c>
      <c r="Q193" s="299"/>
      <c r="S193" s="300">
        <f t="shared" si="19"/>
        <v>0</v>
      </c>
    </row>
    <row r="194" spans="1:19" ht="14.15" customHeight="1">
      <c r="A194" s="70">
        <v>194</v>
      </c>
      <c r="B194" s="66" t="s">
        <v>216</v>
      </c>
      <c r="C194" s="464" t="s">
        <v>488</v>
      </c>
      <c r="D194" s="464" t="s">
        <v>617</v>
      </c>
      <c r="E194" s="66" t="s">
        <v>587</v>
      </c>
      <c r="F194" s="66" t="s">
        <v>265</v>
      </c>
      <c r="G194" s="66" t="s">
        <v>427</v>
      </c>
      <c r="H194" s="66" t="s">
        <v>46</v>
      </c>
      <c r="I194" s="66" t="s">
        <v>202</v>
      </c>
      <c r="J194" s="66" t="s">
        <v>200</v>
      </c>
      <c r="K194" s="66">
        <v>31.4</v>
      </c>
      <c r="L194" s="297">
        <f t="shared" si="18"/>
        <v>0</v>
      </c>
      <c r="M194" s="219" t="s">
        <v>493</v>
      </c>
      <c r="N194" s="218">
        <f>IF(OR(M194="nio",M194="eigen dienst"),0,IF(M194&gt;0,M194*K194/O194,0))*VLOOKUP(B194,'2-Kosten per locatie'!$A$14:$C$34,3,FALSE)</f>
        <v>0</v>
      </c>
      <c r="O194" s="298">
        <f>IF(OR(M194="nio",M194="eigen dienst"),0,IF(M194&gt;0,VLOOKUP(H194,'3-Productie normen'!A:J,VLOOKUP(M194,'3-Productie normen'!$B$34:$C$35,2,FALSE),FALSE)))</f>
        <v>0</v>
      </c>
      <c r="P194" s="299" t="str">
        <f>VLOOKUP(H194,'3-Productie normen'!A:L,12,FALSE)</f>
        <v>V</v>
      </c>
      <c r="Q194" s="299"/>
      <c r="S194" s="300">
        <f t="shared" si="19"/>
        <v>0</v>
      </c>
    </row>
    <row r="195" spans="1:19" ht="14.15" customHeight="1">
      <c r="A195" s="70">
        <v>195</v>
      </c>
      <c r="B195" s="66" t="s">
        <v>216</v>
      </c>
      <c r="C195" s="464" t="s">
        <v>488</v>
      </c>
      <c r="D195" s="464" t="s">
        <v>617</v>
      </c>
      <c r="E195" s="66" t="s">
        <v>587</v>
      </c>
      <c r="F195" s="66" t="s">
        <v>224</v>
      </c>
      <c r="G195" s="66" t="s">
        <v>425</v>
      </c>
      <c r="H195" s="66" t="s">
        <v>37</v>
      </c>
      <c r="I195" s="66" t="s">
        <v>463</v>
      </c>
      <c r="J195" s="66" t="s">
        <v>179</v>
      </c>
      <c r="K195" s="66">
        <v>5.0999999999999996</v>
      </c>
      <c r="L195" s="297">
        <f t="shared" si="18"/>
        <v>0</v>
      </c>
      <c r="M195" s="219" t="s">
        <v>493</v>
      </c>
      <c r="N195" s="218">
        <f>IF(OR(M195="nio",M195="eigen dienst"),0,IF(M195&gt;0,M195*K195/O195,0))*VLOOKUP(B195,'2-Kosten per locatie'!$A$14:$C$34,3,FALSE)</f>
        <v>0</v>
      </c>
      <c r="O195" s="298">
        <f>IF(OR(M195="nio",M195="eigen dienst"),0,IF(M195&gt;0,VLOOKUP(H195,'3-Productie normen'!A:J,VLOOKUP(M195,'3-Productie normen'!$B$34:$C$35,2,FALSE),FALSE)))</f>
        <v>0</v>
      </c>
      <c r="P195" s="299" t="str">
        <f>VLOOKUP(H195,'3-Productie normen'!A:L,12,FALSE)</f>
        <v>S</v>
      </c>
      <c r="Q195" s="299"/>
      <c r="S195" s="300">
        <f t="shared" si="19"/>
        <v>0</v>
      </c>
    </row>
    <row r="196" spans="1:19" ht="14.15" customHeight="1">
      <c r="A196" s="70">
        <v>196</v>
      </c>
      <c r="B196" s="66" t="s">
        <v>216</v>
      </c>
      <c r="C196" s="464" t="s">
        <v>488</v>
      </c>
      <c r="D196" s="464" t="s">
        <v>617</v>
      </c>
      <c r="E196" s="66" t="s">
        <v>587</v>
      </c>
      <c r="F196" s="66" t="s">
        <v>225</v>
      </c>
      <c r="G196" s="66" t="s">
        <v>423</v>
      </c>
      <c r="H196" s="66" t="s">
        <v>37</v>
      </c>
      <c r="I196" s="66" t="s">
        <v>463</v>
      </c>
      <c r="J196" s="66" t="s">
        <v>179</v>
      </c>
      <c r="K196" s="66">
        <v>3.6</v>
      </c>
      <c r="L196" s="297">
        <f t="shared" si="18"/>
        <v>0</v>
      </c>
      <c r="M196" s="219" t="s">
        <v>493</v>
      </c>
      <c r="N196" s="218">
        <f>IF(OR(M196="nio",M196="eigen dienst"),0,IF(M196&gt;0,M196*K196/O196,0))*VLOOKUP(B196,'2-Kosten per locatie'!$A$14:$C$34,3,FALSE)</f>
        <v>0</v>
      </c>
      <c r="O196" s="298">
        <f>IF(OR(M196="nio",M196="eigen dienst"),0,IF(M196&gt;0,VLOOKUP(H196,'3-Productie normen'!A:J,VLOOKUP(M196,'3-Productie normen'!$B$34:$C$35,2,FALSE),FALSE)))</f>
        <v>0</v>
      </c>
      <c r="P196" s="299" t="str">
        <f>VLOOKUP(H196,'3-Productie normen'!A:L,12,FALSE)</f>
        <v>S</v>
      </c>
      <c r="Q196" s="299"/>
      <c r="S196" s="300">
        <f t="shared" si="19"/>
        <v>0</v>
      </c>
    </row>
    <row r="197" spans="1:19" ht="14.15" customHeight="1">
      <c r="A197" s="70">
        <v>197</v>
      </c>
      <c r="B197" s="66" t="s">
        <v>216</v>
      </c>
      <c r="C197" s="464" t="s">
        <v>488</v>
      </c>
      <c r="D197" s="464" t="s">
        <v>617</v>
      </c>
      <c r="E197" s="66" t="s">
        <v>587</v>
      </c>
      <c r="F197" s="66" t="s">
        <v>226</v>
      </c>
      <c r="G197" s="66" t="s">
        <v>405</v>
      </c>
      <c r="H197" s="66" t="s">
        <v>39</v>
      </c>
      <c r="I197" s="66" t="s">
        <v>202</v>
      </c>
      <c r="J197" s="66" t="s">
        <v>200</v>
      </c>
      <c r="K197" s="66">
        <v>50.2</v>
      </c>
      <c r="L197" s="297">
        <f t="shared" si="18"/>
        <v>0</v>
      </c>
      <c r="M197" s="219" t="s">
        <v>493</v>
      </c>
      <c r="N197" s="218">
        <f>IF(OR(M197="nio",M197="eigen dienst"),0,IF(M197&gt;0,M197*K197/O197,0))*VLOOKUP(B197,'2-Kosten per locatie'!$A$14:$C$34,3,FALSE)</f>
        <v>0</v>
      </c>
      <c r="O197" s="298">
        <f>IF(OR(M197="nio",M197="eigen dienst"),0,IF(M197&gt;0,VLOOKUP(H197,'3-Productie normen'!A:J,VLOOKUP(M197,'3-Productie normen'!$B$34:$C$35,2,FALSE),FALSE)))</f>
        <v>0</v>
      </c>
      <c r="P197" s="299" t="str">
        <f>VLOOKUP(H197,'3-Productie normen'!A:L,12,FALSE)</f>
        <v>V</v>
      </c>
      <c r="Q197" s="299"/>
      <c r="S197" s="300">
        <f t="shared" si="19"/>
        <v>0</v>
      </c>
    </row>
    <row r="198" spans="1:19" ht="14.15" customHeight="1">
      <c r="A198" s="70">
        <v>198</v>
      </c>
      <c r="B198" s="66" t="s">
        <v>216</v>
      </c>
      <c r="C198" s="464" t="s">
        <v>488</v>
      </c>
      <c r="D198" s="464" t="s">
        <v>617</v>
      </c>
      <c r="E198" s="66" t="s">
        <v>587</v>
      </c>
      <c r="F198" s="66" t="s">
        <v>227</v>
      </c>
      <c r="G198" s="66" t="s">
        <v>408</v>
      </c>
      <c r="H198" s="66" t="s">
        <v>469</v>
      </c>
      <c r="I198" s="66" t="s">
        <v>202</v>
      </c>
      <c r="J198" s="66" t="s">
        <v>200</v>
      </c>
      <c r="K198" s="66">
        <v>55.8</v>
      </c>
      <c r="L198" s="297">
        <f t="shared" si="18"/>
        <v>0</v>
      </c>
      <c r="M198" s="219" t="s">
        <v>493</v>
      </c>
      <c r="N198" s="218">
        <f>IF(OR(M198="nio",M198="eigen dienst"),0,IF(M198&gt;0,M198*K198/O198,0))*VLOOKUP(B198,'2-Kosten per locatie'!$A$14:$C$34,3,FALSE)</f>
        <v>0</v>
      </c>
      <c r="O198" s="298">
        <f>IF(OR(M198="nio",M198="eigen dienst"),0,IF(M198&gt;0,VLOOKUP(H198,'3-Productie normen'!A:J,VLOOKUP(M198,'3-Productie normen'!$B$34:$C$35,2,FALSE),FALSE)))</f>
        <v>0</v>
      </c>
      <c r="P198" s="299" t="str">
        <f>VLOOKUP(H198,'3-Productie normen'!A:L,12,FALSE)</f>
        <v>L</v>
      </c>
      <c r="Q198" s="299"/>
      <c r="S198" s="300">
        <f t="shared" si="19"/>
        <v>0</v>
      </c>
    </row>
    <row r="199" spans="1:19" ht="14.15" customHeight="1">
      <c r="A199" s="70">
        <v>199</v>
      </c>
      <c r="B199" s="66" t="s">
        <v>216</v>
      </c>
      <c r="C199" s="464" t="s">
        <v>488</v>
      </c>
      <c r="D199" s="464" t="s">
        <v>617</v>
      </c>
      <c r="E199" s="66" t="s">
        <v>589</v>
      </c>
      <c r="F199" s="66" t="s">
        <v>312</v>
      </c>
      <c r="G199" s="66" t="s">
        <v>405</v>
      </c>
      <c r="H199" s="66" t="s">
        <v>39</v>
      </c>
      <c r="I199" s="66" t="s">
        <v>202</v>
      </c>
      <c r="J199" s="66" t="s">
        <v>200</v>
      </c>
      <c r="K199" s="66">
        <v>96.3</v>
      </c>
      <c r="L199" s="297">
        <f t="shared" si="18"/>
        <v>0</v>
      </c>
      <c r="M199" s="219" t="s">
        <v>493</v>
      </c>
      <c r="N199" s="218">
        <f>IF(OR(M199="nio",M199="eigen dienst"),0,IF(M199&gt;0,M199*K199/O199,0))*VLOOKUP(B199,'2-Kosten per locatie'!$A$14:$C$34,3,FALSE)</f>
        <v>0</v>
      </c>
      <c r="O199" s="298">
        <f>IF(OR(M199="nio",M199="eigen dienst"),0,IF(M199&gt;0,VLOOKUP(H199,'3-Productie normen'!A:J,VLOOKUP(M199,'3-Productie normen'!$B$34:$C$35,2,FALSE),FALSE)))</f>
        <v>0</v>
      </c>
      <c r="P199" s="299" t="str">
        <f>VLOOKUP(H199,'3-Productie normen'!A:L,12,FALSE)</f>
        <v>V</v>
      </c>
      <c r="Q199" s="299"/>
      <c r="S199" s="300">
        <f t="shared" si="19"/>
        <v>0</v>
      </c>
    </row>
    <row r="200" spans="1:19" ht="14.15" customHeight="1">
      <c r="A200" s="70">
        <v>200</v>
      </c>
      <c r="B200" s="66" t="s">
        <v>216</v>
      </c>
      <c r="C200" s="464" t="s">
        <v>488</v>
      </c>
      <c r="D200" s="464" t="s">
        <v>617</v>
      </c>
      <c r="E200" s="66" t="s">
        <v>589</v>
      </c>
      <c r="F200" s="66" t="s">
        <v>386</v>
      </c>
      <c r="G200" s="66" t="s">
        <v>407</v>
      </c>
      <c r="H200" s="66" t="s">
        <v>37</v>
      </c>
      <c r="I200" s="66" t="s">
        <v>463</v>
      </c>
      <c r="J200" s="66" t="s">
        <v>179</v>
      </c>
      <c r="K200" s="66">
        <v>7.5</v>
      </c>
      <c r="L200" s="297">
        <f t="shared" si="18"/>
        <v>0</v>
      </c>
      <c r="M200" s="219" t="s">
        <v>493</v>
      </c>
      <c r="N200" s="218">
        <f>IF(OR(M200="nio",M200="eigen dienst"),0,IF(M200&gt;0,M200*K200/O200,0))*VLOOKUP(B200,'2-Kosten per locatie'!$A$14:$C$34,3,FALSE)</f>
        <v>0</v>
      </c>
      <c r="O200" s="298">
        <f>IF(OR(M200="nio",M200="eigen dienst"),0,IF(M200&gt;0,VLOOKUP(H200,'3-Productie normen'!A:J,VLOOKUP(M200,'3-Productie normen'!$B$34:$C$35,2,FALSE),FALSE)))</f>
        <v>0</v>
      </c>
      <c r="P200" s="299" t="str">
        <f>VLOOKUP(H200,'3-Productie normen'!A:L,12,FALSE)</f>
        <v>S</v>
      </c>
      <c r="Q200" s="299"/>
      <c r="S200" s="300">
        <f t="shared" si="19"/>
        <v>0</v>
      </c>
    </row>
    <row r="201" spans="1:19" ht="14.15" customHeight="1">
      <c r="A201" s="70">
        <v>201</v>
      </c>
      <c r="B201" s="66" t="s">
        <v>216</v>
      </c>
      <c r="C201" s="464" t="s">
        <v>488</v>
      </c>
      <c r="D201" s="464" t="s">
        <v>617</v>
      </c>
      <c r="E201" s="66" t="s">
        <v>589</v>
      </c>
      <c r="F201" s="66" t="s">
        <v>276</v>
      </c>
      <c r="G201" s="66" t="s">
        <v>412</v>
      </c>
      <c r="H201" s="66" t="s">
        <v>41</v>
      </c>
      <c r="I201" s="66" t="s">
        <v>202</v>
      </c>
      <c r="J201" s="66" t="s">
        <v>200</v>
      </c>
      <c r="K201" s="66">
        <v>8</v>
      </c>
      <c r="L201" s="297">
        <f t="shared" si="18"/>
        <v>0</v>
      </c>
      <c r="M201" s="219" t="s">
        <v>493</v>
      </c>
      <c r="N201" s="218">
        <f>IF(OR(M201="nio",M201="eigen dienst"),0,IF(M201&gt;0,M201*K201/O201,0))*VLOOKUP(B201,'2-Kosten per locatie'!$A$14:$C$34,3,FALSE)</f>
        <v>0</v>
      </c>
      <c r="O201" s="298">
        <f>IF(OR(M201="nio",M201="eigen dienst"),0,IF(M201&gt;0,VLOOKUP(H201,'3-Productie normen'!A:J,VLOOKUP(M201,'3-Productie normen'!$B$34:$C$35,2,FALSE),FALSE)))</f>
        <v>0</v>
      </c>
      <c r="P201" s="299" t="str">
        <f>VLOOKUP(H201,'3-Productie normen'!A:L,12,FALSE)</f>
        <v>V</v>
      </c>
      <c r="Q201" s="299"/>
      <c r="S201" s="300">
        <f t="shared" si="19"/>
        <v>0</v>
      </c>
    </row>
    <row r="202" spans="1:19" ht="14.15" customHeight="1">
      <c r="A202" s="70">
        <v>202</v>
      </c>
      <c r="B202" s="66" t="s">
        <v>216</v>
      </c>
      <c r="C202" s="464" t="s">
        <v>488</v>
      </c>
      <c r="D202" s="464" t="s">
        <v>617</v>
      </c>
      <c r="E202" s="66" t="s">
        <v>589</v>
      </c>
      <c r="F202" s="66" t="s">
        <v>277</v>
      </c>
      <c r="G202" s="66" t="s">
        <v>455</v>
      </c>
      <c r="H202" s="66" t="s">
        <v>35</v>
      </c>
      <c r="I202" s="66" t="s">
        <v>202</v>
      </c>
      <c r="J202" s="55" t="s">
        <v>200</v>
      </c>
      <c r="K202" s="66">
        <v>7.7</v>
      </c>
      <c r="L202" s="297">
        <f t="shared" si="18"/>
        <v>0</v>
      </c>
      <c r="M202" s="219" t="s">
        <v>493</v>
      </c>
      <c r="N202" s="218">
        <f>IF(OR(M202="nio",M202="eigen dienst"),0,IF(M202&gt;0,M202*K202/O202,0))*VLOOKUP(B202,'2-Kosten per locatie'!$A$14:$C$34,3,FALSE)</f>
        <v>0</v>
      </c>
      <c r="O202" s="298">
        <f>IF(OR(M202="nio",M202="eigen dienst"),0,IF(M202&gt;0,VLOOKUP(H202,'3-Productie normen'!A:J,VLOOKUP(M202,'3-Productie normen'!$B$34:$C$35,2,FALSE),FALSE)))</f>
        <v>0</v>
      </c>
      <c r="P202" s="299" t="str">
        <f>VLOOKUP(H202,'3-Productie normen'!A:L,12,FALSE)</f>
        <v>B</v>
      </c>
      <c r="Q202" s="299"/>
      <c r="S202" s="300">
        <f t="shared" si="19"/>
        <v>0</v>
      </c>
    </row>
    <row r="203" spans="1:19" ht="14.15" customHeight="1">
      <c r="A203" s="70">
        <v>203</v>
      </c>
      <c r="B203" s="66" t="s">
        <v>216</v>
      </c>
      <c r="C203" s="464" t="s">
        <v>488</v>
      </c>
      <c r="D203" s="464" t="s">
        <v>617</v>
      </c>
      <c r="E203" s="66" t="s">
        <v>589</v>
      </c>
      <c r="F203" s="66" t="s">
        <v>278</v>
      </c>
      <c r="G203" s="66" t="s">
        <v>414</v>
      </c>
      <c r="H203" s="66" t="s">
        <v>43</v>
      </c>
      <c r="I203" s="66" t="s">
        <v>202</v>
      </c>
      <c r="J203" s="55" t="s">
        <v>200</v>
      </c>
      <c r="K203" s="66">
        <v>36.4</v>
      </c>
      <c r="L203" s="297">
        <f t="shared" si="18"/>
        <v>0</v>
      </c>
      <c r="M203" s="219" t="s">
        <v>493</v>
      </c>
      <c r="N203" s="218">
        <f>IF(OR(M203="nio",M203="eigen dienst"),0,IF(M203&gt;0,M203*K203/O203,0))*VLOOKUP(B203,'2-Kosten per locatie'!$A$14:$C$34,3,FALSE)</f>
        <v>0</v>
      </c>
      <c r="O203" s="298">
        <f>IF(OR(M203="nio",M203="eigen dienst"),0,IF(M203&gt;0,VLOOKUP(H203,'3-Productie normen'!A:J,VLOOKUP(M203,'3-Productie normen'!$B$34:$C$35,2,FALSE),FALSE)))</f>
        <v>0</v>
      </c>
      <c r="P203" s="299" t="str">
        <f>VLOOKUP(H203,'3-Productie normen'!A:L,12,FALSE)</f>
        <v>B</v>
      </c>
      <c r="Q203" s="299"/>
      <c r="S203" s="300">
        <f t="shared" si="19"/>
        <v>0</v>
      </c>
    </row>
    <row r="204" spans="1:19" ht="14.15" customHeight="1">
      <c r="A204" s="70">
        <v>204</v>
      </c>
      <c r="B204" s="66" t="s">
        <v>216</v>
      </c>
      <c r="C204" s="464" t="s">
        <v>488</v>
      </c>
      <c r="D204" s="464" t="s">
        <v>617</v>
      </c>
      <c r="E204" s="66" t="s">
        <v>589</v>
      </c>
      <c r="F204" s="66" t="s">
        <v>279</v>
      </c>
      <c r="G204" s="66" t="s">
        <v>614</v>
      </c>
      <c r="H204" s="66" t="s">
        <v>35</v>
      </c>
      <c r="I204" s="66" t="s">
        <v>202</v>
      </c>
      <c r="J204" s="55" t="s">
        <v>200</v>
      </c>
      <c r="K204" s="66">
        <v>19.399999999999999</v>
      </c>
      <c r="L204" s="297">
        <f t="shared" si="18"/>
        <v>0</v>
      </c>
      <c r="M204" s="219" t="s">
        <v>493</v>
      </c>
      <c r="N204" s="218">
        <f>IF(OR(M204="nio",M204="eigen dienst"),0,IF(M204&gt;0,M204*K204/O204,0))*VLOOKUP(B204,'2-Kosten per locatie'!$A$14:$C$34,3,FALSE)</f>
        <v>0</v>
      </c>
      <c r="O204" s="298">
        <f>IF(OR(M204="nio",M204="eigen dienst"),0,IF(M204&gt;0,VLOOKUP(H204,'3-Productie normen'!A:J,VLOOKUP(M204,'3-Productie normen'!$B$34:$C$35,2,FALSE),FALSE)))</f>
        <v>0</v>
      </c>
      <c r="P204" s="299" t="str">
        <f>VLOOKUP(H204,'3-Productie normen'!A:L,12,FALSE)</f>
        <v>B</v>
      </c>
      <c r="Q204" s="299"/>
      <c r="S204" s="300">
        <f t="shared" si="19"/>
        <v>0</v>
      </c>
    </row>
    <row r="205" spans="1:19" ht="14.15" customHeight="1">
      <c r="A205" s="70">
        <v>205</v>
      </c>
      <c r="B205" s="66" t="s">
        <v>216</v>
      </c>
      <c r="C205" s="464" t="s">
        <v>488</v>
      </c>
      <c r="D205" s="464" t="s">
        <v>617</v>
      </c>
      <c r="E205" s="66" t="s">
        <v>589</v>
      </c>
      <c r="F205" s="66" t="s">
        <v>280</v>
      </c>
      <c r="G205" s="66" t="s">
        <v>434</v>
      </c>
      <c r="H205" s="66" t="s">
        <v>35</v>
      </c>
      <c r="I205" s="66" t="s">
        <v>202</v>
      </c>
      <c r="J205" s="55" t="s">
        <v>200</v>
      </c>
      <c r="K205" s="66">
        <v>20.5</v>
      </c>
      <c r="L205" s="297">
        <f t="shared" si="18"/>
        <v>0</v>
      </c>
      <c r="M205" s="219" t="s">
        <v>493</v>
      </c>
      <c r="N205" s="218">
        <f>IF(OR(M205="nio",M205="eigen dienst"),0,IF(M205&gt;0,M205*K205/O205,0))*VLOOKUP(B205,'2-Kosten per locatie'!$A$14:$C$34,3,FALSE)</f>
        <v>0</v>
      </c>
      <c r="O205" s="298">
        <f>IF(OR(M205="nio",M205="eigen dienst"),0,IF(M205&gt;0,VLOOKUP(H205,'3-Productie normen'!A:J,VLOOKUP(M205,'3-Productie normen'!$B$34:$C$35,2,FALSE),FALSE)))</f>
        <v>0</v>
      </c>
      <c r="P205" s="299" t="str">
        <f>VLOOKUP(H205,'3-Productie normen'!A:L,12,FALSE)</f>
        <v>B</v>
      </c>
      <c r="Q205" s="299"/>
      <c r="S205" s="300">
        <f t="shared" si="19"/>
        <v>0</v>
      </c>
    </row>
    <row r="206" spans="1:19" ht="14.15" customHeight="1">
      <c r="A206" s="70">
        <v>206</v>
      </c>
      <c r="B206" s="66" t="s">
        <v>216</v>
      </c>
      <c r="C206" s="464" t="s">
        <v>488</v>
      </c>
      <c r="D206" s="464" t="s">
        <v>617</v>
      </c>
      <c r="E206" s="66" t="s">
        <v>589</v>
      </c>
      <c r="F206" s="66" t="s">
        <v>281</v>
      </c>
      <c r="G206" s="66" t="s">
        <v>456</v>
      </c>
      <c r="H206" s="66" t="s">
        <v>47</v>
      </c>
      <c r="I206" s="66" t="s">
        <v>202</v>
      </c>
      <c r="J206" s="66" t="s">
        <v>200</v>
      </c>
      <c r="K206" s="66">
        <v>4.9000000000000004</v>
      </c>
      <c r="L206" s="297">
        <f t="shared" si="18"/>
        <v>0</v>
      </c>
      <c r="M206" s="219" t="s">
        <v>493</v>
      </c>
      <c r="N206" s="218">
        <f>IF(OR(M206="nio",M206="eigen dienst"),0,IF(M206&gt;0,M206*K206/O206,0))*VLOOKUP(B206,'2-Kosten per locatie'!$A$14:$C$34,3,FALSE)</f>
        <v>0</v>
      </c>
      <c r="O206" s="298">
        <f>IF(OR(M206="nio",M206="eigen dienst"),0,IF(M206&gt;0,VLOOKUP(H206,'3-Productie normen'!A:J,VLOOKUP(M206,'3-Productie normen'!$B$34:$C$35,2,FALSE),FALSE)))</f>
        <v>0</v>
      </c>
      <c r="P206" s="299" t="str">
        <f>VLOOKUP(H206,'3-Productie normen'!A:L,12,FALSE)</f>
        <v>V</v>
      </c>
      <c r="Q206" s="299"/>
      <c r="S206" s="300">
        <f t="shared" si="19"/>
        <v>0</v>
      </c>
    </row>
    <row r="207" spans="1:19" ht="14.15" customHeight="1">
      <c r="A207" s="70">
        <v>207</v>
      </c>
      <c r="B207" s="66" t="s">
        <v>216</v>
      </c>
      <c r="C207" s="464" t="s">
        <v>488</v>
      </c>
      <c r="D207" s="464" t="s">
        <v>617</v>
      </c>
      <c r="E207" s="66" t="s">
        <v>589</v>
      </c>
      <c r="F207" s="66" t="s">
        <v>282</v>
      </c>
      <c r="G207" s="66" t="s">
        <v>408</v>
      </c>
      <c r="H207" s="66" t="s">
        <v>469</v>
      </c>
      <c r="I207" s="66" t="s">
        <v>202</v>
      </c>
      <c r="J207" s="66" t="s">
        <v>200</v>
      </c>
      <c r="K207" s="66">
        <v>53</v>
      </c>
      <c r="L207" s="297">
        <f t="shared" si="18"/>
        <v>0</v>
      </c>
      <c r="M207" s="219" t="s">
        <v>493</v>
      </c>
      <c r="N207" s="218">
        <f>IF(OR(M207="nio",M207="eigen dienst"),0,IF(M207&gt;0,M207*K207/O207,0))*VLOOKUP(B207,'2-Kosten per locatie'!$A$14:$C$34,3,FALSE)</f>
        <v>0</v>
      </c>
      <c r="O207" s="298">
        <f>IF(OR(M207="nio",M207="eigen dienst"),0,IF(M207&gt;0,VLOOKUP(H207,'3-Productie normen'!A:J,VLOOKUP(M207,'3-Productie normen'!$B$34:$C$35,2,FALSE),FALSE)))</f>
        <v>0</v>
      </c>
      <c r="P207" s="299" t="str">
        <f>VLOOKUP(H207,'3-Productie normen'!A:L,12,FALSE)</f>
        <v>L</v>
      </c>
      <c r="Q207" s="299"/>
      <c r="S207" s="300">
        <f t="shared" si="19"/>
        <v>0</v>
      </c>
    </row>
    <row r="208" spans="1:19" ht="14.15" customHeight="1">
      <c r="A208" s="70">
        <v>208</v>
      </c>
      <c r="B208" s="66" t="s">
        <v>216</v>
      </c>
      <c r="C208" s="464" t="s">
        <v>488</v>
      </c>
      <c r="D208" s="464" t="s">
        <v>617</v>
      </c>
      <c r="E208" s="66" t="s">
        <v>589</v>
      </c>
      <c r="F208" s="66" t="s">
        <v>283</v>
      </c>
      <c r="G208" s="66" t="s">
        <v>408</v>
      </c>
      <c r="H208" s="66" t="s">
        <v>469</v>
      </c>
      <c r="I208" s="66" t="s">
        <v>202</v>
      </c>
      <c r="J208" s="66" t="s">
        <v>200</v>
      </c>
      <c r="K208" s="66">
        <v>85.6</v>
      </c>
      <c r="L208" s="297">
        <f t="shared" si="18"/>
        <v>0</v>
      </c>
      <c r="M208" s="219" t="s">
        <v>493</v>
      </c>
      <c r="N208" s="218">
        <f>IF(OR(M208="nio",M208="eigen dienst"),0,IF(M208&gt;0,M208*K208/O208,0))*VLOOKUP(B208,'2-Kosten per locatie'!$A$14:$C$34,3,FALSE)</f>
        <v>0</v>
      </c>
      <c r="O208" s="298">
        <f>IF(OR(M208="nio",M208="eigen dienst"),0,IF(M208&gt;0,VLOOKUP(H208,'3-Productie normen'!A:J,VLOOKUP(M208,'3-Productie normen'!$B$34:$C$35,2,FALSE),FALSE)))</f>
        <v>0</v>
      </c>
      <c r="P208" s="299" t="str">
        <f>VLOOKUP(H208,'3-Productie normen'!A:L,12,FALSE)</f>
        <v>L</v>
      </c>
      <c r="Q208" s="299"/>
      <c r="S208" s="300">
        <f t="shared" si="19"/>
        <v>0</v>
      </c>
    </row>
    <row r="209" spans="1:19" ht="14.15" customHeight="1">
      <c r="A209" s="70">
        <v>209</v>
      </c>
      <c r="B209" s="66" t="s">
        <v>216</v>
      </c>
      <c r="C209" s="464" t="s">
        <v>488</v>
      </c>
      <c r="D209" s="464" t="s">
        <v>617</v>
      </c>
      <c r="E209" s="66" t="s">
        <v>589</v>
      </c>
      <c r="F209" s="66" t="s">
        <v>284</v>
      </c>
      <c r="G209" s="66" t="s">
        <v>407</v>
      </c>
      <c r="H209" s="66" t="s">
        <v>37</v>
      </c>
      <c r="I209" s="66" t="s">
        <v>463</v>
      </c>
      <c r="J209" s="66" t="s">
        <v>179</v>
      </c>
      <c r="K209" s="66">
        <v>4.5</v>
      </c>
      <c r="L209" s="297">
        <f t="shared" si="18"/>
        <v>0</v>
      </c>
      <c r="M209" s="219" t="s">
        <v>493</v>
      </c>
      <c r="N209" s="218">
        <f>IF(OR(M209="nio",M209="eigen dienst"),0,IF(M209&gt;0,M209*K209/O209,0))*VLOOKUP(B209,'2-Kosten per locatie'!$A$14:$C$34,3,FALSE)</f>
        <v>0</v>
      </c>
      <c r="O209" s="298">
        <f>IF(OR(M209="nio",M209="eigen dienst"),0,IF(M209&gt;0,VLOOKUP(H209,'3-Productie normen'!A:J,VLOOKUP(M209,'3-Productie normen'!$B$34:$C$35,2,FALSE),FALSE)))</f>
        <v>0</v>
      </c>
      <c r="P209" s="299" t="str">
        <f>VLOOKUP(H209,'3-Productie normen'!A:L,12,FALSE)</f>
        <v>S</v>
      </c>
      <c r="Q209" s="299"/>
      <c r="S209" s="300">
        <f t="shared" si="19"/>
        <v>0</v>
      </c>
    </row>
    <row r="210" spans="1:19" ht="14.15" customHeight="1">
      <c r="A210" s="70">
        <v>210</v>
      </c>
      <c r="B210" s="66" t="s">
        <v>216</v>
      </c>
      <c r="C210" s="464" t="s">
        <v>488</v>
      </c>
      <c r="D210" s="464" t="s">
        <v>617</v>
      </c>
      <c r="E210" s="66" t="s">
        <v>589</v>
      </c>
      <c r="F210" s="66" t="s">
        <v>285</v>
      </c>
      <c r="G210" s="66" t="s">
        <v>407</v>
      </c>
      <c r="H210" s="66" t="s">
        <v>37</v>
      </c>
      <c r="I210" s="66" t="s">
        <v>463</v>
      </c>
      <c r="J210" s="55" t="s">
        <v>179</v>
      </c>
      <c r="K210" s="66">
        <v>4.5</v>
      </c>
      <c r="L210" s="297">
        <f t="shared" si="18"/>
        <v>0</v>
      </c>
      <c r="M210" s="219" t="s">
        <v>493</v>
      </c>
      <c r="N210" s="218">
        <f>IF(OR(M210="nio",M210="eigen dienst"),0,IF(M210&gt;0,M210*K210/O210,0))*VLOOKUP(B210,'2-Kosten per locatie'!$A$14:$C$34,3,FALSE)</f>
        <v>0</v>
      </c>
      <c r="O210" s="298">
        <f>IF(OR(M210="nio",M210="eigen dienst"),0,IF(M210&gt;0,VLOOKUP(H210,'3-Productie normen'!A:J,VLOOKUP(M210,'3-Productie normen'!$B$34:$C$35,2,FALSE),FALSE)))</f>
        <v>0</v>
      </c>
      <c r="P210" s="299" t="str">
        <f>VLOOKUP(H210,'3-Productie normen'!A:L,12,FALSE)</f>
        <v>S</v>
      </c>
      <c r="Q210" s="299"/>
      <c r="S210" s="300">
        <f t="shared" si="19"/>
        <v>0</v>
      </c>
    </row>
    <row r="211" spans="1:19" ht="14.15" customHeight="1">
      <c r="A211" s="70">
        <v>211</v>
      </c>
      <c r="B211" s="66" t="s">
        <v>216</v>
      </c>
      <c r="C211" s="464" t="s">
        <v>488</v>
      </c>
      <c r="D211" s="464" t="s">
        <v>617</v>
      </c>
      <c r="E211" s="66" t="s">
        <v>589</v>
      </c>
      <c r="F211" s="66" t="s">
        <v>286</v>
      </c>
      <c r="G211" s="66" t="s">
        <v>408</v>
      </c>
      <c r="H211" s="66" t="s">
        <v>469</v>
      </c>
      <c r="I211" s="66" t="s">
        <v>202</v>
      </c>
      <c r="J211" s="66" t="s">
        <v>200</v>
      </c>
      <c r="K211" s="66">
        <v>54.6</v>
      </c>
      <c r="L211" s="297">
        <f t="shared" si="18"/>
        <v>0</v>
      </c>
      <c r="M211" s="219" t="s">
        <v>493</v>
      </c>
      <c r="N211" s="218">
        <f>IF(OR(M211="nio",M211="eigen dienst"),0,IF(M211&gt;0,M211*K211/O211,0))*VLOOKUP(B211,'2-Kosten per locatie'!$A$14:$C$34,3,FALSE)</f>
        <v>0</v>
      </c>
      <c r="O211" s="298">
        <f>IF(OR(M211="nio",M211="eigen dienst"),0,IF(M211&gt;0,VLOOKUP(H211,'3-Productie normen'!A:J,VLOOKUP(M211,'3-Productie normen'!$B$34:$C$35,2,FALSE),FALSE)))</f>
        <v>0</v>
      </c>
      <c r="P211" s="299" t="str">
        <f>VLOOKUP(H211,'3-Productie normen'!A:L,12,FALSE)</f>
        <v>L</v>
      </c>
      <c r="Q211" s="299"/>
      <c r="S211" s="300">
        <f t="shared" si="19"/>
        <v>0</v>
      </c>
    </row>
    <row r="212" spans="1:19" ht="14.15" customHeight="1">
      <c r="A212" s="70">
        <v>212</v>
      </c>
      <c r="B212" s="66" t="s">
        <v>216</v>
      </c>
      <c r="C212" s="464" t="s">
        <v>488</v>
      </c>
      <c r="D212" s="464" t="s">
        <v>617</v>
      </c>
      <c r="E212" s="66" t="s">
        <v>589</v>
      </c>
      <c r="F212" s="66" t="s">
        <v>287</v>
      </c>
      <c r="G212" s="66" t="s">
        <v>408</v>
      </c>
      <c r="H212" s="66" t="s">
        <v>469</v>
      </c>
      <c r="I212" s="66" t="s">
        <v>202</v>
      </c>
      <c r="J212" s="66" t="s">
        <v>200</v>
      </c>
      <c r="K212" s="66">
        <v>54.6</v>
      </c>
      <c r="L212" s="297">
        <f t="shared" si="18"/>
        <v>0</v>
      </c>
      <c r="M212" s="219" t="s">
        <v>493</v>
      </c>
      <c r="N212" s="218">
        <f>IF(OR(M212="nio",M212="eigen dienst"),0,IF(M212&gt;0,M212*K212/O212,0))*VLOOKUP(B212,'2-Kosten per locatie'!$A$14:$C$34,3,FALSE)</f>
        <v>0</v>
      </c>
      <c r="O212" s="298">
        <f>IF(OR(M212="nio",M212="eigen dienst"),0,IF(M212&gt;0,VLOOKUP(H212,'3-Productie normen'!A:J,VLOOKUP(M212,'3-Productie normen'!$B$34:$C$35,2,FALSE),FALSE)))</f>
        <v>0</v>
      </c>
      <c r="P212" s="299" t="str">
        <f>VLOOKUP(H212,'3-Productie normen'!A:L,12,FALSE)</f>
        <v>L</v>
      </c>
      <c r="Q212" s="299"/>
      <c r="S212" s="300">
        <f t="shared" si="19"/>
        <v>0</v>
      </c>
    </row>
    <row r="213" spans="1:19" ht="14.15" customHeight="1">
      <c r="A213" s="70">
        <v>213</v>
      </c>
      <c r="B213" s="66" t="s">
        <v>216</v>
      </c>
      <c r="C213" s="464" t="s">
        <v>488</v>
      </c>
      <c r="D213" s="464" t="s">
        <v>617</v>
      </c>
      <c r="E213" s="66" t="s">
        <v>589</v>
      </c>
      <c r="F213" s="66" t="s">
        <v>288</v>
      </c>
      <c r="G213" s="66" t="s">
        <v>405</v>
      </c>
      <c r="H213" s="66" t="s">
        <v>39</v>
      </c>
      <c r="I213" s="66" t="s">
        <v>463</v>
      </c>
      <c r="J213" s="66" t="s">
        <v>200</v>
      </c>
      <c r="K213" s="66">
        <v>39.799999999999997</v>
      </c>
      <c r="L213" s="297">
        <f t="shared" si="18"/>
        <v>0</v>
      </c>
      <c r="M213" s="219" t="s">
        <v>493</v>
      </c>
      <c r="N213" s="218">
        <f>IF(OR(M213="nio",M213="eigen dienst"),0,IF(M213&gt;0,M213*K213/O213,0))*VLOOKUP(B213,'2-Kosten per locatie'!$A$14:$C$34,3,FALSE)</f>
        <v>0</v>
      </c>
      <c r="O213" s="298">
        <f>IF(OR(M213="nio",M213="eigen dienst"),0,IF(M213&gt;0,VLOOKUP(H213,'3-Productie normen'!A:J,VLOOKUP(M213,'3-Productie normen'!$B$34:$C$35,2,FALSE),FALSE)))</f>
        <v>0</v>
      </c>
      <c r="P213" s="299" t="str">
        <f>VLOOKUP(H213,'3-Productie normen'!A:L,12,FALSE)</f>
        <v>V</v>
      </c>
      <c r="Q213" s="299"/>
      <c r="S213" s="300">
        <f t="shared" si="19"/>
        <v>0</v>
      </c>
    </row>
    <row r="214" spans="1:19" ht="14.15" customHeight="1">
      <c r="A214" s="70">
        <v>214</v>
      </c>
      <c r="B214" s="66" t="s">
        <v>216</v>
      </c>
      <c r="C214" s="464" t="s">
        <v>488</v>
      </c>
      <c r="D214" s="464" t="s">
        <v>617</v>
      </c>
      <c r="E214" s="66" t="s">
        <v>589</v>
      </c>
      <c r="F214" s="66" t="s">
        <v>289</v>
      </c>
      <c r="G214" s="66" t="s">
        <v>407</v>
      </c>
      <c r="H214" s="66" t="s">
        <v>37</v>
      </c>
      <c r="I214" s="66" t="s">
        <v>463</v>
      </c>
      <c r="J214" s="66" t="s">
        <v>179</v>
      </c>
      <c r="K214" s="66">
        <v>4.5</v>
      </c>
      <c r="L214" s="297">
        <f t="shared" si="18"/>
        <v>0</v>
      </c>
      <c r="M214" s="219" t="s">
        <v>493</v>
      </c>
      <c r="N214" s="218">
        <f>IF(OR(M214="nio",M214="eigen dienst"),0,IF(M214&gt;0,M214*K214/O214,0))*VLOOKUP(B214,'2-Kosten per locatie'!$A$14:$C$34,3,FALSE)</f>
        <v>0</v>
      </c>
      <c r="O214" s="298">
        <f>IF(OR(M214="nio",M214="eigen dienst"),0,IF(M214&gt;0,VLOOKUP(H214,'3-Productie normen'!A:J,VLOOKUP(M214,'3-Productie normen'!$B$34:$C$35,2,FALSE),FALSE)))</f>
        <v>0</v>
      </c>
      <c r="P214" s="299" t="str">
        <f>VLOOKUP(H214,'3-Productie normen'!A:L,12,FALSE)</f>
        <v>S</v>
      </c>
      <c r="Q214" s="299"/>
      <c r="S214" s="300">
        <f t="shared" si="19"/>
        <v>0</v>
      </c>
    </row>
    <row r="215" spans="1:19" ht="14.15" customHeight="1">
      <c r="A215" s="70">
        <v>215</v>
      </c>
      <c r="B215" s="66" t="s">
        <v>216</v>
      </c>
      <c r="C215" s="464" t="s">
        <v>488</v>
      </c>
      <c r="D215" s="464" t="s">
        <v>617</v>
      </c>
      <c r="E215" s="66" t="s">
        <v>589</v>
      </c>
      <c r="F215" s="66" t="s">
        <v>290</v>
      </c>
      <c r="G215" s="66" t="s">
        <v>407</v>
      </c>
      <c r="H215" s="66" t="s">
        <v>37</v>
      </c>
      <c r="I215" s="66" t="s">
        <v>463</v>
      </c>
      <c r="J215" s="55" t="s">
        <v>179</v>
      </c>
      <c r="K215" s="66">
        <v>4.5</v>
      </c>
      <c r="L215" s="297">
        <f t="shared" si="18"/>
        <v>0</v>
      </c>
      <c r="M215" s="219" t="s">
        <v>493</v>
      </c>
      <c r="N215" s="218">
        <f>IF(OR(M215="nio",M215="eigen dienst"),0,IF(M215&gt;0,M215*K215/O215,0))*VLOOKUP(B215,'2-Kosten per locatie'!$A$14:$C$34,3,FALSE)</f>
        <v>0</v>
      </c>
      <c r="O215" s="298">
        <f>IF(OR(M215="nio",M215="eigen dienst"),0,IF(M215&gt;0,VLOOKUP(H215,'3-Productie normen'!A:J,VLOOKUP(M215,'3-Productie normen'!$B$34:$C$35,2,FALSE),FALSE)))</f>
        <v>0</v>
      </c>
      <c r="P215" s="299" t="str">
        <f>VLOOKUP(H215,'3-Productie normen'!A:L,12,FALSE)</f>
        <v>S</v>
      </c>
      <c r="Q215" s="299"/>
      <c r="S215" s="300">
        <f t="shared" si="19"/>
        <v>0</v>
      </c>
    </row>
    <row r="216" spans="1:19" ht="14.15" customHeight="1">
      <c r="A216" s="70">
        <v>216</v>
      </c>
      <c r="B216" s="66" t="s">
        <v>216</v>
      </c>
      <c r="C216" s="464" t="s">
        <v>488</v>
      </c>
      <c r="D216" s="464" t="s">
        <v>617</v>
      </c>
      <c r="E216" s="66" t="s">
        <v>589</v>
      </c>
      <c r="F216" s="66" t="s">
        <v>291</v>
      </c>
      <c r="G216" s="66" t="s">
        <v>408</v>
      </c>
      <c r="H216" s="66" t="s">
        <v>469</v>
      </c>
      <c r="I216" s="66" t="s">
        <v>202</v>
      </c>
      <c r="J216" s="66" t="s">
        <v>200</v>
      </c>
      <c r="K216" s="66">
        <v>54.6</v>
      </c>
      <c r="L216" s="297">
        <f t="shared" si="18"/>
        <v>0</v>
      </c>
      <c r="M216" s="219" t="s">
        <v>493</v>
      </c>
      <c r="N216" s="218">
        <f>IF(OR(M216="nio",M216="eigen dienst"),0,IF(M216&gt;0,M216*K216/O216,0))*VLOOKUP(B216,'2-Kosten per locatie'!$A$14:$C$34,3,FALSE)</f>
        <v>0</v>
      </c>
      <c r="O216" s="298">
        <f>IF(OR(M216="nio",M216="eigen dienst"),0,IF(M216&gt;0,VLOOKUP(H216,'3-Productie normen'!A:J,VLOOKUP(M216,'3-Productie normen'!$B$34:$C$35,2,FALSE),FALSE)))</f>
        <v>0</v>
      </c>
      <c r="P216" s="299" t="str">
        <f>VLOOKUP(H216,'3-Productie normen'!A:L,12,FALSE)</f>
        <v>L</v>
      </c>
      <c r="Q216" s="299"/>
      <c r="S216" s="300">
        <f t="shared" si="19"/>
        <v>0</v>
      </c>
    </row>
    <row r="217" spans="1:19" ht="14.15" customHeight="1">
      <c r="A217" s="70">
        <v>217</v>
      </c>
      <c r="B217" s="66" t="s">
        <v>216</v>
      </c>
      <c r="C217" s="464" t="s">
        <v>488</v>
      </c>
      <c r="D217" s="464" t="s">
        <v>617</v>
      </c>
      <c r="E217" s="66" t="s">
        <v>589</v>
      </c>
      <c r="F217" s="66" t="s">
        <v>292</v>
      </c>
      <c r="G217" s="66" t="s">
        <v>405</v>
      </c>
      <c r="H217" s="66" t="s">
        <v>39</v>
      </c>
      <c r="I217" s="66" t="s">
        <v>463</v>
      </c>
      <c r="J217" s="66" t="s">
        <v>200</v>
      </c>
      <c r="K217" s="66">
        <v>37.200000000000003</v>
      </c>
      <c r="L217" s="297">
        <f t="shared" si="18"/>
        <v>0</v>
      </c>
      <c r="M217" s="219" t="s">
        <v>493</v>
      </c>
      <c r="N217" s="218">
        <f>IF(OR(M217="nio",M217="eigen dienst"),0,IF(M217&gt;0,M217*K217/O217,0))*VLOOKUP(B217,'2-Kosten per locatie'!$A$14:$C$34,3,FALSE)</f>
        <v>0</v>
      </c>
      <c r="O217" s="298">
        <f>IF(OR(M217="nio",M217="eigen dienst"),0,IF(M217&gt;0,VLOOKUP(H217,'3-Productie normen'!A:J,VLOOKUP(M217,'3-Productie normen'!$B$34:$C$35,2,FALSE),FALSE)))</f>
        <v>0</v>
      </c>
      <c r="P217" s="299" t="str">
        <f>VLOOKUP(H217,'3-Productie normen'!A:L,12,FALSE)</f>
        <v>V</v>
      </c>
      <c r="Q217" s="299"/>
      <c r="S217" s="300">
        <f t="shared" si="19"/>
        <v>0</v>
      </c>
    </row>
    <row r="218" spans="1:19" ht="14.15" customHeight="1">
      <c r="A218" s="70">
        <v>218</v>
      </c>
      <c r="B218" s="66" t="s">
        <v>216</v>
      </c>
      <c r="C218" s="464" t="s">
        <v>488</v>
      </c>
      <c r="D218" s="464" t="s">
        <v>617</v>
      </c>
      <c r="E218" s="66" t="s">
        <v>589</v>
      </c>
      <c r="F218" s="66" t="s">
        <v>293</v>
      </c>
      <c r="G218" s="66" t="s">
        <v>408</v>
      </c>
      <c r="H218" s="66" t="s">
        <v>469</v>
      </c>
      <c r="I218" s="66" t="s">
        <v>202</v>
      </c>
      <c r="J218" s="66" t="s">
        <v>200</v>
      </c>
      <c r="K218" s="66">
        <v>54.6</v>
      </c>
      <c r="L218" s="297">
        <f t="shared" si="18"/>
        <v>0</v>
      </c>
      <c r="M218" s="219" t="s">
        <v>493</v>
      </c>
      <c r="N218" s="218">
        <f>IF(OR(M218="nio",M218="eigen dienst"),0,IF(M218&gt;0,M218*K218/O218,0))*VLOOKUP(B218,'2-Kosten per locatie'!$A$14:$C$34,3,FALSE)</f>
        <v>0</v>
      </c>
      <c r="O218" s="298">
        <f>IF(OR(M218="nio",M218="eigen dienst"),0,IF(M218&gt;0,VLOOKUP(H218,'3-Productie normen'!A:J,VLOOKUP(M218,'3-Productie normen'!$B$34:$C$35,2,FALSE),FALSE)))</f>
        <v>0</v>
      </c>
      <c r="P218" s="299" t="str">
        <f>VLOOKUP(H218,'3-Productie normen'!A:L,12,FALSE)</f>
        <v>L</v>
      </c>
      <c r="Q218" s="299"/>
      <c r="S218" s="300">
        <f t="shared" si="19"/>
        <v>0</v>
      </c>
    </row>
    <row r="219" spans="1:19" ht="14.15" customHeight="1">
      <c r="A219" s="70">
        <v>219</v>
      </c>
      <c r="B219" s="66" t="s">
        <v>216</v>
      </c>
      <c r="C219" s="464" t="s">
        <v>488</v>
      </c>
      <c r="D219" s="464" t="s">
        <v>617</v>
      </c>
      <c r="E219" s="66" t="s">
        <v>589</v>
      </c>
      <c r="F219" s="66" t="s">
        <v>294</v>
      </c>
      <c r="G219" s="66" t="s">
        <v>407</v>
      </c>
      <c r="H219" s="66" t="s">
        <v>37</v>
      </c>
      <c r="I219" s="66" t="s">
        <v>463</v>
      </c>
      <c r="J219" s="66" t="s">
        <v>179</v>
      </c>
      <c r="K219" s="66">
        <v>4.5</v>
      </c>
      <c r="L219" s="297">
        <f t="shared" si="18"/>
        <v>0</v>
      </c>
      <c r="M219" s="219" t="s">
        <v>493</v>
      </c>
      <c r="N219" s="218">
        <f>IF(OR(M219="nio",M219="eigen dienst"),0,IF(M219&gt;0,M219*K219/O219,0))*VLOOKUP(B219,'2-Kosten per locatie'!$A$14:$C$34,3,FALSE)</f>
        <v>0</v>
      </c>
      <c r="O219" s="298">
        <f>IF(OR(M219="nio",M219="eigen dienst"),0,IF(M219&gt;0,VLOOKUP(H219,'3-Productie normen'!A:J,VLOOKUP(M219,'3-Productie normen'!$B$34:$C$35,2,FALSE),FALSE)))</f>
        <v>0</v>
      </c>
      <c r="P219" s="299" t="str">
        <f>VLOOKUP(H219,'3-Productie normen'!A:L,12,FALSE)</f>
        <v>S</v>
      </c>
      <c r="Q219" s="299"/>
      <c r="S219" s="300">
        <f t="shared" si="19"/>
        <v>0</v>
      </c>
    </row>
    <row r="220" spans="1:19" ht="14.15" customHeight="1">
      <c r="A220" s="70">
        <v>220</v>
      </c>
      <c r="B220" s="66" t="s">
        <v>216</v>
      </c>
      <c r="C220" s="464" t="s">
        <v>488</v>
      </c>
      <c r="D220" s="464" t="s">
        <v>617</v>
      </c>
      <c r="E220" s="66" t="s">
        <v>589</v>
      </c>
      <c r="F220" s="66" t="s">
        <v>295</v>
      </c>
      <c r="G220" s="66" t="s">
        <v>407</v>
      </c>
      <c r="H220" s="66" t="s">
        <v>37</v>
      </c>
      <c r="I220" s="66" t="s">
        <v>463</v>
      </c>
      <c r="J220" s="55" t="s">
        <v>179</v>
      </c>
      <c r="K220" s="66">
        <v>4.5</v>
      </c>
      <c r="L220" s="297">
        <f t="shared" si="18"/>
        <v>0</v>
      </c>
      <c r="M220" s="219" t="s">
        <v>493</v>
      </c>
      <c r="N220" s="218">
        <f>IF(OR(M220="nio",M220="eigen dienst"),0,IF(M220&gt;0,M220*K220/O220,0))*VLOOKUP(B220,'2-Kosten per locatie'!$A$14:$C$34,3,FALSE)</f>
        <v>0</v>
      </c>
      <c r="O220" s="298">
        <f>IF(OR(M220="nio",M220="eigen dienst"),0,IF(M220&gt;0,VLOOKUP(H220,'3-Productie normen'!A:J,VLOOKUP(M220,'3-Productie normen'!$B$34:$C$35,2,FALSE),FALSE)))</f>
        <v>0</v>
      </c>
      <c r="P220" s="299" t="str">
        <f>VLOOKUP(H220,'3-Productie normen'!A:L,12,FALSE)</f>
        <v>S</v>
      </c>
      <c r="Q220" s="299"/>
      <c r="S220" s="300">
        <f t="shared" si="19"/>
        <v>0</v>
      </c>
    </row>
    <row r="221" spans="1:19" ht="14.15" customHeight="1">
      <c r="A221" s="70">
        <v>221</v>
      </c>
      <c r="B221" s="66" t="s">
        <v>216</v>
      </c>
      <c r="C221" s="464" t="s">
        <v>488</v>
      </c>
      <c r="D221" s="464" t="s">
        <v>617</v>
      </c>
      <c r="E221" s="66" t="s">
        <v>589</v>
      </c>
      <c r="F221" s="66" t="s">
        <v>296</v>
      </c>
      <c r="G221" s="66" t="s">
        <v>408</v>
      </c>
      <c r="H221" s="66" t="s">
        <v>469</v>
      </c>
      <c r="I221" s="66" t="s">
        <v>202</v>
      </c>
      <c r="J221" s="66" t="s">
        <v>200</v>
      </c>
      <c r="K221" s="66">
        <v>53</v>
      </c>
      <c r="L221" s="297">
        <f t="shared" si="18"/>
        <v>0</v>
      </c>
      <c r="M221" s="219" t="s">
        <v>493</v>
      </c>
      <c r="N221" s="218">
        <f>IF(OR(M221="nio",M221="eigen dienst"),0,IF(M221&gt;0,M221*K221/O221,0))*VLOOKUP(B221,'2-Kosten per locatie'!$A$14:$C$34,3,FALSE)</f>
        <v>0</v>
      </c>
      <c r="O221" s="298">
        <f>IF(OR(M221="nio",M221="eigen dienst"),0,IF(M221&gt;0,VLOOKUP(H221,'3-Productie normen'!A:J,VLOOKUP(M221,'3-Productie normen'!$B$34:$C$35,2,FALSE),FALSE)))</f>
        <v>0</v>
      </c>
      <c r="P221" s="299" t="str">
        <f>VLOOKUP(H221,'3-Productie normen'!A:L,12,FALSE)</f>
        <v>L</v>
      </c>
      <c r="Q221" s="299"/>
      <c r="S221" s="300">
        <f t="shared" si="19"/>
        <v>0</v>
      </c>
    </row>
    <row r="222" spans="1:19" ht="14.15" customHeight="1">
      <c r="A222" s="70">
        <v>222</v>
      </c>
      <c r="B222" s="66" t="s">
        <v>216</v>
      </c>
      <c r="C222" s="464" t="s">
        <v>488</v>
      </c>
      <c r="D222" s="464" t="s">
        <v>617</v>
      </c>
      <c r="E222" s="66" t="s">
        <v>589</v>
      </c>
      <c r="F222" s="66" t="s">
        <v>297</v>
      </c>
      <c r="G222" s="66" t="s">
        <v>408</v>
      </c>
      <c r="H222" s="66" t="s">
        <v>469</v>
      </c>
      <c r="I222" s="66" t="s">
        <v>202</v>
      </c>
      <c r="J222" s="66" t="s">
        <v>200</v>
      </c>
      <c r="K222" s="66">
        <v>54.1</v>
      </c>
      <c r="L222" s="297">
        <f t="shared" si="18"/>
        <v>0</v>
      </c>
      <c r="M222" s="219" t="s">
        <v>493</v>
      </c>
      <c r="N222" s="218">
        <f>IF(OR(M222="nio",M222="eigen dienst"),0,IF(M222&gt;0,M222*K222/O222,0))*VLOOKUP(B222,'2-Kosten per locatie'!$A$14:$C$34,3,FALSE)</f>
        <v>0</v>
      </c>
      <c r="O222" s="298">
        <f>IF(OR(M222="nio",M222="eigen dienst"),0,IF(M222&gt;0,VLOOKUP(H222,'3-Productie normen'!A:J,VLOOKUP(M222,'3-Productie normen'!$B$34:$C$35,2,FALSE),FALSE)))</f>
        <v>0</v>
      </c>
      <c r="P222" s="299" t="str">
        <f>VLOOKUP(H222,'3-Productie normen'!A:L,12,FALSE)</f>
        <v>L</v>
      </c>
      <c r="Q222" s="299"/>
      <c r="S222" s="300">
        <f t="shared" si="19"/>
        <v>0</v>
      </c>
    </row>
    <row r="223" spans="1:19" ht="14.15" customHeight="1">
      <c r="A223" s="70">
        <v>223</v>
      </c>
      <c r="B223" s="66" t="s">
        <v>216</v>
      </c>
      <c r="C223" s="464" t="s">
        <v>488</v>
      </c>
      <c r="D223" s="464" t="s">
        <v>617</v>
      </c>
      <c r="E223" s="66" t="s">
        <v>589</v>
      </c>
      <c r="F223" s="66" t="s">
        <v>298</v>
      </c>
      <c r="G223" s="66" t="s">
        <v>415</v>
      </c>
      <c r="H223" s="66" t="s">
        <v>44</v>
      </c>
      <c r="I223" s="66" t="s">
        <v>202</v>
      </c>
      <c r="J223" s="66" t="s">
        <v>200</v>
      </c>
      <c r="K223" s="66">
        <v>3.4</v>
      </c>
      <c r="L223" s="297">
        <f t="shared" si="18"/>
        <v>0</v>
      </c>
      <c r="M223" s="219" t="s">
        <v>493</v>
      </c>
      <c r="N223" s="218">
        <f>IF(OR(M223="nio",M223="eigen dienst"),0,IF(M223&gt;0,M223*K223/O223,0))*VLOOKUP(B223,'2-Kosten per locatie'!$A$14:$C$34,3,FALSE)</f>
        <v>0</v>
      </c>
      <c r="O223" s="298">
        <f>IF(OR(M223="nio",M223="eigen dienst"),0,IF(M223&gt;0,VLOOKUP(H223,'3-Productie normen'!A:J,VLOOKUP(M223,'3-Productie normen'!$B$34:$C$35,2,FALSE),FALSE)))</f>
        <v>0</v>
      </c>
      <c r="P223" s="299" t="str">
        <f>VLOOKUP(H223,'3-Productie normen'!A:L,12,FALSE)</f>
        <v>V</v>
      </c>
      <c r="Q223" s="299"/>
      <c r="S223" s="300">
        <f t="shared" si="19"/>
        <v>0</v>
      </c>
    </row>
    <row r="224" spans="1:19" ht="14.15" hidden="1" customHeight="1">
      <c r="A224" s="70">
        <v>224</v>
      </c>
      <c r="B224" s="66" t="s">
        <v>216</v>
      </c>
      <c r="C224" s="464" t="s">
        <v>488</v>
      </c>
      <c r="D224" s="464" t="s">
        <v>617</v>
      </c>
      <c r="E224" s="66" t="s">
        <v>589</v>
      </c>
      <c r="F224" s="66" t="s">
        <v>299</v>
      </c>
      <c r="G224" s="66" t="s">
        <v>417</v>
      </c>
      <c r="H224" s="66" t="s">
        <v>492</v>
      </c>
      <c r="I224" s="66" t="s">
        <v>202</v>
      </c>
      <c r="J224" s="66" t="s">
        <v>200</v>
      </c>
      <c r="K224" s="66">
        <v>4.2</v>
      </c>
      <c r="L224" s="297">
        <f t="shared" si="18"/>
        <v>0</v>
      </c>
      <c r="M224" s="219" t="s">
        <v>491</v>
      </c>
      <c r="N224" s="218">
        <f>IF(OR(M224="nio",M224="eigen dienst"),0,IF(M224&gt;0,M224*K224/O224,0))*VLOOKUP(B224,'2-Kosten per locatie'!$A$14:$C$34,3,FALSE)</f>
        <v>0</v>
      </c>
      <c r="O224" s="298">
        <f>IF(OR(M224="nio",M224="eigen dienst"),0,IF(M224&gt;0,VLOOKUP(H224,'3-Productie normen'!A:J,VLOOKUP(M224,'3-Productie normen'!$B$34:$C$35,2,FALSE),FALSE)))</f>
        <v>0</v>
      </c>
      <c r="P224" s="299">
        <f>VLOOKUP(H224,'3-Productie normen'!A:L,12,FALSE)</f>
        <v>0</v>
      </c>
      <c r="Q224" s="299"/>
      <c r="S224" s="300">
        <f t="shared" si="19"/>
        <v>0</v>
      </c>
    </row>
    <row r="225" spans="1:19" ht="14.15" customHeight="1">
      <c r="A225" s="70">
        <v>225</v>
      </c>
      <c r="B225" s="66" t="s">
        <v>216</v>
      </c>
      <c r="C225" s="464" t="s">
        <v>488</v>
      </c>
      <c r="D225" s="464" t="s">
        <v>617</v>
      </c>
      <c r="E225" s="66" t="s">
        <v>589</v>
      </c>
      <c r="F225" s="66" t="s">
        <v>300</v>
      </c>
      <c r="G225" s="66" t="s">
        <v>411</v>
      </c>
      <c r="H225" s="66" t="s">
        <v>44</v>
      </c>
      <c r="I225" s="66" t="s">
        <v>202</v>
      </c>
      <c r="J225" s="66" t="s">
        <v>200</v>
      </c>
      <c r="K225" s="66">
        <v>10.8</v>
      </c>
      <c r="L225" s="297">
        <f t="shared" si="18"/>
        <v>0</v>
      </c>
      <c r="M225" s="219" t="s">
        <v>493</v>
      </c>
      <c r="N225" s="218">
        <f>IF(OR(M225="nio",M225="eigen dienst"),0,IF(M225&gt;0,M225*K225/O225,0))*VLOOKUP(B225,'2-Kosten per locatie'!$A$14:$C$34,3,FALSE)</f>
        <v>0</v>
      </c>
      <c r="O225" s="298">
        <f>IF(OR(M225="nio",M225="eigen dienst"),0,IF(M225&gt;0,VLOOKUP(H225,'3-Productie normen'!A:J,VLOOKUP(M225,'3-Productie normen'!$B$34:$C$35,2,FALSE),FALSE)))</f>
        <v>0</v>
      </c>
      <c r="P225" s="299" t="str">
        <f>VLOOKUP(H225,'3-Productie normen'!A:L,12,FALSE)</f>
        <v>V</v>
      </c>
      <c r="Q225" s="299"/>
      <c r="S225" s="300">
        <f t="shared" si="19"/>
        <v>0</v>
      </c>
    </row>
    <row r="226" spans="1:19" ht="14.15" customHeight="1">
      <c r="A226" s="70">
        <v>226</v>
      </c>
      <c r="B226" s="66" t="s">
        <v>216</v>
      </c>
      <c r="C226" s="464" t="s">
        <v>488</v>
      </c>
      <c r="D226" s="464" t="s">
        <v>617</v>
      </c>
      <c r="E226" s="66" t="s">
        <v>589</v>
      </c>
      <c r="F226" s="66" t="s">
        <v>301</v>
      </c>
      <c r="G226" s="66" t="s">
        <v>411</v>
      </c>
      <c r="H226" s="66" t="s">
        <v>44</v>
      </c>
      <c r="I226" s="66" t="s">
        <v>202</v>
      </c>
      <c r="J226" s="66" t="s">
        <v>200</v>
      </c>
      <c r="K226" s="66">
        <v>6.9</v>
      </c>
      <c r="L226" s="297">
        <f t="shared" si="18"/>
        <v>0</v>
      </c>
      <c r="M226" s="219" t="s">
        <v>493</v>
      </c>
      <c r="N226" s="218">
        <f>IF(OR(M226="nio",M226="eigen dienst"),0,IF(M226&gt;0,M226*K226/O226,0))*VLOOKUP(B226,'2-Kosten per locatie'!$A$14:$C$34,3,FALSE)</f>
        <v>0</v>
      </c>
      <c r="O226" s="298">
        <f>IF(OR(M226="nio",M226="eigen dienst"),0,IF(M226&gt;0,VLOOKUP(H226,'3-Productie normen'!A:J,VLOOKUP(M226,'3-Productie normen'!$B$34:$C$35,2,FALSE),FALSE)))</f>
        <v>0</v>
      </c>
      <c r="P226" s="299" t="str">
        <f>VLOOKUP(H226,'3-Productie normen'!A:L,12,FALSE)</f>
        <v>V</v>
      </c>
      <c r="Q226" s="299"/>
      <c r="S226" s="300">
        <f t="shared" si="19"/>
        <v>0</v>
      </c>
    </row>
    <row r="227" spans="1:19" ht="14.15" customHeight="1">
      <c r="A227" s="70">
        <v>227</v>
      </c>
      <c r="B227" s="66" t="s">
        <v>216</v>
      </c>
      <c r="C227" s="464" t="s">
        <v>488</v>
      </c>
      <c r="D227" s="464" t="s">
        <v>617</v>
      </c>
      <c r="E227" s="66" t="s">
        <v>589</v>
      </c>
      <c r="F227" s="66" t="s">
        <v>302</v>
      </c>
      <c r="G227" s="66" t="s">
        <v>411</v>
      </c>
      <c r="H227" s="66" t="s">
        <v>44</v>
      </c>
      <c r="I227" s="66" t="s">
        <v>202</v>
      </c>
      <c r="J227" s="66" t="s">
        <v>200</v>
      </c>
      <c r="K227" s="66">
        <v>0</v>
      </c>
      <c r="L227" s="297">
        <f t="shared" si="18"/>
        <v>0</v>
      </c>
      <c r="M227" s="219" t="s">
        <v>493</v>
      </c>
      <c r="N227" s="218">
        <f>IF(OR(M227="nio",M227="eigen dienst"),0,IF(M227&gt;0,M227*K227/O227,0))*VLOOKUP(B227,'2-Kosten per locatie'!$A$14:$C$34,3,FALSE)</f>
        <v>0</v>
      </c>
      <c r="O227" s="298">
        <f>IF(OR(M227="nio",M227="eigen dienst"),0,IF(M227&gt;0,VLOOKUP(H227,'3-Productie normen'!A:J,VLOOKUP(M227,'3-Productie normen'!$B$34:$C$35,2,FALSE),FALSE)))</f>
        <v>0</v>
      </c>
      <c r="P227" s="299" t="str">
        <f>VLOOKUP(H227,'3-Productie normen'!A:L,12,FALSE)</f>
        <v>V</v>
      </c>
      <c r="Q227" s="299"/>
      <c r="S227" s="300">
        <f t="shared" si="19"/>
        <v>0</v>
      </c>
    </row>
    <row r="228" spans="1:19" ht="14.15" hidden="1" customHeight="1">
      <c r="A228" s="70">
        <v>228</v>
      </c>
      <c r="B228" s="66" t="s">
        <v>216</v>
      </c>
      <c r="C228" s="464" t="s">
        <v>488</v>
      </c>
      <c r="D228" s="464" t="s">
        <v>617</v>
      </c>
      <c r="E228" s="66" t="s">
        <v>589</v>
      </c>
      <c r="F228" s="66" t="s">
        <v>389</v>
      </c>
      <c r="G228" s="66" t="s">
        <v>416</v>
      </c>
      <c r="H228" s="66" t="s">
        <v>492</v>
      </c>
      <c r="I228" s="66" t="s">
        <v>202</v>
      </c>
      <c r="J228" s="66" t="s">
        <v>200</v>
      </c>
      <c r="K228" s="66">
        <v>21.8</v>
      </c>
      <c r="L228" s="297">
        <f t="shared" si="18"/>
        <v>0</v>
      </c>
      <c r="M228" s="219" t="s">
        <v>491</v>
      </c>
      <c r="N228" s="218">
        <f>IF(OR(M228="nio",M228="eigen dienst"),0,IF(M228&gt;0,M228*K228/O228,0))*VLOOKUP(B228,'2-Kosten per locatie'!$A$14:$C$34,3,FALSE)</f>
        <v>0</v>
      </c>
      <c r="O228" s="298">
        <f>IF(OR(M228="nio",M228="eigen dienst"),0,IF(M228&gt;0,VLOOKUP(H228,'3-Productie normen'!A:J,VLOOKUP(M228,'3-Productie normen'!$B$34:$C$35,2,FALSE),FALSE)))</f>
        <v>0</v>
      </c>
      <c r="P228" s="299">
        <f>VLOOKUP(H228,'3-Productie normen'!A:L,12,FALSE)</f>
        <v>0</v>
      </c>
      <c r="Q228" s="299"/>
      <c r="S228" s="300">
        <f t="shared" si="19"/>
        <v>0</v>
      </c>
    </row>
    <row r="229" spans="1:19" ht="14.15" customHeight="1">
      <c r="A229" s="70">
        <v>229</v>
      </c>
      <c r="B229" s="66" t="s">
        <v>217</v>
      </c>
      <c r="C229" s="464" t="s">
        <v>489</v>
      </c>
      <c r="D229" s="464" t="s">
        <v>617</v>
      </c>
      <c r="E229" s="66" t="s">
        <v>587</v>
      </c>
      <c r="F229" s="66" t="s">
        <v>220</v>
      </c>
      <c r="G229" s="66" t="s">
        <v>47</v>
      </c>
      <c r="H229" s="66" t="s">
        <v>47</v>
      </c>
      <c r="I229" s="66" t="s">
        <v>460</v>
      </c>
      <c r="J229" s="55" t="s">
        <v>201</v>
      </c>
      <c r="K229" s="66">
        <v>7.3</v>
      </c>
      <c r="L229" s="297">
        <f t="shared" si="18"/>
        <v>200</v>
      </c>
      <c r="M229" s="219">
        <v>200</v>
      </c>
      <c r="N229" s="218" t="e">
        <f>IF(OR(M229="nio",M229="eigen dienst"),0,IF(M229&gt;0,M229*K229/O229,0))*VLOOKUP(B229,'2-Kosten per locatie'!$A$14:$C$34,3,FALSE)</f>
        <v>#DIV/0!</v>
      </c>
      <c r="O229" s="298">
        <f>IF(OR(M229="nio",M229="eigen dienst"),0,IF(M229&gt;0,VLOOKUP(H229,'3-Productie normen'!A:J,VLOOKUP(M229,'3-Productie normen'!$B$34:$C$35,2,FALSE),FALSE)))</f>
        <v>0</v>
      </c>
      <c r="P229" s="299" t="str">
        <f>VLOOKUP(H229,'3-Productie normen'!A:L,12,FALSE)</f>
        <v>V</v>
      </c>
      <c r="Q229" s="299"/>
      <c r="S229" s="300">
        <f t="shared" si="19"/>
        <v>1460</v>
      </c>
    </row>
    <row r="230" spans="1:19" ht="14.15" hidden="1" customHeight="1">
      <c r="A230" s="70">
        <v>230</v>
      </c>
      <c r="B230" s="66" t="s">
        <v>217</v>
      </c>
      <c r="C230" s="464" t="s">
        <v>489</v>
      </c>
      <c r="D230" s="464" t="s">
        <v>617</v>
      </c>
      <c r="E230" s="66" t="s">
        <v>587</v>
      </c>
      <c r="F230" s="66" t="s">
        <v>228</v>
      </c>
      <c r="G230" s="66" t="s">
        <v>443</v>
      </c>
      <c r="H230" s="66" t="s">
        <v>44</v>
      </c>
      <c r="I230" s="66" t="s">
        <v>462</v>
      </c>
      <c r="J230" s="66" t="s">
        <v>200</v>
      </c>
      <c r="K230" s="66">
        <v>4.3</v>
      </c>
      <c r="L230" s="297">
        <f t="shared" si="18"/>
        <v>0</v>
      </c>
      <c r="M230" s="219" t="s">
        <v>491</v>
      </c>
      <c r="N230" s="218">
        <f>IF(OR(M230="nio",M230="eigen dienst"),0,IF(M230&gt;0,M230*K230/O230,0))*VLOOKUP(B230,'2-Kosten per locatie'!$A$14:$C$34,3,FALSE)</f>
        <v>0</v>
      </c>
      <c r="O230" s="298">
        <f>IF(OR(M230="nio",M230="eigen dienst"),0,IF(M230&gt;0,VLOOKUP(H230,'3-Productie normen'!A:J,VLOOKUP(M230,'3-Productie normen'!$B$34:$C$35,2,FALSE),FALSE)))</f>
        <v>0</v>
      </c>
      <c r="P230" s="299" t="str">
        <f>VLOOKUP(H230,'3-Productie normen'!A:L,12,FALSE)</f>
        <v>V</v>
      </c>
      <c r="Q230" s="299"/>
      <c r="S230" s="300">
        <f t="shared" si="19"/>
        <v>0</v>
      </c>
    </row>
    <row r="231" spans="1:19" ht="14.15" customHeight="1">
      <c r="A231" s="70">
        <v>231</v>
      </c>
      <c r="B231" s="66" t="s">
        <v>217</v>
      </c>
      <c r="C231" s="464" t="s">
        <v>489</v>
      </c>
      <c r="D231" s="464" t="s">
        <v>617</v>
      </c>
      <c r="E231" s="66" t="s">
        <v>587</v>
      </c>
      <c r="F231" s="66" t="s">
        <v>229</v>
      </c>
      <c r="G231" s="66" t="s">
        <v>406</v>
      </c>
      <c r="H231" s="66" t="s">
        <v>45</v>
      </c>
      <c r="I231" s="66" t="s">
        <v>462</v>
      </c>
      <c r="J231" s="66" t="s">
        <v>200</v>
      </c>
      <c r="K231" s="66">
        <v>84.2</v>
      </c>
      <c r="L231" s="297">
        <f t="shared" si="18"/>
        <v>200</v>
      </c>
      <c r="M231" s="219">
        <v>200</v>
      </c>
      <c r="N231" s="218" t="e">
        <f>IF(OR(M231="nio",M231="eigen dienst"),0,IF(M231&gt;0,M231*K231/O231,0))*VLOOKUP(B231,'2-Kosten per locatie'!$A$14:$C$34,3,FALSE)</f>
        <v>#DIV/0!</v>
      </c>
      <c r="O231" s="298">
        <f>IF(OR(M231="nio",M231="eigen dienst"),0,IF(M231&gt;0,VLOOKUP(H231,'3-Productie normen'!A:J,VLOOKUP(M231,'3-Productie normen'!$B$34:$C$35,2,FALSE),FALSE)))</f>
        <v>0</v>
      </c>
      <c r="P231" s="299" t="str">
        <f>VLOOKUP(H231,'3-Productie normen'!A:L,12,FALSE)</f>
        <v>L</v>
      </c>
      <c r="Q231" s="299"/>
      <c r="S231" s="300">
        <f t="shared" si="19"/>
        <v>16840</v>
      </c>
    </row>
    <row r="232" spans="1:19" ht="14.15" hidden="1" customHeight="1">
      <c r="A232" s="70">
        <v>232</v>
      </c>
      <c r="B232" s="66" t="s">
        <v>217</v>
      </c>
      <c r="C232" s="464" t="s">
        <v>489</v>
      </c>
      <c r="D232" s="464" t="s">
        <v>617</v>
      </c>
      <c r="E232" s="66" t="s">
        <v>587</v>
      </c>
      <c r="F232" s="66" t="s">
        <v>230</v>
      </c>
      <c r="G232" s="66" t="s">
        <v>411</v>
      </c>
      <c r="H232" s="66" t="s">
        <v>492</v>
      </c>
      <c r="I232" s="66" t="s">
        <v>465</v>
      </c>
      <c r="J232" s="66" t="s">
        <v>70</v>
      </c>
      <c r="K232" s="66">
        <v>5.8</v>
      </c>
      <c r="L232" s="297">
        <f t="shared" si="18"/>
        <v>0</v>
      </c>
      <c r="M232" s="219" t="s">
        <v>491</v>
      </c>
      <c r="N232" s="218">
        <f>IF(OR(M232="nio",M232="eigen dienst"),0,IF(M232&gt;0,M232*K232/O232,0))*VLOOKUP(B232,'2-Kosten per locatie'!$A$14:$C$34,3,FALSE)</f>
        <v>0</v>
      </c>
      <c r="O232" s="298">
        <f>IF(OR(M232="nio",M232="eigen dienst"),0,IF(M232&gt;0,VLOOKUP(H232,'3-Productie normen'!A:J,VLOOKUP(M232,'3-Productie normen'!$B$34:$C$35,2,FALSE),FALSE)))</f>
        <v>0</v>
      </c>
      <c r="P232" s="299">
        <f>VLOOKUP(H232,'3-Productie normen'!A:L,12,FALSE)</f>
        <v>0</v>
      </c>
      <c r="Q232" s="299"/>
      <c r="S232" s="300">
        <f t="shared" si="19"/>
        <v>0</v>
      </c>
    </row>
    <row r="233" spans="1:19" ht="14.15" hidden="1" customHeight="1">
      <c r="A233" s="70">
        <v>233</v>
      </c>
      <c r="B233" s="66" t="s">
        <v>217</v>
      </c>
      <c r="C233" s="464" t="s">
        <v>489</v>
      </c>
      <c r="D233" s="464" t="s">
        <v>617</v>
      </c>
      <c r="E233" s="66" t="s">
        <v>587</v>
      </c>
      <c r="F233" s="66" t="s">
        <v>231</v>
      </c>
      <c r="G233" s="66" t="s">
        <v>411</v>
      </c>
      <c r="H233" s="66" t="s">
        <v>492</v>
      </c>
      <c r="I233" s="66" t="s">
        <v>461</v>
      </c>
      <c r="J233" s="66" t="s">
        <v>200</v>
      </c>
      <c r="K233" s="66">
        <v>13.1</v>
      </c>
      <c r="L233" s="297">
        <f t="shared" si="18"/>
        <v>0</v>
      </c>
      <c r="M233" s="219" t="s">
        <v>491</v>
      </c>
      <c r="N233" s="218">
        <f>IF(OR(M233="nio",M233="eigen dienst"),0,IF(M233&gt;0,M233*K233/O233,0))*VLOOKUP(B233,'2-Kosten per locatie'!$A$14:$C$34,3,FALSE)</f>
        <v>0</v>
      </c>
      <c r="O233" s="298">
        <f>IF(OR(M233="nio",M233="eigen dienst"),0,IF(M233&gt;0,VLOOKUP(H233,'3-Productie normen'!A:J,VLOOKUP(M233,'3-Productie normen'!$B$34:$C$35,2,FALSE),FALSE)))</f>
        <v>0</v>
      </c>
      <c r="P233" s="299">
        <f>VLOOKUP(H233,'3-Productie normen'!A:L,12,FALSE)</f>
        <v>0</v>
      </c>
      <c r="Q233" s="299"/>
      <c r="S233" s="300">
        <f t="shared" si="19"/>
        <v>0</v>
      </c>
    </row>
    <row r="234" spans="1:19" ht="14.15" hidden="1" customHeight="1">
      <c r="A234" s="70">
        <v>234</v>
      </c>
      <c r="B234" s="66" t="s">
        <v>217</v>
      </c>
      <c r="C234" s="464" t="s">
        <v>489</v>
      </c>
      <c r="D234" s="464" t="s">
        <v>617</v>
      </c>
      <c r="E234" s="66" t="s">
        <v>587</v>
      </c>
      <c r="F234" s="66" t="s">
        <v>232</v>
      </c>
      <c r="G234" s="66" t="s">
        <v>411</v>
      </c>
      <c r="H234" s="66" t="s">
        <v>492</v>
      </c>
      <c r="I234" s="66" t="s">
        <v>465</v>
      </c>
      <c r="J234" s="66" t="s">
        <v>70</v>
      </c>
      <c r="K234" s="66">
        <v>3</v>
      </c>
      <c r="L234" s="297">
        <f t="shared" si="18"/>
        <v>0</v>
      </c>
      <c r="M234" s="219" t="s">
        <v>491</v>
      </c>
      <c r="N234" s="218">
        <f>IF(OR(M234="nio",M234="eigen dienst"),0,IF(M234&gt;0,M234*K234/O234,0))*VLOOKUP(B234,'2-Kosten per locatie'!$A$14:$C$34,3,FALSE)</f>
        <v>0</v>
      </c>
      <c r="O234" s="298">
        <f>IF(OR(M234="nio",M234="eigen dienst"),0,IF(M234&gt;0,VLOOKUP(H234,'3-Productie normen'!A:J,VLOOKUP(M234,'3-Productie normen'!$B$34:$C$35,2,FALSE),FALSE)))</f>
        <v>0</v>
      </c>
      <c r="P234" s="299">
        <f>VLOOKUP(H234,'3-Productie normen'!A:L,12,FALSE)</f>
        <v>0</v>
      </c>
      <c r="Q234" s="299"/>
      <c r="S234" s="300">
        <f t="shared" si="19"/>
        <v>0</v>
      </c>
    </row>
    <row r="235" spans="1:19" ht="14.15" hidden="1" customHeight="1">
      <c r="A235" s="70">
        <v>235</v>
      </c>
      <c r="B235" s="66" t="s">
        <v>217</v>
      </c>
      <c r="C235" s="464" t="s">
        <v>489</v>
      </c>
      <c r="D235" s="464" t="s">
        <v>617</v>
      </c>
      <c r="E235" s="66" t="s">
        <v>587</v>
      </c>
      <c r="F235" s="66" t="s">
        <v>233</v>
      </c>
      <c r="G235" s="66" t="s">
        <v>416</v>
      </c>
      <c r="H235" s="66" t="s">
        <v>492</v>
      </c>
      <c r="I235" s="66" t="s">
        <v>465</v>
      </c>
      <c r="J235" s="66" t="s">
        <v>70</v>
      </c>
      <c r="K235" s="66">
        <v>7.1</v>
      </c>
      <c r="L235" s="297">
        <f t="shared" si="18"/>
        <v>0</v>
      </c>
      <c r="M235" s="219" t="s">
        <v>491</v>
      </c>
      <c r="N235" s="218">
        <f>IF(OR(M235="nio",M235="eigen dienst"),0,IF(M235&gt;0,M235*K235/O235,0))*VLOOKUP(B235,'2-Kosten per locatie'!$A$14:$C$34,3,FALSE)</f>
        <v>0</v>
      </c>
      <c r="O235" s="298">
        <f>IF(OR(M235="nio",M235="eigen dienst"),0,IF(M235&gt;0,VLOOKUP(H235,'3-Productie normen'!A:J,VLOOKUP(M235,'3-Productie normen'!$B$34:$C$35,2,FALSE),FALSE)))</f>
        <v>0</v>
      </c>
      <c r="P235" s="299">
        <f>VLOOKUP(H235,'3-Productie normen'!A:L,12,FALSE)</f>
        <v>0</v>
      </c>
      <c r="Q235" s="299"/>
      <c r="S235" s="300">
        <f t="shared" si="19"/>
        <v>0</v>
      </c>
    </row>
    <row r="236" spans="1:19" ht="14.15" hidden="1" customHeight="1">
      <c r="A236" s="70">
        <v>236</v>
      </c>
      <c r="B236" s="66" t="s">
        <v>217</v>
      </c>
      <c r="C236" s="464" t="s">
        <v>489</v>
      </c>
      <c r="D236" s="464" t="s">
        <v>617</v>
      </c>
      <c r="E236" s="66" t="s">
        <v>587</v>
      </c>
      <c r="F236" s="66" t="s">
        <v>234</v>
      </c>
      <c r="G236" s="66" t="s">
        <v>411</v>
      </c>
      <c r="H236" s="66" t="s">
        <v>492</v>
      </c>
      <c r="I236" s="66" t="s">
        <v>72</v>
      </c>
      <c r="J236" s="66" t="s">
        <v>200</v>
      </c>
      <c r="K236" s="66">
        <v>21.2</v>
      </c>
      <c r="L236" s="297">
        <f t="shared" si="18"/>
        <v>0</v>
      </c>
      <c r="M236" s="219" t="s">
        <v>491</v>
      </c>
      <c r="N236" s="218">
        <f>IF(OR(M236="nio",M236="eigen dienst"),0,IF(M236&gt;0,M236*K236/O236,0))*VLOOKUP(B236,'2-Kosten per locatie'!$A$14:$C$34,3,FALSE)</f>
        <v>0</v>
      </c>
      <c r="O236" s="298">
        <f>IF(OR(M236="nio",M236="eigen dienst"),0,IF(M236&gt;0,VLOOKUP(H236,'3-Productie normen'!A:J,VLOOKUP(M236,'3-Productie normen'!$B$34:$C$35,2,FALSE),FALSE)))</f>
        <v>0</v>
      </c>
      <c r="P236" s="299">
        <f>VLOOKUP(H236,'3-Productie normen'!A:L,12,FALSE)</f>
        <v>0</v>
      </c>
      <c r="Q236" s="299"/>
      <c r="S236" s="300">
        <f t="shared" si="19"/>
        <v>0</v>
      </c>
    </row>
    <row r="237" spans="1:19" ht="14.15" customHeight="1">
      <c r="A237" s="70">
        <v>237</v>
      </c>
      <c r="B237" s="66" t="s">
        <v>217</v>
      </c>
      <c r="C237" s="464" t="s">
        <v>489</v>
      </c>
      <c r="D237" s="464" t="s">
        <v>617</v>
      </c>
      <c r="E237" s="66" t="s">
        <v>587</v>
      </c>
      <c r="F237" s="66" t="s">
        <v>235</v>
      </c>
      <c r="G237" s="66" t="s">
        <v>408</v>
      </c>
      <c r="H237" s="66" t="s">
        <v>469</v>
      </c>
      <c r="I237" s="66" t="s">
        <v>465</v>
      </c>
      <c r="J237" s="66" t="s">
        <v>70</v>
      </c>
      <c r="K237" s="66">
        <v>61.9</v>
      </c>
      <c r="L237" s="297">
        <f t="shared" si="18"/>
        <v>200</v>
      </c>
      <c r="M237" s="219">
        <v>200</v>
      </c>
      <c r="N237" s="218" t="e">
        <f>IF(OR(M237="nio",M237="eigen dienst"),0,IF(M237&gt;0,M237*K237/O237,0))*VLOOKUP(B237,'2-Kosten per locatie'!$A$14:$C$34,3,FALSE)</f>
        <v>#DIV/0!</v>
      </c>
      <c r="O237" s="298">
        <f>IF(OR(M237="nio",M237="eigen dienst"),0,IF(M237&gt;0,VLOOKUP(H237,'3-Productie normen'!A:J,VLOOKUP(M237,'3-Productie normen'!$B$34:$C$35,2,FALSE),FALSE)))</f>
        <v>0</v>
      </c>
      <c r="P237" s="299" t="str">
        <f>VLOOKUP(H237,'3-Productie normen'!A:L,12,FALSE)</f>
        <v>L</v>
      </c>
      <c r="Q237" s="299"/>
      <c r="S237" s="300">
        <f t="shared" si="19"/>
        <v>12380</v>
      </c>
    </row>
    <row r="238" spans="1:19" ht="14.15" customHeight="1">
      <c r="A238" s="70">
        <v>238</v>
      </c>
      <c r="B238" s="66" t="s">
        <v>217</v>
      </c>
      <c r="C238" s="464" t="s">
        <v>489</v>
      </c>
      <c r="D238" s="464" t="s">
        <v>617</v>
      </c>
      <c r="E238" s="66" t="s">
        <v>587</v>
      </c>
      <c r="F238" s="66" t="s">
        <v>236</v>
      </c>
      <c r="G238" s="66" t="s">
        <v>408</v>
      </c>
      <c r="H238" s="66" t="s">
        <v>469</v>
      </c>
      <c r="I238" s="66" t="s">
        <v>465</v>
      </c>
      <c r="J238" s="66" t="s">
        <v>70</v>
      </c>
      <c r="K238" s="66">
        <v>61.9</v>
      </c>
      <c r="L238" s="297">
        <f t="shared" si="18"/>
        <v>200</v>
      </c>
      <c r="M238" s="219">
        <v>200</v>
      </c>
      <c r="N238" s="218" t="e">
        <f>IF(OR(M238="nio",M238="eigen dienst"),0,IF(M238&gt;0,M238*K238/O238,0))*VLOOKUP(B238,'2-Kosten per locatie'!$A$14:$C$34,3,FALSE)</f>
        <v>#DIV/0!</v>
      </c>
      <c r="O238" s="298">
        <f>IF(OR(M238="nio",M238="eigen dienst"),0,IF(M238&gt;0,VLOOKUP(H238,'3-Productie normen'!A:J,VLOOKUP(M238,'3-Productie normen'!$B$34:$C$35,2,FALSE),FALSE)))</f>
        <v>0</v>
      </c>
      <c r="P238" s="299" t="str">
        <f>VLOOKUP(H238,'3-Productie normen'!A:L,12,FALSE)</f>
        <v>L</v>
      </c>
      <c r="Q238" s="299"/>
      <c r="S238" s="300">
        <f t="shared" si="19"/>
        <v>12380</v>
      </c>
    </row>
    <row r="239" spans="1:19" ht="14.15" customHeight="1">
      <c r="A239" s="70">
        <v>239</v>
      </c>
      <c r="B239" s="66" t="s">
        <v>217</v>
      </c>
      <c r="C239" s="464" t="s">
        <v>489</v>
      </c>
      <c r="D239" s="464" t="s">
        <v>617</v>
      </c>
      <c r="E239" s="66" t="s">
        <v>587</v>
      </c>
      <c r="F239" s="66" t="s">
        <v>237</v>
      </c>
      <c r="G239" s="66" t="s">
        <v>47</v>
      </c>
      <c r="H239" s="66" t="s">
        <v>47</v>
      </c>
      <c r="I239" s="66" t="s">
        <v>465</v>
      </c>
      <c r="J239" s="66" t="s">
        <v>70</v>
      </c>
      <c r="K239" s="66">
        <v>5.8</v>
      </c>
      <c r="L239" s="297">
        <f t="shared" ref="L239:L302" si="20">SUM(M239:M239)</f>
        <v>200</v>
      </c>
      <c r="M239" s="219">
        <v>200</v>
      </c>
      <c r="N239" s="218" t="e">
        <f>IF(OR(M239="nio",M239="eigen dienst"),0,IF(M239&gt;0,M239*K239/O239,0))*VLOOKUP(B239,'2-Kosten per locatie'!$A$14:$C$34,3,FALSE)</f>
        <v>#DIV/0!</v>
      </c>
      <c r="O239" s="298">
        <f>IF(OR(M239="nio",M239="eigen dienst"),0,IF(M239&gt;0,VLOOKUP(H239,'3-Productie normen'!A:J,VLOOKUP(M239,'3-Productie normen'!$B$34:$C$35,2,FALSE),FALSE)))</f>
        <v>0</v>
      </c>
      <c r="P239" s="299" t="str">
        <f>VLOOKUP(H239,'3-Productie normen'!A:L,12,FALSE)</f>
        <v>V</v>
      </c>
      <c r="Q239" s="299"/>
      <c r="S239" s="300">
        <f t="shared" ref="S239:S302" si="21">L239*K239</f>
        <v>1160</v>
      </c>
    </row>
    <row r="240" spans="1:19" ht="14.15" customHeight="1">
      <c r="A240" s="70">
        <v>240</v>
      </c>
      <c r="B240" s="66" t="s">
        <v>217</v>
      </c>
      <c r="C240" s="464" t="s">
        <v>489</v>
      </c>
      <c r="D240" s="464" t="s">
        <v>617</v>
      </c>
      <c r="E240" s="66" t="s">
        <v>587</v>
      </c>
      <c r="F240" s="66" t="s">
        <v>221</v>
      </c>
      <c r="G240" s="66" t="s">
        <v>414</v>
      </c>
      <c r="H240" s="66" t="s">
        <v>43</v>
      </c>
      <c r="I240" s="66" t="s">
        <v>465</v>
      </c>
      <c r="J240" s="66" t="s">
        <v>70</v>
      </c>
      <c r="K240" s="66">
        <v>16.600000000000001</v>
      </c>
      <c r="L240" s="297">
        <f t="shared" si="20"/>
        <v>200</v>
      </c>
      <c r="M240" s="219">
        <v>200</v>
      </c>
      <c r="N240" s="218" t="e">
        <f>IF(OR(M240="nio",M240="eigen dienst"),0,IF(M240&gt;0,M240*K240/O240,0))*VLOOKUP(B240,'2-Kosten per locatie'!$A$14:$C$34,3,FALSE)</f>
        <v>#DIV/0!</v>
      </c>
      <c r="O240" s="298">
        <f>IF(OR(M240="nio",M240="eigen dienst"),0,IF(M240&gt;0,VLOOKUP(H240,'3-Productie normen'!A:J,VLOOKUP(M240,'3-Productie normen'!$B$34:$C$35,2,FALSE),FALSE)))</f>
        <v>0</v>
      </c>
      <c r="P240" s="299" t="str">
        <f>VLOOKUP(H240,'3-Productie normen'!A:L,12,FALSE)</f>
        <v>B</v>
      </c>
      <c r="Q240" s="299"/>
      <c r="S240" s="300">
        <f t="shared" si="21"/>
        <v>3320.0000000000005</v>
      </c>
    </row>
    <row r="241" spans="1:19" ht="14.15" customHeight="1">
      <c r="A241" s="70">
        <v>241</v>
      </c>
      <c r="B241" s="66" t="s">
        <v>217</v>
      </c>
      <c r="C241" s="464" t="s">
        <v>489</v>
      </c>
      <c r="D241" s="464" t="s">
        <v>617</v>
      </c>
      <c r="E241" s="66" t="s">
        <v>587</v>
      </c>
      <c r="F241" s="66" t="s">
        <v>238</v>
      </c>
      <c r="G241" s="66" t="s">
        <v>423</v>
      </c>
      <c r="H241" s="66" t="s">
        <v>37</v>
      </c>
      <c r="I241" s="66" t="s">
        <v>463</v>
      </c>
      <c r="J241" s="66" t="s">
        <v>179</v>
      </c>
      <c r="K241" s="66">
        <v>2</v>
      </c>
      <c r="L241" s="297">
        <f t="shared" si="20"/>
        <v>200</v>
      </c>
      <c r="M241" s="219">
        <v>200</v>
      </c>
      <c r="N241" s="218" t="e">
        <f>IF(OR(M241="nio",M241="eigen dienst"),0,IF(M241&gt;0,M241*K241/O241,0))*VLOOKUP(B241,'2-Kosten per locatie'!$A$14:$C$34,3,FALSE)</f>
        <v>#DIV/0!</v>
      </c>
      <c r="O241" s="298">
        <f>IF(OR(M241="nio",M241="eigen dienst"),0,IF(M241&gt;0,VLOOKUP(H241,'3-Productie normen'!A:J,VLOOKUP(M241,'3-Productie normen'!$B$34:$C$35,2,FALSE),FALSE)))</f>
        <v>0</v>
      </c>
      <c r="P241" s="299" t="str">
        <f>VLOOKUP(H241,'3-Productie normen'!A:L,12,FALSE)</f>
        <v>S</v>
      </c>
      <c r="Q241" s="299"/>
      <c r="S241" s="300">
        <f t="shared" si="21"/>
        <v>400</v>
      </c>
    </row>
    <row r="242" spans="1:19" ht="14.15" customHeight="1">
      <c r="A242" s="70">
        <v>242</v>
      </c>
      <c r="B242" s="66" t="s">
        <v>217</v>
      </c>
      <c r="C242" s="464" t="s">
        <v>489</v>
      </c>
      <c r="D242" s="464" t="s">
        <v>617</v>
      </c>
      <c r="E242" s="66" t="s">
        <v>587</v>
      </c>
      <c r="F242" s="66" t="s">
        <v>390</v>
      </c>
      <c r="G242" s="66" t="s">
        <v>422</v>
      </c>
      <c r="H242" s="66" t="s">
        <v>39</v>
      </c>
      <c r="I242" s="66" t="s">
        <v>463</v>
      </c>
      <c r="J242" s="66" t="s">
        <v>200</v>
      </c>
      <c r="K242" s="66">
        <v>4.4000000000000004</v>
      </c>
      <c r="L242" s="297">
        <f t="shared" si="20"/>
        <v>200</v>
      </c>
      <c r="M242" s="219">
        <v>200</v>
      </c>
      <c r="N242" s="218" t="e">
        <f>IF(OR(M242="nio",M242="eigen dienst"),0,IF(M242&gt;0,M242*K242/O242,0))*VLOOKUP(B242,'2-Kosten per locatie'!$A$14:$C$34,3,FALSE)</f>
        <v>#DIV/0!</v>
      </c>
      <c r="O242" s="298">
        <f>IF(OR(M242="nio",M242="eigen dienst"),0,IF(M242&gt;0,VLOOKUP(H242,'3-Productie normen'!A:J,VLOOKUP(M242,'3-Productie normen'!$B$34:$C$35,2,FALSE),FALSE)))</f>
        <v>0</v>
      </c>
      <c r="P242" s="299" t="str">
        <f>VLOOKUP(H242,'3-Productie normen'!A:L,12,FALSE)</f>
        <v>V</v>
      </c>
      <c r="Q242" s="299"/>
      <c r="S242" s="300">
        <f t="shared" si="21"/>
        <v>880.00000000000011</v>
      </c>
    </row>
    <row r="243" spans="1:19" ht="14.15" customHeight="1">
      <c r="A243" s="70">
        <v>243</v>
      </c>
      <c r="B243" s="66" t="s">
        <v>217</v>
      </c>
      <c r="C243" s="464" t="s">
        <v>489</v>
      </c>
      <c r="D243" s="464" t="s">
        <v>617</v>
      </c>
      <c r="E243" s="66" t="s">
        <v>587</v>
      </c>
      <c r="F243" s="66" t="s">
        <v>239</v>
      </c>
      <c r="G243" s="66" t="s">
        <v>414</v>
      </c>
      <c r="H243" s="66" t="s">
        <v>43</v>
      </c>
      <c r="I243" s="66" t="s">
        <v>463</v>
      </c>
      <c r="J243" s="66" t="s">
        <v>200</v>
      </c>
      <c r="K243" s="66">
        <v>22</v>
      </c>
      <c r="L243" s="297">
        <f t="shared" si="20"/>
        <v>200</v>
      </c>
      <c r="M243" s="219">
        <v>200</v>
      </c>
      <c r="N243" s="218" t="e">
        <f>IF(OR(M243="nio",M243="eigen dienst"),0,IF(M243&gt;0,M243*K243/O243,0))*VLOOKUP(B243,'2-Kosten per locatie'!$A$14:$C$34,3,FALSE)</f>
        <v>#DIV/0!</v>
      </c>
      <c r="O243" s="298">
        <f>IF(OR(M243="nio",M243="eigen dienst"),0,IF(M243&gt;0,VLOOKUP(H243,'3-Productie normen'!A:J,VLOOKUP(M243,'3-Productie normen'!$B$34:$C$35,2,FALSE),FALSE)))</f>
        <v>0</v>
      </c>
      <c r="P243" s="299" t="str">
        <f>VLOOKUP(H243,'3-Productie normen'!A:L,12,FALSE)</f>
        <v>B</v>
      </c>
      <c r="Q243" s="299"/>
      <c r="S243" s="300">
        <f t="shared" si="21"/>
        <v>4400</v>
      </c>
    </row>
    <row r="244" spans="1:19" ht="14.15" customHeight="1">
      <c r="A244" s="70">
        <v>244</v>
      </c>
      <c r="B244" s="66" t="s">
        <v>217</v>
      </c>
      <c r="C244" s="464" t="s">
        <v>489</v>
      </c>
      <c r="D244" s="464" t="s">
        <v>617</v>
      </c>
      <c r="E244" s="66" t="s">
        <v>587</v>
      </c>
      <c r="F244" s="66" t="s">
        <v>240</v>
      </c>
      <c r="G244" s="66" t="s">
        <v>408</v>
      </c>
      <c r="H244" s="66" t="s">
        <v>469</v>
      </c>
      <c r="I244" s="66" t="s">
        <v>465</v>
      </c>
      <c r="J244" s="66" t="s">
        <v>70</v>
      </c>
      <c r="K244" s="66">
        <v>61.9</v>
      </c>
      <c r="L244" s="297">
        <f t="shared" si="20"/>
        <v>200</v>
      </c>
      <c r="M244" s="219">
        <v>200</v>
      </c>
      <c r="N244" s="218" t="e">
        <f>IF(OR(M244="nio",M244="eigen dienst"),0,IF(M244&gt;0,M244*K244/O244,0))*VLOOKUP(B244,'2-Kosten per locatie'!$A$14:$C$34,3,FALSE)</f>
        <v>#DIV/0!</v>
      </c>
      <c r="O244" s="298">
        <f>IF(OR(M244="nio",M244="eigen dienst"),0,IF(M244&gt;0,VLOOKUP(H244,'3-Productie normen'!A:J,VLOOKUP(M244,'3-Productie normen'!$B$34:$C$35,2,FALSE),FALSE)))</f>
        <v>0</v>
      </c>
      <c r="P244" s="299" t="str">
        <f>VLOOKUP(H244,'3-Productie normen'!A:L,12,FALSE)</f>
        <v>L</v>
      </c>
      <c r="Q244" s="299"/>
      <c r="S244" s="300">
        <f t="shared" si="21"/>
        <v>12380</v>
      </c>
    </row>
    <row r="245" spans="1:19" ht="14.15" customHeight="1">
      <c r="A245" s="70">
        <v>245</v>
      </c>
      <c r="B245" s="66" t="s">
        <v>217</v>
      </c>
      <c r="C245" s="464" t="s">
        <v>489</v>
      </c>
      <c r="D245" s="464" t="s">
        <v>617</v>
      </c>
      <c r="E245" s="66" t="s">
        <v>587</v>
      </c>
      <c r="F245" s="66" t="s">
        <v>241</v>
      </c>
      <c r="G245" s="66" t="s">
        <v>408</v>
      </c>
      <c r="H245" s="66" t="s">
        <v>469</v>
      </c>
      <c r="I245" s="66" t="s">
        <v>465</v>
      </c>
      <c r="J245" s="66" t="s">
        <v>70</v>
      </c>
      <c r="K245" s="66">
        <v>69.900000000000006</v>
      </c>
      <c r="L245" s="297">
        <f t="shared" si="20"/>
        <v>200</v>
      </c>
      <c r="M245" s="219">
        <v>200</v>
      </c>
      <c r="N245" s="218" t="e">
        <f>IF(OR(M245="nio",M245="eigen dienst"),0,IF(M245&gt;0,M245*K245/O245,0))*VLOOKUP(B245,'2-Kosten per locatie'!$A$14:$C$34,3,FALSE)</f>
        <v>#DIV/0!</v>
      </c>
      <c r="O245" s="298">
        <f>IF(OR(M245="nio",M245="eigen dienst"),0,IF(M245&gt;0,VLOOKUP(H245,'3-Productie normen'!A:J,VLOOKUP(M245,'3-Productie normen'!$B$34:$C$35,2,FALSE),FALSE)))</f>
        <v>0</v>
      </c>
      <c r="P245" s="299" t="str">
        <f>VLOOKUP(H245,'3-Productie normen'!A:L,12,FALSE)</f>
        <v>L</v>
      </c>
      <c r="Q245" s="299"/>
      <c r="S245" s="300">
        <f t="shared" si="21"/>
        <v>13980.000000000002</v>
      </c>
    </row>
    <row r="246" spans="1:19" ht="14.15" customHeight="1">
      <c r="A246" s="70">
        <v>246</v>
      </c>
      <c r="B246" s="66" t="s">
        <v>217</v>
      </c>
      <c r="C246" s="464" t="s">
        <v>489</v>
      </c>
      <c r="D246" s="464" t="s">
        <v>617</v>
      </c>
      <c r="E246" s="66" t="s">
        <v>587</v>
      </c>
      <c r="F246" s="66" t="s">
        <v>242</v>
      </c>
      <c r="G246" s="66" t="s">
        <v>405</v>
      </c>
      <c r="H246" s="66" t="s">
        <v>39</v>
      </c>
      <c r="I246" s="66" t="s">
        <v>465</v>
      </c>
      <c r="J246" s="66" t="s">
        <v>70</v>
      </c>
      <c r="K246" s="66">
        <v>89.3</v>
      </c>
      <c r="L246" s="297">
        <f t="shared" si="20"/>
        <v>200</v>
      </c>
      <c r="M246" s="219">
        <v>200</v>
      </c>
      <c r="N246" s="218" t="e">
        <f>IF(OR(M246="nio",M246="eigen dienst"),0,IF(M246&gt;0,M246*K246/O246,0))*VLOOKUP(B246,'2-Kosten per locatie'!$A$14:$C$34,3,FALSE)</f>
        <v>#DIV/0!</v>
      </c>
      <c r="O246" s="298">
        <f>IF(OR(M246="nio",M246="eigen dienst"),0,IF(M246&gt;0,VLOOKUP(H246,'3-Productie normen'!A:J,VLOOKUP(M246,'3-Productie normen'!$B$34:$C$35,2,FALSE),FALSE)))</f>
        <v>0</v>
      </c>
      <c r="P246" s="299" t="str">
        <f>VLOOKUP(H246,'3-Productie normen'!A:L,12,FALSE)</f>
        <v>V</v>
      </c>
      <c r="Q246" s="299"/>
      <c r="S246" s="300">
        <f t="shared" si="21"/>
        <v>17860</v>
      </c>
    </row>
    <row r="247" spans="1:19" ht="14.15" customHeight="1">
      <c r="A247" s="70">
        <v>247</v>
      </c>
      <c r="B247" s="66" t="s">
        <v>217</v>
      </c>
      <c r="C247" s="464" t="s">
        <v>489</v>
      </c>
      <c r="D247" s="464" t="s">
        <v>617</v>
      </c>
      <c r="E247" s="66" t="s">
        <v>587</v>
      </c>
      <c r="F247" s="66" t="s">
        <v>243</v>
      </c>
      <c r="G247" s="66" t="s">
        <v>413</v>
      </c>
      <c r="H247" s="66" t="s">
        <v>413</v>
      </c>
      <c r="I247" s="66" t="s">
        <v>465</v>
      </c>
      <c r="J247" s="66" t="s">
        <v>70</v>
      </c>
      <c r="K247" s="66">
        <v>105</v>
      </c>
      <c r="L247" s="297">
        <f t="shared" si="20"/>
        <v>200</v>
      </c>
      <c r="M247" s="219">
        <v>200</v>
      </c>
      <c r="N247" s="218" t="e">
        <f>IF(OR(M247="nio",M247="eigen dienst"),0,IF(M247&gt;0,M247*K247/O247,0))*VLOOKUP(B247,'2-Kosten per locatie'!$A$14:$C$34,3,FALSE)</f>
        <v>#DIV/0!</v>
      </c>
      <c r="O247" s="298">
        <f>IF(OR(M247="nio",M247="eigen dienst"),0,IF(M247&gt;0,VLOOKUP(H247,'3-Productie normen'!A:J,VLOOKUP(M247,'3-Productie normen'!$B$34:$C$35,2,FALSE),FALSE)))</f>
        <v>0</v>
      </c>
      <c r="P247" s="299" t="str">
        <f>VLOOKUP(H247,'3-Productie normen'!A:L,12,FALSE)</f>
        <v>V</v>
      </c>
      <c r="Q247" s="299"/>
      <c r="S247" s="300">
        <f t="shared" si="21"/>
        <v>21000</v>
      </c>
    </row>
    <row r="248" spans="1:19" ht="14.15" customHeight="1">
      <c r="A248" s="70">
        <v>248</v>
      </c>
      <c r="B248" s="66" t="s">
        <v>217</v>
      </c>
      <c r="C248" s="464" t="s">
        <v>489</v>
      </c>
      <c r="D248" s="464" t="s">
        <v>617</v>
      </c>
      <c r="E248" s="66" t="s">
        <v>587</v>
      </c>
      <c r="F248" s="66" t="s">
        <v>473</v>
      </c>
      <c r="G248" s="66" t="s">
        <v>409</v>
      </c>
      <c r="H248" s="66" t="s">
        <v>35</v>
      </c>
      <c r="I248" s="66" t="s">
        <v>465</v>
      </c>
      <c r="J248" s="66" t="s">
        <v>70</v>
      </c>
      <c r="K248" s="66">
        <v>15</v>
      </c>
      <c r="L248" s="297">
        <f t="shared" si="20"/>
        <v>200</v>
      </c>
      <c r="M248" s="219">
        <v>200</v>
      </c>
      <c r="N248" s="218" t="e">
        <f>IF(OR(M248="nio",M248="eigen dienst"),0,IF(M248&gt;0,M248*K248/O248,0))*VLOOKUP(B248,'2-Kosten per locatie'!$A$14:$C$34,3,FALSE)</f>
        <v>#DIV/0!</v>
      </c>
      <c r="O248" s="298">
        <f>IF(OR(M248="nio",M248="eigen dienst"),0,IF(M248&gt;0,VLOOKUP(H248,'3-Productie normen'!A:J,VLOOKUP(M248,'3-Productie normen'!$B$34:$C$35,2,FALSE),FALSE)))</f>
        <v>0</v>
      </c>
      <c r="P248" s="299" t="str">
        <f>VLOOKUP(H248,'3-Productie normen'!A:L,12,FALSE)</f>
        <v>B</v>
      </c>
      <c r="Q248" s="299"/>
      <c r="S248" s="300">
        <f t="shared" si="21"/>
        <v>3000</v>
      </c>
    </row>
    <row r="249" spans="1:19" ht="14.15" customHeight="1">
      <c r="A249" s="70">
        <v>249</v>
      </c>
      <c r="B249" s="66" t="s">
        <v>217</v>
      </c>
      <c r="C249" s="464" t="s">
        <v>489</v>
      </c>
      <c r="D249" s="464" t="s">
        <v>617</v>
      </c>
      <c r="E249" s="66" t="s">
        <v>587</v>
      </c>
      <c r="F249" s="66" t="s">
        <v>244</v>
      </c>
      <c r="G249" s="66" t="s">
        <v>412</v>
      </c>
      <c r="H249" s="66" t="s">
        <v>41</v>
      </c>
      <c r="I249" s="66" t="s">
        <v>465</v>
      </c>
      <c r="J249" s="66" t="s">
        <v>70</v>
      </c>
      <c r="K249" s="66">
        <v>5.3</v>
      </c>
      <c r="L249" s="297">
        <f t="shared" si="20"/>
        <v>200</v>
      </c>
      <c r="M249" s="219">
        <v>200</v>
      </c>
      <c r="N249" s="218" t="e">
        <f>IF(OR(M249="nio",M249="eigen dienst"),0,IF(M249&gt;0,M249*K249/O249,0))*VLOOKUP(B249,'2-Kosten per locatie'!$A$14:$C$34,3,FALSE)</f>
        <v>#DIV/0!</v>
      </c>
      <c r="O249" s="298">
        <f>IF(OR(M249="nio",M249="eigen dienst"),0,IF(M249&gt;0,VLOOKUP(H249,'3-Productie normen'!A:J,VLOOKUP(M249,'3-Productie normen'!$B$34:$C$35,2,FALSE),FALSE)))</f>
        <v>0</v>
      </c>
      <c r="P249" s="299" t="str">
        <f>VLOOKUP(H249,'3-Productie normen'!A:L,12,FALSE)</f>
        <v>V</v>
      </c>
      <c r="Q249" s="299"/>
      <c r="S249" s="300">
        <f t="shared" si="21"/>
        <v>1060</v>
      </c>
    </row>
    <row r="250" spans="1:19" ht="14.15" hidden="1" customHeight="1">
      <c r="A250" s="70">
        <v>250</v>
      </c>
      <c r="B250" s="66" t="s">
        <v>217</v>
      </c>
      <c r="C250" s="464" t="s">
        <v>489</v>
      </c>
      <c r="D250" s="464" t="s">
        <v>617</v>
      </c>
      <c r="E250" s="66" t="s">
        <v>587</v>
      </c>
      <c r="F250" s="66" t="s">
        <v>245</v>
      </c>
      <c r="G250" s="66" t="s">
        <v>415</v>
      </c>
      <c r="H250" s="66" t="s">
        <v>492</v>
      </c>
      <c r="I250" s="66" t="s">
        <v>465</v>
      </c>
      <c r="J250" s="66" t="s">
        <v>70</v>
      </c>
      <c r="K250" s="66">
        <v>2.4</v>
      </c>
      <c r="L250" s="297">
        <f t="shared" si="20"/>
        <v>0</v>
      </c>
      <c r="M250" s="219" t="s">
        <v>491</v>
      </c>
      <c r="N250" s="218">
        <f>IF(OR(M250="nio",M250="eigen dienst"),0,IF(M250&gt;0,M250*K250/O250,0))*VLOOKUP(B250,'2-Kosten per locatie'!$A$14:$C$34,3,FALSE)</f>
        <v>0</v>
      </c>
      <c r="O250" s="298">
        <f>IF(OR(M250="nio",M250="eigen dienst"),0,IF(M250&gt;0,VLOOKUP(H250,'3-Productie normen'!A:J,VLOOKUP(M250,'3-Productie normen'!$B$34:$C$35,2,FALSE),FALSE)))</f>
        <v>0</v>
      </c>
      <c r="P250" s="299">
        <f>VLOOKUP(H250,'3-Productie normen'!A:L,12,FALSE)</f>
        <v>0</v>
      </c>
      <c r="Q250" s="299"/>
      <c r="S250" s="300">
        <f t="shared" si="21"/>
        <v>0</v>
      </c>
    </row>
    <row r="251" spans="1:19" ht="14.15" customHeight="1">
      <c r="A251" s="70">
        <v>251</v>
      </c>
      <c r="B251" s="66" t="s">
        <v>217</v>
      </c>
      <c r="C251" s="464" t="s">
        <v>489</v>
      </c>
      <c r="D251" s="464" t="s">
        <v>617</v>
      </c>
      <c r="E251" s="66" t="s">
        <v>587</v>
      </c>
      <c r="F251" s="66" t="s">
        <v>246</v>
      </c>
      <c r="G251" s="66" t="s">
        <v>407</v>
      </c>
      <c r="H251" s="66" t="s">
        <v>37</v>
      </c>
      <c r="I251" s="66" t="s">
        <v>463</v>
      </c>
      <c r="J251" s="66" t="s">
        <v>179</v>
      </c>
      <c r="K251" s="66">
        <v>8.5</v>
      </c>
      <c r="L251" s="297">
        <f t="shared" si="20"/>
        <v>200</v>
      </c>
      <c r="M251" s="219">
        <v>200</v>
      </c>
      <c r="N251" s="218" t="e">
        <f>IF(OR(M251="nio",M251="eigen dienst"),0,IF(M251&gt;0,M251*K251/O251,0))*VLOOKUP(B251,'2-Kosten per locatie'!$A$14:$C$34,3,FALSE)</f>
        <v>#DIV/0!</v>
      </c>
      <c r="O251" s="298">
        <f>IF(OR(M251="nio",M251="eigen dienst"),0,IF(M251&gt;0,VLOOKUP(H251,'3-Productie normen'!A:J,VLOOKUP(M251,'3-Productie normen'!$B$34:$C$35,2,FALSE),FALSE)))</f>
        <v>0</v>
      </c>
      <c r="P251" s="299" t="str">
        <f>VLOOKUP(H251,'3-Productie normen'!A:L,12,FALSE)</f>
        <v>S</v>
      </c>
      <c r="Q251" s="299"/>
      <c r="S251" s="300">
        <f t="shared" si="21"/>
        <v>1700</v>
      </c>
    </row>
    <row r="252" spans="1:19" ht="14.15" customHeight="1">
      <c r="A252" s="70">
        <v>252</v>
      </c>
      <c r="B252" s="66" t="s">
        <v>217</v>
      </c>
      <c r="C252" s="464" t="s">
        <v>489</v>
      </c>
      <c r="D252" s="464" t="s">
        <v>617</v>
      </c>
      <c r="E252" s="66" t="s">
        <v>587</v>
      </c>
      <c r="F252" s="66" t="s">
        <v>247</v>
      </c>
      <c r="G252" s="66" t="s">
        <v>407</v>
      </c>
      <c r="H252" s="66" t="s">
        <v>37</v>
      </c>
      <c r="I252" s="66" t="s">
        <v>463</v>
      </c>
      <c r="J252" s="66" t="s">
        <v>179</v>
      </c>
      <c r="K252" s="66">
        <v>8.5</v>
      </c>
      <c r="L252" s="297">
        <f t="shared" si="20"/>
        <v>200</v>
      </c>
      <c r="M252" s="219">
        <v>200</v>
      </c>
      <c r="N252" s="218" t="e">
        <f>IF(OR(M252="nio",M252="eigen dienst"),0,IF(M252&gt;0,M252*K252/O252,0))*VLOOKUP(B252,'2-Kosten per locatie'!$A$14:$C$34,3,FALSE)</f>
        <v>#DIV/0!</v>
      </c>
      <c r="O252" s="298">
        <f>IF(OR(M252="nio",M252="eigen dienst"),0,IF(M252&gt;0,VLOOKUP(H252,'3-Productie normen'!A:J,VLOOKUP(M252,'3-Productie normen'!$B$34:$C$35,2,FALSE),FALSE)))</f>
        <v>0</v>
      </c>
      <c r="P252" s="299" t="str">
        <f>VLOOKUP(H252,'3-Productie normen'!A:L,12,FALSE)</f>
        <v>S</v>
      </c>
      <c r="Q252" s="299"/>
      <c r="S252" s="300">
        <f t="shared" si="21"/>
        <v>1700</v>
      </c>
    </row>
    <row r="253" spans="1:19" ht="14.15" hidden="1" customHeight="1">
      <c r="A253" s="70">
        <v>253</v>
      </c>
      <c r="B253" s="66" t="s">
        <v>217</v>
      </c>
      <c r="C253" s="464" t="s">
        <v>489</v>
      </c>
      <c r="D253" s="464" t="s">
        <v>617</v>
      </c>
      <c r="E253" s="66" t="s">
        <v>587</v>
      </c>
      <c r="F253" s="66" t="s">
        <v>222</v>
      </c>
      <c r="G253" s="66" t="s">
        <v>411</v>
      </c>
      <c r="H253" s="66" t="s">
        <v>492</v>
      </c>
      <c r="I253" s="66" t="s">
        <v>72</v>
      </c>
      <c r="J253" s="66" t="s">
        <v>200</v>
      </c>
      <c r="K253" s="66">
        <v>9.1999999999999993</v>
      </c>
      <c r="L253" s="297">
        <f t="shared" si="20"/>
        <v>0</v>
      </c>
      <c r="M253" s="219" t="s">
        <v>491</v>
      </c>
      <c r="N253" s="218">
        <f>IF(OR(M253="nio",M253="eigen dienst"),0,IF(M253&gt;0,M253*K253/O253,0))*VLOOKUP(B253,'2-Kosten per locatie'!$A$14:$C$34,3,FALSE)</f>
        <v>0</v>
      </c>
      <c r="O253" s="298">
        <f>IF(OR(M253="nio",M253="eigen dienst"),0,IF(M253&gt;0,VLOOKUP(H253,'3-Productie normen'!A:J,VLOOKUP(M253,'3-Productie normen'!$B$34:$C$35,2,FALSE),FALSE)))</f>
        <v>0</v>
      </c>
      <c r="P253" s="299">
        <f>VLOOKUP(H253,'3-Productie normen'!A:L,12,FALSE)</f>
        <v>0</v>
      </c>
      <c r="Q253" s="299"/>
      <c r="S253" s="300">
        <f t="shared" si="21"/>
        <v>0</v>
      </c>
    </row>
    <row r="254" spans="1:19" ht="14.15" customHeight="1">
      <c r="A254" s="70">
        <v>254</v>
      </c>
      <c r="B254" s="66" t="s">
        <v>217</v>
      </c>
      <c r="C254" s="464" t="s">
        <v>489</v>
      </c>
      <c r="D254" s="464" t="s">
        <v>617</v>
      </c>
      <c r="E254" s="66" t="s">
        <v>587</v>
      </c>
      <c r="F254" s="66" t="s">
        <v>248</v>
      </c>
      <c r="G254" s="66" t="s">
        <v>413</v>
      </c>
      <c r="H254" s="66" t="s">
        <v>413</v>
      </c>
      <c r="I254" s="66" t="s">
        <v>465</v>
      </c>
      <c r="J254" s="66" t="s">
        <v>70</v>
      </c>
      <c r="K254" s="66">
        <v>53.1</v>
      </c>
      <c r="L254" s="297">
        <f t="shared" si="20"/>
        <v>200</v>
      </c>
      <c r="M254" s="219">
        <v>200</v>
      </c>
      <c r="N254" s="218" t="e">
        <f>IF(OR(M254="nio",M254="eigen dienst"),0,IF(M254&gt;0,M254*K254/O254,0))*VLOOKUP(B254,'2-Kosten per locatie'!$A$14:$C$34,3,FALSE)</f>
        <v>#DIV/0!</v>
      </c>
      <c r="O254" s="298">
        <f>IF(OR(M254="nio",M254="eigen dienst"),0,IF(M254&gt;0,VLOOKUP(H254,'3-Productie normen'!A:J,VLOOKUP(M254,'3-Productie normen'!$B$34:$C$35,2,FALSE),FALSE)))</f>
        <v>0</v>
      </c>
      <c r="P254" s="299" t="str">
        <f>VLOOKUP(H254,'3-Productie normen'!A:L,12,FALSE)</f>
        <v>V</v>
      </c>
      <c r="Q254" s="299"/>
      <c r="S254" s="300">
        <f t="shared" si="21"/>
        <v>10620</v>
      </c>
    </row>
    <row r="255" spans="1:19" ht="14.15" customHeight="1">
      <c r="A255" s="70">
        <v>255</v>
      </c>
      <c r="B255" s="66" t="s">
        <v>217</v>
      </c>
      <c r="C255" s="464" t="s">
        <v>489</v>
      </c>
      <c r="D255" s="464" t="s">
        <v>617</v>
      </c>
      <c r="E255" s="66" t="s">
        <v>587</v>
      </c>
      <c r="F255" s="66" t="s">
        <v>223</v>
      </c>
      <c r="G255" s="66" t="s">
        <v>423</v>
      </c>
      <c r="H255" s="66" t="s">
        <v>37</v>
      </c>
      <c r="I255" s="66" t="s">
        <v>461</v>
      </c>
      <c r="J255" s="66" t="s">
        <v>179</v>
      </c>
      <c r="K255" s="66">
        <v>4.3</v>
      </c>
      <c r="L255" s="297">
        <f t="shared" si="20"/>
        <v>200</v>
      </c>
      <c r="M255" s="219">
        <v>200</v>
      </c>
      <c r="N255" s="218" t="e">
        <f>IF(OR(M255="nio",M255="eigen dienst"),0,IF(M255&gt;0,M255*K255/O255,0))*VLOOKUP(B255,'2-Kosten per locatie'!$A$14:$C$34,3,FALSE)</f>
        <v>#DIV/0!</v>
      </c>
      <c r="O255" s="298">
        <f>IF(OR(M255="nio",M255="eigen dienst"),0,IF(M255&gt;0,VLOOKUP(H255,'3-Productie normen'!A:J,VLOOKUP(M255,'3-Productie normen'!$B$34:$C$35,2,FALSE),FALSE)))</f>
        <v>0</v>
      </c>
      <c r="P255" s="299" t="str">
        <f>VLOOKUP(H255,'3-Productie normen'!A:L,12,FALSE)</f>
        <v>S</v>
      </c>
      <c r="Q255" s="299"/>
      <c r="S255" s="300">
        <f t="shared" si="21"/>
        <v>860</v>
      </c>
    </row>
    <row r="256" spans="1:19" ht="14.15" hidden="1" customHeight="1">
      <c r="A256" s="70">
        <v>256</v>
      </c>
      <c r="B256" s="66" t="s">
        <v>217</v>
      </c>
      <c r="C256" s="464" t="s">
        <v>489</v>
      </c>
      <c r="D256" s="464" t="s">
        <v>617</v>
      </c>
      <c r="E256" s="66" t="s">
        <v>587</v>
      </c>
      <c r="F256" s="66" t="s">
        <v>265</v>
      </c>
      <c r="G256" s="66" t="s">
        <v>407</v>
      </c>
      <c r="H256" s="66" t="s">
        <v>492</v>
      </c>
      <c r="I256" s="66" t="s">
        <v>461</v>
      </c>
      <c r="J256" s="66" t="s">
        <v>179</v>
      </c>
      <c r="K256" s="66">
        <v>5.6</v>
      </c>
      <c r="L256" s="297">
        <f t="shared" si="20"/>
        <v>0</v>
      </c>
      <c r="M256" s="219" t="s">
        <v>491</v>
      </c>
      <c r="N256" s="218">
        <f>IF(OR(M256="nio",M256="eigen dienst"),0,IF(M256&gt;0,M256*K256/O256,0))*VLOOKUP(B256,'2-Kosten per locatie'!$A$14:$C$34,3,FALSE)</f>
        <v>0</v>
      </c>
      <c r="O256" s="298">
        <f>IF(OR(M256="nio",M256="eigen dienst"),0,IF(M256&gt;0,VLOOKUP(H256,'3-Productie normen'!A:J,VLOOKUP(M256,'3-Productie normen'!$B$34:$C$35,2,FALSE),FALSE)))</f>
        <v>0</v>
      </c>
      <c r="P256" s="299">
        <f>VLOOKUP(H256,'3-Productie normen'!A:L,12,FALSE)</f>
        <v>0</v>
      </c>
      <c r="Q256" s="299"/>
      <c r="S256" s="300">
        <f t="shared" si="21"/>
        <v>0</v>
      </c>
    </row>
    <row r="257" spans="1:19" ht="14.15" hidden="1" customHeight="1">
      <c r="A257" s="70">
        <v>257</v>
      </c>
      <c r="B257" s="66" t="s">
        <v>217</v>
      </c>
      <c r="C257" s="464" t="s">
        <v>489</v>
      </c>
      <c r="D257" s="464" t="s">
        <v>617</v>
      </c>
      <c r="E257" s="66" t="s">
        <v>587</v>
      </c>
      <c r="F257" s="66" t="s">
        <v>224</v>
      </c>
      <c r="G257" s="66" t="s">
        <v>408</v>
      </c>
      <c r="H257" s="66" t="s">
        <v>492</v>
      </c>
      <c r="I257" s="66" t="s">
        <v>465</v>
      </c>
      <c r="J257" s="66" t="s">
        <v>70</v>
      </c>
      <c r="K257" s="66">
        <v>57.9</v>
      </c>
      <c r="L257" s="297">
        <f t="shared" si="20"/>
        <v>0</v>
      </c>
      <c r="M257" s="219" t="s">
        <v>491</v>
      </c>
      <c r="N257" s="218">
        <f>IF(OR(M257="nio",M257="eigen dienst"),0,IF(M257&gt;0,M257*K257/O257,0))*VLOOKUP(B257,'2-Kosten per locatie'!$A$14:$C$34,3,FALSE)</f>
        <v>0</v>
      </c>
      <c r="O257" s="298">
        <f>IF(OR(M257="nio",M257="eigen dienst"),0,IF(M257&gt;0,VLOOKUP(H257,'3-Productie normen'!A:J,VLOOKUP(M257,'3-Productie normen'!$B$34:$C$35,2,FALSE),FALSE)))</f>
        <v>0</v>
      </c>
      <c r="P257" s="299">
        <f>VLOOKUP(H257,'3-Productie normen'!A:L,12,FALSE)</f>
        <v>0</v>
      </c>
      <c r="Q257" s="299"/>
      <c r="S257" s="300">
        <f t="shared" si="21"/>
        <v>0</v>
      </c>
    </row>
    <row r="258" spans="1:19" ht="14.15" hidden="1" customHeight="1">
      <c r="A258" s="70">
        <v>258</v>
      </c>
      <c r="B258" s="66" t="s">
        <v>217</v>
      </c>
      <c r="C258" s="464" t="s">
        <v>489</v>
      </c>
      <c r="D258" s="464" t="s">
        <v>617</v>
      </c>
      <c r="E258" s="66" t="s">
        <v>587</v>
      </c>
      <c r="F258" s="66" t="s">
        <v>225</v>
      </c>
      <c r="G258" s="66" t="s">
        <v>408</v>
      </c>
      <c r="H258" s="66" t="s">
        <v>492</v>
      </c>
      <c r="I258" s="66" t="s">
        <v>465</v>
      </c>
      <c r="J258" s="66" t="s">
        <v>70</v>
      </c>
      <c r="K258" s="66">
        <v>57.9</v>
      </c>
      <c r="L258" s="297">
        <f t="shared" si="20"/>
        <v>0</v>
      </c>
      <c r="M258" s="219" t="s">
        <v>491</v>
      </c>
      <c r="N258" s="218">
        <f>IF(OR(M258="nio",M258="eigen dienst"),0,IF(M258&gt;0,M258*K258/O258,0))*VLOOKUP(B258,'2-Kosten per locatie'!$A$14:$C$34,3,FALSE)</f>
        <v>0</v>
      </c>
      <c r="O258" s="298">
        <f>IF(OR(M258="nio",M258="eigen dienst"),0,IF(M258&gt;0,VLOOKUP(H258,'3-Productie normen'!A:J,VLOOKUP(M258,'3-Productie normen'!$B$34:$C$35,2,FALSE),FALSE)))</f>
        <v>0</v>
      </c>
      <c r="P258" s="299">
        <f>VLOOKUP(H258,'3-Productie normen'!A:L,12,FALSE)</f>
        <v>0</v>
      </c>
      <c r="Q258" s="299"/>
      <c r="S258" s="300">
        <f t="shared" si="21"/>
        <v>0</v>
      </c>
    </row>
    <row r="259" spans="1:19" ht="14.15" hidden="1" customHeight="1">
      <c r="A259" s="70">
        <v>259</v>
      </c>
      <c r="B259" s="66" t="s">
        <v>217</v>
      </c>
      <c r="C259" s="464" t="s">
        <v>489</v>
      </c>
      <c r="D259" s="464" t="s">
        <v>617</v>
      </c>
      <c r="E259" s="66" t="s">
        <v>587</v>
      </c>
      <c r="F259" s="66" t="s">
        <v>226</v>
      </c>
      <c r="G259" s="66" t="s">
        <v>441</v>
      </c>
      <c r="H259" s="66" t="s">
        <v>492</v>
      </c>
      <c r="I259" s="66" t="s">
        <v>463</v>
      </c>
      <c r="J259" s="66" t="s">
        <v>200</v>
      </c>
      <c r="K259" s="66">
        <v>5.6</v>
      </c>
      <c r="L259" s="297">
        <f t="shared" si="20"/>
        <v>0</v>
      </c>
      <c r="M259" s="219" t="s">
        <v>491</v>
      </c>
      <c r="N259" s="218">
        <f>IF(OR(M259="nio",M259="eigen dienst"),0,IF(M259&gt;0,M259*K259/O259,0))*VLOOKUP(B259,'2-Kosten per locatie'!$A$14:$C$34,3,FALSE)</f>
        <v>0</v>
      </c>
      <c r="O259" s="298">
        <f>IF(OR(M259="nio",M259="eigen dienst"),0,IF(M259&gt;0,VLOOKUP(H259,'3-Productie normen'!A:J,VLOOKUP(M259,'3-Productie normen'!$B$34:$C$35,2,FALSE),FALSE)))</f>
        <v>0</v>
      </c>
      <c r="P259" s="299">
        <f>VLOOKUP(H259,'3-Productie normen'!A:L,12,FALSE)</f>
        <v>0</v>
      </c>
      <c r="Q259" s="299"/>
      <c r="S259" s="300">
        <f t="shared" si="21"/>
        <v>0</v>
      </c>
    </row>
    <row r="260" spans="1:19" ht="14.15" hidden="1" customHeight="1">
      <c r="A260" s="70">
        <v>260</v>
      </c>
      <c r="B260" s="66" t="s">
        <v>217</v>
      </c>
      <c r="C260" s="464" t="s">
        <v>489</v>
      </c>
      <c r="D260" s="464" t="s">
        <v>617</v>
      </c>
      <c r="E260" s="66" t="s">
        <v>587</v>
      </c>
      <c r="F260" s="66" t="s">
        <v>227</v>
      </c>
      <c r="G260" s="66" t="s">
        <v>415</v>
      </c>
      <c r="H260" s="66" t="s">
        <v>492</v>
      </c>
      <c r="I260" s="66" t="s">
        <v>465</v>
      </c>
      <c r="J260" s="66" t="s">
        <v>70</v>
      </c>
      <c r="K260" s="66">
        <v>1.7</v>
      </c>
      <c r="L260" s="297">
        <f t="shared" si="20"/>
        <v>0</v>
      </c>
      <c r="M260" s="219" t="s">
        <v>491</v>
      </c>
      <c r="N260" s="218">
        <f>IF(OR(M260="nio",M260="eigen dienst"),0,IF(M260&gt;0,M260*K260/O260,0))*VLOOKUP(B260,'2-Kosten per locatie'!$A$14:$C$34,3,FALSE)</f>
        <v>0</v>
      </c>
      <c r="O260" s="298">
        <f>IF(OR(M260="nio",M260="eigen dienst"),0,IF(M260&gt;0,VLOOKUP(H260,'3-Productie normen'!A:J,VLOOKUP(M260,'3-Productie normen'!$B$34:$C$35,2,FALSE),FALSE)))</f>
        <v>0</v>
      </c>
      <c r="P260" s="299">
        <f>VLOOKUP(H260,'3-Productie normen'!A:L,12,FALSE)</f>
        <v>0</v>
      </c>
      <c r="Q260" s="299"/>
      <c r="S260" s="300">
        <f t="shared" si="21"/>
        <v>0</v>
      </c>
    </row>
    <row r="261" spans="1:19" ht="14.15" customHeight="1">
      <c r="A261" s="70">
        <v>261</v>
      </c>
      <c r="B261" s="66" t="s">
        <v>218</v>
      </c>
      <c r="C261" s="464" t="s">
        <v>490</v>
      </c>
      <c r="D261" s="464" t="s">
        <v>617</v>
      </c>
      <c r="E261" s="66" t="s">
        <v>587</v>
      </c>
      <c r="F261" s="66" t="s">
        <v>220</v>
      </c>
      <c r="G261" s="66" t="s">
        <v>47</v>
      </c>
      <c r="H261" s="66" t="s">
        <v>47</v>
      </c>
      <c r="I261" s="66" t="s">
        <v>460</v>
      </c>
      <c r="J261" s="66" t="s">
        <v>201</v>
      </c>
      <c r="K261" s="66">
        <v>4.0999999999999996</v>
      </c>
      <c r="L261" s="297">
        <f t="shared" si="20"/>
        <v>0</v>
      </c>
      <c r="M261" s="219" t="s">
        <v>493</v>
      </c>
      <c r="N261" s="218">
        <f>IF(OR(M261="nio",M261="eigen dienst"),0,IF(M261&gt;0,M261*K261/O261,0))*VLOOKUP(B261,'2-Kosten per locatie'!$A$14:$C$34,3,FALSE)</f>
        <v>0</v>
      </c>
      <c r="O261" s="298">
        <f>IF(OR(M261="nio",M261="eigen dienst"),0,IF(M261&gt;0,VLOOKUP(H261,'3-Productie normen'!A:J,VLOOKUP(M261,'3-Productie normen'!$B$34:$C$35,2,FALSE),FALSE)))</f>
        <v>0</v>
      </c>
      <c r="P261" s="299" t="str">
        <f>VLOOKUP(H261,'3-Productie normen'!A:L,12,FALSE)</f>
        <v>V</v>
      </c>
      <c r="Q261" s="299"/>
      <c r="S261" s="300">
        <f t="shared" si="21"/>
        <v>0</v>
      </c>
    </row>
    <row r="262" spans="1:19" ht="14.15" customHeight="1">
      <c r="A262" s="70">
        <v>262</v>
      </c>
      <c r="B262" s="66" t="s">
        <v>218</v>
      </c>
      <c r="C262" s="464" t="s">
        <v>490</v>
      </c>
      <c r="D262" s="464" t="s">
        <v>617</v>
      </c>
      <c r="E262" s="66" t="s">
        <v>587</v>
      </c>
      <c r="F262" s="66" t="s">
        <v>228</v>
      </c>
      <c r="G262" s="66" t="s">
        <v>407</v>
      </c>
      <c r="H262" s="66" t="s">
        <v>37</v>
      </c>
      <c r="I262" s="66" t="s">
        <v>463</v>
      </c>
      <c r="J262" s="66" t="s">
        <v>179</v>
      </c>
      <c r="K262" s="66">
        <v>4.4000000000000004</v>
      </c>
      <c r="L262" s="297">
        <f t="shared" si="20"/>
        <v>0</v>
      </c>
      <c r="M262" s="219" t="s">
        <v>493</v>
      </c>
      <c r="N262" s="218">
        <f>IF(OR(M262="nio",M262="eigen dienst"),0,IF(M262&gt;0,M262*K262/O262,0))*VLOOKUP(B262,'2-Kosten per locatie'!$A$14:$C$34,3,FALSE)</f>
        <v>0</v>
      </c>
      <c r="O262" s="298">
        <f>IF(OR(M262="nio",M262="eigen dienst"),0,IF(M262&gt;0,VLOOKUP(H262,'3-Productie normen'!A:J,VLOOKUP(M262,'3-Productie normen'!$B$34:$C$35,2,FALSE),FALSE)))</f>
        <v>0</v>
      </c>
      <c r="P262" s="299" t="str">
        <f>VLOOKUP(H262,'3-Productie normen'!A:L,12,FALSE)</f>
        <v>S</v>
      </c>
      <c r="Q262" s="299"/>
      <c r="S262" s="300">
        <f t="shared" si="21"/>
        <v>0</v>
      </c>
    </row>
    <row r="263" spans="1:19" ht="14.15" customHeight="1">
      <c r="A263" s="70">
        <v>263</v>
      </c>
      <c r="B263" s="66" t="s">
        <v>218</v>
      </c>
      <c r="C263" s="464" t="s">
        <v>490</v>
      </c>
      <c r="D263" s="464" t="s">
        <v>617</v>
      </c>
      <c r="E263" s="66" t="s">
        <v>587</v>
      </c>
      <c r="F263" s="66" t="s">
        <v>229</v>
      </c>
      <c r="G263" s="66" t="s">
        <v>425</v>
      </c>
      <c r="H263" s="66" t="s">
        <v>37</v>
      </c>
      <c r="I263" s="66" t="s">
        <v>461</v>
      </c>
      <c r="J263" s="66" t="s">
        <v>179</v>
      </c>
      <c r="K263" s="66">
        <v>5.0999999999999996</v>
      </c>
      <c r="L263" s="297">
        <f t="shared" si="20"/>
        <v>0</v>
      </c>
      <c r="M263" s="219" t="s">
        <v>493</v>
      </c>
      <c r="N263" s="218">
        <f>IF(OR(M263="nio",M263="eigen dienst"),0,IF(M263&gt;0,M263*K263/O263,0))*VLOOKUP(B263,'2-Kosten per locatie'!$A$14:$C$34,3,FALSE)</f>
        <v>0</v>
      </c>
      <c r="O263" s="298">
        <f>IF(OR(M263="nio",M263="eigen dienst"),0,IF(M263&gt;0,VLOOKUP(H263,'3-Productie normen'!A:J,VLOOKUP(M263,'3-Productie normen'!$B$34:$C$35,2,FALSE),FALSE)))</f>
        <v>0</v>
      </c>
      <c r="P263" s="299" t="str">
        <f>VLOOKUP(H263,'3-Productie normen'!A:L,12,FALSE)</f>
        <v>S</v>
      </c>
      <c r="Q263" s="299"/>
      <c r="S263" s="300">
        <f t="shared" si="21"/>
        <v>0</v>
      </c>
    </row>
    <row r="264" spans="1:19" ht="14.15" customHeight="1">
      <c r="A264" s="70">
        <v>264</v>
      </c>
      <c r="B264" s="66" t="s">
        <v>218</v>
      </c>
      <c r="C264" s="464" t="s">
        <v>490</v>
      </c>
      <c r="D264" s="464" t="s">
        <v>617</v>
      </c>
      <c r="E264" s="66" t="s">
        <v>587</v>
      </c>
      <c r="F264" s="66" t="s">
        <v>230</v>
      </c>
      <c r="G264" s="66" t="s">
        <v>407</v>
      </c>
      <c r="H264" s="66" t="s">
        <v>37</v>
      </c>
      <c r="I264" s="66" t="s">
        <v>463</v>
      </c>
      <c r="J264" s="66" t="s">
        <v>179</v>
      </c>
      <c r="K264" s="66">
        <v>7.9</v>
      </c>
      <c r="L264" s="297">
        <f t="shared" si="20"/>
        <v>0</v>
      </c>
      <c r="M264" s="219" t="s">
        <v>493</v>
      </c>
      <c r="N264" s="218">
        <f>IF(OR(M264="nio",M264="eigen dienst"),0,IF(M264&gt;0,M264*K264/O264,0))*VLOOKUP(B264,'2-Kosten per locatie'!$A$14:$C$34,3,FALSE)</f>
        <v>0</v>
      </c>
      <c r="O264" s="298">
        <f>IF(OR(M264="nio",M264="eigen dienst"),0,IF(M264&gt;0,VLOOKUP(H264,'3-Productie normen'!A:J,VLOOKUP(M264,'3-Productie normen'!$B$34:$C$35,2,FALSE),FALSE)))</f>
        <v>0</v>
      </c>
      <c r="P264" s="299" t="str">
        <f>VLOOKUP(H264,'3-Productie normen'!A:L,12,FALSE)</f>
        <v>S</v>
      </c>
      <c r="Q264" s="299"/>
      <c r="S264" s="300">
        <f t="shared" si="21"/>
        <v>0</v>
      </c>
    </row>
    <row r="265" spans="1:19" ht="14.15" customHeight="1">
      <c r="A265" s="70">
        <v>265</v>
      </c>
      <c r="B265" s="66" t="s">
        <v>218</v>
      </c>
      <c r="C265" s="464" t="s">
        <v>490</v>
      </c>
      <c r="D265" s="464" t="s">
        <v>617</v>
      </c>
      <c r="E265" s="66" t="s">
        <v>587</v>
      </c>
      <c r="F265" s="66" t="s">
        <v>393</v>
      </c>
      <c r="G265" s="66" t="s">
        <v>411</v>
      </c>
      <c r="H265" s="66" t="s">
        <v>44</v>
      </c>
      <c r="I265" s="66" t="s">
        <v>70</v>
      </c>
      <c r="J265" s="66" t="s">
        <v>70</v>
      </c>
      <c r="K265" s="66">
        <v>10.1</v>
      </c>
      <c r="L265" s="297">
        <f t="shared" si="20"/>
        <v>0</v>
      </c>
      <c r="M265" s="219" t="s">
        <v>493</v>
      </c>
      <c r="N265" s="218">
        <f>IF(OR(M265="nio",M265="eigen dienst"),0,IF(M265&gt;0,M265*K265/O265,0))*VLOOKUP(B265,'2-Kosten per locatie'!$A$14:$C$34,3,FALSE)</f>
        <v>0</v>
      </c>
      <c r="O265" s="298">
        <f>IF(OR(M265="nio",M265="eigen dienst"),0,IF(M265&gt;0,VLOOKUP(H265,'3-Productie normen'!A:J,VLOOKUP(M265,'3-Productie normen'!$B$34:$C$35,2,FALSE),FALSE)))</f>
        <v>0</v>
      </c>
      <c r="P265" s="299" t="str">
        <f>VLOOKUP(H265,'3-Productie normen'!A:L,12,FALSE)</f>
        <v>V</v>
      </c>
      <c r="Q265" s="299"/>
      <c r="S265" s="300">
        <f t="shared" si="21"/>
        <v>0</v>
      </c>
    </row>
    <row r="266" spans="1:19" ht="14.15" customHeight="1">
      <c r="A266" s="70">
        <v>266</v>
      </c>
      <c r="B266" s="66" t="s">
        <v>218</v>
      </c>
      <c r="C266" s="464" t="s">
        <v>490</v>
      </c>
      <c r="D266" s="464" t="s">
        <v>617</v>
      </c>
      <c r="E266" s="66" t="s">
        <v>587</v>
      </c>
      <c r="F266" s="66" t="s">
        <v>394</v>
      </c>
      <c r="G266" s="66" t="s">
        <v>409</v>
      </c>
      <c r="H266" s="66" t="s">
        <v>35</v>
      </c>
      <c r="I266" s="66" t="s">
        <v>70</v>
      </c>
      <c r="J266" s="66" t="s">
        <v>70</v>
      </c>
      <c r="K266" s="66">
        <v>22.6</v>
      </c>
      <c r="L266" s="297">
        <f t="shared" si="20"/>
        <v>0</v>
      </c>
      <c r="M266" s="219" t="s">
        <v>493</v>
      </c>
      <c r="N266" s="218">
        <f>IF(OR(M266="nio",M266="eigen dienst"),0,IF(M266&gt;0,M266*K266/O266,0))*VLOOKUP(B266,'2-Kosten per locatie'!$A$14:$C$34,3,FALSE)</f>
        <v>0</v>
      </c>
      <c r="O266" s="298">
        <f>IF(OR(M266="nio",M266="eigen dienst"),0,IF(M266&gt;0,VLOOKUP(H266,'3-Productie normen'!A:J,VLOOKUP(M266,'3-Productie normen'!$B$34:$C$35,2,FALSE),FALSE)))</f>
        <v>0</v>
      </c>
      <c r="P266" s="299" t="str">
        <f>VLOOKUP(H266,'3-Productie normen'!A:L,12,FALSE)</f>
        <v>B</v>
      </c>
      <c r="Q266" s="299"/>
      <c r="S266" s="300">
        <f t="shared" si="21"/>
        <v>0</v>
      </c>
    </row>
    <row r="267" spans="1:19" ht="14.15" customHeight="1">
      <c r="A267" s="70">
        <v>267</v>
      </c>
      <c r="B267" s="66" t="s">
        <v>218</v>
      </c>
      <c r="C267" s="464" t="s">
        <v>490</v>
      </c>
      <c r="D267" s="464" t="s">
        <v>617</v>
      </c>
      <c r="E267" s="66" t="s">
        <v>587</v>
      </c>
      <c r="F267" s="66" t="s">
        <v>232</v>
      </c>
      <c r="G267" s="66" t="s">
        <v>475</v>
      </c>
      <c r="H267" s="66" t="s">
        <v>43</v>
      </c>
      <c r="I267" s="66" t="s">
        <v>70</v>
      </c>
      <c r="J267" s="66" t="s">
        <v>70</v>
      </c>
      <c r="K267" s="66">
        <v>26</v>
      </c>
      <c r="L267" s="297">
        <f t="shared" si="20"/>
        <v>0</v>
      </c>
      <c r="M267" s="219" t="s">
        <v>493</v>
      </c>
      <c r="N267" s="218">
        <f>IF(OR(M267="nio",M267="eigen dienst"),0,IF(M267&gt;0,M267*K267/O267,0))*VLOOKUP(B267,'2-Kosten per locatie'!$A$14:$C$34,3,FALSE)</f>
        <v>0</v>
      </c>
      <c r="O267" s="298">
        <f>IF(OR(M267="nio",M267="eigen dienst"),0,IF(M267&gt;0,VLOOKUP(H267,'3-Productie normen'!A:J,VLOOKUP(M267,'3-Productie normen'!$B$34:$C$35,2,FALSE),FALSE)))</f>
        <v>0</v>
      </c>
      <c r="P267" s="299" t="str">
        <f>VLOOKUP(H267,'3-Productie normen'!A:L,12,FALSE)</f>
        <v>B</v>
      </c>
      <c r="Q267" s="299"/>
      <c r="S267" s="300">
        <f t="shared" si="21"/>
        <v>0</v>
      </c>
    </row>
    <row r="268" spans="1:19" ht="14.15" customHeight="1">
      <c r="A268" s="70">
        <v>268</v>
      </c>
      <c r="B268" s="66" t="s">
        <v>218</v>
      </c>
      <c r="C268" s="464" t="s">
        <v>490</v>
      </c>
      <c r="D268" s="464" t="s">
        <v>617</v>
      </c>
      <c r="E268" s="66" t="s">
        <v>587</v>
      </c>
      <c r="F268" s="66" t="s">
        <v>233</v>
      </c>
      <c r="G268" s="66" t="s">
        <v>47</v>
      </c>
      <c r="H268" s="66" t="s">
        <v>47</v>
      </c>
      <c r="I268" s="66" t="s">
        <v>460</v>
      </c>
      <c r="J268" s="66" t="s">
        <v>201</v>
      </c>
      <c r="K268" s="66">
        <v>6.2</v>
      </c>
      <c r="L268" s="297">
        <f t="shared" si="20"/>
        <v>0</v>
      </c>
      <c r="M268" s="219" t="s">
        <v>493</v>
      </c>
      <c r="N268" s="218">
        <f>IF(OR(M268="nio",M268="eigen dienst"),0,IF(M268&gt;0,M268*K268/O268,0))*VLOOKUP(B268,'2-Kosten per locatie'!$A$14:$C$34,3,FALSE)</f>
        <v>0</v>
      </c>
      <c r="O268" s="298">
        <f>IF(OR(M268="nio",M268="eigen dienst"),0,IF(M268&gt;0,VLOOKUP(H268,'3-Productie normen'!A:J,VLOOKUP(M268,'3-Productie normen'!$B$34:$C$35,2,FALSE),FALSE)))</f>
        <v>0</v>
      </c>
      <c r="P268" s="299" t="str">
        <f>VLOOKUP(H268,'3-Productie normen'!A:L,12,FALSE)</f>
        <v>V</v>
      </c>
      <c r="Q268" s="299"/>
      <c r="S268" s="300">
        <f t="shared" si="21"/>
        <v>0</v>
      </c>
    </row>
    <row r="269" spans="1:19" ht="14.15" customHeight="1">
      <c r="A269" s="70">
        <v>269</v>
      </c>
      <c r="B269" s="66" t="s">
        <v>218</v>
      </c>
      <c r="C269" s="464" t="s">
        <v>490</v>
      </c>
      <c r="D269" s="464" t="s">
        <v>617</v>
      </c>
      <c r="E269" s="66" t="s">
        <v>587</v>
      </c>
      <c r="F269" s="66" t="s">
        <v>234</v>
      </c>
      <c r="G269" s="66" t="s">
        <v>409</v>
      </c>
      <c r="H269" s="66" t="s">
        <v>35</v>
      </c>
      <c r="I269" s="66" t="s">
        <v>70</v>
      </c>
      <c r="J269" s="55" t="s">
        <v>70</v>
      </c>
      <c r="K269" s="66">
        <v>10.7</v>
      </c>
      <c r="L269" s="297">
        <f t="shared" si="20"/>
        <v>0</v>
      </c>
      <c r="M269" s="219" t="s">
        <v>493</v>
      </c>
      <c r="N269" s="218">
        <f>IF(OR(M269="nio",M269="eigen dienst"),0,IF(M269&gt;0,M269*K269/O269,0))*VLOOKUP(B269,'2-Kosten per locatie'!$A$14:$C$34,3,FALSE)</f>
        <v>0</v>
      </c>
      <c r="O269" s="298">
        <f>IF(OR(M269="nio",M269="eigen dienst"),0,IF(M269&gt;0,VLOOKUP(H269,'3-Productie normen'!A:J,VLOOKUP(M269,'3-Productie normen'!$B$34:$C$35,2,FALSE),FALSE)))</f>
        <v>0</v>
      </c>
      <c r="P269" s="299" t="str">
        <f>VLOOKUP(H269,'3-Productie normen'!A:L,12,FALSE)</f>
        <v>B</v>
      </c>
      <c r="Q269" s="299"/>
      <c r="S269" s="300">
        <f t="shared" si="21"/>
        <v>0</v>
      </c>
    </row>
    <row r="270" spans="1:19" ht="14.15" customHeight="1">
      <c r="A270" s="70">
        <v>270</v>
      </c>
      <c r="B270" s="66" t="s">
        <v>218</v>
      </c>
      <c r="C270" s="464" t="s">
        <v>490</v>
      </c>
      <c r="D270" s="464" t="s">
        <v>617</v>
      </c>
      <c r="E270" s="66" t="s">
        <v>587</v>
      </c>
      <c r="F270" s="66" t="s">
        <v>235</v>
      </c>
      <c r="G270" s="66" t="s">
        <v>408</v>
      </c>
      <c r="H270" s="66" t="s">
        <v>469</v>
      </c>
      <c r="I270" s="66" t="s">
        <v>70</v>
      </c>
      <c r="J270" s="66" t="s">
        <v>70</v>
      </c>
      <c r="K270" s="66">
        <v>51.2</v>
      </c>
      <c r="L270" s="297">
        <f t="shared" si="20"/>
        <v>0</v>
      </c>
      <c r="M270" s="219" t="s">
        <v>493</v>
      </c>
      <c r="N270" s="218">
        <f>IF(OR(M270="nio",M270="eigen dienst"),0,IF(M270&gt;0,M270*K270/O270,0))*VLOOKUP(B270,'2-Kosten per locatie'!$A$14:$C$34,3,FALSE)</f>
        <v>0</v>
      </c>
      <c r="O270" s="298">
        <f>IF(OR(M270="nio",M270="eigen dienst"),0,IF(M270&gt;0,VLOOKUP(H270,'3-Productie normen'!A:J,VLOOKUP(M270,'3-Productie normen'!$B$34:$C$35,2,FALSE),FALSE)))</f>
        <v>0</v>
      </c>
      <c r="P270" s="299" t="str">
        <f>VLOOKUP(H270,'3-Productie normen'!A:L,12,FALSE)</f>
        <v>L</v>
      </c>
      <c r="Q270" s="299"/>
      <c r="S270" s="300">
        <f t="shared" si="21"/>
        <v>0</v>
      </c>
    </row>
    <row r="271" spans="1:19" ht="14.15" customHeight="1">
      <c r="A271" s="70">
        <v>271</v>
      </c>
      <c r="B271" s="66" t="s">
        <v>218</v>
      </c>
      <c r="C271" s="464" t="s">
        <v>490</v>
      </c>
      <c r="D271" s="464" t="s">
        <v>617</v>
      </c>
      <c r="E271" s="66" t="s">
        <v>587</v>
      </c>
      <c r="F271" s="66" t="s">
        <v>236</v>
      </c>
      <c r="G271" s="66" t="s">
        <v>407</v>
      </c>
      <c r="H271" s="66" t="s">
        <v>37</v>
      </c>
      <c r="I271" s="66" t="s">
        <v>463</v>
      </c>
      <c r="J271" s="66" t="s">
        <v>179</v>
      </c>
      <c r="K271" s="66">
        <v>4.9000000000000004</v>
      </c>
      <c r="L271" s="297">
        <f t="shared" si="20"/>
        <v>0</v>
      </c>
      <c r="M271" s="219" t="s">
        <v>493</v>
      </c>
      <c r="N271" s="218">
        <f>IF(OR(M271="nio",M271="eigen dienst"),0,IF(M271&gt;0,M271*K271/O271,0))*VLOOKUP(B271,'2-Kosten per locatie'!$A$14:$C$34,3,FALSE)</f>
        <v>0</v>
      </c>
      <c r="O271" s="298">
        <f>IF(OR(M271="nio",M271="eigen dienst"),0,IF(M271&gt;0,VLOOKUP(H271,'3-Productie normen'!A:J,VLOOKUP(M271,'3-Productie normen'!$B$34:$C$35,2,FALSE),FALSE)))</f>
        <v>0</v>
      </c>
      <c r="P271" s="299" t="str">
        <f>VLOOKUP(H271,'3-Productie normen'!A:L,12,FALSE)</f>
        <v>S</v>
      </c>
      <c r="Q271" s="299"/>
      <c r="S271" s="300">
        <f t="shared" si="21"/>
        <v>0</v>
      </c>
    </row>
    <row r="272" spans="1:19" ht="14.15" customHeight="1">
      <c r="A272" s="70">
        <v>272</v>
      </c>
      <c r="B272" s="66" t="s">
        <v>218</v>
      </c>
      <c r="C272" s="464" t="s">
        <v>490</v>
      </c>
      <c r="D272" s="464" t="s">
        <v>617</v>
      </c>
      <c r="E272" s="66" t="s">
        <v>587</v>
      </c>
      <c r="F272" s="66" t="s">
        <v>237</v>
      </c>
      <c r="G272" s="66" t="s">
        <v>411</v>
      </c>
      <c r="H272" s="66" t="s">
        <v>44</v>
      </c>
      <c r="I272" s="66" t="s">
        <v>70</v>
      </c>
      <c r="J272" s="66" t="s">
        <v>70</v>
      </c>
      <c r="K272" s="66">
        <v>2.9</v>
      </c>
      <c r="L272" s="297">
        <f t="shared" si="20"/>
        <v>0</v>
      </c>
      <c r="M272" s="219" t="s">
        <v>493</v>
      </c>
      <c r="N272" s="218">
        <f>IF(OR(M272="nio",M272="eigen dienst"),0,IF(M272&gt;0,M272*K272/O272,0))*VLOOKUP(B272,'2-Kosten per locatie'!$A$14:$C$34,3,FALSE)</f>
        <v>0</v>
      </c>
      <c r="O272" s="298">
        <f>IF(OR(M272="nio",M272="eigen dienst"),0,IF(M272&gt;0,VLOOKUP(H272,'3-Productie normen'!A:J,VLOOKUP(M272,'3-Productie normen'!$B$34:$C$35,2,FALSE),FALSE)))</f>
        <v>0</v>
      </c>
      <c r="P272" s="299" t="str">
        <f>VLOOKUP(H272,'3-Productie normen'!A:L,12,FALSE)</f>
        <v>V</v>
      </c>
      <c r="Q272" s="299"/>
      <c r="S272" s="300">
        <f t="shared" si="21"/>
        <v>0</v>
      </c>
    </row>
    <row r="273" spans="1:19" ht="14.15" customHeight="1">
      <c r="A273" s="70">
        <v>273</v>
      </c>
      <c r="B273" s="66" t="s">
        <v>218</v>
      </c>
      <c r="C273" s="464" t="s">
        <v>490</v>
      </c>
      <c r="D273" s="464" t="s">
        <v>617</v>
      </c>
      <c r="E273" s="66" t="s">
        <v>587</v>
      </c>
      <c r="F273" s="66" t="s">
        <v>221</v>
      </c>
      <c r="G273" s="66" t="s">
        <v>409</v>
      </c>
      <c r="H273" s="66" t="s">
        <v>35</v>
      </c>
      <c r="I273" s="66" t="s">
        <v>70</v>
      </c>
      <c r="J273" s="66" t="s">
        <v>70</v>
      </c>
      <c r="K273" s="66">
        <v>11.8</v>
      </c>
      <c r="L273" s="297">
        <f t="shared" si="20"/>
        <v>0</v>
      </c>
      <c r="M273" s="219" t="s">
        <v>493</v>
      </c>
      <c r="N273" s="218">
        <f>IF(OR(M273="nio",M273="eigen dienst"),0,IF(M273&gt;0,M273*K273/O273,0))*VLOOKUP(B273,'2-Kosten per locatie'!$A$14:$C$34,3,FALSE)</f>
        <v>0</v>
      </c>
      <c r="O273" s="298">
        <f>IF(OR(M273="nio",M273="eigen dienst"),0,IF(M273&gt;0,VLOOKUP(H273,'3-Productie normen'!A:J,VLOOKUP(M273,'3-Productie normen'!$B$34:$C$35,2,FALSE),FALSE)))</f>
        <v>0</v>
      </c>
      <c r="P273" s="299" t="str">
        <f>VLOOKUP(H273,'3-Productie normen'!A:L,12,FALSE)</f>
        <v>B</v>
      </c>
      <c r="Q273" s="299"/>
      <c r="S273" s="300">
        <f t="shared" si="21"/>
        <v>0</v>
      </c>
    </row>
    <row r="274" spans="1:19" ht="14.15" customHeight="1">
      <c r="A274" s="70">
        <v>274</v>
      </c>
      <c r="B274" s="66" t="s">
        <v>218</v>
      </c>
      <c r="C274" s="464" t="s">
        <v>490</v>
      </c>
      <c r="D274" s="464" t="s">
        <v>617</v>
      </c>
      <c r="E274" s="66" t="s">
        <v>587</v>
      </c>
      <c r="F274" s="66" t="s">
        <v>238</v>
      </c>
      <c r="G274" s="66" t="s">
        <v>411</v>
      </c>
      <c r="H274" s="66" t="s">
        <v>44</v>
      </c>
      <c r="I274" s="66" t="s">
        <v>70</v>
      </c>
      <c r="J274" s="66" t="s">
        <v>70</v>
      </c>
      <c r="K274" s="66">
        <v>2.9</v>
      </c>
      <c r="L274" s="297">
        <f t="shared" si="20"/>
        <v>0</v>
      </c>
      <c r="M274" s="219" t="s">
        <v>493</v>
      </c>
      <c r="N274" s="218">
        <f>IF(OR(M274="nio",M274="eigen dienst"),0,IF(M274&gt;0,M274*K274/O274,0))*VLOOKUP(B274,'2-Kosten per locatie'!$A$14:$C$34,3,FALSE)</f>
        <v>0</v>
      </c>
      <c r="O274" s="298">
        <f>IF(OR(M274="nio",M274="eigen dienst"),0,IF(M274&gt;0,VLOOKUP(H274,'3-Productie normen'!A:J,VLOOKUP(M274,'3-Productie normen'!$B$34:$C$35,2,FALSE),FALSE)))</f>
        <v>0</v>
      </c>
      <c r="P274" s="299" t="str">
        <f>VLOOKUP(H274,'3-Productie normen'!A:L,12,FALSE)</f>
        <v>V</v>
      </c>
      <c r="Q274" s="299"/>
      <c r="S274" s="300">
        <f t="shared" si="21"/>
        <v>0</v>
      </c>
    </row>
    <row r="275" spans="1:19" ht="14.15" customHeight="1">
      <c r="A275" s="70">
        <v>275</v>
      </c>
      <c r="B275" s="66" t="s">
        <v>218</v>
      </c>
      <c r="C275" s="464" t="s">
        <v>490</v>
      </c>
      <c r="D275" s="464" t="s">
        <v>617</v>
      </c>
      <c r="E275" s="66" t="s">
        <v>587</v>
      </c>
      <c r="F275" s="66" t="s">
        <v>239</v>
      </c>
      <c r="G275" s="66" t="s">
        <v>407</v>
      </c>
      <c r="H275" s="66" t="s">
        <v>37</v>
      </c>
      <c r="I275" s="66" t="s">
        <v>463</v>
      </c>
      <c r="J275" s="66" t="s">
        <v>179</v>
      </c>
      <c r="K275" s="66">
        <v>4.9000000000000004</v>
      </c>
      <c r="L275" s="297">
        <f t="shared" si="20"/>
        <v>0</v>
      </c>
      <c r="M275" s="219" t="s">
        <v>493</v>
      </c>
      <c r="N275" s="218">
        <f>IF(OR(M275="nio",M275="eigen dienst"),0,IF(M275&gt;0,M275*K275/O275,0))*VLOOKUP(B275,'2-Kosten per locatie'!$A$14:$C$34,3,FALSE)</f>
        <v>0</v>
      </c>
      <c r="O275" s="298">
        <f>IF(OR(M275="nio",M275="eigen dienst"),0,IF(M275&gt;0,VLOOKUP(H275,'3-Productie normen'!A:J,VLOOKUP(M275,'3-Productie normen'!$B$34:$C$35,2,FALSE),FALSE)))</f>
        <v>0</v>
      </c>
      <c r="P275" s="299" t="str">
        <f>VLOOKUP(H275,'3-Productie normen'!A:L,12,FALSE)</f>
        <v>S</v>
      </c>
      <c r="Q275" s="299"/>
      <c r="S275" s="300">
        <f t="shared" si="21"/>
        <v>0</v>
      </c>
    </row>
    <row r="276" spans="1:19" ht="14.15" customHeight="1">
      <c r="A276" s="70">
        <v>276</v>
      </c>
      <c r="B276" s="66" t="s">
        <v>218</v>
      </c>
      <c r="C276" s="464" t="s">
        <v>490</v>
      </c>
      <c r="D276" s="464" t="s">
        <v>617</v>
      </c>
      <c r="E276" s="66" t="s">
        <v>587</v>
      </c>
      <c r="F276" s="66" t="s">
        <v>240</v>
      </c>
      <c r="G276" s="66" t="s">
        <v>408</v>
      </c>
      <c r="H276" s="66" t="s">
        <v>469</v>
      </c>
      <c r="I276" s="66" t="s">
        <v>70</v>
      </c>
      <c r="J276" s="66" t="s">
        <v>70</v>
      </c>
      <c r="K276" s="66">
        <v>49.7</v>
      </c>
      <c r="L276" s="297">
        <f t="shared" si="20"/>
        <v>0</v>
      </c>
      <c r="M276" s="219" t="s">
        <v>493</v>
      </c>
      <c r="N276" s="218">
        <f>IF(OR(M276="nio",M276="eigen dienst"),0,IF(M276&gt;0,M276*K276/O276,0))*VLOOKUP(B276,'2-Kosten per locatie'!$A$14:$C$34,3,FALSE)</f>
        <v>0</v>
      </c>
      <c r="O276" s="298">
        <f>IF(OR(M276="nio",M276="eigen dienst"),0,IF(M276&gt;0,VLOOKUP(H276,'3-Productie normen'!A:J,VLOOKUP(M276,'3-Productie normen'!$B$34:$C$35,2,FALSE),FALSE)))</f>
        <v>0</v>
      </c>
      <c r="P276" s="299" t="str">
        <f>VLOOKUP(H276,'3-Productie normen'!A:L,12,FALSE)</f>
        <v>L</v>
      </c>
      <c r="Q276" s="299"/>
      <c r="S276" s="300">
        <f t="shared" si="21"/>
        <v>0</v>
      </c>
    </row>
    <row r="277" spans="1:19" ht="14.15" customHeight="1">
      <c r="A277" s="70">
        <v>277</v>
      </c>
      <c r="B277" s="66" t="s">
        <v>218</v>
      </c>
      <c r="C277" s="464" t="s">
        <v>490</v>
      </c>
      <c r="D277" s="464" t="s">
        <v>617</v>
      </c>
      <c r="E277" s="66" t="s">
        <v>587</v>
      </c>
      <c r="F277" s="66" t="s">
        <v>241</v>
      </c>
      <c r="G277" s="66" t="s">
        <v>408</v>
      </c>
      <c r="H277" s="66" t="s">
        <v>469</v>
      </c>
      <c r="I277" s="66" t="s">
        <v>70</v>
      </c>
      <c r="J277" s="66" t="s">
        <v>70</v>
      </c>
      <c r="K277" s="66">
        <v>51.2</v>
      </c>
      <c r="L277" s="297">
        <f t="shared" si="20"/>
        <v>0</v>
      </c>
      <c r="M277" s="219" t="s">
        <v>493</v>
      </c>
      <c r="N277" s="218">
        <f>IF(OR(M277="nio",M277="eigen dienst"),0,IF(M277&gt;0,M277*K277/O277,0))*VLOOKUP(B277,'2-Kosten per locatie'!$A$14:$C$34,3,FALSE)</f>
        <v>0</v>
      </c>
      <c r="O277" s="298">
        <f>IF(OR(M277="nio",M277="eigen dienst"),0,IF(M277&gt;0,VLOOKUP(H277,'3-Productie normen'!A:J,VLOOKUP(M277,'3-Productie normen'!$B$34:$C$35,2,FALSE),FALSE)))</f>
        <v>0</v>
      </c>
      <c r="P277" s="299" t="str">
        <f>VLOOKUP(H277,'3-Productie normen'!A:L,12,FALSE)</f>
        <v>L</v>
      </c>
      <c r="Q277" s="299"/>
      <c r="S277" s="300">
        <f t="shared" si="21"/>
        <v>0</v>
      </c>
    </row>
    <row r="278" spans="1:19" ht="14.15" customHeight="1">
      <c r="A278" s="70">
        <v>278</v>
      </c>
      <c r="B278" s="66" t="s">
        <v>218</v>
      </c>
      <c r="C278" s="464" t="s">
        <v>490</v>
      </c>
      <c r="D278" s="464" t="s">
        <v>617</v>
      </c>
      <c r="E278" s="66" t="s">
        <v>587</v>
      </c>
      <c r="F278" s="66" t="s">
        <v>242</v>
      </c>
      <c r="G278" s="66" t="s">
        <v>408</v>
      </c>
      <c r="H278" s="66" t="s">
        <v>469</v>
      </c>
      <c r="I278" s="66" t="s">
        <v>70</v>
      </c>
      <c r="J278" s="66" t="s">
        <v>70</v>
      </c>
      <c r="K278" s="66">
        <v>49.7</v>
      </c>
      <c r="L278" s="297">
        <f t="shared" si="20"/>
        <v>0</v>
      </c>
      <c r="M278" s="219" t="s">
        <v>493</v>
      </c>
      <c r="N278" s="218">
        <f>IF(OR(M278="nio",M278="eigen dienst"),0,IF(M278&gt;0,M278*K278/O278,0))*VLOOKUP(B278,'2-Kosten per locatie'!$A$14:$C$34,3,FALSE)</f>
        <v>0</v>
      </c>
      <c r="O278" s="298">
        <f>IF(OR(M278="nio",M278="eigen dienst"),0,IF(M278&gt;0,VLOOKUP(H278,'3-Productie normen'!A:J,VLOOKUP(M278,'3-Productie normen'!$B$34:$C$35,2,FALSE),FALSE)))</f>
        <v>0</v>
      </c>
      <c r="P278" s="299" t="str">
        <f>VLOOKUP(H278,'3-Productie normen'!A:L,12,FALSE)</f>
        <v>L</v>
      </c>
      <c r="Q278" s="299"/>
      <c r="S278" s="300">
        <f t="shared" si="21"/>
        <v>0</v>
      </c>
    </row>
    <row r="279" spans="1:19" ht="14.15" customHeight="1">
      <c r="A279" s="70">
        <v>279</v>
      </c>
      <c r="B279" s="66" t="s">
        <v>218</v>
      </c>
      <c r="C279" s="464" t="s">
        <v>490</v>
      </c>
      <c r="D279" s="464" t="s">
        <v>617</v>
      </c>
      <c r="E279" s="66" t="s">
        <v>587</v>
      </c>
      <c r="F279" s="66" t="s">
        <v>243</v>
      </c>
      <c r="G279" s="66" t="s">
        <v>406</v>
      </c>
      <c r="H279" s="66" t="s">
        <v>45</v>
      </c>
      <c r="I279" s="66" t="s">
        <v>462</v>
      </c>
      <c r="J279" s="66" t="s">
        <v>200</v>
      </c>
      <c r="K279" s="66">
        <v>88.5</v>
      </c>
      <c r="L279" s="297">
        <f t="shared" si="20"/>
        <v>0</v>
      </c>
      <c r="M279" s="219" t="s">
        <v>493</v>
      </c>
      <c r="N279" s="218">
        <f>IF(OR(M279="nio",M279="eigen dienst"),0,IF(M279&gt;0,M279*K279/O279,0))*VLOOKUP(B279,'2-Kosten per locatie'!$A$14:$C$34,3,FALSE)</f>
        <v>0</v>
      </c>
      <c r="O279" s="298">
        <f>IF(OR(M279="nio",M279="eigen dienst"),0,IF(M279&gt;0,VLOOKUP(H279,'3-Productie normen'!A:J,VLOOKUP(M279,'3-Productie normen'!$B$34:$C$35,2,FALSE),FALSE)))</f>
        <v>0</v>
      </c>
      <c r="P279" s="299" t="str">
        <f>VLOOKUP(H279,'3-Productie normen'!A:L,12,FALSE)</f>
        <v>L</v>
      </c>
      <c r="Q279" s="299"/>
      <c r="S279" s="300">
        <f t="shared" si="21"/>
        <v>0</v>
      </c>
    </row>
    <row r="280" spans="1:19" ht="14.15" customHeight="1">
      <c r="A280" s="70">
        <v>280</v>
      </c>
      <c r="B280" s="66" t="s">
        <v>218</v>
      </c>
      <c r="C280" s="464" t="s">
        <v>490</v>
      </c>
      <c r="D280" s="464" t="s">
        <v>617</v>
      </c>
      <c r="E280" s="66" t="s">
        <v>587</v>
      </c>
      <c r="F280" s="66" t="s">
        <v>244</v>
      </c>
      <c r="G280" s="66" t="s">
        <v>424</v>
      </c>
      <c r="H280" s="66" t="s">
        <v>44</v>
      </c>
      <c r="I280" s="66" t="s">
        <v>72</v>
      </c>
      <c r="J280" s="66" t="s">
        <v>200</v>
      </c>
      <c r="K280" s="66">
        <v>6.7</v>
      </c>
      <c r="L280" s="297">
        <f t="shared" si="20"/>
        <v>0</v>
      </c>
      <c r="M280" s="219" t="s">
        <v>493</v>
      </c>
      <c r="N280" s="218">
        <f>IF(OR(M280="nio",M280="eigen dienst"),0,IF(M280&gt;0,M280*K280/O280,0))*VLOOKUP(B280,'2-Kosten per locatie'!$A$14:$C$34,3,FALSE)</f>
        <v>0</v>
      </c>
      <c r="O280" s="298">
        <f>IF(OR(M280="nio",M280="eigen dienst"),0,IF(M280&gt;0,VLOOKUP(H280,'3-Productie normen'!A:J,VLOOKUP(M280,'3-Productie normen'!$B$34:$C$35,2,FALSE),FALSE)))</f>
        <v>0</v>
      </c>
      <c r="P280" s="299" t="str">
        <f>VLOOKUP(H280,'3-Productie normen'!A:L,12,FALSE)</f>
        <v>V</v>
      </c>
      <c r="Q280" s="299"/>
      <c r="S280" s="300">
        <f t="shared" si="21"/>
        <v>0</v>
      </c>
    </row>
    <row r="281" spans="1:19" ht="14.15" customHeight="1">
      <c r="A281" s="70">
        <v>281</v>
      </c>
      <c r="B281" s="66" t="s">
        <v>218</v>
      </c>
      <c r="C281" s="464" t="s">
        <v>490</v>
      </c>
      <c r="D281" s="464" t="s">
        <v>617</v>
      </c>
      <c r="E281" s="66" t="s">
        <v>587</v>
      </c>
      <c r="F281" s="66" t="s">
        <v>245</v>
      </c>
      <c r="G281" s="66" t="s">
        <v>413</v>
      </c>
      <c r="H281" s="66" t="s">
        <v>413</v>
      </c>
      <c r="I281" s="66" t="s">
        <v>70</v>
      </c>
      <c r="J281" s="66" t="s">
        <v>70</v>
      </c>
      <c r="K281" s="66">
        <v>88.8</v>
      </c>
      <c r="L281" s="297">
        <f t="shared" si="20"/>
        <v>0</v>
      </c>
      <c r="M281" s="219" t="s">
        <v>493</v>
      </c>
      <c r="N281" s="218">
        <f>IF(OR(M281="nio",M281="eigen dienst"),0,IF(M281&gt;0,M281*K281/O281,0))*VLOOKUP(B281,'2-Kosten per locatie'!$A$14:$C$34,3,FALSE)</f>
        <v>0</v>
      </c>
      <c r="O281" s="298">
        <f>IF(OR(M281="nio",M281="eigen dienst"),0,IF(M281&gt;0,VLOOKUP(H281,'3-Productie normen'!A:J,VLOOKUP(M281,'3-Productie normen'!$B$34:$C$35,2,FALSE),FALSE)))</f>
        <v>0</v>
      </c>
      <c r="P281" s="299" t="str">
        <f>VLOOKUP(H281,'3-Productie normen'!A:L,12,FALSE)</f>
        <v>V</v>
      </c>
      <c r="Q281" s="299"/>
      <c r="S281" s="300">
        <f t="shared" si="21"/>
        <v>0</v>
      </c>
    </row>
    <row r="282" spans="1:19" ht="14.15" customHeight="1">
      <c r="A282" s="70">
        <v>282</v>
      </c>
      <c r="B282" s="66" t="s">
        <v>218</v>
      </c>
      <c r="C282" s="464" t="s">
        <v>490</v>
      </c>
      <c r="D282" s="464" t="s">
        <v>617</v>
      </c>
      <c r="E282" s="66" t="s">
        <v>587</v>
      </c>
      <c r="F282" s="66" t="s">
        <v>246</v>
      </c>
      <c r="G282" s="66" t="s">
        <v>47</v>
      </c>
      <c r="H282" s="66" t="s">
        <v>47</v>
      </c>
      <c r="I282" s="66" t="s">
        <v>460</v>
      </c>
      <c r="J282" s="66" t="s">
        <v>201</v>
      </c>
      <c r="K282" s="66">
        <v>12.3</v>
      </c>
      <c r="L282" s="297">
        <f t="shared" si="20"/>
        <v>0</v>
      </c>
      <c r="M282" s="219" t="s">
        <v>493</v>
      </c>
      <c r="N282" s="218">
        <f>IF(OR(M282="nio",M282="eigen dienst"),0,IF(M282&gt;0,M282*K282/O282,0))*VLOOKUP(B282,'2-Kosten per locatie'!$A$14:$C$34,3,FALSE)</f>
        <v>0</v>
      </c>
      <c r="O282" s="298">
        <f>IF(OR(M282="nio",M282="eigen dienst"),0,IF(M282&gt;0,VLOOKUP(H282,'3-Productie normen'!A:J,VLOOKUP(M282,'3-Productie normen'!$B$34:$C$35,2,FALSE),FALSE)))</f>
        <v>0</v>
      </c>
      <c r="P282" s="299" t="str">
        <f>VLOOKUP(H282,'3-Productie normen'!A:L,12,FALSE)</f>
        <v>V</v>
      </c>
      <c r="Q282" s="299"/>
      <c r="S282" s="300">
        <f t="shared" si="21"/>
        <v>0</v>
      </c>
    </row>
    <row r="283" spans="1:19" ht="14.15" customHeight="1">
      <c r="A283" s="70">
        <v>283</v>
      </c>
      <c r="B283" s="66" t="s">
        <v>218</v>
      </c>
      <c r="C283" s="464" t="s">
        <v>490</v>
      </c>
      <c r="D283" s="464" t="s">
        <v>617</v>
      </c>
      <c r="E283" s="66" t="s">
        <v>587</v>
      </c>
      <c r="F283" s="66" t="s">
        <v>247</v>
      </c>
      <c r="G283" s="66" t="s">
        <v>412</v>
      </c>
      <c r="H283" s="66" t="s">
        <v>41</v>
      </c>
      <c r="I283" s="66" t="s">
        <v>70</v>
      </c>
      <c r="J283" s="66" t="s">
        <v>70</v>
      </c>
      <c r="K283" s="66">
        <v>9.5</v>
      </c>
      <c r="L283" s="297">
        <f t="shared" si="20"/>
        <v>0</v>
      </c>
      <c r="M283" s="219" t="s">
        <v>493</v>
      </c>
      <c r="N283" s="218">
        <f>IF(OR(M283="nio",M283="eigen dienst"),0,IF(M283&gt;0,M283*K283/O283,0))*VLOOKUP(B283,'2-Kosten per locatie'!$A$14:$C$34,3,FALSE)</f>
        <v>0</v>
      </c>
      <c r="O283" s="298">
        <f>IF(OR(M283="nio",M283="eigen dienst"),0,IF(M283&gt;0,VLOOKUP(H283,'3-Productie normen'!A:J,VLOOKUP(M283,'3-Productie normen'!$B$34:$C$35,2,FALSE),FALSE)))</f>
        <v>0</v>
      </c>
      <c r="P283" s="299" t="str">
        <f>VLOOKUP(H283,'3-Productie normen'!A:L,12,FALSE)</f>
        <v>V</v>
      </c>
      <c r="Q283" s="299"/>
      <c r="S283" s="300">
        <f t="shared" si="21"/>
        <v>0</v>
      </c>
    </row>
    <row r="284" spans="1:19" ht="14.15" customHeight="1">
      <c r="A284" s="70">
        <v>284</v>
      </c>
      <c r="B284" s="66" t="s">
        <v>218</v>
      </c>
      <c r="C284" s="464" t="s">
        <v>490</v>
      </c>
      <c r="D284" s="464" t="s">
        <v>617</v>
      </c>
      <c r="E284" s="66" t="s">
        <v>587</v>
      </c>
      <c r="F284" s="66" t="s">
        <v>222</v>
      </c>
      <c r="G284" s="66" t="s">
        <v>408</v>
      </c>
      <c r="H284" s="66" t="s">
        <v>469</v>
      </c>
      <c r="I284" s="66" t="s">
        <v>70</v>
      </c>
      <c r="J284" s="66" t="s">
        <v>70</v>
      </c>
      <c r="K284" s="66">
        <v>56</v>
      </c>
      <c r="L284" s="297">
        <f t="shared" si="20"/>
        <v>0</v>
      </c>
      <c r="M284" s="219" t="s">
        <v>493</v>
      </c>
      <c r="N284" s="218">
        <f>IF(OR(M284="nio",M284="eigen dienst"),0,IF(M284&gt;0,M284*K284/O284,0))*VLOOKUP(B284,'2-Kosten per locatie'!$A$14:$C$34,3,FALSE)</f>
        <v>0</v>
      </c>
      <c r="O284" s="298">
        <f>IF(OR(M284="nio",M284="eigen dienst"),0,IF(M284&gt;0,VLOOKUP(H284,'3-Productie normen'!A:J,VLOOKUP(M284,'3-Productie normen'!$B$34:$C$35,2,FALSE),FALSE)))</f>
        <v>0</v>
      </c>
      <c r="P284" s="299" t="str">
        <f>VLOOKUP(H284,'3-Productie normen'!A:L,12,FALSE)</f>
        <v>L</v>
      </c>
      <c r="Q284" s="299"/>
      <c r="S284" s="300">
        <f t="shared" si="21"/>
        <v>0</v>
      </c>
    </row>
    <row r="285" spans="1:19" ht="14.15" customHeight="1">
      <c r="A285" s="70">
        <v>285</v>
      </c>
      <c r="B285" s="66" t="s">
        <v>218</v>
      </c>
      <c r="C285" s="464" t="s">
        <v>490</v>
      </c>
      <c r="D285" s="464" t="s">
        <v>617</v>
      </c>
      <c r="E285" s="66" t="s">
        <v>587</v>
      </c>
      <c r="F285" s="66" t="s">
        <v>248</v>
      </c>
      <c r="G285" s="66" t="s">
        <v>405</v>
      </c>
      <c r="H285" s="66" t="s">
        <v>39</v>
      </c>
      <c r="I285" s="66" t="s">
        <v>70</v>
      </c>
      <c r="J285" s="66" t="s">
        <v>70</v>
      </c>
      <c r="K285" s="66">
        <v>18.3</v>
      </c>
      <c r="L285" s="297">
        <f t="shared" si="20"/>
        <v>0</v>
      </c>
      <c r="M285" s="219" t="s">
        <v>493</v>
      </c>
      <c r="N285" s="218">
        <f>IF(OR(M285="nio",M285="eigen dienst"),0,IF(M285&gt;0,M285*K285/O285,0))*VLOOKUP(B285,'2-Kosten per locatie'!$A$14:$C$34,3,FALSE)</f>
        <v>0</v>
      </c>
      <c r="O285" s="298">
        <f>IF(OR(M285="nio",M285="eigen dienst"),0,IF(M285&gt;0,VLOOKUP(H285,'3-Productie normen'!A:J,VLOOKUP(M285,'3-Productie normen'!$B$34:$C$35,2,FALSE),FALSE)))</f>
        <v>0</v>
      </c>
      <c r="P285" s="299" t="str">
        <f>VLOOKUP(H285,'3-Productie normen'!A:L,12,FALSE)</f>
        <v>V</v>
      </c>
      <c r="Q285" s="299"/>
      <c r="S285" s="300">
        <f t="shared" si="21"/>
        <v>0</v>
      </c>
    </row>
    <row r="286" spans="1:19" ht="14.15" customHeight="1">
      <c r="A286" s="70">
        <v>286</v>
      </c>
      <c r="B286" s="66" t="s">
        <v>218</v>
      </c>
      <c r="C286" s="464" t="s">
        <v>490</v>
      </c>
      <c r="D286" s="464" t="s">
        <v>617</v>
      </c>
      <c r="E286" s="66" t="s">
        <v>587</v>
      </c>
      <c r="F286" s="66" t="s">
        <v>249</v>
      </c>
      <c r="G286" s="66" t="s">
        <v>415</v>
      </c>
      <c r="H286" s="66" t="s">
        <v>44</v>
      </c>
      <c r="I286" s="66" t="s">
        <v>70</v>
      </c>
      <c r="J286" s="66" t="s">
        <v>70</v>
      </c>
      <c r="K286" s="66">
        <v>2.7</v>
      </c>
      <c r="L286" s="297">
        <f t="shared" si="20"/>
        <v>0</v>
      </c>
      <c r="M286" s="219" t="s">
        <v>493</v>
      </c>
      <c r="N286" s="218">
        <f>IF(OR(M286="nio",M286="eigen dienst"),0,IF(M286&gt;0,M286*K286/O286,0))*VLOOKUP(B286,'2-Kosten per locatie'!$A$14:$C$34,3,FALSE)</f>
        <v>0</v>
      </c>
      <c r="O286" s="298">
        <f>IF(OR(M286="nio",M286="eigen dienst"),0,IF(M286&gt;0,VLOOKUP(H286,'3-Productie normen'!A:J,VLOOKUP(M286,'3-Productie normen'!$B$34:$C$35,2,FALSE),FALSE)))</f>
        <v>0</v>
      </c>
      <c r="P286" s="299" t="str">
        <f>VLOOKUP(H286,'3-Productie normen'!A:L,12,FALSE)</f>
        <v>V</v>
      </c>
      <c r="Q286" s="299"/>
      <c r="S286" s="300">
        <f t="shared" si="21"/>
        <v>0</v>
      </c>
    </row>
    <row r="287" spans="1:19" ht="14.15" customHeight="1">
      <c r="A287" s="70">
        <v>287</v>
      </c>
      <c r="B287" s="66" t="s">
        <v>218</v>
      </c>
      <c r="C287" s="464" t="s">
        <v>490</v>
      </c>
      <c r="D287" s="464" t="s">
        <v>617</v>
      </c>
      <c r="E287" s="66" t="s">
        <v>587</v>
      </c>
      <c r="F287" s="66" t="s">
        <v>250</v>
      </c>
      <c r="G287" s="66" t="s">
        <v>411</v>
      </c>
      <c r="H287" s="66" t="s">
        <v>44</v>
      </c>
      <c r="I287" s="66" t="s">
        <v>70</v>
      </c>
      <c r="J287" s="66" t="s">
        <v>70</v>
      </c>
      <c r="K287" s="66">
        <v>2.6</v>
      </c>
      <c r="L287" s="297">
        <f t="shared" si="20"/>
        <v>0</v>
      </c>
      <c r="M287" s="219" t="s">
        <v>493</v>
      </c>
      <c r="N287" s="218">
        <f>IF(OR(M287="nio",M287="eigen dienst"),0,IF(M287&gt;0,M287*K287/O287,0))*VLOOKUP(B287,'2-Kosten per locatie'!$A$14:$C$34,3,FALSE)</f>
        <v>0</v>
      </c>
      <c r="O287" s="298">
        <f>IF(OR(M287="nio",M287="eigen dienst"),0,IF(M287&gt;0,VLOOKUP(H287,'3-Productie normen'!A:J,VLOOKUP(M287,'3-Productie normen'!$B$34:$C$35,2,FALSE),FALSE)))</f>
        <v>0</v>
      </c>
      <c r="P287" s="299" t="str">
        <f>VLOOKUP(H287,'3-Productie normen'!A:L,12,FALSE)</f>
        <v>V</v>
      </c>
      <c r="Q287" s="299"/>
      <c r="S287" s="300">
        <f t="shared" si="21"/>
        <v>0</v>
      </c>
    </row>
    <row r="288" spans="1:19" ht="14.15" customHeight="1">
      <c r="A288" s="70">
        <v>288</v>
      </c>
      <c r="B288" s="66" t="s">
        <v>218</v>
      </c>
      <c r="C288" s="464" t="s">
        <v>490</v>
      </c>
      <c r="D288" s="464" t="s">
        <v>617</v>
      </c>
      <c r="E288" s="66" t="s">
        <v>587</v>
      </c>
      <c r="F288" s="66" t="s">
        <v>251</v>
      </c>
      <c r="G288" s="66" t="s">
        <v>413</v>
      </c>
      <c r="H288" s="66" t="s">
        <v>413</v>
      </c>
      <c r="I288" s="66" t="s">
        <v>70</v>
      </c>
      <c r="J288" s="66" t="s">
        <v>70</v>
      </c>
      <c r="K288" s="66">
        <v>81</v>
      </c>
      <c r="L288" s="297">
        <f t="shared" si="20"/>
        <v>0</v>
      </c>
      <c r="M288" s="219" t="s">
        <v>493</v>
      </c>
      <c r="N288" s="218">
        <f>IF(OR(M288="nio",M288="eigen dienst"),0,IF(M288&gt;0,M288*K288/O288,0))*VLOOKUP(B288,'2-Kosten per locatie'!$A$14:$C$34,3,FALSE)</f>
        <v>0</v>
      </c>
      <c r="O288" s="298">
        <f>IF(OR(M288="nio",M288="eigen dienst"),0,IF(M288&gt;0,VLOOKUP(H288,'3-Productie normen'!A:J,VLOOKUP(M288,'3-Productie normen'!$B$34:$C$35,2,FALSE),FALSE)))</f>
        <v>0</v>
      </c>
      <c r="P288" s="299" t="str">
        <f>VLOOKUP(H288,'3-Productie normen'!A:L,12,FALSE)</f>
        <v>V</v>
      </c>
      <c r="Q288" s="299"/>
      <c r="S288" s="300">
        <f t="shared" si="21"/>
        <v>0</v>
      </c>
    </row>
    <row r="289" spans="1:19" ht="14.15" customHeight="1">
      <c r="A289" s="70">
        <v>289</v>
      </c>
      <c r="B289" s="66" t="s">
        <v>218</v>
      </c>
      <c r="C289" s="464" t="s">
        <v>490</v>
      </c>
      <c r="D289" s="464" t="s">
        <v>617</v>
      </c>
      <c r="E289" s="66" t="s">
        <v>587</v>
      </c>
      <c r="F289" s="66" t="s">
        <v>252</v>
      </c>
      <c r="G289" s="66" t="s">
        <v>476</v>
      </c>
      <c r="H289" s="66" t="s">
        <v>469</v>
      </c>
      <c r="I289" s="66" t="s">
        <v>70</v>
      </c>
      <c r="J289" s="66" t="s">
        <v>70</v>
      </c>
      <c r="K289" s="66">
        <v>57.8</v>
      </c>
      <c r="L289" s="297">
        <f t="shared" si="20"/>
        <v>0</v>
      </c>
      <c r="M289" s="219" t="s">
        <v>493</v>
      </c>
      <c r="N289" s="218">
        <f>IF(OR(M289="nio",M289="eigen dienst"),0,IF(M289&gt;0,M289*K289/O289,0))*VLOOKUP(B289,'2-Kosten per locatie'!$A$14:$C$34,3,FALSE)</f>
        <v>0</v>
      </c>
      <c r="O289" s="298">
        <f>IF(OR(M289="nio",M289="eigen dienst"),0,IF(M289&gt;0,VLOOKUP(H289,'3-Productie normen'!A:J,VLOOKUP(M289,'3-Productie normen'!$B$34:$C$35,2,FALSE),FALSE)))</f>
        <v>0</v>
      </c>
      <c r="P289" s="299" t="str">
        <f>VLOOKUP(H289,'3-Productie normen'!A:L,12,FALSE)</f>
        <v>L</v>
      </c>
      <c r="Q289" s="299"/>
      <c r="S289" s="300">
        <f t="shared" si="21"/>
        <v>0</v>
      </c>
    </row>
    <row r="290" spans="1:19" ht="14.15" customHeight="1">
      <c r="A290" s="70">
        <v>290</v>
      </c>
      <c r="B290" s="66" t="s">
        <v>218</v>
      </c>
      <c r="C290" s="464" t="s">
        <v>490</v>
      </c>
      <c r="D290" s="464" t="s">
        <v>617</v>
      </c>
      <c r="E290" s="66" t="s">
        <v>587</v>
      </c>
      <c r="F290" s="66" t="s">
        <v>253</v>
      </c>
      <c r="G290" s="66" t="s">
        <v>476</v>
      </c>
      <c r="H290" s="66" t="s">
        <v>469</v>
      </c>
      <c r="I290" s="66" t="s">
        <v>70</v>
      </c>
      <c r="J290" s="66" t="s">
        <v>70</v>
      </c>
      <c r="K290" s="66">
        <v>54</v>
      </c>
      <c r="L290" s="297">
        <f t="shared" si="20"/>
        <v>0</v>
      </c>
      <c r="M290" s="219" t="s">
        <v>493</v>
      </c>
      <c r="N290" s="218">
        <f>IF(OR(M290="nio",M290="eigen dienst"),0,IF(M290&gt;0,M290*K290/O290,0))*VLOOKUP(B290,'2-Kosten per locatie'!$A$14:$C$34,3,FALSE)</f>
        <v>0</v>
      </c>
      <c r="O290" s="298">
        <f>IF(OR(M290="nio",M290="eigen dienst"),0,IF(M290&gt;0,VLOOKUP(H290,'3-Productie normen'!A:J,VLOOKUP(M290,'3-Productie normen'!$B$34:$C$35,2,FALSE),FALSE)))</f>
        <v>0</v>
      </c>
      <c r="P290" s="299" t="str">
        <f>VLOOKUP(H290,'3-Productie normen'!A:L,12,FALSE)</f>
        <v>L</v>
      </c>
      <c r="Q290" s="299"/>
      <c r="S290" s="300">
        <f t="shared" si="21"/>
        <v>0</v>
      </c>
    </row>
    <row r="291" spans="1:19" ht="14.15" customHeight="1">
      <c r="A291" s="70">
        <v>291</v>
      </c>
      <c r="B291" s="66" t="s">
        <v>218</v>
      </c>
      <c r="C291" s="464" t="s">
        <v>490</v>
      </c>
      <c r="D291" s="464" t="s">
        <v>617</v>
      </c>
      <c r="E291" s="66" t="s">
        <v>587</v>
      </c>
      <c r="F291" s="66" t="s">
        <v>223</v>
      </c>
      <c r="G291" s="66" t="s">
        <v>407</v>
      </c>
      <c r="H291" s="66" t="s">
        <v>37</v>
      </c>
      <c r="I291" s="66" t="s">
        <v>463</v>
      </c>
      <c r="J291" s="66" t="s">
        <v>179</v>
      </c>
      <c r="K291" s="66">
        <v>4.9000000000000004</v>
      </c>
      <c r="L291" s="297">
        <f t="shared" si="20"/>
        <v>0</v>
      </c>
      <c r="M291" s="219" t="s">
        <v>493</v>
      </c>
      <c r="N291" s="218">
        <f>IF(OR(M291="nio",M291="eigen dienst"),0,IF(M291&gt;0,M291*K291/O291,0))*VLOOKUP(B291,'2-Kosten per locatie'!$A$14:$C$34,3,FALSE)</f>
        <v>0</v>
      </c>
      <c r="O291" s="298">
        <f>IF(OR(M291="nio",M291="eigen dienst"),0,IF(M291&gt;0,VLOOKUP(H291,'3-Productie normen'!A:J,VLOOKUP(M291,'3-Productie normen'!$B$34:$C$35,2,FALSE),FALSE)))</f>
        <v>0</v>
      </c>
      <c r="P291" s="299" t="str">
        <f>VLOOKUP(H291,'3-Productie normen'!A:L,12,FALSE)</f>
        <v>S</v>
      </c>
      <c r="Q291" s="299"/>
      <c r="S291" s="300">
        <f t="shared" si="21"/>
        <v>0</v>
      </c>
    </row>
    <row r="292" spans="1:19" ht="14.15" customHeight="1">
      <c r="A292" s="70">
        <v>292</v>
      </c>
      <c r="B292" s="66" t="s">
        <v>218</v>
      </c>
      <c r="C292" s="464" t="s">
        <v>490</v>
      </c>
      <c r="D292" s="464" t="s">
        <v>617</v>
      </c>
      <c r="E292" s="66" t="s">
        <v>587</v>
      </c>
      <c r="F292" s="66" t="s">
        <v>265</v>
      </c>
      <c r="G292" s="66" t="s">
        <v>407</v>
      </c>
      <c r="H292" s="66" t="s">
        <v>37</v>
      </c>
      <c r="I292" s="66" t="s">
        <v>463</v>
      </c>
      <c r="J292" s="66" t="s">
        <v>179</v>
      </c>
      <c r="K292" s="66">
        <v>4.9000000000000004</v>
      </c>
      <c r="L292" s="297">
        <f t="shared" si="20"/>
        <v>0</v>
      </c>
      <c r="M292" s="219" t="s">
        <v>493</v>
      </c>
      <c r="N292" s="218">
        <f>IF(OR(M292="nio",M292="eigen dienst"),0,IF(M292&gt;0,M292*K292/O292,0))*VLOOKUP(B292,'2-Kosten per locatie'!$A$14:$C$34,3,FALSE)</f>
        <v>0</v>
      </c>
      <c r="O292" s="298">
        <f>IF(OR(M292="nio",M292="eigen dienst"),0,IF(M292&gt;0,VLOOKUP(H292,'3-Productie normen'!A:J,VLOOKUP(M292,'3-Productie normen'!$B$34:$C$35,2,FALSE),FALSE)))</f>
        <v>0</v>
      </c>
      <c r="P292" s="299" t="str">
        <f>VLOOKUP(H292,'3-Productie normen'!A:L,12,FALSE)</f>
        <v>S</v>
      </c>
      <c r="Q292" s="299"/>
      <c r="S292" s="300">
        <f t="shared" si="21"/>
        <v>0</v>
      </c>
    </row>
    <row r="293" spans="1:19" ht="14.15" customHeight="1">
      <c r="A293" s="70">
        <v>293</v>
      </c>
      <c r="B293" s="66" t="s">
        <v>218</v>
      </c>
      <c r="C293" s="464" t="s">
        <v>490</v>
      </c>
      <c r="D293" s="464" t="s">
        <v>617</v>
      </c>
      <c r="E293" s="66" t="s">
        <v>587</v>
      </c>
      <c r="F293" s="66" t="s">
        <v>224</v>
      </c>
      <c r="G293" s="66" t="s">
        <v>408</v>
      </c>
      <c r="H293" s="66" t="s">
        <v>469</v>
      </c>
      <c r="I293" s="66" t="s">
        <v>70</v>
      </c>
      <c r="J293" s="66" t="s">
        <v>70</v>
      </c>
      <c r="K293" s="66">
        <v>56</v>
      </c>
      <c r="L293" s="297">
        <f t="shared" si="20"/>
        <v>0</v>
      </c>
      <c r="M293" s="219" t="s">
        <v>493</v>
      </c>
      <c r="N293" s="218">
        <f>IF(OR(M293="nio",M293="eigen dienst"),0,IF(M293&gt;0,M293*K293/O293,0))*VLOOKUP(B293,'2-Kosten per locatie'!$A$14:$C$34,3,FALSE)</f>
        <v>0</v>
      </c>
      <c r="O293" s="298">
        <f>IF(OR(M293="nio",M293="eigen dienst"),0,IF(M293&gt;0,VLOOKUP(H293,'3-Productie normen'!A:J,VLOOKUP(M293,'3-Productie normen'!$B$34:$C$35,2,FALSE),FALSE)))</f>
        <v>0</v>
      </c>
      <c r="P293" s="299" t="str">
        <f>VLOOKUP(H293,'3-Productie normen'!A:L,12,FALSE)</f>
        <v>L</v>
      </c>
      <c r="Q293" s="299"/>
      <c r="S293" s="300">
        <f t="shared" si="21"/>
        <v>0</v>
      </c>
    </row>
    <row r="294" spans="1:19" ht="14.15" customHeight="1">
      <c r="A294" s="70">
        <v>294</v>
      </c>
      <c r="B294" s="66" t="s">
        <v>218</v>
      </c>
      <c r="C294" s="464" t="s">
        <v>490</v>
      </c>
      <c r="D294" s="464" t="s">
        <v>617</v>
      </c>
      <c r="E294" s="66" t="s">
        <v>587</v>
      </c>
      <c r="F294" s="66" t="s">
        <v>225</v>
      </c>
      <c r="G294" s="66" t="s">
        <v>424</v>
      </c>
      <c r="H294" s="66" t="s">
        <v>44</v>
      </c>
      <c r="I294" s="66" t="s">
        <v>72</v>
      </c>
      <c r="J294" s="66" t="s">
        <v>200</v>
      </c>
      <c r="K294" s="66">
        <v>10.9</v>
      </c>
      <c r="L294" s="297">
        <f t="shared" si="20"/>
        <v>0</v>
      </c>
      <c r="M294" s="219" t="s">
        <v>493</v>
      </c>
      <c r="N294" s="218">
        <f>IF(OR(M294="nio",M294="eigen dienst"),0,IF(M294&gt;0,M294*K294/O294,0))*VLOOKUP(B294,'2-Kosten per locatie'!$A$14:$C$34,3,FALSE)</f>
        <v>0</v>
      </c>
      <c r="O294" s="298">
        <f>IF(OR(M294="nio",M294="eigen dienst"),0,IF(M294&gt;0,VLOOKUP(H294,'3-Productie normen'!A:J,VLOOKUP(M294,'3-Productie normen'!$B$34:$C$35,2,FALSE),FALSE)))</f>
        <v>0</v>
      </c>
      <c r="P294" s="299" t="str">
        <f>VLOOKUP(H294,'3-Productie normen'!A:L,12,FALSE)</f>
        <v>V</v>
      </c>
      <c r="Q294" s="299"/>
      <c r="S294" s="300">
        <f t="shared" si="21"/>
        <v>0</v>
      </c>
    </row>
    <row r="295" spans="1:19" ht="14.15" customHeight="1">
      <c r="A295" s="70">
        <v>295</v>
      </c>
      <c r="B295" s="66" t="s">
        <v>218</v>
      </c>
      <c r="C295" s="464" t="s">
        <v>490</v>
      </c>
      <c r="D295" s="464" t="s">
        <v>617</v>
      </c>
      <c r="E295" s="66" t="s">
        <v>587</v>
      </c>
      <c r="F295" s="66" t="s">
        <v>226</v>
      </c>
      <c r="G295" s="66" t="s">
        <v>411</v>
      </c>
      <c r="H295" s="66" t="s">
        <v>44</v>
      </c>
      <c r="I295" s="66" t="s">
        <v>72</v>
      </c>
      <c r="J295" s="66" t="s">
        <v>200</v>
      </c>
      <c r="K295" s="66">
        <v>4.9000000000000004</v>
      </c>
      <c r="L295" s="297">
        <f t="shared" si="20"/>
        <v>0</v>
      </c>
      <c r="M295" s="219" t="s">
        <v>493</v>
      </c>
      <c r="N295" s="218">
        <f>IF(OR(M295="nio",M295="eigen dienst"),0,IF(M295&gt;0,M295*K295/O295,0))*VLOOKUP(B295,'2-Kosten per locatie'!$A$14:$C$34,3,FALSE)</f>
        <v>0</v>
      </c>
      <c r="O295" s="298">
        <f>IF(OR(M295="nio",M295="eigen dienst"),0,IF(M295&gt;0,VLOOKUP(H295,'3-Productie normen'!A:J,VLOOKUP(M295,'3-Productie normen'!$B$34:$C$35,2,FALSE),FALSE)))</f>
        <v>0</v>
      </c>
      <c r="P295" s="299" t="str">
        <f>VLOOKUP(H295,'3-Productie normen'!A:L,12,FALSE)</f>
        <v>V</v>
      </c>
      <c r="Q295" s="299"/>
      <c r="S295" s="300">
        <f t="shared" si="21"/>
        <v>0</v>
      </c>
    </row>
    <row r="296" spans="1:19" ht="14.15" customHeight="1">
      <c r="A296" s="70">
        <v>296</v>
      </c>
      <c r="B296" s="66" t="s">
        <v>218</v>
      </c>
      <c r="C296" s="464" t="s">
        <v>490</v>
      </c>
      <c r="D296" s="464" t="s">
        <v>617</v>
      </c>
      <c r="E296" s="66" t="s">
        <v>587</v>
      </c>
      <c r="F296" s="66" t="s">
        <v>391</v>
      </c>
      <c r="G296" s="66" t="s">
        <v>474</v>
      </c>
      <c r="H296" s="66" t="s">
        <v>46</v>
      </c>
      <c r="I296" s="66" t="s">
        <v>70</v>
      </c>
      <c r="J296" s="66" t="s">
        <v>70</v>
      </c>
      <c r="K296" s="66">
        <v>17</v>
      </c>
      <c r="L296" s="297">
        <f t="shared" si="20"/>
        <v>0</v>
      </c>
      <c r="M296" s="219" t="s">
        <v>493</v>
      </c>
      <c r="N296" s="218">
        <f>IF(OR(M296="nio",M296="eigen dienst"),0,IF(M296&gt;0,M296*K296/O296,0))*VLOOKUP(B296,'2-Kosten per locatie'!$A$14:$C$34,3,FALSE)</f>
        <v>0</v>
      </c>
      <c r="O296" s="298">
        <f>IF(OR(M296="nio",M296="eigen dienst"),0,IF(M296&gt;0,VLOOKUP(H296,'3-Productie normen'!A:J,VLOOKUP(M296,'3-Productie normen'!$B$34:$C$35,2,FALSE),FALSE)))</f>
        <v>0</v>
      </c>
      <c r="P296" s="299" t="str">
        <f>VLOOKUP(H296,'3-Productie normen'!A:L,12,FALSE)</f>
        <v>V</v>
      </c>
      <c r="Q296" s="299"/>
      <c r="S296" s="300">
        <f t="shared" si="21"/>
        <v>0</v>
      </c>
    </row>
    <row r="297" spans="1:19" ht="14.15" hidden="1" customHeight="1">
      <c r="A297" s="70">
        <v>297</v>
      </c>
      <c r="B297" s="66" t="s">
        <v>218</v>
      </c>
      <c r="C297" s="464" t="s">
        <v>490</v>
      </c>
      <c r="D297" s="464" t="s">
        <v>617</v>
      </c>
      <c r="E297" s="66" t="s">
        <v>587</v>
      </c>
      <c r="F297" s="66" t="s">
        <v>392</v>
      </c>
      <c r="G297" s="66" t="s">
        <v>416</v>
      </c>
      <c r="H297" s="66" t="s">
        <v>492</v>
      </c>
      <c r="I297" s="66" t="s">
        <v>70</v>
      </c>
      <c r="J297" s="66" t="s">
        <v>70</v>
      </c>
      <c r="K297" s="66">
        <v>4.9000000000000004</v>
      </c>
      <c r="L297" s="297">
        <f t="shared" si="20"/>
        <v>0</v>
      </c>
      <c r="M297" s="219" t="s">
        <v>491</v>
      </c>
      <c r="N297" s="218">
        <f>IF(OR(M297="nio",M297="eigen dienst"),0,IF(M297&gt;0,M297*K297/O297,0))*VLOOKUP(B297,'2-Kosten per locatie'!$A$14:$C$34,3,FALSE)</f>
        <v>0</v>
      </c>
      <c r="O297" s="298">
        <f>IF(OR(M297="nio",M297="eigen dienst"),0,IF(M297&gt;0,VLOOKUP(H297,'3-Productie normen'!A:J,VLOOKUP(M297,'3-Productie normen'!$B$34:$C$35,2,FALSE),FALSE)))</f>
        <v>0</v>
      </c>
      <c r="P297" s="299">
        <f>VLOOKUP(H297,'3-Productie normen'!A:L,12,FALSE)</f>
        <v>0</v>
      </c>
      <c r="Q297" s="299"/>
      <c r="S297" s="300">
        <f t="shared" si="21"/>
        <v>0</v>
      </c>
    </row>
    <row r="298" spans="1:19" ht="14.15" customHeight="1">
      <c r="A298" s="70">
        <v>298</v>
      </c>
      <c r="B298" s="66" t="s">
        <v>218</v>
      </c>
      <c r="C298" s="464" t="s">
        <v>490</v>
      </c>
      <c r="D298" s="464" t="s">
        <v>617</v>
      </c>
      <c r="E298" s="66" t="s">
        <v>589</v>
      </c>
      <c r="F298" s="66" t="s">
        <v>312</v>
      </c>
      <c r="G298" s="66" t="s">
        <v>48</v>
      </c>
      <c r="H298" s="66" t="s">
        <v>48</v>
      </c>
      <c r="I298" s="66" t="s">
        <v>466</v>
      </c>
      <c r="J298" s="66" t="s">
        <v>466</v>
      </c>
      <c r="K298" s="66">
        <v>9</v>
      </c>
      <c r="L298" s="297">
        <f t="shared" si="20"/>
        <v>0</v>
      </c>
      <c r="M298" s="219" t="s">
        <v>493</v>
      </c>
      <c r="N298" s="218">
        <f>IF(OR(M298="nio",M298="eigen dienst"),0,IF(M298&gt;0,M298*K298/O298,0))*VLOOKUP(B298,'2-Kosten per locatie'!$A$14:$C$34,3,FALSE)</f>
        <v>0</v>
      </c>
      <c r="O298" s="298">
        <f>IF(OR(M298="nio",M298="eigen dienst"),0,IF(M298&gt;0,VLOOKUP(H298,'3-Productie normen'!A:J,VLOOKUP(M298,'3-Productie normen'!$B$34:$C$35,2,FALSE),FALSE)))</f>
        <v>0</v>
      </c>
      <c r="P298" s="299" t="str">
        <f>VLOOKUP(H298,'3-Productie normen'!A:L,12,FALSE)</f>
        <v>V</v>
      </c>
      <c r="Q298" s="299"/>
      <c r="S298" s="300">
        <f t="shared" si="21"/>
        <v>0</v>
      </c>
    </row>
    <row r="299" spans="1:19" ht="14.15" customHeight="1">
      <c r="A299" s="70">
        <v>299</v>
      </c>
      <c r="B299" s="66" t="s">
        <v>218</v>
      </c>
      <c r="C299" s="464" t="s">
        <v>490</v>
      </c>
      <c r="D299" s="464" t="s">
        <v>617</v>
      </c>
      <c r="E299" s="66" t="s">
        <v>589</v>
      </c>
      <c r="F299" s="66" t="s">
        <v>386</v>
      </c>
      <c r="G299" s="66" t="s">
        <v>408</v>
      </c>
      <c r="H299" s="66" t="s">
        <v>469</v>
      </c>
      <c r="I299" s="66" t="s">
        <v>465</v>
      </c>
      <c r="J299" s="66" t="s">
        <v>70</v>
      </c>
      <c r="K299" s="66">
        <v>57.17</v>
      </c>
      <c r="L299" s="297">
        <f t="shared" si="20"/>
        <v>0</v>
      </c>
      <c r="M299" s="219" t="s">
        <v>493</v>
      </c>
      <c r="N299" s="218">
        <f>IF(OR(M299="nio",M299="eigen dienst"),0,IF(M299&gt;0,M299*K299/O299,0))*VLOOKUP(B299,'2-Kosten per locatie'!$A$14:$C$34,3,FALSE)</f>
        <v>0</v>
      </c>
      <c r="O299" s="298">
        <f>IF(OR(M299="nio",M299="eigen dienst"),0,IF(M299&gt;0,VLOOKUP(H299,'3-Productie normen'!A:J,VLOOKUP(M299,'3-Productie normen'!$B$34:$C$35,2,FALSE),FALSE)))</f>
        <v>0</v>
      </c>
      <c r="P299" s="299" t="str">
        <f>VLOOKUP(H299,'3-Productie normen'!A:L,12,FALSE)</f>
        <v>L</v>
      </c>
      <c r="Q299" s="299"/>
      <c r="S299" s="300">
        <f t="shared" si="21"/>
        <v>0</v>
      </c>
    </row>
    <row r="300" spans="1:19" ht="14.15" customHeight="1">
      <c r="A300" s="70">
        <v>300</v>
      </c>
      <c r="B300" s="66" t="s">
        <v>218</v>
      </c>
      <c r="C300" s="464" t="s">
        <v>490</v>
      </c>
      <c r="D300" s="464" t="s">
        <v>617</v>
      </c>
      <c r="E300" s="66" t="s">
        <v>589</v>
      </c>
      <c r="F300" s="66" t="s">
        <v>276</v>
      </c>
      <c r="G300" s="66" t="s">
        <v>407</v>
      </c>
      <c r="H300" s="66" t="s">
        <v>37</v>
      </c>
      <c r="I300" s="66" t="s">
        <v>463</v>
      </c>
      <c r="J300" s="66" t="s">
        <v>179</v>
      </c>
      <c r="K300" s="66">
        <v>6.09</v>
      </c>
      <c r="L300" s="297">
        <f t="shared" si="20"/>
        <v>0</v>
      </c>
      <c r="M300" s="219" t="s">
        <v>493</v>
      </c>
      <c r="N300" s="218">
        <f>IF(OR(M300="nio",M300="eigen dienst"),0,IF(M300&gt;0,M300*K300/O300,0))*VLOOKUP(B300,'2-Kosten per locatie'!$A$14:$C$34,3,FALSE)</f>
        <v>0</v>
      </c>
      <c r="O300" s="298">
        <f>IF(OR(M300="nio",M300="eigen dienst"),0,IF(M300&gt;0,VLOOKUP(H300,'3-Productie normen'!A:J,VLOOKUP(M300,'3-Productie normen'!$B$34:$C$35,2,FALSE),FALSE)))</f>
        <v>0</v>
      </c>
      <c r="P300" s="299" t="str">
        <f>VLOOKUP(H300,'3-Productie normen'!A:L,12,FALSE)</f>
        <v>S</v>
      </c>
      <c r="Q300" s="299"/>
      <c r="S300" s="300">
        <f t="shared" si="21"/>
        <v>0</v>
      </c>
    </row>
    <row r="301" spans="1:19" ht="14.15" customHeight="1">
      <c r="A301" s="70">
        <v>301</v>
      </c>
      <c r="B301" s="66" t="s">
        <v>218</v>
      </c>
      <c r="C301" s="464" t="s">
        <v>490</v>
      </c>
      <c r="D301" s="464" t="s">
        <v>617</v>
      </c>
      <c r="E301" s="66" t="s">
        <v>589</v>
      </c>
      <c r="F301" s="66" t="s">
        <v>277</v>
      </c>
      <c r="G301" s="66" t="s">
        <v>407</v>
      </c>
      <c r="H301" s="66" t="s">
        <v>37</v>
      </c>
      <c r="I301" s="66" t="s">
        <v>463</v>
      </c>
      <c r="J301" s="66" t="s">
        <v>179</v>
      </c>
      <c r="K301" s="66">
        <v>6.09</v>
      </c>
      <c r="L301" s="297">
        <f t="shared" si="20"/>
        <v>0</v>
      </c>
      <c r="M301" s="219" t="s">
        <v>493</v>
      </c>
      <c r="N301" s="218">
        <f>IF(OR(M301="nio",M301="eigen dienst"),0,IF(M301&gt;0,M301*K301/O301,0))*VLOOKUP(B301,'2-Kosten per locatie'!$A$14:$C$34,3,FALSE)</f>
        <v>0</v>
      </c>
      <c r="O301" s="298">
        <f>IF(OR(M301="nio",M301="eigen dienst"),0,IF(M301&gt;0,VLOOKUP(H301,'3-Productie normen'!A:J,VLOOKUP(M301,'3-Productie normen'!$B$34:$C$35,2,FALSE),FALSE)))</f>
        <v>0</v>
      </c>
      <c r="P301" s="299" t="str">
        <f>VLOOKUP(H301,'3-Productie normen'!A:L,12,FALSE)</f>
        <v>S</v>
      </c>
      <c r="Q301" s="299"/>
      <c r="S301" s="300">
        <f t="shared" si="21"/>
        <v>0</v>
      </c>
    </row>
    <row r="302" spans="1:19" ht="14.15" customHeight="1">
      <c r="A302" s="70">
        <v>302</v>
      </c>
      <c r="B302" s="66" t="s">
        <v>218</v>
      </c>
      <c r="C302" s="464" t="s">
        <v>490</v>
      </c>
      <c r="D302" s="464" t="s">
        <v>617</v>
      </c>
      <c r="E302" s="66" t="s">
        <v>589</v>
      </c>
      <c r="F302" s="66" t="s">
        <v>278</v>
      </c>
      <c r="G302" s="66" t="s">
        <v>405</v>
      </c>
      <c r="H302" s="66" t="s">
        <v>39</v>
      </c>
      <c r="I302" s="66" t="s">
        <v>465</v>
      </c>
      <c r="J302" s="66" t="s">
        <v>70</v>
      </c>
      <c r="K302" s="66">
        <v>61</v>
      </c>
      <c r="L302" s="297">
        <f t="shared" si="20"/>
        <v>0</v>
      </c>
      <c r="M302" s="219" t="s">
        <v>493</v>
      </c>
      <c r="N302" s="218">
        <f>IF(OR(M302="nio",M302="eigen dienst"),0,IF(M302&gt;0,M302*K302/O302,0))*VLOOKUP(B302,'2-Kosten per locatie'!$A$14:$C$34,3,FALSE)</f>
        <v>0</v>
      </c>
      <c r="O302" s="298">
        <f>IF(OR(M302="nio",M302="eigen dienst"),0,IF(M302&gt;0,VLOOKUP(H302,'3-Productie normen'!A:J,VLOOKUP(M302,'3-Productie normen'!$B$34:$C$35,2,FALSE),FALSE)))</f>
        <v>0</v>
      </c>
      <c r="P302" s="299" t="str">
        <f>VLOOKUP(H302,'3-Productie normen'!A:L,12,FALSE)</f>
        <v>V</v>
      </c>
      <c r="Q302" s="299"/>
      <c r="S302" s="300">
        <f t="shared" si="21"/>
        <v>0</v>
      </c>
    </row>
    <row r="303" spans="1:19" ht="14.15" customHeight="1">
      <c r="A303" s="70">
        <v>303</v>
      </c>
      <c r="B303" s="66" t="s">
        <v>218</v>
      </c>
      <c r="C303" s="464" t="s">
        <v>490</v>
      </c>
      <c r="D303" s="464" t="s">
        <v>617</v>
      </c>
      <c r="E303" s="66" t="s">
        <v>589</v>
      </c>
      <c r="F303" s="66" t="s">
        <v>279</v>
      </c>
      <c r="G303" s="66" t="s">
        <v>409</v>
      </c>
      <c r="H303" s="66" t="s">
        <v>35</v>
      </c>
      <c r="I303" s="66" t="s">
        <v>465</v>
      </c>
      <c r="J303" s="66" t="s">
        <v>70</v>
      </c>
      <c r="K303" s="66">
        <v>18.75</v>
      </c>
      <c r="L303" s="297">
        <f t="shared" ref="L303:L304" si="22">SUM(M303:M303)</f>
        <v>0</v>
      </c>
      <c r="M303" s="219" t="s">
        <v>493</v>
      </c>
      <c r="N303" s="218">
        <f>IF(OR(M303="nio",M303="eigen dienst"),0,IF(M303&gt;0,M303*K303/O303,0))*VLOOKUP(B303,'2-Kosten per locatie'!$A$14:$C$34,3,FALSE)</f>
        <v>0</v>
      </c>
      <c r="O303" s="298">
        <f>IF(OR(M303="nio",M303="eigen dienst"),0,IF(M303&gt;0,VLOOKUP(H303,'3-Productie normen'!A:J,VLOOKUP(M303,'3-Productie normen'!$B$34:$C$35,2,FALSE),FALSE)))</f>
        <v>0</v>
      </c>
      <c r="P303" s="299" t="str">
        <f>VLOOKUP(H303,'3-Productie normen'!A:L,12,FALSE)</f>
        <v>B</v>
      </c>
      <c r="Q303" s="299"/>
      <c r="S303" s="300">
        <f t="shared" ref="S303:S304" si="23">L303*K303</f>
        <v>0</v>
      </c>
    </row>
    <row r="304" spans="1:19" ht="14.15" customHeight="1">
      <c r="A304" s="70">
        <v>304</v>
      </c>
      <c r="B304" s="66" t="s">
        <v>218</v>
      </c>
      <c r="C304" s="464" t="s">
        <v>490</v>
      </c>
      <c r="D304" s="464" t="s">
        <v>617</v>
      </c>
      <c r="E304" s="66" t="s">
        <v>589</v>
      </c>
      <c r="F304" s="66" t="s">
        <v>280</v>
      </c>
      <c r="G304" s="66" t="s">
        <v>408</v>
      </c>
      <c r="H304" s="66" t="s">
        <v>469</v>
      </c>
      <c r="I304" s="66" t="s">
        <v>465</v>
      </c>
      <c r="J304" s="66" t="s">
        <v>70</v>
      </c>
      <c r="K304" s="66">
        <v>55.56</v>
      </c>
      <c r="L304" s="297">
        <f t="shared" si="22"/>
        <v>0</v>
      </c>
      <c r="M304" s="219" t="s">
        <v>493</v>
      </c>
      <c r="N304" s="218">
        <f>IF(OR(M304="nio",M304="eigen dienst"),0,IF(M304&gt;0,M304*K304/O304,0))*VLOOKUP(B304,'2-Kosten per locatie'!$A$14:$C$34,3,FALSE)</f>
        <v>0</v>
      </c>
      <c r="O304" s="298">
        <f>IF(OR(M304="nio",M304="eigen dienst"),0,IF(M304&gt;0,VLOOKUP(H304,'3-Productie normen'!A:J,VLOOKUP(M304,'3-Productie normen'!$B$34:$C$35,2,FALSE),FALSE)))</f>
        <v>0</v>
      </c>
      <c r="P304" s="299" t="str">
        <f>VLOOKUP(H304,'3-Productie normen'!A:L,12,FALSE)</f>
        <v>L</v>
      </c>
      <c r="Q304" s="299"/>
      <c r="S304" s="300">
        <f t="shared" si="23"/>
        <v>0</v>
      </c>
    </row>
    <row r="305" spans="1:19" ht="14.15" customHeight="1">
      <c r="A305" s="70">
        <v>305</v>
      </c>
      <c r="B305" s="66" t="s">
        <v>205</v>
      </c>
      <c r="C305" s="464" t="s">
        <v>478</v>
      </c>
      <c r="D305" s="464" t="s">
        <v>617</v>
      </c>
      <c r="E305" s="66" t="s">
        <v>587</v>
      </c>
      <c r="F305" s="66" t="s">
        <v>313</v>
      </c>
      <c r="G305" s="66" t="s">
        <v>408</v>
      </c>
      <c r="H305" s="66" t="s">
        <v>469</v>
      </c>
      <c r="I305" s="66" t="s">
        <v>465</v>
      </c>
      <c r="J305" s="66" t="s">
        <v>70</v>
      </c>
      <c r="K305" s="66">
        <v>55</v>
      </c>
      <c r="L305" s="297">
        <f t="shared" ref="L305:L311" si="24">SUM(M305:M305)</f>
        <v>200</v>
      </c>
      <c r="M305" s="219">
        <v>200</v>
      </c>
      <c r="N305" s="218" t="e">
        <f>IF(OR(M305="nio",M305="eigen dienst"),0,IF(M305&gt;0,M305*K305/O305,0))*VLOOKUP(B305,'2-Kosten per locatie'!$A$14:$C$34,3,FALSE)</f>
        <v>#DIV/0!</v>
      </c>
      <c r="O305" s="298">
        <f>IF(OR(M305="nio",M305="eigen dienst"),0,IF(M305&gt;0,VLOOKUP(H305,'3-Productie normen'!A:J,VLOOKUP(M305,'3-Productie normen'!$B$34:$C$35,2,FALSE),FALSE)))</f>
        <v>0</v>
      </c>
      <c r="P305" s="299" t="str">
        <f>VLOOKUP(H305,'3-Productie normen'!A:L,12,FALSE)</f>
        <v>L</v>
      </c>
      <c r="Q305" s="299"/>
      <c r="S305" s="300">
        <f t="shared" ref="S305:S311" si="25">L305*K305</f>
        <v>11000</v>
      </c>
    </row>
    <row r="306" spans="1:19" ht="14.15" customHeight="1">
      <c r="A306" s="70">
        <v>306</v>
      </c>
      <c r="B306" s="66" t="s">
        <v>205</v>
      </c>
      <c r="C306" s="464" t="s">
        <v>478</v>
      </c>
      <c r="D306" s="464" t="s">
        <v>617</v>
      </c>
      <c r="E306" s="66" t="s">
        <v>587</v>
      </c>
      <c r="F306" s="66" t="s">
        <v>314</v>
      </c>
      <c r="G306" s="66" t="s">
        <v>408</v>
      </c>
      <c r="H306" s="66" t="s">
        <v>469</v>
      </c>
      <c r="I306" s="66" t="s">
        <v>465</v>
      </c>
      <c r="J306" s="66" t="s">
        <v>70</v>
      </c>
      <c r="K306" s="66">
        <v>55</v>
      </c>
      <c r="L306" s="297">
        <f t="shared" si="24"/>
        <v>200</v>
      </c>
      <c r="M306" s="219">
        <v>200</v>
      </c>
      <c r="N306" s="218" t="e">
        <f>IF(OR(M306="nio",M306="eigen dienst"),0,IF(M306&gt;0,M306*K306/O306,0))*VLOOKUP(B306,'2-Kosten per locatie'!$A$14:$C$34,3,FALSE)</f>
        <v>#DIV/0!</v>
      </c>
      <c r="O306" s="298">
        <f>IF(OR(M306="nio",M306="eigen dienst"),0,IF(M306&gt;0,VLOOKUP(H306,'3-Productie normen'!A:J,VLOOKUP(M306,'3-Productie normen'!$B$34:$C$35,2,FALSE),FALSE)))</f>
        <v>0</v>
      </c>
      <c r="P306" s="299" t="str">
        <f>VLOOKUP(H306,'3-Productie normen'!A:L,12,FALSE)</f>
        <v>L</v>
      </c>
      <c r="Q306" s="299"/>
      <c r="S306" s="300">
        <f t="shared" si="25"/>
        <v>11000</v>
      </c>
    </row>
    <row r="307" spans="1:19" ht="14.15" customHeight="1">
      <c r="A307" s="70">
        <v>307</v>
      </c>
      <c r="B307" s="66" t="s">
        <v>205</v>
      </c>
      <c r="C307" s="464" t="s">
        <v>478</v>
      </c>
      <c r="D307" s="464" t="s">
        <v>617</v>
      </c>
      <c r="E307" s="66" t="s">
        <v>587</v>
      </c>
      <c r="F307" s="66" t="s">
        <v>315</v>
      </c>
      <c r="G307" s="66" t="s">
        <v>408</v>
      </c>
      <c r="H307" s="66" t="s">
        <v>469</v>
      </c>
      <c r="I307" s="66" t="s">
        <v>465</v>
      </c>
      <c r="J307" s="66" t="s">
        <v>70</v>
      </c>
      <c r="K307" s="66">
        <v>56</v>
      </c>
      <c r="L307" s="297">
        <f t="shared" si="24"/>
        <v>200</v>
      </c>
      <c r="M307" s="219">
        <v>200</v>
      </c>
      <c r="N307" s="218" t="e">
        <f>IF(OR(M307="nio",M307="eigen dienst"),0,IF(M307&gt;0,M307*K307/O307,0))*VLOOKUP(B307,'2-Kosten per locatie'!$A$14:$C$34,3,FALSE)</f>
        <v>#DIV/0!</v>
      </c>
      <c r="O307" s="298">
        <f>IF(OR(M307="nio",M307="eigen dienst"),0,IF(M307&gt;0,VLOOKUP(H307,'3-Productie normen'!A:J,VLOOKUP(M307,'3-Productie normen'!$B$34:$C$35,2,FALSE),FALSE)))</f>
        <v>0</v>
      </c>
      <c r="P307" s="299" t="str">
        <f>VLOOKUP(H307,'3-Productie normen'!A:L,12,FALSE)</f>
        <v>L</v>
      </c>
      <c r="Q307" s="299"/>
      <c r="S307" s="300">
        <f t="shared" si="25"/>
        <v>11200</v>
      </c>
    </row>
    <row r="308" spans="1:19" ht="14.15" customHeight="1">
      <c r="A308" s="70">
        <v>308</v>
      </c>
      <c r="B308" s="66" t="s">
        <v>205</v>
      </c>
      <c r="C308" s="464" t="s">
        <v>478</v>
      </c>
      <c r="D308" s="464" t="s">
        <v>617</v>
      </c>
      <c r="E308" s="66" t="s">
        <v>587</v>
      </c>
      <c r="F308" s="66" t="s">
        <v>316</v>
      </c>
      <c r="G308" s="66" t="s">
        <v>408</v>
      </c>
      <c r="H308" s="66" t="s">
        <v>469</v>
      </c>
      <c r="I308" s="66" t="s">
        <v>465</v>
      </c>
      <c r="J308" s="66" t="s">
        <v>70</v>
      </c>
      <c r="K308" s="66">
        <v>55</v>
      </c>
      <c r="L308" s="297">
        <f t="shared" si="24"/>
        <v>200</v>
      </c>
      <c r="M308" s="219">
        <v>200</v>
      </c>
      <c r="N308" s="218" t="e">
        <f>IF(OR(M308="nio",M308="eigen dienst"),0,IF(M308&gt;0,M308*K308/O308,0))*VLOOKUP(B308,'2-Kosten per locatie'!$A$14:$C$34,3,FALSE)</f>
        <v>#DIV/0!</v>
      </c>
      <c r="O308" s="298">
        <f>IF(OR(M308="nio",M308="eigen dienst"),0,IF(M308&gt;0,VLOOKUP(H308,'3-Productie normen'!A:J,VLOOKUP(M308,'3-Productie normen'!$B$34:$C$35,2,FALSE),FALSE)))</f>
        <v>0</v>
      </c>
      <c r="P308" s="299" t="str">
        <f>VLOOKUP(H308,'3-Productie normen'!A:L,12,FALSE)</f>
        <v>L</v>
      </c>
      <c r="Q308" s="299"/>
      <c r="S308" s="300">
        <f t="shared" si="25"/>
        <v>11000</v>
      </c>
    </row>
    <row r="309" spans="1:19" ht="14.15" customHeight="1">
      <c r="A309" s="70">
        <v>309</v>
      </c>
      <c r="B309" s="66" t="s">
        <v>205</v>
      </c>
      <c r="C309" s="464" t="s">
        <v>478</v>
      </c>
      <c r="D309" s="464" t="s">
        <v>617</v>
      </c>
      <c r="E309" s="66" t="s">
        <v>587</v>
      </c>
      <c r="F309" s="66" t="s">
        <v>317</v>
      </c>
      <c r="G309" s="66" t="s">
        <v>408</v>
      </c>
      <c r="H309" s="66" t="s">
        <v>469</v>
      </c>
      <c r="I309" s="66" t="s">
        <v>465</v>
      </c>
      <c r="J309" s="66" t="s">
        <v>70</v>
      </c>
      <c r="K309" s="66">
        <v>55</v>
      </c>
      <c r="L309" s="297">
        <f t="shared" si="24"/>
        <v>200</v>
      </c>
      <c r="M309" s="219">
        <v>200</v>
      </c>
      <c r="N309" s="218" t="e">
        <f>IF(OR(M309="nio",M309="eigen dienst"),0,IF(M309&gt;0,M309*K309/O309,0))*VLOOKUP(B309,'2-Kosten per locatie'!$A$14:$C$34,3,FALSE)</f>
        <v>#DIV/0!</v>
      </c>
      <c r="O309" s="298">
        <f>IF(OR(M309="nio",M309="eigen dienst"),0,IF(M309&gt;0,VLOOKUP(H309,'3-Productie normen'!A:J,VLOOKUP(M309,'3-Productie normen'!$B$34:$C$35,2,FALSE),FALSE)))</f>
        <v>0</v>
      </c>
      <c r="P309" s="299" t="str">
        <f>VLOOKUP(H309,'3-Productie normen'!A:L,12,FALSE)</f>
        <v>L</v>
      </c>
      <c r="Q309" s="299"/>
      <c r="S309" s="300">
        <f t="shared" si="25"/>
        <v>11000</v>
      </c>
    </row>
    <row r="310" spans="1:19" ht="14.15" customHeight="1">
      <c r="A310" s="70">
        <v>310</v>
      </c>
      <c r="B310" s="66" t="s">
        <v>205</v>
      </c>
      <c r="C310" s="464" t="s">
        <v>478</v>
      </c>
      <c r="D310" s="464" t="s">
        <v>617</v>
      </c>
      <c r="E310" s="66" t="s">
        <v>587</v>
      </c>
      <c r="F310" s="66" t="s">
        <v>318</v>
      </c>
      <c r="G310" s="66" t="s">
        <v>408</v>
      </c>
      <c r="H310" s="66" t="s">
        <v>469</v>
      </c>
      <c r="I310" s="66" t="s">
        <v>465</v>
      </c>
      <c r="J310" s="66" t="s">
        <v>70</v>
      </c>
      <c r="K310" s="66">
        <v>57</v>
      </c>
      <c r="L310" s="297">
        <f t="shared" si="24"/>
        <v>200</v>
      </c>
      <c r="M310" s="219">
        <v>200</v>
      </c>
      <c r="N310" s="218" t="e">
        <f>IF(OR(M310="nio",M310="eigen dienst"),0,IF(M310&gt;0,M310*K310/O310,0))*VLOOKUP(B310,'2-Kosten per locatie'!$A$14:$C$34,3,FALSE)</f>
        <v>#DIV/0!</v>
      </c>
      <c r="O310" s="298">
        <f>IF(OR(M310="nio",M310="eigen dienst"),0,IF(M310&gt;0,VLOOKUP(H310,'3-Productie normen'!A:J,VLOOKUP(M310,'3-Productie normen'!$B$34:$C$35,2,FALSE),FALSE)))</f>
        <v>0</v>
      </c>
      <c r="P310" s="299" t="str">
        <f>VLOOKUP(H310,'3-Productie normen'!A:L,12,FALSE)</f>
        <v>L</v>
      </c>
      <c r="Q310" s="299"/>
      <c r="S310" s="300">
        <f t="shared" si="25"/>
        <v>11400</v>
      </c>
    </row>
    <row r="311" spans="1:19" ht="14.15" customHeight="1">
      <c r="A311" s="70">
        <v>311</v>
      </c>
      <c r="B311" s="66" t="s">
        <v>205</v>
      </c>
      <c r="C311" s="464" t="s">
        <v>478</v>
      </c>
      <c r="D311" s="464" t="s">
        <v>617</v>
      </c>
      <c r="E311" s="66" t="s">
        <v>587</v>
      </c>
      <c r="F311" s="66" t="s">
        <v>319</v>
      </c>
      <c r="G311" s="66" t="s">
        <v>408</v>
      </c>
      <c r="H311" s="66" t="s">
        <v>469</v>
      </c>
      <c r="I311" s="66" t="s">
        <v>465</v>
      </c>
      <c r="J311" s="55" t="s">
        <v>70</v>
      </c>
      <c r="K311" s="66">
        <v>57</v>
      </c>
      <c r="L311" s="297">
        <f t="shared" si="24"/>
        <v>200</v>
      </c>
      <c r="M311" s="219">
        <v>200</v>
      </c>
      <c r="N311" s="218" t="e">
        <f>IF(OR(M311="nio",M311="eigen dienst"),0,IF(M311&gt;0,M311*K311/O311,0))*VLOOKUP(B311,'2-Kosten per locatie'!$A$14:$C$34,3,FALSE)</f>
        <v>#DIV/0!</v>
      </c>
      <c r="O311" s="298">
        <f>IF(OR(M311="nio",M311="eigen dienst"),0,IF(M311&gt;0,VLOOKUP(H311,'3-Productie normen'!A:J,VLOOKUP(M311,'3-Productie normen'!$B$34:$C$35,2,FALSE),FALSE)))</f>
        <v>0</v>
      </c>
      <c r="P311" s="299" t="str">
        <f>VLOOKUP(H311,'3-Productie normen'!A:L,12,FALSE)</f>
        <v>L</v>
      </c>
      <c r="Q311" s="299"/>
      <c r="S311" s="300">
        <f t="shared" si="25"/>
        <v>11400</v>
      </c>
    </row>
    <row r="312" spans="1:19" ht="14.15" customHeight="1">
      <c r="A312" s="70">
        <v>312</v>
      </c>
      <c r="B312" s="66" t="s">
        <v>205</v>
      </c>
      <c r="C312" s="464" t="s">
        <v>478</v>
      </c>
      <c r="D312" s="464" t="s">
        <v>617</v>
      </c>
      <c r="E312" s="66" t="s">
        <v>587</v>
      </c>
      <c r="F312" s="66" t="s">
        <v>320</v>
      </c>
      <c r="G312" s="66" t="s">
        <v>408</v>
      </c>
      <c r="H312" s="66" t="s">
        <v>469</v>
      </c>
      <c r="I312" s="66" t="s">
        <v>465</v>
      </c>
      <c r="J312" s="66" t="s">
        <v>70</v>
      </c>
      <c r="K312" s="66">
        <v>56</v>
      </c>
      <c r="L312" s="297">
        <f t="shared" ref="L312:L375" si="26">SUM(M312:M312)</f>
        <v>200</v>
      </c>
      <c r="M312" s="219">
        <v>200</v>
      </c>
      <c r="N312" s="218" t="e">
        <f>IF(OR(M312="nio",M312="eigen dienst"),0,IF(M312&gt;0,M312*K312/O312,0))*VLOOKUP(B312,'2-Kosten per locatie'!$A$14:$C$34,3,FALSE)</f>
        <v>#DIV/0!</v>
      </c>
      <c r="O312" s="298">
        <f>IF(OR(M312="nio",M312="eigen dienst"),0,IF(M312&gt;0,VLOOKUP(H312,'3-Productie normen'!A:J,VLOOKUP(M312,'3-Productie normen'!$B$34:$C$35,2,FALSE),FALSE)))</f>
        <v>0</v>
      </c>
      <c r="P312" s="299" t="str">
        <f>VLOOKUP(H312,'3-Productie normen'!A:L,12,FALSE)</f>
        <v>L</v>
      </c>
      <c r="Q312" s="299"/>
      <c r="S312" s="300">
        <f t="shared" ref="S312:S375" si="27">L312*K312</f>
        <v>11200</v>
      </c>
    </row>
    <row r="313" spans="1:19" ht="14.15" customHeight="1">
      <c r="A313" s="70">
        <v>313</v>
      </c>
      <c r="B313" s="66" t="s">
        <v>205</v>
      </c>
      <c r="C313" s="464" t="s">
        <v>478</v>
      </c>
      <c r="D313" s="464" t="s">
        <v>617</v>
      </c>
      <c r="E313" s="66" t="s">
        <v>587</v>
      </c>
      <c r="F313" s="66" t="s">
        <v>321</v>
      </c>
      <c r="G313" s="66" t="s">
        <v>409</v>
      </c>
      <c r="H313" s="66" t="s">
        <v>35</v>
      </c>
      <c r="I313" s="66" t="s">
        <v>465</v>
      </c>
      <c r="J313" s="66" t="s">
        <v>70</v>
      </c>
      <c r="K313" s="66">
        <v>16</v>
      </c>
      <c r="L313" s="297">
        <f t="shared" si="26"/>
        <v>200</v>
      </c>
      <c r="M313" s="219">
        <v>200</v>
      </c>
      <c r="N313" s="218" t="e">
        <f>IF(OR(M313="nio",M313="eigen dienst"),0,IF(M313&gt;0,M313*K313/O313,0))*VLOOKUP(B313,'2-Kosten per locatie'!$A$14:$C$34,3,FALSE)</f>
        <v>#DIV/0!</v>
      </c>
      <c r="O313" s="298">
        <f>IF(OR(M313="nio",M313="eigen dienst"),0,IF(M313&gt;0,VLOOKUP(H313,'3-Productie normen'!A:J,VLOOKUP(M313,'3-Productie normen'!$B$34:$C$35,2,FALSE),FALSE)))</f>
        <v>0</v>
      </c>
      <c r="P313" s="299" t="str">
        <f>VLOOKUP(H313,'3-Productie normen'!A:L,12,FALSE)</f>
        <v>B</v>
      </c>
      <c r="Q313" s="299"/>
      <c r="S313" s="300">
        <f t="shared" si="27"/>
        <v>3200</v>
      </c>
    </row>
    <row r="314" spans="1:19" ht="14.15" customHeight="1">
      <c r="A314" s="70">
        <v>314</v>
      </c>
      <c r="B314" s="66" t="s">
        <v>205</v>
      </c>
      <c r="C314" s="464" t="s">
        <v>478</v>
      </c>
      <c r="D314" s="464" t="s">
        <v>617</v>
      </c>
      <c r="E314" s="66" t="s">
        <v>587</v>
      </c>
      <c r="F314" s="66" t="s">
        <v>322</v>
      </c>
      <c r="G314" s="66" t="s">
        <v>409</v>
      </c>
      <c r="H314" s="66" t="s">
        <v>35</v>
      </c>
      <c r="I314" s="66" t="s">
        <v>465</v>
      </c>
      <c r="J314" s="66" t="s">
        <v>70</v>
      </c>
      <c r="K314" s="66">
        <v>18</v>
      </c>
      <c r="L314" s="297">
        <f t="shared" si="26"/>
        <v>200</v>
      </c>
      <c r="M314" s="219">
        <v>200</v>
      </c>
      <c r="N314" s="218" t="e">
        <f>IF(OR(M314="nio",M314="eigen dienst"),0,IF(M314&gt;0,M314*K314/O314,0))*VLOOKUP(B314,'2-Kosten per locatie'!$A$14:$C$34,3,FALSE)</f>
        <v>#DIV/0!</v>
      </c>
      <c r="O314" s="298">
        <f>IF(OR(M314="nio",M314="eigen dienst"),0,IF(M314&gt;0,VLOOKUP(H314,'3-Productie normen'!A:J,VLOOKUP(M314,'3-Productie normen'!$B$34:$C$35,2,FALSE),FALSE)))</f>
        <v>0</v>
      </c>
      <c r="P314" s="299" t="str">
        <f>VLOOKUP(H314,'3-Productie normen'!A:L,12,FALSE)</f>
        <v>B</v>
      </c>
      <c r="Q314" s="299"/>
      <c r="S314" s="300">
        <f t="shared" si="27"/>
        <v>3600</v>
      </c>
    </row>
    <row r="315" spans="1:19" ht="14.15" customHeight="1">
      <c r="A315" s="70">
        <v>315</v>
      </c>
      <c r="B315" s="66" t="s">
        <v>205</v>
      </c>
      <c r="C315" s="464" t="s">
        <v>478</v>
      </c>
      <c r="D315" s="464" t="s">
        <v>617</v>
      </c>
      <c r="E315" s="66" t="s">
        <v>587</v>
      </c>
      <c r="F315" s="66" t="s">
        <v>323</v>
      </c>
      <c r="G315" s="66" t="s">
        <v>409</v>
      </c>
      <c r="H315" s="66" t="s">
        <v>35</v>
      </c>
      <c r="I315" s="66" t="s">
        <v>465</v>
      </c>
      <c r="J315" s="66" t="s">
        <v>70</v>
      </c>
      <c r="K315" s="66">
        <v>23</v>
      </c>
      <c r="L315" s="297">
        <f t="shared" si="26"/>
        <v>200</v>
      </c>
      <c r="M315" s="219">
        <v>200</v>
      </c>
      <c r="N315" s="218" t="e">
        <f>IF(OR(M315="nio",M315="eigen dienst"),0,IF(M315&gt;0,M315*K315/O315,0))*VLOOKUP(B315,'2-Kosten per locatie'!$A$14:$C$34,3,FALSE)</f>
        <v>#DIV/0!</v>
      </c>
      <c r="O315" s="298">
        <f>IF(OR(M315="nio",M315="eigen dienst"),0,IF(M315&gt;0,VLOOKUP(H315,'3-Productie normen'!A:J,VLOOKUP(M315,'3-Productie normen'!$B$34:$C$35,2,FALSE),FALSE)))</f>
        <v>0</v>
      </c>
      <c r="P315" s="299" t="str">
        <f>VLOOKUP(H315,'3-Productie normen'!A:L,12,FALSE)</f>
        <v>B</v>
      </c>
      <c r="Q315" s="299"/>
      <c r="S315" s="300">
        <f t="shared" si="27"/>
        <v>4600</v>
      </c>
    </row>
    <row r="316" spans="1:19" ht="14.15" customHeight="1">
      <c r="A316" s="70">
        <v>316</v>
      </c>
      <c r="B316" s="66" t="s">
        <v>205</v>
      </c>
      <c r="C316" s="464" t="s">
        <v>478</v>
      </c>
      <c r="D316" s="464" t="s">
        <v>617</v>
      </c>
      <c r="E316" s="66" t="s">
        <v>587</v>
      </c>
      <c r="F316" s="66" t="s">
        <v>324</v>
      </c>
      <c r="G316" s="66" t="s">
        <v>435</v>
      </c>
      <c r="H316" s="66" t="s">
        <v>469</v>
      </c>
      <c r="I316" s="66" t="s">
        <v>465</v>
      </c>
      <c r="J316" s="66" t="s">
        <v>70</v>
      </c>
      <c r="K316" s="66">
        <v>7</v>
      </c>
      <c r="L316" s="297">
        <f t="shared" si="26"/>
        <v>200</v>
      </c>
      <c r="M316" s="219">
        <v>200</v>
      </c>
      <c r="N316" s="218" t="e">
        <f>IF(OR(M316="nio",M316="eigen dienst"),0,IF(M316&gt;0,M316*K316/O316,0))*VLOOKUP(B316,'2-Kosten per locatie'!$A$14:$C$34,3,FALSE)</f>
        <v>#DIV/0!</v>
      </c>
      <c r="O316" s="298">
        <f>IF(OR(M316="nio",M316="eigen dienst"),0,IF(M316&gt;0,VLOOKUP(H316,'3-Productie normen'!A:J,VLOOKUP(M316,'3-Productie normen'!$B$34:$C$35,2,FALSE),FALSE)))</f>
        <v>0</v>
      </c>
      <c r="P316" s="299" t="str">
        <f>VLOOKUP(H316,'3-Productie normen'!A:L,12,FALSE)</f>
        <v>L</v>
      </c>
      <c r="Q316" s="299"/>
      <c r="S316" s="300">
        <f t="shared" si="27"/>
        <v>1400</v>
      </c>
    </row>
    <row r="317" spans="1:19" ht="14.15" customHeight="1">
      <c r="A317" s="70">
        <v>317</v>
      </c>
      <c r="B317" s="66" t="s">
        <v>205</v>
      </c>
      <c r="C317" s="464" t="s">
        <v>478</v>
      </c>
      <c r="D317" s="464" t="s">
        <v>617</v>
      </c>
      <c r="E317" s="66" t="s">
        <v>587</v>
      </c>
      <c r="F317" s="66" t="s">
        <v>325</v>
      </c>
      <c r="G317" s="66" t="s">
        <v>428</v>
      </c>
      <c r="H317" s="66" t="s">
        <v>43</v>
      </c>
      <c r="I317" s="66" t="s">
        <v>465</v>
      </c>
      <c r="J317" s="66" t="s">
        <v>70</v>
      </c>
      <c r="K317" s="66">
        <v>50</v>
      </c>
      <c r="L317" s="297">
        <f t="shared" si="26"/>
        <v>200</v>
      </c>
      <c r="M317" s="219">
        <v>200</v>
      </c>
      <c r="N317" s="218" t="e">
        <f>IF(OR(M317="nio",M317="eigen dienst"),0,IF(M317&gt;0,M317*K317/O317,0))*VLOOKUP(B317,'2-Kosten per locatie'!$A$14:$C$34,3,FALSE)</f>
        <v>#DIV/0!</v>
      </c>
      <c r="O317" s="298">
        <f>IF(OR(M317="nio",M317="eigen dienst"),0,IF(M317&gt;0,VLOOKUP(H317,'3-Productie normen'!A:J,VLOOKUP(M317,'3-Productie normen'!$B$34:$C$35,2,FALSE),FALSE)))</f>
        <v>0</v>
      </c>
      <c r="P317" s="299" t="str">
        <f>VLOOKUP(H317,'3-Productie normen'!A:L,12,FALSE)</f>
        <v>B</v>
      </c>
      <c r="Q317" s="299"/>
      <c r="S317" s="300">
        <f t="shared" si="27"/>
        <v>10000</v>
      </c>
    </row>
    <row r="318" spans="1:19" ht="14.15" customHeight="1">
      <c r="A318" s="70">
        <v>318</v>
      </c>
      <c r="B318" s="66" t="s">
        <v>205</v>
      </c>
      <c r="C318" s="464" t="s">
        <v>478</v>
      </c>
      <c r="D318" s="464" t="s">
        <v>617</v>
      </c>
      <c r="E318" s="66" t="s">
        <v>587</v>
      </c>
      <c r="F318" s="66" t="s">
        <v>326</v>
      </c>
      <c r="G318" s="66" t="s">
        <v>427</v>
      </c>
      <c r="H318" s="66" t="s">
        <v>46</v>
      </c>
      <c r="I318" s="66" t="s">
        <v>465</v>
      </c>
      <c r="J318" s="66" t="s">
        <v>70</v>
      </c>
      <c r="K318" s="66">
        <v>278</v>
      </c>
      <c r="L318" s="297">
        <f t="shared" si="26"/>
        <v>200</v>
      </c>
      <c r="M318" s="219">
        <v>200</v>
      </c>
      <c r="N318" s="218" t="e">
        <f>IF(OR(M318="nio",M318="eigen dienst"),0,IF(M318&gt;0,M318*K318/O318,0))*VLOOKUP(B318,'2-Kosten per locatie'!$A$14:$C$34,3,FALSE)</f>
        <v>#DIV/0!</v>
      </c>
      <c r="O318" s="298">
        <f>IF(OR(M318="nio",M318="eigen dienst"),0,IF(M318&gt;0,VLOOKUP(H318,'3-Productie normen'!A:J,VLOOKUP(M318,'3-Productie normen'!$B$34:$C$35,2,FALSE),FALSE)))</f>
        <v>0</v>
      </c>
      <c r="P318" s="299" t="str">
        <f>VLOOKUP(H318,'3-Productie normen'!A:L,12,FALSE)</f>
        <v>V</v>
      </c>
      <c r="Q318" s="299"/>
      <c r="S318" s="300">
        <f t="shared" si="27"/>
        <v>55600</v>
      </c>
    </row>
    <row r="319" spans="1:19" ht="14.15" customHeight="1">
      <c r="A319" s="70">
        <v>319</v>
      </c>
      <c r="B319" s="66" t="s">
        <v>205</v>
      </c>
      <c r="C319" s="464" t="s">
        <v>478</v>
      </c>
      <c r="D319" s="464" t="s">
        <v>617</v>
      </c>
      <c r="E319" s="66" t="s">
        <v>587</v>
      </c>
      <c r="F319" s="66" t="s">
        <v>327</v>
      </c>
      <c r="G319" s="66" t="s">
        <v>436</v>
      </c>
      <c r="H319" s="66" t="s">
        <v>41</v>
      </c>
      <c r="I319" s="66" t="s">
        <v>465</v>
      </c>
      <c r="J319" s="66" t="s">
        <v>70</v>
      </c>
      <c r="K319" s="66">
        <v>14</v>
      </c>
      <c r="L319" s="297">
        <f t="shared" si="26"/>
        <v>200</v>
      </c>
      <c r="M319" s="219">
        <v>200</v>
      </c>
      <c r="N319" s="218" t="e">
        <f>IF(OR(M319="nio",M319="eigen dienst"),0,IF(M319&gt;0,M319*K319/O319,0))*VLOOKUP(B319,'2-Kosten per locatie'!$A$14:$C$34,3,FALSE)</f>
        <v>#DIV/0!</v>
      </c>
      <c r="O319" s="298">
        <f>IF(OR(M319="nio",M319="eigen dienst"),0,IF(M319&gt;0,VLOOKUP(H319,'3-Productie normen'!A:J,VLOOKUP(M319,'3-Productie normen'!$B$34:$C$35,2,FALSE),FALSE)))</f>
        <v>0</v>
      </c>
      <c r="P319" s="299" t="str">
        <f>VLOOKUP(H319,'3-Productie normen'!A:L,12,FALSE)</f>
        <v>V</v>
      </c>
      <c r="Q319" s="299"/>
      <c r="S319" s="300">
        <f t="shared" si="27"/>
        <v>2800</v>
      </c>
    </row>
    <row r="320" spans="1:19" ht="14.15" hidden="1" customHeight="1">
      <c r="A320" s="70">
        <v>320</v>
      </c>
      <c r="B320" s="66" t="s">
        <v>205</v>
      </c>
      <c r="C320" s="464" t="s">
        <v>478</v>
      </c>
      <c r="D320" s="464" t="s">
        <v>617</v>
      </c>
      <c r="E320" s="66" t="s">
        <v>587</v>
      </c>
      <c r="F320" s="66" t="s">
        <v>328</v>
      </c>
      <c r="G320" s="66" t="s">
        <v>437</v>
      </c>
      <c r="H320" s="66" t="s">
        <v>492</v>
      </c>
      <c r="I320" s="66" t="s">
        <v>465</v>
      </c>
      <c r="J320" s="66" t="s">
        <v>70</v>
      </c>
      <c r="K320" s="66">
        <v>9</v>
      </c>
      <c r="L320" s="297">
        <f t="shared" si="26"/>
        <v>0</v>
      </c>
      <c r="M320" s="219" t="s">
        <v>491</v>
      </c>
      <c r="N320" s="218">
        <f>IF(OR(M320="nio",M320="eigen dienst"),0,IF(M320&gt;0,M320*K320/O320,0))*VLOOKUP(B320,'2-Kosten per locatie'!$A$14:$C$34,3,FALSE)</f>
        <v>0</v>
      </c>
      <c r="O320" s="298">
        <f>IF(OR(M320="nio",M320="eigen dienst"),0,IF(M320&gt;0,VLOOKUP(H320,'3-Productie normen'!A:J,VLOOKUP(M320,'3-Productie normen'!$B$34:$C$35,2,FALSE),FALSE)))</f>
        <v>0</v>
      </c>
      <c r="P320" s="299">
        <f>VLOOKUP(H320,'3-Productie normen'!A:L,12,FALSE)</f>
        <v>0</v>
      </c>
      <c r="Q320" s="299"/>
      <c r="S320" s="300">
        <f t="shared" si="27"/>
        <v>0</v>
      </c>
    </row>
    <row r="321" spans="1:19" ht="14.15" hidden="1" customHeight="1">
      <c r="A321" s="70">
        <v>321</v>
      </c>
      <c r="B321" s="66" t="s">
        <v>205</v>
      </c>
      <c r="C321" s="464" t="s">
        <v>478</v>
      </c>
      <c r="D321" s="464" t="s">
        <v>617</v>
      </c>
      <c r="E321" s="66" t="s">
        <v>587</v>
      </c>
      <c r="F321" s="66" t="s">
        <v>329</v>
      </c>
      <c r="G321" s="66" t="s">
        <v>411</v>
      </c>
      <c r="H321" s="66" t="s">
        <v>492</v>
      </c>
      <c r="I321" s="66" t="s">
        <v>465</v>
      </c>
      <c r="J321" s="66" t="s">
        <v>70</v>
      </c>
      <c r="K321" s="66">
        <v>6</v>
      </c>
      <c r="L321" s="297">
        <f t="shared" si="26"/>
        <v>0</v>
      </c>
      <c r="M321" s="219" t="s">
        <v>491</v>
      </c>
      <c r="N321" s="218">
        <f>IF(OR(M321="nio",M321="eigen dienst"),0,IF(M321&gt;0,M321*K321/O321,0))*VLOOKUP(B321,'2-Kosten per locatie'!$A$14:$C$34,3,FALSE)</f>
        <v>0</v>
      </c>
      <c r="O321" s="298">
        <f>IF(OR(M321="nio",M321="eigen dienst"),0,IF(M321&gt;0,VLOOKUP(H321,'3-Productie normen'!A:J,VLOOKUP(M321,'3-Productie normen'!$B$34:$C$35,2,FALSE),FALSE)))</f>
        <v>0</v>
      </c>
      <c r="P321" s="299">
        <f>VLOOKUP(H321,'3-Productie normen'!A:L,12,FALSE)</f>
        <v>0</v>
      </c>
      <c r="Q321" s="299"/>
      <c r="S321" s="300">
        <f t="shared" si="27"/>
        <v>0</v>
      </c>
    </row>
    <row r="322" spans="1:19" ht="14.15" hidden="1" customHeight="1">
      <c r="A322" s="70">
        <v>322</v>
      </c>
      <c r="B322" s="66" t="s">
        <v>205</v>
      </c>
      <c r="C322" s="464" t="s">
        <v>478</v>
      </c>
      <c r="D322" s="464" t="s">
        <v>617</v>
      </c>
      <c r="E322" s="66" t="s">
        <v>587</v>
      </c>
      <c r="F322" s="66" t="s">
        <v>330</v>
      </c>
      <c r="G322" s="66" t="s">
        <v>411</v>
      </c>
      <c r="H322" s="66" t="s">
        <v>492</v>
      </c>
      <c r="I322" s="66" t="s">
        <v>465</v>
      </c>
      <c r="J322" s="66" t="s">
        <v>70</v>
      </c>
      <c r="K322" s="66">
        <v>5</v>
      </c>
      <c r="L322" s="297">
        <f t="shared" si="26"/>
        <v>0</v>
      </c>
      <c r="M322" s="219" t="s">
        <v>491</v>
      </c>
      <c r="N322" s="218">
        <f>IF(OR(M322="nio",M322="eigen dienst"),0,IF(M322&gt;0,M322*K322/O322,0))*VLOOKUP(B322,'2-Kosten per locatie'!$A$14:$C$34,3,FALSE)</f>
        <v>0</v>
      </c>
      <c r="O322" s="298">
        <f>IF(OR(M322="nio",M322="eigen dienst"),0,IF(M322&gt;0,VLOOKUP(H322,'3-Productie normen'!A:J,VLOOKUP(M322,'3-Productie normen'!$B$34:$C$35,2,FALSE),FALSE)))</f>
        <v>0</v>
      </c>
      <c r="P322" s="299">
        <f>VLOOKUP(H322,'3-Productie normen'!A:L,12,FALSE)</f>
        <v>0</v>
      </c>
      <c r="Q322" s="299"/>
      <c r="S322" s="300">
        <f t="shared" si="27"/>
        <v>0</v>
      </c>
    </row>
    <row r="323" spans="1:19" ht="14.15" customHeight="1">
      <c r="A323" s="70">
        <v>323</v>
      </c>
      <c r="B323" s="66" t="s">
        <v>205</v>
      </c>
      <c r="C323" s="464" t="s">
        <v>478</v>
      </c>
      <c r="D323" s="464" t="s">
        <v>617</v>
      </c>
      <c r="E323" s="66" t="s">
        <v>587</v>
      </c>
      <c r="F323" s="66" t="s">
        <v>331</v>
      </c>
      <c r="G323" s="66" t="s">
        <v>407</v>
      </c>
      <c r="H323" s="66" t="s">
        <v>37</v>
      </c>
      <c r="I323" s="66" t="s">
        <v>463</v>
      </c>
      <c r="J323" s="66" t="s">
        <v>179</v>
      </c>
      <c r="K323" s="66">
        <v>4</v>
      </c>
      <c r="L323" s="297">
        <f t="shared" si="26"/>
        <v>200</v>
      </c>
      <c r="M323" s="219">
        <v>200</v>
      </c>
      <c r="N323" s="218" t="e">
        <f>IF(OR(M323="nio",M323="eigen dienst"),0,IF(M323&gt;0,M323*K323/O323,0))*VLOOKUP(B323,'2-Kosten per locatie'!$A$14:$C$34,3,FALSE)</f>
        <v>#DIV/0!</v>
      </c>
      <c r="O323" s="298">
        <f>IF(OR(M323="nio",M323="eigen dienst"),0,IF(M323&gt;0,VLOOKUP(H323,'3-Productie normen'!A:J,VLOOKUP(M323,'3-Productie normen'!$B$34:$C$35,2,FALSE),FALSE)))</f>
        <v>0</v>
      </c>
      <c r="P323" s="299" t="str">
        <f>VLOOKUP(H323,'3-Productie normen'!A:L,12,FALSE)</f>
        <v>S</v>
      </c>
      <c r="Q323" s="299"/>
      <c r="S323" s="300">
        <f t="shared" si="27"/>
        <v>800</v>
      </c>
    </row>
    <row r="324" spans="1:19" ht="14.15" customHeight="1">
      <c r="A324" s="70">
        <v>324</v>
      </c>
      <c r="B324" s="66" t="s">
        <v>205</v>
      </c>
      <c r="C324" s="464" t="s">
        <v>478</v>
      </c>
      <c r="D324" s="464" t="s">
        <v>617</v>
      </c>
      <c r="E324" s="66" t="s">
        <v>587</v>
      </c>
      <c r="F324" s="66" t="s">
        <v>332</v>
      </c>
      <c r="G324" s="66" t="s">
        <v>407</v>
      </c>
      <c r="H324" s="66" t="s">
        <v>37</v>
      </c>
      <c r="I324" s="66" t="s">
        <v>463</v>
      </c>
      <c r="J324" s="66" t="s">
        <v>179</v>
      </c>
      <c r="K324" s="66">
        <v>4</v>
      </c>
      <c r="L324" s="297">
        <f t="shared" si="26"/>
        <v>200</v>
      </c>
      <c r="M324" s="219">
        <v>200</v>
      </c>
      <c r="N324" s="218" t="e">
        <f>IF(OR(M324="nio",M324="eigen dienst"),0,IF(M324&gt;0,M324*K324/O324,0))*VLOOKUP(B324,'2-Kosten per locatie'!$A$14:$C$34,3,FALSE)</f>
        <v>#DIV/0!</v>
      </c>
      <c r="O324" s="298">
        <f>IF(OR(M324="nio",M324="eigen dienst"),0,IF(M324&gt;0,VLOOKUP(H324,'3-Productie normen'!A:J,VLOOKUP(M324,'3-Productie normen'!$B$34:$C$35,2,FALSE),FALSE)))</f>
        <v>0</v>
      </c>
      <c r="P324" s="299" t="str">
        <f>VLOOKUP(H324,'3-Productie normen'!A:L,12,FALSE)</f>
        <v>S</v>
      </c>
      <c r="Q324" s="299"/>
      <c r="S324" s="300">
        <f t="shared" si="27"/>
        <v>800</v>
      </c>
    </row>
    <row r="325" spans="1:19" ht="14.15" customHeight="1">
      <c r="A325" s="70">
        <v>325</v>
      </c>
      <c r="B325" s="66" t="s">
        <v>205</v>
      </c>
      <c r="C325" s="464" t="s">
        <v>478</v>
      </c>
      <c r="D325" s="464" t="s">
        <v>617</v>
      </c>
      <c r="E325" s="66" t="s">
        <v>587</v>
      </c>
      <c r="F325" s="66" t="s">
        <v>333</v>
      </c>
      <c r="G325" s="66" t="s">
        <v>407</v>
      </c>
      <c r="H325" s="66" t="s">
        <v>37</v>
      </c>
      <c r="I325" s="66" t="s">
        <v>463</v>
      </c>
      <c r="J325" s="55" t="s">
        <v>179</v>
      </c>
      <c r="K325" s="66">
        <v>4</v>
      </c>
      <c r="L325" s="297">
        <f t="shared" si="26"/>
        <v>200</v>
      </c>
      <c r="M325" s="219">
        <v>200</v>
      </c>
      <c r="N325" s="218" t="e">
        <f>IF(OR(M325="nio",M325="eigen dienst"),0,IF(M325&gt;0,M325*K325/O325,0))*VLOOKUP(B325,'2-Kosten per locatie'!$A$14:$C$34,3,FALSE)</f>
        <v>#DIV/0!</v>
      </c>
      <c r="O325" s="298">
        <f>IF(OR(M325="nio",M325="eigen dienst"),0,IF(M325&gt;0,VLOOKUP(H325,'3-Productie normen'!A:J,VLOOKUP(M325,'3-Productie normen'!$B$34:$C$35,2,FALSE),FALSE)))</f>
        <v>0</v>
      </c>
      <c r="P325" s="299" t="str">
        <f>VLOOKUP(H325,'3-Productie normen'!A:L,12,FALSE)</f>
        <v>S</v>
      </c>
      <c r="Q325" s="299"/>
      <c r="S325" s="300">
        <f t="shared" si="27"/>
        <v>800</v>
      </c>
    </row>
    <row r="326" spans="1:19" ht="14.15" customHeight="1">
      <c r="A326" s="70">
        <v>326</v>
      </c>
      <c r="B326" s="66" t="s">
        <v>205</v>
      </c>
      <c r="C326" s="464" t="s">
        <v>478</v>
      </c>
      <c r="D326" s="464" t="s">
        <v>617</v>
      </c>
      <c r="E326" s="66" t="s">
        <v>587</v>
      </c>
      <c r="F326" s="66" t="s">
        <v>334</v>
      </c>
      <c r="G326" s="66" t="s">
        <v>407</v>
      </c>
      <c r="H326" s="66" t="s">
        <v>37</v>
      </c>
      <c r="I326" s="66" t="s">
        <v>463</v>
      </c>
      <c r="J326" s="66" t="s">
        <v>179</v>
      </c>
      <c r="K326" s="66">
        <v>4</v>
      </c>
      <c r="L326" s="297">
        <f t="shared" si="26"/>
        <v>200</v>
      </c>
      <c r="M326" s="219">
        <v>200</v>
      </c>
      <c r="N326" s="218" t="e">
        <f>IF(OR(M326="nio",M326="eigen dienst"),0,IF(M326&gt;0,M326*K326/O326,0))*VLOOKUP(B326,'2-Kosten per locatie'!$A$14:$C$34,3,FALSE)</f>
        <v>#DIV/0!</v>
      </c>
      <c r="O326" s="298">
        <f>IF(OR(M326="nio",M326="eigen dienst"),0,IF(M326&gt;0,VLOOKUP(H326,'3-Productie normen'!A:J,VLOOKUP(M326,'3-Productie normen'!$B$34:$C$35,2,FALSE),FALSE)))</f>
        <v>0</v>
      </c>
      <c r="P326" s="299" t="str">
        <f>VLOOKUP(H326,'3-Productie normen'!A:L,12,FALSE)</f>
        <v>S</v>
      </c>
      <c r="Q326" s="299"/>
      <c r="S326" s="300">
        <f t="shared" si="27"/>
        <v>800</v>
      </c>
    </row>
    <row r="327" spans="1:19" ht="14.15" customHeight="1">
      <c r="A327" s="70">
        <v>327</v>
      </c>
      <c r="B327" s="66" t="s">
        <v>205</v>
      </c>
      <c r="C327" s="464" t="s">
        <v>478</v>
      </c>
      <c r="D327" s="464" t="s">
        <v>617</v>
      </c>
      <c r="E327" s="66" t="s">
        <v>587</v>
      </c>
      <c r="F327" s="66" t="s">
        <v>335</v>
      </c>
      <c r="G327" s="66" t="s">
        <v>407</v>
      </c>
      <c r="H327" s="66" t="s">
        <v>37</v>
      </c>
      <c r="I327" s="66" t="s">
        <v>463</v>
      </c>
      <c r="J327" s="66" t="s">
        <v>179</v>
      </c>
      <c r="K327" s="66">
        <v>4</v>
      </c>
      <c r="L327" s="297">
        <f t="shared" si="26"/>
        <v>200</v>
      </c>
      <c r="M327" s="219">
        <v>200</v>
      </c>
      <c r="N327" s="218" t="e">
        <f>IF(OR(M327="nio",M327="eigen dienst"),0,IF(M327&gt;0,M327*K327/O327,0))*VLOOKUP(B327,'2-Kosten per locatie'!$A$14:$C$34,3,FALSE)</f>
        <v>#DIV/0!</v>
      </c>
      <c r="O327" s="298">
        <f>IF(OR(M327="nio",M327="eigen dienst"),0,IF(M327&gt;0,VLOOKUP(H327,'3-Productie normen'!A:J,VLOOKUP(M327,'3-Productie normen'!$B$34:$C$35,2,FALSE),FALSE)))</f>
        <v>0</v>
      </c>
      <c r="P327" s="299" t="str">
        <f>VLOOKUP(H327,'3-Productie normen'!A:L,12,FALSE)</f>
        <v>S</v>
      </c>
      <c r="Q327" s="299"/>
      <c r="S327" s="300">
        <f t="shared" si="27"/>
        <v>800</v>
      </c>
    </row>
    <row r="328" spans="1:19" ht="14.15" customHeight="1">
      <c r="A328" s="70">
        <v>328</v>
      </c>
      <c r="B328" s="66" t="s">
        <v>205</v>
      </c>
      <c r="C328" s="464" t="s">
        <v>478</v>
      </c>
      <c r="D328" s="464" t="s">
        <v>617</v>
      </c>
      <c r="E328" s="66" t="s">
        <v>587</v>
      </c>
      <c r="F328" s="66" t="s">
        <v>336</v>
      </c>
      <c r="G328" s="66" t="s">
        <v>407</v>
      </c>
      <c r="H328" s="66" t="s">
        <v>37</v>
      </c>
      <c r="I328" s="66" t="s">
        <v>463</v>
      </c>
      <c r="J328" s="66" t="s">
        <v>179</v>
      </c>
      <c r="K328" s="66">
        <v>4</v>
      </c>
      <c r="L328" s="297">
        <f t="shared" si="26"/>
        <v>200</v>
      </c>
      <c r="M328" s="219">
        <v>200</v>
      </c>
      <c r="N328" s="218" t="e">
        <f>IF(OR(M328="nio",M328="eigen dienst"),0,IF(M328&gt;0,M328*K328/O328,0))*VLOOKUP(B328,'2-Kosten per locatie'!$A$14:$C$34,3,FALSE)</f>
        <v>#DIV/0!</v>
      </c>
      <c r="O328" s="298">
        <f>IF(OR(M328="nio",M328="eigen dienst"),0,IF(M328&gt;0,VLOOKUP(H328,'3-Productie normen'!A:J,VLOOKUP(M328,'3-Productie normen'!$B$34:$C$35,2,FALSE),FALSE)))</f>
        <v>0</v>
      </c>
      <c r="P328" s="299" t="str">
        <f>VLOOKUP(H328,'3-Productie normen'!A:L,12,FALSE)</f>
        <v>S</v>
      </c>
      <c r="Q328" s="299"/>
      <c r="S328" s="300">
        <f t="shared" si="27"/>
        <v>800</v>
      </c>
    </row>
    <row r="329" spans="1:19" ht="14.15" customHeight="1">
      <c r="A329" s="70">
        <v>329</v>
      </c>
      <c r="B329" s="66" t="s">
        <v>205</v>
      </c>
      <c r="C329" s="464" t="s">
        <v>478</v>
      </c>
      <c r="D329" s="464" t="s">
        <v>617</v>
      </c>
      <c r="E329" s="66" t="s">
        <v>587</v>
      </c>
      <c r="F329" s="66" t="s">
        <v>337</v>
      </c>
      <c r="G329" s="66" t="s">
        <v>407</v>
      </c>
      <c r="H329" s="66" t="s">
        <v>37</v>
      </c>
      <c r="I329" s="66" t="s">
        <v>463</v>
      </c>
      <c r="J329" s="66" t="s">
        <v>179</v>
      </c>
      <c r="K329" s="66">
        <v>4</v>
      </c>
      <c r="L329" s="297">
        <f t="shared" si="26"/>
        <v>200</v>
      </c>
      <c r="M329" s="219">
        <v>200</v>
      </c>
      <c r="N329" s="218" t="e">
        <f>IF(OR(M329="nio",M329="eigen dienst"),0,IF(M329&gt;0,M329*K329/O329,0))*VLOOKUP(B329,'2-Kosten per locatie'!$A$14:$C$34,3,FALSE)</f>
        <v>#DIV/0!</v>
      </c>
      <c r="O329" s="298">
        <f>IF(OR(M329="nio",M329="eigen dienst"),0,IF(M329&gt;0,VLOOKUP(H329,'3-Productie normen'!A:J,VLOOKUP(M329,'3-Productie normen'!$B$34:$C$35,2,FALSE),FALSE)))</f>
        <v>0</v>
      </c>
      <c r="P329" s="299" t="str">
        <f>VLOOKUP(H329,'3-Productie normen'!A:L,12,FALSE)</f>
        <v>S</v>
      </c>
      <c r="Q329" s="299"/>
      <c r="S329" s="300">
        <f t="shared" si="27"/>
        <v>800</v>
      </c>
    </row>
    <row r="330" spans="1:19" ht="14.15" customHeight="1">
      <c r="A330" s="70">
        <v>330</v>
      </c>
      <c r="B330" s="66" t="s">
        <v>205</v>
      </c>
      <c r="C330" s="464" t="s">
        <v>478</v>
      </c>
      <c r="D330" s="464" t="s">
        <v>617</v>
      </c>
      <c r="E330" s="66" t="s">
        <v>587</v>
      </c>
      <c r="F330" s="66" t="s">
        <v>338</v>
      </c>
      <c r="G330" s="66" t="s">
        <v>407</v>
      </c>
      <c r="H330" s="66" t="s">
        <v>37</v>
      </c>
      <c r="I330" s="66" t="s">
        <v>463</v>
      </c>
      <c r="J330" s="66" t="s">
        <v>179</v>
      </c>
      <c r="K330" s="66">
        <v>4</v>
      </c>
      <c r="L330" s="297">
        <f t="shared" si="26"/>
        <v>200</v>
      </c>
      <c r="M330" s="219">
        <v>200</v>
      </c>
      <c r="N330" s="218" t="e">
        <f>IF(OR(M330="nio",M330="eigen dienst"),0,IF(M330&gt;0,M330*K330/O330,0))*VLOOKUP(B330,'2-Kosten per locatie'!$A$14:$C$34,3,FALSE)</f>
        <v>#DIV/0!</v>
      </c>
      <c r="O330" s="298">
        <f>IF(OR(M330="nio",M330="eigen dienst"),0,IF(M330&gt;0,VLOOKUP(H330,'3-Productie normen'!A:J,VLOOKUP(M330,'3-Productie normen'!$B$34:$C$35,2,FALSE),FALSE)))</f>
        <v>0</v>
      </c>
      <c r="P330" s="299" t="str">
        <f>VLOOKUP(H330,'3-Productie normen'!A:L,12,FALSE)</f>
        <v>S</v>
      </c>
      <c r="Q330" s="299"/>
      <c r="S330" s="300">
        <f t="shared" si="27"/>
        <v>800</v>
      </c>
    </row>
    <row r="331" spans="1:19" ht="14.15" customHeight="1">
      <c r="A331" s="70">
        <v>331</v>
      </c>
      <c r="B331" s="66" t="s">
        <v>205</v>
      </c>
      <c r="C331" s="464" t="s">
        <v>478</v>
      </c>
      <c r="D331" s="464" t="s">
        <v>617</v>
      </c>
      <c r="E331" s="66" t="s">
        <v>587</v>
      </c>
      <c r="F331" s="66" t="s">
        <v>339</v>
      </c>
      <c r="G331" s="66" t="s">
        <v>407</v>
      </c>
      <c r="H331" s="66" t="s">
        <v>37</v>
      </c>
      <c r="I331" s="66" t="s">
        <v>463</v>
      </c>
      <c r="J331" s="66" t="s">
        <v>179</v>
      </c>
      <c r="K331" s="66">
        <v>5</v>
      </c>
      <c r="L331" s="297">
        <f t="shared" si="26"/>
        <v>200</v>
      </c>
      <c r="M331" s="219">
        <v>200</v>
      </c>
      <c r="N331" s="218" t="e">
        <f>IF(OR(M331="nio",M331="eigen dienst"),0,IF(M331&gt;0,M331*K331/O331,0))*VLOOKUP(B331,'2-Kosten per locatie'!$A$14:$C$34,3,FALSE)</f>
        <v>#DIV/0!</v>
      </c>
      <c r="O331" s="298">
        <f>IF(OR(M331="nio",M331="eigen dienst"),0,IF(M331&gt;0,VLOOKUP(H331,'3-Productie normen'!A:J,VLOOKUP(M331,'3-Productie normen'!$B$34:$C$35,2,FALSE),FALSE)))</f>
        <v>0</v>
      </c>
      <c r="P331" s="299" t="str">
        <f>VLOOKUP(H331,'3-Productie normen'!A:L,12,FALSE)</f>
        <v>S</v>
      </c>
      <c r="Q331" s="299"/>
      <c r="S331" s="300">
        <f t="shared" si="27"/>
        <v>1000</v>
      </c>
    </row>
    <row r="332" spans="1:19" ht="14.15" customHeight="1">
      <c r="A332" s="70">
        <v>332</v>
      </c>
      <c r="B332" s="66" t="s">
        <v>205</v>
      </c>
      <c r="C332" s="464" t="s">
        <v>478</v>
      </c>
      <c r="D332" s="464" t="s">
        <v>617</v>
      </c>
      <c r="E332" s="66" t="s">
        <v>587</v>
      </c>
      <c r="F332" s="66" t="s">
        <v>340</v>
      </c>
      <c r="G332" s="66" t="s">
        <v>407</v>
      </c>
      <c r="H332" s="66" t="s">
        <v>37</v>
      </c>
      <c r="I332" s="66" t="s">
        <v>463</v>
      </c>
      <c r="J332" s="66" t="s">
        <v>179</v>
      </c>
      <c r="K332" s="66">
        <v>5</v>
      </c>
      <c r="L332" s="297">
        <f t="shared" si="26"/>
        <v>200</v>
      </c>
      <c r="M332" s="219">
        <v>200</v>
      </c>
      <c r="N332" s="218" t="e">
        <f>IF(OR(M332="nio",M332="eigen dienst"),0,IF(M332&gt;0,M332*K332/O332,0))*VLOOKUP(B332,'2-Kosten per locatie'!$A$14:$C$34,3,FALSE)</f>
        <v>#DIV/0!</v>
      </c>
      <c r="O332" s="298">
        <f>IF(OR(M332="nio",M332="eigen dienst"),0,IF(M332&gt;0,VLOOKUP(H332,'3-Productie normen'!A:J,VLOOKUP(M332,'3-Productie normen'!$B$34:$C$35,2,FALSE),FALSE)))</f>
        <v>0</v>
      </c>
      <c r="P332" s="299" t="str">
        <f>VLOOKUP(H332,'3-Productie normen'!A:L,12,FALSE)</f>
        <v>S</v>
      </c>
      <c r="Q332" s="299"/>
      <c r="S332" s="300">
        <f t="shared" si="27"/>
        <v>1000</v>
      </c>
    </row>
    <row r="333" spans="1:19" ht="14.15" hidden="1" customHeight="1">
      <c r="A333" s="70">
        <v>333</v>
      </c>
      <c r="B333" s="66" t="s">
        <v>205</v>
      </c>
      <c r="C333" s="464" t="s">
        <v>478</v>
      </c>
      <c r="D333" s="464" t="s">
        <v>617</v>
      </c>
      <c r="E333" s="66" t="s">
        <v>587</v>
      </c>
      <c r="F333" s="66" t="s">
        <v>341</v>
      </c>
      <c r="G333" s="66" t="s">
        <v>415</v>
      </c>
      <c r="H333" s="66" t="s">
        <v>492</v>
      </c>
      <c r="I333" s="66" t="s">
        <v>463</v>
      </c>
      <c r="J333" s="66" t="s">
        <v>200</v>
      </c>
      <c r="K333" s="66">
        <v>4</v>
      </c>
      <c r="L333" s="297">
        <f t="shared" si="26"/>
        <v>0</v>
      </c>
      <c r="M333" s="219" t="s">
        <v>491</v>
      </c>
      <c r="N333" s="218">
        <f>IF(OR(M333="nio",M333="eigen dienst"),0,IF(M333&gt;0,M333*K333/O333,0))*VLOOKUP(B333,'2-Kosten per locatie'!$A$14:$C$34,3,FALSE)</f>
        <v>0</v>
      </c>
      <c r="O333" s="298">
        <f>IF(OR(M333="nio",M333="eigen dienst"),0,IF(M333&gt;0,VLOOKUP(H333,'3-Productie normen'!A:J,VLOOKUP(M333,'3-Productie normen'!$B$34:$C$35,2,FALSE),FALSE)))</f>
        <v>0</v>
      </c>
      <c r="P333" s="299">
        <f>VLOOKUP(H333,'3-Productie normen'!A:L,12,FALSE)</f>
        <v>0</v>
      </c>
      <c r="Q333" s="299"/>
      <c r="S333" s="300">
        <f t="shared" si="27"/>
        <v>0</v>
      </c>
    </row>
    <row r="334" spans="1:19" ht="14.15" customHeight="1">
      <c r="A334" s="70">
        <v>334</v>
      </c>
      <c r="B334" s="66" t="s">
        <v>205</v>
      </c>
      <c r="C334" s="464" t="s">
        <v>478</v>
      </c>
      <c r="D334" s="464" t="s">
        <v>617</v>
      </c>
      <c r="E334" s="66" t="s">
        <v>587</v>
      </c>
      <c r="F334" s="66" t="s">
        <v>342</v>
      </c>
      <c r="G334" s="66" t="s">
        <v>47</v>
      </c>
      <c r="H334" s="66" t="s">
        <v>47</v>
      </c>
      <c r="I334" s="66" t="s">
        <v>460</v>
      </c>
      <c r="J334" s="66" t="s">
        <v>201</v>
      </c>
      <c r="K334" s="66">
        <v>15</v>
      </c>
      <c r="L334" s="297">
        <f t="shared" si="26"/>
        <v>200</v>
      </c>
      <c r="M334" s="219">
        <v>200</v>
      </c>
      <c r="N334" s="218" t="e">
        <f>IF(OR(M334="nio",M334="eigen dienst"),0,IF(M334&gt;0,M334*K334/O334,0))*VLOOKUP(B334,'2-Kosten per locatie'!$A$14:$C$34,3,FALSE)</f>
        <v>#DIV/0!</v>
      </c>
      <c r="O334" s="298">
        <f>IF(OR(M334="nio",M334="eigen dienst"),0,IF(M334&gt;0,VLOOKUP(H334,'3-Productie normen'!A:J,VLOOKUP(M334,'3-Productie normen'!$B$34:$C$35,2,FALSE),FALSE)))</f>
        <v>0</v>
      </c>
      <c r="P334" s="299" t="str">
        <f>VLOOKUP(H334,'3-Productie normen'!A:L,12,FALSE)</f>
        <v>V</v>
      </c>
      <c r="Q334" s="299"/>
      <c r="S334" s="300">
        <f t="shared" si="27"/>
        <v>3000</v>
      </c>
    </row>
    <row r="335" spans="1:19" ht="14.15" customHeight="1">
      <c r="A335" s="70">
        <v>335</v>
      </c>
      <c r="B335" s="66" t="s">
        <v>205</v>
      </c>
      <c r="C335" s="464" t="s">
        <v>478</v>
      </c>
      <c r="D335" s="464" t="s">
        <v>617</v>
      </c>
      <c r="E335" s="66" t="s">
        <v>587</v>
      </c>
      <c r="F335" s="66" t="s">
        <v>343</v>
      </c>
      <c r="G335" s="66" t="s">
        <v>47</v>
      </c>
      <c r="H335" s="66" t="s">
        <v>47</v>
      </c>
      <c r="I335" s="66" t="s">
        <v>460</v>
      </c>
      <c r="J335" s="66" t="s">
        <v>201</v>
      </c>
      <c r="K335" s="66">
        <v>6</v>
      </c>
      <c r="L335" s="297">
        <f t="shared" si="26"/>
        <v>200</v>
      </c>
      <c r="M335" s="219">
        <v>200</v>
      </c>
      <c r="N335" s="218" t="e">
        <f>IF(OR(M335="nio",M335="eigen dienst"),0,IF(M335&gt;0,M335*K335/O335,0))*VLOOKUP(B335,'2-Kosten per locatie'!$A$14:$C$34,3,FALSE)</f>
        <v>#DIV/0!</v>
      </c>
      <c r="O335" s="298">
        <f>IF(OR(M335="nio",M335="eigen dienst"),0,IF(M335&gt;0,VLOOKUP(H335,'3-Productie normen'!A:J,VLOOKUP(M335,'3-Productie normen'!$B$34:$C$35,2,FALSE),FALSE)))</f>
        <v>0</v>
      </c>
      <c r="P335" s="299" t="str">
        <f>VLOOKUP(H335,'3-Productie normen'!A:L,12,FALSE)</f>
        <v>V</v>
      </c>
      <c r="Q335" s="299"/>
      <c r="S335" s="300">
        <f t="shared" si="27"/>
        <v>1200</v>
      </c>
    </row>
    <row r="336" spans="1:19" ht="14.15" hidden="1" customHeight="1">
      <c r="A336" s="70">
        <v>336</v>
      </c>
      <c r="B336" s="66" t="s">
        <v>205</v>
      </c>
      <c r="C336" s="464" t="s">
        <v>478</v>
      </c>
      <c r="D336" s="464" t="s">
        <v>617</v>
      </c>
      <c r="E336" s="66" t="s">
        <v>587</v>
      </c>
      <c r="F336" s="66" t="s">
        <v>344</v>
      </c>
      <c r="G336" s="66" t="s">
        <v>411</v>
      </c>
      <c r="H336" s="66" t="s">
        <v>492</v>
      </c>
      <c r="I336" s="66" t="s">
        <v>465</v>
      </c>
      <c r="J336" s="66" t="s">
        <v>70</v>
      </c>
      <c r="K336" s="66">
        <v>15</v>
      </c>
      <c r="L336" s="297">
        <f t="shared" si="26"/>
        <v>0</v>
      </c>
      <c r="M336" s="219" t="s">
        <v>491</v>
      </c>
      <c r="N336" s="218">
        <f>IF(OR(M336="nio",M336="eigen dienst"),0,IF(M336&gt;0,M336*K336/O336,0))*VLOOKUP(B336,'2-Kosten per locatie'!$A$14:$C$34,3,FALSE)</f>
        <v>0</v>
      </c>
      <c r="O336" s="298">
        <f>IF(OR(M336="nio",M336="eigen dienst"),0,IF(M336&gt;0,VLOOKUP(H336,'3-Productie normen'!A:J,VLOOKUP(M336,'3-Productie normen'!$B$34:$C$35,2,FALSE),FALSE)))</f>
        <v>0</v>
      </c>
      <c r="P336" s="299">
        <f>VLOOKUP(H336,'3-Productie normen'!A:L,12,FALSE)</f>
        <v>0</v>
      </c>
      <c r="Q336" s="299"/>
      <c r="S336" s="300">
        <f t="shared" si="27"/>
        <v>0</v>
      </c>
    </row>
    <row r="337" spans="1:19" ht="14.15" customHeight="1">
      <c r="A337" s="70">
        <v>337</v>
      </c>
      <c r="B337" s="66" t="s">
        <v>205</v>
      </c>
      <c r="C337" s="464" t="s">
        <v>478</v>
      </c>
      <c r="D337" s="464" t="s">
        <v>617</v>
      </c>
      <c r="E337" s="66" t="s">
        <v>587</v>
      </c>
      <c r="F337" s="66" t="s">
        <v>345</v>
      </c>
      <c r="G337" s="66" t="s">
        <v>405</v>
      </c>
      <c r="H337" s="66" t="s">
        <v>39</v>
      </c>
      <c r="I337" s="66" t="s">
        <v>465</v>
      </c>
      <c r="J337" s="66" t="s">
        <v>70</v>
      </c>
      <c r="K337" s="66">
        <v>89</v>
      </c>
      <c r="L337" s="297">
        <f t="shared" si="26"/>
        <v>200</v>
      </c>
      <c r="M337" s="219">
        <v>200</v>
      </c>
      <c r="N337" s="218" t="e">
        <f>IF(OR(M337="nio",M337="eigen dienst"),0,IF(M337&gt;0,M337*K337/O337,0))*VLOOKUP(B337,'2-Kosten per locatie'!$A$14:$C$34,3,FALSE)</f>
        <v>#DIV/0!</v>
      </c>
      <c r="O337" s="298">
        <f>IF(OR(M337="nio",M337="eigen dienst"),0,IF(M337&gt;0,VLOOKUP(H337,'3-Productie normen'!A:J,VLOOKUP(M337,'3-Productie normen'!$B$34:$C$35,2,FALSE),FALSE)))</f>
        <v>0</v>
      </c>
      <c r="P337" s="299" t="str">
        <f>VLOOKUP(H337,'3-Productie normen'!A:L,12,FALSE)</f>
        <v>V</v>
      </c>
      <c r="Q337" s="299"/>
      <c r="S337" s="300">
        <f t="shared" si="27"/>
        <v>17800</v>
      </c>
    </row>
    <row r="338" spans="1:19" ht="14.15" customHeight="1">
      <c r="A338" s="70">
        <v>338</v>
      </c>
      <c r="B338" s="66" t="s">
        <v>205</v>
      </c>
      <c r="C338" s="464" t="s">
        <v>478</v>
      </c>
      <c r="D338" s="464" t="s">
        <v>617</v>
      </c>
      <c r="E338" s="66" t="s">
        <v>587</v>
      </c>
      <c r="F338" s="66" t="s">
        <v>346</v>
      </c>
      <c r="G338" s="66" t="s">
        <v>407</v>
      </c>
      <c r="H338" s="66" t="s">
        <v>37</v>
      </c>
      <c r="I338" s="66" t="s">
        <v>463</v>
      </c>
      <c r="J338" s="66" t="s">
        <v>179</v>
      </c>
      <c r="K338" s="66">
        <v>3</v>
      </c>
      <c r="L338" s="297">
        <f t="shared" si="26"/>
        <v>200</v>
      </c>
      <c r="M338" s="219">
        <v>200</v>
      </c>
      <c r="N338" s="218" t="e">
        <f>IF(OR(M338="nio",M338="eigen dienst"),0,IF(M338&gt;0,M338*K338/O338,0))*VLOOKUP(B338,'2-Kosten per locatie'!$A$14:$C$34,3,FALSE)</f>
        <v>#DIV/0!</v>
      </c>
      <c r="O338" s="298">
        <f>IF(OR(M338="nio",M338="eigen dienst"),0,IF(M338&gt;0,VLOOKUP(H338,'3-Productie normen'!A:J,VLOOKUP(M338,'3-Productie normen'!$B$34:$C$35,2,FALSE),FALSE)))</f>
        <v>0</v>
      </c>
      <c r="P338" s="299" t="str">
        <f>VLOOKUP(H338,'3-Productie normen'!A:L,12,FALSE)</f>
        <v>S</v>
      </c>
      <c r="Q338" s="299"/>
      <c r="S338" s="300">
        <f t="shared" si="27"/>
        <v>600</v>
      </c>
    </row>
    <row r="339" spans="1:19" ht="14.15" customHeight="1">
      <c r="A339" s="70">
        <v>339</v>
      </c>
      <c r="B339" s="66" t="s">
        <v>205</v>
      </c>
      <c r="C339" s="464" t="s">
        <v>478</v>
      </c>
      <c r="D339" s="464" t="s">
        <v>617</v>
      </c>
      <c r="E339" s="66" t="s">
        <v>589</v>
      </c>
      <c r="F339" s="66" t="s">
        <v>347</v>
      </c>
      <c r="G339" s="66" t="s">
        <v>408</v>
      </c>
      <c r="H339" s="66" t="s">
        <v>469</v>
      </c>
      <c r="I339" s="66" t="s">
        <v>465</v>
      </c>
      <c r="J339" s="66" t="s">
        <v>70</v>
      </c>
      <c r="K339" s="66">
        <v>56</v>
      </c>
      <c r="L339" s="297">
        <f t="shared" si="26"/>
        <v>200</v>
      </c>
      <c r="M339" s="219">
        <v>200</v>
      </c>
      <c r="N339" s="218" t="e">
        <f>IF(OR(M339="nio",M339="eigen dienst"),0,IF(M339&gt;0,M339*K339/O339,0))*VLOOKUP(B339,'2-Kosten per locatie'!$A$14:$C$34,3,FALSE)</f>
        <v>#DIV/0!</v>
      </c>
      <c r="O339" s="298">
        <f>IF(OR(M339="nio",M339="eigen dienst"),0,IF(M339&gt;0,VLOOKUP(H339,'3-Productie normen'!A:J,VLOOKUP(M339,'3-Productie normen'!$B$34:$C$35,2,FALSE),FALSE)))</f>
        <v>0</v>
      </c>
      <c r="P339" s="299" t="str">
        <f>VLOOKUP(H339,'3-Productie normen'!A:L,12,FALSE)</f>
        <v>L</v>
      </c>
      <c r="Q339" s="299"/>
      <c r="S339" s="300">
        <f t="shared" si="27"/>
        <v>11200</v>
      </c>
    </row>
    <row r="340" spans="1:19" ht="14.15" customHeight="1">
      <c r="A340" s="70">
        <v>340</v>
      </c>
      <c r="B340" s="66" t="s">
        <v>205</v>
      </c>
      <c r="C340" s="464" t="s">
        <v>478</v>
      </c>
      <c r="D340" s="464" t="s">
        <v>617</v>
      </c>
      <c r="E340" s="66" t="s">
        <v>589</v>
      </c>
      <c r="F340" s="66" t="s">
        <v>348</v>
      </c>
      <c r="G340" s="66" t="s">
        <v>408</v>
      </c>
      <c r="H340" s="66" t="s">
        <v>469</v>
      </c>
      <c r="I340" s="66" t="s">
        <v>465</v>
      </c>
      <c r="J340" s="55" t="s">
        <v>70</v>
      </c>
      <c r="K340" s="66">
        <v>57</v>
      </c>
      <c r="L340" s="297">
        <f t="shared" si="26"/>
        <v>200</v>
      </c>
      <c r="M340" s="219">
        <v>200</v>
      </c>
      <c r="N340" s="218" t="e">
        <f>IF(OR(M340="nio",M340="eigen dienst"),0,IF(M340&gt;0,M340*K340/O340,0))*VLOOKUP(B340,'2-Kosten per locatie'!$A$14:$C$34,3,FALSE)</f>
        <v>#DIV/0!</v>
      </c>
      <c r="O340" s="298">
        <f>IF(OR(M340="nio",M340="eigen dienst"),0,IF(M340&gt;0,VLOOKUP(H340,'3-Productie normen'!A:J,VLOOKUP(M340,'3-Productie normen'!$B$34:$C$35,2,FALSE),FALSE)))</f>
        <v>0</v>
      </c>
      <c r="P340" s="299" t="str">
        <f>VLOOKUP(H340,'3-Productie normen'!A:L,12,FALSE)</f>
        <v>L</v>
      </c>
      <c r="Q340" s="299"/>
      <c r="S340" s="300">
        <f t="shared" si="27"/>
        <v>11400</v>
      </c>
    </row>
    <row r="341" spans="1:19" ht="14.15" customHeight="1">
      <c r="A341" s="70">
        <v>341</v>
      </c>
      <c r="B341" s="66" t="s">
        <v>205</v>
      </c>
      <c r="C341" s="464" t="s">
        <v>478</v>
      </c>
      <c r="D341" s="464" t="s">
        <v>617</v>
      </c>
      <c r="E341" s="66" t="s">
        <v>589</v>
      </c>
      <c r="F341" s="66" t="s">
        <v>349</v>
      </c>
      <c r="G341" s="66" t="s">
        <v>408</v>
      </c>
      <c r="H341" s="66" t="s">
        <v>469</v>
      </c>
      <c r="I341" s="66" t="s">
        <v>465</v>
      </c>
      <c r="J341" s="55" t="s">
        <v>70</v>
      </c>
      <c r="K341" s="66">
        <v>57</v>
      </c>
      <c r="L341" s="297">
        <f t="shared" si="26"/>
        <v>200</v>
      </c>
      <c r="M341" s="219">
        <v>200</v>
      </c>
      <c r="N341" s="218" t="e">
        <f>IF(OR(M341="nio",M341="eigen dienst"),0,IF(M341&gt;0,M341*K341/O341,0))*VLOOKUP(B341,'2-Kosten per locatie'!$A$14:$C$34,3,FALSE)</f>
        <v>#DIV/0!</v>
      </c>
      <c r="O341" s="298">
        <f>IF(OR(M341="nio",M341="eigen dienst"),0,IF(M341&gt;0,VLOOKUP(H341,'3-Productie normen'!A:J,VLOOKUP(M341,'3-Productie normen'!$B$34:$C$35,2,FALSE),FALSE)))</f>
        <v>0</v>
      </c>
      <c r="P341" s="299" t="str">
        <f>VLOOKUP(H341,'3-Productie normen'!A:L,12,FALSE)</f>
        <v>L</v>
      </c>
      <c r="Q341" s="299"/>
      <c r="S341" s="300">
        <f t="shared" si="27"/>
        <v>11400</v>
      </c>
    </row>
    <row r="342" spans="1:19" ht="14.15" customHeight="1">
      <c r="A342" s="70">
        <v>342</v>
      </c>
      <c r="B342" s="66" t="s">
        <v>205</v>
      </c>
      <c r="C342" s="464" t="s">
        <v>478</v>
      </c>
      <c r="D342" s="464" t="s">
        <v>617</v>
      </c>
      <c r="E342" s="66" t="s">
        <v>589</v>
      </c>
      <c r="F342" s="66" t="s">
        <v>350</v>
      </c>
      <c r="G342" s="66" t="s">
        <v>408</v>
      </c>
      <c r="H342" s="66" t="s">
        <v>469</v>
      </c>
      <c r="I342" s="66" t="s">
        <v>465</v>
      </c>
      <c r="J342" s="66" t="s">
        <v>70</v>
      </c>
      <c r="K342" s="66">
        <v>56</v>
      </c>
      <c r="L342" s="297">
        <f t="shared" si="26"/>
        <v>200</v>
      </c>
      <c r="M342" s="219">
        <v>200</v>
      </c>
      <c r="N342" s="218" t="e">
        <f>IF(OR(M342="nio",M342="eigen dienst"),0,IF(M342&gt;0,M342*K342/O342,0))*VLOOKUP(B342,'2-Kosten per locatie'!$A$14:$C$34,3,FALSE)</f>
        <v>#DIV/0!</v>
      </c>
      <c r="O342" s="298">
        <f>IF(OR(M342="nio",M342="eigen dienst"),0,IF(M342&gt;0,VLOOKUP(H342,'3-Productie normen'!A:J,VLOOKUP(M342,'3-Productie normen'!$B$34:$C$35,2,FALSE),FALSE)))</f>
        <v>0</v>
      </c>
      <c r="P342" s="299" t="str">
        <f>VLOOKUP(H342,'3-Productie normen'!A:L,12,FALSE)</f>
        <v>L</v>
      </c>
      <c r="Q342" s="299"/>
      <c r="S342" s="300">
        <f t="shared" si="27"/>
        <v>11200</v>
      </c>
    </row>
    <row r="343" spans="1:19" ht="14.15" customHeight="1">
      <c r="A343" s="70">
        <v>343</v>
      </c>
      <c r="B343" s="66" t="s">
        <v>205</v>
      </c>
      <c r="C343" s="464" t="s">
        <v>478</v>
      </c>
      <c r="D343" s="464" t="s">
        <v>617</v>
      </c>
      <c r="E343" s="66" t="s">
        <v>589</v>
      </c>
      <c r="F343" s="66" t="s">
        <v>351</v>
      </c>
      <c r="G343" s="66" t="s">
        <v>408</v>
      </c>
      <c r="H343" s="66" t="s">
        <v>469</v>
      </c>
      <c r="I343" s="66" t="s">
        <v>465</v>
      </c>
      <c r="J343" s="66" t="s">
        <v>70</v>
      </c>
      <c r="K343" s="66">
        <v>55</v>
      </c>
      <c r="L343" s="297">
        <f t="shared" si="26"/>
        <v>200</v>
      </c>
      <c r="M343" s="219">
        <v>200</v>
      </c>
      <c r="N343" s="218" t="e">
        <f>IF(OR(M343="nio",M343="eigen dienst"),0,IF(M343&gt;0,M343*K343/O343,0))*VLOOKUP(B343,'2-Kosten per locatie'!$A$14:$C$34,3,FALSE)</f>
        <v>#DIV/0!</v>
      </c>
      <c r="O343" s="298">
        <f>IF(OR(M343="nio",M343="eigen dienst"),0,IF(M343&gt;0,VLOOKUP(H343,'3-Productie normen'!A:J,VLOOKUP(M343,'3-Productie normen'!$B$34:$C$35,2,FALSE),FALSE)))</f>
        <v>0</v>
      </c>
      <c r="P343" s="299" t="str">
        <f>VLOOKUP(H343,'3-Productie normen'!A:L,12,FALSE)</f>
        <v>L</v>
      </c>
      <c r="Q343" s="299"/>
      <c r="S343" s="300">
        <f t="shared" si="27"/>
        <v>11000</v>
      </c>
    </row>
    <row r="344" spans="1:19" ht="14.15" customHeight="1">
      <c r="A344" s="70">
        <v>344</v>
      </c>
      <c r="B344" s="66" t="s">
        <v>205</v>
      </c>
      <c r="C344" s="464" t="s">
        <v>478</v>
      </c>
      <c r="D344" s="464" t="s">
        <v>617</v>
      </c>
      <c r="E344" s="66" t="s">
        <v>589</v>
      </c>
      <c r="F344" s="66" t="s">
        <v>352</v>
      </c>
      <c r="G344" s="66" t="s">
        <v>408</v>
      </c>
      <c r="H344" s="66" t="s">
        <v>469</v>
      </c>
      <c r="I344" s="66" t="s">
        <v>465</v>
      </c>
      <c r="J344" s="66" t="s">
        <v>70</v>
      </c>
      <c r="K344" s="66">
        <v>55</v>
      </c>
      <c r="L344" s="297">
        <f t="shared" si="26"/>
        <v>200</v>
      </c>
      <c r="M344" s="219">
        <v>200</v>
      </c>
      <c r="N344" s="218" t="e">
        <f>IF(OR(M344="nio",M344="eigen dienst"),0,IF(M344&gt;0,M344*K344/O344,0))*VLOOKUP(B344,'2-Kosten per locatie'!$A$14:$C$34,3,FALSE)</f>
        <v>#DIV/0!</v>
      </c>
      <c r="O344" s="298">
        <f>IF(OR(M344="nio",M344="eigen dienst"),0,IF(M344&gt;0,VLOOKUP(H344,'3-Productie normen'!A:J,VLOOKUP(M344,'3-Productie normen'!$B$34:$C$35,2,FALSE),FALSE)))</f>
        <v>0</v>
      </c>
      <c r="P344" s="299" t="str">
        <f>VLOOKUP(H344,'3-Productie normen'!A:L,12,FALSE)</f>
        <v>L</v>
      </c>
      <c r="Q344" s="299"/>
      <c r="S344" s="300">
        <f t="shared" si="27"/>
        <v>11000</v>
      </c>
    </row>
    <row r="345" spans="1:19" ht="14.15" customHeight="1">
      <c r="A345" s="70">
        <v>345</v>
      </c>
      <c r="B345" s="66" t="s">
        <v>205</v>
      </c>
      <c r="C345" s="464" t="s">
        <v>478</v>
      </c>
      <c r="D345" s="464" t="s">
        <v>617</v>
      </c>
      <c r="E345" s="66" t="s">
        <v>589</v>
      </c>
      <c r="F345" s="66" t="s">
        <v>353</v>
      </c>
      <c r="G345" s="66" t="s">
        <v>408</v>
      </c>
      <c r="H345" s="66" t="s">
        <v>469</v>
      </c>
      <c r="I345" s="66" t="s">
        <v>465</v>
      </c>
      <c r="J345" s="66" t="s">
        <v>70</v>
      </c>
      <c r="K345" s="66">
        <v>57</v>
      </c>
      <c r="L345" s="297">
        <f t="shared" si="26"/>
        <v>200</v>
      </c>
      <c r="M345" s="219">
        <v>200</v>
      </c>
      <c r="N345" s="218" t="e">
        <f>IF(OR(M345="nio",M345="eigen dienst"),0,IF(M345&gt;0,M345*K345/O345,0))*VLOOKUP(B345,'2-Kosten per locatie'!$A$14:$C$34,3,FALSE)</f>
        <v>#DIV/0!</v>
      </c>
      <c r="O345" s="298">
        <f>IF(OR(M345="nio",M345="eigen dienst"),0,IF(M345&gt;0,VLOOKUP(H345,'3-Productie normen'!A:J,VLOOKUP(M345,'3-Productie normen'!$B$34:$C$35,2,FALSE),FALSE)))</f>
        <v>0</v>
      </c>
      <c r="P345" s="299" t="str">
        <f>VLOOKUP(H345,'3-Productie normen'!A:L,12,FALSE)</f>
        <v>L</v>
      </c>
      <c r="Q345" s="299"/>
      <c r="S345" s="300">
        <f t="shared" si="27"/>
        <v>11400</v>
      </c>
    </row>
    <row r="346" spans="1:19" ht="14.15" customHeight="1">
      <c r="A346" s="70">
        <v>346</v>
      </c>
      <c r="B346" s="66" t="s">
        <v>205</v>
      </c>
      <c r="C346" s="464" t="s">
        <v>478</v>
      </c>
      <c r="D346" s="464" t="s">
        <v>617</v>
      </c>
      <c r="E346" s="66" t="s">
        <v>589</v>
      </c>
      <c r="F346" s="66" t="s">
        <v>354</v>
      </c>
      <c r="G346" s="66" t="s">
        <v>408</v>
      </c>
      <c r="H346" s="66" t="s">
        <v>469</v>
      </c>
      <c r="I346" s="66" t="s">
        <v>465</v>
      </c>
      <c r="J346" s="66" t="s">
        <v>70</v>
      </c>
      <c r="K346" s="66">
        <v>56</v>
      </c>
      <c r="L346" s="297">
        <f t="shared" si="26"/>
        <v>200</v>
      </c>
      <c r="M346" s="219">
        <v>200</v>
      </c>
      <c r="N346" s="218" t="e">
        <f>IF(OR(M346="nio",M346="eigen dienst"),0,IF(M346&gt;0,M346*K346/O346,0))*VLOOKUP(B346,'2-Kosten per locatie'!$A$14:$C$34,3,FALSE)</f>
        <v>#DIV/0!</v>
      </c>
      <c r="O346" s="298">
        <f>IF(OR(M346="nio",M346="eigen dienst"),0,IF(M346&gt;0,VLOOKUP(H346,'3-Productie normen'!A:J,VLOOKUP(M346,'3-Productie normen'!$B$34:$C$35,2,FALSE),FALSE)))</f>
        <v>0</v>
      </c>
      <c r="P346" s="299" t="str">
        <f>VLOOKUP(H346,'3-Productie normen'!A:L,12,FALSE)</f>
        <v>L</v>
      </c>
      <c r="Q346" s="299"/>
      <c r="S346" s="300">
        <f t="shared" si="27"/>
        <v>11200</v>
      </c>
    </row>
    <row r="347" spans="1:19" ht="14.15" customHeight="1">
      <c r="A347" s="70">
        <v>347</v>
      </c>
      <c r="B347" s="66" t="s">
        <v>205</v>
      </c>
      <c r="C347" s="464" t="s">
        <v>478</v>
      </c>
      <c r="D347" s="464" t="s">
        <v>617</v>
      </c>
      <c r="E347" s="66" t="s">
        <v>589</v>
      </c>
      <c r="F347" s="66" t="s">
        <v>355</v>
      </c>
      <c r="G347" s="66" t="s">
        <v>408</v>
      </c>
      <c r="H347" s="66" t="s">
        <v>469</v>
      </c>
      <c r="I347" s="66" t="s">
        <v>465</v>
      </c>
      <c r="J347" s="66" t="s">
        <v>70</v>
      </c>
      <c r="K347" s="66">
        <v>56</v>
      </c>
      <c r="L347" s="297">
        <f t="shared" si="26"/>
        <v>200</v>
      </c>
      <c r="M347" s="219">
        <v>200</v>
      </c>
      <c r="N347" s="218" t="e">
        <f>IF(OR(M347="nio",M347="eigen dienst"),0,IF(M347&gt;0,M347*K347/O347,0))*VLOOKUP(B347,'2-Kosten per locatie'!$A$14:$C$34,3,FALSE)</f>
        <v>#DIV/0!</v>
      </c>
      <c r="O347" s="298">
        <f>IF(OR(M347="nio",M347="eigen dienst"),0,IF(M347&gt;0,VLOOKUP(H347,'3-Productie normen'!A:J,VLOOKUP(M347,'3-Productie normen'!$B$34:$C$35,2,FALSE),FALSE)))</f>
        <v>0</v>
      </c>
      <c r="P347" s="299" t="str">
        <f>VLOOKUP(H347,'3-Productie normen'!A:L,12,FALSE)</f>
        <v>L</v>
      </c>
      <c r="Q347" s="299"/>
      <c r="S347" s="300">
        <f t="shared" si="27"/>
        <v>11200</v>
      </c>
    </row>
    <row r="348" spans="1:19" ht="14.15" customHeight="1">
      <c r="A348" s="70">
        <v>348</v>
      </c>
      <c r="B348" s="66" t="s">
        <v>205</v>
      </c>
      <c r="C348" s="464" t="s">
        <v>478</v>
      </c>
      <c r="D348" s="464" t="s">
        <v>617</v>
      </c>
      <c r="E348" s="66" t="s">
        <v>589</v>
      </c>
      <c r="F348" s="66" t="s">
        <v>356</v>
      </c>
      <c r="G348" s="66" t="s">
        <v>406</v>
      </c>
      <c r="H348" s="66" t="s">
        <v>45</v>
      </c>
      <c r="I348" s="66" t="s">
        <v>462</v>
      </c>
      <c r="J348" s="66" t="s">
        <v>200</v>
      </c>
      <c r="K348" s="66">
        <v>72</v>
      </c>
      <c r="L348" s="297">
        <f t="shared" si="26"/>
        <v>200</v>
      </c>
      <c r="M348" s="219">
        <v>200</v>
      </c>
      <c r="N348" s="218" t="e">
        <f>IF(OR(M348="nio",M348="eigen dienst"),0,IF(M348&gt;0,M348*K348/O348,0))*VLOOKUP(B348,'2-Kosten per locatie'!$A$14:$C$34,3,FALSE)</f>
        <v>#DIV/0!</v>
      </c>
      <c r="O348" s="298">
        <f>IF(OR(M348="nio",M348="eigen dienst"),0,IF(M348&gt;0,VLOOKUP(H348,'3-Productie normen'!A:J,VLOOKUP(M348,'3-Productie normen'!$B$34:$C$35,2,FALSE),FALSE)))</f>
        <v>0</v>
      </c>
      <c r="P348" s="299" t="str">
        <f>VLOOKUP(H348,'3-Productie normen'!A:L,12,FALSE)</f>
        <v>L</v>
      </c>
      <c r="Q348" s="299"/>
      <c r="S348" s="300">
        <f t="shared" si="27"/>
        <v>14400</v>
      </c>
    </row>
    <row r="349" spans="1:19" ht="14.15" customHeight="1">
      <c r="A349" s="70">
        <v>349</v>
      </c>
      <c r="B349" s="66" t="s">
        <v>205</v>
      </c>
      <c r="C349" s="464" t="s">
        <v>478</v>
      </c>
      <c r="D349" s="464" t="s">
        <v>617</v>
      </c>
      <c r="E349" s="66" t="s">
        <v>589</v>
      </c>
      <c r="F349" s="66" t="s">
        <v>357</v>
      </c>
      <c r="G349" s="66" t="s">
        <v>409</v>
      </c>
      <c r="H349" s="66" t="s">
        <v>35</v>
      </c>
      <c r="I349" s="66" t="s">
        <v>465</v>
      </c>
      <c r="J349" s="66" t="s">
        <v>70</v>
      </c>
      <c r="K349" s="66">
        <v>51</v>
      </c>
      <c r="L349" s="297">
        <f t="shared" si="26"/>
        <v>200</v>
      </c>
      <c r="M349" s="219">
        <v>200</v>
      </c>
      <c r="N349" s="218" t="e">
        <f>IF(OR(M349="nio",M349="eigen dienst"),0,IF(M349&gt;0,M349*K349/O349,0))*VLOOKUP(B349,'2-Kosten per locatie'!$A$14:$C$34,3,FALSE)</f>
        <v>#DIV/0!</v>
      </c>
      <c r="O349" s="298">
        <f>IF(OR(M349="nio",M349="eigen dienst"),0,IF(M349&gt;0,VLOOKUP(H349,'3-Productie normen'!A:J,VLOOKUP(M349,'3-Productie normen'!$B$34:$C$35,2,FALSE),FALSE)))</f>
        <v>0</v>
      </c>
      <c r="P349" s="299" t="str">
        <f>VLOOKUP(H349,'3-Productie normen'!A:L,12,FALSE)</f>
        <v>B</v>
      </c>
      <c r="Q349" s="299"/>
      <c r="S349" s="300">
        <f t="shared" si="27"/>
        <v>10200</v>
      </c>
    </row>
    <row r="350" spans="1:19" ht="14.15" customHeight="1">
      <c r="A350" s="70">
        <v>350</v>
      </c>
      <c r="B350" s="66" t="s">
        <v>205</v>
      </c>
      <c r="C350" s="464" t="s">
        <v>478</v>
      </c>
      <c r="D350" s="464" t="s">
        <v>617</v>
      </c>
      <c r="E350" s="66" t="s">
        <v>589</v>
      </c>
      <c r="F350" s="66" t="s">
        <v>358</v>
      </c>
      <c r="G350" s="66" t="s">
        <v>435</v>
      </c>
      <c r="H350" s="66" t="s">
        <v>43</v>
      </c>
      <c r="I350" s="66" t="s">
        <v>465</v>
      </c>
      <c r="J350" s="66" t="s">
        <v>70</v>
      </c>
      <c r="K350" s="66">
        <v>9</v>
      </c>
      <c r="L350" s="297">
        <f t="shared" si="26"/>
        <v>200</v>
      </c>
      <c r="M350" s="219">
        <v>200</v>
      </c>
      <c r="N350" s="218" t="e">
        <f>IF(OR(M350="nio",M350="eigen dienst"),0,IF(M350&gt;0,M350*K350/O350,0))*VLOOKUP(B350,'2-Kosten per locatie'!$A$14:$C$34,3,FALSE)</f>
        <v>#DIV/0!</v>
      </c>
      <c r="O350" s="298">
        <f>IF(OR(M350="nio",M350="eigen dienst"),0,IF(M350&gt;0,VLOOKUP(H350,'3-Productie normen'!A:J,VLOOKUP(M350,'3-Productie normen'!$B$34:$C$35,2,FALSE),FALSE)))</f>
        <v>0</v>
      </c>
      <c r="P350" s="299" t="str">
        <f>VLOOKUP(H350,'3-Productie normen'!A:L,12,FALSE)</f>
        <v>B</v>
      </c>
      <c r="Q350" s="299"/>
      <c r="S350" s="300">
        <f t="shared" si="27"/>
        <v>1800</v>
      </c>
    </row>
    <row r="351" spans="1:19" ht="14.15" hidden="1" customHeight="1">
      <c r="A351" s="70">
        <v>351</v>
      </c>
      <c r="B351" s="66" t="s">
        <v>205</v>
      </c>
      <c r="C351" s="464" t="s">
        <v>478</v>
      </c>
      <c r="D351" s="464" t="s">
        <v>617</v>
      </c>
      <c r="E351" s="66" t="s">
        <v>589</v>
      </c>
      <c r="F351" s="66" t="s">
        <v>359</v>
      </c>
      <c r="G351" s="66" t="s">
        <v>443</v>
      </c>
      <c r="H351" s="66" t="s">
        <v>44</v>
      </c>
      <c r="I351" s="66" t="s">
        <v>462</v>
      </c>
      <c r="J351" s="66" t="s">
        <v>200</v>
      </c>
      <c r="K351" s="66">
        <v>8</v>
      </c>
      <c r="L351" s="297">
        <f t="shared" si="26"/>
        <v>0</v>
      </c>
      <c r="M351" s="219" t="s">
        <v>491</v>
      </c>
      <c r="N351" s="218">
        <f>IF(OR(M351="nio",M351="eigen dienst"),0,IF(M351&gt;0,M351*K351/O351,0))*VLOOKUP(B351,'2-Kosten per locatie'!$A$14:$C$34,3,FALSE)</f>
        <v>0</v>
      </c>
      <c r="O351" s="298">
        <f>IF(OR(M351="nio",M351="eigen dienst"),0,IF(M351&gt;0,VLOOKUP(H351,'3-Productie normen'!A:J,VLOOKUP(M351,'3-Productie normen'!$B$34:$C$35,2,FALSE),FALSE)))</f>
        <v>0</v>
      </c>
      <c r="P351" s="299" t="str">
        <f>VLOOKUP(H351,'3-Productie normen'!A:L,12,FALSE)</f>
        <v>V</v>
      </c>
      <c r="Q351" s="299"/>
      <c r="S351" s="300">
        <f t="shared" si="27"/>
        <v>0</v>
      </c>
    </row>
    <row r="352" spans="1:19" ht="14.15" customHeight="1">
      <c r="A352" s="70">
        <v>352</v>
      </c>
      <c r="B352" s="66" t="s">
        <v>205</v>
      </c>
      <c r="C352" s="464" t="s">
        <v>478</v>
      </c>
      <c r="D352" s="464" t="s">
        <v>617</v>
      </c>
      <c r="E352" s="66" t="s">
        <v>589</v>
      </c>
      <c r="F352" s="66" t="s">
        <v>360</v>
      </c>
      <c r="G352" s="66" t="s">
        <v>426</v>
      </c>
      <c r="H352" s="66" t="s">
        <v>35</v>
      </c>
      <c r="I352" s="66" t="s">
        <v>465</v>
      </c>
      <c r="J352" s="66" t="s">
        <v>70</v>
      </c>
      <c r="K352" s="66">
        <v>23</v>
      </c>
      <c r="L352" s="297">
        <f t="shared" si="26"/>
        <v>200</v>
      </c>
      <c r="M352" s="219">
        <v>200</v>
      </c>
      <c r="N352" s="218" t="e">
        <f>IF(OR(M352="nio",M352="eigen dienst"),0,IF(M352&gt;0,M352*K352/O352,0))*VLOOKUP(B352,'2-Kosten per locatie'!$A$14:$C$34,3,FALSE)</f>
        <v>#DIV/0!</v>
      </c>
      <c r="O352" s="298">
        <f>IF(OR(M352="nio",M352="eigen dienst"),0,IF(M352&gt;0,VLOOKUP(H352,'3-Productie normen'!A:J,VLOOKUP(M352,'3-Productie normen'!$B$34:$C$35,2,FALSE),FALSE)))</f>
        <v>0</v>
      </c>
      <c r="P352" s="299" t="str">
        <f>VLOOKUP(H352,'3-Productie normen'!A:L,12,FALSE)</f>
        <v>B</v>
      </c>
      <c r="Q352" s="299"/>
      <c r="S352" s="300">
        <f t="shared" si="27"/>
        <v>4600</v>
      </c>
    </row>
    <row r="353" spans="1:19" ht="14.15" customHeight="1">
      <c r="A353" s="70">
        <v>353</v>
      </c>
      <c r="B353" s="66" t="s">
        <v>205</v>
      </c>
      <c r="C353" s="464" t="s">
        <v>478</v>
      </c>
      <c r="D353" s="464" t="s">
        <v>617</v>
      </c>
      <c r="E353" s="66" t="s">
        <v>589</v>
      </c>
      <c r="F353" s="66" t="s">
        <v>361</v>
      </c>
      <c r="G353" s="66" t="s">
        <v>426</v>
      </c>
      <c r="H353" s="66" t="s">
        <v>35</v>
      </c>
      <c r="I353" s="66" t="s">
        <v>465</v>
      </c>
      <c r="J353" s="66" t="s">
        <v>70</v>
      </c>
      <c r="K353" s="66">
        <v>38</v>
      </c>
      <c r="L353" s="297">
        <f t="shared" si="26"/>
        <v>200</v>
      </c>
      <c r="M353" s="219">
        <v>200</v>
      </c>
      <c r="N353" s="218" t="e">
        <f>IF(OR(M353="nio",M353="eigen dienst"),0,IF(M353&gt;0,M353*K353/O353,0))*VLOOKUP(B353,'2-Kosten per locatie'!$A$14:$C$34,3,FALSE)</f>
        <v>#DIV/0!</v>
      </c>
      <c r="O353" s="298">
        <f>IF(OR(M353="nio",M353="eigen dienst"),0,IF(M353&gt;0,VLOOKUP(H353,'3-Productie normen'!A:J,VLOOKUP(M353,'3-Productie normen'!$B$34:$C$35,2,FALSE),FALSE)))</f>
        <v>0</v>
      </c>
      <c r="P353" s="299" t="str">
        <f>VLOOKUP(H353,'3-Productie normen'!A:L,12,FALSE)</f>
        <v>B</v>
      </c>
      <c r="Q353" s="299"/>
      <c r="S353" s="300">
        <f t="shared" si="27"/>
        <v>7600</v>
      </c>
    </row>
    <row r="354" spans="1:19" ht="14.15" customHeight="1">
      <c r="A354" s="70">
        <v>354</v>
      </c>
      <c r="B354" s="66" t="s">
        <v>205</v>
      </c>
      <c r="C354" s="464" t="s">
        <v>478</v>
      </c>
      <c r="D354" s="464" t="s">
        <v>617</v>
      </c>
      <c r="E354" s="66" t="s">
        <v>589</v>
      </c>
      <c r="F354" s="66" t="s">
        <v>362</v>
      </c>
      <c r="G354" s="66" t="s">
        <v>426</v>
      </c>
      <c r="H354" s="66" t="s">
        <v>35</v>
      </c>
      <c r="I354" s="66" t="s">
        <v>465</v>
      </c>
      <c r="J354" s="66" t="s">
        <v>70</v>
      </c>
      <c r="K354" s="66">
        <v>16</v>
      </c>
      <c r="L354" s="297">
        <f t="shared" si="26"/>
        <v>200</v>
      </c>
      <c r="M354" s="219">
        <v>200</v>
      </c>
      <c r="N354" s="218" t="e">
        <f>IF(OR(M354="nio",M354="eigen dienst"),0,IF(M354&gt;0,M354*K354/O354,0))*VLOOKUP(B354,'2-Kosten per locatie'!$A$14:$C$34,3,FALSE)</f>
        <v>#DIV/0!</v>
      </c>
      <c r="O354" s="298">
        <f>IF(OR(M354="nio",M354="eigen dienst"),0,IF(M354&gt;0,VLOOKUP(H354,'3-Productie normen'!A:J,VLOOKUP(M354,'3-Productie normen'!$B$34:$C$35,2,FALSE),FALSE)))</f>
        <v>0</v>
      </c>
      <c r="P354" s="299" t="str">
        <f>VLOOKUP(H354,'3-Productie normen'!A:L,12,FALSE)</f>
        <v>B</v>
      </c>
      <c r="Q354" s="299"/>
      <c r="S354" s="300">
        <f t="shared" si="27"/>
        <v>3200</v>
      </c>
    </row>
    <row r="355" spans="1:19" ht="14.15" customHeight="1">
      <c r="A355" s="70">
        <v>355</v>
      </c>
      <c r="B355" s="66" t="s">
        <v>205</v>
      </c>
      <c r="C355" s="464" t="s">
        <v>478</v>
      </c>
      <c r="D355" s="464" t="s">
        <v>617</v>
      </c>
      <c r="E355" s="66" t="s">
        <v>589</v>
      </c>
      <c r="F355" s="66" t="s">
        <v>363</v>
      </c>
      <c r="G355" s="66" t="s">
        <v>426</v>
      </c>
      <c r="H355" s="66" t="s">
        <v>35</v>
      </c>
      <c r="I355" s="66" t="s">
        <v>465</v>
      </c>
      <c r="J355" s="66" t="s">
        <v>70</v>
      </c>
      <c r="K355" s="66">
        <v>25</v>
      </c>
      <c r="L355" s="297">
        <f t="shared" si="26"/>
        <v>200</v>
      </c>
      <c r="M355" s="219">
        <v>200</v>
      </c>
      <c r="N355" s="218" t="e">
        <f>IF(OR(M355="nio",M355="eigen dienst"),0,IF(M355&gt;0,M355*K355/O355,0))*VLOOKUP(B355,'2-Kosten per locatie'!$A$14:$C$34,3,FALSE)</f>
        <v>#DIV/0!</v>
      </c>
      <c r="O355" s="298">
        <f>IF(OR(M355="nio",M355="eigen dienst"),0,IF(M355&gt;0,VLOOKUP(H355,'3-Productie normen'!A:J,VLOOKUP(M355,'3-Productie normen'!$B$34:$C$35,2,FALSE),FALSE)))</f>
        <v>0</v>
      </c>
      <c r="P355" s="299" t="str">
        <f>VLOOKUP(H355,'3-Productie normen'!A:L,12,FALSE)</f>
        <v>B</v>
      </c>
      <c r="Q355" s="299"/>
      <c r="S355" s="300">
        <f t="shared" si="27"/>
        <v>5000</v>
      </c>
    </row>
    <row r="356" spans="1:19" ht="14.15" customHeight="1">
      <c r="A356" s="70">
        <v>356</v>
      </c>
      <c r="B356" s="66" t="s">
        <v>205</v>
      </c>
      <c r="C356" s="464" t="s">
        <v>478</v>
      </c>
      <c r="D356" s="464" t="s">
        <v>617</v>
      </c>
      <c r="E356" s="66" t="s">
        <v>589</v>
      </c>
      <c r="F356" s="66" t="s">
        <v>364</v>
      </c>
      <c r="G356" s="66" t="s">
        <v>405</v>
      </c>
      <c r="H356" s="66" t="s">
        <v>39</v>
      </c>
      <c r="I356" s="66" t="s">
        <v>465</v>
      </c>
      <c r="J356" s="66" t="s">
        <v>70</v>
      </c>
      <c r="K356" s="66">
        <v>28</v>
      </c>
      <c r="L356" s="297">
        <f t="shared" si="26"/>
        <v>200</v>
      </c>
      <c r="M356" s="219">
        <v>200</v>
      </c>
      <c r="N356" s="218" t="e">
        <f>IF(OR(M356="nio",M356="eigen dienst"),0,IF(M356&gt;0,M356*K356/O356,0))*VLOOKUP(B356,'2-Kosten per locatie'!$A$14:$C$34,3,FALSE)</f>
        <v>#DIV/0!</v>
      </c>
      <c r="O356" s="298">
        <f>IF(OR(M356="nio",M356="eigen dienst"),0,IF(M356&gt;0,VLOOKUP(H356,'3-Productie normen'!A:J,VLOOKUP(M356,'3-Productie normen'!$B$34:$C$35,2,FALSE),FALSE)))</f>
        <v>0</v>
      </c>
      <c r="P356" s="299" t="str">
        <f>VLOOKUP(H356,'3-Productie normen'!A:L,12,FALSE)</f>
        <v>V</v>
      </c>
      <c r="Q356" s="299"/>
      <c r="S356" s="300">
        <f t="shared" si="27"/>
        <v>5600</v>
      </c>
    </row>
    <row r="357" spans="1:19" ht="14.15" customHeight="1">
      <c r="A357" s="70">
        <v>357</v>
      </c>
      <c r="B357" s="66" t="s">
        <v>205</v>
      </c>
      <c r="C357" s="464" t="s">
        <v>478</v>
      </c>
      <c r="D357" s="464" t="s">
        <v>617</v>
      </c>
      <c r="E357" s="66" t="s">
        <v>589</v>
      </c>
      <c r="F357" s="66" t="s">
        <v>365</v>
      </c>
      <c r="G357" s="66" t="s">
        <v>426</v>
      </c>
      <c r="H357" s="66" t="s">
        <v>35</v>
      </c>
      <c r="I357" s="66" t="s">
        <v>465</v>
      </c>
      <c r="J357" s="66" t="s">
        <v>70</v>
      </c>
      <c r="K357" s="66">
        <v>129</v>
      </c>
      <c r="L357" s="297">
        <f t="shared" si="26"/>
        <v>200</v>
      </c>
      <c r="M357" s="219">
        <v>200</v>
      </c>
      <c r="N357" s="218" t="e">
        <f>IF(OR(M357="nio",M357="eigen dienst"),0,IF(M357&gt;0,M357*K357/O357,0))*VLOOKUP(B357,'2-Kosten per locatie'!$A$14:$C$34,3,FALSE)</f>
        <v>#DIV/0!</v>
      </c>
      <c r="O357" s="298">
        <f>IF(OR(M357="nio",M357="eigen dienst"),0,IF(M357&gt;0,VLOOKUP(H357,'3-Productie normen'!A:J,VLOOKUP(M357,'3-Productie normen'!$B$34:$C$35,2,FALSE),FALSE)))</f>
        <v>0</v>
      </c>
      <c r="P357" s="299" t="str">
        <f>VLOOKUP(H357,'3-Productie normen'!A:L,12,FALSE)</f>
        <v>B</v>
      </c>
      <c r="Q357" s="299"/>
      <c r="S357" s="300">
        <f t="shared" si="27"/>
        <v>25800</v>
      </c>
    </row>
    <row r="358" spans="1:19" ht="14.15" hidden="1" customHeight="1">
      <c r="A358" s="70">
        <v>358</v>
      </c>
      <c r="B358" s="66" t="s">
        <v>205</v>
      </c>
      <c r="C358" s="464" t="s">
        <v>478</v>
      </c>
      <c r="D358" s="464" t="s">
        <v>617</v>
      </c>
      <c r="E358" s="66" t="s">
        <v>589</v>
      </c>
      <c r="F358" s="66" t="s">
        <v>366</v>
      </c>
      <c r="G358" s="66" t="s">
        <v>411</v>
      </c>
      <c r="H358" s="66" t="s">
        <v>492</v>
      </c>
      <c r="I358" s="66" t="s">
        <v>465</v>
      </c>
      <c r="J358" s="66" t="s">
        <v>70</v>
      </c>
      <c r="K358" s="66">
        <v>6</v>
      </c>
      <c r="L358" s="297">
        <f t="shared" si="26"/>
        <v>0</v>
      </c>
      <c r="M358" s="219" t="s">
        <v>491</v>
      </c>
      <c r="N358" s="218">
        <f>IF(OR(M358="nio",M358="eigen dienst"),0,IF(M358&gt;0,M358*K358/O358,0))*VLOOKUP(B358,'2-Kosten per locatie'!$A$14:$C$34,3,FALSE)</f>
        <v>0</v>
      </c>
      <c r="O358" s="298">
        <f>IF(OR(M358="nio",M358="eigen dienst"),0,IF(M358&gt;0,VLOOKUP(H358,'3-Productie normen'!A:J,VLOOKUP(M358,'3-Productie normen'!$B$34:$C$35,2,FALSE),FALSE)))</f>
        <v>0</v>
      </c>
      <c r="P358" s="299">
        <f>VLOOKUP(H358,'3-Productie normen'!A:L,12,FALSE)</f>
        <v>0</v>
      </c>
      <c r="Q358" s="299"/>
      <c r="S358" s="300">
        <f t="shared" si="27"/>
        <v>0</v>
      </c>
    </row>
    <row r="359" spans="1:19" ht="14.15" customHeight="1">
      <c r="A359" s="70">
        <v>359</v>
      </c>
      <c r="B359" s="66" t="s">
        <v>205</v>
      </c>
      <c r="C359" s="464" t="s">
        <v>478</v>
      </c>
      <c r="D359" s="464" t="s">
        <v>617</v>
      </c>
      <c r="E359" s="66" t="s">
        <v>589</v>
      </c>
      <c r="F359" s="66" t="s">
        <v>369</v>
      </c>
      <c r="G359" s="66" t="s">
        <v>407</v>
      </c>
      <c r="H359" s="66" t="s">
        <v>37</v>
      </c>
      <c r="I359" s="66" t="s">
        <v>463</v>
      </c>
      <c r="J359" s="66" t="s">
        <v>179</v>
      </c>
      <c r="K359" s="66">
        <v>4</v>
      </c>
      <c r="L359" s="297">
        <f t="shared" si="26"/>
        <v>200</v>
      </c>
      <c r="M359" s="219">
        <v>200</v>
      </c>
      <c r="N359" s="218" t="e">
        <f>IF(OR(M359="nio",M359="eigen dienst"),0,IF(M359&gt;0,M359*K359/O359,0))*VLOOKUP(B359,'2-Kosten per locatie'!$A$14:$C$34,3,FALSE)</f>
        <v>#DIV/0!</v>
      </c>
      <c r="O359" s="298">
        <f>IF(OR(M359="nio",M359="eigen dienst"),0,IF(M359&gt;0,VLOOKUP(H359,'3-Productie normen'!A:J,VLOOKUP(M359,'3-Productie normen'!$B$34:$C$35,2,FALSE),FALSE)))</f>
        <v>0</v>
      </c>
      <c r="P359" s="299" t="str">
        <f>VLOOKUP(H359,'3-Productie normen'!A:L,12,FALSE)</f>
        <v>S</v>
      </c>
      <c r="Q359" s="299"/>
      <c r="S359" s="300">
        <f t="shared" si="27"/>
        <v>800</v>
      </c>
    </row>
    <row r="360" spans="1:19" ht="14.15" customHeight="1">
      <c r="A360" s="70">
        <v>360</v>
      </c>
      <c r="B360" s="66" t="s">
        <v>205</v>
      </c>
      <c r="C360" s="464" t="s">
        <v>478</v>
      </c>
      <c r="D360" s="464" t="s">
        <v>617</v>
      </c>
      <c r="E360" s="66" t="s">
        <v>589</v>
      </c>
      <c r="F360" s="66" t="s">
        <v>370</v>
      </c>
      <c r="G360" s="66" t="s">
        <v>407</v>
      </c>
      <c r="H360" s="66" t="s">
        <v>37</v>
      </c>
      <c r="I360" s="66" t="s">
        <v>463</v>
      </c>
      <c r="J360" s="66" t="s">
        <v>179</v>
      </c>
      <c r="K360" s="66">
        <v>4</v>
      </c>
      <c r="L360" s="297">
        <f t="shared" si="26"/>
        <v>200</v>
      </c>
      <c r="M360" s="219">
        <v>200</v>
      </c>
      <c r="N360" s="218" t="e">
        <f>IF(OR(M360="nio",M360="eigen dienst"),0,IF(M360&gt;0,M360*K360/O360,0))*VLOOKUP(B360,'2-Kosten per locatie'!$A$14:$C$34,3,FALSE)</f>
        <v>#DIV/0!</v>
      </c>
      <c r="O360" s="298">
        <f>IF(OR(M360="nio",M360="eigen dienst"),0,IF(M360&gt;0,VLOOKUP(H360,'3-Productie normen'!A:J,VLOOKUP(M360,'3-Productie normen'!$B$34:$C$35,2,FALSE),FALSE)))</f>
        <v>0</v>
      </c>
      <c r="P360" s="299" t="str">
        <f>VLOOKUP(H360,'3-Productie normen'!A:L,12,FALSE)</f>
        <v>S</v>
      </c>
      <c r="Q360" s="299"/>
      <c r="S360" s="300">
        <f t="shared" si="27"/>
        <v>800</v>
      </c>
    </row>
    <row r="361" spans="1:19" ht="14.15" customHeight="1">
      <c r="A361" s="70">
        <v>361</v>
      </c>
      <c r="B361" s="66" t="s">
        <v>205</v>
      </c>
      <c r="C361" s="464" t="s">
        <v>478</v>
      </c>
      <c r="D361" s="464" t="s">
        <v>617</v>
      </c>
      <c r="E361" s="66" t="s">
        <v>589</v>
      </c>
      <c r="F361" s="66" t="s">
        <v>371</v>
      </c>
      <c r="G361" s="66" t="s">
        <v>407</v>
      </c>
      <c r="H361" s="66" t="s">
        <v>37</v>
      </c>
      <c r="I361" s="66" t="s">
        <v>463</v>
      </c>
      <c r="J361" s="66" t="s">
        <v>179</v>
      </c>
      <c r="K361" s="66">
        <v>4</v>
      </c>
      <c r="L361" s="297">
        <f t="shared" si="26"/>
        <v>200</v>
      </c>
      <c r="M361" s="219">
        <v>200</v>
      </c>
      <c r="N361" s="218" t="e">
        <f>IF(OR(M361="nio",M361="eigen dienst"),0,IF(M361&gt;0,M361*K361/O361,0))*VLOOKUP(B361,'2-Kosten per locatie'!$A$14:$C$34,3,FALSE)</f>
        <v>#DIV/0!</v>
      </c>
      <c r="O361" s="298">
        <f>IF(OR(M361="nio",M361="eigen dienst"),0,IF(M361&gt;0,VLOOKUP(H361,'3-Productie normen'!A:J,VLOOKUP(M361,'3-Productie normen'!$B$34:$C$35,2,FALSE),FALSE)))</f>
        <v>0</v>
      </c>
      <c r="P361" s="299" t="str">
        <f>VLOOKUP(H361,'3-Productie normen'!A:L,12,FALSE)</f>
        <v>S</v>
      </c>
      <c r="Q361" s="299"/>
      <c r="S361" s="300">
        <f t="shared" si="27"/>
        <v>800</v>
      </c>
    </row>
    <row r="362" spans="1:19" ht="14.15" customHeight="1">
      <c r="A362" s="70">
        <v>362</v>
      </c>
      <c r="B362" s="66" t="s">
        <v>205</v>
      </c>
      <c r="C362" s="464" t="s">
        <v>478</v>
      </c>
      <c r="D362" s="464" t="s">
        <v>617</v>
      </c>
      <c r="E362" s="66" t="s">
        <v>589</v>
      </c>
      <c r="F362" s="66" t="s">
        <v>372</v>
      </c>
      <c r="G362" s="66" t="s">
        <v>407</v>
      </c>
      <c r="H362" s="66" t="s">
        <v>37</v>
      </c>
      <c r="I362" s="66" t="s">
        <v>463</v>
      </c>
      <c r="J362" s="66" t="s">
        <v>179</v>
      </c>
      <c r="K362" s="66">
        <v>4</v>
      </c>
      <c r="L362" s="297">
        <f t="shared" si="26"/>
        <v>200</v>
      </c>
      <c r="M362" s="219">
        <v>200</v>
      </c>
      <c r="N362" s="218" t="e">
        <f>IF(OR(M362="nio",M362="eigen dienst"),0,IF(M362&gt;0,M362*K362/O362,0))*VLOOKUP(B362,'2-Kosten per locatie'!$A$14:$C$34,3,FALSE)</f>
        <v>#DIV/0!</v>
      </c>
      <c r="O362" s="298">
        <f>IF(OR(M362="nio",M362="eigen dienst"),0,IF(M362&gt;0,VLOOKUP(H362,'3-Productie normen'!A:J,VLOOKUP(M362,'3-Productie normen'!$B$34:$C$35,2,FALSE),FALSE)))</f>
        <v>0</v>
      </c>
      <c r="P362" s="299" t="str">
        <f>VLOOKUP(H362,'3-Productie normen'!A:L,12,FALSE)</f>
        <v>S</v>
      </c>
      <c r="Q362" s="299"/>
      <c r="S362" s="300">
        <f t="shared" si="27"/>
        <v>800</v>
      </c>
    </row>
    <row r="363" spans="1:19" ht="14.15" customHeight="1">
      <c r="A363" s="70">
        <v>363</v>
      </c>
      <c r="B363" s="66" t="s">
        <v>205</v>
      </c>
      <c r="C363" s="464" t="s">
        <v>478</v>
      </c>
      <c r="D363" s="464" t="s">
        <v>617</v>
      </c>
      <c r="E363" s="66" t="s">
        <v>589</v>
      </c>
      <c r="F363" s="66" t="s">
        <v>373</v>
      </c>
      <c r="G363" s="66" t="s">
        <v>407</v>
      </c>
      <c r="H363" s="66" t="s">
        <v>37</v>
      </c>
      <c r="I363" s="66" t="s">
        <v>463</v>
      </c>
      <c r="J363" s="66" t="s">
        <v>179</v>
      </c>
      <c r="K363" s="66">
        <v>4</v>
      </c>
      <c r="L363" s="297">
        <f t="shared" si="26"/>
        <v>200</v>
      </c>
      <c r="M363" s="219">
        <v>200</v>
      </c>
      <c r="N363" s="218" t="e">
        <f>IF(OR(M363="nio",M363="eigen dienst"),0,IF(M363&gt;0,M363*K363/O363,0))*VLOOKUP(B363,'2-Kosten per locatie'!$A$14:$C$34,3,FALSE)</f>
        <v>#DIV/0!</v>
      </c>
      <c r="O363" s="298">
        <f>IF(OR(M363="nio",M363="eigen dienst"),0,IF(M363&gt;0,VLOOKUP(H363,'3-Productie normen'!A:J,VLOOKUP(M363,'3-Productie normen'!$B$34:$C$35,2,FALSE),FALSE)))</f>
        <v>0</v>
      </c>
      <c r="P363" s="299" t="str">
        <f>VLOOKUP(H363,'3-Productie normen'!A:L,12,FALSE)</f>
        <v>S</v>
      </c>
      <c r="Q363" s="299"/>
      <c r="S363" s="300">
        <f t="shared" si="27"/>
        <v>800</v>
      </c>
    </row>
    <row r="364" spans="1:19" ht="14.15" customHeight="1">
      <c r="A364" s="70">
        <v>364</v>
      </c>
      <c r="B364" s="66" t="s">
        <v>205</v>
      </c>
      <c r="C364" s="464" t="s">
        <v>478</v>
      </c>
      <c r="D364" s="464" t="s">
        <v>617</v>
      </c>
      <c r="E364" s="66" t="s">
        <v>589</v>
      </c>
      <c r="F364" s="66" t="s">
        <v>374</v>
      </c>
      <c r="G364" s="66" t="s">
        <v>407</v>
      </c>
      <c r="H364" s="66" t="s">
        <v>37</v>
      </c>
      <c r="I364" s="66" t="s">
        <v>463</v>
      </c>
      <c r="J364" s="66" t="s">
        <v>179</v>
      </c>
      <c r="K364" s="66">
        <v>4</v>
      </c>
      <c r="L364" s="297">
        <f t="shared" si="26"/>
        <v>200</v>
      </c>
      <c r="M364" s="219">
        <v>200</v>
      </c>
      <c r="N364" s="218" t="e">
        <f>IF(OR(M364="nio",M364="eigen dienst"),0,IF(M364&gt;0,M364*K364/O364,0))*VLOOKUP(B364,'2-Kosten per locatie'!$A$14:$C$34,3,FALSE)</f>
        <v>#DIV/0!</v>
      </c>
      <c r="O364" s="298">
        <f>IF(OR(M364="nio",M364="eigen dienst"),0,IF(M364&gt;0,VLOOKUP(H364,'3-Productie normen'!A:J,VLOOKUP(M364,'3-Productie normen'!$B$34:$C$35,2,FALSE),FALSE)))</f>
        <v>0</v>
      </c>
      <c r="P364" s="299" t="str">
        <f>VLOOKUP(H364,'3-Productie normen'!A:L,12,FALSE)</f>
        <v>S</v>
      </c>
      <c r="Q364" s="299"/>
      <c r="S364" s="300">
        <f t="shared" si="27"/>
        <v>800</v>
      </c>
    </row>
    <row r="365" spans="1:19" ht="14.15" customHeight="1">
      <c r="A365" s="70">
        <v>365</v>
      </c>
      <c r="B365" s="66" t="s">
        <v>205</v>
      </c>
      <c r="C365" s="464" t="s">
        <v>478</v>
      </c>
      <c r="D365" s="464" t="s">
        <v>617</v>
      </c>
      <c r="E365" s="66" t="s">
        <v>589</v>
      </c>
      <c r="F365" s="66" t="s">
        <v>375</v>
      </c>
      <c r="G365" s="66" t="s">
        <v>407</v>
      </c>
      <c r="H365" s="66" t="s">
        <v>37</v>
      </c>
      <c r="I365" s="66" t="s">
        <v>463</v>
      </c>
      <c r="J365" s="66" t="s">
        <v>179</v>
      </c>
      <c r="K365" s="66">
        <v>4</v>
      </c>
      <c r="L365" s="297">
        <f t="shared" si="26"/>
        <v>200</v>
      </c>
      <c r="M365" s="219">
        <v>200</v>
      </c>
      <c r="N365" s="218" t="e">
        <f>IF(OR(M365="nio",M365="eigen dienst"),0,IF(M365&gt;0,M365*K365/O365,0))*VLOOKUP(B365,'2-Kosten per locatie'!$A$14:$C$34,3,FALSE)</f>
        <v>#DIV/0!</v>
      </c>
      <c r="O365" s="298">
        <f>IF(OR(M365="nio",M365="eigen dienst"),0,IF(M365&gt;0,VLOOKUP(H365,'3-Productie normen'!A:J,VLOOKUP(M365,'3-Productie normen'!$B$34:$C$35,2,FALSE),FALSE)))</f>
        <v>0</v>
      </c>
      <c r="P365" s="299" t="str">
        <f>VLOOKUP(H365,'3-Productie normen'!A:L,12,FALSE)</f>
        <v>S</v>
      </c>
      <c r="Q365" s="299"/>
      <c r="S365" s="300">
        <f t="shared" si="27"/>
        <v>800</v>
      </c>
    </row>
    <row r="366" spans="1:19" ht="14.15" hidden="1" customHeight="1">
      <c r="A366" s="70">
        <v>366</v>
      </c>
      <c r="B366" s="66" t="s">
        <v>205</v>
      </c>
      <c r="C366" s="464" t="s">
        <v>478</v>
      </c>
      <c r="D366" s="464" t="s">
        <v>617</v>
      </c>
      <c r="E366" s="66" t="s">
        <v>589</v>
      </c>
      <c r="F366" s="66" t="s">
        <v>376</v>
      </c>
      <c r="G366" s="66" t="s">
        <v>415</v>
      </c>
      <c r="H366" s="66" t="s">
        <v>492</v>
      </c>
      <c r="I366" s="66" t="s">
        <v>465</v>
      </c>
      <c r="J366" s="66" t="s">
        <v>70</v>
      </c>
      <c r="K366" s="66">
        <v>3</v>
      </c>
      <c r="L366" s="297">
        <f t="shared" si="26"/>
        <v>0</v>
      </c>
      <c r="M366" s="219" t="s">
        <v>491</v>
      </c>
      <c r="N366" s="218">
        <f>IF(OR(M366="nio",M366="eigen dienst"),0,IF(M366&gt;0,M366*K366/O366,0))*VLOOKUP(B366,'2-Kosten per locatie'!$A$14:$C$34,3,FALSE)</f>
        <v>0</v>
      </c>
      <c r="O366" s="298">
        <f>IF(OR(M366="nio",M366="eigen dienst"),0,IF(M366&gt;0,VLOOKUP(H366,'3-Productie normen'!A:J,VLOOKUP(M366,'3-Productie normen'!$B$34:$C$35,2,FALSE),FALSE)))</f>
        <v>0</v>
      </c>
      <c r="P366" s="299">
        <f>VLOOKUP(H366,'3-Productie normen'!A:L,12,FALSE)</f>
        <v>0</v>
      </c>
      <c r="Q366" s="299"/>
      <c r="S366" s="300">
        <f t="shared" si="27"/>
        <v>0</v>
      </c>
    </row>
    <row r="367" spans="1:19" ht="14.15" customHeight="1">
      <c r="A367" s="70">
        <v>367</v>
      </c>
      <c r="B367" s="66" t="s">
        <v>205</v>
      </c>
      <c r="C367" s="464" t="s">
        <v>478</v>
      </c>
      <c r="D367" s="464" t="s">
        <v>617</v>
      </c>
      <c r="E367" s="66" t="s">
        <v>589</v>
      </c>
      <c r="F367" s="66" t="s">
        <v>377</v>
      </c>
      <c r="G367" s="66" t="s">
        <v>407</v>
      </c>
      <c r="H367" s="66" t="s">
        <v>37</v>
      </c>
      <c r="I367" s="66" t="s">
        <v>463</v>
      </c>
      <c r="J367" s="66" t="s">
        <v>179</v>
      </c>
      <c r="K367" s="66">
        <v>1</v>
      </c>
      <c r="L367" s="297">
        <f t="shared" si="26"/>
        <v>200</v>
      </c>
      <c r="M367" s="219">
        <v>200</v>
      </c>
      <c r="N367" s="218" t="e">
        <f>IF(OR(M367="nio",M367="eigen dienst"),0,IF(M367&gt;0,M367*K367/O367,0))*VLOOKUP(B367,'2-Kosten per locatie'!$A$14:$C$34,3,FALSE)</f>
        <v>#DIV/0!</v>
      </c>
      <c r="O367" s="298">
        <f>IF(OR(M367="nio",M367="eigen dienst"),0,IF(M367&gt;0,VLOOKUP(H367,'3-Productie normen'!A:J,VLOOKUP(M367,'3-Productie normen'!$B$34:$C$35,2,FALSE),FALSE)))</f>
        <v>0</v>
      </c>
      <c r="P367" s="299" t="str">
        <f>VLOOKUP(H367,'3-Productie normen'!A:L,12,FALSE)</f>
        <v>S</v>
      </c>
      <c r="Q367" s="299"/>
      <c r="S367" s="300">
        <f t="shared" si="27"/>
        <v>200</v>
      </c>
    </row>
    <row r="368" spans="1:19" ht="14.15" customHeight="1">
      <c r="A368" s="70">
        <v>368</v>
      </c>
      <c r="B368" s="66" t="s">
        <v>205</v>
      </c>
      <c r="C368" s="464" t="s">
        <v>478</v>
      </c>
      <c r="D368" s="464" t="s">
        <v>617</v>
      </c>
      <c r="E368" s="66" t="s">
        <v>589</v>
      </c>
      <c r="F368" s="66" t="s">
        <v>378</v>
      </c>
      <c r="G368" s="66" t="s">
        <v>407</v>
      </c>
      <c r="H368" s="66" t="s">
        <v>37</v>
      </c>
      <c r="I368" s="66" t="s">
        <v>463</v>
      </c>
      <c r="J368" s="66" t="s">
        <v>179</v>
      </c>
      <c r="K368" s="66">
        <v>1</v>
      </c>
      <c r="L368" s="297">
        <f t="shared" si="26"/>
        <v>200</v>
      </c>
      <c r="M368" s="219">
        <v>200</v>
      </c>
      <c r="N368" s="218" t="e">
        <f>IF(OR(M368="nio",M368="eigen dienst"),0,IF(M368&gt;0,M368*K368/O368,0))*VLOOKUP(B368,'2-Kosten per locatie'!$A$14:$C$34,3,FALSE)</f>
        <v>#DIV/0!</v>
      </c>
      <c r="O368" s="298">
        <f>IF(OR(M368="nio",M368="eigen dienst"),0,IF(M368&gt;0,VLOOKUP(H368,'3-Productie normen'!A:J,VLOOKUP(M368,'3-Productie normen'!$B$34:$C$35,2,FALSE),FALSE)))</f>
        <v>0</v>
      </c>
      <c r="P368" s="299" t="str">
        <f>VLOOKUP(H368,'3-Productie normen'!A:L,12,FALSE)</f>
        <v>S</v>
      </c>
      <c r="Q368" s="299"/>
      <c r="S368" s="300">
        <f t="shared" si="27"/>
        <v>200</v>
      </c>
    </row>
    <row r="369" spans="1:19" ht="14.15" customHeight="1">
      <c r="A369" s="70">
        <v>369</v>
      </c>
      <c r="B369" s="66" t="s">
        <v>205</v>
      </c>
      <c r="C369" s="464" t="s">
        <v>478</v>
      </c>
      <c r="D369" s="464" t="s">
        <v>617</v>
      </c>
      <c r="E369" s="66" t="s">
        <v>589</v>
      </c>
      <c r="F369" s="66" t="s">
        <v>367</v>
      </c>
      <c r="G369" s="66" t="s">
        <v>407</v>
      </c>
      <c r="H369" s="66" t="s">
        <v>37</v>
      </c>
      <c r="I369" s="66" t="s">
        <v>463</v>
      </c>
      <c r="J369" s="66" t="s">
        <v>179</v>
      </c>
      <c r="K369" s="66">
        <v>4</v>
      </c>
      <c r="L369" s="297">
        <f t="shared" si="26"/>
        <v>200</v>
      </c>
      <c r="M369" s="219">
        <v>200</v>
      </c>
      <c r="N369" s="218" t="e">
        <f>IF(OR(M369="nio",M369="eigen dienst"),0,IF(M369&gt;0,M369*K369/O369,0))*VLOOKUP(B369,'2-Kosten per locatie'!$A$14:$C$34,3,FALSE)</f>
        <v>#DIV/0!</v>
      </c>
      <c r="O369" s="298">
        <f>IF(OR(M369="nio",M369="eigen dienst"),0,IF(M369&gt;0,VLOOKUP(H369,'3-Productie normen'!A:J,VLOOKUP(M369,'3-Productie normen'!$B$34:$C$35,2,FALSE),FALSE)))</f>
        <v>0</v>
      </c>
      <c r="P369" s="299" t="str">
        <f>VLOOKUP(H369,'3-Productie normen'!A:L,12,FALSE)</f>
        <v>S</v>
      </c>
      <c r="Q369" s="299"/>
      <c r="S369" s="300">
        <f t="shared" si="27"/>
        <v>800</v>
      </c>
    </row>
    <row r="370" spans="1:19" ht="14.15" customHeight="1">
      <c r="A370" s="70">
        <v>370</v>
      </c>
      <c r="B370" s="66" t="s">
        <v>205</v>
      </c>
      <c r="C370" s="464" t="s">
        <v>478</v>
      </c>
      <c r="D370" s="464" t="s">
        <v>617</v>
      </c>
      <c r="E370" s="66" t="s">
        <v>589</v>
      </c>
      <c r="F370" s="66" t="s">
        <v>368</v>
      </c>
      <c r="G370" s="66" t="s">
        <v>407</v>
      </c>
      <c r="H370" s="66" t="s">
        <v>37</v>
      </c>
      <c r="I370" s="66" t="s">
        <v>463</v>
      </c>
      <c r="J370" s="66" t="s">
        <v>179</v>
      </c>
      <c r="K370" s="66">
        <v>4</v>
      </c>
      <c r="L370" s="297">
        <f t="shared" si="26"/>
        <v>200</v>
      </c>
      <c r="M370" s="219">
        <v>200</v>
      </c>
      <c r="N370" s="218" t="e">
        <f>IF(OR(M370="nio",M370="eigen dienst"),0,IF(M370&gt;0,M370*K370/O370,0))*VLOOKUP(B370,'2-Kosten per locatie'!$A$14:$C$34,3,FALSE)</f>
        <v>#DIV/0!</v>
      </c>
      <c r="O370" s="298">
        <f>IF(OR(M370="nio",M370="eigen dienst"),0,IF(M370&gt;0,VLOOKUP(H370,'3-Productie normen'!A:J,VLOOKUP(M370,'3-Productie normen'!$B$34:$C$35,2,FALSE),FALSE)))</f>
        <v>0</v>
      </c>
      <c r="P370" s="299" t="str">
        <f>VLOOKUP(H370,'3-Productie normen'!A:L,12,FALSE)</f>
        <v>S</v>
      </c>
      <c r="Q370" s="299"/>
      <c r="S370" s="300">
        <f t="shared" si="27"/>
        <v>800</v>
      </c>
    </row>
    <row r="371" spans="1:19" ht="14.15" customHeight="1">
      <c r="A371" s="70">
        <v>371</v>
      </c>
      <c r="B371" s="66" t="s">
        <v>205</v>
      </c>
      <c r="C371" s="464" t="s">
        <v>478</v>
      </c>
      <c r="D371" s="464" t="s">
        <v>617</v>
      </c>
      <c r="E371" s="66" t="s">
        <v>587</v>
      </c>
      <c r="F371" s="66" t="s">
        <v>379</v>
      </c>
      <c r="G371" s="66" t="s">
        <v>47</v>
      </c>
      <c r="H371" s="66" t="s">
        <v>47</v>
      </c>
      <c r="I371" s="66" t="s">
        <v>465</v>
      </c>
      <c r="J371" s="66" t="s">
        <v>70</v>
      </c>
      <c r="K371" s="66">
        <v>35</v>
      </c>
      <c r="L371" s="297">
        <f t="shared" si="26"/>
        <v>200</v>
      </c>
      <c r="M371" s="219">
        <v>200</v>
      </c>
      <c r="N371" s="218" t="e">
        <f>IF(OR(M371="nio",M371="eigen dienst"),0,IF(M371&gt;0,M371*K371/O371,0))*VLOOKUP(B371,'2-Kosten per locatie'!$A$14:$C$34,3,FALSE)</f>
        <v>#DIV/0!</v>
      </c>
      <c r="O371" s="298">
        <f>IF(OR(M371="nio",M371="eigen dienst"),0,IF(M371&gt;0,VLOOKUP(H371,'3-Productie normen'!A:J,VLOOKUP(M371,'3-Productie normen'!$B$34:$C$35,2,FALSE),FALSE)))</f>
        <v>0</v>
      </c>
      <c r="P371" s="299" t="str">
        <f>VLOOKUP(H371,'3-Productie normen'!A:L,12,FALSE)</f>
        <v>V</v>
      </c>
      <c r="Q371" s="299"/>
      <c r="S371" s="300">
        <f t="shared" si="27"/>
        <v>7000</v>
      </c>
    </row>
    <row r="372" spans="1:19" ht="14.15" customHeight="1">
      <c r="A372" s="70">
        <v>372</v>
      </c>
      <c r="B372" s="66" t="s">
        <v>205</v>
      </c>
      <c r="C372" s="464" t="s">
        <v>478</v>
      </c>
      <c r="D372" s="464" t="s">
        <v>617</v>
      </c>
      <c r="E372" s="66" t="s">
        <v>587</v>
      </c>
      <c r="F372" s="66" t="s">
        <v>380</v>
      </c>
      <c r="G372" s="66" t="s">
        <v>425</v>
      </c>
      <c r="H372" s="66" t="s">
        <v>37</v>
      </c>
      <c r="I372" s="66" t="s">
        <v>463</v>
      </c>
      <c r="J372" s="66" t="s">
        <v>179</v>
      </c>
      <c r="K372" s="66">
        <v>5</v>
      </c>
      <c r="L372" s="297">
        <f t="shared" si="26"/>
        <v>200</v>
      </c>
      <c r="M372" s="219">
        <v>200</v>
      </c>
      <c r="N372" s="218" t="e">
        <f>IF(OR(M372="nio",M372="eigen dienst"),0,IF(M372&gt;0,M372*K372/O372,0))*VLOOKUP(B372,'2-Kosten per locatie'!$A$14:$C$34,3,FALSE)</f>
        <v>#DIV/0!</v>
      </c>
      <c r="O372" s="298">
        <f>IF(OR(M372="nio",M372="eigen dienst"),0,IF(M372&gt;0,VLOOKUP(H372,'3-Productie normen'!A:J,VLOOKUP(M372,'3-Productie normen'!$B$34:$C$35,2,FALSE),FALSE)))</f>
        <v>0</v>
      </c>
      <c r="P372" s="299" t="str">
        <f>VLOOKUP(H372,'3-Productie normen'!A:L,12,FALSE)</f>
        <v>S</v>
      </c>
      <c r="Q372" s="299"/>
      <c r="S372" s="300">
        <f t="shared" si="27"/>
        <v>1000</v>
      </c>
    </row>
    <row r="373" spans="1:19" ht="14.15" customHeight="1">
      <c r="A373" s="70">
        <v>373</v>
      </c>
      <c r="B373" s="66" t="s">
        <v>205</v>
      </c>
      <c r="C373" s="464" t="s">
        <v>478</v>
      </c>
      <c r="D373" s="464" t="s">
        <v>617</v>
      </c>
      <c r="E373" s="66" t="s">
        <v>587</v>
      </c>
      <c r="F373" s="66" t="s">
        <v>381</v>
      </c>
      <c r="G373" s="66" t="s">
        <v>405</v>
      </c>
      <c r="H373" s="66" t="s">
        <v>39</v>
      </c>
      <c r="I373" s="66" t="s">
        <v>465</v>
      </c>
      <c r="J373" s="66" t="s">
        <v>70</v>
      </c>
      <c r="K373" s="66">
        <v>17</v>
      </c>
      <c r="L373" s="297">
        <f t="shared" si="26"/>
        <v>200</v>
      </c>
      <c r="M373" s="219">
        <v>200</v>
      </c>
      <c r="N373" s="218" t="e">
        <f>IF(OR(M373="nio",M373="eigen dienst"),0,IF(M373&gt;0,M373*K373/O373,0))*VLOOKUP(B373,'2-Kosten per locatie'!$A$14:$C$34,3,FALSE)</f>
        <v>#DIV/0!</v>
      </c>
      <c r="O373" s="298">
        <f>IF(OR(M373="nio",M373="eigen dienst"),0,IF(M373&gt;0,VLOOKUP(H373,'3-Productie normen'!A:J,VLOOKUP(M373,'3-Productie normen'!$B$34:$C$35,2,FALSE),FALSE)))</f>
        <v>0</v>
      </c>
      <c r="P373" s="299" t="str">
        <f>VLOOKUP(H373,'3-Productie normen'!A:L,12,FALSE)</f>
        <v>V</v>
      </c>
      <c r="Q373" s="299"/>
      <c r="S373" s="300">
        <f t="shared" si="27"/>
        <v>3400</v>
      </c>
    </row>
    <row r="374" spans="1:19" ht="14.15" customHeight="1">
      <c r="A374" s="70">
        <v>374</v>
      </c>
      <c r="B374" s="66" t="s">
        <v>205</v>
      </c>
      <c r="C374" s="464" t="s">
        <v>478</v>
      </c>
      <c r="D374" s="464" t="s">
        <v>617</v>
      </c>
      <c r="E374" s="66" t="s">
        <v>587</v>
      </c>
      <c r="F374" s="66" t="s">
        <v>382</v>
      </c>
      <c r="G374" s="66" t="s">
        <v>431</v>
      </c>
      <c r="H374" s="66" t="s">
        <v>48</v>
      </c>
      <c r="I374" s="66" t="s">
        <v>465</v>
      </c>
      <c r="J374" s="66" t="s">
        <v>70</v>
      </c>
      <c r="K374" s="66">
        <v>10</v>
      </c>
      <c r="L374" s="297">
        <f t="shared" si="26"/>
        <v>200</v>
      </c>
      <c r="M374" s="219">
        <v>200</v>
      </c>
      <c r="N374" s="218" t="e">
        <f>IF(OR(M374="nio",M374="eigen dienst"),0,IF(M374&gt;0,M374*K374/O374,0))*VLOOKUP(B374,'2-Kosten per locatie'!$A$14:$C$34,3,FALSE)</f>
        <v>#DIV/0!</v>
      </c>
      <c r="O374" s="298">
        <f>IF(OR(M374="nio",M374="eigen dienst"),0,IF(M374&gt;0,VLOOKUP(H374,'3-Productie normen'!A:J,VLOOKUP(M374,'3-Productie normen'!$B$34:$C$35,2,FALSE),FALSE)))</f>
        <v>0</v>
      </c>
      <c r="P374" s="299" t="str">
        <f>VLOOKUP(H374,'3-Productie normen'!A:L,12,FALSE)</f>
        <v>V</v>
      </c>
      <c r="Q374" s="299"/>
      <c r="S374" s="300">
        <f t="shared" si="27"/>
        <v>2000</v>
      </c>
    </row>
    <row r="375" spans="1:19" ht="14.15" customHeight="1">
      <c r="A375" s="70">
        <v>375</v>
      </c>
      <c r="B375" s="66" t="s">
        <v>205</v>
      </c>
      <c r="C375" s="464" t="s">
        <v>478</v>
      </c>
      <c r="D375" s="464" t="s">
        <v>617</v>
      </c>
      <c r="E375" s="66" t="s">
        <v>587</v>
      </c>
      <c r="F375" s="66" t="s">
        <v>383</v>
      </c>
      <c r="G375" s="66" t="s">
        <v>49</v>
      </c>
      <c r="H375" s="66" t="s">
        <v>49</v>
      </c>
      <c r="I375" s="66" t="s">
        <v>465</v>
      </c>
      <c r="J375" s="66" t="s">
        <v>70</v>
      </c>
      <c r="K375" s="66">
        <v>2</v>
      </c>
      <c r="L375" s="297">
        <f t="shared" si="26"/>
        <v>200</v>
      </c>
      <c r="M375" s="219">
        <v>200</v>
      </c>
      <c r="N375" s="218" t="e">
        <f>IF(OR(M375="nio",M375="eigen dienst"),0,IF(M375&gt;0,M375*K375/O375,0))*VLOOKUP(B375,'2-Kosten per locatie'!$A$14:$C$34,3,FALSE)</f>
        <v>#DIV/0!</v>
      </c>
      <c r="O375" s="298">
        <f>IF(OR(M375="nio",M375="eigen dienst"),0,IF(M375&gt;0,VLOOKUP(H375,'3-Productie normen'!A:J,VLOOKUP(M375,'3-Productie normen'!$B$34:$C$35,2,FALSE),FALSE)))</f>
        <v>0</v>
      </c>
      <c r="P375" s="299" t="str">
        <f>VLOOKUP(H375,'3-Productie normen'!A:L,12,FALSE)</f>
        <v>V</v>
      </c>
      <c r="Q375" s="299"/>
      <c r="S375" s="300">
        <f t="shared" si="27"/>
        <v>400</v>
      </c>
    </row>
    <row r="376" spans="1:19" ht="14.15" customHeight="1">
      <c r="A376" s="70">
        <v>376</v>
      </c>
      <c r="B376" s="66" t="s">
        <v>205</v>
      </c>
      <c r="C376" s="464" t="s">
        <v>478</v>
      </c>
      <c r="D376" s="464" t="s">
        <v>617</v>
      </c>
      <c r="E376" s="66" t="s">
        <v>589</v>
      </c>
      <c r="F376" s="66" t="s">
        <v>384</v>
      </c>
      <c r="G376" s="66" t="s">
        <v>405</v>
      </c>
      <c r="H376" s="66" t="s">
        <v>39</v>
      </c>
      <c r="I376" s="66" t="s">
        <v>465</v>
      </c>
      <c r="J376" s="66" t="s">
        <v>70</v>
      </c>
      <c r="K376" s="66">
        <v>35</v>
      </c>
      <c r="L376" s="297">
        <f t="shared" ref="L376:L439" si="28">SUM(M376:M376)</f>
        <v>200</v>
      </c>
      <c r="M376" s="219">
        <v>200</v>
      </c>
      <c r="N376" s="218" t="e">
        <f>IF(OR(M376="nio",M376="eigen dienst"),0,IF(M376&gt;0,M376*K376/O376,0))*VLOOKUP(B376,'2-Kosten per locatie'!$A$14:$C$34,3,FALSE)</f>
        <v>#DIV/0!</v>
      </c>
      <c r="O376" s="298">
        <f>IF(OR(M376="nio",M376="eigen dienst"),0,IF(M376&gt;0,VLOOKUP(H376,'3-Productie normen'!A:J,VLOOKUP(M376,'3-Productie normen'!$B$34:$C$35,2,FALSE),FALSE)))</f>
        <v>0</v>
      </c>
      <c r="P376" s="299" t="str">
        <f>VLOOKUP(H376,'3-Productie normen'!A:L,12,FALSE)</f>
        <v>V</v>
      </c>
      <c r="Q376" s="299"/>
      <c r="S376" s="300">
        <f t="shared" ref="S376:S439" si="29">L376*K376</f>
        <v>7000</v>
      </c>
    </row>
    <row r="377" spans="1:19" ht="14.15" customHeight="1">
      <c r="A377" s="70">
        <v>377</v>
      </c>
      <c r="B377" s="66" t="s">
        <v>206</v>
      </c>
      <c r="C377" s="464" t="s">
        <v>479</v>
      </c>
      <c r="D377" s="464" t="s">
        <v>617</v>
      </c>
      <c r="E377" s="66" t="s">
        <v>587</v>
      </c>
      <c r="F377" s="66" t="s">
        <v>313</v>
      </c>
      <c r="G377" s="66" t="s">
        <v>47</v>
      </c>
      <c r="H377" s="66" t="s">
        <v>47</v>
      </c>
      <c r="I377" s="66" t="s">
        <v>460</v>
      </c>
      <c r="J377" s="66" t="s">
        <v>201</v>
      </c>
      <c r="K377" s="66">
        <v>7.5</v>
      </c>
      <c r="L377" s="297">
        <f t="shared" si="28"/>
        <v>200</v>
      </c>
      <c r="M377" s="219">
        <v>200</v>
      </c>
      <c r="N377" s="218" t="e">
        <f>IF(OR(M377="nio",M377="eigen dienst"),0,IF(M377&gt;0,M377*K377/O377,0))*VLOOKUP(B377,'2-Kosten per locatie'!$A$14:$C$34,3,FALSE)</f>
        <v>#DIV/0!</v>
      </c>
      <c r="O377" s="298">
        <f>IF(OR(M377="nio",M377="eigen dienst"),0,IF(M377&gt;0,VLOOKUP(H377,'3-Productie normen'!A:J,VLOOKUP(M377,'3-Productie normen'!$B$34:$C$35,2,FALSE),FALSE)))</f>
        <v>0</v>
      </c>
      <c r="P377" s="299" t="str">
        <f>VLOOKUP(H377,'3-Productie normen'!A:L,12,FALSE)</f>
        <v>V</v>
      </c>
      <c r="Q377" s="299"/>
      <c r="S377" s="300">
        <f t="shared" si="29"/>
        <v>1500</v>
      </c>
    </row>
    <row r="378" spans="1:19" ht="14.15" customHeight="1">
      <c r="A378" s="70">
        <v>378</v>
      </c>
      <c r="B378" s="66" t="s">
        <v>206</v>
      </c>
      <c r="C378" s="464" t="s">
        <v>479</v>
      </c>
      <c r="D378" s="464" t="s">
        <v>617</v>
      </c>
      <c r="E378" s="66" t="s">
        <v>587</v>
      </c>
      <c r="F378" s="66" t="s">
        <v>314</v>
      </c>
      <c r="G378" s="66" t="s">
        <v>438</v>
      </c>
      <c r="H378" s="66" t="s">
        <v>46</v>
      </c>
      <c r="I378" s="66" t="s">
        <v>465</v>
      </c>
      <c r="J378" s="66" t="s">
        <v>70</v>
      </c>
      <c r="K378" s="66">
        <v>86</v>
      </c>
      <c r="L378" s="297">
        <f t="shared" si="28"/>
        <v>200</v>
      </c>
      <c r="M378" s="219">
        <v>200</v>
      </c>
      <c r="N378" s="218" t="e">
        <f>IF(OR(M378="nio",M378="eigen dienst"),0,IF(M378&gt;0,M378*K378/O378,0))*VLOOKUP(B378,'2-Kosten per locatie'!$A$14:$C$34,3,FALSE)</f>
        <v>#DIV/0!</v>
      </c>
      <c r="O378" s="298">
        <f>IF(OR(M378="nio",M378="eigen dienst"),0,IF(M378&gt;0,VLOOKUP(H378,'3-Productie normen'!A:J,VLOOKUP(M378,'3-Productie normen'!$B$34:$C$35,2,FALSE),FALSE)))</f>
        <v>0</v>
      </c>
      <c r="P378" s="299" t="str">
        <f>VLOOKUP(H378,'3-Productie normen'!A:L,12,FALSE)</f>
        <v>V</v>
      </c>
      <c r="Q378" s="299"/>
      <c r="S378" s="300">
        <f t="shared" si="29"/>
        <v>17200</v>
      </c>
    </row>
    <row r="379" spans="1:19" ht="14.15" customHeight="1">
      <c r="A379" s="70">
        <v>379</v>
      </c>
      <c r="B379" s="66" t="s">
        <v>206</v>
      </c>
      <c r="C379" s="464" t="s">
        <v>479</v>
      </c>
      <c r="D379" s="464" t="s">
        <v>617</v>
      </c>
      <c r="E379" s="66" t="s">
        <v>587</v>
      </c>
      <c r="F379" s="66" t="s">
        <v>315</v>
      </c>
      <c r="G379" s="66" t="s">
        <v>439</v>
      </c>
      <c r="H379" s="66" t="s">
        <v>413</v>
      </c>
      <c r="I379" s="66" t="s">
        <v>465</v>
      </c>
      <c r="J379" s="66" t="s">
        <v>70</v>
      </c>
      <c r="K379" s="66">
        <v>38</v>
      </c>
      <c r="L379" s="297">
        <f t="shared" si="28"/>
        <v>200</v>
      </c>
      <c r="M379" s="219">
        <v>200</v>
      </c>
      <c r="N379" s="218" t="e">
        <f>IF(OR(M379="nio",M379="eigen dienst"),0,IF(M379&gt;0,M379*K379/O379,0))*VLOOKUP(B379,'2-Kosten per locatie'!$A$14:$C$34,3,FALSE)</f>
        <v>#DIV/0!</v>
      </c>
      <c r="O379" s="298">
        <f>IF(OR(M379="nio",M379="eigen dienst"),0,IF(M379&gt;0,VLOOKUP(H379,'3-Productie normen'!A:J,VLOOKUP(M379,'3-Productie normen'!$B$34:$C$35,2,FALSE),FALSE)))</f>
        <v>0</v>
      </c>
      <c r="P379" s="299" t="str">
        <f>VLOOKUP(H379,'3-Productie normen'!A:L,12,FALSE)</f>
        <v>V</v>
      </c>
      <c r="Q379" s="299"/>
      <c r="S379" s="300">
        <f t="shared" si="29"/>
        <v>7600</v>
      </c>
    </row>
    <row r="380" spans="1:19" ht="14.15" customHeight="1">
      <c r="A380" s="70">
        <v>380</v>
      </c>
      <c r="B380" s="66" t="s">
        <v>206</v>
      </c>
      <c r="C380" s="464" t="s">
        <v>479</v>
      </c>
      <c r="D380" s="464" t="s">
        <v>617</v>
      </c>
      <c r="E380" s="66" t="s">
        <v>587</v>
      </c>
      <c r="F380" s="66" t="s">
        <v>316</v>
      </c>
      <c r="G380" s="66" t="s">
        <v>425</v>
      </c>
      <c r="H380" s="66" t="s">
        <v>37</v>
      </c>
      <c r="I380" s="66" t="s">
        <v>463</v>
      </c>
      <c r="J380" s="66" t="s">
        <v>179</v>
      </c>
      <c r="K380" s="66">
        <v>5</v>
      </c>
      <c r="L380" s="297">
        <f t="shared" si="28"/>
        <v>200</v>
      </c>
      <c r="M380" s="219">
        <v>200</v>
      </c>
      <c r="N380" s="218" t="e">
        <f>IF(OR(M380="nio",M380="eigen dienst"),0,IF(M380&gt;0,M380*K380/O380,0))*VLOOKUP(B380,'2-Kosten per locatie'!$A$14:$C$34,3,FALSE)</f>
        <v>#DIV/0!</v>
      </c>
      <c r="O380" s="298">
        <f>IF(OR(M380="nio",M380="eigen dienst"),0,IF(M380&gt;0,VLOOKUP(H380,'3-Productie normen'!A:J,VLOOKUP(M380,'3-Productie normen'!$B$34:$C$35,2,FALSE),FALSE)))</f>
        <v>0</v>
      </c>
      <c r="P380" s="299" t="str">
        <f>VLOOKUP(H380,'3-Productie normen'!A:L,12,FALSE)</f>
        <v>S</v>
      </c>
      <c r="Q380" s="299"/>
      <c r="S380" s="300">
        <f t="shared" si="29"/>
        <v>1000</v>
      </c>
    </row>
    <row r="381" spans="1:19" ht="14.15" customHeight="1">
      <c r="A381" s="70">
        <v>381</v>
      </c>
      <c r="B381" s="66" t="s">
        <v>206</v>
      </c>
      <c r="C381" s="464" t="s">
        <v>479</v>
      </c>
      <c r="D381" s="464" t="s">
        <v>617</v>
      </c>
      <c r="E381" s="66" t="s">
        <v>587</v>
      </c>
      <c r="F381" s="66" t="s">
        <v>317</v>
      </c>
      <c r="G381" s="66" t="s">
        <v>436</v>
      </c>
      <c r="H381" s="66" t="s">
        <v>41</v>
      </c>
      <c r="I381" s="66" t="s">
        <v>465</v>
      </c>
      <c r="J381" s="66" t="s">
        <v>70</v>
      </c>
      <c r="K381" s="66">
        <v>8.5</v>
      </c>
      <c r="L381" s="297">
        <f t="shared" si="28"/>
        <v>200</v>
      </c>
      <c r="M381" s="219">
        <v>200</v>
      </c>
      <c r="N381" s="218" t="e">
        <f>IF(OR(M381="nio",M381="eigen dienst"),0,IF(M381&gt;0,M381*K381/O381,0))*VLOOKUP(B381,'2-Kosten per locatie'!$A$14:$C$34,3,FALSE)</f>
        <v>#DIV/0!</v>
      </c>
      <c r="O381" s="298">
        <f>IF(OR(M381="nio",M381="eigen dienst"),0,IF(M381&gt;0,VLOOKUP(H381,'3-Productie normen'!A:J,VLOOKUP(M381,'3-Productie normen'!$B$34:$C$35,2,FALSE),FALSE)))</f>
        <v>0</v>
      </c>
      <c r="P381" s="299" t="str">
        <f>VLOOKUP(H381,'3-Productie normen'!A:L,12,FALSE)</f>
        <v>V</v>
      </c>
      <c r="Q381" s="299"/>
      <c r="S381" s="300">
        <f t="shared" si="29"/>
        <v>1700</v>
      </c>
    </row>
    <row r="382" spans="1:19" ht="14.15" hidden="1" customHeight="1">
      <c r="A382" s="70">
        <v>382</v>
      </c>
      <c r="B382" s="66" t="s">
        <v>206</v>
      </c>
      <c r="C382" s="464" t="s">
        <v>479</v>
      </c>
      <c r="D382" s="464" t="s">
        <v>617</v>
      </c>
      <c r="E382" s="66" t="s">
        <v>587</v>
      </c>
      <c r="F382" s="66" t="s">
        <v>318</v>
      </c>
      <c r="G382" s="66" t="s">
        <v>411</v>
      </c>
      <c r="H382" s="66" t="s">
        <v>492</v>
      </c>
      <c r="I382" s="66" t="s">
        <v>465</v>
      </c>
      <c r="J382" s="66" t="s">
        <v>70</v>
      </c>
      <c r="K382" s="66">
        <v>12.6</v>
      </c>
      <c r="L382" s="297">
        <f t="shared" si="28"/>
        <v>0</v>
      </c>
      <c r="M382" s="219" t="s">
        <v>491</v>
      </c>
      <c r="N382" s="218">
        <f>IF(OR(M382="nio",M382="eigen dienst"),0,IF(M382&gt;0,M382*K382/O382,0))*VLOOKUP(B382,'2-Kosten per locatie'!$A$14:$C$34,3,FALSE)</f>
        <v>0</v>
      </c>
      <c r="O382" s="298">
        <f>IF(OR(M382="nio",M382="eigen dienst"),0,IF(M382&gt;0,VLOOKUP(H382,'3-Productie normen'!A:J,VLOOKUP(M382,'3-Productie normen'!$B$34:$C$35,2,FALSE),FALSE)))</f>
        <v>0</v>
      </c>
      <c r="P382" s="299">
        <f>VLOOKUP(H382,'3-Productie normen'!A:L,12,FALSE)</f>
        <v>0</v>
      </c>
      <c r="Q382" s="299"/>
      <c r="S382" s="300">
        <f t="shared" si="29"/>
        <v>0</v>
      </c>
    </row>
    <row r="383" spans="1:19" ht="14.15" customHeight="1">
      <c r="A383" s="70">
        <v>383</v>
      </c>
      <c r="B383" s="66" t="s">
        <v>206</v>
      </c>
      <c r="C383" s="464" t="s">
        <v>479</v>
      </c>
      <c r="D383" s="464" t="s">
        <v>617</v>
      </c>
      <c r="E383" s="66" t="s">
        <v>587</v>
      </c>
      <c r="F383" s="66" t="s">
        <v>319</v>
      </c>
      <c r="G383" s="66" t="s">
        <v>408</v>
      </c>
      <c r="H383" s="66" t="s">
        <v>469</v>
      </c>
      <c r="I383" s="66" t="s">
        <v>465</v>
      </c>
      <c r="J383" s="66" t="s">
        <v>70</v>
      </c>
      <c r="K383" s="66">
        <v>52</v>
      </c>
      <c r="L383" s="297">
        <f t="shared" si="28"/>
        <v>200</v>
      </c>
      <c r="M383" s="219">
        <v>200</v>
      </c>
      <c r="N383" s="218" t="e">
        <f>IF(OR(M383="nio",M383="eigen dienst"),0,IF(M383&gt;0,M383*K383/O383,0))*VLOOKUP(B383,'2-Kosten per locatie'!$A$14:$C$34,3,FALSE)</f>
        <v>#DIV/0!</v>
      </c>
      <c r="O383" s="298">
        <f>IF(OR(M383="nio",M383="eigen dienst"),0,IF(M383&gt;0,VLOOKUP(H383,'3-Productie normen'!A:J,VLOOKUP(M383,'3-Productie normen'!$B$34:$C$35,2,FALSE),FALSE)))</f>
        <v>0</v>
      </c>
      <c r="P383" s="299" t="str">
        <f>VLOOKUP(H383,'3-Productie normen'!A:L,12,FALSE)</f>
        <v>L</v>
      </c>
      <c r="Q383" s="299"/>
      <c r="S383" s="300">
        <f t="shared" si="29"/>
        <v>10400</v>
      </c>
    </row>
    <row r="384" spans="1:19" ht="14.15" customHeight="1">
      <c r="A384" s="70">
        <v>384</v>
      </c>
      <c r="B384" s="66" t="s">
        <v>206</v>
      </c>
      <c r="C384" s="464" t="s">
        <v>479</v>
      </c>
      <c r="D384" s="464" t="s">
        <v>617</v>
      </c>
      <c r="E384" s="66" t="s">
        <v>587</v>
      </c>
      <c r="F384" s="66" t="s">
        <v>320</v>
      </c>
      <c r="G384" s="66" t="s">
        <v>407</v>
      </c>
      <c r="H384" s="66" t="s">
        <v>37</v>
      </c>
      <c r="I384" s="66" t="s">
        <v>463</v>
      </c>
      <c r="J384" s="66" t="s">
        <v>179</v>
      </c>
      <c r="K384" s="66">
        <v>6</v>
      </c>
      <c r="L384" s="297">
        <f t="shared" si="28"/>
        <v>200</v>
      </c>
      <c r="M384" s="219">
        <v>200</v>
      </c>
      <c r="N384" s="218" t="e">
        <f>IF(OR(M384="nio",M384="eigen dienst"),0,IF(M384&gt;0,M384*K384/O384,0))*VLOOKUP(B384,'2-Kosten per locatie'!$A$14:$C$34,3,FALSE)</f>
        <v>#DIV/0!</v>
      </c>
      <c r="O384" s="298">
        <f>IF(OR(M384="nio",M384="eigen dienst"),0,IF(M384&gt;0,VLOOKUP(H384,'3-Productie normen'!A:J,VLOOKUP(M384,'3-Productie normen'!$B$34:$C$35,2,FALSE),FALSE)))</f>
        <v>0</v>
      </c>
      <c r="P384" s="299" t="str">
        <f>VLOOKUP(H384,'3-Productie normen'!A:L,12,FALSE)</f>
        <v>S</v>
      </c>
      <c r="Q384" s="299"/>
      <c r="S384" s="300">
        <f t="shared" si="29"/>
        <v>1200</v>
      </c>
    </row>
    <row r="385" spans="1:19" ht="14.15" customHeight="1">
      <c r="A385" s="70">
        <v>385</v>
      </c>
      <c r="B385" s="66" t="s">
        <v>206</v>
      </c>
      <c r="C385" s="464" t="s">
        <v>479</v>
      </c>
      <c r="D385" s="464" t="s">
        <v>617</v>
      </c>
      <c r="E385" s="66" t="s">
        <v>587</v>
      </c>
      <c r="F385" s="66" t="s">
        <v>321</v>
      </c>
      <c r="G385" s="66" t="s">
        <v>408</v>
      </c>
      <c r="H385" s="66" t="s">
        <v>469</v>
      </c>
      <c r="I385" s="66" t="s">
        <v>465</v>
      </c>
      <c r="J385" s="66" t="s">
        <v>70</v>
      </c>
      <c r="K385" s="66">
        <v>52</v>
      </c>
      <c r="L385" s="297">
        <f t="shared" si="28"/>
        <v>200</v>
      </c>
      <c r="M385" s="219">
        <v>200</v>
      </c>
      <c r="N385" s="218" t="e">
        <f>IF(OR(M385="nio",M385="eigen dienst"),0,IF(M385&gt;0,M385*K385/O385,0))*VLOOKUP(B385,'2-Kosten per locatie'!$A$14:$C$34,3,FALSE)</f>
        <v>#DIV/0!</v>
      </c>
      <c r="O385" s="298">
        <f>IF(OR(M385="nio",M385="eigen dienst"),0,IF(M385&gt;0,VLOOKUP(H385,'3-Productie normen'!A:J,VLOOKUP(M385,'3-Productie normen'!$B$34:$C$35,2,FALSE),FALSE)))</f>
        <v>0</v>
      </c>
      <c r="P385" s="299" t="str">
        <f>VLOOKUP(H385,'3-Productie normen'!A:L,12,FALSE)</f>
        <v>L</v>
      </c>
      <c r="Q385" s="299"/>
      <c r="S385" s="300">
        <f t="shared" si="29"/>
        <v>10400</v>
      </c>
    </row>
    <row r="386" spans="1:19" ht="14.15" customHeight="1">
      <c r="A386" s="70">
        <v>386</v>
      </c>
      <c r="B386" s="66" t="s">
        <v>206</v>
      </c>
      <c r="C386" s="464" t="s">
        <v>479</v>
      </c>
      <c r="D386" s="464" t="s">
        <v>617</v>
      </c>
      <c r="E386" s="66" t="s">
        <v>587</v>
      </c>
      <c r="F386" s="66" t="s">
        <v>322</v>
      </c>
      <c r="G386" s="66" t="s">
        <v>407</v>
      </c>
      <c r="H386" s="66" t="s">
        <v>37</v>
      </c>
      <c r="I386" s="66" t="s">
        <v>463</v>
      </c>
      <c r="J386" s="66" t="s">
        <v>179</v>
      </c>
      <c r="K386" s="66">
        <v>6</v>
      </c>
      <c r="L386" s="297">
        <f t="shared" si="28"/>
        <v>200</v>
      </c>
      <c r="M386" s="219">
        <v>200</v>
      </c>
      <c r="N386" s="218" t="e">
        <f>IF(OR(M386="nio",M386="eigen dienst"),0,IF(M386&gt;0,M386*K386/O386,0))*VLOOKUP(B386,'2-Kosten per locatie'!$A$14:$C$34,3,FALSE)</f>
        <v>#DIV/0!</v>
      </c>
      <c r="O386" s="298">
        <f>IF(OR(M386="nio",M386="eigen dienst"),0,IF(M386&gt;0,VLOOKUP(H386,'3-Productie normen'!A:J,VLOOKUP(M386,'3-Productie normen'!$B$34:$C$35,2,FALSE),FALSE)))</f>
        <v>0</v>
      </c>
      <c r="P386" s="299" t="str">
        <f>VLOOKUP(H386,'3-Productie normen'!A:L,12,FALSE)</f>
        <v>S</v>
      </c>
      <c r="Q386" s="299"/>
      <c r="S386" s="300">
        <f t="shared" si="29"/>
        <v>1200</v>
      </c>
    </row>
    <row r="387" spans="1:19" ht="14.15" customHeight="1">
      <c r="A387" s="70">
        <v>387</v>
      </c>
      <c r="B387" s="66" t="s">
        <v>206</v>
      </c>
      <c r="C387" s="464" t="s">
        <v>479</v>
      </c>
      <c r="D387" s="464" t="s">
        <v>617</v>
      </c>
      <c r="E387" s="66" t="s">
        <v>587</v>
      </c>
      <c r="F387" s="66" t="s">
        <v>323</v>
      </c>
      <c r="G387" s="66" t="s">
        <v>409</v>
      </c>
      <c r="H387" s="66" t="s">
        <v>35</v>
      </c>
      <c r="I387" s="66" t="s">
        <v>180</v>
      </c>
      <c r="J387" s="66" t="s">
        <v>201</v>
      </c>
      <c r="K387" s="66">
        <v>30</v>
      </c>
      <c r="L387" s="297">
        <f t="shared" si="28"/>
        <v>200</v>
      </c>
      <c r="M387" s="219">
        <v>200</v>
      </c>
      <c r="N387" s="218" t="e">
        <f>IF(OR(M387="nio",M387="eigen dienst"),0,IF(M387&gt;0,M387*K387/O387,0))*VLOOKUP(B387,'2-Kosten per locatie'!$A$14:$C$34,3,FALSE)</f>
        <v>#DIV/0!</v>
      </c>
      <c r="O387" s="298">
        <f>IF(OR(M387="nio",M387="eigen dienst"),0,IF(M387&gt;0,VLOOKUP(H387,'3-Productie normen'!A:J,VLOOKUP(M387,'3-Productie normen'!$B$34:$C$35,2,FALSE),FALSE)))</f>
        <v>0</v>
      </c>
      <c r="P387" s="299" t="str">
        <f>VLOOKUP(H387,'3-Productie normen'!A:L,12,FALSE)</f>
        <v>B</v>
      </c>
      <c r="Q387" s="299"/>
      <c r="S387" s="300">
        <f t="shared" si="29"/>
        <v>6000</v>
      </c>
    </row>
    <row r="388" spans="1:19" ht="14.15" customHeight="1">
      <c r="A388" s="70">
        <v>388</v>
      </c>
      <c r="B388" s="66" t="s">
        <v>206</v>
      </c>
      <c r="C388" s="464" t="s">
        <v>479</v>
      </c>
      <c r="D388" s="464" t="s">
        <v>617</v>
      </c>
      <c r="E388" s="66" t="s">
        <v>587</v>
      </c>
      <c r="F388" s="66" t="s">
        <v>324</v>
      </c>
      <c r="G388" s="66" t="s">
        <v>406</v>
      </c>
      <c r="H388" s="66" t="s">
        <v>45</v>
      </c>
      <c r="I388" s="66" t="s">
        <v>462</v>
      </c>
      <c r="J388" s="66" t="s">
        <v>200</v>
      </c>
      <c r="K388" s="66">
        <v>84</v>
      </c>
      <c r="L388" s="297">
        <f t="shared" si="28"/>
        <v>200</v>
      </c>
      <c r="M388" s="219">
        <v>200</v>
      </c>
      <c r="N388" s="218" t="e">
        <f>IF(OR(M388="nio",M388="eigen dienst"),0,IF(M388&gt;0,M388*K388/O388,0))*VLOOKUP(B388,'2-Kosten per locatie'!$A$14:$C$34,3,FALSE)</f>
        <v>#DIV/0!</v>
      </c>
      <c r="O388" s="298">
        <f>IF(OR(M388="nio",M388="eigen dienst"),0,IF(M388&gt;0,VLOOKUP(H388,'3-Productie normen'!A:J,VLOOKUP(M388,'3-Productie normen'!$B$34:$C$35,2,FALSE),FALSE)))</f>
        <v>0</v>
      </c>
      <c r="P388" s="299" t="str">
        <f>VLOOKUP(H388,'3-Productie normen'!A:L,12,FALSE)</f>
        <v>L</v>
      </c>
      <c r="Q388" s="299"/>
      <c r="S388" s="300">
        <f t="shared" si="29"/>
        <v>16800</v>
      </c>
    </row>
    <row r="389" spans="1:19" ht="14.15" hidden="1" customHeight="1">
      <c r="A389" s="70">
        <v>389</v>
      </c>
      <c r="B389" s="66" t="s">
        <v>206</v>
      </c>
      <c r="C389" s="464" t="s">
        <v>479</v>
      </c>
      <c r="D389" s="464" t="s">
        <v>617</v>
      </c>
      <c r="E389" s="66" t="s">
        <v>587</v>
      </c>
      <c r="F389" s="66" t="s">
        <v>325</v>
      </c>
      <c r="G389" s="66" t="s">
        <v>411</v>
      </c>
      <c r="H389" s="66" t="s">
        <v>44</v>
      </c>
      <c r="I389" s="66" t="s">
        <v>180</v>
      </c>
      <c r="J389" s="66" t="s">
        <v>201</v>
      </c>
      <c r="K389" s="66">
        <v>6</v>
      </c>
      <c r="L389" s="297">
        <f t="shared" si="28"/>
        <v>0</v>
      </c>
      <c r="M389" s="219" t="s">
        <v>491</v>
      </c>
      <c r="N389" s="218">
        <f>IF(OR(M389="nio",M389="eigen dienst"),0,IF(M389&gt;0,M389*K389/O389,0))*VLOOKUP(B389,'2-Kosten per locatie'!$A$14:$C$34,3,FALSE)</f>
        <v>0</v>
      </c>
      <c r="O389" s="298">
        <f>IF(OR(M389="nio",M389="eigen dienst"),0,IF(M389&gt;0,VLOOKUP(H389,'3-Productie normen'!A:J,VLOOKUP(M389,'3-Productie normen'!$B$34:$C$35,2,FALSE),FALSE)))</f>
        <v>0</v>
      </c>
      <c r="P389" s="299" t="str">
        <f>VLOOKUP(H389,'3-Productie normen'!A:L,12,FALSE)</f>
        <v>V</v>
      </c>
      <c r="Q389" s="299"/>
      <c r="S389" s="300">
        <f t="shared" si="29"/>
        <v>0</v>
      </c>
    </row>
    <row r="390" spans="1:19" ht="14.15" customHeight="1">
      <c r="A390" s="70">
        <v>390</v>
      </c>
      <c r="B390" s="66" t="s">
        <v>206</v>
      </c>
      <c r="C390" s="464" t="s">
        <v>479</v>
      </c>
      <c r="D390" s="464" t="s">
        <v>617</v>
      </c>
      <c r="E390" s="66" t="s">
        <v>589</v>
      </c>
      <c r="F390" s="66" t="s">
        <v>347</v>
      </c>
      <c r="G390" s="66" t="s">
        <v>431</v>
      </c>
      <c r="H390" s="66" t="s">
        <v>48</v>
      </c>
      <c r="I390" s="66" t="s">
        <v>465</v>
      </c>
      <c r="J390" s="66" t="s">
        <v>70</v>
      </c>
      <c r="K390" s="66">
        <v>10</v>
      </c>
      <c r="L390" s="297">
        <f t="shared" si="28"/>
        <v>200</v>
      </c>
      <c r="M390" s="219">
        <v>200</v>
      </c>
      <c r="N390" s="218" t="e">
        <f>IF(OR(M390="nio",M390="eigen dienst"),0,IF(M390&gt;0,M390*K390/O390,0))*VLOOKUP(B390,'2-Kosten per locatie'!$A$14:$C$34,3,FALSE)</f>
        <v>#DIV/0!</v>
      </c>
      <c r="O390" s="298">
        <f>IF(OR(M390="nio",M390="eigen dienst"),0,IF(M390&gt;0,VLOOKUP(H390,'3-Productie normen'!A:J,VLOOKUP(M390,'3-Productie normen'!$B$34:$C$35,2,FALSE),FALSE)))</f>
        <v>0</v>
      </c>
      <c r="P390" s="299" t="str">
        <f>VLOOKUP(H390,'3-Productie normen'!A:L,12,FALSE)</f>
        <v>V</v>
      </c>
      <c r="Q390" s="299"/>
      <c r="S390" s="300">
        <f t="shared" si="29"/>
        <v>2000</v>
      </c>
    </row>
    <row r="391" spans="1:19" ht="14.15" customHeight="1">
      <c r="A391" s="70">
        <v>391</v>
      </c>
      <c r="B391" s="66" t="s">
        <v>206</v>
      </c>
      <c r="C391" s="464" t="s">
        <v>479</v>
      </c>
      <c r="D391" s="464" t="s">
        <v>617</v>
      </c>
      <c r="E391" s="66" t="s">
        <v>589</v>
      </c>
      <c r="F391" s="66" t="s">
        <v>348</v>
      </c>
      <c r="G391" s="66" t="s">
        <v>405</v>
      </c>
      <c r="H391" s="66" t="s">
        <v>39</v>
      </c>
      <c r="I391" s="66" t="s">
        <v>465</v>
      </c>
      <c r="J391" s="66" t="s">
        <v>70</v>
      </c>
      <c r="K391" s="66">
        <v>71</v>
      </c>
      <c r="L391" s="297">
        <f t="shared" si="28"/>
        <v>200</v>
      </c>
      <c r="M391" s="219">
        <v>200</v>
      </c>
      <c r="N391" s="218" t="e">
        <f>IF(OR(M391="nio",M391="eigen dienst"),0,IF(M391&gt;0,M391*K391/O391,0))*VLOOKUP(B391,'2-Kosten per locatie'!$A$14:$C$34,3,FALSE)</f>
        <v>#DIV/0!</v>
      </c>
      <c r="O391" s="298">
        <f>IF(OR(M391="nio",M391="eigen dienst"),0,IF(M391&gt;0,VLOOKUP(H391,'3-Productie normen'!A:J,VLOOKUP(M391,'3-Productie normen'!$B$34:$C$35,2,FALSE),FALSE)))</f>
        <v>0</v>
      </c>
      <c r="P391" s="299" t="str">
        <f>VLOOKUP(H391,'3-Productie normen'!A:L,12,FALSE)</f>
        <v>V</v>
      </c>
      <c r="Q391" s="299"/>
      <c r="S391" s="300">
        <f t="shared" si="29"/>
        <v>14200</v>
      </c>
    </row>
    <row r="392" spans="1:19" ht="14.15" customHeight="1">
      <c r="A392" s="70">
        <v>392</v>
      </c>
      <c r="B392" s="66" t="s">
        <v>206</v>
      </c>
      <c r="C392" s="464" t="s">
        <v>479</v>
      </c>
      <c r="D392" s="464" t="s">
        <v>617</v>
      </c>
      <c r="E392" s="66" t="s">
        <v>589</v>
      </c>
      <c r="F392" s="66" t="s">
        <v>349</v>
      </c>
      <c r="G392" s="66" t="s">
        <v>456</v>
      </c>
      <c r="H392" s="66" t="s">
        <v>47</v>
      </c>
      <c r="I392" s="66" t="s">
        <v>460</v>
      </c>
      <c r="J392" s="66" t="s">
        <v>201</v>
      </c>
      <c r="K392" s="66">
        <v>11</v>
      </c>
      <c r="L392" s="297">
        <f t="shared" si="28"/>
        <v>200</v>
      </c>
      <c r="M392" s="219">
        <v>200</v>
      </c>
      <c r="N392" s="218" t="e">
        <f>IF(OR(M392="nio",M392="eigen dienst"),0,IF(M392&gt;0,M392*K392/O392,0))*VLOOKUP(B392,'2-Kosten per locatie'!$A$14:$C$34,3,FALSE)</f>
        <v>#DIV/0!</v>
      </c>
      <c r="O392" s="298">
        <f>IF(OR(M392="nio",M392="eigen dienst"),0,IF(M392&gt;0,VLOOKUP(H392,'3-Productie normen'!A:J,VLOOKUP(M392,'3-Productie normen'!$B$34:$C$35,2,FALSE),FALSE)))</f>
        <v>0</v>
      </c>
      <c r="P392" s="299" t="str">
        <f>VLOOKUP(H392,'3-Productie normen'!A:L,12,FALSE)</f>
        <v>V</v>
      </c>
      <c r="Q392" s="299"/>
      <c r="S392" s="300">
        <f t="shared" si="29"/>
        <v>2200</v>
      </c>
    </row>
    <row r="393" spans="1:19" ht="14.15" customHeight="1">
      <c r="A393" s="70">
        <v>393</v>
      </c>
      <c r="B393" s="66" t="s">
        <v>206</v>
      </c>
      <c r="C393" s="464" t="s">
        <v>479</v>
      </c>
      <c r="D393" s="464" t="s">
        <v>617</v>
      </c>
      <c r="E393" s="66" t="s">
        <v>589</v>
      </c>
      <c r="F393" s="66" t="s">
        <v>350</v>
      </c>
      <c r="G393" s="66" t="s">
        <v>408</v>
      </c>
      <c r="H393" s="66" t="s">
        <v>469</v>
      </c>
      <c r="I393" s="66" t="s">
        <v>465</v>
      </c>
      <c r="J393" s="66" t="s">
        <v>70</v>
      </c>
      <c r="K393" s="66">
        <v>52</v>
      </c>
      <c r="L393" s="297">
        <f t="shared" si="28"/>
        <v>200</v>
      </c>
      <c r="M393" s="219">
        <v>200</v>
      </c>
      <c r="N393" s="218" t="e">
        <f>IF(OR(M393="nio",M393="eigen dienst"),0,IF(M393&gt;0,M393*K393/O393,0))*VLOOKUP(B393,'2-Kosten per locatie'!$A$14:$C$34,3,FALSE)</f>
        <v>#DIV/0!</v>
      </c>
      <c r="O393" s="298">
        <f>IF(OR(M393="nio",M393="eigen dienst"),0,IF(M393&gt;0,VLOOKUP(H393,'3-Productie normen'!A:J,VLOOKUP(M393,'3-Productie normen'!$B$34:$C$35,2,FALSE),FALSE)))</f>
        <v>0</v>
      </c>
      <c r="P393" s="299" t="str">
        <f>VLOOKUP(H393,'3-Productie normen'!A:L,12,FALSE)</f>
        <v>L</v>
      </c>
      <c r="Q393" s="299"/>
      <c r="S393" s="300">
        <f t="shared" si="29"/>
        <v>10400</v>
      </c>
    </row>
    <row r="394" spans="1:19" ht="14.15" customHeight="1">
      <c r="A394" s="70">
        <v>394</v>
      </c>
      <c r="B394" s="66" t="s">
        <v>206</v>
      </c>
      <c r="C394" s="464" t="s">
        <v>479</v>
      </c>
      <c r="D394" s="464" t="s">
        <v>617</v>
      </c>
      <c r="E394" s="66" t="s">
        <v>589</v>
      </c>
      <c r="F394" s="66" t="s">
        <v>351</v>
      </c>
      <c r="G394" s="66" t="s">
        <v>420</v>
      </c>
      <c r="H394" s="66" t="s">
        <v>37</v>
      </c>
      <c r="I394" s="66" t="s">
        <v>463</v>
      </c>
      <c r="J394" s="66" t="s">
        <v>179</v>
      </c>
      <c r="K394" s="66">
        <v>7.5</v>
      </c>
      <c r="L394" s="297">
        <f t="shared" si="28"/>
        <v>200</v>
      </c>
      <c r="M394" s="219">
        <v>200</v>
      </c>
      <c r="N394" s="218" t="e">
        <f>IF(OR(M394="nio",M394="eigen dienst"),0,IF(M394&gt;0,M394*K394/O394,0))*VLOOKUP(B394,'2-Kosten per locatie'!$A$14:$C$34,3,FALSE)</f>
        <v>#DIV/0!</v>
      </c>
      <c r="O394" s="298">
        <f>IF(OR(M394="nio",M394="eigen dienst"),0,IF(M394&gt;0,VLOOKUP(H394,'3-Productie normen'!A:J,VLOOKUP(M394,'3-Productie normen'!$B$34:$C$35,2,FALSE),FALSE)))</f>
        <v>0</v>
      </c>
      <c r="P394" s="299" t="str">
        <f>VLOOKUP(H394,'3-Productie normen'!A:L,12,FALSE)</f>
        <v>S</v>
      </c>
      <c r="Q394" s="299"/>
      <c r="S394" s="300">
        <f t="shared" si="29"/>
        <v>1500</v>
      </c>
    </row>
    <row r="395" spans="1:19" ht="14.15" customHeight="1">
      <c r="A395" s="70">
        <v>395</v>
      </c>
      <c r="B395" s="66" t="s">
        <v>206</v>
      </c>
      <c r="C395" s="464" t="s">
        <v>479</v>
      </c>
      <c r="D395" s="464" t="s">
        <v>617</v>
      </c>
      <c r="E395" s="66" t="s">
        <v>589</v>
      </c>
      <c r="F395" s="66" t="s">
        <v>352</v>
      </c>
      <c r="G395" s="66" t="s">
        <v>419</v>
      </c>
      <c r="H395" s="66" t="s">
        <v>37</v>
      </c>
      <c r="I395" s="66" t="s">
        <v>463</v>
      </c>
      <c r="J395" s="66" t="s">
        <v>179</v>
      </c>
      <c r="K395" s="66">
        <v>7.5</v>
      </c>
      <c r="L395" s="297">
        <f t="shared" si="28"/>
        <v>200</v>
      </c>
      <c r="M395" s="219">
        <v>200</v>
      </c>
      <c r="N395" s="218" t="e">
        <f>IF(OR(M395="nio",M395="eigen dienst"),0,IF(M395&gt;0,M395*K395/O395,0))*VLOOKUP(B395,'2-Kosten per locatie'!$A$14:$C$34,3,FALSE)</f>
        <v>#DIV/0!</v>
      </c>
      <c r="O395" s="298">
        <f>IF(OR(M395="nio",M395="eigen dienst"),0,IF(M395&gt;0,VLOOKUP(H395,'3-Productie normen'!A:J,VLOOKUP(M395,'3-Productie normen'!$B$34:$C$35,2,FALSE),FALSE)))</f>
        <v>0</v>
      </c>
      <c r="P395" s="299" t="str">
        <f>VLOOKUP(H395,'3-Productie normen'!A:L,12,FALSE)</f>
        <v>S</v>
      </c>
      <c r="Q395" s="299"/>
      <c r="S395" s="300">
        <f t="shared" si="29"/>
        <v>1500</v>
      </c>
    </row>
    <row r="396" spans="1:19" ht="14.15" customHeight="1">
      <c r="A396" s="70">
        <v>396</v>
      </c>
      <c r="B396" s="66" t="s">
        <v>206</v>
      </c>
      <c r="C396" s="464" t="s">
        <v>479</v>
      </c>
      <c r="D396" s="464" t="s">
        <v>617</v>
      </c>
      <c r="E396" s="66" t="s">
        <v>589</v>
      </c>
      <c r="F396" s="66" t="s">
        <v>353</v>
      </c>
      <c r="G396" s="66" t="s">
        <v>408</v>
      </c>
      <c r="H396" s="66" t="s">
        <v>469</v>
      </c>
      <c r="I396" s="66" t="s">
        <v>465</v>
      </c>
      <c r="J396" s="66" t="s">
        <v>70</v>
      </c>
      <c r="K396" s="66">
        <v>52</v>
      </c>
      <c r="L396" s="297">
        <f t="shared" si="28"/>
        <v>200</v>
      </c>
      <c r="M396" s="219">
        <v>200</v>
      </c>
      <c r="N396" s="218" t="e">
        <f>IF(OR(M396="nio",M396="eigen dienst"),0,IF(M396&gt;0,M396*K396/O396,0))*VLOOKUP(B396,'2-Kosten per locatie'!$A$14:$C$34,3,FALSE)</f>
        <v>#DIV/0!</v>
      </c>
      <c r="O396" s="298">
        <f>IF(OR(M396="nio",M396="eigen dienst"),0,IF(M396&gt;0,VLOOKUP(H396,'3-Productie normen'!A:J,VLOOKUP(M396,'3-Productie normen'!$B$34:$C$35,2,FALSE),FALSE)))</f>
        <v>0</v>
      </c>
      <c r="P396" s="299" t="str">
        <f>VLOOKUP(H396,'3-Productie normen'!A:L,12,FALSE)</f>
        <v>L</v>
      </c>
      <c r="Q396" s="299"/>
      <c r="S396" s="300">
        <f t="shared" si="29"/>
        <v>10400</v>
      </c>
    </row>
    <row r="397" spans="1:19" ht="14.15" customHeight="1">
      <c r="A397" s="70">
        <v>397</v>
      </c>
      <c r="B397" s="66" t="s">
        <v>206</v>
      </c>
      <c r="C397" s="464" t="s">
        <v>479</v>
      </c>
      <c r="D397" s="464" t="s">
        <v>617</v>
      </c>
      <c r="E397" s="66" t="s">
        <v>589</v>
      </c>
      <c r="F397" s="66" t="s">
        <v>354</v>
      </c>
      <c r="G397" s="66" t="s">
        <v>408</v>
      </c>
      <c r="H397" s="66" t="s">
        <v>469</v>
      </c>
      <c r="I397" s="66" t="s">
        <v>465</v>
      </c>
      <c r="J397" s="66" t="s">
        <v>70</v>
      </c>
      <c r="K397" s="66">
        <v>52</v>
      </c>
      <c r="L397" s="297">
        <f t="shared" si="28"/>
        <v>200</v>
      </c>
      <c r="M397" s="219">
        <v>200</v>
      </c>
      <c r="N397" s="218" t="e">
        <f>IF(OR(M397="nio",M397="eigen dienst"),0,IF(M397&gt;0,M397*K397/O397,0))*VLOOKUP(B397,'2-Kosten per locatie'!$A$14:$C$34,3,FALSE)</f>
        <v>#DIV/0!</v>
      </c>
      <c r="O397" s="298">
        <f>IF(OR(M397="nio",M397="eigen dienst"),0,IF(M397&gt;0,VLOOKUP(H397,'3-Productie normen'!A:J,VLOOKUP(M397,'3-Productie normen'!$B$34:$C$35,2,FALSE),FALSE)))</f>
        <v>0</v>
      </c>
      <c r="P397" s="299" t="str">
        <f>VLOOKUP(H397,'3-Productie normen'!A:L,12,FALSE)</f>
        <v>L</v>
      </c>
      <c r="Q397" s="299"/>
      <c r="S397" s="300">
        <f t="shared" si="29"/>
        <v>10400</v>
      </c>
    </row>
    <row r="398" spans="1:19" ht="14.15" customHeight="1">
      <c r="A398" s="70">
        <v>398</v>
      </c>
      <c r="B398" s="66" t="s">
        <v>206</v>
      </c>
      <c r="C398" s="464" t="s">
        <v>479</v>
      </c>
      <c r="D398" s="464" t="s">
        <v>617</v>
      </c>
      <c r="E398" s="66" t="s">
        <v>589</v>
      </c>
      <c r="F398" s="66" t="s">
        <v>355</v>
      </c>
      <c r="G398" s="66" t="s">
        <v>408</v>
      </c>
      <c r="H398" s="66" t="s">
        <v>469</v>
      </c>
      <c r="I398" s="66" t="s">
        <v>465</v>
      </c>
      <c r="J398" s="66" t="s">
        <v>70</v>
      </c>
      <c r="K398" s="66">
        <v>52</v>
      </c>
      <c r="L398" s="297">
        <f t="shared" si="28"/>
        <v>200</v>
      </c>
      <c r="M398" s="219">
        <v>200</v>
      </c>
      <c r="N398" s="218" t="e">
        <f>IF(OR(M398="nio",M398="eigen dienst"),0,IF(M398&gt;0,M398*K398/O398,0))*VLOOKUP(B398,'2-Kosten per locatie'!$A$14:$C$34,3,FALSE)</f>
        <v>#DIV/0!</v>
      </c>
      <c r="O398" s="298">
        <f>IF(OR(M398="nio",M398="eigen dienst"),0,IF(M398&gt;0,VLOOKUP(H398,'3-Productie normen'!A:J,VLOOKUP(M398,'3-Productie normen'!$B$34:$C$35,2,FALSE),FALSE)))</f>
        <v>0</v>
      </c>
      <c r="P398" s="299" t="str">
        <f>VLOOKUP(H398,'3-Productie normen'!A:L,12,FALSE)</f>
        <v>L</v>
      </c>
      <c r="Q398" s="299"/>
      <c r="S398" s="300">
        <f t="shared" si="29"/>
        <v>10400</v>
      </c>
    </row>
    <row r="399" spans="1:19" ht="14.15" customHeight="1">
      <c r="A399" s="70">
        <v>399</v>
      </c>
      <c r="B399" s="66" t="s">
        <v>206</v>
      </c>
      <c r="C399" s="464" t="s">
        <v>479</v>
      </c>
      <c r="D399" s="464" t="s">
        <v>617</v>
      </c>
      <c r="E399" s="66" t="s">
        <v>589</v>
      </c>
      <c r="F399" s="66" t="s">
        <v>356</v>
      </c>
      <c r="G399" s="66" t="s">
        <v>426</v>
      </c>
      <c r="H399" s="66" t="s">
        <v>35</v>
      </c>
      <c r="I399" s="66" t="s">
        <v>465</v>
      </c>
      <c r="J399" s="66" t="s">
        <v>70</v>
      </c>
      <c r="K399" s="66">
        <v>25</v>
      </c>
      <c r="L399" s="297">
        <f t="shared" si="28"/>
        <v>200</v>
      </c>
      <c r="M399" s="219">
        <v>200</v>
      </c>
      <c r="N399" s="218" t="e">
        <f>IF(OR(M399="nio",M399="eigen dienst"),0,IF(M399&gt;0,M399*K399/O399,0))*VLOOKUP(B399,'2-Kosten per locatie'!$A$14:$C$34,3,FALSE)</f>
        <v>#DIV/0!</v>
      </c>
      <c r="O399" s="298">
        <f>IF(OR(M399="nio",M399="eigen dienst"),0,IF(M399&gt;0,VLOOKUP(H399,'3-Productie normen'!A:J,VLOOKUP(M399,'3-Productie normen'!$B$34:$C$35,2,FALSE),FALSE)))</f>
        <v>0</v>
      </c>
      <c r="P399" s="299" t="str">
        <f>VLOOKUP(H399,'3-Productie normen'!A:L,12,FALSE)</f>
        <v>B</v>
      </c>
      <c r="Q399" s="299"/>
      <c r="S399" s="300">
        <f t="shared" si="29"/>
        <v>5000</v>
      </c>
    </row>
    <row r="400" spans="1:19" ht="14.15" hidden="1" customHeight="1">
      <c r="A400" s="70">
        <v>400</v>
      </c>
      <c r="B400" s="66" t="s">
        <v>206</v>
      </c>
      <c r="C400" s="464" t="s">
        <v>479</v>
      </c>
      <c r="D400" s="464" t="s">
        <v>617</v>
      </c>
      <c r="E400" s="66" t="s">
        <v>589</v>
      </c>
      <c r="F400" s="66" t="s">
        <v>357</v>
      </c>
      <c r="G400" s="66" t="s">
        <v>411</v>
      </c>
      <c r="H400" s="66" t="s">
        <v>492</v>
      </c>
      <c r="I400" s="66" t="s">
        <v>465</v>
      </c>
      <c r="J400" s="66" t="s">
        <v>70</v>
      </c>
      <c r="K400" s="66">
        <v>5</v>
      </c>
      <c r="L400" s="297">
        <f t="shared" si="28"/>
        <v>0</v>
      </c>
      <c r="M400" s="219" t="s">
        <v>491</v>
      </c>
      <c r="N400" s="218">
        <f>IF(OR(M400="nio",M400="eigen dienst"),0,IF(M400&gt;0,M400*K400/O400,0))*VLOOKUP(B400,'2-Kosten per locatie'!$A$14:$C$34,3,FALSE)</f>
        <v>0</v>
      </c>
      <c r="O400" s="298">
        <f>IF(OR(M400="nio",M400="eigen dienst"),0,IF(M400&gt;0,VLOOKUP(H400,'3-Productie normen'!A:J,VLOOKUP(M400,'3-Productie normen'!$B$34:$C$35,2,FALSE),FALSE)))</f>
        <v>0</v>
      </c>
      <c r="P400" s="299">
        <f>VLOOKUP(H400,'3-Productie normen'!A:L,12,FALSE)</f>
        <v>0</v>
      </c>
      <c r="Q400" s="299"/>
      <c r="S400" s="300">
        <f t="shared" si="29"/>
        <v>0</v>
      </c>
    </row>
    <row r="401" spans="1:19" ht="14.15" hidden="1" customHeight="1">
      <c r="A401" s="70">
        <v>401</v>
      </c>
      <c r="B401" s="66" t="s">
        <v>208</v>
      </c>
      <c r="C401" s="464" t="s">
        <v>480</v>
      </c>
      <c r="D401" s="464" t="s">
        <v>617</v>
      </c>
      <c r="E401" s="66" t="s">
        <v>566</v>
      </c>
      <c r="F401" s="66" t="s">
        <v>567</v>
      </c>
      <c r="G401" s="66" t="s">
        <v>446</v>
      </c>
      <c r="H401" s="66" t="s">
        <v>45</v>
      </c>
      <c r="I401" s="66" t="s">
        <v>462</v>
      </c>
      <c r="J401" s="66" t="s">
        <v>200</v>
      </c>
      <c r="K401" s="66">
        <v>253.8</v>
      </c>
      <c r="L401" s="297">
        <f t="shared" si="28"/>
        <v>0</v>
      </c>
      <c r="M401" s="219" t="s">
        <v>491</v>
      </c>
      <c r="N401" s="218">
        <f>IF(OR(M401="nio",M401="eigen dienst"),0,IF(M401&gt;0,M401*K401/O401,0))*VLOOKUP(B401,'2-Kosten per locatie'!$A$14:$C$34,3,FALSE)</f>
        <v>0</v>
      </c>
      <c r="O401" s="298">
        <f>IF(OR(M401="nio",M401="eigen dienst"),0,IF(M401&gt;0,VLOOKUP(H401,'3-Productie normen'!A:J,VLOOKUP(M401,'3-Productie normen'!$B$34:$C$35,2,FALSE),FALSE)))</f>
        <v>0</v>
      </c>
      <c r="P401" s="299" t="str">
        <f>VLOOKUP(H401,'3-Productie normen'!A:L,12,FALSE)</f>
        <v>L</v>
      </c>
      <c r="Q401" s="299"/>
      <c r="S401" s="300">
        <f t="shared" si="29"/>
        <v>0</v>
      </c>
    </row>
    <row r="402" spans="1:19" ht="14.15" hidden="1" customHeight="1">
      <c r="A402" s="70">
        <v>402</v>
      </c>
      <c r="B402" s="66" t="s">
        <v>208</v>
      </c>
      <c r="C402" s="464" t="s">
        <v>480</v>
      </c>
      <c r="D402" s="464" t="s">
        <v>617</v>
      </c>
      <c r="E402" s="66" t="s">
        <v>566</v>
      </c>
      <c r="F402" s="66" t="s">
        <v>568</v>
      </c>
      <c r="G402" s="66" t="s">
        <v>405</v>
      </c>
      <c r="H402" s="66" t="s">
        <v>39</v>
      </c>
      <c r="I402" s="66" t="s">
        <v>70</v>
      </c>
      <c r="J402" s="66" t="s">
        <v>70</v>
      </c>
      <c r="K402" s="66">
        <v>21.5</v>
      </c>
      <c r="L402" s="297">
        <f t="shared" si="28"/>
        <v>0</v>
      </c>
      <c r="M402" s="219" t="s">
        <v>491</v>
      </c>
      <c r="N402" s="218">
        <f>IF(OR(M402="nio",M402="eigen dienst"),0,IF(M402&gt;0,M402*K402/O402,0))*VLOOKUP(B402,'2-Kosten per locatie'!$A$14:$C$34,3,FALSE)</f>
        <v>0</v>
      </c>
      <c r="O402" s="298">
        <f>IF(OR(M402="nio",M402="eigen dienst"),0,IF(M402&gt;0,VLOOKUP(H402,'3-Productie normen'!A:J,VLOOKUP(M402,'3-Productie normen'!$B$34:$C$35,2,FALSE),FALSE)))</f>
        <v>0</v>
      </c>
      <c r="P402" s="299" t="str">
        <f>VLOOKUP(H402,'3-Productie normen'!A:L,12,FALSE)</f>
        <v>V</v>
      </c>
      <c r="Q402" s="299"/>
      <c r="S402" s="300">
        <f t="shared" si="29"/>
        <v>0</v>
      </c>
    </row>
    <row r="403" spans="1:19" ht="14.15" hidden="1" customHeight="1">
      <c r="A403" s="70">
        <v>403</v>
      </c>
      <c r="B403" s="66" t="s">
        <v>208</v>
      </c>
      <c r="C403" s="464" t="s">
        <v>480</v>
      </c>
      <c r="D403" s="464" t="s">
        <v>617</v>
      </c>
      <c r="E403" s="66" t="s">
        <v>566</v>
      </c>
      <c r="F403" s="66" t="s">
        <v>569</v>
      </c>
      <c r="G403" s="66" t="s">
        <v>570</v>
      </c>
      <c r="H403" s="66" t="s">
        <v>37</v>
      </c>
      <c r="I403" s="66" t="s">
        <v>463</v>
      </c>
      <c r="J403" s="66" t="s">
        <v>179</v>
      </c>
      <c r="K403" s="66">
        <v>25.9</v>
      </c>
      <c r="L403" s="297">
        <f t="shared" si="28"/>
        <v>0</v>
      </c>
      <c r="M403" s="219" t="s">
        <v>491</v>
      </c>
      <c r="N403" s="218">
        <f>IF(OR(M403="nio",M403="eigen dienst"),0,IF(M403&gt;0,M403*K403/O403,0))*VLOOKUP(B403,'2-Kosten per locatie'!$A$14:$C$34,3,FALSE)</f>
        <v>0</v>
      </c>
      <c r="O403" s="298">
        <f>IF(OR(M403="nio",M403="eigen dienst"),0,IF(M403&gt;0,VLOOKUP(H403,'3-Productie normen'!A:J,VLOOKUP(M403,'3-Productie normen'!$B$34:$C$35,2,FALSE),FALSE)))</f>
        <v>0</v>
      </c>
      <c r="P403" s="299" t="str">
        <f>VLOOKUP(H403,'3-Productie normen'!A:L,12,FALSE)</f>
        <v>S</v>
      </c>
      <c r="Q403" s="299"/>
      <c r="S403" s="300">
        <f t="shared" si="29"/>
        <v>0</v>
      </c>
    </row>
    <row r="404" spans="1:19" ht="14.15" hidden="1" customHeight="1">
      <c r="A404" s="70">
        <v>404</v>
      </c>
      <c r="B404" s="66" t="s">
        <v>208</v>
      </c>
      <c r="C404" s="464" t="s">
        <v>480</v>
      </c>
      <c r="D404" s="464" t="s">
        <v>617</v>
      </c>
      <c r="E404" s="66" t="s">
        <v>566</v>
      </c>
      <c r="F404" s="66" t="s">
        <v>571</v>
      </c>
      <c r="G404" s="66" t="s">
        <v>572</v>
      </c>
      <c r="H404" s="66" t="s">
        <v>37</v>
      </c>
      <c r="I404" s="66" t="s">
        <v>463</v>
      </c>
      <c r="J404" s="66" t="s">
        <v>179</v>
      </c>
      <c r="K404" s="66">
        <v>25.9</v>
      </c>
      <c r="L404" s="297">
        <f t="shared" si="28"/>
        <v>0</v>
      </c>
      <c r="M404" s="219" t="s">
        <v>491</v>
      </c>
      <c r="N404" s="218">
        <f>IF(OR(M404="nio",M404="eigen dienst"),0,IF(M404&gt;0,M404*K404/O404,0))*VLOOKUP(B404,'2-Kosten per locatie'!$A$14:$C$34,3,FALSE)</f>
        <v>0</v>
      </c>
      <c r="O404" s="298">
        <f>IF(OR(M404="nio",M404="eigen dienst"),0,IF(M404&gt;0,VLOOKUP(H404,'3-Productie normen'!A:J,VLOOKUP(M404,'3-Productie normen'!$B$34:$C$35,2,FALSE),FALSE)))</f>
        <v>0</v>
      </c>
      <c r="P404" s="299" t="str">
        <f>VLOOKUP(H404,'3-Productie normen'!A:L,12,FALSE)</f>
        <v>S</v>
      </c>
      <c r="Q404" s="299"/>
      <c r="S404" s="300">
        <f t="shared" si="29"/>
        <v>0</v>
      </c>
    </row>
    <row r="405" spans="1:19" ht="14.15" hidden="1" customHeight="1">
      <c r="A405" s="70">
        <v>405</v>
      </c>
      <c r="B405" s="66" t="s">
        <v>208</v>
      </c>
      <c r="C405" s="464" t="s">
        <v>480</v>
      </c>
      <c r="D405" s="464" t="s">
        <v>617</v>
      </c>
      <c r="E405" s="66" t="s">
        <v>566</v>
      </c>
      <c r="F405" s="66" t="s">
        <v>573</v>
      </c>
      <c r="G405" s="66" t="s">
        <v>443</v>
      </c>
      <c r="H405" s="66" t="s">
        <v>44</v>
      </c>
      <c r="I405" s="66" t="s">
        <v>462</v>
      </c>
      <c r="J405" s="66" t="s">
        <v>200</v>
      </c>
      <c r="K405" s="66">
        <v>39.799999999999997</v>
      </c>
      <c r="L405" s="297">
        <f t="shared" si="28"/>
        <v>0</v>
      </c>
      <c r="M405" s="219" t="s">
        <v>491</v>
      </c>
      <c r="N405" s="218">
        <f>IF(OR(M405="nio",M405="eigen dienst"),0,IF(M405&gt;0,M405*K405/O405,0))*VLOOKUP(B405,'2-Kosten per locatie'!$A$14:$C$34,3,FALSE)</f>
        <v>0</v>
      </c>
      <c r="O405" s="298">
        <f>IF(OR(M405="nio",M405="eigen dienst"),0,IF(M405&gt;0,VLOOKUP(H405,'3-Productie normen'!A:J,VLOOKUP(M405,'3-Productie normen'!$B$34:$C$35,2,FALSE),FALSE)))</f>
        <v>0</v>
      </c>
      <c r="P405" s="299" t="str">
        <f>VLOOKUP(H405,'3-Productie normen'!A:L,12,FALSE)</f>
        <v>V</v>
      </c>
      <c r="Q405" s="299"/>
      <c r="S405" s="300">
        <f t="shared" si="29"/>
        <v>0</v>
      </c>
    </row>
    <row r="406" spans="1:19" ht="14.15" hidden="1" customHeight="1">
      <c r="A406" s="70">
        <v>406</v>
      </c>
      <c r="B406" s="66" t="s">
        <v>208</v>
      </c>
      <c r="C406" s="464" t="s">
        <v>480</v>
      </c>
      <c r="D406" s="464" t="s">
        <v>617</v>
      </c>
      <c r="E406" s="66" t="s">
        <v>566</v>
      </c>
      <c r="F406" s="66" t="s">
        <v>574</v>
      </c>
      <c r="G406" s="66" t="s">
        <v>575</v>
      </c>
      <c r="H406" s="66" t="s">
        <v>37</v>
      </c>
      <c r="I406" s="66" t="s">
        <v>463</v>
      </c>
      <c r="J406" s="66" t="s">
        <v>179</v>
      </c>
      <c r="K406" s="66">
        <v>6.3</v>
      </c>
      <c r="L406" s="297">
        <f t="shared" si="28"/>
        <v>0</v>
      </c>
      <c r="M406" s="219" t="s">
        <v>491</v>
      </c>
      <c r="N406" s="218">
        <f>IF(OR(M406="nio",M406="eigen dienst"),0,IF(M406&gt;0,M406*K406/O406,0))*VLOOKUP(B406,'2-Kosten per locatie'!$A$14:$C$34,3,FALSE)</f>
        <v>0</v>
      </c>
      <c r="O406" s="298">
        <f>IF(OR(M406="nio",M406="eigen dienst"),0,IF(M406&gt;0,VLOOKUP(H406,'3-Productie normen'!A:J,VLOOKUP(M406,'3-Productie normen'!$B$34:$C$35,2,FALSE),FALSE)))</f>
        <v>0</v>
      </c>
      <c r="P406" s="299" t="str">
        <f>VLOOKUP(H406,'3-Productie normen'!A:L,12,FALSE)</f>
        <v>S</v>
      </c>
      <c r="Q406" s="299"/>
      <c r="S406" s="300">
        <f t="shared" si="29"/>
        <v>0</v>
      </c>
    </row>
    <row r="407" spans="1:19" ht="14.15" hidden="1" customHeight="1">
      <c r="A407" s="70">
        <v>407</v>
      </c>
      <c r="B407" s="66" t="s">
        <v>208</v>
      </c>
      <c r="C407" s="464" t="s">
        <v>480</v>
      </c>
      <c r="D407" s="464" t="s">
        <v>617</v>
      </c>
      <c r="E407" s="66" t="s">
        <v>566</v>
      </c>
      <c r="F407" s="66" t="s">
        <v>576</v>
      </c>
      <c r="G407" s="66" t="s">
        <v>577</v>
      </c>
      <c r="H407" s="66" t="s">
        <v>37</v>
      </c>
      <c r="I407" s="66" t="s">
        <v>463</v>
      </c>
      <c r="J407" s="66" t="s">
        <v>179</v>
      </c>
      <c r="K407" s="66">
        <v>4.3</v>
      </c>
      <c r="L407" s="297">
        <f t="shared" si="28"/>
        <v>0</v>
      </c>
      <c r="M407" s="219" t="s">
        <v>491</v>
      </c>
      <c r="N407" s="218">
        <f>IF(OR(M407="nio",M407="eigen dienst"),0,IF(M407&gt;0,M407*K407/O407,0))*VLOOKUP(B407,'2-Kosten per locatie'!$A$14:$C$34,3,FALSE)</f>
        <v>0</v>
      </c>
      <c r="O407" s="298">
        <f>IF(OR(M407="nio",M407="eigen dienst"),0,IF(M407&gt;0,VLOOKUP(H407,'3-Productie normen'!A:J,VLOOKUP(M407,'3-Productie normen'!$B$34:$C$35,2,FALSE),FALSE)))</f>
        <v>0</v>
      </c>
      <c r="P407" s="299" t="str">
        <f>VLOOKUP(H407,'3-Productie normen'!A:L,12,FALSE)</f>
        <v>S</v>
      </c>
      <c r="Q407" s="299"/>
      <c r="S407" s="300">
        <f t="shared" si="29"/>
        <v>0</v>
      </c>
    </row>
    <row r="408" spans="1:19" ht="14.15" hidden="1" customHeight="1">
      <c r="A408" s="70">
        <v>408</v>
      </c>
      <c r="B408" s="66" t="s">
        <v>208</v>
      </c>
      <c r="C408" s="464" t="s">
        <v>480</v>
      </c>
      <c r="D408" s="464" t="s">
        <v>617</v>
      </c>
      <c r="E408" s="66" t="s">
        <v>566</v>
      </c>
      <c r="F408" s="66" t="s">
        <v>578</v>
      </c>
      <c r="G408" s="66" t="s">
        <v>415</v>
      </c>
      <c r="H408" s="66" t="s">
        <v>492</v>
      </c>
      <c r="I408" s="66" t="s">
        <v>463</v>
      </c>
      <c r="J408" s="66" t="s">
        <v>179</v>
      </c>
      <c r="K408" s="66">
        <v>1.9</v>
      </c>
      <c r="L408" s="297">
        <f t="shared" si="28"/>
        <v>0</v>
      </c>
      <c r="M408" s="219" t="s">
        <v>491</v>
      </c>
      <c r="N408" s="218">
        <f>IF(OR(M408="nio",M408="eigen dienst"),0,IF(M408&gt;0,M408*K408/O408,0))*VLOOKUP(B408,'2-Kosten per locatie'!$A$14:$C$34,3,FALSE)</f>
        <v>0</v>
      </c>
      <c r="O408" s="298">
        <f>IF(OR(M408="nio",M408="eigen dienst"),0,IF(M408&gt;0,VLOOKUP(H408,'3-Productie normen'!A:J,VLOOKUP(M408,'3-Productie normen'!$B$34:$C$35,2,FALSE),FALSE)))</f>
        <v>0</v>
      </c>
      <c r="P408" s="299">
        <f>VLOOKUP(H408,'3-Productie normen'!A:L,12,FALSE)</f>
        <v>0</v>
      </c>
      <c r="Q408" s="299"/>
      <c r="S408" s="300">
        <f t="shared" si="29"/>
        <v>0</v>
      </c>
    </row>
    <row r="409" spans="1:19" ht="14.15" hidden="1" customHeight="1">
      <c r="A409" s="70">
        <v>409</v>
      </c>
      <c r="B409" s="66" t="s">
        <v>208</v>
      </c>
      <c r="C409" s="464" t="s">
        <v>480</v>
      </c>
      <c r="D409" s="464" t="s">
        <v>617</v>
      </c>
      <c r="E409" s="66" t="s">
        <v>566</v>
      </c>
      <c r="F409" s="66" t="s">
        <v>579</v>
      </c>
      <c r="G409" s="66" t="s">
        <v>577</v>
      </c>
      <c r="H409" s="66" t="s">
        <v>37</v>
      </c>
      <c r="I409" s="66" t="s">
        <v>463</v>
      </c>
      <c r="J409" s="66" t="s">
        <v>179</v>
      </c>
      <c r="K409" s="66">
        <v>7.2</v>
      </c>
      <c r="L409" s="297">
        <f t="shared" si="28"/>
        <v>0</v>
      </c>
      <c r="M409" s="219" t="s">
        <v>491</v>
      </c>
      <c r="N409" s="218">
        <f>IF(OR(M409="nio",M409="eigen dienst"),0,IF(M409&gt;0,M409*K409/O409,0))*VLOOKUP(B409,'2-Kosten per locatie'!$A$14:$C$34,3,FALSE)</f>
        <v>0</v>
      </c>
      <c r="O409" s="298">
        <f>IF(OR(M409="nio",M409="eigen dienst"),0,IF(M409&gt;0,VLOOKUP(H409,'3-Productie normen'!A:J,VLOOKUP(M409,'3-Productie normen'!$B$34:$C$35,2,FALSE),FALSE)))</f>
        <v>0</v>
      </c>
      <c r="P409" s="299" t="str">
        <f>VLOOKUP(H409,'3-Productie normen'!A:L,12,FALSE)</f>
        <v>S</v>
      </c>
      <c r="Q409" s="299"/>
      <c r="S409" s="300">
        <f t="shared" si="29"/>
        <v>0</v>
      </c>
    </row>
    <row r="410" spans="1:19" ht="14.15" hidden="1" customHeight="1">
      <c r="A410" s="70">
        <v>410</v>
      </c>
      <c r="B410" s="66" t="s">
        <v>208</v>
      </c>
      <c r="C410" s="464" t="s">
        <v>480</v>
      </c>
      <c r="D410" s="464" t="s">
        <v>617</v>
      </c>
      <c r="E410" s="66" t="s">
        <v>566</v>
      </c>
      <c r="F410" s="66" t="s">
        <v>580</v>
      </c>
      <c r="G410" s="66" t="s">
        <v>577</v>
      </c>
      <c r="H410" s="66" t="s">
        <v>37</v>
      </c>
      <c r="I410" s="66" t="s">
        <v>463</v>
      </c>
      <c r="J410" s="66" t="s">
        <v>179</v>
      </c>
      <c r="K410" s="66">
        <v>7</v>
      </c>
      <c r="L410" s="297">
        <f t="shared" si="28"/>
        <v>0</v>
      </c>
      <c r="M410" s="219" t="s">
        <v>491</v>
      </c>
      <c r="N410" s="218">
        <f>IF(OR(M410="nio",M410="eigen dienst"),0,IF(M410&gt;0,M410*K410/O410,0))*VLOOKUP(B410,'2-Kosten per locatie'!$A$14:$C$34,3,FALSE)</f>
        <v>0</v>
      </c>
      <c r="O410" s="298">
        <f>IF(OR(M410="nio",M410="eigen dienst"),0,IF(M410&gt;0,VLOOKUP(H410,'3-Productie normen'!A:J,VLOOKUP(M410,'3-Productie normen'!$B$34:$C$35,2,FALSE),FALSE)))</f>
        <v>0</v>
      </c>
      <c r="P410" s="299" t="str">
        <f>VLOOKUP(H410,'3-Productie normen'!A:L,12,FALSE)</f>
        <v>S</v>
      </c>
      <c r="Q410" s="299"/>
      <c r="S410" s="300">
        <f t="shared" si="29"/>
        <v>0</v>
      </c>
    </row>
    <row r="411" spans="1:19" ht="14.15" hidden="1" customHeight="1">
      <c r="A411" s="70">
        <v>411</v>
      </c>
      <c r="B411" s="66" t="s">
        <v>208</v>
      </c>
      <c r="C411" s="464" t="s">
        <v>480</v>
      </c>
      <c r="D411" s="464" t="s">
        <v>617</v>
      </c>
      <c r="E411" s="66" t="s">
        <v>566</v>
      </c>
      <c r="F411" s="66" t="s">
        <v>581</v>
      </c>
      <c r="G411" s="66" t="s">
        <v>582</v>
      </c>
      <c r="H411" s="66" t="s">
        <v>492</v>
      </c>
      <c r="I411" s="66" t="s">
        <v>72</v>
      </c>
      <c r="J411" s="66" t="s">
        <v>200</v>
      </c>
      <c r="K411" s="66">
        <v>7.9</v>
      </c>
      <c r="L411" s="297">
        <f t="shared" si="28"/>
        <v>0</v>
      </c>
      <c r="M411" s="219" t="s">
        <v>491</v>
      </c>
      <c r="N411" s="218">
        <f>IF(OR(M411="nio",M411="eigen dienst"),0,IF(M411&gt;0,M411*K411/O411,0))*VLOOKUP(B411,'2-Kosten per locatie'!$A$14:$C$34,3,FALSE)</f>
        <v>0</v>
      </c>
      <c r="O411" s="298">
        <f>IF(OR(M411="nio",M411="eigen dienst"),0,IF(M411&gt;0,VLOOKUP(H411,'3-Productie normen'!A:J,VLOOKUP(M411,'3-Productie normen'!$B$34:$C$35,2,FALSE),FALSE)))</f>
        <v>0</v>
      </c>
      <c r="P411" s="299">
        <f>VLOOKUP(H411,'3-Productie normen'!A:L,12,FALSE)</f>
        <v>0</v>
      </c>
      <c r="Q411" s="299"/>
      <c r="S411" s="300">
        <f t="shared" si="29"/>
        <v>0</v>
      </c>
    </row>
    <row r="412" spans="1:19" ht="14.15" hidden="1" customHeight="1">
      <c r="A412" s="70">
        <v>412</v>
      </c>
      <c r="B412" s="66" t="s">
        <v>208</v>
      </c>
      <c r="C412" s="464" t="s">
        <v>480</v>
      </c>
      <c r="D412" s="464" t="s">
        <v>617</v>
      </c>
      <c r="E412" s="66" t="s">
        <v>566</v>
      </c>
      <c r="F412" s="66" t="s">
        <v>583</v>
      </c>
      <c r="G412" s="66" t="s">
        <v>48</v>
      </c>
      <c r="H412" s="66" t="s">
        <v>48</v>
      </c>
      <c r="I412" s="66" t="s">
        <v>584</v>
      </c>
      <c r="J412" s="66" t="s">
        <v>200</v>
      </c>
      <c r="K412" s="66">
        <v>14.5</v>
      </c>
      <c r="L412" s="297">
        <f t="shared" si="28"/>
        <v>0</v>
      </c>
      <c r="M412" s="219" t="s">
        <v>491</v>
      </c>
      <c r="N412" s="218">
        <f>IF(OR(M412="nio",M412="eigen dienst"),0,IF(M412&gt;0,M412*K412/O412,0))*VLOOKUP(B412,'2-Kosten per locatie'!$A$14:$C$34,3,FALSE)</f>
        <v>0</v>
      </c>
      <c r="O412" s="298">
        <f>IF(OR(M412="nio",M412="eigen dienst"),0,IF(M412&gt;0,VLOOKUP(H412,'3-Productie normen'!A:J,VLOOKUP(M412,'3-Productie normen'!$B$34:$C$35,2,FALSE),FALSE)))</f>
        <v>0</v>
      </c>
      <c r="P412" s="299" t="str">
        <f>VLOOKUP(H412,'3-Productie normen'!A:L,12,FALSE)</f>
        <v>V</v>
      </c>
      <c r="Q412" s="299"/>
      <c r="S412" s="300">
        <f t="shared" si="29"/>
        <v>0</v>
      </c>
    </row>
    <row r="413" spans="1:19" ht="14.15" hidden="1" customHeight="1">
      <c r="A413" s="70">
        <v>413</v>
      </c>
      <c r="B413" s="66" t="s">
        <v>208</v>
      </c>
      <c r="C413" s="464" t="s">
        <v>480</v>
      </c>
      <c r="D413" s="464" t="s">
        <v>617</v>
      </c>
      <c r="E413" s="66" t="s">
        <v>566</v>
      </c>
      <c r="F413" s="66" t="s">
        <v>585</v>
      </c>
      <c r="G413" s="66" t="s">
        <v>586</v>
      </c>
      <c r="H413" s="66" t="s">
        <v>48</v>
      </c>
      <c r="I413" s="66" t="s">
        <v>72</v>
      </c>
      <c r="J413" s="66" t="s">
        <v>200</v>
      </c>
      <c r="K413" s="66">
        <v>4</v>
      </c>
      <c r="L413" s="297">
        <f t="shared" si="28"/>
        <v>0</v>
      </c>
      <c r="M413" s="219" t="s">
        <v>491</v>
      </c>
      <c r="N413" s="218">
        <f>IF(OR(M413="nio",M413="eigen dienst"),0,IF(M413&gt;0,M413*K413/O413,0))*VLOOKUP(B413,'2-Kosten per locatie'!$A$14:$C$34,3,FALSE)</f>
        <v>0</v>
      </c>
      <c r="O413" s="298">
        <f>IF(OR(M413="nio",M413="eigen dienst"),0,IF(M413&gt;0,VLOOKUP(H413,'3-Productie normen'!A:J,VLOOKUP(M413,'3-Productie normen'!$B$34:$C$35,2,FALSE),FALSE)))</f>
        <v>0</v>
      </c>
      <c r="P413" s="299" t="str">
        <f>VLOOKUP(H413,'3-Productie normen'!A:L,12,FALSE)</f>
        <v>V</v>
      </c>
      <c r="Q413" s="299"/>
      <c r="S413" s="300">
        <f t="shared" si="29"/>
        <v>0</v>
      </c>
    </row>
    <row r="414" spans="1:19" ht="14.15" customHeight="1">
      <c r="A414" s="70">
        <v>414</v>
      </c>
      <c r="B414" s="66" t="s">
        <v>208</v>
      </c>
      <c r="C414" s="464" t="s">
        <v>480</v>
      </c>
      <c r="D414" s="464" t="s">
        <v>617</v>
      </c>
      <c r="E414" s="66" t="s">
        <v>587</v>
      </c>
      <c r="F414" s="66" t="s">
        <v>396</v>
      </c>
      <c r="G414" s="66" t="s">
        <v>47</v>
      </c>
      <c r="H414" s="66" t="s">
        <v>47</v>
      </c>
      <c r="I414" s="66" t="s">
        <v>460</v>
      </c>
      <c r="J414" s="66" t="s">
        <v>201</v>
      </c>
      <c r="K414" s="66">
        <v>8.6</v>
      </c>
      <c r="L414" s="297">
        <f t="shared" si="28"/>
        <v>0</v>
      </c>
      <c r="M414" s="219" t="s">
        <v>493</v>
      </c>
      <c r="N414" s="218">
        <f>IF(OR(M414="nio",M414="eigen dienst"),0,IF(M414&gt;0,M414*K414/O414,0))*VLOOKUP(B414,'2-Kosten per locatie'!$A$14:$C$34,3,FALSE)</f>
        <v>0</v>
      </c>
      <c r="O414" s="298">
        <f>IF(OR(M414="nio",M414="eigen dienst"),0,IF(M414&gt;0,VLOOKUP(H414,'3-Productie normen'!A:J,VLOOKUP(M414,'3-Productie normen'!$B$34:$C$35,2,FALSE),FALSE)))</f>
        <v>0</v>
      </c>
      <c r="P414" s="299" t="str">
        <f>VLOOKUP(H414,'3-Productie normen'!A:L,12,FALSE)</f>
        <v>V</v>
      </c>
      <c r="Q414" s="299"/>
      <c r="S414" s="300">
        <f t="shared" si="29"/>
        <v>0</v>
      </c>
    </row>
    <row r="415" spans="1:19" ht="14.15" customHeight="1">
      <c r="A415" s="70">
        <v>415</v>
      </c>
      <c r="B415" s="66" t="s">
        <v>208</v>
      </c>
      <c r="C415" s="464" t="s">
        <v>480</v>
      </c>
      <c r="D415" s="464" t="s">
        <v>617</v>
      </c>
      <c r="E415" s="66" t="s">
        <v>587</v>
      </c>
      <c r="F415" s="66" t="s">
        <v>397</v>
      </c>
      <c r="G415" s="66" t="s">
        <v>413</v>
      </c>
      <c r="H415" s="66" t="s">
        <v>413</v>
      </c>
      <c r="I415" s="66" t="s">
        <v>70</v>
      </c>
      <c r="J415" s="66" t="s">
        <v>70</v>
      </c>
      <c r="K415" s="66">
        <v>88.5</v>
      </c>
      <c r="L415" s="297">
        <f t="shared" si="28"/>
        <v>0</v>
      </c>
      <c r="M415" s="219" t="s">
        <v>493</v>
      </c>
      <c r="N415" s="218">
        <f>IF(OR(M415="nio",M415="eigen dienst"),0,IF(M415&gt;0,M415*K415/O415,0))*VLOOKUP(B415,'2-Kosten per locatie'!$A$14:$C$34,3,FALSE)</f>
        <v>0</v>
      </c>
      <c r="O415" s="298">
        <f>IF(OR(M415="nio",M415="eigen dienst"),0,IF(M415&gt;0,VLOOKUP(H415,'3-Productie normen'!A:J,VLOOKUP(M415,'3-Productie normen'!$B$34:$C$35,2,FALSE),FALSE)))</f>
        <v>0</v>
      </c>
      <c r="P415" s="299" t="str">
        <f>VLOOKUP(H415,'3-Productie normen'!A:L,12,FALSE)</f>
        <v>V</v>
      </c>
      <c r="Q415" s="299"/>
      <c r="S415" s="300">
        <f t="shared" si="29"/>
        <v>0</v>
      </c>
    </row>
    <row r="416" spans="1:19" ht="14.15" customHeight="1">
      <c r="A416" s="70">
        <v>416</v>
      </c>
      <c r="B416" s="66" t="s">
        <v>208</v>
      </c>
      <c r="C416" s="464" t="s">
        <v>480</v>
      </c>
      <c r="D416" s="464" t="s">
        <v>617</v>
      </c>
      <c r="E416" s="66" t="s">
        <v>587</v>
      </c>
      <c r="F416" s="66" t="s">
        <v>398</v>
      </c>
      <c r="G416" s="66" t="s">
        <v>442</v>
      </c>
      <c r="H416" s="66" t="s">
        <v>35</v>
      </c>
      <c r="I416" s="66" t="s">
        <v>70</v>
      </c>
      <c r="J416" s="66" t="s">
        <v>70</v>
      </c>
      <c r="K416" s="66">
        <v>16</v>
      </c>
      <c r="L416" s="297">
        <f t="shared" si="28"/>
        <v>0</v>
      </c>
      <c r="M416" s="219" t="s">
        <v>493</v>
      </c>
      <c r="N416" s="218">
        <f>IF(OR(M416="nio",M416="eigen dienst"),0,IF(M416&gt;0,M416*K416/O416,0))*VLOOKUP(B416,'2-Kosten per locatie'!$A$14:$C$34,3,FALSE)</f>
        <v>0</v>
      </c>
      <c r="O416" s="298">
        <f>IF(OR(M416="nio",M416="eigen dienst"),0,IF(M416&gt;0,VLOOKUP(H416,'3-Productie normen'!A:J,VLOOKUP(M416,'3-Productie normen'!$B$34:$C$35,2,FALSE),FALSE)))</f>
        <v>0</v>
      </c>
      <c r="P416" s="299" t="str">
        <f>VLOOKUP(H416,'3-Productie normen'!A:L,12,FALSE)</f>
        <v>B</v>
      </c>
      <c r="Q416" s="299"/>
      <c r="S416" s="300">
        <f t="shared" si="29"/>
        <v>0</v>
      </c>
    </row>
    <row r="417" spans="1:19" ht="14.15" customHeight="1">
      <c r="A417" s="70">
        <v>417</v>
      </c>
      <c r="B417" s="66" t="s">
        <v>208</v>
      </c>
      <c r="C417" s="464" t="s">
        <v>480</v>
      </c>
      <c r="D417" s="464" t="s">
        <v>617</v>
      </c>
      <c r="E417" s="66" t="s">
        <v>587</v>
      </c>
      <c r="F417" s="66" t="s">
        <v>399</v>
      </c>
      <c r="G417" s="66" t="s">
        <v>408</v>
      </c>
      <c r="H417" s="66" t="s">
        <v>469</v>
      </c>
      <c r="I417" s="66" t="s">
        <v>70</v>
      </c>
      <c r="J417" s="66" t="s">
        <v>70</v>
      </c>
      <c r="K417" s="66">
        <v>47.3</v>
      </c>
      <c r="L417" s="297">
        <f t="shared" si="28"/>
        <v>0</v>
      </c>
      <c r="M417" s="219" t="s">
        <v>493</v>
      </c>
      <c r="N417" s="218">
        <f>IF(OR(M417="nio",M417="eigen dienst"),0,IF(M417&gt;0,M417*K417/O417,0))*VLOOKUP(B417,'2-Kosten per locatie'!$A$14:$C$34,3,FALSE)</f>
        <v>0</v>
      </c>
      <c r="O417" s="298">
        <f>IF(OR(M417="nio",M417="eigen dienst"),0,IF(M417&gt;0,VLOOKUP(H417,'3-Productie normen'!A:J,VLOOKUP(M417,'3-Productie normen'!$B$34:$C$35,2,FALSE),FALSE)))</f>
        <v>0</v>
      </c>
      <c r="P417" s="299" t="str">
        <f>VLOOKUP(H417,'3-Productie normen'!A:L,12,FALSE)</f>
        <v>L</v>
      </c>
      <c r="Q417" s="299"/>
      <c r="S417" s="300">
        <f t="shared" si="29"/>
        <v>0</v>
      </c>
    </row>
    <row r="418" spans="1:19" ht="14.15" customHeight="1">
      <c r="A418" s="70">
        <v>418</v>
      </c>
      <c r="B418" s="66" t="s">
        <v>208</v>
      </c>
      <c r="C418" s="464" t="s">
        <v>480</v>
      </c>
      <c r="D418" s="464" t="s">
        <v>617</v>
      </c>
      <c r="E418" s="66" t="s">
        <v>587</v>
      </c>
      <c r="F418" s="66" t="s">
        <v>400</v>
      </c>
      <c r="G418" s="66" t="s">
        <v>405</v>
      </c>
      <c r="H418" s="66" t="s">
        <v>39</v>
      </c>
      <c r="I418" s="66" t="s">
        <v>70</v>
      </c>
      <c r="J418" s="66" t="s">
        <v>70</v>
      </c>
      <c r="K418" s="66">
        <v>31.7</v>
      </c>
      <c r="L418" s="297">
        <f t="shared" si="28"/>
        <v>0</v>
      </c>
      <c r="M418" s="219" t="s">
        <v>493</v>
      </c>
      <c r="N418" s="218">
        <f>IF(OR(M418="nio",M418="eigen dienst"),0,IF(M418&gt;0,M418*K418/O418,0))*VLOOKUP(B418,'2-Kosten per locatie'!$A$14:$C$34,3,FALSE)</f>
        <v>0</v>
      </c>
      <c r="O418" s="298">
        <f>IF(OR(M418="nio",M418="eigen dienst"),0,IF(M418&gt;0,VLOOKUP(H418,'3-Productie normen'!A:J,VLOOKUP(M418,'3-Productie normen'!$B$34:$C$35,2,FALSE),FALSE)))</f>
        <v>0</v>
      </c>
      <c r="P418" s="299" t="str">
        <f>VLOOKUP(H418,'3-Productie normen'!A:L,12,FALSE)</f>
        <v>V</v>
      </c>
      <c r="Q418" s="299"/>
      <c r="S418" s="300">
        <f t="shared" si="29"/>
        <v>0</v>
      </c>
    </row>
    <row r="419" spans="1:19" ht="14.15" hidden="1" customHeight="1">
      <c r="A419" s="70">
        <v>419</v>
      </c>
      <c r="B419" s="66" t="s">
        <v>208</v>
      </c>
      <c r="C419" s="464" t="s">
        <v>480</v>
      </c>
      <c r="D419" s="464" t="s">
        <v>617</v>
      </c>
      <c r="E419" s="66" t="s">
        <v>587</v>
      </c>
      <c r="F419" s="66" t="s">
        <v>401</v>
      </c>
      <c r="G419" s="66" t="s">
        <v>411</v>
      </c>
      <c r="H419" s="66" t="s">
        <v>492</v>
      </c>
      <c r="I419" s="66" t="s">
        <v>70</v>
      </c>
      <c r="J419" s="66" t="s">
        <v>70</v>
      </c>
      <c r="K419" s="66">
        <v>18.100000000000001</v>
      </c>
      <c r="L419" s="297">
        <f t="shared" si="28"/>
        <v>0</v>
      </c>
      <c r="M419" s="219" t="s">
        <v>491</v>
      </c>
      <c r="N419" s="218">
        <f>IF(OR(M419="nio",M419="eigen dienst"),0,IF(M419&gt;0,M419*K419/O419,0))*VLOOKUP(B419,'2-Kosten per locatie'!$A$14:$C$34,3,FALSE)</f>
        <v>0</v>
      </c>
      <c r="O419" s="298">
        <f>IF(OR(M419="nio",M419="eigen dienst"),0,IF(M419&gt;0,VLOOKUP(H419,'3-Productie normen'!A:J,VLOOKUP(M419,'3-Productie normen'!$B$34:$C$35,2,FALSE),FALSE)))</f>
        <v>0</v>
      </c>
      <c r="P419" s="299">
        <f>VLOOKUP(H419,'3-Productie normen'!A:L,12,FALSE)</f>
        <v>0</v>
      </c>
      <c r="Q419" s="299"/>
      <c r="S419" s="300">
        <f t="shared" si="29"/>
        <v>0</v>
      </c>
    </row>
    <row r="420" spans="1:19" ht="14.15" hidden="1" customHeight="1">
      <c r="A420" s="70">
        <v>420</v>
      </c>
      <c r="B420" s="66" t="s">
        <v>208</v>
      </c>
      <c r="C420" s="464" t="s">
        <v>480</v>
      </c>
      <c r="D420" s="464" t="s">
        <v>617</v>
      </c>
      <c r="E420" s="66" t="s">
        <v>587</v>
      </c>
      <c r="F420" s="66" t="s">
        <v>402</v>
      </c>
      <c r="G420" s="66" t="s">
        <v>415</v>
      </c>
      <c r="H420" s="66" t="s">
        <v>492</v>
      </c>
      <c r="I420" s="66" t="s">
        <v>70</v>
      </c>
      <c r="J420" s="66" t="s">
        <v>70</v>
      </c>
      <c r="K420" s="66">
        <v>2.1</v>
      </c>
      <c r="L420" s="297">
        <f t="shared" si="28"/>
        <v>0</v>
      </c>
      <c r="M420" s="219" t="s">
        <v>491</v>
      </c>
      <c r="N420" s="218">
        <f>IF(OR(M420="nio",M420="eigen dienst"),0,IF(M420&gt;0,M420*K420/O420,0))*VLOOKUP(B420,'2-Kosten per locatie'!$A$14:$C$34,3,FALSE)</f>
        <v>0</v>
      </c>
      <c r="O420" s="298">
        <f>IF(OR(M420="nio",M420="eigen dienst"),0,IF(M420&gt;0,VLOOKUP(H420,'3-Productie normen'!A:J,VLOOKUP(M420,'3-Productie normen'!$B$34:$C$35,2,FALSE),FALSE)))</f>
        <v>0</v>
      </c>
      <c r="P420" s="299">
        <f>VLOOKUP(H420,'3-Productie normen'!A:L,12,FALSE)</f>
        <v>0</v>
      </c>
      <c r="Q420" s="299"/>
      <c r="S420" s="300">
        <f t="shared" si="29"/>
        <v>0</v>
      </c>
    </row>
    <row r="421" spans="1:19" ht="14.15" customHeight="1">
      <c r="A421" s="70">
        <v>421</v>
      </c>
      <c r="B421" s="66" t="s">
        <v>208</v>
      </c>
      <c r="C421" s="464" t="s">
        <v>480</v>
      </c>
      <c r="D421" s="464" t="s">
        <v>617</v>
      </c>
      <c r="E421" s="66" t="s">
        <v>587</v>
      </c>
      <c r="F421" s="66" t="s">
        <v>403</v>
      </c>
      <c r="G421" s="66" t="s">
        <v>407</v>
      </c>
      <c r="H421" s="66" t="s">
        <v>37</v>
      </c>
      <c r="I421" s="66" t="s">
        <v>463</v>
      </c>
      <c r="J421" s="66" t="s">
        <v>179</v>
      </c>
      <c r="K421" s="66">
        <v>7.9</v>
      </c>
      <c r="L421" s="297">
        <f t="shared" si="28"/>
        <v>0</v>
      </c>
      <c r="M421" s="219" t="s">
        <v>493</v>
      </c>
      <c r="N421" s="218">
        <f>IF(OR(M421="nio",M421="eigen dienst"),0,IF(M421&gt;0,M421*K421/O421,0))*VLOOKUP(B421,'2-Kosten per locatie'!$A$14:$C$34,3,FALSE)</f>
        <v>0</v>
      </c>
      <c r="O421" s="298">
        <f>IF(OR(M421="nio",M421="eigen dienst"),0,IF(M421&gt;0,VLOOKUP(H421,'3-Productie normen'!A:J,VLOOKUP(M421,'3-Productie normen'!$B$34:$C$35,2,FALSE),FALSE)))</f>
        <v>0</v>
      </c>
      <c r="P421" s="299" t="str">
        <f>VLOOKUP(H421,'3-Productie normen'!A:L,12,FALSE)</f>
        <v>S</v>
      </c>
      <c r="Q421" s="299"/>
      <c r="S421" s="300">
        <f t="shared" si="29"/>
        <v>0</v>
      </c>
    </row>
    <row r="422" spans="1:19" ht="14.15" customHeight="1">
      <c r="A422" s="70">
        <v>422</v>
      </c>
      <c r="B422" s="66" t="s">
        <v>208</v>
      </c>
      <c r="C422" s="464" t="s">
        <v>480</v>
      </c>
      <c r="D422" s="464" t="s">
        <v>617</v>
      </c>
      <c r="E422" s="66" t="s">
        <v>587</v>
      </c>
      <c r="F422" s="66" t="s">
        <v>404</v>
      </c>
      <c r="G422" s="66" t="s">
        <v>407</v>
      </c>
      <c r="H422" s="66" t="s">
        <v>37</v>
      </c>
      <c r="I422" s="66" t="s">
        <v>463</v>
      </c>
      <c r="J422" s="66" t="s">
        <v>179</v>
      </c>
      <c r="K422" s="66">
        <v>8.6999999999999993</v>
      </c>
      <c r="L422" s="297">
        <f t="shared" si="28"/>
        <v>0</v>
      </c>
      <c r="M422" s="219" t="s">
        <v>493</v>
      </c>
      <c r="N422" s="218">
        <f>IF(OR(M422="nio",M422="eigen dienst"),0,IF(M422&gt;0,M422*K422/O422,0))*VLOOKUP(B422,'2-Kosten per locatie'!$A$14:$C$34,3,FALSE)</f>
        <v>0</v>
      </c>
      <c r="O422" s="298">
        <f>IF(OR(M422="nio",M422="eigen dienst"),0,IF(M422&gt;0,VLOOKUP(H422,'3-Productie normen'!A:J,VLOOKUP(M422,'3-Productie normen'!$B$34:$C$35,2,FALSE),FALSE)))</f>
        <v>0</v>
      </c>
      <c r="P422" s="299" t="str">
        <f>VLOOKUP(H422,'3-Productie normen'!A:L,12,FALSE)</f>
        <v>S</v>
      </c>
      <c r="Q422" s="299"/>
      <c r="S422" s="300">
        <f t="shared" si="29"/>
        <v>0</v>
      </c>
    </row>
    <row r="423" spans="1:19" ht="14.15" customHeight="1">
      <c r="A423" s="70">
        <v>423</v>
      </c>
      <c r="B423" s="66" t="s">
        <v>208</v>
      </c>
      <c r="C423" s="464" t="s">
        <v>480</v>
      </c>
      <c r="D423" s="464" t="s">
        <v>617</v>
      </c>
      <c r="E423" s="66" t="s">
        <v>587</v>
      </c>
      <c r="F423" s="66" t="s">
        <v>228</v>
      </c>
      <c r="G423" s="66" t="s">
        <v>409</v>
      </c>
      <c r="H423" s="66" t="s">
        <v>35</v>
      </c>
      <c r="I423" s="66" t="s">
        <v>70</v>
      </c>
      <c r="J423" s="66" t="s">
        <v>70</v>
      </c>
      <c r="K423" s="66">
        <v>15.2</v>
      </c>
      <c r="L423" s="297">
        <f t="shared" si="28"/>
        <v>0</v>
      </c>
      <c r="M423" s="219" t="s">
        <v>493</v>
      </c>
      <c r="N423" s="218">
        <f>IF(OR(M423="nio",M423="eigen dienst"),0,IF(M423&gt;0,M423*K423/O423,0))*VLOOKUP(B423,'2-Kosten per locatie'!$A$14:$C$34,3,FALSE)</f>
        <v>0</v>
      </c>
      <c r="O423" s="298">
        <f>IF(OR(M423="nio",M423="eigen dienst"),0,IF(M423&gt;0,VLOOKUP(H423,'3-Productie normen'!A:J,VLOOKUP(M423,'3-Productie normen'!$B$34:$C$35,2,FALSE),FALSE)))</f>
        <v>0</v>
      </c>
      <c r="P423" s="299" t="str">
        <f>VLOOKUP(H423,'3-Productie normen'!A:L,12,FALSE)</f>
        <v>B</v>
      </c>
      <c r="Q423" s="299"/>
      <c r="S423" s="300">
        <f t="shared" si="29"/>
        <v>0</v>
      </c>
    </row>
    <row r="424" spans="1:19" ht="14.15" customHeight="1">
      <c r="A424" s="70">
        <v>424</v>
      </c>
      <c r="B424" s="66" t="s">
        <v>208</v>
      </c>
      <c r="C424" s="464" t="s">
        <v>480</v>
      </c>
      <c r="D424" s="464" t="s">
        <v>617</v>
      </c>
      <c r="E424" s="66" t="s">
        <v>587</v>
      </c>
      <c r="F424" s="66" t="s">
        <v>229</v>
      </c>
      <c r="G424" s="66" t="s">
        <v>405</v>
      </c>
      <c r="H424" s="66" t="s">
        <v>39</v>
      </c>
      <c r="I424" s="66" t="s">
        <v>70</v>
      </c>
      <c r="J424" s="66" t="s">
        <v>70</v>
      </c>
      <c r="K424" s="66">
        <v>5</v>
      </c>
      <c r="L424" s="297">
        <f t="shared" si="28"/>
        <v>0</v>
      </c>
      <c r="M424" s="219" t="s">
        <v>493</v>
      </c>
      <c r="N424" s="218">
        <f>IF(OR(M424="nio",M424="eigen dienst"),0,IF(M424&gt;0,M424*K424/O424,0))*VLOOKUP(B424,'2-Kosten per locatie'!$A$14:$C$34,3,FALSE)</f>
        <v>0</v>
      </c>
      <c r="O424" s="298">
        <f>IF(OR(M424="nio",M424="eigen dienst"),0,IF(M424&gt;0,VLOOKUP(H424,'3-Productie normen'!A:J,VLOOKUP(M424,'3-Productie normen'!$B$34:$C$35,2,FALSE),FALSE)))</f>
        <v>0</v>
      </c>
      <c r="P424" s="299" t="str">
        <f>VLOOKUP(H424,'3-Productie normen'!A:L,12,FALSE)</f>
        <v>V</v>
      </c>
      <c r="Q424" s="299"/>
      <c r="S424" s="300">
        <f t="shared" si="29"/>
        <v>0</v>
      </c>
    </row>
    <row r="425" spans="1:19" ht="14.15" customHeight="1">
      <c r="A425" s="70">
        <v>425</v>
      </c>
      <c r="B425" s="66" t="s">
        <v>208</v>
      </c>
      <c r="C425" s="464" t="s">
        <v>480</v>
      </c>
      <c r="D425" s="464" t="s">
        <v>617</v>
      </c>
      <c r="E425" s="66" t="s">
        <v>587</v>
      </c>
      <c r="F425" s="66" t="s">
        <v>230</v>
      </c>
      <c r="G425" s="66" t="s">
        <v>409</v>
      </c>
      <c r="H425" s="66" t="s">
        <v>35</v>
      </c>
      <c r="I425" s="66" t="s">
        <v>70</v>
      </c>
      <c r="J425" s="66" t="s">
        <v>70</v>
      </c>
      <c r="K425" s="66">
        <v>13.1</v>
      </c>
      <c r="L425" s="297">
        <f t="shared" si="28"/>
        <v>0</v>
      </c>
      <c r="M425" s="219" t="s">
        <v>493</v>
      </c>
      <c r="N425" s="218">
        <f>IF(OR(M425="nio",M425="eigen dienst"),0,IF(M425&gt;0,M425*K425/O425,0))*VLOOKUP(B425,'2-Kosten per locatie'!$A$14:$C$34,3,FALSE)</f>
        <v>0</v>
      </c>
      <c r="O425" s="298">
        <f>IF(OR(M425="nio",M425="eigen dienst"),0,IF(M425&gt;0,VLOOKUP(H425,'3-Productie normen'!A:J,VLOOKUP(M425,'3-Productie normen'!$B$34:$C$35,2,FALSE),FALSE)))</f>
        <v>0</v>
      </c>
      <c r="P425" s="299" t="str">
        <f>VLOOKUP(H425,'3-Productie normen'!A:L,12,FALSE)</f>
        <v>B</v>
      </c>
      <c r="Q425" s="299"/>
      <c r="S425" s="300">
        <f t="shared" si="29"/>
        <v>0</v>
      </c>
    </row>
    <row r="426" spans="1:19" ht="14.15" customHeight="1">
      <c r="A426" s="70">
        <v>426</v>
      </c>
      <c r="B426" s="66" t="s">
        <v>208</v>
      </c>
      <c r="C426" s="464" t="s">
        <v>480</v>
      </c>
      <c r="D426" s="464" t="s">
        <v>617</v>
      </c>
      <c r="E426" s="66" t="s">
        <v>587</v>
      </c>
      <c r="F426" s="66" t="s">
        <v>231</v>
      </c>
      <c r="G426" s="66" t="s">
        <v>425</v>
      </c>
      <c r="H426" s="66" t="s">
        <v>37</v>
      </c>
      <c r="I426" s="66" t="s">
        <v>463</v>
      </c>
      <c r="J426" s="66" t="s">
        <v>179</v>
      </c>
      <c r="K426" s="66">
        <v>4.0999999999999996</v>
      </c>
      <c r="L426" s="297">
        <f t="shared" si="28"/>
        <v>0</v>
      </c>
      <c r="M426" s="219" t="s">
        <v>493</v>
      </c>
      <c r="N426" s="218">
        <f>IF(OR(M426="nio",M426="eigen dienst"),0,IF(M426&gt;0,M426*K426/O426,0))*VLOOKUP(B426,'2-Kosten per locatie'!$A$14:$C$34,3,FALSE)</f>
        <v>0</v>
      </c>
      <c r="O426" s="298">
        <f>IF(OR(M426="nio",M426="eigen dienst"),0,IF(M426&gt;0,VLOOKUP(H426,'3-Productie normen'!A:J,VLOOKUP(M426,'3-Productie normen'!$B$34:$C$35,2,FALSE),FALSE)))</f>
        <v>0</v>
      </c>
      <c r="P426" s="299" t="str">
        <f>VLOOKUP(H426,'3-Productie normen'!A:L,12,FALSE)</f>
        <v>S</v>
      </c>
      <c r="Q426" s="299"/>
      <c r="S426" s="300">
        <f t="shared" si="29"/>
        <v>0</v>
      </c>
    </row>
    <row r="427" spans="1:19" ht="14.15" hidden="1" customHeight="1">
      <c r="A427" s="70">
        <v>427</v>
      </c>
      <c r="B427" s="66" t="s">
        <v>208</v>
      </c>
      <c r="C427" s="464" t="s">
        <v>480</v>
      </c>
      <c r="D427" s="464" t="s">
        <v>617</v>
      </c>
      <c r="E427" s="66" t="s">
        <v>587</v>
      </c>
      <c r="F427" s="66" t="s">
        <v>232</v>
      </c>
      <c r="G427" s="66" t="s">
        <v>411</v>
      </c>
      <c r="H427" s="66" t="s">
        <v>492</v>
      </c>
      <c r="I427" s="66" t="s">
        <v>70</v>
      </c>
      <c r="J427" s="66" t="s">
        <v>70</v>
      </c>
      <c r="K427" s="66">
        <v>8.1</v>
      </c>
      <c r="L427" s="297">
        <f t="shared" si="28"/>
        <v>0</v>
      </c>
      <c r="M427" s="219" t="s">
        <v>491</v>
      </c>
      <c r="N427" s="218">
        <f>IF(OR(M427="nio",M427="eigen dienst"),0,IF(M427&gt;0,M427*K427/O427,0))*VLOOKUP(B427,'2-Kosten per locatie'!$A$14:$C$34,3,FALSE)</f>
        <v>0</v>
      </c>
      <c r="O427" s="298">
        <f>IF(OR(M427="nio",M427="eigen dienst"),0,IF(M427&gt;0,VLOOKUP(H427,'3-Productie normen'!A:J,VLOOKUP(M427,'3-Productie normen'!$B$34:$C$35,2,FALSE),FALSE)))</f>
        <v>0</v>
      </c>
      <c r="P427" s="299">
        <f>VLOOKUP(H427,'3-Productie normen'!A:L,12,FALSE)</f>
        <v>0</v>
      </c>
      <c r="Q427" s="299"/>
      <c r="S427" s="300">
        <f t="shared" si="29"/>
        <v>0</v>
      </c>
    </row>
    <row r="428" spans="1:19" ht="14.15" customHeight="1">
      <c r="A428" s="70">
        <v>428</v>
      </c>
      <c r="B428" s="66" t="s">
        <v>208</v>
      </c>
      <c r="C428" s="464" t="s">
        <v>480</v>
      </c>
      <c r="D428" s="464" t="s">
        <v>617</v>
      </c>
      <c r="E428" s="66" t="s">
        <v>587</v>
      </c>
      <c r="F428" s="66" t="s">
        <v>233</v>
      </c>
      <c r="G428" s="66" t="s">
        <v>405</v>
      </c>
      <c r="H428" s="66" t="s">
        <v>39</v>
      </c>
      <c r="I428" s="66" t="s">
        <v>70</v>
      </c>
      <c r="J428" s="66" t="s">
        <v>70</v>
      </c>
      <c r="K428" s="66">
        <v>59.1</v>
      </c>
      <c r="L428" s="297">
        <f t="shared" si="28"/>
        <v>0</v>
      </c>
      <c r="M428" s="219" t="s">
        <v>493</v>
      </c>
      <c r="N428" s="218">
        <f>IF(OR(M428="nio",M428="eigen dienst"),0,IF(M428&gt;0,M428*K428/O428,0))*VLOOKUP(B428,'2-Kosten per locatie'!$A$14:$C$34,3,FALSE)</f>
        <v>0</v>
      </c>
      <c r="O428" s="298">
        <f>IF(OR(M428="nio",M428="eigen dienst"),0,IF(M428&gt;0,VLOOKUP(H428,'3-Productie normen'!A:J,VLOOKUP(M428,'3-Productie normen'!$B$34:$C$35,2,FALSE),FALSE)))</f>
        <v>0</v>
      </c>
      <c r="P428" s="299" t="str">
        <f>VLOOKUP(H428,'3-Productie normen'!A:L,12,FALSE)</f>
        <v>V</v>
      </c>
      <c r="Q428" s="299"/>
      <c r="S428" s="300">
        <f t="shared" si="29"/>
        <v>0</v>
      </c>
    </row>
    <row r="429" spans="1:19" ht="14.15" customHeight="1">
      <c r="A429" s="70">
        <v>429</v>
      </c>
      <c r="B429" s="66" t="s">
        <v>208</v>
      </c>
      <c r="C429" s="464" t="s">
        <v>480</v>
      </c>
      <c r="D429" s="464" t="s">
        <v>617</v>
      </c>
      <c r="E429" s="66" t="s">
        <v>587</v>
      </c>
      <c r="F429" s="66" t="s">
        <v>234</v>
      </c>
      <c r="G429" s="66" t="s">
        <v>408</v>
      </c>
      <c r="H429" s="66" t="s">
        <v>469</v>
      </c>
      <c r="I429" s="66" t="s">
        <v>70</v>
      </c>
      <c r="J429" s="66" t="s">
        <v>70</v>
      </c>
      <c r="K429" s="66">
        <v>49.6</v>
      </c>
      <c r="L429" s="297">
        <f t="shared" si="28"/>
        <v>0</v>
      </c>
      <c r="M429" s="219" t="s">
        <v>493</v>
      </c>
      <c r="N429" s="218">
        <f>IF(OR(M429="nio",M429="eigen dienst"),0,IF(M429&gt;0,M429*K429/O429,0))*VLOOKUP(B429,'2-Kosten per locatie'!$A$14:$C$34,3,FALSE)</f>
        <v>0</v>
      </c>
      <c r="O429" s="298">
        <f>IF(OR(M429="nio",M429="eigen dienst"),0,IF(M429&gt;0,VLOOKUP(H429,'3-Productie normen'!A:J,VLOOKUP(M429,'3-Productie normen'!$B$34:$C$35,2,FALSE),FALSE)))</f>
        <v>0</v>
      </c>
      <c r="P429" s="299" t="str">
        <f>VLOOKUP(H429,'3-Productie normen'!A:L,12,FALSE)</f>
        <v>L</v>
      </c>
      <c r="Q429" s="299"/>
      <c r="S429" s="300">
        <f t="shared" si="29"/>
        <v>0</v>
      </c>
    </row>
    <row r="430" spans="1:19" ht="14.15" customHeight="1">
      <c r="A430" s="70">
        <v>430</v>
      </c>
      <c r="B430" s="66" t="s">
        <v>208</v>
      </c>
      <c r="C430" s="464" t="s">
        <v>480</v>
      </c>
      <c r="D430" s="464" t="s">
        <v>617</v>
      </c>
      <c r="E430" s="66" t="s">
        <v>587</v>
      </c>
      <c r="F430" s="66" t="s">
        <v>235</v>
      </c>
      <c r="G430" s="66" t="s">
        <v>408</v>
      </c>
      <c r="H430" s="66" t="s">
        <v>469</v>
      </c>
      <c r="I430" s="66" t="s">
        <v>70</v>
      </c>
      <c r="J430" s="66" t="s">
        <v>70</v>
      </c>
      <c r="K430" s="66">
        <v>59.9</v>
      </c>
      <c r="L430" s="297">
        <f t="shared" si="28"/>
        <v>0</v>
      </c>
      <c r="M430" s="219" t="s">
        <v>493</v>
      </c>
      <c r="N430" s="218">
        <f>IF(OR(M430="nio",M430="eigen dienst"),0,IF(M430&gt;0,M430*K430/O430,0))*VLOOKUP(B430,'2-Kosten per locatie'!$A$14:$C$34,3,FALSE)</f>
        <v>0</v>
      </c>
      <c r="O430" s="298">
        <f>IF(OR(M430="nio",M430="eigen dienst"),0,IF(M430&gt;0,VLOOKUP(H430,'3-Productie normen'!A:J,VLOOKUP(M430,'3-Productie normen'!$B$34:$C$35,2,FALSE),FALSE)))</f>
        <v>0</v>
      </c>
      <c r="P430" s="299" t="str">
        <f>VLOOKUP(H430,'3-Productie normen'!A:L,12,FALSE)</f>
        <v>L</v>
      </c>
      <c r="Q430" s="299"/>
      <c r="S430" s="300">
        <f t="shared" si="29"/>
        <v>0</v>
      </c>
    </row>
    <row r="431" spans="1:19" ht="14.15" customHeight="1">
      <c r="A431" s="70">
        <v>431</v>
      </c>
      <c r="B431" s="66" t="s">
        <v>208</v>
      </c>
      <c r="C431" s="464" t="s">
        <v>480</v>
      </c>
      <c r="D431" s="464" t="s">
        <v>617</v>
      </c>
      <c r="E431" s="66" t="s">
        <v>587</v>
      </c>
      <c r="F431" s="66" t="s">
        <v>236</v>
      </c>
      <c r="G431" s="66" t="s">
        <v>408</v>
      </c>
      <c r="H431" s="66" t="s">
        <v>469</v>
      </c>
      <c r="I431" s="66" t="s">
        <v>70</v>
      </c>
      <c r="J431" s="66" t="s">
        <v>70</v>
      </c>
      <c r="K431" s="66">
        <v>52.7</v>
      </c>
      <c r="L431" s="297">
        <f t="shared" si="28"/>
        <v>0</v>
      </c>
      <c r="M431" s="219" t="s">
        <v>493</v>
      </c>
      <c r="N431" s="218">
        <f>IF(OR(M431="nio",M431="eigen dienst"),0,IF(M431&gt;0,M431*K431/O431,0))*VLOOKUP(B431,'2-Kosten per locatie'!$A$14:$C$34,3,FALSE)</f>
        <v>0</v>
      </c>
      <c r="O431" s="298">
        <f>IF(OR(M431="nio",M431="eigen dienst"),0,IF(M431&gt;0,VLOOKUP(H431,'3-Productie normen'!A:J,VLOOKUP(M431,'3-Productie normen'!$B$34:$C$35,2,FALSE),FALSE)))</f>
        <v>0</v>
      </c>
      <c r="P431" s="299" t="str">
        <f>VLOOKUP(H431,'3-Productie normen'!A:L,12,FALSE)</f>
        <v>L</v>
      </c>
      <c r="Q431" s="299"/>
      <c r="S431" s="300">
        <f t="shared" si="29"/>
        <v>0</v>
      </c>
    </row>
    <row r="432" spans="1:19" ht="14.15" customHeight="1">
      <c r="A432" s="70">
        <v>432</v>
      </c>
      <c r="B432" s="66" t="s">
        <v>208</v>
      </c>
      <c r="C432" s="464" t="s">
        <v>480</v>
      </c>
      <c r="D432" s="464" t="s">
        <v>617</v>
      </c>
      <c r="E432" s="66" t="s">
        <v>587</v>
      </c>
      <c r="F432" s="66" t="s">
        <v>237</v>
      </c>
      <c r="G432" s="66" t="s">
        <v>586</v>
      </c>
      <c r="H432" s="66" t="s">
        <v>48</v>
      </c>
      <c r="I432" s="66" t="s">
        <v>72</v>
      </c>
      <c r="J432" s="66" t="s">
        <v>200</v>
      </c>
      <c r="K432" s="66">
        <v>17.399999999999999</v>
      </c>
      <c r="L432" s="297">
        <f t="shared" si="28"/>
        <v>0</v>
      </c>
      <c r="M432" s="219" t="s">
        <v>493</v>
      </c>
      <c r="N432" s="218">
        <f>IF(OR(M432="nio",M432="eigen dienst"),0,IF(M432&gt;0,M432*K432/O432,0))*VLOOKUP(B432,'2-Kosten per locatie'!$A$14:$C$34,3,FALSE)</f>
        <v>0</v>
      </c>
      <c r="O432" s="298">
        <f>IF(OR(M432="nio",M432="eigen dienst"),0,IF(M432&gt;0,VLOOKUP(H432,'3-Productie normen'!A:J,VLOOKUP(M432,'3-Productie normen'!$B$34:$C$35,2,FALSE),FALSE)))</f>
        <v>0</v>
      </c>
      <c r="P432" s="299" t="str">
        <f>VLOOKUP(H432,'3-Productie normen'!A:L,12,FALSE)</f>
        <v>V</v>
      </c>
      <c r="Q432" s="299"/>
      <c r="S432" s="300">
        <f t="shared" si="29"/>
        <v>0</v>
      </c>
    </row>
    <row r="433" spans="1:19" ht="14.15" hidden="1" customHeight="1">
      <c r="A433" s="70">
        <v>433</v>
      </c>
      <c r="B433" s="66" t="s">
        <v>208</v>
      </c>
      <c r="C433" s="464" t="s">
        <v>480</v>
      </c>
      <c r="D433" s="464" t="s">
        <v>617</v>
      </c>
      <c r="E433" s="66" t="s">
        <v>587</v>
      </c>
      <c r="F433" s="66" t="s">
        <v>238</v>
      </c>
      <c r="G433" s="66" t="s">
        <v>588</v>
      </c>
      <c r="H433" s="66" t="s">
        <v>47</v>
      </c>
      <c r="I433" s="66" t="s">
        <v>460</v>
      </c>
      <c r="J433" s="66" t="s">
        <v>201</v>
      </c>
      <c r="K433" s="66">
        <v>29.3</v>
      </c>
      <c r="L433" s="297">
        <f t="shared" si="28"/>
        <v>0</v>
      </c>
      <c r="M433" s="219" t="s">
        <v>491</v>
      </c>
      <c r="N433" s="218">
        <f>IF(OR(M433="nio",M433="eigen dienst"),0,IF(M433&gt;0,M433*K433/O433,0))*VLOOKUP(B433,'2-Kosten per locatie'!$A$14:$C$34,3,FALSE)</f>
        <v>0</v>
      </c>
      <c r="O433" s="298">
        <f>IF(OR(M433="nio",M433="eigen dienst"),0,IF(M433&gt;0,VLOOKUP(H433,'3-Productie normen'!A:J,VLOOKUP(M433,'3-Productie normen'!$B$34:$C$35,2,FALSE),FALSE)))</f>
        <v>0</v>
      </c>
      <c r="P433" s="299" t="str">
        <f>VLOOKUP(H433,'3-Productie normen'!A:L,12,FALSE)</f>
        <v>V</v>
      </c>
      <c r="Q433" s="299"/>
      <c r="S433" s="300">
        <f t="shared" si="29"/>
        <v>0</v>
      </c>
    </row>
    <row r="434" spans="1:19" ht="14.15" hidden="1" customHeight="1">
      <c r="A434" s="70">
        <v>434</v>
      </c>
      <c r="B434" s="66" t="s">
        <v>208</v>
      </c>
      <c r="C434" s="464" t="s">
        <v>480</v>
      </c>
      <c r="D434" s="464" t="s">
        <v>617</v>
      </c>
      <c r="E434" s="66" t="s">
        <v>587</v>
      </c>
      <c r="F434" s="66" t="s">
        <v>239</v>
      </c>
      <c r="G434" s="66" t="s">
        <v>418</v>
      </c>
      <c r="H434" s="66" t="s">
        <v>492</v>
      </c>
      <c r="I434" s="66" t="s">
        <v>72</v>
      </c>
      <c r="J434" s="66" t="s">
        <v>200</v>
      </c>
      <c r="K434" s="66">
        <v>10.3</v>
      </c>
      <c r="L434" s="297">
        <f t="shared" si="28"/>
        <v>0</v>
      </c>
      <c r="M434" s="219" t="s">
        <v>491</v>
      </c>
      <c r="N434" s="218">
        <f>IF(OR(M434="nio",M434="eigen dienst"),0,IF(M434&gt;0,M434*K434/O434,0))*VLOOKUP(B434,'2-Kosten per locatie'!$A$14:$C$34,3,FALSE)</f>
        <v>0</v>
      </c>
      <c r="O434" s="298">
        <f>IF(OR(M434="nio",M434="eigen dienst"),0,IF(M434&gt;0,VLOOKUP(H434,'3-Productie normen'!A:J,VLOOKUP(M434,'3-Productie normen'!$B$34:$C$35,2,FALSE),FALSE)))</f>
        <v>0</v>
      </c>
      <c r="P434" s="299">
        <f>VLOOKUP(H434,'3-Productie normen'!A:L,12,FALSE)</f>
        <v>0</v>
      </c>
      <c r="Q434" s="299"/>
      <c r="S434" s="300">
        <f t="shared" si="29"/>
        <v>0</v>
      </c>
    </row>
    <row r="435" spans="1:19" ht="14.15" customHeight="1">
      <c r="A435" s="70">
        <v>435</v>
      </c>
      <c r="B435" s="66" t="s">
        <v>208</v>
      </c>
      <c r="C435" s="464" t="s">
        <v>480</v>
      </c>
      <c r="D435" s="464" t="s">
        <v>617</v>
      </c>
      <c r="E435" s="66" t="s">
        <v>589</v>
      </c>
      <c r="F435" s="66" t="s">
        <v>312</v>
      </c>
      <c r="G435" s="66" t="s">
        <v>434</v>
      </c>
      <c r="H435" s="66" t="s">
        <v>35</v>
      </c>
      <c r="I435" s="66" t="s">
        <v>70</v>
      </c>
      <c r="J435" s="66" t="s">
        <v>70</v>
      </c>
      <c r="K435" s="66">
        <v>10.199999999999999</v>
      </c>
      <c r="L435" s="297">
        <f t="shared" si="28"/>
        <v>0</v>
      </c>
      <c r="M435" s="219" t="s">
        <v>493</v>
      </c>
      <c r="N435" s="218">
        <f>IF(OR(M435="nio",M435="eigen dienst"),0,IF(M435&gt;0,M435*K435/O435,0))*VLOOKUP(B435,'2-Kosten per locatie'!$A$14:$C$34,3,FALSE)</f>
        <v>0</v>
      </c>
      <c r="O435" s="298">
        <f>IF(OR(M435="nio",M435="eigen dienst"),0,IF(M435&gt;0,VLOOKUP(H435,'3-Productie normen'!A:J,VLOOKUP(M435,'3-Productie normen'!$B$34:$C$35,2,FALSE),FALSE)))</f>
        <v>0</v>
      </c>
      <c r="P435" s="299" t="str">
        <f>VLOOKUP(H435,'3-Productie normen'!A:L,12,FALSE)</f>
        <v>B</v>
      </c>
      <c r="Q435" s="299"/>
      <c r="S435" s="300">
        <f t="shared" si="29"/>
        <v>0</v>
      </c>
    </row>
    <row r="436" spans="1:19" ht="14.15" customHeight="1">
      <c r="A436" s="70">
        <v>436</v>
      </c>
      <c r="B436" s="66" t="s">
        <v>208</v>
      </c>
      <c r="C436" s="464" t="s">
        <v>480</v>
      </c>
      <c r="D436" s="464" t="s">
        <v>617</v>
      </c>
      <c r="E436" s="66" t="s">
        <v>589</v>
      </c>
      <c r="F436" s="66" t="s">
        <v>386</v>
      </c>
      <c r="G436" s="66" t="s">
        <v>451</v>
      </c>
      <c r="H436" s="66" t="s">
        <v>43</v>
      </c>
      <c r="I436" s="66" t="s">
        <v>70</v>
      </c>
      <c r="J436" s="66" t="s">
        <v>70</v>
      </c>
      <c r="K436" s="66">
        <v>32.1</v>
      </c>
      <c r="L436" s="297">
        <f t="shared" si="28"/>
        <v>0</v>
      </c>
      <c r="M436" s="219" t="s">
        <v>493</v>
      </c>
      <c r="N436" s="218">
        <f>IF(OR(M436="nio",M436="eigen dienst"),0,IF(M436&gt;0,M436*K436/O436,0))*VLOOKUP(B436,'2-Kosten per locatie'!$A$14:$C$34,3,FALSE)</f>
        <v>0</v>
      </c>
      <c r="O436" s="298">
        <f>IF(OR(M436="nio",M436="eigen dienst"),0,IF(M436&gt;0,VLOOKUP(H436,'3-Productie normen'!A:J,VLOOKUP(M436,'3-Productie normen'!$B$34:$C$35,2,FALSE),FALSE)))</f>
        <v>0</v>
      </c>
      <c r="P436" s="299" t="str">
        <f>VLOOKUP(H436,'3-Productie normen'!A:L,12,FALSE)</f>
        <v>B</v>
      </c>
      <c r="Q436" s="299"/>
      <c r="S436" s="300">
        <f t="shared" si="29"/>
        <v>0</v>
      </c>
    </row>
    <row r="437" spans="1:19" ht="14.15" customHeight="1">
      <c r="A437" s="70">
        <v>437</v>
      </c>
      <c r="B437" s="66" t="s">
        <v>208</v>
      </c>
      <c r="C437" s="464" t="s">
        <v>480</v>
      </c>
      <c r="D437" s="464" t="s">
        <v>617</v>
      </c>
      <c r="E437" s="66" t="s">
        <v>589</v>
      </c>
      <c r="F437" s="66" t="s">
        <v>276</v>
      </c>
      <c r="G437" s="66" t="s">
        <v>405</v>
      </c>
      <c r="H437" s="66" t="s">
        <v>39</v>
      </c>
      <c r="I437" s="66" t="s">
        <v>70</v>
      </c>
      <c r="J437" s="66" t="s">
        <v>70</v>
      </c>
      <c r="K437" s="66">
        <v>68.400000000000006</v>
      </c>
      <c r="L437" s="297">
        <f t="shared" si="28"/>
        <v>0</v>
      </c>
      <c r="M437" s="219" t="s">
        <v>493</v>
      </c>
      <c r="N437" s="218">
        <f>IF(OR(M437="nio",M437="eigen dienst"),0,IF(M437&gt;0,M437*K437/O437,0))*VLOOKUP(B437,'2-Kosten per locatie'!$A$14:$C$34,3,FALSE)</f>
        <v>0</v>
      </c>
      <c r="O437" s="298">
        <f>IF(OR(M437="nio",M437="eigen dienst"),0,IF(M437&gt;0,VLOOKUP(H437,'3-Productie normen'!A:J,VLOOKUP(M437,'3-Productie normen'!$B$34:$C$35,2,FALSE),FALSE)))</f>
        <v>0</v>
      </c>
      <c r="P437" s="299" t="str">
        <f>VLOOKUP(H437,'3-Productie normen'!A:L,12,FALSE)</f>
        <v>V</v>
      </c>
      <c r="Q437" s="299"/>
      <c r="S437" s="300">
        <f t="shared" si="29"/>
        <v>0</v>
      </c>
    </row>
    <row r="438" spans="1:19" ht="14.15" customHeight="1">
      <c r="A438" s="70">
        <v>438</v>
      </c>
      <c r="B438" s="66" t="s">
        <v>208</v>
      </c>
      <c r="C438" s="464" t="s">
        <v>480</v>
      </c>
      <c r="D438" s="464" t="s">
        <v>617</v>
      </c>
      <c r="E438" s="66" t="s">
        <v>589</v>
      </c>
      <c r="F438" s="66" t="s">
        <v>277</v>
      </c>
      <c r="G438" s="66" t="s">
        <v>409</v>
      </c>
      <c r="H438" s="66" t="s">
        <v>35</v>
      </c>
      <c r="I438" s="66" t="s">
        <v>70</v>
      </c>
      <c r="J438" s="66" t="s">
        <v>70</v>
      </c>
      <c r="K438" s="66">
        <v>21.5</v>
      </c>
      <c r="L438" s="297">
        <f t="shared" si="28"/>
        <v>0</v>
      </c>
      <c r="M438" s="219" t="s">
        <v>493</v>
      </c>
      <c r="N438" s="218">
        <f>IF(OR(M438="nio",M438="eigen dienst"),0,IF(M438&gt;0,M438*K438/O438,0))*VLOOKUP(B438,'2-Kosten per locatie'!$A$14:$C$34,3,FALSE)</f>
        <v>0</v>
      </c>
      <c r="O438" s="298">
        <f>IF(OR(M438="nio",M438="eigen dienst"),0,IF(M438&gt;0,VLOOKUP(H438,'3-Productie normen'!A:J,VLOOKUP(M438,'3-Productie normen'!$B$34:$C$35,2,FALSE),FALSE)))</f>
        <v>0</v>
      </c>
      <c r="P438" s="299" t="str">
        <f>VLOOKUP(H438,'3-Productie normen'!A:L,12,FALSE)</f>
        <v>B</v>
      </c>
      <c r="Q438" s="299"/>
      <c r="S438" s="300">
        <f t="shared" si="29"/>
        <v>0</v>
      </c>
    </row>
    <row r="439" spans="1:19" ht="14.15" hidden="1" customHeight="1">
      <c r="A439" s="70">
        <v>439</v>
      </c>
      <c r="B439" s="66" t="s">
        <v>208</v>
      </c>
      <c r="C439" s="464" t="s">
        <v>480</v>
      </c>
      <c r="D439" s="464" t="s">
        <v>617</v>
      </c>
      <c r="E439" s="66" t="s">
        <v>589</v>
      </c>
      <c r="F439" s="66" t="s">
        <v>590</v>
      </c>
      <c r="G439" s="66" t="s">
        <v>429</v>
      </c>
      <c r="H439" s="66" t="s">
        <v>492</v>
      </c>
      <c r="I439" s="66" t="s">
        <v>70</v>
      </c>
      <c r="J439" s="66" t="s">
        <v>70</v>
      </c>
      <c r="K439" s="66">
        <v>4.4000000000000004</v>
      </c>
      <c r="L439" s="297">
        <f t="shared" si="28"/>
        <v>0</v>
      </c>
      <c r="M439" s="219" t="s">
        <v>491</v>
      </c>
      <c r="N439" s="218">
        <f>IF(OR(M439="nio",M439="eigen dienst"),0,IF(M439&gt;0,M439*K439/O439,0))*VLOOKUP(B439,'2-Kosten per locatie'!$A$14:$C$34,3,FALSE)</f>
        <v>0</v>
      </c>
      <c r="O439" s="298">
        <f>IF(OR(M439="nio",M439="eigen dienst"),0,IF(M439&gt;0,VLOOKUP(H439,'3-Productie normen'!A:J,VLOOKUP(M439,'3-Productie normen'!$B$34:$C$35,2,FALSE),FALSE)))</f>
        <v>0</v>
      </c>
      <c r="P439" s="299">
        <f>VLOOKUP(H439,'3-Productie normen'!A:L,12,FALSE)</f>
        <v>0</v>
      </c>
      <c r="Q439" s="299"/>
      <c r="S439" s="300">
        <f t="shared" si="29"/>
        <v>0</v>
      </c>
    </row>
    <row r="440" spans="1:19" ht="14.15" customHeight="1">
      <c r="A440" s="70">
        <v>440</v>
      </c>
      <c r="B440" s="66" t="s">
        <v>208</v>
      </c>
      <c r="C440" s="464" t="s">
        <v>480</v>
      </c>
      <c r="D440" s="464" t="s">
        <v>617</v>
      </c>
      <c r="E440" s="66" t="s">
        <v>589</v>
      </c>
      <c r="F440" s="66" t="s">
        <v>278</v>
      </c>
      <c r="G440" s="66" t="s">
        <v>408</v>
      </c>
      <c r="H440" s="66" t="s">
        <v>469</v>
      </c>
      <c r="I440" s="66" t="s">
        <v>70</v>
      </c>
      <c r="J440" s="66" t="s">
        <v>70</v>
      </c>
      <c r="K440" s="66">
        <v>47.3</v>
      </c>
      <c r="L440" s="297">
        <f t="shared" ref="L440:L571" si="30">SUM(M440:M440)</f>
        <v>0</v>
      </c>
      <c r="M440" s="219" t="s">
        <v>493</v>
      </c>
      <c r="N440" s="218">
        <f>IF(OR(M440="nio",M440="eigen dienst"),0,IF(M440&gt;0,M440*K440/O440,0))*VLOOKUP(B440,'2-Kosten per locatie'!$A$14:$C$34,3,FALSE)</f>
        <v>0</v>
      </c>
      <c r="O440" s="298">
        <f>IF(OR(M440="nio",M440="eigen dienst"),0,IF(M440&gt;0,VLOOKUP(H440,'3-Productie normen'!A:J,VLOOKUP(M440,'3-Productie normen'!$B$34:$C$35,2,FALSE),FALSE)))</f>
        <v>0</v>
      </c>
      <c r="P440" s="299" t="str">
        <f>VLOOKUP(H440,'3-Productie normen'!A:L,12,FALSE)</f>
        <v>L</v>
      </c>
      <c r="Q440" s="299"/>
      <c r="S440" s="300">
        <f t="shared" ref="S440:S571" si="31">L440*K440</f>
        <v>0</v>
      </c>
    </row>
    <row r="441" spans="1:19" ht="14.15" hidden="1" customHeight="1">
      <c r="A441" s="70">
        <v>441</v>
      </c>
      <c r="B441" s="66" t="s">
        <v>208</v>
      </c>
      <c r="C441" s="464" t="s">
        <v>480</v>
      </c>
      <c r="D441" s="464" t="s">
        <v>617</v>
      </c>
      <c r="E441" s="66" t="s">
        <v>589</v>
      </c>
      <c r="F441" s="66" t="s">
        <v>279</v>
      </c>
      <c r="G441" s="66" t="s">
        <v>411</v>
      </c>
      <c r="H441" s="66" t="s">
        <v>492</v>
      </c>
      <c r="I441" s="66" t="s">
        <v>70</v>
      </c>
      <c r="J441" s="66" t="s">
        <v>70</v>
      </c>
      <c r="K441" s="66">
        <v>2.2000000000000002</v>
      </c>
      <c r="L441" s="297">
        <f t="shared" si="30"/>
        <v>0</v>
      </c>
      <c r="M441" s="219" t="s">
        <v>491</v>
      </c>
      <c r="N441" s="218">
        <f>IF(OR(M441="nio",M441="eigen dienst"),0,IF(M441&gt;0,M441*K441/O441,0))*VLOOKUP(B441,'2-Kosten per locatie'!$A$14:$C$34,3,FALSE)</f>
        <v>0</v>
      </c>
      <c r="O441" s="298">
        <f>IF(OR(M441="nio",M441="eigen dienst"),0,IF(M441&gt;0,VLOOKUP(H441,'3-Productie normen'!A:J,VLOOKUP(M441,'3-Productie normen'!$B$34:$C$35,2,FALSE),FALSE)))</f>
        <v>0</v>
      </c>
      <c r="P441" s="299">
        <f>VLOOKUP(H441,'3-Productie normen'!A:L,12,FALSE)</f>
        <v>0</v>
      </c>
      <c r="Q441" s="299"/>
      <c r="S441" s="300">
        <f t="shared" si="31"/>
        <v>0</v>
      </c>
    </row>
    <row r="442" spans="1:19" ht="14.15" customHeight="1">
      <c r="A442" s="70">
        <v>442</v>
      </c>
      <c r="B442" s="66" t="s">
        <v>208</v>
      </c>
      <c r="C442" s="464" t="s">
        <v>480</v>
      </c>
      <c r="D442" s="464" t="s">
        <v>617</v>
      </c>
      <c r="E442" s="66" t="s">
        <v>589</v>
      </c>
      <c r="F442" s="66" t="s">
        <v>280</v>
      </c>
      <c r="G442" s="66" t="s">
        <v>407</v>
      </c>
      <c r="H442" s="66" t="s">
        <v>37</v>
      </c>
      <c r="I442" s="66" t="s">
        <v>463</v>
      </c>
      <c r="J442" s="66" t="s">
        <v>179</v>
      </c>
      <c r="K442" s="66">
        <v>7.9</v>
      </c>
      <c r="L442" s="297">
        <f t="shared" si="30"/>
        <v>0</v>
      </c>
      <c r="M442" s="219" t="s">
        <v>493</v>
      </c>
      <c r="N442" s="218">
        <f>IF(OR(M442="nio",M442="eigen dienst"),0,IF(M442&gt;0,M442*K442/O442,0))*VLOOKUP(B442,'2-Kosten per locatie'!$A$14:$C$34,3,FALSE)</f>
        <v>0</v>
      </c>
      <c r="O442" s="298">
        <f>IF(OR(M442="nio",M442="eigen dienst"),0,IF(M442&gt;0,VLOOKUP(H442,'3-Productie normen'!A:J,VLOOKUP(M442,'3-Productie normen'!$B$34:$C$35,2,FALSE),FALSE)))</f>
        <v>0</v>
      </c>
      <c r="P442" s="299" t="str">
        <f>VLOOKUP(H442,'3-Productie normen'!A:L,12,FALSE)</f>
        <v>S</v>
      </c>
      <c r="Q442" s="299"/>
      <c r="S442" s="300">
        <f t="shared" si="31"/>
        <v>0</v>
      </c>
    </row>
    <row r="443" spans="1:19" ht="14.15" customHeight="1">
      <c r="A443" s="70">
        <v>443</v>
      </c>
      <c r="B443" s="66" t="s">
        <v>208</v>
      </c>
      <c r="C443" s="464" t="s">
        <v>480</v>
      </c>
      <c r="D443" s="464" t="s">
        <v>617</v>
      </c>
      <c r="E443" s="66" t="s">
        <v>589</v>
      </c>
      <c r="F443" s="66" t="s">
        <v>281</v>
      </c>
      <c r="G443" s="66" t="s">
        <v>407</v>
      </c>
      <c r="H443" s="66" t="s">
        <v>37</v>
      </c>
      <c r="I443" s="66" t="s">
        <v>463</v>
      </c>
      <c r="J443" s="66" t="s">
        <v>179</v>
      </c>
      <c r="K443" s="66">
        <v>6.3</v>
      </c>
      <c r="L443" s="297">
        <f t="shared" si="30"/>
        <v>0</v>
      </c>
      <c r="M443" s="219" t="s">
        <v>493</v>
      </c>
      <c r="N443" s="218">
        <f>IF(OR(M443="nio",M443="eigen dienst"),0,IF(M443&gt;0,M443*K443/O443,0))*VLOOKUP(B443,'2-Kosten per locatie'!$A$14:$C$34,3,FALSE)</f>
        <v>0</v>
      </c>
      <c r="O443" s="298">
        <f>IF(OR(M443="nio",M443="eigen dienst"),0,IF(M443&gt;0,VLOOKUP(H443,'3-Productie normen'!A:J,VLOOKUP(M443,'3-Productie normen'!$B$34:$C$35,2,FALSE),FALSE)))</f>
        <v>0</v>
      </c>
      <c r="P443" s="299" t="str">
        <f>VLOOKUP(H443,'3-Productie normen'!A:L,12,FALSE)</f>
        <v>S</v>
      </c>
      <c r="Q443" s="299"/>
      <c r="S443" s="300">
        <f t="shared" si="31"/>
        <v>0</v>
      </c>
    </row>
    <row r="444" spans="1:19" ht="14.15" customHeight="1">
      <c r="A444" s="70">
        <v>444</v>
      </c>
      <c r="B444" s="66" t="s">
        <v>208</v>
      </c>
      <c r="C444" s="464" t="s">
        <v>480</v>
      </c>
      <c r="D444" s="464" t="s">
        <v>617</v>
      </c>
      <c r="E444" s="66" t="s">
        <v>589</v>
      </c>
      <c r="F444" s="66" t="s">
        <v>282</v>
      </c>
      <c r="G444" s="66" t="s">
        <v>409</v>
      </c>
      <c r="H444" s="66" t="s">
        <v>35</v>
      </c>
      <c r="I444" s="66" t="s">
        <v>70</v>
      </c>
      <c r="J444" s="66" t="s">
        <v>70</v>
      </c>
      <c r="K444" s="66">
        <v>15</v>
      </c>
      <c r="L444" s="297">
        <f t="shared" si="30"/>
        <v>0</v>
      </c>
      <c r="M444" s="219" t="s">
        <v>493</v>
      </c>
      <c r="N444" s="218">
        <f>IF(OR(M444="nio",M444="eigen dienst"),0,IF(M444&gt;0,M444*K444/O444,0))*VLOOKUP(B444,'2-Kosten per locatie'!$A$14:$C$34,3,FALSE)</f>
        <v>0</v>
      </c>
      <c r="O444" s="298">
        <f>IF(OR(M444="nio",M444="eigen dienst"),0,IF(M444&gt;0,VLOOKUP(H444,'3-Productie normen'!A:J,VLOOKUP(M444,'3-Productie normen'!$B$34:$C$35,2,FALSE),FALSE)))</f>
        <v>0</v>
      </c>
      <c r="P444" s="299" t="str">
        <f>VLOOKUP(H444,'3-Productie normen'!A:L,12,FALSE)</f>
        <v>B</v>
      </c>
      <c r="Q444" s="299"/>
      <c r="S444" s="300">
        <f t="shared" si="31"/>
        <v>0</v>
      </c>
    </row>
    <row r="445" spans="1:19" ht="14.15" customHeight="1">
      <c r="A445" s="70">
        <v>445</v>
      </c>
      <c r="B445" s="66" t="s">
        <v>208</v>
      </c>
      <c r="C445" s="464" t="s">
        <v>480</v>
      </c>
      <c r="D445" s="464" t="s">
        <v>617</v>
      </c>
      <c r="E445" s="66" t="s">
        <v>589</v>
      </c>
      <c r="F445" s="66" t="s">
        <v>283</v>
      </c>
      <c r="G445" s="66" t="s">
        <v>408</v>
      </c>
      <c r="H445" s="66" t="s">
        <v>469</v>
      </c>
      <c r="I445" s="66" t="s">
        <v>70</v>
      </c>
      <c r="J445" s="66" t="s">
        <v>70</v>
      </c>
      <c r="K445" s="66">
        <v>54.9</v>
      </c>
      <c r="L445" s="297">
        <f t="shared" si="30"/>
        <v>0</v>
      </c>
      <c r="M445" s="219" t="s">
        <v>493</v>
      </c>
      <c r="N445" s="218">
        <f>IF(OR(M445="nio",M445="eigen dienst"),0,IF(M445&gt;0,M445*K445/O445,0))*VLOOKUP(B445,'2-Kosten per locatie'!$A$14:$C$34,3,FALSE)</f>
        <v>0</v>
      </c>
      <c r="O445" s="298">
        <f>IF(OR(M445="nio",M445="eigen dienst"),0,IF(M445&gt;0,VLOOKUP(H445,'3-Productie normen'!A:J,VLOOKUP(M445,'3-Productie normen'!$B$34:$C$35,2,FALSE),FALSE)))</f>
        <v>0</v>
      </c>
      <c r="P445" s="299" t="str">
        <f>VLOOKUP(H445,'3-Productie normen'!A:L,12,FALSE)</f>
        <v>L</v>
      </c>
      <c r="Q445" s="299"/>
      <c r="S445" s="300">
        <f t="shared" si="31"/>
        <v>0</v>
      </c>
    </row>
    <row r="446" spans="1:19" ht="14.15" customHeight="1">
      <c r="A446" s="70">
        <v>446</v>
      </c>
      <c r="B446" s="66" t="s">
        <v>208</v>
      </c>
      <c r="C446" s="464" t="s">
        <v>480</v>
      </c>
      <c r="D446" s="464" t="s">
        <v>617</v>
      </c>
      <c r="E446" s="66" t="s">
        <v>589</v>
      </c>
      <c r="F446" s="66" t="s">
        <v>284</v>
      </c>
      <c r="G446" s="66" t="s">
        <v>408</v>
      </c>
      <c r="H446" s="66" t="s">
        <v>469</v>
      </c>
      <c r="I446" s="66" t="s">
        <v>70</v>
      </c>
      <c r="J446" s="66" t="s">
        <v>70</v>
      </c>
      <c r="K446" s="66">
        <v>55</v>
      </c>
      <c r="L446" s="297">
        <f t="shared" si="30"/>
        <v>0</v>
      </c>
      <c r="M446" s="219" t="s">
        <v>493</v>
      </c>
      <c r="N446" s="218">
        <f>IF(OR(M446="nio",M446="eigen dienst"),0,IF(M446&gt;0,M446*K446/O446,0))*VLOOKUP(B446,'2-Kosten per locatie'!$A$14:$C$34,3,FALSE)</f>
        <v>0</v>
      </c>
      <c r="O446" s="298">
        <f>IF(OR(M446="nio",M446="eigen dienst"),0,IF(M446&gt;0,VLOOKUP(H446,'3-Productie normen'!A:J,VLOOKUP(M446,'3-Productie normen'!$B$34:$C$35,2,FALSE),FALSE)))</f>
        <v>0</v>
      </c>
      <c r="P446" s="299" t="str">
        <f>VLOOKUP(H446,'3-Productie normen'!A:L,12,FALSE)</f>
        <v>L</v>
      </c>
      <c r="Q446" s="299"/>
      <c r="S446" s="300">
        <f t="shared" si="31"/>
        <v>0</v>
      </c>
    </row>
    <row r="447" spans="1:19" ht="14.15" customHeight="1">
      <c r="A447" s="70">
        <v>447</v>
      </c>
      <c r="B447" s="66" t="s">
        <v>208</v>
      </c>
      <c r="C447" s="464" t="s">
        <v>480</v>
      </c>
      <c r="D447" s="464" t="s">
        <v>617</v>
      </c>
      <c r="E447" s="66" t="s">
        <v>589</v>
      </c>
      <c r="F447" s="66" t="s">
        <v>285</v>
      </c>
      <c r="G447" s="66" t="s">
        <v>408</v>
      </c>
      <c r="H447" s="66" t="s">
        <v>469</v>
      </c>
      <c r="I447" s="66" t="s">
        <v>70</v>
      </c>
      <c r="J447" s="66" t="s">
        <v>70</v>
      </c>
      <c r="K447" s="66">
        <v>60.9</v>
      </c>
      <c r="L447" s="297">
        <f t="shared" si="30"/>
        <v>0</v>
      </c>
      <c r="M447" s="219" t="s">
        <v>493</v>
      </c>
      <c r="N447" s="218">
        <f>IF(OR(M447="nio",M447="eigen dienst"),0,IF(M447&gt;0,M447*K447/O447,0))*VLOOKUP(B447,'2-Kosten per locatie'!$A$14:$C$34,3,FALSE)</f>
        <v>0</v>
      </c>
      <c r="O447" s="298">
        <f>IF(OR(M447="nio",M447="eigen dienst"),0,IF(M447&gt;0,VLOOKUP(H447,'3-Productie normen'!A:J,VLOOKUP(M447,'3-Productie normen'!$B$34:$C$35,2,FALSE),FALSE)))</f>
        <v>0</v>
      </c>
      <c r="P447" s="299" t="str">
        <f>VLOOKUP(H447,'3-Productie normen'!A:L,12,FALSE)</f>
        <v>L</v>
      </c>
      <c r="Q447" s="299"/>
      <c r="S447" s="300">
        <f t="shared" si="31"/>
        <v>0</v>
      </c>
    </row>
    <row r="448" spans="1:19" ht="14.15" customHeight="1">
      <c r="A448" s="70">
        <v>448</v>
      </c>
      <c r="B448" s="66" t="s">
        <v>208</v>
      </c>
      <c r="C448" s="464" t="s">
        <v>480</v>
      </c>
      <c r="D448" s="464" t="s">
        <v>617</v>
      </c>
      <c r="E448" s="66" t="s">
        <v>589</v>
      </c>
      <c r="F448" s="66" t="s">
        <v>286</v>
      </c>
      <c r="G448" s="66" t="s">
        <v>405</v>
      </c>
      <c r="H448" s="66" t="s">
        <v>39</v>
      </c>
      <c r="I448" s="66" t="s">
        <v>70</v>
      </c>
      <c r="J448" s="66" t="s">
        <v>70</v>
      </c>
      <c r="K448" s="66">
        <v>60.7</v>
      </c>
      <c r="L448" s="297">
        <f t="shared" si="30"/>
        <v>0</v>
      </c>
      <c r="M448" s="219" t="s">
        <v>493</v>
      </c>
      <c r="N448" s="218">
        <f>IF(OR(M448="nio",M448="eigen dienst"),0,IF(M448&gt;0,M448*K448/O448,0))*VLOOKUP(B448,'2-Kosten per locatie'!$A$14:$C$34,3,FALSE)</f>
        <v>0</v>
      </c>
      <c r="O448" s="298">
        <f>IF(OR(M448="nio",M448="eigen dienst"),0,IF(M448&gt;0,VLOOKUP(H448,'3-Productie normen'!A:J,VLOOKUP(M448,'3-Productie normen'!$B$34:$C$35,2,FALSE),FALSE)))</f>
        <v>0</v>
      </c>
      <c r="P448" s="299" t="str">
        <f>VLOOKUP(H448,'3-Productie normen'!A:L,12,FALSE)</f>
        <v>V</v>
      </c>
      <c r="Q448" s="299"/>
      <c r="S448" s="300">
        <f t="shared" si="31"/>
        <v>0</v>
      </c>
    </row>
    <row r="449" spans="1:19" ht="14.15" customHeight="1">
      <c r="A449" s="70">
        <v>449</v>
      </c>
      <c r="B449" s="66" t="s">
        <v>208</v>
      </c>
      <c r="C449" s="464" t="s">
        <v>480</v>
      </c>
      <c r="D449" s="464" t="s">
        <v>617</v>
      </c>
      <c r="E449" s="66" t="s">
        <v>589</v>
      </c>
      <c r="F449" s="66" t="s">
        <v>287</v>
      </c>
      <c r="G449" s="66" t="s">
        <v>409</v>
      </c>
      <c r="H449" s="66" t="s">
        <v>35</v>
      </c>
      <c r="I449" s="66" t="s">
        <v>70</v>
      </c>
      <c r="J449" s="66" t="s">
        <v>70</v>
      </c>
      <c r="K449" s="66">
        <v>15.6</v>
      </c>
      <c r="L449" s="297">
        <f t="shared" si="30"/>
        <v>0</v>
      </c>
      <c r="M449" s="219" t="s">
        <v>493</v>
      </c>
      <c r="N449" s="218">
        <f>IF(OR(M449="nio",M449="eigen dienst"),0,IF(M449&gt;0,M449*K449/O449,0))*VLOOKUP(B449,'2-Kosten per locatie'!$A$14:$C$34,3,FALSE)</f>
        <v>0</v>
      </c>
      <c r="O449" s="298">
        <f>IF(OR(M449="nio",M449="eigen dienst"),0,IF(M449&gt;0,VLOOKUP(H449,'3-Productie normen'!A:J,VLOOKUP(M449,'3-Productie normen'!$B$34:$C$35,2,FALSE),FALSE)))</f>
        <v>0</v>
      </c>
      <c r="P449" s="299" t="str">
        <f>VLOOKUP(H449,'3-Productie normen'!A:L,12,FALSE)</f>
        <v>B</v>
      </c>
      <c r="Q449" s="299"/>
      <c r="S449" s="300">
        <f t="shared" si="31"/>
        <v>0</v>
      </c>
    </row>
    <row r="450" spans="1:19" ht="14.15" customHeight="1">
      <c r="A450" s="70">
        <v>450</v>
      </c>
      <c r="B450" s="66" t="s">
        <v>208</v>
      </c>
      <c r="C450" s="464" t="s">
        <v>480</v>
      </c>
      <c r="D450" s="464" t="s">
        <v>617</v>
      </c>
      <c r="E450" s="66" t="s">
        <v>589</v>
      </c>
      <c r="F450" s="66" t="s">
        <v>288</v>
      </c>
      <c r="G450" s="66" t="s">
        <v>407</v>
      </c>
      <c r="H450" s="66" t="s">
        <v>37</v>
      </c>
      <c r="I450" s="66" t="s">
        <v>463</v>
      </c>
      <c r="J450" s="66" t="s">
        <v>179</v>
      </c>
      <c r="K450" s="66">
        <v>4.8</v>
      </c>
      <c r="L450" s="297">
        <f t="shared" si="30"/>
        <v>0</v>
      </c>
      <c r="M450" s="219" t="s">
        <v>493</v>
      </c>
      <c r="N450" s="218">
        <f>IF(OR(M450="nio",M450="eigen dienst"),0,IF(M450&gt;0,M450*K450/O450,0))*VLOOKUP(B450,'2-Kosten per locatie'!$A$14:$C$34,3,FALSE)</f>
        <v>0</v>
      </c>
      <c r="O450" s="298">
        <f>IF(OR(M450="nio",M450="eigen dienst"),0,IF(M450&gt;0,VLOOKUP(H450,'3-Productie normen'!A:J,VLOOKUP(M450,'3-Productie normen'!$B$34:$C$35,2,FALSE),FALSE)))</f>
        <v>0</v>
      </c>
      <c r="P450" s="299" t="str">
        <f>VLOOKUP(H450,'3-Productie normen'!A:L,12,FALSE)</f>
        <v>S</v>
      </c>
      <c r="Q450" s="299"/>
      <c r="S450" s="300">
        <f t="shared" si="31"/>
        <v>0</v>
      </c>
    </row>
    <row r="451" spans="1:19" ht="14.15" customHeight="1">
      <c r="A451" s="70">
        <v>451</v>
      </c>
      <c r="B451" s="66" t="s">
        <v>208</v>
      </c>
      <c r="C451" s="464" t="s">
        <v>480</v>
      </c>
      <c r="D451" s="464" t="s">
        <v>617</v>
      </c>
      <c r="E451" s="66" t="s">
        <v>589</v>
      </c>
      <c r="F451" s="66" t="s">
        <v>289</v>
      </c>
      <c r="G451" s="66" t="s">
        <v>407</v>
      </c>
      <c r="H451" s="66" t="s">
        <v>37</v>
      </c>
      <c r="I451" s="66" t="s">
        <v>463</v>
      </c>
      <c r="J451" s="66" t="s">
        <v>179</v>
      </c>
      <c r="K451" s="66">
        <v>4.8</v>
      </c>
      <c r="L451" s="297">
        <f t="shared" si="30"/>
        <v>0</v>
      </c>
      <c r="M451" s="219" t="s">
        <v>493</v>
      </c>
      <c r="N451" s="218">
        <f>IF(OR(M451="nio",M451="eigen dienst"),0,IF(M451&gt;0,M451*K451/O451,0))*VLOOKUP(B451,'2-Kosten per locatie'!$A$14:$C$34,3,FALSE)</f>
        <v>0</v>
      </c>
      <c r="O451" s="298">
        <f>IF(OR(M451="nio",M451="eigen dienst"),0,IF(M451&gt;0,VLOOKUP(H451,'3-Productie normen'!A:J,VLOOKUP(M451,'3-Productie normen'!$B$34:$C$35,2,FALSE),FALSE)))</f>
        <v>0</v>
      </c>
      <c r="P451" s="299" t="str">
        <f>VLOOKUP(H451,'3-Productie normen'!A:L,12,FALSE)</f>
        <v>S</v>
      </c>
      <c r="Q451" s="299"/>
      <c r="S451" s="300">
        <f t="shared" si="31"/>
        <v>0</v>
      </c>
    </row>
    <row r="452" spans="1:19" ht="14.15" hidden="1" customHeight="1">
      <c r="A452" s="70">
        <v>452</v>
      </c>
      <c r="B452" s="66" t="s">
        <v>208</v>
      </c>
      <c r="C452" s="464" t="s">
        <v>480</v>
      </c>
      <c r="D452" s="464" t="s">
        <v>617</v>
      </c>
      <c r="E452" s="66" t="s">
        <v>589</v>
      </c>
      <c r="F452" s="66" t="s">
        <v>290</v>
      </c>
      <c r="G452" s="66" t="s">
        <v>411</v>
      </c>
      <c r="H452" s="66" t="s">
        <v>492</v>
      </c>
      <c r="I452" s="66" t="s">
        <v>70</v>
      </c>
      <c r="J452" s="66" t="s">
        <v>70</v>
      </c>
      <c r="K452" s="66">
        <v>7.8</v>
      </c>
      <c r="L452" s="297">
        <f t="shared" si="30"/>
        <v>0</v>
      </c>
      <c r="M452" s="219" t="s">
        <v>491</v>
      </c>
      <c r="N452" s="218">
        <f>IF(OR(M452="nio",M452="eigen dienst"),0,IF(M452&gt;0,M452*K452/O452,0))*VLOOKUP(B452,'2-Kosten per locatie'!$A$14:$C$34,3,FALSE)</f>
        <v>0</v>
      </c>
      <c r="O452" s="298">
        <f>IF(OR(M452="nio",M452="eigen dienst"),0,IF(M452&gt;0,VLOOKUP(H452,'3-Productie normen'!A:J,VLOOKUP(M452,'3-Productie normen'!$B$34:$C$35,2,FALSE),FALSE)))</f>
        <v>0</v>
      </c>
      <c r="P452" s="299">
        <f>VLOOKUP(H452,'3-Productie normen'!A:L,12,FALSE)</f>
        <v>0</v>
      </c>
      <c r="Q452" s="299"/>
      <c r="S452" s="300">
        <f t="shared" si="31"/>
        <v>0</v>
      </c>
    </row>
    <row r="453" spans="1:19" ht="14.15" customHeight="1">
      <c r="A453" s="70">
        <v>453</v>
      </c>
      <c r="B453" s="66" t="s">
        <v>208</v>
      </c>
      <c r="C453" s="464" t="s">
        <v>480</v>
      </c>
      <c r="D453" s="464" t="s">
        <v>617</v>
      </c>
      <c r="E453" s="66" t="s">
        <v>589</v>
      </c>
      <c r="F453" s="66" t="s">
        <v>291</v>
      </c>
      <c r="G453" s="66" t="s">
        <v>586</v>
      </c>
      <c r="H453" s="66" t="s">
        <v>48</v>
      </c>
      <c r="I453" s="66" t="s">
        <v>72</v>
      </c>
      <c r="J453" s="66" t="s">
        <v>200</v>
      </c>
      <c r="K453" s="66">
        <v>8</v>
      </c>
      <c r="L453" s="297">
        <f t="shared" si="30"/>
        <v>0</v>
      </c>
      <c r="M453" s="219" t="s">
        <v>493</v>
      </c>
      <c r="N453" s="218">
        <f>IF(OR(M453="nio",M453="eigen dienst"),0,IF(M453&gt;0,M453*K453/O453,0))*VLOOKUP(B453,'2-Kosten per locatie'!$A$14:$C$34,3,FALSE)</f>
        <v>0</v>
      </c>
      <c r="O453" s="298">
        <f>IF(OR(M453="nio",M453="eigen dienst"),0,IF(M453&gt;0,VLOOKUP(H453,'3-Productie normen'!A:J,VLOOKUP(M453,'3-Productie normen'!$B$34:$C$35,2,FALSE),FALSE)))</f>
        <v>0</v>
      </c>
      <c r="P453" s="299" t="str">
        <f>VLOOKUP(H453,'3-Productie normen'!A:L,12,FALSE)</f>
        <v>V</v>
      </c>
      <c r="Q453" s="299"/>
      <c r="S453" s="300">
        <f t="shared" si="31"/>
        <v>0</v>
      </c>
    </row>
    <row r="454" spans="1:19" ht="14.15" customHeight="1">
      <c r="A454" s="70">
        <v>454</v>
      </c>
      <c r="B454" s="66" t="s">
        <v>208</v>
      </c>
      <c r="C454" s="464" t="s">
        <v>480</v>
      </c>
      <c r="D454" s="464" t="s">
        <v>617</v>
      </c>
      <c r="E454" s="66" t="s">
        <v>589</v>
      </c>
      <c r="F454" s="66" t="s">
        <v>292</v>
      </c>
      <c r="G454" s="66" t="s">
        <v>405</v>
      </c>
      <c r="H454" s="66" t="s">
        <v>39</v>
      </c>
      <c r="I454" s="66" t="s">
        <v>70</v>
      </c>
      <c r="J454" s="66" t="s">
        <v>70</v>
      </c>
      <c r="K454" s="66">
        <v>50</v>
      </c>
      <c r="L454" s="297">
        <f t="shared" si="30"/>
        <v>0</v>
      </c>
      <c r="M454" s="219" t="s">
        <v>493</v>
      </c>
      <c r="N454" s="218">
        <f>IF(OR(M454="nio",M454="eigen dienst"),0,IF(M454&gt;0,M454*K454/O454,0))*VLOOKUP(B454,'2-Kosten per locatie'!$A$14:$C$34,3,FALSE)</f>
        <v>0</v>
      </c>
      <c r="O454" s="298">
        <f>IF(OR(M454="nio",M454="eigen dienst"),0,IF(M454&gt;0,VLOOKUP(H454,'3-Productie normen'!A:J,VLOOKUP(M454,'3-Productie normen'!$B$34:$C$35,2,FALSE),FALSE)))</f>
        <v>0</v>
      </c>
      <c r="P454" s="299" t="str">
        <f>VLOOKUP(H454,'3-Productie normen'!A:L,12,FALSE)</f>
        <v>V</v>
      </c>
      <c r="Q454" s="299"/>
      <c r="S454" s="300">
        <f t="shared" si="31"/>
        <v>0</v>
      </c>
    </row>
    <row r="455" spans="1:19" ht="14.15" customHeight="1">
      <c r="A455" s="70">
        <v>455</v>
      </c>
      <c r="B455" s="66" t="s">
        <v>208</v>
      </c>
      <c r="C455" s="464" t="s">
        <v>480</v>
      </c>
      <c r="D455" s="464" t="s">
        <v>617</v>
      </c>
      <c r="E455" s="66" t="s">
        <v>589</v>
      </c>
      <c r="F455" s="66" t="s">
        <v>293</v>
      </c>
      <c r="G455" s="66" t="s">
        <v>408</v>
      </c>
      <c r="H455" s="66" t="s">
        <v>469</v>
      </c>
      <c r="I455" s="66" t="s">
        <v>70</v>
      </c>
      <c r="J455" s="66" t="s">
        <v>70</v>
      </c>
      <c r="K455" s="66">
        <v>49.6</v>
      </c>
      <c r="L455" s="297">
        <f t="shared" si="30"/>
        <v>0</v>
      </c>
      <c r="M455" s="219" t="s">
        <v>493</v>
      </c>
      <c r="N455" s="218">
        <f>IF(OR(M455="nio",M455="eigen dienst"),0,IF(M455&gt;0,M455*K455/O455,0))*VLOOKUP(B455,'2-Kosten per locatie'!$A$14:$C$34,3,FALSE)</f>
        <v>0</v>
      </c>
      <c r="O455" s="298">
        <f>IF(OR(M455="nio",M455="eigen dienst"),0,IF(M455&gt;0,VLOOKUP(H455,'3-Productie normen'!A:J,VLOOKUP(M455,'3-Productie normen'!$B$34:$C$35,2,FALSE),FALSE)))</f>
        <v>0</v>
      </c>
      <c r="P455" s="299" t="str">
        <f>VLOOKUP(H455,'3-Productie normen'!A:L,12,FALSE)</f>
        <v>L</v>
      </c>
      <c r="Q455" s="299"/>
      <c r="S455" s="300">
        <f t="shared" si="31"/>
        <v>0</v>
      </c>
    </row>
    <row r="456" spans="1:19" ht="14.15" customHeight="1">
      <c r="A456" s="70">
        <v>456</v>
      </c>
      <c r="B456" s="66" t="s">
        <v>208</v>
      </c>
      <c r="C456" s="464" t="s">
        <v>480</v>
      </c>
      <c r="D456" s="464" t="s">
        <v>617</v>
      </c>
      <c r="E456" s="66" t="s">
        <v>589</v>
      </c>
      <c r="F456" s="66" t="s">
        <v>294</v>
      </c>
      <c r="G456" s="66" t="s">
        <v>408</v>
      </c>
      <c r="H456" s="66" t="s">
        <v>469</v>
      </c>
      <c r="I456" s="66" t="s">
        <v>70</v>
      </c>
      <c r="J456" s="66" t="s">
        <v>70</v>
      </c>
      <c r="K456" s="66">
        <v>46.1</v>
      </c>
      <c r="L456" s="297">
        <f t="shared" si="30"/>
        <v>0</v>
      </c>
      <c r="M456" s="219" t="s">
        <v>493</v>
      </c>
      <c r="N456" s="218">
        <f>IF(OR(M456="nio",M456="eigen dienst"),0,IF(M456&gt;0,M456*K456/O456,0))*VLOOKUP(B456,'2-Kosten per locatie'!$A$14:$C$34,3,FALSE)</f>
        <v>0</v>
      </c>
      <c r="O456" s="298">
        <f>IF(OR(M456="nio",M456="eigen dienst"),0,IF(M456&gt;0,VLOOKUP(H456,'3-Productie normen'!A:J,VLOOKUP(M456,'3-Productie normen'!$B$34:$C$35,2,FALSE),FALSE)))</f>
        <v>0</v>
      </c>
      <c r="P456" s="299" t="str">
        <f>VLOOKUP(H456,'3-Productie normen'!A:L,12,FALSE)</f>
        <v>L</v>
      </c>
      <c r="Q456" s="299"/>
      <c r="S456" s="300">
        <f t="shared" si="31"/>
        <v>0</v>
      </c>
    </row>
    <row r="457" spans="1:19" ht="14.15" customHeight="1">
      <c r="A457" s="70">
        <v>457</v>
      </c>
      <c r="B457" s="66" t="s">
        <v>208</v>
      </c>
      <c r="C457" s="464" t="s">
        <v>480</v>
      </c>
      <c r="D457" s="464" t="s">
        <v>617</v>
      </c>
      <c r="E457" s="66" t="s">
        <v>589</v>
      </c>
      <c r="F457" s="66" t="s">
        <v>295</v>
      </c>
      <c r="G457" s="66" t="s">
        <v>408</v>
      </c>
      <c r="H457" s="66" t="s">
        <v>469</v>
      </c>
      <c r="I457" s="66" t="s">
        <v>70</v>
      </c>
      <c r="J457" s="66" t="s">
        <v>70</v>
      </c>
      <c r="K457" s="66">
        <v>44.1</v>
      </c>
      <c r="L457" s="297">
        <f t="shared" si="30"/>
        <v>0</v>
      </c>
      <c r="M457" s="219" t="s">
        <v>493</v>
      </c>
      <c r="N457" s="218">
        <f>IF(OR(M457="nio",M457="eigen dienst"),0,IF(M457&gt;0,M457*K457/O457,0))*VLOOKUP(B457,'2-Kosten per locatie'!$A$14:$C$34,3,FALSE)</f>
        <v>0</v>
      </c>
      <c r="O457" s="298">
        <f>IF(OR(M457="nio",M457="eigen dienst"),0,IF(M457&gt;0,VLOOKUP(H457,'3-Productie normen'!A:J,VLOOKUP(M457,'3-Productie normen'!$B$34:$C$35,2,FALSE),FALSE)))</f>
        <v>0</v>
      </c>
      <c r="P457" s="299" t="str">
        <f>VLOOKUP(H457,'3-Productie normen'!A:L,12,FALSE)</f>
        <v>L</v>
      </c>
      <c r="Q457" s="299"/>
      <c r="S457" s="300">
        <f t="shared" si="31"/>
        <v>0</v>
      </c>
    </row>
    <row r="458" spans="1:19" ht="14.15" customHeight="1">
      <c r="A458" s="70">
        <v>458</v>
      </c>
      <c r="B458" s="66" t="s">
        <v>208</v>
      </c>
      <c r="C458" s="464" t="s">
        <v>480</v>
      </c>
      <c r="D458" s="464" t="s">
        <v>617</v>
      </c>
      <c r="E458" s="66" t="s">
        <v>589</v>
      </c>
      <c r="F458" s="66" t="s">
        <v>296</v>
      </c>
      <c r="G458" s="66" t="s">
        <v>425</v>
      </c>
      <c r="H458" s="66" t="s">
        <v>37</v>
      </c>
      <c r="I458" s="66" t="s">
        <v>463</v>
      </c>
      <c r="J458" s="66" t="s">
        <v>179</v>
      </c>
      <c r="K458" s="66">
        <v>4.0999999999999996</v>
      </c>
      <c r="L458" s="297">
        <f t="shared" si="30"/>
        <v>0</v>
      </c>
      <c r="M458" s="219" t="s">
        <v>493</v>
      </c>
      <c r="N458" s="218">
        <f>IF(OR(M458="nio",M458="eigen dienst"),0,IF(M458&gt;0,M458*K458/O458,0))*VLOOKUP(B458,'2-Kosten per locatie'!$A$14:$C$34,3,FALSE)</f>
        <v>0</v>
      </c>
      <c r="O458" s="298">
        <f>IF(OR(M458="nio",M458="eigen dienst"),0,IF(M458&gt;0,VLOOKUP(H458,'3-Productie normen'!A:J,VLOOKUP(M458,'3-Productie normen'!$B$34:$C$35,2,FALSE),FALSE)))</f>
        <v>0</v>
      </c>
      <c r="P458" s="299" t="str">
        <f>VLOOKUP(H458,'3-Productie normen'!A:L,12,FALSE)</f>
        <v>S</v>
      </c>
      <c r="Q458" s="299"/>
      <c r="S458" s="300">
        <f t="shared" si="31"/>
        <v>0</v>
      </c>
    </row>
    <row r="459" spans="1:19" ht="14.15" customHeight="1">
      <c r="A459" s="70">
        <v>459</v>
      </c>
      <c r="B459" s="66" t="s">
        <v>208</v>
      </c>
      <c r="C459" s="464" t="s">
        <v>480</v>
      </c>
      <c r="D459" s="464" t="s">
        <v>617</v>
      </c>
      <c r="E459" s="66" t="s">
        <v>591</v>
      </c>
      <c r="F459" s="66" t="s">
        <v>592</v>
      </c>
      <c r="G459" s="66" t="s">
        <v>409</v>
      </c>
      <c r="H459" s="66" t="s">
        <v>35</v>
      </c>
      <c r="I459" s="66" t="s">
        <v>70</v>
      </c>
      <c r="J459" s="66" t="s">
        <v>70</v>
      </c>
      <c r="K459" s="66">
        <v>14.9</v>
      </c>
      <c r="L459" s="297"/>
      <c r="M459" s="219" t="s">
        <v>493</v>
      </c>
      <c r="N459" s="218">
        <f>IF(OR(M459="nio",M459="eigen dienst"),0,IF(M459&gt;0,M459*K459/O459,0))*VLOOKUP(B459,'2-Kosten per locatie'!$A$14:$C$34,3,FALSE)</f>
        <v>0</v>
      </c>
      <c r="O459" s="298">
        <f>IF(OR(M459="nio",M459="eigen dienst"),0,IF(M459&gt;0,VLOOKUP(H459,'3-Productie normen'!A:J,VLOOKUP(M459,'3-Productie normen'!$B$34:$C$35,2,FALSE),FALSE)))</f>
        <v>0</v>
      </c>
      <c r="P459" s="299" t="str">
        <f>VLOOKUP(H459,'3-Productie normen'!A:L,12,FALSE)</f>
        <v>B</v>
      </c>
      <c r="Q459" s="299"/>
      <c r="S459" s="300"/>
    </row>
    <row r="460" spans="1:19" ht="14.15" customHeight="1">
      <c r="A460" s="70">
        <v>460</v>
      </c>
      <c r="B460" s="66" t="s">
        <v>208</v>
      </c>
      <c r="C460" s="464" t="s">
        <v>480</v>
      </c>
      <c r="D460" s="464" t="s">
        <v>617</v>
      </c>
      <c r="E460" s="66" t="s">
        <v>591</v>
      </c>
      <c r="F460" s="66" t="s">
        <v>593</v>
      </c>
      <c r="G460" s="66" t="s">
        <v>48</v>
      </c>
      <c r="H460" s="66" t="s">
        <v>48</v>
      </c>
      <c r="I460" s="66" t="s">
        <v>584</v>
      </c>
      <c r="J460" s="66" t="s">
        <v>200</v>
      </c>
      <c r="K460" s="66">
        <v>23.5</v>
      </c>
      <c r="L460" s="297"/>
      <c r="M460" s="219" t="s">
        <v>493</v>
      </c>
      <c r="N460" s="218">
        <f>IF(OR(M460="nio",M460="eigen dienst"),0,IF(M460&gt;0,M460*K460/O460,0))*VLOOKUP(B460,'2-Kosten per locatie'!$A$14:$C$34,3,FALSE)</f>
        <v>0</v>
      </c>
      <c r="O460" s="298">
        <f>IF(OR(M460="nio",M460="eigen dienst"),0,IF(M460&gt;0,VLOOKUP(H460,'3-Productie normen'!A:J,VLOOKUP(M460,'3-Productie normen'!$B$34:$C$35,2,FALSE),FALSE)))</f>
        <v>0</v>
      </c>
      <c r="P460" s="299" t="str">
        <f>VLOOKUP(H460,'3-Productie normen'!A:L,12,FALSE)</f>
        <v>V</v>
      </c>
      <c r="Q460" s="299"/>
      <c r="S460" s="300"/>
    </row>
    <row r="461" spans="1:19" ht="14.15" customHeight="1">
      <c r="A461" s="70">
        <v>461</v>
      </c>
      <c r="B461" s="66" t="s">
        <v>208</v>
      </c>
      <c r="C461" s="464" t="s">
        <v>480</v>
      </c>
      <c r="D461" s="464" t="s">
        <v>617</v>
      </c>
      <c r="E461" s="66" t="s">
        <v>591</v>
      </c>
      <c r="F461" s="66" t="s">
        <v>594</v>
      </c>
      <c r="G461" s="66" t="s">
        <v>408</v>
      </c>
      <c r="H461" s="66" t="s">
        <v>469</v>
      </c>
      <c r="I461" s="66" t="s">
        <v>70</v>
      </c>
      <c r="J461" s="66" t="s">
        <v>70</v>
      </c>
      <c r="K461" s="66">
        <v>43.2</v>
      </c>
      <c r="L461" s="297"/>
      <c r="M461" s="219" t="s">
        <v>493</v>
      </c>
      <c r="N461" s="218">
        <f>IF(OR(M461="nio",M461="eigen dienst"),0,IF(M461&gt;0,M461*K461/O461,0))*VLOOKUP(B461,'2-Kosten per locatie'!$A$14:$C$34,3,FALSE)</f>
        <v>0</v>
      </c>
      <c r="O461" s="298">
        <f>IF(OR(M461="nio",M461="eigen dienst"),0,IF(M461&gt;0,VLOOKUP(H461,'3-Productie normen'!A:J,VLOOKUP(M461,'3-Productie normen'!$B$34:$C$35,2,FALSE),FALSE)))</f>
        <v>0</v>
      </c>
      <c r="P461" s="299" t="str">
        <f>VLOOKUP(H461,'3-Productie normen'!A:L,12,FALSE)</f>
        <v>L</v>
      </c>
      <c r="Q461" s="299"/>
      <c r="S461" s="300"/>
    </row>
    <row r="462" spans="1:19" ht="14.15" customHeight="1">
      <c r="A462" s="70">
        <v>462</v>
      </c>
      <c r="B462" s="66" t="s">
        <v>208</v>
      </c>
      <c r="C462" s="464" t="s">
        <v>480</v>
      </c>
      <c r="D462" s="464" t="s">
        <v>617</v>
      </c>
      <c r="E462" s="66" t="s">
        <v>591</v>
      </c>
      <c r="F462" s="66" t="s">
        <v>595</v>
      </c>
      <c r="G462" s="66" t="s">
        <v>405</v>
      </c>
      <c r="H462" s="66" t="s">
        <v>39</v>
      </c>
      <c r="I462" s="66" t="s">
        <v>70</v>
      </c>
      <c r="J462" s="66" t="s">
        <v>70</v>
      </c>
      <c r="K462" s="66">
        <v>33.1</v>
      </c>
      <c r="L462" s="297"/>
      <c r="M462" s="219" t="s">
        <v>493</v>
      </c>
      <c r="N462" s="218">
        <f>IF(OR(M462="nio",M462="eigen dienst"),0,IF(M462&gt;0,M462*K462/O462,0))*VLOOKUP(B462,'2-Kosten per locatie'!$A$14:$C$34,3,FALSE)</f>
        <v>0</v>
      </c>
      <c r="O462" s="298">
        <f>IF(OR(M462="nio",M462="eigen dienst"),0,IF(M462&gt;0,VLOOKUP(H462,'3-Productie normen'!A:J,VLOOKUP(M462,'3-Productie normen'!$B$34:$C$35,2,FALSE),FALSE)))</f>
        <v>0</v>
      </c>
      <c r="P462" s="299" t="str">
        <f>VLOOKUP(H462,'3-Productie normen'!A:L,12,FALSE)</f>
        <v>V</v>
      </c>
      <c r="Q462" s="299"/>
      <c r="S462" s="300"/>
    </row>
    <row r="463" spans="1:19" ht="14.15" customHeight="1">
      <c r="A463" s="70">
        <v>463</v>
      </c>
      <c r="B463" s="66" t="s">
        <v>208</v>
      </c>
      <c r="C463" s="464" t="s">
        <v>480</v>
      </c>
      <c r="D463" s="464" t="s">
        <v>617</v>
      </c>
      <c r="E463" s="66" t="s">
        <v>591</v>
      </c>
      <c r="F463" s="66" t="s">
        <v>596</v>
      </c>
      <c r="G463" s="66" t="s">
        <v>408</v>
      </c>
      <c r="H463" s="66" t="s">
        <v>469</v>
      </c>
      <c r="I463" s="66" t="s">
        <v>70</v>
      </c>
      <c r="J463" s="66" t="s">
        <v>70</v>
      </c>
      <c r="K463" s="66">
        <v>46.4</v>
      </c>
      <c r="L463" s="297"/>
      <c r="M463" s="219" t="s">
        <v>493</v>
      </c>
      <c r="N463" s="218">
        <f>IF(OR(M463="nio",M463="eigen dienst"),0,IF(M463&gt;0,M463*K463/O463,0))*VLOOKUP(B463,'2-Kosten per locatie'!$A$14:$C$34,3,FALSE)</f>
        <v>0</v>
      </c>
      <c r="O463" s="298">
        <f>IF(OR(M463="nio",M463="eigen dienst"),0,IF(M463&gt;0,VLOOKUP(H463,'3-Productie normen'!A:J,VLOOKUP(M463,'3-Productie normen'!$B$34:$C$35,2,FALSE),FALSE)))</f>
        <v>0</v>
      </c>
      <c r="P463" s="299" t="str">
        <f>VLOOKUP(H463,'3-Productie normen'!A:L,12,FALSE)</f>
        <v>L</v>
      </c>
      <c r="Q463" s="299"/>
      <c r="S463" s="300"/>
    </row>
    <row r="464" spans="1:19" ht="14.15" customHeight="1">
      <c r="A464" s="70">
        <v>464</v>
      </c>
      <c r="B464" s="66" t="s">
        <v>208</v>
      </c>
      <c r="C464" s="464" t="s">
        <v>480</v>
      </c>
      <c r="D464" s="464" t="s">
        <v>617</v>
      </c>
      <c r="E464" s="66" t="s">
        <v>591</v>
      </c>
      <c r="F464" s="66" t="s">
        <v>597</v>
      </c>
      <c r="G464" s="66" t="s">
        <v>407</v>
      </c>
      <c r="H464" s="66" t="s">
        <v>37</v>
      </c>
      <c r="I464" s="66" t="s">
        <v>463</v>
      </c>
      <c r="J464" s="66" t="s">
        <v>179</v>
      </c>
      <c r="K464" s="66">
        <v>11.6</v>
      </c>
      <c r="L464" s="297"/>
      <c r="M464" s="219" t="s">
        <v>493</v>
      </c>
      <c r="N464" s="218">
        <f>IF(OR(M464="nio",M464="eigen dienst"),0,IF(M464&gt;0,M464*K464/O464,0))*VLOOKUP(B464,'2-Kosten per locatie'!$A$14:$C$34,3,FALSE)</f>
        <v>0</v>
      </c>
      <c r="O464" s="298">
        <f>IF(OR(M464="nio",M464="eigen dienst"),0,IF(M464&gt;0,VLOOKUP(H464,'3-Productie normen'!A:J,VLOOKUP(M464,'3-Productie normen'!$B$34:$C$35,2,FALSE),FALSE)))</f>
        <v>0</v>
      </c>
      <c r="P464" s="299" t="str">
        <f>VLOOKUP(H464,'3-Productie normen'!A:L,12,FALSE)</f>
        <v>S</v>
      </c>
      <c r="Q464" s="299"/>
      <c r="S464" s="300"/>
    </row>
    <row r="465" spans="1:19" ht="14.15" hidden="1" customHeight="1">
      <c r="A465" s="70">
        <v>465</v>
      </c>
      <c r="B465" s="66" t="s">
        <v>208</v>
      </c>
      <c r="C465" s="464" t="s">
        <v>480</v>
      </c>
      <c r="D465" s="464" t="s">
        <v>617</v>
      </c>
      <c r="E465" s="66" t="s">
        <v>591</v>
      </c>
      <c r="F465" s="66" t="s">
        <v>598</v>
      </c>
      <c r="G465" s="66" t="s">
        <v>411</v>
      </c>
      <c r="H465" s="66" t="s">
        <v>492</v>
      </c>
      <c r="I465" s="66" t="s">
        <v>70</v>
      </c>
      <c r="J465" s="66" t="s">
        <v>70</v>
      </c>
      <c r="K465" s="66">
        <v>5.6</v>
      </c>
      <c r="L465" s="297"/>
      <c r="M465" s="219" t="s">
        <v>491</v>
      </c>
      <c r="N465" s="218">
        <f>IF(OR(M465="nio",M465="eigen dienst"),0,IF(M465&gt;0,M465*K465/O465,0))*VLOOKUP(B465,'2-Kosten per locatie'!$A$14:$C$34,3,FALSE)</f>
        <v>0</v>
      </c>
      <c r="O465" s="298">
        <f>IF(OR(M465="nio",M465="eigen dienst"),0,IF(M465&gt;0,VLOOKUP(H465,'3-Productie normen'!A:J,VLOOKUP(M465,'3-Productie normen'!$B$34:$C$35,2,FALSE),FALSE)))</f>
        <v>0</v>
      </c>
      <c r="P465" s="299">
        <f>VLOOKUP(H465,'3-Productie normen'!A:L,12,FALSE)</f>
        <v>0</v>
      </c>
      <c r="Q465" s="299"/>
      <c r="S465" s="300"/>
    </row>
    <row r="466" spans="1:19" ht="14.15" customHeight="1">
      <c r="A466" s="70">
        <v>466</v>
      </c>
      <c r="B466" s="66" t="s">
        <v>208</v>
      </c>
      <c r="C466" s="464" t="s">
        <v>480</v>
      </c>
      <c r="D466" s="464" t="s">
        <v>617</v>
      </c>
      <c r="E466" s="66" t="s">
        <v>591</v>
      </c>
      <c r="F466" s="66" t="s">
        <v>599</v>
      </c>
      <c r="G466" s="66" t="s">
        <v>407</v>
      </c>
      <c r="H466" s="66" t="s">
        <v>37</v>
      </c>
      <c r="I466" s="66" t="s">
        <v>463</v>
      </c>
      <c r="J466" s="66" t="s">
        <v>179</v>
      </c>
      <c r="K466" s="66">
        <v>1.5</v>
      </c>
      <c r="L466" s="297"/>
      <c r="M466" s="219" t="s">
        <v>493</v>
      </c>
      <c r="N466" s="218">
        <f>IF(OR(M466="nio",M466="eigen dienst"),0,IF(M466&gt;0,M466*K466/O466,0))*VLOOKUP(B466,'2-Kosten per locatie'!$A$14:$C$34,3,FALSE)</f>
        <v>0</v>
      </c>
      <c r="O466" s="298">
        <f>IF(OR(M466="nio",M466="eigen dienst"),0,IF(M466&gt;0,VLOOKUP(H466,'3-Productie normen'!A:J,VLOOKUP(M466,'3-Productie normen'!$B$34:$C$35,2,FALSE),FALSE)))</f>
        <v>0</v>
      </c>
      <c r="P466" s="299" t="str">
        <f>VLOOKUP(H466,'3-Productie normen'!A:L,12,FALSE)</f>
        <v>S</v>
      </c>
      <c r="Q466" s="299"/>
      <c r="S466" s="300"/>
    </row>
    <row r="467" spans="1:19" ht="14.15" customHeight="1">
      <c r="A467" s="70">
        <v>467</v>
      </c>
      <c r="B467" s="66" t="s">
        <v>208</v>
      </c>
      <c r="C467" s="464" t="s">
        <v>480</v>
      </c>
      <c r="D467" s="464" t="s">
        <v>617</v>
      </c>
      <c r="E467" s="66" t="s">
        <v>591</v>
      </c>
      <c r="F467" s="66" t="s">
        <v>600</v>
      </c>
      <c r="G467" s="66" t="s">
        <v>586</v>
      </c>
      <c r="H467" s="66" t="s">
        <v>48</v>
      </c>
      <c r="I467" s="66" t="s">
        <v>72</v>
      </c>
      <c r="J467" s="66" t="s">
        <v>200</v>
      </c>
      <c r="K467" s="66">
        <v>7.5</v>
      </c>
      <c r="L467" s="297"/>
      <c r="M467" s="219" t="s">
        <v>493</v>
      </c>
      <c r="N467" s="218">
        <f>IF(OR(M467="nio",M467="eigen dienst"),0,IF(M467&gt;0,M467*K467/O467,0))*VLOOKUP(B467,'2-Kosten per locatie'!$A$14:$C$34,3,FALSE)</f>
        <v>0</v>
      </c>
      <c r="O467" s="298">
        <f>IF(OR(M467="nio",M467="eigen dienst"),0,IF(M467&gt;0,VLOOKUP(H467,'3-Productie normen'!A:J,VLOOKUP(M467,'3-Productie normen'!$B$34:$C$35,2,FALSE),FALSE)))</f>
        <v>0</v>
      </c>
      <c r="P467" s="299" t="str">
        <f>VLOOKUP(H467,'3-Productie normen'!A:L,12,FALSE)</f>
        <v>V</v>
      </c>
      <c r="Q467" s="299"/>
      <c r="S467" s="300"/>
    </row>
    <row r="468" spans="1:19" ht="14.15" customHeight="1">
      <c r="A468" s="70">
        <v>468</v>
      </c>
      <c r="B468" s="66" t="s">
        <v>208</v>
      </c>
      <c r="C468" s="464" t="s">
        <v>480</v>
      </c>
      <c r="D468" s="464" t="s">
        <v>617</v>
      </c>
      <c r="E468" s="66" t="s">
        <v>591</v>
      </c>
      <c r="F468" s="66" t="s">
        <v>266</v>
      </c>
      <c r="G468" s="66" t="s">
        <v>405</v>
      </c>
      <c r="H468" s="66" t="s">
        <v>39</v>
      </c>
      <c r="I468" s="66" t="s">
        <v>70</v>
      </c>
      <c r="J468" s="66" t="s">
        <v>70</v>
      </c>
      <c r="K468" s="66">
        <v>30.7</v>
      </c>
      <c r="L468" s="297"/>
      <c r="M468" s="219" t="s">
        <v>493</v>
      </c>
      <c r="N468" s="218">
        <f>IF(OR(M468="nio",M468="eigen dienst"),0,IF(M468&gt;0,M468*K468/O468,0))*VLOOKUP(B468,'2-Kosten per locatie'!$A$14:$C$34,3,FALSE)</f>
        <v>0</v>
      </c>
      <c r="O468" s="298">
        <f>IF(OR(M468="nio",M468="eigen dienst"),0,IF(M468&gt;0,VLOOKUP(H468,'3-Productie normen'!A:J,VLOOKUP(M468,'3-Productie normen'!$B$34:$C$35,2,FALSE),FALSE)))</f>
        <v>0</v>
      </c>
      <c r="P468" s="299" t="str">
        <f>VLOOKUP(H468,'3-Productie normen'!A:L,12,FALSE)</f>
        <v>V</v>
      </c>
      <c r="Q468" s="299"/>
      <c r="S468" s="300"/>
    </row>
    <row r="469" spans="1:19" ht="14.15" customHeight="1">
      <c r="A469" s="70">
        <v>469</v>
      </c>
      <c r="B469" s="66" t="s">
        <v>208</v>
      </c>
      <c r="C469" s="464" t="s">
        <v>480</v>
      </c>
      <c r="D469" s="464" t="s">
        <v>617</v>
      </c>
      <c r="E469" s="66" t="s">
        <v>591</v>
      </c>
      <c r="F469" s="66" t="s">
        <v>267</v>
      </c>
      <c r="G469" s="66" t="s">
        <v>408</v>
      </c>
      <c r="H469" s="66" t="s">
        <v>469</v>
      </c>
      <c r="I469" s="66" t="s">
        <v>70</v>
      </c>
      <c r="J469" s="66" t="s">
        <v>70</v>
      </c>
      <c r="K469" s="66">
        <v>48.4</v>
      </c>
      <c r="L469" s="297"/>
      <c r="M469" s="219" t="s">
        <v>493</v>
      </c>
      <c r="N469" s="218">
        <f>IF(OR(M469="nio",M469="eigen dienst"),0,IF(M469&gt;0,M469*K469/O469,0))*VLOOKUP(B469,'2-Kosten per locatie'!$A$14:$C$34,3,FALSE)</f>
        <v>0</v>
      </c>
      <c r="O469" s="298">
        <f>IF(OR(M469="nio",M469="eigen dienst"),0,IF(M469&gt;0,VLOOKUP(H469,'3-Productie normen'!A:J,VLOOKUP(M469,'3-Productie normen'!$B$34:$C$35,2,FALSE),FALSE)))</f>
        <v>0</v>
      </c>
      <c r="P469" s="299" t="str">
        <f>VLOOKUP(H469,'3-Productie normen'!A:L,12,FALSE)</f>
        <v>L</v>
      </c>
      <c r="Q469" s="299"/>
      <c r="S469" s="300"/>
    </row>
    <row r="470" spans="1:19" ht="14.15" hidden="1" customHeight="1">
      <c r="A470" s="70">
        <v>470</v>
      </c>
      <c r="B470" s="66" t="s">
        <v>208</v>
      </c>
      <c r="C470" s="464" t="s">
        <v>480</v>
      </c>
      <c r="D470" s="464" t="s">
        <v>617</v>
      </c>
      <c r="E470" s="66" t="s">
        <v>591</v>
      </c>
      <c r="F470" s="66" t="s">
        <v>268</v>
      </c>
      <c r="G470" s="66" t="s">
        <v>582</v>
      </c>
      <c r="H470" s="66" t="s">
        <v>492</v>
      </c>
      <c r="I470" s="66" t="s">
        <v>72</v>
      </c>
      <c r="J470" s="66" t="s">
        <v>200</v>
      </c>
      <c r="K470" s="66">
        <v>108.6</v>
      </c>
      <c r="L470" s="297"/>
      <c r="M470" s="219" t="s">
        <v>491</v>
      </c>
      <c r="N470" s="218">
        <f>IF(OR(M470="nio",M470="eigen dienst"),0,IF(M470&gt;0,M470*K470/O470,0))*VLOOKUP(B470,'2-Kosten per locatie'!$A$14:$C$34,3,FALSE)</f>
        <v>0</v>
      </c>
      <c r="O470" s="298">
        <f>IF(OR(M470="nio",M470="eigen dienst"),0,IF(M470&gt;0,VLOOKUP(H470,'3-Productie normen'!A:J,VLOOKUP(M470,'3-Productie normen'!$B$34:$C$35,2,FALSE),FALSE)))</f>
        <v>0</v>
      </c>
      <c r="P470" s="299">
        <f>VLOOKUP(H470,'3-Productie normen'!A:L,12,FALSE)</f>
        <v>0</v>
      </c>
      <c r="Q470" s="299"/>
      <c r="S470" s="300"/>
    </row>
    <row r="471" spans="1:19" ht="14.15" hidden="1" customHeight="1">
      <c r="A471" s="70">
        <v>471</v>
      </c>
      <c r="B471" s="66" t="s">
        <v>208</v>
      </c>
      <c r="C471" s="464" t="s">
        <v>480</v>
      </c>
      <c r="D471" s="464" t="s">
        <v>617</v>
      </c>
      <c r="E471" s="66" t="s">
        <v>591</v>
      </c>
      <c r="F471" s="66" t="s">
        <v>269</v>
      </c>
      <c r="G471" s="66" t="s">
        <v>411</v>
      </c>
      <c r="H471" s="66" t="s">
        <v>492</v>
      </c>
      <c r="I471" s="66" t="s">
        <v>70</v>
      </c>
      <c r="J471" s="66" t="s">
        <v>70</v>
      </c>
      <c r="K471" s="66">
        <v>5.7</v>
      </c>
      <c r="L471" s="297"/>
      <c r="M471" s="219" t="s">
        <v>491</v>
      </c>
      <c r="N471" s="218">
        <f>IF(OR(M471="nio",M471="eigen dienst"),0,IF(M471&gt;0,M471*K471/O471,0))*VLOOKUP(B471,'2-Kosten per locatie'!$A$14:$C$34,3,FALSE)</f>
        <v>0</v>
      </c>
      <c r="O471" s="298">
        <f>IF(OR(M471="nio",M471="eigen dienst"),0,IF(M471&gt;0,VLOOKUP(H471,'3-Productie normen'!A:J,VLOOKUP(M471,'3-Productie normen'!$B$34:$C$35,2,FALSE),FALSE)))</f>
        <v>0</v>
      </c>
      <c r="P471" s="299">
        <f>VLOOKUP(H471,'3-Productie normen'!A:L,12,FALSE)</f>
        <v>0</v>
      </c>
      <c r="Q471" s="299"/>
      <c r="S471" s="300"/>
    </row>
    <row r="472" spans="1:19" ht="14.15" customHeight="1">
      <c r="A472" s="70">
        <v>472</v>
      </c>
      <c r="B472" s="66" t="s">
        <v>565</v>
      </c>
      <c r="C472" s="464" t="s">
        <v>601</v>
      </c>
      <c r="D472" s="464" t="s">
        <v>617</v>
      </c>
      <c r="E472" s="66" t="s">
        <v>587</v>
      </c>
      <c r="F472" s="66" t="s">
        <v>220</v>
      </c>
      <c r="G472" s="66" t="s">
        <v>405</v>
      </c>
      <c r="H472" s="66" t="s">
        <v>39</v>
      </c>
      <c r="I472" s="66" t="s">
        <v>70</v>
      </c>
      <c r="J472" s="66" t="s">
        <v>70</v>
      </c>
      <c r="K472" s="66">
        <v>58.6</v>
      </c>
      <c r="L472" s="297"/>
      <c r="M472" s="219" t="s">
        <v>493</v>
      </c>
      <c r="N472" s="218">
        <f>IF(OR(M472="nio",M472="eigen dienst"),0,IF(M472&gt;0,M472*K472/O472,0))*VLOOKUP(B472,'2-Kosten per locatie'!$A$14:$C$34,3,FALSE)</f>
        <v>0</v>
      </c>
      <c r="O472" s="298">
        <f>IF(OR(M472="nio",M472="eigen dienst"),0,IF(M472&gt;0,VLOOKUP(H472,'3-Productie normen'!A:J,VLOOKUP(M472,'3-Productie normen'!$B$34:$C$35,2,FALSE),FALSE)))</f>
        <v>0</v>
      </c>
      <c r="P472" s="299" t="str">
        <f>VLOOKUP(H472,'3-Productie normen'!A:L,12,FALSE)</f>
        <v>V</v>
      </c>
      <c r="Q472" s="299"/>
      <c r="S472" s="300"/>
    </row>
    <row r="473" spans="1:19" ht="14.15" hidden="1" customHeight="1">
      <c r="A473" s="70">
        <v>473</v>
      </c>
      <c r="B473" s="66" t="s">
        <v>565</v>
      </c>
      <c r="C473" s="464" t="s">
        <v>601</v>
      </c>
      <c r="D473" s="464" t="s">
        <v>617</v>
      </c>
      <c r="E473" s="66" t="s">
        <v>587</v>
      </c>
      <c r="F473" s="66" t="s">
        <v>221</v>
      </c>
      <c r="G473" s="66" t="s">
        <v>411</v>
      </c>
      <c r="H473" s="66" t="s">
        <v>492</v>
      </c>
      <c r="I473" s="66" t="s">
        <v>70</v>
      </c>
      <c r="J473" s="66" t="s">
        <v>70</v>
      </c>
      <c r="K473" s="66">
        <v>5.7</v>
      </c>
      <c r="L473" s="297"/>
      <c r="M473" s="219" t="s">
        <v>491</v>
      </c>
      <c r="N473" s="218">
        <f>IF(OR(M473="nio",M473="eigen dienst"),0,IF(M473&gt;0,M473*K473/O473,0))*VLOOKUP(B473,'2-Kosten per locatie'!$A$14:$C$34,3,FALSE)</f>
        <v>0</v>
      </c>
      <c r="O473" s="298">
        <f>IF(OR(M473="nio",M473="eigen dienst"),0,IF(M473&gt;0,VLOOKUP(H473,'3-Productie normen'!A:J,VLOOKUP(M473,'3-Productie normen'!$B$34:$C$35,2,FALSE),FALSE)))</f>
        <v>0</v>
      </c>
      <c r="P473" s="299">
        <f>VLOOKUP(H473,'3-Productie normen'!A:L,12,FALSE)</f>
        <v>0</v>
      </c>
      <c r="Q473" s="299"/>
      <c r="S473" s="300"/>
    </row>
    <row r="474" spans="1:19" ht="14.15" customHeight="1">
      <c r="A474" s="70">
        <v>474</v>
      </c>
      <c r="B474" s="66" t="s">
        <v>565</v>
      </c>
      <c r="C474" s="464" t="s">
        <v>601</v>
      </c>
      <c r="D474" s="464" t="s">
        <v>617</v>
      </c>
      <c r="E474" s="66" t="s">
        <v>587</v>
      </c>
      <c r="F474" s="66" t="s">
        <v>222</v>
      </c>
      <c r="G474" s="66" t="s">
        <v>407</v>
      </c>
      <c r="H474" s="66" t="s">
        <v>37</v>
      </c>
      <c r="I474" s="66" t="s">
        <v>70</v>
      </c>
      <c r="J474" s="66" t="s">
        <v>179</v>
      </c>
      <c r="K474" s="66">
        <v>2.6</v>
      </c>
      <c r="L474" s="297"/>
      <c r="M474" s="219" t="s">
        <v>493</v>
      </c>
      <c r="N474" s="218">
        <f>IF(OR(M474="nio",M474="eigen dienst"),0,IF(M474&gt;0,M474*K474/O474,0))*VLOOKUP(B474,'2-Kosten per locatie'!$A$14:$C$34,3,FALSE)</f>
        <v>0</v>
      </c>
      <c r="O474" s="298">
        <f>IF(OR(M474="nio",M474="eigen dienst"),0,IF(M474&gt;0,VLOOKUP(H474,'3-Productie normen'!A:J,VLOOKUP(M474,'3-Productie normen'!$B$34:$C$35,2,FALSE),FALSE)))</f>
        <v>0</v>
      </c>
      <c r="P474" s="299" t="str">
        <f>VLOOKUP(H474,'3-Productie normen'!A:L,12,FALSE)</f>
        <v>S</v>
      </c>
      <c r="Q474" s="299"/>
      <c r="S474" s="300"/>
    </row>
    <row r="475" spans="1:19" ht="14.15" customHeight="1">
      <c r="A475" s="70">
        <v>475</v>
      </c>
      <c r="B475" s="66" t="s">
        <v>565</v>
      </c>
      <c r="C475" s="464" t="s">
        <v>601</v>
      </c>
      <c r="D475" s="464" t="s">
        <v>617</v>
      </c>
      <c r="E475" s="66" t="s">
        <v>587</v>
      </c>
      <c r="F475" s="66" t="s">
        <v>223</v>
      </c>
      <c r="G475" s="66" t="s">
        <v>407</v>
      </c>
      <c r="H475" s="66" t="s">
        <v>37</v>
      </c>
      <c r="I475" s="66" t="s">
        <v>70</v>
      </c>
      <c r="J475" s="66" t="s">
        <v>179</v>
      </c>
      <c r="K475" s="66">
        <v>4.5999999999999996</v>
      </c>
      <c r="L475" s="297"/>
      <c r="M475" s="219" t="s">
        <v>493</v>
      </c>
      <c r="N475" s="218">
        <f>IF(OR(M475="nio",M475="eigen dienst"),0,IF(M475&gt;0,M475*K475/O475,0))*VLOOKUP(B475,'2-Kosten per locatie'!$A$14:$C$34,3,FALSE)</f>
        <v>0</v>
      </c>
      <c r="O475" s="298">
        <f>IF(OR(M475="nio",M475="eigen dienst"),0,IF(M475&gt;0,VLOOKUP(H475,'3-Productie normen'!A:J,VLOOKUP(M475,'3-Productie normen'!$B$34:$C$35,2,FALSE),FALSE)))</f>
        <v>0</v>
      </c>
      <c r="P475" s="299" t="str">
        <f>VLOOKUP(H475,'3-Productie normen'!A:L,12,FALSE)</f>
        <v>S</v>
      </c>
      <c r="Q475" s="299"/>
      <c r="S475" s="300"/>
    </row>
    <row r="476" spans="1:19" ht="14.15" hidden="1" customHeight="1">
      <c r="A476" s="70">
        <v>476</v>
      </c>
      <c r="B476" s="66" t="s">
        <v>565</v>
      </c>
      <c r="C476" s="464" t="s">
        <v>601</v>
      </c>
      <c r="D476" s="464" t="s">
        <v>617</v>
      </c>
      <c r="E476" s="66" t="s">
        <v>587</v>
      </c>
      <c r="F476" s="66" t="s">
        <v>265</v>
      </c>
      <c r="G476" s="66" t="s">
        <v>411</v>
      </c>
      <c r="H476" s="66" t="s">
        <v>492</v>
      </c>
      <c r="I476" s="66" t="s">
        <v>70</v>
      </c>
      <c r="J476" s="66" t="s">
        <v>70</v>
      </c>
      <c r="K476" s="66">
        <v>7.3</v>
      </c>
      <c r="L476" s="297"/>
      <c r="M476" s="219" t="s">
        <v>491</v>
      </c>
      <c r="N476" s="218">
        <f>IF(OR(M476="nio",M476="eigen dienst"),0,IF(M476&gt;0,M476*K476/O476,0))*VLOOKUP(B476,'2-Kosten per locatie'!$A$14:$C$34,3,FALSE)</f>
        <v>0</v>
      </c>
      <c r="O476" s="298">
        <f>IF(OR(M476="nio",M476="eigen dienst"),0,IF(M476&gt;0,VLOOKUP(H476,'3-Productie normen'!A:J,VLOOKUP(M476,'3-Productie normen'!$B$34:$C$35,2,FALSE),FALSE)))</f>
        <v>0</v>
      </c>
      <c r="P476" s="299">
        <f>VLOOKUP(H476,'3-Productie normen'!A:L,12,FALSE)</f>
        <v>0</v>
      </c>
      <c r="Q476" s="299"/>
      <c r="S476" s="300"/>
    </row>
    <row r="477" spans="1:19" ht="14.15" customHeight="1">
      <c r="A477" s="70">
        <v>477</v>
      </c>
      <c r="B477" s="66" t="s">
        <v>565</v>
      </c>
      <c r="C477" s="464" t="s">
        <v>601</v>
      </c>
      <c r="D477" s="464" t="s">
        <v>617</v>
      </c>
      <c r="E477" s="66" t="s">
        <v>587</v>
      </c>
      <c r="F477" s="66" t="s">
        <v>224</v>
      </c>
      <c r="G477" s="66" t="s">
        <v>406</v>
      </c>
      <c r="H477" s="66" t="s">
        <v>45</v>
      </c>
      <c r="I477" s="66" t="s">
        <v>70</v>
      </c>
      <c r="J477" s="66" t="s">
        <v>70</v>
      </c>
      <c r="K477" s="66">
        <v>74.400000000000006</v>
      </c>
      <c r="L477" s="297"/>
      <c r="M477" s="219" t="s">
        <v>493</v>
      </c>
      <c r="N477" s="218">
        <f>IF(OR(M477="nio",M477="eigen dienst"),0,IF(M477&gt;0,M477*K477/O477,0))*VLOOKUP(B477,'2-Kosten per locatie'!$A$14:$C$34,3,FALSE)</f>
        <v>0</v>
      </c>
      <c r="O477" s="298">
        <f>IF(OR(M477="nio",M477="eigen dienst"),0,IF(M477&gt;0,VLOOKUP(H477,'3-Productie normen'!A:J,VLOOKUP(M477,'3-Productie normen'!$B$34:$C$35,2,FALSE),FALSE)))</f>
        <v>0</v>
      </c>
      <c r="P477" s="299" t="str">
        <f>VLOOKUP(H477,'3-Productie normen'!A:L,12,FALSE)</f>
        <v>L</v>
      </c>
      <c r="Q477" s="299"/>
      <c r="S477" s="300"/>
    </row>
    <row r="478" spans="1:19" ht="14.15" customHeight="1">
      <c r="A478" s="70">
        <v>478</v>
      </c>
      <c r="B478" s="66" t="s">
        <v>565</v>
      </c>
      <c r="C478" s="464" t="s">
        <v>601</v>
      </c>
      <c r="D478" s="464" t="s">
        <v>617</v>
      </c>
      <c r="E478" s="66" t="s">
        <v>587</v>
      </c>
      <c r="F478" s="66" t="s">
        <v>225</v>
      </c>
      <c r="G478" s="66" t="s">
        <v>413</v>
      </c>
      <c r="H478" s="66" t="s">
        <v>413</v>
      </c>
      <c r="I478" s="66" t="s">
        <v>70</v>
      </c>
      <c r="J478" s="66" t="s">
        <v>70</v>
      </c>
      <c r="K478" s="66">
        <v>109.8</v>
      </c>
      <c r="L478" s="297"/>
      <c r="M478" s="219" t="s">
        <v>493</v>
      </c>
      <c r="N478" s="218">
        <f>IF(OR(M478="nio",M478="eigen dienst"),0,IF(M478&gt;0,M478*K478/O478,0))*VLOOKUP(B478,'2-Kosten per locatie'!$A$14:$C$34,3,FALSE)</f>
        <v>0</v>
      </c>
      <c r="O478" s="298">
        <f>IF(OR(M478="nio",M478="eigen dienst"),0,IF(M478&gt;0,VLOOKUP(H478,'3-Productie normen'!A:J,VLOOKUP(M478,'3-Productie normen'!$B$34:$C$35,2,FALSE),FALSE)))</f>
        <v>0</v>
      </c>
      <c r="P478" s="299" t="str">
        <f>VLOOKUP(H478,'3-Productie normen'!A:L,12,FALSE)</f>
        <v>V</v>
      </c>
      <c r="Q478" s="299"/>
      <c r="S478" s="300"/>
    </row>
    <row r="479" spans="1:19" ht="14.15" customHeight="1">
      <c r="A479" s="70">
        <v>479</v>
      </c>
      <c r="B479" s="66" t="s">
        <v>565</v>
      </c>
      <c r="C479" s="464" t="s">
        <v>601</v>
      </c>
      <c r="D479" s="464" t="s">
        <v>617</v>
      </c>
      <c r="E479" s="66" t="s">
        <v>587</v>
      </c>
      <c r="F479" s="66" t="s">
        <v>226</v>
      </c>
      <c r="G479" s="66" t="s">
        <v>408</v>
      </c>
      <c r="H479" s="66" t="s">
        <v>469</v>
      </c>
      <c r="I479" s="66" t="s">
        <v>70</v>
      </c>
      <c r="J479" s="66" t="s">
        <v>70</v>
      </c>
      <c r="K479" s="66">
        <v>63.3</v>
      </c>
      <c r="L479" s="297"/>
      <c r="M479" s="219" t="s">
        <v>493</v>
      </c>
      <c r="N479" s="218">
        <f>IF(OR(M479="nio",M479="eigen dienst"),0,IF(M479&gt;0,M479*K479/O479,0))*VLOOKUP(B479,'2-Kosten per locatie'!$A$14:$C$34,3,FALSE)</f>
        <v>0</v>
      </c>
      <c r="O479" s="298">
        <f>IF(OR(M479="nio",M479="eigen dienst"),0,IF(M479&gt;0,VLOOKUP(H479,'3-Productie normen'!A:J,VLOOKUP(M479,'3-Productie normen'!$B$34:$C$35,2,FALSE),FALSE)))</f>
        <v>0</v>
      </c>
      <c r="P479" s="299" t="str">
        <f>VLOOKUP(H479,'3-Productie normen'!A:L,12,FALSE)</f>
        <v>L</v>
      </c>
      <c r="Q479" s="299"/>
      <c r="S479" s="300"/>
    </row>
    <row r="480" spans="1:19" ht="14.15" customHeight="1">
      <c r="A480" s="70">
        <v>480</v>
      </c>
      <c r="B480" s="66" t="s">
        <v>565</v>
      </c>
      <c r="C480" s="464" t="s">
        <v>601</v>
      </c>
      <c r="D480" s="464" t="s">
        <v>617</v>
      </c>
      <c r="E480" s="66" t="s">
        <v>587</v>
      </c>
      <c r="F480" s="66" t="s">
        <v>227</v>
      </c>
      <c r="G480" s="66" t="s">
        <v>408</v>
      </c>
      <c r="H480" s="66" t="s">
        <v>469</v>
      </c>
      <c r="I480" s="66" t="s">
        <v>70</v>
      </c>
      <c r="J480" s="66" t="s">
        <v>70</v>
      </c>
      <c r="K480" s="66">
        <v>63.3</v>
      </c>
      <c r="L480" s="297"/>
      <c r="M480" s="219" t="s">
        <v>493</v>
      </c>
      <c r="N480" s="218">
        <f>IF(OR(M480="nio",M480="eigen dienst"),0,IF(M480&gt;0,M480*K480/O480,0))*VLOOKUP(B480,'2-Kosten per locatie'!$A$14:$C$34,3,FALSE)</f>
        <v>0</v>
      </c>
      <c r="O480" s="298">
        <f>IF(OR(M480="nio",M480="eigen dienst"),0,IF(M480&gt;0,VLOOKUP(H480,'3-Productie normen'!A:J,VLOOKUP(M480,'3-Productie normen'!$B$34:$C$35,2,FALSE),FALSE)))</f>
        <v>0</v>
      </c>
      <c r="P480" s="299" t="str">
        <f>VLOOKUP(H480,'3-Productie normen'!A:L,12,FALSE)</f>
        <v>L</v>
      </c>
      <c r="Q480" s="299"/>
      <c r="S480" s="300"/>
    </row>
    <row r="481" spans="1:19" ht="14.15" customHeight="1">
      <c r="A481" s="70">
        <v>481</v>
      </c>
      <c r="B481" s="66" t="s">
        <v>565</v>
      </c>
      <c r="C481" s="464" t="s">
        <v>601</v>
      </c>
      <c r="D481" s="464" t="s">
        <v>617</v>
      </c>
      <c r="E481" s="66" t="s">
        <v>587</v>
      </c>
      <c r="F481" s="66" t="s">
        <v>228</v>
      </c>
      <c r="G481" s="66" t="s">
        <v>408</v>
      </c>
      <c r="H481" s="66" t="s">
        <v>469</v>
      </c>
      <c r="I481" s="66" t="s">
        <v>70</v>
      </c>
      <c r="J481" s="66" t="s">
        <v>70</v>
      </c>
      <c r="K481" s="66">
        <v>63.3</v>
      </c>
      <c r="L481" s="297"/>
      <c r="M481" s="219" t="s">
        <v>493</v>
      </c>
      <c r="N481" s="218">
        <f>IF(OR(M481="nio",M481="eigen dienst"),0,IF(M481&gt;0,M481*K481/O481,0))*VLOOKUP(B481,'2-Kosten per locatie'!$A$14:$C$34,3,FALSE)</f>
        <v>0</v>
      </c>
      <c r="O481" s="298">
        <f>IF(OR(M481="nio",M481="eigen dienst"),0,IF(M481&gt;0,VLOOKUP(H481,'3-Productie normen'!A:J,VLOOKUP(M481,'3-Productie normen'!$B$34:$C$35,2,FALSE),FALSE)))</f>
        <v>0</v>
      </c>
      <c r="P481" s="299" t="str">
        <f>VLOOKUP(H481,'3-Productie normen'!A:L,12,FALSE)</f>
        <v>L</v>
      </c>
      <c r="Q481" s="299"/>
      <c r="S481" s="300"/>
    </row>
    <row r="482" spans="1:19" ht="14.15" customHeight="1">
      <c r="A482" s="70">
        <v>482</v>
      </c>
      <c r="B482" s="66" t="s">
        <v>565</v>
      </c>
      <c r="C482" s="464" t="s">
        <v>601</v>
      </c>
      <c r="D482" s="464" t="s">
        <v>617</v>
      </c>
      <c r="E482" s="66" t="s">
        <v>587</v>
      </c>
      <c r="F482" s="66" t="s">
        <v>229</v>
      </c>
      <c r="G482" s="66" t="s">
        <v>408</v>
      </c>
      <c r="H482" s="66" t="s">
        <v>469</v>
      </c>
      <c r="I482" s="66" t="s">
        <v>70</v>
      </c>
      <c r="J482" s="66" t="s">
        <v>70</v>
      </c>
      <c r="K482" s="66">
        <v>61.3</v>
      </c>
      <c r="L482" s="297"/>
      <c r="M482" s="219" t="s">
        <v>493</v>
      </c>
      <c r="N482" s="218">
        <f>IF(OR(M482="nio",M482="eigen dienst"),0,IF(M482&gt;0,M482*K482/O482,0))*VLOOKUP(B482,'2-Kosten per locatie'!$A$14:$C$34,3,FALSE)</f>
        <v>0</v>
      </c>
      <c r="O482" s="298">
        <f>IF(OR(M482="nio",M482="eigen dienst"),0,IF(M482&gt;0,VLOOKUP(H482,'3-Productie normen'!A:J,VLOOKUP(M482,'3-Productie normen'!$B$34:$C$35,2,FALSE),FALSE)))</f>
        <v>0</v>
      </c>
      <c r="P482" s="299" t="str">
        <f>VLOOKUP(H482,'3-Productie normen'!A:L,12,FALSE)</f>
        <v>L</v>
      </c>
      <c r="Q482" s="299"/>
      <c r="S482" s="300"/>
    </row>
    <row r="483" spans="1:19" ht="14.15" hidden="1" customHeight="1">
      <c r="A483" s="70">
        <v>483</v>
      </c>
      <c r="B483" s="66" t="s">
        <v>565</v>
      </c>
      <c r="C483" s="464" t="s">
        <v>601</v>
      </c>
      <c r="D483" s="464" t="s">
        <v>617</v>
      </c>
      <c r="E483" s="66" t="s">
        <v>587</v>
      </c>
      <c r="F483" s="66" t="s">
        <v>230</v>
      </c>
      <c r="G483" s="66" t="s">
        <v>415</v>
      </c>
      <c r="H483" s="66" t="s">
        <v>492</v>
      </c>
      <c r="I483" s="66" t="s">
        <v>70</v>
      </c>
      <c r="J483" s="66" t="s">
        <v>70</v>
      </c>
      <c r="K483" s="66">
        <v>1.6</v>
      </c>
      <c r="L483" s="297"/>
      <c r="M483" s="219" t="s">
        <v>491</v>
      </c>
      <c r="N483" s="218">
        <f>IF(OR(M483="nio",M483="eigen dienst"),0,IF(M483&gt;0,M483*K483/O483,0))*VLOOKUP(B483,'2-Kosten per locatie'!$A$14:$C$34,3,FALSE)</f>
        <v>0</v>
      </c>
      <c r="O483" s="298">
        <f>IF(OR(M483="nio",M483="eigen dienst"),0,IF(M483&gt;0,VLOOKUP(H483,'3-Productie normen'!A:J,VLOOKUP(M483,'3-Productie normen'!$B$34:$C$35,2,FALSE),FALSE)))</f>
        <v>0</v>
      </c>
      <c r="P483" s="299">
        <f>VLOOKUP(H483,'3-Productie normen'!A:L,12,FALSE)</f>
        <v>0</v>
      </c>
      <c r="Q483" s="299"/>
      <c r="S483" s="300"/>
    </row>
    <row r="484" spans="1:19" ht="14.15" hidden="1" customHeight="1">
      <c r="A484" s="70">
        <v>484</v>
      </c>
      <c r="B484" s="66" t="s">
        <v>565</v>
      </c>
      <c r="C484" s="464" t="s">
        <v>601</v>
      </c>
      <c r="D484" s="464" t="s">
        <v>617</v>
      </c>
      <c r="E484" s="66" t="s">
        <v>587</v>
      </c>
      <c r="F484" s="66" t="s">
        <v>231</v>
      </c>
      <c r="G484" s="66" t="s">
        <v>411</v>
      </c>
      <c r="H484" s="66" t="s">
        <v>492</v>
      </c>
      <c r="I484" s="66" t="s">
        <v>70</v>
      </c>
      <c r="J484" s="66" t="s">
        <v>70</v>
      </c>
      <c r="K484" s="66">
        <v>8.3000000000000007</v>
      </c>
      <c r="L484" s="297"/>
      <c r="M484" s="219" t="s">
        <v>491</v>
      </c>
      <c r="N484" s="218">
        <f>IF(OR(M484="nio",M484="eigen dienst"),0,IF(M484&gt;0,M484*K484/O484,0))*VLOOKUP(B484,'2-Kosten per locatie'!$A$14:$C$34,3,FALSE)</f>
        <v>0</v>
      </c>
      <c r="O484" s="298">
        <f>IF(OR(M484="nio",M484="eigen dienst"),0,IF(M484&gt;0,VLOOKUP(H484,'3-Productie normen'!A:J,VLOOKUP(M484,'3-Productie normen'!$B$34:$C$35,2,FALSE),FALSE)))</f>
        <v>0</v>
      </c>
      <c r="P484" s="299">
        <f>VLOOKUP(H484,'3-Productie normen'!A:L,12,FALSE)</f>
        <v>0</v>
      </c>
      <c r="Q484" s="299"/>
      <c r="S484" s="300"/>
    </row>
    <row r="485" spans="1:19" ht="14.15" hidden="1" customHeight="1">
      <c r="A485" s="70">
        <v>485</v>
      </c>
      <c r="B485" s="66" t="s">
        <v>565</v>
      </c>
      <c r="C485" s="464" t="s">
        <v>601</v>
      </c>
      <c r="D485" s="464" t="s">
        <v>617</v>
      </c>
      <c r="E485" s="66" t="s">
        <v>587</v>
      </c>
      <c r="F485" s="66" t="s">
        <v>232</v>
      </c>
      <c r="G485" s="66" t="s">
        <v>416</v>
      </c>
      <c r="H485" s="66" t="s">
        <v>492</v>
      </c>
      <c r="I485" s="66" t="s">
        <v>70</v>
      </c>
      <c r="J485" s="66" t="s">
        <v>70</v>
      </c>
      <c r="K485" s="66">
        <v>12.6</v>
      </c>
      <c r="L485" s="297"/>
      <c r="M485" s="219" t="s">
        <v>491</v>
      </c>
      <c r="N485" s="218">
        <f>IF(OR(M485="nio",M485="eigen dienst"),0,IF(M485&gt;0,M485*K485/O485,0))*VLOOKUP(B485,'2-Kosten per locatie'!$A$14:$C$34,3,FALSE)</f>
        <v>0</v>
      </c>
      <c r="O485" s="298">
        <f>IF(OR(M485="nio",M485="eigen dienst"),0,IF(M485&gt;0,VLOOKUP(H485,'3-Productie normen'!A:J,VLOOKUP(M485,'3-Productie normen'!$B$34:$C$35,2,FALSE),FALSE)))</f>
        <v>0</v>
      </c>
      <c r="P485" s="299">
        <f>VLOOKUP(H485,'3-Productie normen'!A:L,12,FALSE)</f>
        <v>0</v>
      </c>
      <c r="Q485" s="299"/>
      <c r="S485" s="300"/>
    </row>
    <row r="486" spans="1:19" ht="14.15" hidden="1" customHeight="1">
      <c r="A486" s="70">
        <v>486</v>
      </c>
      <c r="B486" s="66" t="s">
        <v>565</v>
      </c>
      <c r="C486" s="464" t="s">
        <v>601</v>
      </c>
      <c r="D486" s="464" t="s">
        <v>617</v>
      </c>
      <c r="E486" s="66" t="s">
        <v>587</v>
      </c>
      <c r="F486" s="66" t="s">
        <v>233</v>
      </c>
      <c r="G486" s="66" t="s">
        <v>416</v>
      </c>
      <c r="H486" s="66" t="s">
        <v>492</v>
      </c>
      <c r="I486" s="66" t="s">
        <v>70</v>
      </c>
      <c r="J486" s="66" t="s">
        <v>70</v>
      </c>
      <c r="K486" s="66">
        <v>2.7</v>
      </c>
      <c r="L486" s="297"/>
      <c r="M486" s="219" t="s">
        <v>491</v>
      </c>
      <c r="N486" s="218">
        <f>IF(OR(M486="nio",M486="eigen dienst"),0,IF(M486&gt;0,M486*K486/O486,0))*VLOOKUP(B486,'2-Kosten per locatie'!$A$14:$C$34,3,FALSE)</f>
        <v>0</v>
      </c>
      <c r="O486" s="298">
        <f>IF(OR(M486="nio",M486="eigen dienst"),0,IF(M486&gt;0,VLOOKUP(H486,'3-Productie normen'!A:J,VLOOKUP(M486,'3-Productie normen'!$B$34:$C$35,2,FALSE),FALSE)))</f>
        <v>0</v>
      </c>
      <c r="P486" s="299">
        <f>VLOOKUP(H486,'3-Productie normen'!A:L,12,FALSE)</f>
        <v>0</v>
      </c>
      <c r="Q486" s="299"/>
      <c r="S486" s="300"/>
    </row>
    <row r="487" spans="1:19" ht="14.15" customHeight="1">
      <c r="A487" s="70">
        <v>487</v>
      </c>
      <c r="B487" s="66" t="s">
        <v>565</v>
      </c>
      <c r="C487" s="464" t="s">
        <v>601</v>
      </c>
      <c r="D487" s="464" t="s">
        <v>617</v>
      </c>
      <c r="E487" s="66" t="s">
        <v>587</v>
      </c>
      <c r="F487" s="66" t="s">
        <v>234</v>
      </c>
      <c r="G487" s="66" t="s">
        <v>602</v>
      </c>
      <c r="H487" s="66" t="s">
        <v>41</v>
      </c>
      <c r="I487" s="66" t="s">
        <v>70</v>
      </c>
      <c r="J487" s="66" t="s">
        <v>70</v>
      </c>
      <c r="K487" s="66">
        <v>7.2</v>
      </c>
      <c r="L487" s="297"/>
      <c r="M487" s="219" t="s">
        <v>493</v>
      </c>
      <c r="N487" s="218">
        <f>IF(OR(M487="nio",M487="eigen dienst"),0,IF(M487&gt;0,M487*K487/O487,0))*VLOOKUP(B487,'2-Kosten per locatie'!$A$14:$C$34,3,FALSE)</f>
        <v>0</v>
      </c>
      <c r="O487" s="298">
        <f>IF(OR(M487="nio",M487="eigen dienst"),0,IF(M487&gt;0,VLOOKUP(H487,'3-Productie normen'!A:J,VLOOKUP(M487,'3-Productie normen'!$B$34:$C$35,2,FALSE),FALSE)))</f>
        <v>0</v>
      </c>
      <c r="P487" s="299" t="str">
        <f>VLOOKUP(H487,'3-Productie normen'!A:L,12,FALSE)</f>
        <v>V</v>
      </c>
      <c r="Q487" s="299"/>
      <c r="S487" s="300"/>
    </row>
    <row r="488" spans="1:19" ht="14.15" customHeight="1">
      <c r="A488" s="70">
        <v>488</v>
      </c>
      <c r="B488" s="66" t="s">
        <v>565</v>
      </c>
      <c r="C488" s="464" t="s">
        <v>601</v>
      </c>
      <c r="D488" s="464" t="s">
        <v>617</v>
      </c>
      <c r="E488" s="66" t="s">
        <v>587</v>
      </c>
      <c r="F488" s="66" t="s">
        <v>235</v>
      </c>
      <c r="G488" s="66" t="s">
        <v>412</v>
      </c>
      <c r="H488" s="66" t="s">
        <v>41</v>
      </c>
      <c r="I488" s="66" t="s">
        <v>70</v>
      </c>
      <c r="J488" s="66" t="s">
        <v>70</v>
      </c>
      <c r="K488" s="66">
        <v>5.5</v>
      </c>
      <c r="L488" s="297"/>
      <c r="M488" s="219" t="s">
        <v>493</v>
      </c>
      <c r="N488" s="218">
        <f>IF(OR(M488="nio",M488="eigen dienst"),0,IF(M488&gt;0,M488*K488/O488,0))*VLOOKUP(B488,'2-Kosten per locatie'!$A$14:$C$34,3,FALSE)</f>
        <v>0</v>
      </c>
      <c r="O488" s="298">
        <f>IF(OR(M488="nio",M488="eigen dienst"),0,IF(M488&gt;0,VLOOKUP(H488,'3-Productie normen'!A:J,VLOOKUP(M488,'3-Productie normen'!$B$34:$C$35,2,FALSE),FALSE)))</f>
        <v>0</v>
      </c>
      <c r="P488" s="299" t="str">
        <f>VLOOKUP(H488,'3-Productie normen'!A:L,12,FALSE)</f>
        <v>V</v>
      </c>
      <c r="Q488" s="299"/>
      <c r="S488" s="300"/>
    </row>
    <row r="489" spans="1:19" ht="14.15" customHeight="1">
      <c r="A489" s="70">
        <v>489</v>
      </c>
      <c r="B489" s="66" t="s">
        <v>565</v>
      </c>
      <c r="C489" s="464" t="s">
        <v>601</v>
      </c>
      <c r="D489" s="464" t="s">
        <v>617</v>
      </c>
      <c r="E489" s="66" t="s">
        <v>587</v>
      </c>
      <c r="F489" s="66" t="s">
        <v>236</v>
      </c>
      <c r="G489" s="66" t="s">
        <v>603</v>
      </c>
      <c r="H489" s="66" t="s">
        <v>37</v>
      </c>
      <c r="I489" s="66" t="s">
        <v>70</v>
      </c>
      <c r="J489" s="66" t="s">
        <v>70</v>
      </c>
      <c r="K489" s="66">
        <v>2.6</v>
      </c>
      <c r="L489" s="297"/>
      <c r="M489" s="219" t="s">
        <v>493</v>
      </c>
      <c r="N489" s="218">
        <f>IF(OR(M489="nio",M489="eigen dienst"),0,IF(M489&gt;0,M489*K489/O489,0))*VLOOKUP(B489,'2-Kosten per locatie'!$A$14:$C$34,3,FALSE)</f>
        <v>0</v>
      </c>
      <c r="O489" s="298">
        <f>IF(OR(M489="nio",M489="eigen dienst"),0,IF(M489&gt;0,VLOOKUP(H489,'3-Productie normen'!A:J,VLOOKUP(M489,'3-Productie normen'!$B$34:$C$35,2,FALSE),FALSE)))</f>
        <v>0</v>
      </c>
      <c r="P489" s="299" t="str">
        <f>VLOOKUP(H489,'3-Productie normen'!A:L,12,FALSE)</f>
        <v>S</v>
      </c>
      <c r="Q489" s="299"/>
      <c r="S489" s="300"/>
    </row>
    <row r="490" spans="1:19" ht="14.15" customHeight="1">
      <c r="A490" s="70">
        <v>490</v>
      </c>
      <c r="B490" s="66" t="s">
        <v>565</v>
      </c>
      <c r="C490" s="464" t="s">
        <v>601</v>
      </c>
      <c r="D490" s="464" t="s">
        <v>617</v>
      </c>
      <c r="E490" s="66" t="s">
        <v>587</v>
      </c>
      <c r="F490" s="66" t="s">
        <v>237</v>
      </c>
      <c r="G490" s="66" t="s">
        <v>407</v>
      </c>
      <c r="H490" s="66" t="s">
        <v>37</v>
      </c>
      <c r="I490" s="66" t="s">
        <v>70</v>
      </c>
      <c r="J490" s="66" t="s">
        <v>179</v>
      </c>
      <c r="K490" s="66">
        <v>4.5999999999999996</v>
      </c>
      <c r="L490" s="297"/>
      <c r="M490" s="219" t="s">
        <v>493</v>
      </c>
      <c r="N490" s="218">
        <f>IF(OR(M490="nio",M490="eigen dienst"),0,IF(M490&gt;0,M490*K490/O490,0))*VLOOKUP(B490,'2-Kosten per locatie'!$A$14:$C$34,3,FALSE)</f>
        <v>0</v>
      </c>
      <c r="O490" s="298">
        <f>IF(OR(M490="nio",M490="eigen dienst"),0,IF(M490&gt;0,VLOOKUP(H490,'3-Productie normen'!A:J,VLOOKUP(M490,'3-Productie normen'!$B$34:$C$35,2,FALSE),FALSE)))</f>
        <v>0</v>
      </c>
      <c r="P490" s="299" t="str">
        <f>VLOOKUP(H490,'3-Productie normen'!A:L,12,FALSE)</f>
        <v>S</v>
      </c>
      <c r="Q490" s="299"/>
      <c r="S490" s="300"/>
    </row>
    <row r="491" spans="1:19" ht="14.15" hidden="1" customHeight="1">
      <c r="A491" s="70">
        <v>491</v>
      </c>
      <c r="B491" s="66" t="s">
        <v>565</v>
      </c>
      <c r="C491" s="464" t="s">
        <v>601</v>
      </c>
      <c r="D491" s="464" t="s">
        <v>617</v>
      </c>
      <c r="E491" s="66" t="s">
        <v>587</v>
      </c>
      <c r="F491" s="66" t="s">
        <v>238</v>
      </c>
      <c r="G491" s="66" t="s">
        <v>411</v>
      </c>
      <c r="H491" s="66" t="s">
        <v>492</v>
      </c>
      <c r="I491" s="66" t="s">
        <v>70</v>
      </c>
      <c r="J491" s="66" t="s">
        <v>70</v>
      </c>
      <c r="K491" s="66">
        <v>3</v>
      </c>
      <c r="L491" s="297"/>
      <c r="M491" s="219" t="s">
        <v>491</v>
      </c>
      <c r="N491" s="218">
        <f>IF(OR(M491="nio",M491="eigen dienst"),0,IF(M491&gt;0,M491*K491/O491,0))*VLOOKUP(B491,'2-Kosten per locatie'!$A$14:$C$34,3,FALSE)</f>
        <v>0</v>
      </c>
      <c r="O491" s="298">
        <f>IF(OR(M491="nio",M491="eigen dienst"),0,IF(M491&gt;0,VLOOKUP(H491,'3-Productie normen'!A:J,VLOOKUP(M491,'3-Productie normen'!$B$34:$C$35,2,FALSE),FALSE)))</f>
        <v>0</v>
      </c>
      <c r="P491" s="299">
        <f>VLOOKUP(H491,'3-Productie normen'!A:L,12,FALSE)</f>
        <v>0</v>
      </c>
      <c r="Q491" s="299"/>
      <c r="S491" s="300"/>
    </row>
    <row r="492" spans="1:19" ht="14.15" customHeight="1">
      <c r="A492" s="70">
        <v>492</v>
      </c>
      <c r="B492" s="66" t="s">
        <v>565</v>
      </c>
      <c r="C492" s="464" t="s">
        <v>601</v>
      </c>
      <c r="D492" s="464" t="s">
        <v>617</v>
      </c>
      <c r="E492" s="66" t="s">
        <v>587</v>
      </c>
      <c r="F492" s="66" t="s">
        <v>239</v>
      </c>
      <c r="G492" s="66" t="s">
        <v>414</v>
      </c>
      <c r="H492" s="66" t="s">
        <v>43</v>
      </c>
      <c r="I492" s="66" t="s">
        <v>70</v>
      </c>
      <c r="J492" s="66" t="s">
        <v>70</v>
      </c>
      <c r="K492" s="66">
        <v>30.1</v>
      </c>
      <c r="L492" s="297"/>
      <c r="M492" s="219" t="s">
        <v>493</v>
      </c>
      <c r="N492" s="218">
        <f>IF(OR(M492="nio",M492="eigen dienst"),0,IF(M492&gt;0,M492*K492/O492,0))*VLOOKUP(B492,'2-Kosten per locatie'!$A$14:$C$34,3,FALSE)</f>
        <v>0</v>
      </c>
      <c r="O492" s="298">
        <f>IF(OR(M492="nio",M492="eigen dienst"),0,IF(M492&gt;0,VLOOKUP(H492,'3-Productie normen'!A:J,VLOOKUP(M492,'3-Productie normen'!$B$34:$C$35,2,FALSE),FALSE)))</f>
        <v>0</v>
      </c>
      <c r="P492" s="299" t="str">
        <f>VLOOKUP(H492,'3-Productie normen'!A:L,12,FALSE)</f>
        <v>B</v>
      </c>
      <c r="Q492" s="299"/>
      <c r="S492" s="300"/>
    </row>
    <row r="493" spans="1:19" ht="14.15" customHeight="1">
      <c r="A493" s="70">
        <v>493</v>
      </c>
      <c r="B493" s="66" t="s">
        <v>565</v>
      </c>
      <c r="C493" s="464" t="s">
        <v>601</v>
      </c>
      <c r="D493" s="464" t="s">
        <v>617</v>
      </c>
      <c r="E493" s="66" t="s">
        <v>587</v>
      </c>
      <c r="F493" s="66" t="s">
        <v>240</v>
      </c>
      <c r="G493" s="66" t="s">
        <v>408</v>
      </c>
      <c r="H493" s="66" t="s">
        <v>469</v>
      </c>
      <c r="I493" s="66" t="s">
        <v>70</v>
      </c>
      <c r="J493" s="66" t="s">
        <v>70</v>
      </c>
      <c r="K493" s="66">
        <v>63.3</v>
      </c>
      <c r="L493" s="297"/>
      <c r="M493" s="219" t="s">
        <v>493</v>
      </c>
      <c r="N493" s="218">
        <f>IF(OR(M493="nio",M493="eigen dienst"),0,IF(M493&gt;0,M493*K493/O493,0))*VLOOKUP(B493,'2-Kosten per locatie'!$A$14:$C$34,3,FALSE)</f>
        <v>0</v>
      </c>
      <c r="O493" s="298">
        <f>IF(OR(M493="nio",M493="eigen dienst"),0,IF(M493&gt;0,VLOOKUP(H493,'3-Productie normen'!A:J,VLOOKUP(M493,'3-Productie normen'!$B$34:$C$35,2,FALSE),FALSE)))</f>
        <v>0</v>
      </c>
      <c r="P493" s="299" t="str">
        <f>VLOOKUP(H493,'3-Productie normen'!A:L,12,FALSE)</f>
        <v>L</v>
      </c>
      <c r="Q493" s="299"/>
      <c r="S493" s="300"/>
    </row>
    <row r="494" spans="1:19" ht="14.15" customHeight="1">
      <c r="A494" s="70">
        <v>494</v>
      </c>
      <c r="B494" s="66" t="s">
        <v>565</v>
      </c>
      <c r="C494" s="464" t="s">
        <v>601</v>
      </c>
      <c r="D494" s="464" t="s">
        <v>617</v>
      </c>
      <c r="E494" s="66" t="s">
        <v>587</v>
      </c>
      <c r="F494" s="66" t="s">
        <v>241</v>
      </c>
      <c r="G494" s="66" t="s">
        <v>408</v>
      </c>
      <c r="H494" s="66" t="s">
        <v>469</v>
      </c>
      <c r="I494" s="66" t="s">
        <v>70</v>
      </c>
      <c r="J494" s="66" t="s">
        <v>70</v>
      </c>
      <c r="K494" s="66">
        <v>63.3</v>
      </c>
      <c r="L494" s="297"/>
      <c r="M494" s="219" t="s">
        <v>493</v>
      </c>
      <c r="N494" s="218">
        <f>IF(OR(M494="nio",M494="eigen dienst"),0,IF(M494&gt;0,M494*K494/O494,0))*VLOOKUP(B494,'2-Kosten per locatie'!$A$14:$C$34,3,FALSE)</f>
        <v>0</v>
      </c>
      <c r="O494" s="298">
        <f>IF(OR(M494="nio",M494="eigen dienst"),0,IF(M494&gt;0,VLOOKUP(H494,'3-Productie normen'!A:J,VLOOKUP(M494,'3-Productie normen'!$B$34:$C$35,2,FALSE),FALSE)))</f>
        <v>0</v>
      </c>
      <c r="P494" s="299" t="str">
        <f>VLOOKUP(H494,'3-Productie normen'!A:L,12,FALSE)</f>
        <v>L</v>
      </c>
      <c r="Q494" s="299"/>
      <c r="S494" s="300"/>
    </row>
    <row r="495" spans="1:19" ht="14.15" customHeight="1">
      <c r="A495" s="70">
        <v>495</v>
      </c>
      <c r="B495" s="66" t="s">
        <v>565</v>
      </c>
      <c r="C495" s="464" t="s">
        <v>601</v>
      </c>
      <c r="D495" s="464" t="s">
        <v>617</v>
      </c>
      <c r="E495" s="66" t="s">
        <v>587</v>
      </c>
      <c r="F495" s="66" t="s">
        <v>242</v>
      </c>
      <c r="G495" s="66" t="s">
        <v>408</v>
      </c>
      <c r="H495" s="66" t="s">
        <v>469</v>
      </c>
      <c r="I495" s="66" t="s">
        <v>70</v>
      </c>
      <c r="J495" s="66" t="s">
        <v>70</v>
      </c>
      <c r="K495" s="66">
        <v>63.3</v>
      </c>
      <c r="L495" s="297"/>
      <c r="M495" s="219" t="s">
        <v>493</v>
      </c>
      <c r="N495" s="218">
        <f>IF(OR(M495="nio",M495="eigen dienst"),0,IF(M495&gt;0,M495*K495/O495,0))*VLOOKUP(B495,'2-Kosten per locatie'!$A$14:$C$34,3,FALSE)</f>
        <v>0</v>
      </c>
      <c r="O495" s="298">
        <f>IF(OR(M495="nio",M495="eigen dienst"),0,IF(M495&gt;0,VLOOKUP(H495,'3-Productie normen'!A:J,VLOOKUP(M495,'3-Productie normen'!$B$34:$C$35,2,FALSE),FALSE)))</f>
        <v>0</v>
      </c>
      <c r="P495" s="299" t="str">
        <f>VLOOKUP(H495,'3-Productie normen'!A:L,12,FALSE)</f>
        <v>L</v>
      </c>
      <c r="Q495" s="299"/>
      <c r="S495" s="300"/>
    </row>
    <row r="496" spans="1:19" ht="14.15" customHeight="1">
      <c r="A496" s="70">
        <v>496</v>
      </c>
      <c r="B496" s="66" t="s">
        <v>565</v>
      </c>
      <c r="C496" s="464" t="s">
        <v>601</v>
      </c>
      <c r="D496" s="464" t="s">
        <v>617</v>
      </c>
      <c r="E496" s="66" t="s">
        <v>587</v>
      </c>
      <c r="F496" s="66" t="s">
        <v>243</v>
      </c>
      <c r="G496" s="66" t="s">
        <v>408</v>
      </c>
      <c r="H496" s="66" t="s">
        <v>469</v>
      </c>
      <c r="I496" s="66" t="s">
        <v>70</v>
      </c>
      <c r="J496" s="66" t="s">
        <v>70</v>
      </c>
      <c r="K496" s="66">
        <v>42.3</v>
      </c>
      <c r="L496" s="297"/>
      <c r="M496" s="219" t="s">
        <v>493</v>
      </c>
      <c r="N496" s="218">
        <f>IF(OR(M496="nio",M496="eigen dienst"),0,IF(M496&gt;0,M496*K496/O496,0))*VLOOKUP(B496,'2-Kosten per locatie'!$A$14:$C$34,3,FALSE)</f>
        <v>0</v>
      </c>
      <c r="O496" s="298">
        <f>IF(OR(M496="nio",M496="eigen dienst"),0,IF(M496&gt;0,VLOOKUP(H496,'3-Productie normen'!A:J,VLOOKUP(M496,'3-Productie normen'!$B$34:$C$35,2,FALSE),FALSE)))</f>
        <v>0</v>
      </c>
      <c r="P496" s="299" t="str">
        <f>VLOOKUP(H496,'3-Productie normen'!A:L,12,FALSE)</f>
        <v>L</v>
      </c>
      <c r="Q496" s="299"/>
      <c r="S496" s="300"/>
    </row>
    <row r="497" spans="1:19" ht="14.15" customHeight="1">
      <c r="A497" s="70">
        <v>497</v>
      </c>
      <c r="B497" s="66" t="s">
        <v>565</v>
      </c>
      <c r="C497" s="464" t="s">
        <v>601</v>
      </c>
      <c r="D497" s="464" t="s">
        <v>617</v>
      </c>
      <c r="E497" s="66" t="s">
        <v>587</v>
      </c>
      <c r="F497" s="66" t="s">
        <v>244</v>
      </c>
      <c r="G497" s="66" t="s">
        <v>405</v>
      </c>
      <c r="H497" s="66" t="s">
        <v>39</v>
      </c>
      <c r="I497" s="66" t="s">
        <v>70</v>
      </c>
      <c r="J497" s="66" t="s">
        <v>70</v>
      </c>
      <c r="K497" s="66">
        <v>29.3</v>
      </c>
      <c r="L497" s="297"/>
      <c r="M497" s="219" t="s">
        <v>493</v>
      </c>
      <c r="N497" s="218">
        <f>IF(OR(M497="nio",M497="eigen dienst"),0,IF(M497&gt;0,M497*K497/O497,0))*VLOOKUP(B497,'2-Kosten per locatie'!$A$14:$C$34,3,FALSE)</f>
        <v>0</v>
      </c>
      <c r="O497" s="298">
        <f>IF(OR(M497="nio",M497="eigen dienst"),0,IF(M497&gt;0,VLOOKUP(H497,'3-Productie normen'!A:J,VLOOKUP(M497,'3-Productie normen'!$B$34:$C$35,2,FALSE),FALSE)))</f>
        <v>0</v>
      </c>
      <c r="P497" s="299" t="str">
        <f>VLOOKUP(H497,'3-Productie normen'!A:L,12,FALSE)</f>
        <v>V</v>
      </c>
      <c r="Q497" s="299"/>
      <c r="S497" s="300"/>
    </row>
    <row r="498" spans="1:19" ht="14.15" customHeight="1">
      <c r="A498" s="70">
        <v>498</v>
      </c>
      <c r="B498" s="66" t="s">
        <v>565</v>
      </c>
      <c r="C498" s="464" t="s">
        <v>601</v>
      </c>
      <c r="D498" s="464" t="s">
        <v>617</v>
      </c>
      <c r="E498" s="66" t="s">
        <v>587</v>
      </c>
      <c r="F498" s="66" t="s">
        <v>245</v>
      </c>
      <c r="G498" s="66" t="s">
        <v>405</v>
      </c>
      <c r="H498" s="66" t="s">
        <v>39</v>
      </c>
      <c r="I498" s="66" t="s">
        <v>70</v>
      </c>
      <c r="J498" s="66" t="s">
        <v>70</v>
      </c>
      <c r="K498" s="66">
        <v>36</v>
      </c>
      <c r="L498" s="297"/>
      <c r="M498" s="219" t="s">
        <v>493</v>
      </c>
      <c r="N498" s="218">
        <f>IF(OR(M498="nio",M498="eigen dienst"),0,IF(M498&gt;0,M498*K498/O498,0))*VLOOKUP(B498,'2-Kosten per locatie'!$A$14:$C$34,3,FALSE)</f>
        <v>0</v>
      </c>
      <c r="O498" s="298">
        <f>IF(OR(M498="nio",M498="eigen dienst"),0,IF(M498&gt;0,VLOOKUP(H498,'3-Productie normen'!A:J,VLOOKUP(M498,'3-Productie normen'!$B$34:$C$35,2,FALSE),FALSE)))</f>
        <v>0</v>
      </c>
      <c r="P498" s="299" t="str">
        <f>VLOOKUP(H498,'3-Productie normen'!A:L,12,FALSE)</f>
        <v>V</v>
      </c>
      <c r="Q498" s="299"/>
      <c r="S498" s="300"/>
    </row>
    <row r="499" spans="1:19" ht="14.15" customHeight="1">
      <c r="A499" s="70">
        <v>499</v>
      </c>
      <c r="B499" s="66" t="s">
        <v>565</v>
      </c>
      <c r="C499" s="464" t="s">
        <v>601</v>
      </c>
      <c r="D499" s="464" t="s">
        <v>617</v>
      </c>
      <c r="E499" s="66" t="s">
        <v>587</v>
      </c>
      <c r="F499" s="66" t="s">
        <v>246</v>
      </c>
      <c r="G499" s="66" t="s">
        <v>405</v>
      </c>
      <c r="H499" s="66" t="s">
        <v>39</v>
      </c>
      <c r="I499" s="66" t="s">
        <v>70</v>
      </c>
      <c r="J499" s="66" t="s">
        <v>70</v>
      </c>
      <c r="K499" s="66">
        <v>37.4</v>
      </c>
      <c r="L499" s="297"/>
      <c r="M499" s="219" t="s">
        <v>493</v>
      </c>
      <c r="N499" s="218">
        <f>IF(OR(M499="nio",M499="eigen dienst"),0,IF(M499&gt;0,M499*K499/O499,0))*VLOOKUP(B499,'2-Kosten per locatie'!$A$14:$C$34,3,FALSE)</f>
        <v>0</v>
      </c>
      <c r="O499" s="298">
        <f>IF(OR(M499="nio",M499="eigen dienst"),0,IF(M499&gt;0,VLOOKUP(H499,'3-Productie normen'!A:J,VLOOKUP(M499,'3-Productie normen'!$B$34:$C$35,2,FALSE),FALSE)))</f>
        <v>0</v>
      </c>
      <c r="P499" s="299" t="str">
        <f>VLOOKUP(H499,'3-Productie normen'!A:L,12,FALSE)</f>
        <v>V</v>
      </c>
      <c r="Q499" s="299"/>
      <c r="S499" s="300"/>
    </row>
    <row r="500" spans="1:19" ht="14.15" customHeight="1">
      <c r="A500" s="70">
        <v>500</v>
      </c>
      <c r="B500" s="66" t="s">
        <v>565</v>
      </c>
      <c r="C500" s="464" t="s">
        <v>601</v>
      </c>
      <c r="D500" s="464" t="s">
        <v>617</v>
      </c>
      <c r="E500" s="66" t="s">
        <v>587</v>
      </c>
      <c r="F500" s="66" t="s">
        <v>247</v>
      </c>
      <c r="G500" s="66" t="s">
        <v>408</v>
      </c>
      <c r="H500" s="66" t="s">
        <v>469</v>
      </c>
      <c r="I500" s="66" t="s">
        <v>70</v>
      </c>
      <c r="J500" s="66" t="s">
        <v>70</v>
      </c>
      <c r="K500" s="66">
        <v>50.6</v>
      </c>
      <c r="L500" s="297"/>
      <c r="M500" s="219" t="s">
        <v>493</v>
      </c>
      <c r="N500" s="218">
        <f>IF(OR(M500="nio",M500="eigen dienst"),0,IF(M500&gt;0,M500*K500/O500,0))*VLOOKUP(B500,'2-Kosten per locatie'!$A$14:$C$34,3,FALSE)</f>
        <v>0</v>
      </c>
      <c r="O500" s="298">
        <f>IF(OR(M500="nio",M500="eigen dienst"),0,IF(M500&gt;0,VLOOKUP(H500,'3-Productie normen'!A:J,VLOOKUP(M500,'3-Productie normen'!$B$34:$C$35,2,FALSE),FALSE)))</f>
        <v>0</v>
      </c>
      <c r="P500" s="299" t="str">
        <f>VLOOKUP(H500,'3-Productie normen'!A:L,12,FALSE)</f>
        <v>L</v>
      </c>
      <c r="Q500" s="299"/>
      <c r="S500" s="300"/>
    </row>
    <row r="501" spans="1:19" ht="14.15" customHeight="1">
      <c r="A501" s="70">
        <v>501</v>
      </c>
      <c r="B501" s="66" t="s">
        <v>565</v>
      </c>
      <c r="C501" s="464" t="s">
        <v>601</v>
      </c>
      <c r="D501" s="464" t="s">
        <v>617</v>
      </c>
      <c r="E501" s="66" t="s">
        <v>587</v>
      </c>
      <c r="F501" s="66" t="s">
        <v>248</v>
      </c>
      <c r="G501" s="66" t="s">
        <v>408</v>
      </c>
      <c r="H501" s="66" t="s">
        <v>469</v>
      </c>
      <c r="I501" s="66" t="s">
        <v>70</v>
      </c>
      <c r="J501" s="66" t="s">
        <v>70</v>
      </c>
      <c r="K501" s="66">
        <v>50.6</v>
      </c>
      <c r="L501" s="297"/>
      <c r="M501" s="219" t="s">
        <v>493</v>
      </c>
      <c r="N501" s="218">
        <f>IF(OR(M501="nio",M501="eigen dienst"),0,IF(M501&gt;0,M501*K501/O501,0))*VLOOKUP(B501,'2-Kosten per locatie'!$A$14:$C$34,3,FALSE)</f>
        <v>0</v>
      </c>
      <c r="O501" s="298">
        <f>IF(OR(M501="nio",M501="eigen dienst"),0,IF(M501&gt;0,VLOOKUP(H501,'3-Productie normen'!A:J,VLOOKUP(M501,'3-Productie normen'!$B$34:$C$35,2,FALSE),FALSE)))</f>
        <v>0</v>
      </c>
      <c r="P501" s="299" t="str">
        <f>VLOOKUP(H501,'3-Productie normen'!A:L,12,FALSE)</f>
        <v>L</v>
      </c>
      <c r="Q501" s="299"/>
      <c r="S501" s="300"/>
    </row>
    <row r="502" spans="1:19" ht="14.15" customHeight="1">
      <c r="A502" s="70">
        <v>502</v>
      </c>
      <c r="B502" s="66" t="s">
        <v>565</v>
      </c>
      <c r="C502" s="464" t="s">
        <v>601</v>
      </c>
      <c r="D502" s="464" t="s">
        <v>617</v>
      </c>
      <c r="E502" s="66" t="s">
        <v>587</v>
      </c>
      <c r="F502" s="66" t="s">
        <v>249</v>
      </c>
      <c r="G502" s="66" t="s">
        <v>408</v>
      </c>
      <c r="H502" s="66" t="s">
        <v>469</v>
      </c>
      <c r="I502" s="66" t="s">
        <v>70</v>
      </c>
      <c r="J502" s="66" t="s">
        <v>70</v>
      </c>
      <c r="K502" s="66">
        <v>50.6</v>
      </c>
      <c r="L502" s="297"/>
      <c r="M502" s="219" t="s">
        <v>493</v>
      </c>
      <c r="N502" s="218">
        <f>IF(OR(M502="nio",M502="eigen dienst"),0,IF(M502&gt;0,M502*K502/O502,0))*VLOOKUP(B502,'2-Kosten per locatie'!$A$14:$C$34,3,FALSE)</f>
        <v>0</v>
      </c>
      <c r="O502" s="298">
        <f>IF(OR(M502="nio",M502="eigen dienst"),0,IF(M502&gt;0,VLOOKUP(H502,'3-Productie normen'!A:J,VLOOKUP(M502,'3-Productie normen'!$B$34:$C$35,2,FALSE),FALSE)))</f>
        <v>0</v>
      </c>
      <c r="P502" s="299" t="str">
        <f>VLOOKUP(H502,'3-Productie normen'!A:L,12,FALSE)</f>
        <v>L</v>
      </c>
      <c r="Q502" s="299"/>
      <c r="S502" s="300"/>
    </row>
    <row r="503" spans="1:19" ht="14.15" customHeight="1">
      <c r="A503" s="70">
        <v>503</v>
      </c>
      <c r="B503" s="66" t="s">
        <v>565</v>
      </c>
      <c r="C503" s="464" t="s">
        <v>601</v>
      </c>
      <c r="D503" s="464" t="s">
        <v>617</v>
      </c>
      <c r="E503" s="66" t="s">
        <v>587</v>
      </c>
      <c r="F503" s="66" t="s">
        <v>250</v>
      </c>
      <c r="G503" s="66" t="s">
        <v>409</v>
      </c>
      <c r="H503" s="66" t="s">
        <v>35</v>
      </c>
      <c r="I503" s="66" t="s">
        <v>70</v>
      </c>
      <c r="J503" s="66" t="s">
        <v>70</v>
      </c>
      <c r="K503" s="66">
        <v>24.5</v>
      </c>
      <c r="L503" s="297"/>
      <c r="M503" s="219" t="s">
        <v>493</v>
      </c>
      <c r="N503" s="218">
        <f>IF(OR(M503="nio",M503="eigen dienst"),0,IF(M503&gt;0,M503*K503/O503,0))*VLOOKUP(B503,'2-Kosten per locatie'!$A$14:$C$34,3,FALSE)</f>
        <v>0</v>
      </c>
      <c r="O503" s="298">
        <f>IF(OR(M503="nio",M503="eigen dienst"),0,IF(M503&gt;0,VLOOKUP(H503,'3-Productie normen'!A:J,VLOOKUP(M503,'3-Productie normen'!$B$34:$C$35,2,FALSE),FALSE)))</f>
        <v>0</v>
      </c>
      <c r="P503" s="299" t="str">
        <f>VLOOKUP(H503,'3-Productie normen'!A:L,12,FALSE)</f>
        <v>B</v>
      </c>
      <c r="Q503" s="299"/>
      <c r="S503" s="300"/>
    </row>
    <row r="504" spans="1:19" ht="14.15" customHeight="1">
      <c r="A504" s="70">
        <v>504</v>
      </c>
      <c r="B504" s="66" t="s">
        <v>565</v>
      </c>
      <c r="C504" s="464" t="s">
        <v>601</v>
      </c>
      <c r="D504" s="464" t="s">
        <v>617</v>
      </c>
      <c r="E504" s="66" t="s">
        <v>587</v>
      </c>
      <c r="F504" s="66" t="s">
        <v>251</v>
      </c>
      <c r="G504" s="66" t="s">
        <v>409</v>
      </c>
      <c r="H504" s="66" t="s">
        <v>35</v>
      </c>
      <c r="I504" s="66" t="s">
        <v>70</v>
      </c>
      <c r="J504" s="66" t="s">
        <v>70</v>
      </c>
      <c r="K504" s="66">
        <v>23.2</v>
      </c>
      <c r="L504" s="297"/>
      <c r="M504" s="219" t="s">
        <v>493</v>
      </c>
      <c r="N504" s="218">
        <f>IF(OR(M504="nio",M504="eigen dienst"),0,IF(M504&gt;0,M504*K504/O504,0))*VLOOKUP(B504,'2-Kosten per locatie'!$A$14:$C$34,3,FALSE)</f>
        <v>0</v>
      </c>
      <c r="O504" s="298">
        <f>IF(OR(M504="nio",M504="eigen dienst"),0,IF(M504&gt;0,VLOOKUP(H504,'3-Productie normen'!A:J,VLOOKUP(M504,'3-Productie normen'!$B$34:$C$35,2,FALSE),FALSE)))</f>
        <v>0</v>
      </c>
      <c r="P504" s="299" t="str">
        <f>VLOOKUP(H504,'3-Productie normen'!A:L,12,FALSE)</f>
        <v>B</v>
      </c>
      <c r="Q504" s="299"/>
      <c r="S504" s="300"/>
    </row>
    <row r="505" spans="1:19" ht="14.15" customHeight="1">
      <c r="A505" s="70">
        <v>505</v>
      </c>
      <c r="B505" s="66" t="s">
        <v>565</v>
      </c>
      <c r="C505" s="464" t="s">
        <v>601</v>
      </c>
      <c r="D505" s="464" t="s">
        <v>617</v>
      </c>
      <c r="E505" s="66" t="s">
        <v>587</v>
      </c>
      <c r="F505" s="66" t="s">
        <v>252</v>
      </c>
      <c r="G505" s="66" t="s">
        <v>409</v>
      </c>
      <c r="H505" s="66" t="s">
        <v>35</v>
      </c>
      <c r="I505" s="66" t="s">
        <v>70</v>
      </c>
      <c r="J505" s="66" t="s">
        <v>70</v>
      </c>
      <c r="K505" s="66">
        <v>8</v>
      </c>
      <c r="L505" s="297"/>
      <c r="M505" s="219" t="s">
        <v>493</v>
      </c>
      <c r="N505" s="218">
        <f>IF(OR(M505="nio",M505="eigen dienst"),0,IF(M505&gt;0,M505*K505/O505,0))*VLOOKUP(B505,'2-Kosten per locatie'!$A$14:$C$34,3,FALSE)</f>
        <v>0</v>
      </c>
      <c r="O505" s="298">
        <f>IF(OR(M505="nio",M505="eigen dienst"),0,IF(M505&gt;0,VLOOKUP(H505,'3-Productie normen'!A:J,VLOOKUP(M505,'3-Productie normen'!$B$34:$C$35,2,FALSE),FALSE)))</f>
        <v>0</v>
      </c>
      <c r="P505" s="299" t="str">
        <f>VLOOKUP(H505,'3-Productie normen'!A:L,12,FALSE)</f>
        <v>B</v>
      </c>
      <c r="Q505" s="299"/>
      <c r="S505" s="300"/>
    </row>
    <row r="506" spans="1:19" ht="14.15" customHeight="1">
      <c r="A506" s="70">
        <v>506</v>
      </c>
      <c r="B506" s="66" t="s">
        <v>565</v>
      </c>
      <c r="C506" s="464" t="s">
        <v>601</v>
      </c>
      <c r="D506" s="464" t="s">
        <v>617</v>
      </c>
      <c r="E506" s="66" t="s">
        <v>587</v>
      </c>
      <c r="F506" s="66" t="s">
        <v>253</v>
      </c>
      <c r="G506" s="66" t="s">
        <v>409</v>
      </c>
      <c r="H506" s="66" t="s">
        <v>35</v>
      </c>
      <c r="I506" s="66" t="s">
        <v>70</v>
      </c>
      <c r="J506" s="66" t="s">
        <v>70</v>
      </c>
      <c r="K506" s="66">
        <v>26</v>
      </c>
      <c r="L506" s="297"/>
      <c r="M506" s="219" t="s">
        <v>493</v>
      </c>
      <c r="N506" s="218">
        <f>IF(OR(M506="nio",M506="eigen dienst"),0,IF(M506&gt;0,M506*K506/O506,0))*VLOOKUP(B506,'2-Kosten per locatie'!$A$14:$C$34,3,FALSE)</f>
        <v>0</v>
      </c>
      <c r="O506" s="298">
        <f>IF(OR(M506="nio",M506="eigen dienst"),0,IF(M506&gt;0,VLOOKUP(H506,'3-Productie normen'!A:J,VLOOKUP(M506,'3-Productie normen'!$B$34:$C$35,2,FALSE),FALSE)))</f>
        <v>0</v>
      </c>
      <c r="P506" s="299" t="str">
        <f>VLOOKUP(H506,'3-Productie normen'!A:L,12,FALSE)</f>
        <v>B</v>
      </c>
      <c r="Q506" s="299"/>
      <c r="S506" s="300"/>
    </row>
    <row r="507" spans="1:19" ht="14.15" customHeight="1">
      <c r="A507" s="70">
        <v>507</v>
      </c>
      <c r="B507" s="66" t="s">
        <v>565</v>
      </c>
      <c r="C507" s="464" t="s">
        <v>601</v>
      </c>
      <c r="D507" s="464" t="s">
        <v>617</v>
      </c>
      <c r="E507" s="66" t="s">
        <v>587</v>
      </c>
      <c r="F507" s="66" t="s">
        <v>254</v>
      </c>
      <c r="G507" s="66" t="s">
        <v>409</v>
      </c>
      <c r="H507" s="66" t="s">
        <v>35</v>
      </c>
      <c r="I507" s="66" t="s">
        <v>70</v>
      </c>
      <c r="J507" s="66" t="s">
        <v>70</v>
      </c>
      <c r="K507" s="66">
        <v>8</v>
      </c>
      <c r="L507" s="297"/>
      <c r="M507" s="219" t="s">
        <v>493</v>
      </c>
      <c r="N507" s="218">
        <f>IF(OR(M507="nio",M507="eigen dienst"),0,IF(M507&gt;0,M507*K507/O507,0))*VLOOKUP(B507,'2-Kosten per locatie'!$A$14:$C$34,3,FALSE)</f>
        <v>0</v>
      </c>
      <c r="O507" s="298">
        <f>IF(OR(M507="nio",M507="eigen dienst"),0,IF(M507&gt;0,VLOOKUP(H507,'3-Productie normen'!A:J,VLOOKUP(M507,'3-Productie normen'!$B$34:$C$35,2,FALSE),FALSE)))</f>
        <v>0</v>
      </c>
      <c r="P507" s="299" t="str">
        <f>VLOOKUP(H507,'3-Productie normen'!A:L,12,FALSE)</f>
        <v>B</v>
      </c>
      <c r="Q507" s="299"/>
      <c r="S507" s="300"/>
    </row>
    <row r="508" spans="1:19" ht="14.15" hidden="1" customHeight="1">
      <c r="A508" s="70">
        <v>508</v>
      </c>
      <c r="B508" s="66" t="s">
        <v>565</v>
      </c>
      <c r="C508" s="464" t="s">
        <v>601</v>
      </c>
      <c r="D508" s="464" t="s">
        <v>617</v>
      </c>
      <c r="E508" s="66" t="s">
        <v>587</v>
      </c>
      <c r="F508" s="66" t="s">
        <v>255</v>
      </c>
      <c r="G508" s="66" t="s">
        <v>411</v>
      </c>
      <c r="H508" s="66" t="s">
        <v>492</v>
      </c>
      <c r="I508" s="66" t="s">
        <v>70</v>
      </c>
      <c r="J508" s="66" t="s">
        <v>70</v>
      </c>
      <c r="K508" s="66">
        <v>7.1</v>
      </c>
      <c r="L508" s="297"/>
      <c r="M508" s="219" t="s">
        <v>491</v>
      </c>
      <c r="N508" s="218">
        <f>IF(OR(M508="nio",M508="eigen dienst"),0,IF(M508&gt;0,M508*K508/O508,0))*VLOOKUP(B508,'2-Kosten per locatie'!$A$14:$C$34,3,FALSE)</f>
        <v>0</v>
      </c>
      <c r="O508" s="298">
        <f>IF(OR(M508="nio",M508="eigen dienst"),0,IF(M508&gt;0,VLOOKUP(H508,'3-Productie normen'!A:J,VLOOKUP(M508,'3-Productie normen'!$B$34:$C$35,2,FALSE),FALSE)))</f>
        <v>0</v>
      </c>
      <c r="P508" s="299">
        <f>VLOOKUP(H508,'3-Productie normen'!A:L,12,FALSE)</f>
        <v>0</v>
      </c>
      <c r="Q508" s="299"/>
      <c r="S508" s="300"/>
    </row>
    <row r="509" spans="1:19" ht="14.15" customHeight="1">
      <c r="A509" s="70">
        <v>509</v>
      </c>
      <c r="B509" s="66" t="s">
        <v>565</v>
      </c>
      <c r="C509" s="464" t="s">
        <v>601</v>
      </c>
      <c r="D509" s="464" t="s">
        <v>617</v>
      </c>
      <c r="E509" s="66" t="s">
        <v>587</v>
      </c>
      <c r="F509" s="66" t="s">
        <v>256</v>
      </c>
      <c r="G509" s="66" t="s">
        <v>409</v>
      </c>
      <c r="H509" s="66" t="s">
        <v>35</v>
      </c>
      <c r="I509" s="66" t="s">
        <v>70</v>
      </c>
      <c r="J509" s="66" t="s">
        <v>70</v>
      </c>
      <c r="K509" s="66">
        <v>21.4</v>
      </c>
      <c r="L509" s="297"/>
      <c r="M509" s="219" t="s">
        <v>493</v>
      </c>
      <c r="N509" s="218">
        <f>IF(OR(M509="nio",M509="eigen dienst"),0,IF(M509&gt;0,M509*K509/O509,0))*VLOOKUP(B509,'2-Kosten per locatie'!$A$14:$C$34,3,FALSE)</f>
        <v>0</v>
      </c>
      <c r="O509" s="298">
        <f>IF(OR(M509="nio",M509="eigen dienst"),0,IF(M509&gt;0,VLOOKUP(H509,'3-Productie normen'!A:J,VLOOKUP(M509,'3-Productie normen'!$B$34:$C$35,2,FALSE),FALSE)))</f>
        <v>0</v>
      </c>
      <c r="P509" s="299" t="str">
        <f>VLOOKUP(H509,'3-Productie normen'!A:L,12,FALSE)</f>
        <v>B</v>
      </c>
      <c r="Q509" s="299"/>
      <c r="S509" s="300"/>
    </row>
    <row r="510" spans="1:19" ht="14.15" customHeight="1">
      <c r="A510" s="70">
        <v>510</v>
      </c>
      <c r="B510" s="66" t="s">
        <v>565</v>
      </c>
      <c r="C510" s="464" t="s">
        <v>601</v>
      </c>
      <c r="D510" s="464" t="s">
        <v>617</v>
      </c>
      <c r="E510" s="66" t="s">
        <v>587</v>
      </c>
      <c r="F510" s="66" t="s">
        <v>257</v>
      </c>
      <c r="G510" s="66" t="s">
        <v>47</v>
      </c>
      <c r="H510" s="66" t="s">
        <v>47</v>
      </c>
      <c r="I510" s="66" t="s">
        <v>70</v>
      </c>
      <c r="J510" s="66" t="s">
        <v>70</v>
      </c>
      <c r="K510" s="66">
        <v>18.600000000000001</v>
      </c>
      <c r="L510" s="297"/>
      <c r="M510" s="219" t="s">
        <v>493</v>
      </c>
      <c r="N510" s="218">
        <f>IF(OR(M510="nio",M510="eigen dienst"),0,IF(M510&gt;0,M510*K510/O510,0))*VLOOKUP(B510,'2-Kosten per locatie'!$A$14:$C$34,3,FALSE)</f>
        <v>0</v>
      </c>
      <c r="O510" s="298">
        <f>IF(OR(M510="nio",M510="eigen dienst"),0,IF(M510&gt;0,VLOOKUP(H510,'3-Productie normen'!A:J,VLOOKUP(M510,'3-Productie normen'!$B$34:$C$35,2,FALSE),FALSE)))</f>
        <v>0</v>
      </c>
      <c r="P510" s="299" t="str">
        <f>VLOOKUP(H510,'3-Productie normen'!A:L,12,FALSE)</f>
        <v>V</v>
      </c>
      <c r="Q510" s="299"/>
      <c r="S510" s="300"/>
    </row>
    <row r="511" spans="1:19" ht="14.15" customHeight="1">
      <c r="A511" s="70">
        <v>511</v>
      </c>
      <c r="B511" s="66" t="s">
        <v>565</v>
      </c>
      <c r="C511" s="464" t="s">
        <v>601</v>
      </c>
      <c r="D511" s="464" t="s">
        <v>617</v>
      </c>
      <c r="E511" s="66" t="s">
        <v>587</v>
      </c>
      <c r="F511" s="66" t="s">
        <v>258</v>
      </c>
      <c r="G511" s="66" t="s">
        <v>405</v>
      </c>
      <c r="H511" s="66" t="s">
        <v>39</v>
      </c>
      <c r="I511" s="66" t="s">
        <v>70</v>
      </c>
      <c r="J511" s="66" t="s">
        <v>70</v>
      </c>
      <c r="K511" s="66">
        <v>48.9</v>
      </c>
      <c r="L511" s="297"/>
      <c r="M511" s="219" t="s">
        <v>493</v>
      </c>
      <c r="N511" s="218">
        <f>IF(OR(M511="nio",M511="eigen dienst"),0,IF(M511&gt;0,M511*K511/O511,0))*VLOOKUP(B511,'2-Kosten per locatie'!$A$14:$C$34,3,FALSE)</f>
        <v>0</v>
      </c>
      <c r="O511" s="298">
        <f>IF(OR(M511="nio",M511="eigen dienst"),0,IF(M511&gt;0,VLOOKUP(H511,'3-Productie normen'!A:J,VLOOKUP(M511,'3-Productie normen'!$B$34:$C$35,2,FALSE),FALSE)))</f>
        <v>0</v>
      </c>
      <c r="P511" s="299" t="str">
        <f>VLOOKUP(H511,'3-Productie normen'!A:L,12,FALSE)</f>
        <v>V</v>
      </c>
      <c r="Q511" s="299"/>
      <c r="S511" s="300"/>
    </row>
    <row r="512" spans="1:19" ht="14.15" customHeight="1">
      <c r="A512" s="70">
        <v>512</v>
      </c>
      <c r="B512" s="66" t="s">
        <v>565</v>
      </c>
      <c r="C512" s="464" t="s">
        <v>601</v>
      </c>
      <c r="D512" s="464" t="s">
        <v>617</v>
      </c>
      <c r="E512" s="66" t="s">
        <v>587</v>
      </c>
      <c r="F512" s="66" t="s">
        <v>259</v>
      </c>
      <c r="G512" s="66" t="s">
        <v>414</v>
      </c>
      <c r="H512" s="66" t="s">
        <v>43</v>
      </c>
      <c r="I512" s="66" t="s">
        <v>70</v>
      </c>
      <c r="J512" s="66" t="s">
        <v>70</v>
      </c>
      <c r="K512" s="66">
        <v>25.1</v>
      </c>
      <c r="L512" s="297"/>
      <c r="M512" s="219" t="s">
        <v>493</v>
      </c>
      <c r="N512" s="218">
        <f>IF(OR(M512="nio",M512="eigen dienst"),0,IF(M512&gt;0,M512*K512/O512,0))*VLOOKUP(B512,'2-Kosten per locatie'!$A$14:$C$34,3,FALSE)</f>
        <v>0</v>
      </c>
      <c r="O512" s="298">
        <f>IF(OR(M512="nio",M512="eigen dienst"),0,IF(M512&gt;0,VLOOKUP(H512,'3-Productie normen'!A:J,VLOOKUP(M512,'3-Productie normen'!$B$34:$C$35,2,FALSE),FALSE)))</f>
        <v>0</v>
      </c>
      <c r="P512" s="299" t="str">
        <f>VLOOKUP(H512,'3-Productie normen'!A:L,12,FALSE)</f>
        <v>B</v>
      </c>
      <c r="Q512" s="299"/>
      <c r="S512" s="300"/>
    </row>
    <row r="513" spans="1:19" ht="14.15" customHeight="1">
      <c r="A513" s="70">
        <v>513</v>
      </c>
      <c r="B513" s="66" t="s">
        <v>565</v>
      </c>
      <c r="C513" s="464" t="s">
        <v>601</v>
      </c>
      <c r="D513" s="464" t="s">
        <v>617</v>
      </c>
      <c r="E513" s="66" t="s">
        <v>587</v>
      </c>
      <c r="F513" s="66" t="s">
        <v>260</v>
      </c>
      <c r="G513" s="66" t="s">
        <v>405</v>
      </c>
      <c r="H513" s="66" t="s">
        <v>39</v>
      </c>
      <c r="I513" s="66" t="s">
        <v>70</v>
      </c>
      <c r="J513" s="66" t="s">
        <v>70</v>
      </c>
      <c r="K513" s="66">
        <v>32.9</v>
      </c>
      <c r="L513" s="297"/>
      <c r="M513" s="219" t="s">
        <v>493</v>
      </c>
      <c r="N513" s="218">
        <f>IF(OR(M513="nio",M513="eigen dienst"),0,IF(M513&gt;0,M513*K513/O513,0))*VLOOKUP(B513,'2-Kosten per locatie'!$A$14:$C$34,3,FALSE)</f>
        <v>0</v>
      </c>
      <c r="O513" s="298">
        <f>IF(OR(M513="nio",M513="eigen dienst"),0,IF(M513&gt;0,VLOOKUP(H513,'3-Productie normen'!A:J,VLOOKUP(M513,'3-Productie normen'!$B$34:$C$35,2,FALSE),FALSE)))</f>
        <v>0</v>
      </c>
      <c r="P513" s="299" t="str">
        <f>VLOOKUP(H513,'3-Productie normen'!A:L,12,FALSE)</f>
        <v>V</v>
      </c>
      <c r="Q513" s="299"/>
      <c r="S513" s="300"/>
    </row>
    <row r="514" spans="1:19" ht="14.15" hidden="1" customHeight="1">
      <c r="A514" s="70">
        <v>514</v>
      </c>
      <c r="B514" s="66" t="s">
        <v>565</v>
      </c>
      <c r="C514" s="464" t="s">
        <v>601</v>
      </c>
      <c r="D514" s="464" t="s">
        <v>617</v>
      </c>
      <c r="E514" s="66" t="s">
        <v>587</v>
      </c>
      <c r="F514" s="66" t="s">
        <v>261</v>
      </c>
      <c r="G514" s="66" t="s">
        <v>411</v>
      </c>
      <c r="H514" s="66" t="s">
        <v>492</v>
      </c>
      <c r="I514" s="66" t="s">
        <v>70</v>
      </c>
      <c r="J514" s="66" t="s">
        <v>70</v>
      </c>
      <c r="K514" s="66">
        <v>2.2999999999999998</v>
      </c>
      <c r="L514" s="297"/>
      <c r="M514" s="219" t="s">
        <v>491</v>
      </c>
      <c r="N514" s="218">
        <f>IF(OR(M514="nio",M514="eigen dienst"),0,IF(M514&gt;0,M514*K514/O514,0))*VLOOKUP(B514,'2-Kosten per locatie'!$A$14:$C$34,3,FALSE)</f>
        <v>0</v>
      </c>
      <c r="O514" s="298">
        <f>IF(OR(M514="nio",M514="eigen dienst"),0,IF(M514&gt;0,VLOOKUP(H514,'3-Productie normen'!A:J,VLOOKUP(M514,'3-Productie normen'!$B$34:$C$35,2,FALSE),FALSE)))</f>
        <v>0</v>
      </c>
      <c r="P514" s="299">
        <f>VLOOKUP(H514,'3-Productie normen'!A:L,12,FALSE)</f>
        <v>0</v>
      </c>
      <c r="Q514" s="299"/>
      <c r="S514" s="300"/>
    </row>
    <row r="515" spans="1:19" ht="14.15" customHeight="1">
      <c r="A515" s="70">
        <v>515</v>
      </c>
      <c r="B515" s="66" t="s">
        <v>565</v>
      </c>
      <c r="C515" s="464" t="s">
        <v>601</v>
      </c>
      <c r="D515" s="464" t="s">
        <v>617</v>
      </c>
      <c r="E515" s="66" t="s">
        <v>587</v>
      </c>
      <c r="F515" s="66" t="s">
        <v>262</v>
      </c>
      <c r="G515" s="66" t="s">
        <v>407</v>
      </c>
      <c r="H515" s="66" t="s">
        <v>37</v>
      </c>
      <c r="I515" s="66" t="s">
        <v>70</v>
      </c>
      <c r="J515" s="66" t="s">
        <v>179</v>
      </c>
      <c r="K515" s="66">
        <v>4.3</v>
      </c>
      <c r="L515" s="297"/>
      <c r="M515" s="219" t="s">
        <v>493</v>
      </c>
      <c r="N515" s="218">
        <f>IF(OR(M515="nio",M515="eigen dienst"),0,IF(M515&gt;0,M515*K515/O515,0))*VLOOKUP(B515,'2-Kosten per locatie'!$A$14:$C$34,3,FALSE)</f>
        <v>0</v>
      </c>
      <c r="O515" s="298">
        <f>IF(OR(M515="nio",M515="eigen dienst"),0,IF(M515&gt;0,VLOOKUP(H515,'3-Productie normen'!A:J,VLOOKUP(M515,'3-Productie normen'!$B$34:$C$35,2,FALSE),FALSE)))</f>
        <v>0</v>
      </c>
      <c r="P515" s="299" t="str">
        <f>VLOOKUP(H515,'3-Productie normen'!A:L,12,FALSE)</f>
        <v>S</v>
      </c>
      <c r="Q515" s="299"/>
      <c r="S515" s="300"/>
    </row>
    <row r="516" spans="1:19" ht="14.15" customHeight="1">
      <c r="A516" s="70">
        <v>516</v>
      </c>
      <c r="B516" s="66" t="s">
        <v>565</v>
      </c>
      <c r="C516" s="464" t="s">
        <v>601</v>
      </c>
      <c r="D516" s="464" t="s">
        <v>617</v>
      </c>
      <c r="E516" s="66" t="s">
        <v>587</v>
      </c>
      <c r="F516" s="66" t="s">
        <v>263</v>
      </c>
      <c r="G516" s="66" t="s">
        <v>407</v>
      </c>
      <c r="H516" s="66" t="s">
        <v>37</v>
      </c>
      <c r="I516" s="66" t="s">
        <v>70</v>
      </c>
      <c r="J516" s="66" t="s">
        <v>179</v>
      </c>
      <c r="K516" s="66">
        <v>6</v>
      </c>
      <c r="L516" s="297"/>
      <c r="M516" s="219" t="s">
        <v>493</v>
      </c>
      <c r="N516" s="218">
        <f>IF(OR(M516="nio",M516="eigen dienst"),0,IF(M516&gt;0,M516*K516/O516,0))*VLOOKUP(B516,'2-Kosten per locatie'!$A$14:$C$34,3,FALSE)</f>
        <v>0</v>
      </c>
      <c r="O516" s="298">
        <f>IF(OR(M516="nio",M516="eigen dienst"),0,IF(M516&gt;0,VLOOKUP(H516,'3-Productie normen'!A:J,VLOOKUP(M516,'3-Productie normen'!$B$34:$C$35,2,FALSE),FALSE)))</f>
        <v>0</v>
      </c>
      <c r="P516" s="299" t="str">
        <f>VLOOKUP(H516,'3-Productie normen'!A:L,12,FALSE)</f>
        <v>S</v>
      </c>
      <c r="Q516" s="299"/>
      <c r="S516" s="300"/>
    </row>
    <row r="517" spans="1:19" ht="14.15" hidden="1" customHeight="1">
      <c r="A517" s="70">
        <v>517</v>
      </c>
      <c r="B517" s="66" t="s">
        <v>565</v>
      </c>
      <c r="C517" s="464" t="s">
        <v>601</v>
      </c>
      <c r="D517" s="464" t="s">
        <v>617</v>
      </c>
      <c r="E517" s="66" t="s">
        <v>587</v>
      </c>
      <c r="F517" s="66" t="s">
        <v>264</v>
      </c>
      <c r="G517" s="66" t="s">
        <v>411</v>
      </c>
      <c r="H517" s="66" t="s">
        <v>492</v>
      </c>
      <c r="I517" s="66" t="s">
        <v>70</v>
      </c>
      <c r="J517" s="66" t="s">
        <v>70</v>
      </c>
      <c r="K517" s="66">
        <v>5.9</v>
      </c>
      <c r="L517" s="297"/>
      <c r="M517" s="219" t="s">
        <v>491</v>
      </c>
      <c r="N517" s="218">
        <f>IF(OR(M517="nio",M517="eigen dienst"),0,IF(M517&gt;0,M517*K517/O517,0))*VLOOKUP(B517,'2-Kosten per locatie'!$A$14:$C$34,3,FALSE)</f>
        <v>0</v>
      </c>
      <c r="O517" s="298">
        <f>IF(OR(M517="nio",M517="eigen dienst"),0,IF(M517&gt;0,VLOOKUP(H517,'3-Productie normen'!A:J,VLOOKUP(M517,'3-Productie normen'!$B$34:$C$35,2,FALSE),FALSE)))</f>
        <v>0</v>
      </c>
      <c r="P517" s="299">
        <f>VLOOKUP(H517,'3-Productie normen'!A:L,12,FALSE)</f>
        <v>0</v>
      </c>
      <c r="Q517" s="299"/>
      <c r="S517" s="300"/>
    </row>
    <row r="518" spans="1:19" ht="14.15" hidden="1" customHeight="1">
      <c r="A518" s="70">
        <v>518</v>
      </c>
      <c r="B518" s="66" t="s">
        <v>565</v>
      </c>
      <c r="C518" s="464" t="s">
        <v>601</v>
      </c>
      <c r="D518" s="464" t="s">
        <v>617</v>
      </c>
      <c r="E518" s="66" t="s">
        <v>587</v>
      </c>
      <c r="F518" s="66" t="s">
        <v>270</v>
      </c>
      <c r="G518" s="66" t="s">
        <v>411</v>
      </c>
      <c r="H518" s="66" t="s">
        <v>492</v>
      </c>
      <c r="I518" s="66" t="s">
        <v>70</v>
      </c>
      <c r="J518" s="66" t="s">
        <v>70</v>
      </c>
      <c r="K518" s="66">
        <v>6.6</v>
      </c>
      <c r="L518" s="297"/>
      <c r="M518" s="219" t="s">
        <v>491</v>
      </c>
      <c r="N518" s="218">
        <f>IF(OR(M518="nio",M518="eigen dienst"),0,IF(M518&gt;0,M518*K518/O518,0))*VLOOKUP(B518,'2-Kosten per locatie'!$A$14:$C$34,3,FALSE)</f>
        <v>0</v>
      </c>
      <c r="O518" s="298">
        <f>IF(OR(M518="nio",M518="eigen dienst"),0,IF(M518&gt;0,VLOOKUP(H518,'3-Productie normen'!A:J,VLOOKUP(M518,'3-Productie normen'!$B$34:$C$35,2,FALSE),FALSE)))</f>
        <v>0</v>
      </c>
      <c r="P518" s="299">
        <f>VLOOKUP(H518,'3-Productie normen'!A:L,12,FALSE)</f>
        <v>0</v>
      </c>
      <c r="Q518" s="299"/>
      <c r="S518" s="300"/>
    </row>
    <row r="519" spans="1:19" ht="14.15" hidden="1" customHeight="1">
      <c r="A519" s="70">
        <v>519</v>
      </c>
      <c r="B519" s="66" t="s">
        <v>565</v>
      </c>
      <c r="C519" s="464" t="s">
        <v>601</v>
      </c>
      <c r="D519" s="464" t="s">
        <v>617</v>
      </c>
      <c r="E519" s="66" t="s">
        <v>587</v>
      </c>
      <c r="F519" s="66" t="s">
        <v>271</v>
      </c>
      <c r="G519" s="66" t="s">
        <v>411</v>
      </c>
      <c r="H519" s="66" t="s">
        <v>492</v>
      </c>
      <c r="I519" s="66" t="s">
        <v>70</v>
      </c>
      <c r="J519" s="66" t="s">
        <v>70</v>
      </c>
      <c r="K519" s="66">
        <v>4.5999999999999996</v>
      </c>
      <c r="L519" s="297"/>
      <c r="M519" s="219" t="s">
        <v>491</v>
      </c>
      <c r="N519" s="218">
        <f>IF(OR(M519="nio",M519="eigen dienst"),0,IF(M519&gt;0,M519*K519/O519,0))*VLOOKUP(B519,'2-Kosten per locatie'!$A$14:$C$34,3,FALSE)</f>
        <v>0</v>
      </c>
      <c r="O519" s="298">
        <f>IF(OR(M519="nio",M519="eigen dienst"),0,IF(M519&gt;0,VLOOKUP(H519,'3-Productie normen'!A:J,VLOOKUP(M519,'3-Productie normen'!$B$34:$C$35,2,FALSE),FALSE)))</f>
        <v>0</v>
      </c>
      <c r="P519" s="299">
        <f>VLOOKUP(H519,'3-Productie normen'!A:L,12,FALSE)</f>
        <v>0</v>
      </c>
      <c r="Q519" s="299"/>
      <c r="S519" s="300"/>
    </row>
    <row r="520" spans="1:19" ht="14.15" customHeight="1">
      <c r="A520" s="70">
        <v>520</v>
      </c>
      <c r="B520" s="66" t="s">
        <v>565</v>
      </c>
      <c r="C520" s="464" t="s">
        <v>601</v>
      </c>
      <c r="D520" s="464" t="s">
        <v>617</v>
      </c>
      <c r="E520" s="66" t="s">
        <v>587</v>
      </c>
      <c r="F520" s="66" t="s">
        <v>272</v>
      </c>
      <c r="G520" s="66" t="s">
        <v>407</v>
      </c>
      <c r="H520" s="66" t="s">
        <v>37</v>
      </c>
      <c r="I520" s="66" t="s">
        <v>70</v>
      </c>
      <c r="J520" s="66" t="s">
        <v>179</v>
      </c>
      <c r="K520" s="66">
        <v>4.5999999999999996</v>
      </c>
      <c r="L520" s="297"/>
      <c r="M520" s="219" t="s">
        <v>493</v>
      </c>
      <c r="N520" s="218">
        <f>IF(OR(M520="nio",M520="eigen dienst"),0,IF(M520&gt;0,M520*K520/O520,0))*VLOOKUP(B520,'2-Kosten per locatie'!$A$14:$C$34,3,FALSE)</f>
        <v>0</v>
      </c>
      <c r="O520" s="298">
        <f>IF(OR(M520="nio",M520="eigen dienst"),0,IF(M520&gt;0,VLOOKUP(H520,'3-Productie normen'!A:J,VLOOKUP(M520,'3-Productie normen'!$B$34:$C$35,2,FALSE),FALSE)))</f>
        <v>0</v>
      </c>
      <c r="P520" s="299" t="str">
        <f>VLOOKUP(H520,'3-Productie normen'!A:L,12,FALSE)</f>
        <v>S</v>
      </c>
      <c r="Q520" s="299"/>
      <c r="S520" s="300"/>
    </row>
    <row r="521" spans="1:19" ht="14.15" customHeight="1">
      <c r="A521" s="70">
        <v>521</v>
      </c>
      <c r="B521" s="66" t="s">
        <v>565</v>
      </c>
      <c r="C521" s="464" t="s">
        <v>601</v>
      </c>
      <c r="D521" s="464" t="s">
        <v>617</v>
      </c>
      <c r="E521" s="66" t="s">
        <v>587</v>
      </c>
      <c r="F521" s="66" t="s">
        <v>273</v>
      </c>
      <c r="G521" s="66" t="s">
        <v>425</v>
      </c>
      <c r="H521" s="66" t="s">
        <v>37</v>
      </c>
      <c r="I521" s="66" t="s">
        <v>463</v>
      </c>
      <c r="J521" s="66" t="s">
        <v>179</v>
      </c>
      <c r="K521" s="66">
        <v>3.6</v>
      </c>
      <c r="L521" s="297"/>
      <c r="M521" s="219" t="s">
        <v>493</v>
      </c>
      <c r="N521" s="218">
        <f>IF(OR(M521="nio",M521="eigen dienst"),0,IF(M521&gt;0,M521*K521/O521,0))*VLOOKUP(B521,'2-Kosten per locatie'!$A$14:$C$34,3,FALSE)</f>
        <v>0</v>
      </c>
      <c r="O521" s="298">
        <f>IF(OR(M521="nio",M521="eigen dienst"),0,IF(M521&gt;0,VLOOKUP(H521,'3-Productie normen'!A:J,VLOOKUP(M521,'3-Productie normen'!$B$34:$C$35,2,FALSE),FALSE)))</f>
        <v>0</v>
      </c>
      <c r="P521" s="299" t="str">
        <f>VLOOKUP(H521,'3-Productie normen'!A:L,12,FALSE)</f>
        <v>S</v>
      </c>
      <c r="Q521" s="299"/>
      <c r="S521" s="300"/>
    </row>
    <row r="522" spans="1:19" ht="14.15" customHeight="1">
      <c r="A522" s="70">
        <v>522</v>
      </c>
      <c r="B522" s="66" t="s">
        <v>565</v>
      </c>
      <c r="C522" s="464" t="s">
        <v>601</v>
      </c>
      <c r="D522" s="464" t="s">
        <v>617</v>
      </c>
      <c r="E522" s="66" t="s">
        <v>587</v>
      </c>
      <c r="F522" s="66" t="s">
        <v>274</v>
      </c>
      <c r="G522" s="66" t="s">
        <v>423</v>
      </c>
      <c r="H522" s="66" t="s">
        <v>37</v>
      </c>
      <c r="I522" s="66" t="s">
        <v>463</v>
      </c>
      <c r="J522" s="66" t="s">
        <v>179</v>
      </c>
      <c r="K522" s="66">
        <v>5.8</v>
      </c>
      <c r="L522" s="297"/>
      <c r="M522" s="219" t="s">
        <v>493</v>
      </c>
      <c r="N522" s="218">
        <f>IF(OR(M522="nio",M522="eigen dienst"),0,IF(M522&gt;0,M522*K522/O522,0))*VLOOKUP(B522,'2-Kosten per locatie'!$A$14:$C$34,3,FALSE)</f>
        <v>0</v>
      </c>
      <c r="O522" s="298">
        <f>IF(OR(M522="nio",M522="eigen dienst"),0,IF(M522&gt;0,VLOOKUP(H522,'3-Productie normen'!A:J,VLOOKUP(M522,'3-Productie normen'!$B$34:$C$35,2,FALSE),FALSE)))</f>
        <v>0</v>
      </c>
      <c r="P522" s="299" t="str">
        <f>VLOOKUP(H522,'3-Productie normen'!A:L,12,FALSE)</f>
        <v>S</v>
      </c>
      <c r="Q522" s="299"/>
      <c r="S522" s="300"/>
    </row>
    <row r="523" spans="1:19" ht="14.15" hidden="1" customHeight="1">
      <c r="A523" s="70">
        <v>523</v>
      </c>
      <c r="B523" s="66" t="s">
        <v>565</v>
      </c>
      <c r="C523" s="464" t="s">
        <v>601</v>
      </c>
      <c r="D523" s="464" t="s">
        <v>617</v>
      </c>
      <c r="E523" s="66" t="s">
        <v>587</v>
      </c>
      <c r="F523" s="66" t="s">
        <v>275</v>
      </c>
      <c r="G523" s="66" t="s">
        <v>415</v>
      </c>
      <c r="H523" s="66" t="s">
        <v>492</v>
      </c>
      <c r="I523" s="66" t="s">
        <v>463</v>
      </c>
      <c r="J523" s="66" t="s">
        <v>200</v>
      </c>
      <c r="K523" s="66">
        <v>0.7</v>
      </c>
      <c r="L523" s="297"/>
      <c r="M523" s="219" t="s">
        <v>491</v>
      </c>
      <c r="N523" s="218">
        <f>IF(OR(M523="nio",M523="eigen dienst"),0,IF(M523&gt;0,M523*K523/O523,0))*VLOOKUP(B523,'2-Kosten per locatie'!$A$14:$C$34,3,FALSE)</f>
        <v>0</v>
      </c>
      <c r="O523" s="298">
        <f>IF(OR(M523="nio",M523="eigen dienst"),0,IF(M523&gt;0,VLOOKUP(H523,'3-Productie normen'!A:J,VLOOKUP(M523,'3-Productie normen'!$B$34:$C$35,2,FALSE),FALSE)))</f>
        <v>0</v>
      </c>
      <c r="P523" s="299">
        <f>VLOOKUP(H523,'3-Productie normen'!A:L,12,FALSE)</f>
        <v>0</v>
      </c>
      <c r="Q523" s="299"/>
      <c r="S523" s="300"/>
    </row>
    <row r="524" spans="1:19" ht="14.15" customHeight="1">
      <c r="A524" s="70">
        <v>524</v>
      </c>
      <c r="B524" s="66" t="s">
        <v>565</v>
      </c>
      <c r="C524" s="464" t="s">
        <v>601</v>
      </c>
      <c r="D524" s="464" t="s">
        <v>617</v>
      </c>
      <c r="E524" s="66" t="s">
        <v>587</v>
      </c>
      <c r="F524" s="66" t="s">
        <v>395</v>
      </c>
      <c r="G524" s="66" t="s">
        <v>440</v>
      </c>
      <c r="H524" s="66" t="s">
        <v>39</v>
      </c>
      <c r="I524" s="66" t="s">
        <v>70</v>
      </c>
      <c r="J524" s="66" t="s">
        <v>70</v>
      </c>
      <c r="K524" s="66">
        <v>57</v>
      </c>
      <c r="L524" s="297"/>
      <c r="M524" s="219" t="s">
        <v>493</v>
      </c>
      <c r="N524" s="218">
        <f>IF(OR(M524="nio",M524="eigen dienst"),0,IF(M524&gt;0,M524*K524/O524,0))*VLOOKUP(B524,'2-Kosten per locatie'!$A$14:$C$34,3,FALSE)</f>
        <v>0</v>
      </c>
      <c r="O524" s="298">
        <f>IF(OR(M524="nio",M524="eigen dienst"),0,IF(M524&gt;0,VLOOKUP(H524,'3-Productie normen'!A:J,VLOOKUP(M524,'3-Productie normen'!$B$34:$C$35,2,FALSE),FALSE)))</f>
        <v>0</v>
      </c>
      <c r="P524" s="299" t="str">
        <f>VLOOKUP(H524,'3-Productie normen'!A:L,12,FALSE)</f>
        <v>V</v>
      </c>
      <c r="Q524" s="299"/>
      <c r="S524" s="300"/>
    </row>
    <row r="525" spans="1:19" ht="14.15" customHeight="1">
      <c r="A525" s="70">
        <v>525</v>
      </c>
      <c r="B525" s="66" t="s">
        <v>209</v>
      </c>
      <c r="C525" s="464" t="s">
        <v>481</v>
      </c>
      <c r="D525" s="464" t="s">
        <v>617</v>
      </c>
      <c r="E525" s="66" t="s">
        <v>587</v>
      </c>
      <c r="F525" s="66" t="s">
        <v>220</v>
      </c>
      <c r="G525" s="66" t="s">
        <v>408</v>
      </c>
      <c r="H525" s="66" t="s">
        <v>469</v>
      </c>
      <c r="I525" s="66" t="s">
        <v>70</v>
      </c>
      <c r="J525" s="66" t="s">
        <v>70</v>
      </c>
      <c r="K525" s="66">
        <v>58</v>
      </c>
      <c r="L525" s="297">
        <f t="shared" si="30"/>
        <v>0</v>
      </c>
      <c r="M525" s="219" t="s">
        <v>493</v>
      </c>
      <c r="N525" s="218">
        <f>IF(OR(M525="nio",M525="eigen dienst"),0,IF(M525&gt;0,M525*K525/O525,0))*VLOOKUP(B525,'2-Kosten per locatie'!$A$14:$C$34,3,FALSE)</f>
        <v>0</v>
      </c>
      <c r="O525" s="298">
        <f>IF(OR(M525="nio",M525="eigen dienst"),0,IF(M525&gt;0,VLOOKUP(H525,'3-Productie normen'!A:J,VLOOKUP(M525,'3-Productie normen'!$B$34:$C$35,2,FALSE),FALSE)))</f>
        <v>0</v>
      </c>
      <c r="P525" s="299" t="str">
        <f>VLOOKUP(H525,'3-Productie normen'!A:L,12,FALSE)</f>
        <v>L</v>
      </c>
      <c r="Q525" s="299"/>
      <c r="S525" s="300">
        <f t="shared" si="31"/>
        <v>0</v>
      </c>
    </row>
    <row r="526" spans="1:19" ht="14.15" customHeight="1">
      <c r="A526" s="70">
        <v>526</v>
      </c>
      <c r="B526" s="66" t="s">
        <v>209</v>
      </c>
      <c r="C526" s="464" t="s">
        <v>481</v>
      </c>
      <c r="D526" s="464" t="s">
        <v>617</v>
      </c>
      <c r="E526" s="66" t="s">
        <v>587</v>
      </c>
      <c r="F526" s="66" t="s">
        <v>221</v>
      </c>
      <c r="G526" s="66" t="s">
        <v>408</v>
      </c>
      <c r="H526" s="66" t="s">
        <v>469</v>
      </c>
      <c r="I526" s="66" t="s">
        <v>70</v>
      </c>
      <c r="J526" s="66" t="s">
        <v>70</v>
      </c>
      <c r="K526" s="66">
        <v>55</v>
      </c>
      <c r="L526" s="297">
        <f t="shared" si="30"/>
        <v>0</v>
      </c>
      <c r="M526" s="219" t="s">
        <v>493</v>
      </c>
      <c r="N526" s="218">
        <f>IF(OR(M526="nio",M526="eigen dienst"),0,IF(M526&gt;0,M526*K526/O526,0))*VLOOKUP(B526,'2-Kosten per locatie'!$A$14:$C$34,3,FALSE)</f>
        <v>0</v>
      </c>
      <c r="O526" s="298">
        <f>IF(OR(M526="nio",M526="eigen dienst"),0,IF(M526&gt;0,VLOOKUP(H526,'3-Productie normen'!A:J,VLOOKUP(M526,'3-Productie normen'!$B$34:$C$35,2,FALSE),FALSE)))</f>
        <v>0</v>
      </c>
      <c r="P526" s="299" t="str">
        <f>VLOOKUP(H526,'3-Productie normen'!A:L,12,FALSE)</f>
        <v>L</v>
      </c>
      <c r="Q526" s="299"/>
      <c r="S526" s="300">
        <f t="shared" si="31"/>
        <v>0</v>
      </c>
    </row>
    <row r="527" spans="1:19" ht="14.15" customHeight="1">
      <c r="A527" s="70">
        <v>527</v>
      </c>
      <c r="B527" s="66" t="s">
        <v>209</v>
      </c>
      <c r="C527" s="464" t="s">
        <v>481</v>
      </c>
      <c r="D527" s="464" t="s">
        <v>617</v>
      </c>
      <c r="E527" s="66" t="s">
        <v>587</v>
      </c>
      <c r="F527" s="66" t="s">
        <v>222</v>
      </c>
      <c r="G527" s="66" t="s">
        <v>408</v>
      </c>
      <c r="H527" s="66" t="s">
        <v>469</v>
      </c>
      <c r="I527" s="66" t="s">
        <v>70</v>
      </c>
      <c r="J527" s="66" t="s">
        <v>70</v>
      </c>
      <c r="K527" s="66">
        <v>55</v>
      </c>
      <c r="L527" s="297">
        <f t="shared" si="30"/>
        <v>0</v>
      </c>
      <c r="M527" s="219" t="s">
        <v>493</v>
      </c>
      <c r="N527" s="218">
        <f>IF(OR(M527="nio",M527="eigen dienst"),0,IF(M527&gt;0,M527*K527/O527,0))*VLOOKUP(B527,'2-Kosten per locatie'!$A$14:$C$34,3,FALSE)</f>
        <v>0</v>
      </c>
      <c r="O527" s="298">
        <f>IF(OR(M527="nio",M527="eigen dienst"),0,IF(M527&gt;0,VLOOKUP(H527,'3-Productie normen'!A:J,VLOOKUP(M527,'3-Productie normen'!$B$34:$C$35,2,FALSE),FALSE)))</f>
        <v>0</v>
      </c>
      <c r="P527" s="299" t="str">
        <f>VLOOKUP(H527,'3-Productie normen'!A:L,12,FALSE)</f>
        <v>L</v>
      </c>
      <c r="Q527" s="299"/>
      <c r="S527" s="300">
        <f t="shared" si="31"/>
        <v>0</v>
      </c>
    </row>
    <row r="528" spans="1:19" ht="14.15" customHeight="1">
      <c r="A528" s="70">
        <v>528</v>
      </c>
      <c r="B528" s="66" t="s">
        <v>209</v>
      </c>
      <c r="C528" s="464" t="s">
        <v>481</v>
      </c>
      <c r="D528" s="464" t="s">
        <v>617</v>
      </c>
      <c r="E528" s="66" t="s">
        <v>587</v>
      </c>
      <c r="F528" s="66" t="s">
        <v>223</v>
      </c>
      <c r="G528" s="66" t="s">
        <v>408</v>
      </c>
      <c r="H528" s="66" t="s">
        <v>469</v>
      </c>
      <c r="I528" s="66" t="s">
        <v>70</v>
      </c>
      <c r="J528" s="66" t="s">
        <v>70</v>
      </c>
      <c r="K528" s="66">
        <v>59</v>
      </c>
      <c r="L528" s="297">
        <f t="shared" si="30"/>
        <v>0</v>
      </c>
      <c r="M528" s="219" t="s">
        <v>493</v>
      </c>
      <c r="N528" s="218">
        <f>IF(OR(M528="nio",M528="eigen dienst"),0,IF(M528&gt;0,M528*K528/O528,0))*VLOOKUP(B528,'2-Kosten per locatie'!$A$14:$C$34,3,FALSE)</f>
        <v>0</v>
      </c>
      <c r="O528" s="298">
        <f>IF(OR(M528="nio",M528="eigen dienst"),0,IF(M528&gt;0,VLOOKUP(H528,'3-Productie normen'!A:J,VLOOKUP(M528,'3-Productie normen'!$B$34:$C$35,2,FALSE),FALSE)))</f>
        <v>0</v>
      </c>
      <c r="P528" s="299" t="str">
        <f>VLOOKUP(H528,'3-Productie normen'!A:L,12,FALSE)</f>
        <v>L</v>
      </c>
      <c r="Q528" s="299"/>
      <c r="S528" s="300">
        <f t="shared" si="31"/>
        <v>0</v>
      </c>
    </row>
    <row r="529" spans="1:19" ht="14.15" customHeight="1">
      <c r="A529" s="70">
        <v>529</v>
      </c>
      <c r="B529" s="66" t="s">
        <v>209</v>
      </c>
      <c r="C529" s="464" t="s">
        <v>481</v>
      </c>
      <c r="D529" s="464" t="s">
        <v>617</v>
      </c>
      <c r="E529" s="66" t="s">
        <v>587</v>
      </c>
      <c r="F529" s="66" t="s">
        <v>265</v>
      </c>
      <c r="G529" s="66" t="s">
        <v>408</v>
      </c>
      <c r="H529" s="66" t="s">
        <v>469</v>
      </c>
      <c r="I529" s="66" t="s">
        <v>70</v>
      </c>
      <c r="J529" s="66" t="s">
        <v>70</v>
      </c>
      <c r="K529" s="66">
        <v>57</v>
      </c>
      <c r="L529" s="297">
        <f t="shared" si="30"/>
        <v>0</v>
      </c>
      <c r="M529" s="219" t="s">
        <v>493</v>
      </c>
      <c r="N529" s="218">
        <f>IF(OR(M529="nio",M529="eigen dienst"),0,IF(M529&gt;0,M529*K529/O529,0))*VLOOKUP(B529,'2-Kosten per locatie'!$A$14:$C$34,3,FALSE)</f>
        <v>0</v>
      </c>
      <c r="O529" s="298">
        <f>IF(OR(M529="nio",M529="eigen dienst"),0,IF(M529&gt;0,VLOOKUP(H529,'3-Productie normen'!A:J,VLOOKUP(M529,'3-Productie normen'!$B$34:$C$35,2,FALSE),FALSE)))</f>
        <v>0</v>
      </c>
      <c r="P529" s="299" t="str">
        <f>VLOOKUP(H529,'3-Productie normen'!A:L,12,FALSE)</f>
        <v>L</v>
      </c>
      <c r="Q529" s="299"/>
      <c r="S529" s="300">
        <f t="shared" si="31"/>
        <v>0</v>
      </c>
    </row>
    <row r="530" spans="1:19" ht="14.15" customHeight="1">
      <c r="A530" s="70">
        <v>530</v>
      </c>
      <c r="B530" s="66" t="s">
        <v>209</v>
      </c>
      <c r="C530" s="464" t="s">
        <v>481</v>
      </c>
      <c r="D530" s="464" t="s">
        <v>617</v>
      </c>
      <c r="E530" s="66" t="s">
        <v>587</v>
      </c>
      <c r="F530" s="66" t="s">
        <v>224</v>
      </c>
      <c r="G530" s="66" t="s">
        <v>408</v>
      </c>
      <c r="H530" s="66" t="s">
        <v>469</v>
      </c>
      <c r="I530" s="66" t="s">
        <v>70</v>
      </c>
      <c r="J530" s="66" t="s">
        <v>70</v>
      </c>
      <c r="K530" s="66">
        <v>57</v>
      </c>
      <c r="L530" s="297">
        <f t="shared" si="30"/>
        <v>0</v>
      </c>
      <c r="M530" s="219" t="s">
        <v>493</v>
      </c>
      <c r="N530" s="218">
        <f>IF(OR(M530="nio",M530="eigen dienst"),0,IF(M530&gt;0,M530*K530/O530,0))*VLOOKUP(B530,'2-Kosten per locatie'!$A$14:$C$34,3,FALSE)</f>
        <v>0</v>
      </c>
      <c r="O530" s="298">
        <f>IF(OR(M530="nio",M530="eigen dienst"),0,IF(M530&gt;0,VLOOKUP(H530,'3-Productie normen'!A:J,VLOOKUP(M530,'3-Productie normen'!$B$34:$C$35,2,FALSE),FALSE)))</f>
        <v>0</v>
      </c>
      <c r="P530" s="299" t="str">
        <f>VLOOKUP(H530,'3-Productie normen'!A:L,12,FALSE)</f>
        <v>L</v>
      </c>
      <c r="Q530" s="299"/>
      <c r="S530" s="300">
        <f t="shared" si="31"/>
        <v>0</v>
      </c>
    </row>
    <row r="531" spans="1:19" ht="14.15" customHeight="1">
      <c r="A531" s="70">
        <v>531</v>
      </c>
      <c r="B531" s="66" t="s">
        <v>209</v>
      </c>
      <c r="C531" s="464" t="s">
        <v>481</v>
      </c>
      <c r="D531" s="464" t="s">
        <v>617</v>
      </c>
      <c r="E531" s="66" t="s">
        <v>587</v>
      </c>
      <c r="F531" s="66" t="s">
        <v>225</v>
      </c>
      <c r="G531" s="66" t="s">
        <v>408</v>
      </c>
      <c r="H531" s="66" t="s">
        <v>469</v>
      </c>
      <c r="I531" s="66" t="s">
        <v>70</v>
      </c>
      <c r="J531" s="66" t="s">
        <v>70</v>
      </c>
      <c r="K531" s="66">
        <v>56.5</v>
      </c>
      <c r="L531" s="297">
        <f t="shared" si="30"/>
        <v>0</v>
      </c>
      <c r="M531" s="219" t="s">
        <v>493</v>
      </c>
      <c r="N531" s="218">
        <f>IF(OR(M531="nio",M531="eigen dienst"),0,IF(M531&gt;0,M531*K531/O531,0))*VLOOKUP(B531,'2-Kosten per locatie'!$A$14:$C$34,3,FALSE)</f>
        <v>0</v>
      </c>
      <c r="O531" s="298">
        <f>IF(OR(M531="nio",M531="eigen dienst"),0,IF(M531&gt;0,VLOOKUP(H531,'3-Productie normen'!A:J,VLOOKUP(M531,'3-Productie normen'!$B$34:$C$35,2,FALSE),FALSE)))</f>
        <v>0</v>
      </c>
      <c r="P531" s="299" t="str">
        <f>VLOOKUP(H531,'3-Productie normen'!A:L,12,FALSE)</f>
        <v>L</v>
      </c>
      <c r="Q531" s="299"/>
      <c r="S531" s="300">
        <f t="shared" si="31"/>
        <v>0</v>
      </c>
    </row>
    <row r="532" spans="1:19" ht="14.15" customHeight="1">
      <c r="A532" s="70">
        <v>532</v>
      </c>
      <c r="B532" s="66" t="s">
        <v>209</v>
      </c>
      <c r="C532" s="464" t="s">
        <v>481</v>
      </c>
      <c r="D532" s="464" t="s">
        <v>617</v>
      </c>
      <c r="E532" s="66" t="s">
        <v>587</v>
      </c>
      <c r="F532" s="66" t="s">
        <v>226</v>
      </c>
      <c r="G532" s="66" t="s">
        <v>408</v>
      </c>
      <c r="H532" s="66" t="s">
        <v>469</v>
      </c>
      <c r="I532" s="66" t="s">
        <v>70</v>
      </c>
      <c r="J532" s="66" t="s">
        <v>70</v>
      </c>
      <c r="K532" s="66">
        <v>54.5</v>
      </c>
      <c r="L532" s="297">
        <f t="shared" si="30"/>
        <v>0</v>
      </c>
      <c r="M532" s="219" t="s">
        <v>493</v>
      </c>
      <c r="N532" s="218">
        <f>IF(OR(M532="nio",M532="eigen dienst"),0,IF(M532&gt;0,M532*K532/O532,0))*VLOOKUP(B532,'2-Kosten per locatie'!$A$14:$C$34,3,FALSE)</f>
        <v>0</v>
      </c>
      <c r="O532" s="298">
        <f>IF(OR(M532="nio",M532="eigen dienst"),0,IF(M532&gt;0,VLOOKUP(H532,'3-Productie normen'!A:J,VLOOKUP(M532,'3-Productie normen'!$B$34:$C$35,2,FALSE),FALSE)))</f>
        <v>0</v>
      </c>
      <c r="P532" s="299" t="str">
        <f>VLOOKUP(H532,'3-Productie normen'!A:L,12,FALSE)</f>
        <v>L</v>
      </c>
      <c r="Q532" s="299"/>
      <c r="S532" s="300">
        <f t="shared" si="31"/>
        <v>0</v>
      </c>
    </row>
    <row r="533" spans="1:19" ht="14.15" customHeight="1">
      <c r="A533" s="70">
        <v>533</v>
      </c>
      <c r="B533" s="66" t="s">
        <v>209</v>
      </c>
      <c r="C533" s="464" t="s">
        <v>481</v>
      </c>
      <c r="D533" s="464" t="s">
        <v>617</v>
      </c>
      <c r="E533" s="66" t="s">
        <v>587</v>
      </c>
      <c r="F533" s="66" t="s">
        <v>227</v>
      </c>
      <c r="G533" s="66" t="s">
        <v>408</v>
      </c>
      <c r="H533" s="66" t="s">
        <v>469</v>
      </c>
      <c r="I533" s="66" t="s">
        <v>70</v>
      </c>
      <c r="J533" s="66" t="s">
        <v>70</v>
      </c>
      <c r="K533" s="66">
        <v>58.5</v>
      </c>
      <c r="L533" s="297">
        <f t="shared" si="30"/>
        <v>0</v>
      </c>
      <c r="M533" s="219" t="s">
        <v>493</v>
      </c>
      <c r="N533" s="218">
        <f>IF(OR(M533="nio",M533="eigen dienst"),0,IF(M533&gt;0,M533*K533/O533,0))*VLOOKUP(B533,'2-Kosten per locatie'!$A$14:$C$34,3,FALSE)</f>
        <v>0</v>
      </c>
      <c r="O533" s="298">
        <f>IF(OR(M533="nio",M533="eigen dienst"),0,IF(M533&gt;0,VLOOKUP(H533,'3-Productie normen'!A:J,VLOOKUP(M533,'3-Productie normen'!$B$34:$C$35,2,FALSE),FALSE)))</f>
        <v>0</v>
      </c>
      <c r="P533" s="299" t="str">
        <f>VLOOKUP(H533,'3-Productie normen'!A:L,12,FALSE)</f>
        <v>L</v>
      </c>
      <c r="Q533" s="299"/>
      <c r="S533" s="300">
        <f t="shared" si="31"/>
        <v>0</v>
      </c>
    </row>
    <row r="534" spans="1:19" ht="14.15" hidden="1" customHeight="1">
      <c r="A534" s="70">
        <v>534</v>
      </c>
      <c r="B534" s="66" t="s">
        <v>209</v>
      </c>
      <c r="C534" s="464" t="s">
        <v>481</v>
      </c>
      <c r="D534" s="464" t="s">
        <v>617</v>
      </c>
      <c r="E534" s="66" t="s">
        <v>587</v>
      </c>
      <c r="F534" s="66" t="s">
        <v>228</v>
      </c>
      <c r="G534" s="66" t="s">
        <v>408</v>
      </c>
      <c r="H534" s="66" t="s">
        <v>469</v>
      </c>
      <c r="I534" s="66" t="s">
        <v>70</v>
      </c>
      <c r="J534" s="66" t="s">
        <v>70</v>
      </c>
      <c r="K534" s="66">
        <v>58.5</v>
      </c>
      <c r="L534" s="297">
        <f t="shared" si="30"/>
        <v>0</v>
      </c>
      <c r="M534" s="219" t="s">
        <v>491</v>
      </c>
      <c r="N534" s="218">
        <f>IF(OR(M534="nio",M534="eigen dienst"),0,IF(M534&gt;0,M534*K534/O534,0))*VLOOKUP(B534,'2-Kosten per locatie'!$A$14:$C$34,3,FALSE)</f>
        <v>0</v>
      </c>
      <c r="O534" s="298">
        <f>IF(OR(M534="nio",M534="eigen dienst"),0,IF(M534&gt;0,VLOOKUP(H534,'3-Productie normen'!A:J,VLOOKUP(M534,'3-Productie normen'!$B$34:$C$35,2,FALSE),FALSE)))</f>
        <v>0</v>
      </c>
      <c r="P534" s="299" t="str">
        <f>VLOOKUP(H534,'3-Productie normen'!A:L,12,FALSE)</f>
        <v>L</v>
      </c>
      <c r="Q534" s="299"/>
      <c r="S534" s="300">
        <f t="shared" si="31"/>
        <v>0</v>
      </c>
    </row>
    <row r="535" spans="1:19" ht="14.15" customHeight="1">
      <c r="A535" s="70">
        <v>535</v>
      </c>
      <c r="B535" s="66" t="s">
        <v>209</v>
      </c>
      <c r="C535" s="464" t="s">
        <v>481</v>
      </c>
      <c r="D535" s="464" t="s">
        <v>617</v>
      </c>
      <c r="E535" s="66" t="s">
        <v>587</v>
      </c>
      <c r="F535" s="66" t="s">
        <v>229</v>
      </c>
      <c r="G535" s="66" t="s">
        <v>411</v>
      </c>
      <c r="H535" s="66" t="s">
        <v>44</v>
      </c>
      <c r="I535" s="66" t="s">
        <v>462</v>
      </c>
      <c r="J535" s="66" t="s">
        <v>200</v>
      </c>
      <c r="K535" s="66">
        <v>2</v>
      </c>
      <c r="L535" s="297">
        <f t="shared" si="30"/>
        <v>0</v>
      </c>
      <c r="M535" s="219" t="s">
        <v>493</v>
      </c>
      <c r="N535" s="218">
        <f>IF(OR(M535="nio",M535="eigen dienst"),0,IF(M535&gt;0,M535*K535/O535,0))*VLOOKUP(B535,'2-Kosten per locatie'!$A$14:$C$34,3,FALSE)</f>
        <v>0</v>
      </c>
      <c r="O535" s="298">
        <f>IF(OR(M535="nio",M535="eigen dienst"),0,IF(M535&gt;0,VLOOKUP(H535,'3-Productie normen'!A:J,VLOOKUP(M535,'3-Productie normen'!$B$34:$C$35,2,FALSE),FALSE)))</f>
        <v>0</v>
      </c>
      <c r="P535" s="299" t="str">
        <f>VLOOKUP(H535,'3-Productie normen'!A:L,12,FALSE)</f>
        <v>V</v>
      </c>
      <c r="Q535" s="299"/>
      <c r="S535" s="300">
        <f t="shared" si="31"/>
        <v>0</v>
      </c>
    </row>
    <row r="536" spans="1:19" ht="14.15" customHeight="1">
      <c r="A536" s="70">
        <v>536</v>
      </c>
      <c r="B536" s="66" t="s">
        <v>209</v>
      </c>
      <c r="C536" s="464" t="s">
        <v>481</v>
      </c>
      <c r="D536" s="464" t="s">
        <v>617</v>
      </c>
      <c r="E536" s="66" t="s">
        <v>587</v>
      </c>
      <c r="F536" s="66" t="s">
        <v>230</v>
      </c>
      <c r="G536" s="66" t="s">
        <v>406</v>
      </c>
      <c r="H536" s="66" t="s">
        <v>45</v>
      </c>
      <c r="I536" s="66" t="s">
        <v>462</v>
      </c>
      <c r="J536" s="66" t="s">
        <v>200</v>
      </c>
      <c r="K536" s="66">
        <v>76.5</v>
      </c>
      <c r="L536" s="297">
        <f t="shared" si="30"/>
        <v>0</v>
      </c>
      <c r="M536" s="219" t="s">
        <v>493</v>
      </c>
      <c r="N536" s="218">
        <f>IF(OR(M536="nio",M536="eigen dienst"),0,IF(M536&gt;0,M536*K536/O536,0))*VLOOKUP(B536,'2-Kosten per locatie'!$A$14:$C$34,3,FALSE)</f>
        <v>0</v>
      </c>
      <c r="O536" s="298">
        <f>IF(OR(M536="nio",M536="eigen dienst"),0,IF(M536&gt;0,VLOOKUP(H536,'3-Productie normen'!A:J,VLOOKUP(M536,'3-Productie normen'!$B$34:$C$35,2,FALSE),FALSE)))</f>
        <v>0</v>
      </c>
      <c r="P536" s="299" t="str">
        <f>VLOOKUP(H536,'3-Productie normen'!A:L,12,FALSE)</f>
        <v>L</v>
      </c>
      <c r="Q536" s="299"/>
      <c r="S536" s="300">
        <f t="shared" si="31"/>
        <v>0</v>
      </c>
    </row>
    <row r="537" spans="1:19" ht="14.15" customHeight="1">
      <c r="A537" s="70">
        <v>537</v>
      </c>
      <c r="B537" s="66" t="s">
        <v>209</v>
      </c>
      <c r="C537" s="464" t="s">
        <v>481</v>
      </c>
      <c r="D537" s="464" t="s">
        <v>617</v>
      </c>
      <c r="E537" s="66" t="s">
        <v>587</v>
      </c>
      <c r="F537" s="66" t="s">
        <v>231</v>
      </c>
      <c r="G537" s="66" t="s">
        <v>562</v>
      </c>
      <c r="H537" s="66" t="s">
        <v>46</v>
      </c>
      <c r="I537" s="66" t="s">
        <v>70</v>
      </c>
      <c r="J537" s="66" t="s">
        <v>70</v>
      </c>
      <c r="K537" s="66">
        <v>167.5</v>
      </c>
      <c r="L537" s="297">
        <f t="shared" si="30"/>
        <v>0</v>
      </c>
      <c r="M537" s="219" t="s">
        <v>493</v>
      </c>
      <c r="N537" s="218">
        <f>IF(OR(M537="nio",M537="eigen dienst"),0,IF(M537&gt;0,M537*K537/O537,0))*VLOOKUP(B537,'2-Kosten per locatie'!$A$14:$C$34,3,FALSE)</f>
        <v>0</v>
      </c>
      <c r="O537" s="298">
        <f>IF(OR(M537="nio",M537="eigen dienst"),0,IF(M537&gt;0,VLOOKUP(H537,'3-Productie normen'!A:J,VLOOKUP(M537,'3-Productie normen'!$B$34:$C$35,2,FALSE),FALSE)))</f>
        <v>0</v>
      </c>
      <c r="P537" s="299" t="str">
        <f>VLOOKUP(H537,'3-Productie normen'!A:L,12,FALSE)</f>
        <v>V</v>
      </c>
      <c r="Q537" s="299"/>
      <c r="S537" s="300">
        <f t="shared" si="31"/>
        <v>0</v>
      </c>
    </row>
    <row r="538" spans="1:19" ht="14.15" customHeight="1">
      <c r="A538" s="70">
        <v>538</v>
      </c>
      <c r="B538" s="66" t="s">
        <v>209</v>
      </c>
      <c r="C538" s="464" t="s">
        <v>481</v>
      </c>
      <c r="D538" s="464" t="s">
        <v>617</v>
      </c>
      <c r="E538" s="66" t="s">
        <v>587</v>
      </c>
      <c r="F538" s="66" t="s">
        <v>232</v>
      </c>
      <c r="G538" s="66" t="s">
        <v>452</v>
      </c>
      <c r="H538" s="66" t="s">
        <v>35</v>
      </c>
      <c r="I538" s="66" t="s">
        <v>70</v>
      </c>
      <c r="J538" s="66" t="s">
        <v>70</v>
      </c>
      <c r="K538" s="66">
        <v>6</v>
      </c>
      <c r="L538" s="297">
        <f t="shared" si="30"/>
        <v>0</v>
      </c>
      <c r="M538" s="219" t="s">
        <v>493</v>
      </c>
      <c r="N538" s="218">
        <f>IF(OR(M538="nio",M538="eigen dienst"),0,IF(M538&gt;0,M538*K538/O538,0))*VLOOKUP(B538,'2-Kosten per locatie'!$A$14:$C$34,3,FALSE)</f>
        <v>0</v>
      </c>
      <c r="O538" s="298">
        <f>IF(OR(M538="nio",M538="eigen dienst"),0,IF(M538&gt;0,VLOOKUP(H538,'3-Productie normen'!A:J,VLOOKUP(M538,'3-Productie normen'!$B$34:$C$35,2,FALSE),FALSE)))</f>
        <v>0</v>
      </c>
      <c r="P538" s="299" t="str">
        <f>VLOOKUP(H538,'3-Productie normen'!A:L,12,FALSE)</f>
        <v>B</v>
      </c>
      <c r="Q538" s="299"/>
      <c r="S538" s="300">
        <f t="shared" si="31"/>
        <v>0</v>
      </c>
    </row>
    <row r="539" spans="1:19" ht="14.15" customHeight="1">
      <c r="A539" s="70">
        <v>539</v>
      </c>
      <c r="B539" s="66" t="s">
        <v>209</v>
      </c>
      <c r="C539" s="464" t="s">
        <v>481</v>
      </c>
      <c r="D539" s="464" t="s">
        <v>617</v>
      </c>
      <c r="E539" s="66" t="s">
        <v>587</v>
      </c>
      <c r="F539" s="66" t="s">
        <v>233</v>
      </c>
      <c r="G539" s="66" t="s">
        <v>47</v>
      </c>
      <c r="H539" s="66" t="s">
        <v>47</v>
      </c>
      <c r="I539" s="66" t="s">
        <v>563</v>
      </c>
      <c r="J539" s="66" t="s">
        <v>201</v>
      </c>
      <c r="K539" s="66">
        <v>7.5</v>
      </c>
      <c r="L539" s="297">
        <f t="shared" si="30"/>
        <v>0</v>
      </c>
      <c r="M539" s="219" t="s">
        <v>493</v>
      </c>
      <c r="N539" s="218">
        <f>IF(OR(M539="nio",M539="eigen dienst"),0,IF(M539&gt;0,M539*K539/O539,0))*VLOOKUP(B539,'2-Kosten per locatie'!$A$14:$C$34,3,FALSE)</f>
        <v>0</v>
      </c>
      <c r="O539" s="298">
        <f>IF(OR(M539="nio",M539="eigen dienst"),0,IF(M539&gt;0,VLOOKUP(H539,'3-Productie normen'!A:J,VLOOKUP(M539,'3-Productie normen'!$B$34:$C$35,2,FALSE),FALSE)))</f>
        <v>0</v>
      </c>
      <c r="P539" s="299" t="str">
        <f>VLOOKUP(H539,'3-Productie normen'!A:L,12,FALSE)</f>
        <v>V</v>
      </c>
      <c r="Q539" s="299"/>
      <c r="S539" s="300">
        <f t="shared" si="31"/>
        <v>0</v>
      </c>
    </row>
    <row r="540" spans="1:19" ht="14.15" customHeight="1">
      <c r="A540" s="70">
        <v>540</v>
      </c>
      <c r="B540" s="66" t="s">
        <v>209</v>
      </c>
      <c r="C540" s="464" t="s">
        <v>481</v>
      </c>
      <c r="D540" s="464" t="s">
        <v>617</v>
      </c>
      <c r="E540" s="66" t="s">
        <v>587</v>
      </c>
      <c r="F540" s="66" t="s">
        <v>234</v>
      </c>
      <c r="G540" s="66" t="s">
        <v>405</v>
      </c>
      <c r="H540" s="66" t="s">
        <v>39</v>
      </c>
      <c r="I540" s="66" t="s">
        <v>70</v>
      </c>
      <c r="J540" s="66" t="s">
        <v>70</v>
      </c>
      <c r="K540" s="66">
        <v>8</v>
      </c>
      <c r="L540" s="297">
        <f t="shared" si="30"/>
        <v>0</v>
      </c>
      <c r="M540" s="219" t="s">
        <v>493</v>
      </c>
      <c r="N540" s="218">
        <f>IF(OR(M540="nio",M540="eigen dienst"),0,IF(M540&gt;0,M540*K540/O540,0))*VLOOKUP(B540,'2-Kosten per locatie'!$A$14:$C$34,3,FALSE)</f>
        <v>0</v>
      </c>
      <c r="O540" s="298">
        <f>IF(OR(M540="nio",M540="eigen dienst"),0,IF(M540&gt;0,VLOOKUP(H540,'3-Productie normen'!A:J,VLOOKUP(M540,'3-Productie normen'!$B$34:$C$35,2,FALSE),FALSE)))</f>
        <v>0</v>
      </c>
      <c r="P540" s="299" t="str">
        <f>VLOOKUP(H540,'3-Productie normen'!A:L,12,FALSE)</f>
        <v>V</v>
      </c>
      <c r="Q540" s="299"/>
      <c r="S540" s="300">
        <f t="shared" si="31"/>
        <v>0</v>
      </c>
    </row>
    <row r="541" spans="1:19" ht="14.15" customHeight="1">
      <c r="A541" s="70">
        <v>541</v>
      </c>
      <c r="B541" s="66" t="s">
        <v>209</v>
      </c>
      <c r="C541" s="464" t="s">
        <v>481</v>
      </c>
      <c r="D541" s="464" t="s">
        <v>617</v>
      </c>
      <c r="E541" s="66" t="s">
        <v>587</v>
      </c>
      <c r="F541" s="66" t="s">
        <v>235</v>
      </c>
      <c r="G541" s="66" t="s">
        <v>407</v>
      </c>
      <c r="H541" s="66" t="s">
        <v>37</v>
      </c>
      <c r="I541" s="66" t="s">
        <v>463</v>
      </c>
      <c r="J541" s="66" t="s">
        <v>179</v>
      </c>
      <c r="K541" s="66">
        <v>5.5</v>
      </c>
      <c r="L541" s="297">
        <f t="shared" si="30"/>
        <v>0</v>
      </c>
      <c r="M541" s="219" t="s">
        <v>493</v>
      </c>
      <c r="N541" s="218">
        <f>IF(OR(M541="nio",M541="eigen dienst"),0,IF(M541&gt;0,M541*K541/O541,0))*VLOOKUP(B541,'2-Kosten per locatie'!$A$14:$C$34,3,FALSE)</f>
        <v>0</v>
      </c>
      <c r="O541" s="298">
        <f>IF(OR(M541="nio",M541="eigen dienst"),0,IF(M541&gt;0,VLOOKUP(H541,'3-Productie normen'!A:J,VLOOKUP(M541,'3-Productie normen'!$B$34:$C$35,2,FALSE),FALSE)))</f>
        <v>0</v>
      </c>
      <c r="P541" s="299" t="str">
        <f>VLOOKUP(H541,'3-Productie normen'!A:L,12,FALSE)</f>
        <v>S</v>
      </c>
      <c r="Q541" s="299"/>
      <c r="S541" s="300">
        <f t="shared" si="31"/>
        <v>0</v>
      </c>
    </row>
    <row r="542" spans="1:19" ht="14.15" customHeight="1">
      <c r="A542" s="70">
        <v>542</v>
      </c>
      <c r="B542" s="66" t="s">
        <v>209</v>
      </c>
      <c r="C542" s="464" t="s">
        <v>481</v>
      </c>
      <c r="D542" s="464" t="s">
        <v>617</v>
      </c>
      <c r="E542" s="66" t="s">
        <v>587</v>
      </c>
      <c r="F542" s="66" t="s">
        <v>236</v>
      </c>
      <c r="G542" s="66" t="s">
        <v>407</v>
      </c>
      <c r="H542" s="66" t="s">
        <v>37</v>
      </c>
      <c r="I542" s="66" t="s">
        <v>463</v>
      </c>
      <c r="J542" s="66" t="s">
        <v>179</v>
      </c>
      <c r="K542" s="66">
        <v>5</v>
      </c>
      <c r="L542" s="297">
        <f t="shared" si="30"/>
        <v>0</v>
      </c>
      <c r="M542" s="219" t="s">
        <v>493</v>
      </c>
      <c r="N542" s="218">
        <f>IF(OR(M542="nio",M542="eigen dienst"),0,IF(M542&gt;0,M542*K542/O542,0))*VLOOKUP(B542,'2-Kosten per locatie'!$A$14:$C$34,3,FALSE)</f>
        <v>0</v>
      </c>
      <c r="O542" s="298">
        <f>IF(OR(M542="nio",M542="eigen dienst"),0,IF(M542&gt;0,VLOOKUP(H542,'3-Productie normen'!A:J,VLOOKUP(M542,'3-Productie normen'!$B$34:$C$35,2,FALSE),FALSE)))</f>
        <v>0</v>
      </c>
      <c r="P542" s="299" t="str">
        <f>VLOOKUP(H542,'3-Productie normen'!A:L,12,FALSE)</f>
        <v>S</v>
      </c>
      <c r="Q542" s="299"/>
      <c r="S542" s="300">
        <f t="shared" si="31"/>
        <v>0</v>
      </c>
    </row>
    <row r="543" spans="1:19" ht="14.15" customHeight="1">
      <c r="A543" s="70">
        <v>543</v>
      </c>
      <c r="B543" s="66" t="s">
        <v>209</v>
      </c>
      <c r="C543" s="464" t="s">
        <v>481</v>
      </c>
      <c r="D543" s="464" t="s">
        <v>617</v>
      </c>
      <c r="E543" s="66" t="s">
        <v>587</v>
      </c>
      <c r="F543" s="66" t="s">
        <v>237</v>
      </c>
      <c r="G543" s="66" t="s">
        <v>407</v>
      </c>
      <c r="H543" s="66" t="s">
        <v>37</v>
      </c>
      <c r="I543" s="66" t="s">
        <v>463</v>
      </c>
      <c r="J543" s="66" t="s">
        <v>179</v>
      </c>
      <c r="K543" s="66">
        <v>5</v>
      </c>
      <c r="L543" s="297">
        <f t="shared" si="30"/>
        <v>0</v>
      </c>
      <c r="M543" s="219" t="s">
        <v>493</v>
      </c>
      <c r="N543" s="218">
        <f>IF(OR(M543="nio",M543="eigen dienst"),0,IF(M543&gt;0,M543*K543/O543,0))*VLOOKUP(B543,'2-Kosten per locatie'!$A$14:$C$34,3,FALSE)</f>
        <v>0</v>
      </c>
      <c r="O543" s="298">
        <f>IF(OR(M543="nio",M543="eigen dienst"),0,IF(M543&gt;0,VLOOKUP(H543,'3-Productie normen'!A:J,VLOOKUP(M543,'3-Productie normen'!$B$34:$C$35,2,FALSE),FALSE)))</f>
        <v>0</v>
      </c>
      <c r="P543" s="299" t="str">
        <f>VLOOKUP(H543,'3-Productie normen'!A:L,12,FALSE)</f>
        <v>S</v>
      </c>
      <c r="Q543" s="299"/>
      <c r="S543" s="300">
        <f t="shared" si="31"/>
        <v>0</v>
      </c>
    </row>
    <row r="544" spans="1:19" ht="14.15" customHeight="1">
      <c r="A544" s="70">
        <v>544</v>
      </c>
      <c r="B544" s="66" t="s">
        <v>209</v>
      </c>
      <c r="C544" s="464" t="s">
        <v>481</v>
      </c>
      <c r="D544" s="464" t="s">
        <v>617</v>
      </c>
      <c r="E544" s="66" t="s">
        <v>587</v>
      </c>
      <c r="F544" s="66" t="s">
        <v>238</v>
      </c>
      <c r="G544" s="66" t="s">
        <v>407</v>
      </c>
      <c r="H544" s="66" t="s">
        <v>37</v>
      </c>
      <c r="I544" s="66" t="s">
        <v>463</v>
      </c>
      <c r="J544" s="66" t="s">
        <v>179</v>
      </c>
      <c r="K544" s="66">
        <v>5</v>
      </c>
      <c r="L544" s="297">
        <f t="shared" si="30"/>
        <v>0</v>
      </c>
      <c r="M544" s="219" t="s">
        <v>493</v>
      </c>
      <c r="N544" s="218">
        <f>IF(OR(M544="nio",M544="eigen dienst"),0,IF(M544&gt;0,M544*K544/O544,0))*VLOOKUP(B544,'2-Kosten per locatie'!$A$14:$C$34,3,FALSE)</f>
        <v>0</v>
      </c>
      <c r="O544" s="298">
        <f>IF(OR(M544="nio",M544="eigen dienst"),0,IF(M544&gt;0,VLOOKUP(H544,'3-Productie normen'!A:J,VLOOKUP(M544,'3-Productie normen'!$B$34:$C$35,2,FALSE),FALSE)))</f>
        <v>0</v>
      </c>
      <c r="P544" s="299" t="str">
        <f>VLOOKUP(H544,'3-Productie normen'!A:L,12,FALSE)</f>
        <v>S</v>
      </c>
      <c r="Q544" s="299"/>
      <c r="S544" s="300">
        <f t="shared" si="31"/>
        <v>0</v>
      </c>
    </row>
    <row r="545" spans="1:19" ht="14.15" customHeight="1">
      <c r="A545" s="70">
        <v>545</v>
      </c>
      <c r="B545" s="66" t="s">
        <v>209</v>
      </c>
      <c r="C545" s="464" t="s">
        <v>481</v>
      </c>
      <c r="D545" s="464" t="s">
        <v>617</v>
      </c>
      <c r="E545" s="66" t="s">
        <v>587</v>
      </c>
      <c r="F545" s="66" t="s">
        <v>239</v>
      </c>
      <c r="G545" s="66" t="s">
        <v>407</v>
      </c>
      <c r="H545" s="66" t="s">
        <v>37</v>
      </c>
      <c r="I545" s="66" t="s">
        <v>463</v>
      </c>
      <c r="J545" s="66" t="s">
        <v>179</v>
      </c>
      <c r="K545" s="66">
        <v>4.5</v>
      </c>
      <c r="L545" s="297">
        <f t="shared" si="30"/>
        <v>0</v>
      </c>
      <c r="M545" s="219" t="s">
        <v>493</v>
      </c>
      <c r="N545" s="218">
        <f>IF(OR(M545="nio",M545="eigen dienst"),0,IF(M545&gt;0,M545*K545/O545,0))*VLOOKUP(B545,'2-Kosten per locatie'!$A$14:$C$34,3,FALSE)</f>
        <v>0</v>
      </c>
      <c r="O545" s="298">
        <f>IF(OR(M545="nio",M545="eigen dienst"),0,IF(M545&gt;0,VLOOKUP(H545,'3-Productie normen'!A:J,VLOOKUP(M545,'3-Productie normen'!$B$34:$C$35,2,FALSE),FALSE)))</f>
        <v>0</v>
      </c>
      <c r="P545" s="299" t="str">
        <f>VLOOKUP(H545,'3-Productie normen'!A:L,12,FALSE)</f>
        <v>S</v>
      </c>
      <c r="Q545" s="299"/>
      <c r="S545" s="300">
        <f t="shared" si="31"/>
        <v>0</v>
      </c>
    </row>
    <row r="546" spans="1:19" ht="14.15" customHeight="1">
      <c r="A546" s="70">
        <v>546</v>
      </c>
      <c r="B546" s="66" t="s">
        <v>209</v>
      </c>
      <c r="C546" s="464" t="s">
        <v>481</v>
      </c>
      <c r="D546" s="464" t="s">
        <v>617</v>
      </c>
      <c r="E546" s="66" t="s">
        <v>587</v>
      </c>
      <c r="F546" s="66" t="s">
        <v>241</v>
      </c>
      <c r="G546" s="66" t="s">
        <v>47</v>
      </c>
      <c r="H546" s="66" t="s">
        <v>47</v>
      </c>
      <c r="I546" s="66" t="s">
        <v>563</v>
      </c>
      <c r="J546" s="66" t="s">
        <v>201</v>
      </c>
      <c r="K546" s="66">
        <v>3.5</v>
      </c>
      <c r="L546" s="297">
        <f t="shared" si="30"/>
        <v>0</v>
      </c>
      <c r="M546" s="219" t="s">
        <v>493</v>
      </c>
      <c r="N546" s="218">
        <f>IF(OR(M546="nio",M546="eigen dienst"),0,IF(M546&gt;0,M546*K546/O546,0))*VLOOKUP(B546,'2-Kosten per locatie'!$A$14:$C$34,3,FALSE)</f>
        <v>0</v>
      </c>
      <c r="O546" s="298">
        <f>IF(OR(M546="nio",M546="eigen dienst"),0,IF(M546&gt;0,VLOOKUP(H546,'3-Productie normen'!A:J,VLOOKUP(M546,'3-Productie normen'!$B$34:$C$35,2,FALSE),FALSE)))</f>
        <v>0</v>
      </c>
      <c r="P546" s="299" t="str">
        <f>VLOOKUP(H546,'3-Productie normen'!A:L,12,FALSE)</f>
        <v>V</v>
      </c>
      <c r="Q546" s="299"/>
      <c r="S546" s="300">
        <f t="shared" si="31"/>
        <v>0</v>
      </c>
    </row>
    <row r="547" spans="1:19" ht="14.15" customHeight="1">
      <c r="A547" s="70">
        <v>547</v>
      </c>
      <c r="B547" s="66" t="s">
        <v>209</v>
      </c>
      <c r="C547" s="464" t="s">
        <v>481</v>
      </c>
      <c r="D547" s="464" t="s">
        <v>617</v>
      </c>
      <c r="E547" s="66" t="s">
        <v>587</v>
      </c>
      <c r="F547" s="66" t="s">
        <v>242</v>
      </c>
      <c r="G547" s="66" t="s">
        <v>407</v>
      </c>
      <c r="H547" s="66" t="s">
        <v>37</v>
      </c>
      <c r="I547" s="66" t="s">
        <v>463</v>
      </c>
      <c r="J547" s="66" t="s">
        <v>179</v>
      </c>
      <c r="K547" s="66">
        <v>5</v>
      </c>
      <c r="L547" s="297">
        <f t="shared" si="30"/>
        <v>0</v>
      </c>
      <c r="M547" s="219" t="s">
        <v>493</v>
      </c>
      <c r="N547" s="218">
        <f>IF(OR(M547="nio",M547="eigen dienst"),0,IF(M547&gt;0,M547*K547/O547,0))*VLOOKUP(B547,'2-Kosten per locatie'!$A$14:$C$34,3,FALSE)</f>
        <v>0</v>
      </c>
      <c r="O547" s="298">
        <f>IF(OR(M547="nio",M547="eigen dienst"),0,IF(M547&gt;0,VLOOKUP(H547,'3-Productie normen'!A:J,VLOOKUP(M547,'3-Productie normen'!$B$34:$C$35,2,FALSE),FALSE)))</f>
        <v>0</v>
      </c>
      <c r="P547" s="299" t="str">
        <f>VLOOKUP(H547,'3-Productie normen'!A:L,12,FALSE)</f>
        <v>S</v>
      </c>
      <c r="Q547" s="299"/>
      <c r="S547" s="300">
        <f t="shared" si="31"/>
        <v>0</v>
      </c>
    </row>
    <row r="548" spans="1:19" ht="14.15" customHeight="1">
      <c r="A548" s="70">
        <v>548</v>
      </c>
      <c r="B548" s="66" t="s">
        <v>209</v>
      </c>
      <c r="C548" s="464" t="s">
        <v>481</v>
      </c>
      <c r="D548" s="464" t="s">
        <v>617</v>
      </c>
      <c r="E548" s="66" t="s">
        <v>587</v>
      </c>
      <c r="F548" s="66" t="s">
        <v>243</v>
      </c>
      <c r="G548" s="66" t="s">
        <v>425</v>
      </c>
      <c r="H548" s="66" t="s">
        <v>37</v>
      </c>
      <c r="I548" s="66" t="s">
        <v>463</v>
      </c>
      <c r="J548" s="66" t="s">
        <v>179</v>
      </c>
      <c r="K548" s="66">
        <v>5</v>
      </c>
      <c r="L548" s="297">
        <f t="shared" si="30"/>
        <v>0</v>
      </c>
      <c r="M548" s="219" t="s">
        <v>493</v>
      </c>
      <c r="N548" s="218">
        <f>IF(OR(M548="nio",M548="eigen dienst"),0,IF(M548&gt;0,M548*K548/O548,0))*VLOOKUP(B548,'2-Kosten per locatie'!$A$14:$C$34,3,FALSE)</f>
        <v>0</v>
      </c>
      <c r="O548" s="298">
        <f>IF(OR(M548="nio",M548="eigen dienst"),0,IF(M548&gt;0,VLOOKUP(H548,'3-Productie normen'!A:J,VLOOKUP(M548,'3-Productie normen'!$B$34:$C$35,2,FALSE),FALSE)))</f>
        <v>0</v>
      </c>
      <c r="P548" s="299" t="str">
        <f>VLOOKUP(H548,'3-Productie normen'!A:L,12,FALSE)</f>
        <v>S</v>
      </c>
      <c r="Q548" s="299"/>
      <c r="S548" s="300">
        <f t="shared" si="31"/>
        <v>0</v>
      </c>
    </row>
    <row r="549" spans="1:19" ht="14.15" customHeight="1">
      <c r="A549" s="70">
        <v>549</v>
      </c>
      <c r="B549" s="66" t="s">
        <v>209</v>
      </c>
      <c r="C549" s="464" t="s">
        <v>481</v>
      </c>
      <c r="D549" s="464" t="s">
        <v>617</v>
      </c>
      <c r="E549" s="66" t="s">
        <v>587</v>
      </c>
      <c r="F549" s="66" t="s">
        <v>255</v>
      </c>
      <c r="G549" s="66" t="s">
        <v>48</v>
      </c>
      <c r="H549" s="66" t="s">
        <v>48</v>
      </c>
      <c r="I549" s="66" t="s">
        <v>202</v>
      </c>
      <c r="J549" s="66" t="s">
        <v>200</v>
      </c>
      <c r="K549" s="66">
        <v>5</v>
      </c>
      <c r="L549" s="297">
        <f t="shared" si="30"/>
        <v>0</v>
      </c>
      <c r="M549" s="219" t="s">
        <v>493</v>
      </c>
      <c r="N549" s="218">
        <f>IF(OR(M549="nio",M549="eigen dienst"),0,IF(M549&gt;0,M549*K549/O549,0))*VLOOKUP(B549,'2-Kosten per locatie'!$A$14:$C$34,3,FALSE)</f>
        <v>0</v>
      </c>
      <c r="O549" s="298">
        <f>IF(OR(M549="nio",M549="eigen dienst"),0,IF(M549&gt;0,VLOOKUP(H549,'3-Productie normen'!A:J,VLOOKUP(M549,'3-Productie normen'!$B$34:$C$35,2,FALSE),FALSE)))</f>
        <v>0</v>
      </c>
      <c r="P549" s="299" t="str">
        <f>VLOOKUP(H549,'3-Productie normen'!A:L,12,FALSE)</f>
        <v>V</v>
      </c>
      <c r="Q549" s="299"/>
      <c r="S549" s="300">
        <f t="shared" si="31"/>
        <v>0</v>
      </c>
    </row>
    <row r="550" spans="1:19" ht="14.15" customHeight="1">
      <c r="A550" s="70">
        <v>550</v>
      </c>
      <c r="B550" s="66" t="s">
        <v>209</v>
      </c>
      <c r="C550" s="464" t="s">
        <v>481</v>
      </c>
      <c r="D550" s="464" t="s">
        <v>617</v>
      </c>
      <c r="E550" s="66" t="s">
        <v>587</v>
      </c>
      <c r="F550" s="66" t="s">
        <v>256</v>
      </c>
      <c r="G550" s="66" t="s">
        <v>49</v>
      </c>
      <c r="H550" s="66" t="s">
        <v>49</v>
      </c>
      <c r="I550" s="66" t="s">
        <v>202</v>
      </c>
      <c r="J550" s="66" t="s">
        <v>200</v>
      </c>
      <c r="K550" s="66">
        <v>1.6</v>
      </c>
      <c r="L550" s="297">
        <f t="shared" si="30"/>
        <v>0</v>
      </c>
      <c r="M550" s="219" t="s">
        <v>493</v>
      </c>
      <c r="N550" s="218">
        <f>IF(OR(M550="nio",M550="eigen dienst"),0,IF(M550&gt;0,M550*K550/O550,0))*VLOOKUP(B550,'2-Kosten per locatie'!$A$14:$C$34,3,FALSE)</f>
        <v>0</v>
      </c>
      <c r="O550" s="298">
        <f>IF(OR(M550="nio",M550="eigen dienst"),0,IF(M550&gt;0,VLOOKUP(H550,'3-Productie normen'!A:J,VLOOKUP(M550,'3-Productie normen'!$B$34:$C$35,2,FALSE),FALSE)))</f>
        <v>0</v>
      </c>
      <c r="P550" s="299" t="str">
        <f>VLOOKUP(H550,'3-Productie normen'!A:L,12,FALSE)</f>
        <v>V</v>
      </c>
      <c r="Q550" s="299"/>
      <c r="S550" s="300">
        <f t="shared" si="31"/>
        <v>0</v>
      </c>
    </row>
    <row r="551" spans="1:19" ht="14.15" customHeight="1">
      <c r="A551" s="70">
        <v>551</v>
      </c>
      <c r="B551" s="66" t="s">
        <v>209</v>
      </c>
      <c r="C551" s="464" t="s">
        <v>481</v>
      </c>
      <c r="D551" s="464" t="s">
        <v>617</v>
      </c>
      <c r="E551" s="66" t="s">
        <v>587</v>
      </c>
      <c r="F551" s="66" t="s">
        <v>257</v>
      </c>
      <c r="G551" s="66" t="s">
        <v>48</v>
      </c>
      <c r="H551" s="66" t="s">
        <v>48</v>
      </c>
      <c r="I551" s="66" t="s">
        <v>72</v>
      </c>
      <c r="J551" s="416" t="s">
        <v>200</v>
      </c>
      <c r="K551" s="66">
        <v>3</v>
      </c>
      <c r="L551" s="297">
        <f t="shared" si="30"/>
        <v>0</v>
      </c>
      <c r="M551" s="219" t="s">
        <v>493</v>
      </c>
      <c r="N551" s="218">
        <f>IF(OR(M551="nio",M551="eigen dienst"),0,IF(M551&gt;0,M551*K551/O551,0))*VLOOKUP(B551,'2-Kosten per locatie'!$A$14:$C$34,3,FALSE)</f>
        <v>0</v>
      </c>
      <c r="O551" s="298">
        <f>IF(OR(M551="nio",M551="eigen dienst"),0,IF(M551&gt;0,VLOOKUP(H551,'3-Productie normen'!A:J,VLOOKUP(M551,'3-Productie normen'!$B$34:$C$35,2,FALSE),FALSE)))</f>
        <v>0</v>
      </c>
      <c r="P551" s="299" t="str">
        <f>VLOOKUP(H551,'3-Productie normen'!A:L,12,FALSE)</f>
        <v>V</v>
      </c>
      <c r="Q551" s="299"/>
      <c r="S551" s="300">
        <f t="shared" si="31"/>
        <v>0</v>
      </c>
    </row>
    <row r="552" spans="1:19" ht="14.15" customHeight="1">
      <c r="A552" s="70">
        <v>552</v>
      </c>
      <c r="B552" s="66" t="s">
        <v>209</v>
      </c>
      <c r="C552" s="464" t="s">
        <v>481</v>
      </c>
      <c r="D552" s="464" t="s">
        <v>617</v>
      </c>
      <c r="E552" s="66" t="s">
        <v>589</v>
      </c>
      <c r="F552" s="66" t="s">
        <v>303</v>
      </c>
      <c r="G552" s="66" t="s">
        <v>408</v>
      </c>
      <c r="H552" s="66" t="s">
        <v>469</v>
      </c>
      <c r="I552" s="66" t="s">
        <v>70</v>
      </c>
      <c r="J552" s="66" t="s">
        <v>70</v>
      </c>
      <c r="K552" s="66">
        <v>57</v>
      </c>
      <c r="L552" s="297">
        <f t="shared" si="30"/>
        <v>0</v>
      </c>
      <c r="M552" s="219" t="s">
        <v>493</v>
      </c>
      <c r="N552" s="218">
        <f>IF(OR(M552="nio",M552="eigen dienst"),0,IF(M552&gt;0,M552*K552/O552,0))*VLOOKUP(B552,'2-Kosten per locatie'!$A$14:$C$34,3,FALSE)</f>
        <v>0</v>
      </c>
      <c r="O552" s="298">
        <f>IF(OR(M552="nio",M552="eigen dienst"),0,IF(M552&gt;0,VLOOKUP(H552,'3-Productie normen'!A:J,VLOOKUP(M552,'3-Productie normen'!$B$34:$C$35,2,FALSE),FALSE)))</f>
        <v>0</v>
      </c>
      <c r="P552" s="299" t="str">
        <f>VLOOKUP(H552,'3-Productie normen'!A:L,12,FALSE)</f>
        <v>L</v>
      </c>
      <c r="Q552" s="299"/>
      <c r="S552" s="300">
        <f t="shared" si="31"/>
        <v>0</v>
      </c>
    </row>
    <row r="553" spans="1:19" ht="14.15" customHeight="1">
      <c r="A553" s="70">
        <v>553</v>
      </c>
      <c r="B553" s="66" t="s">
        <v>209</v>
      </c>
      <c r="C553" s="464" t="s">
        <v>481</v>
      </c>
      <c r="D553" s="464" t="s">
        <v>617</v>
      </c>
      <c r="E553" s="66" t="s">
        <v>589</v>
      </c>
      <c r="F553" s="66" t="s">
        <v>304</v>
      </c>
      <c r="G553" s="66" t="s">
        <v>408</v>
      </c>
      <c r="H553" s="66" t="s">
        <v>469</v>
      </c>
      <c r="I553" s="66" t="s">
        <v>70</v>
      </c>
      <c r="J553" s="66" t="s">
        <v>70</v>
      </c>
      <c r="K553" s="66">
        <v>56.5</v>
      </c>
      <c r="L553" s="297">
        <f t="shared" si="30"/>
        <v>0</v>
      </c>
      <c r="M553" s="219" t="s">
        <v>493</v>
      </c>
      <c r="N553" s="218">
        <f>IF(OR(M553="nio",M553="eigen dienst"),0,IF(M553&gt;0,M553*K553/O553,0))*VLOOKUP(B553,'2-Kosten per locatie'!$A$14:$C$34,3,FALSE)</f>
        <v>0</v>
      </c>
      <c r="O553" s="298">
        <f>IF(OR(M553="nio",M553="eigen dienst"),0,IF(M553&gt;0,VLOOKUP(H553,'3-Productie normen'!A:J,VLOOKUP(M553,'3-Productie normen'!$B$34:$C$35,2,FALSE),FALSE)))</f>
        <v>0</v>
      </c>
      <c r="P553" s="299" t="str">
        <f>VLOOKUP(H553,'3-Productie normen'!A:L,12,FALSE)</f>
        <v>L</v>
      </c>
      <c r="Q553" s="299"/>
      <c r="S553" s="300">
        <f t="shared" si="31"/>
        <v>0</v>
      </c>
    </row>
    <row r="554" spans="1:19" ht="14.15" customHeight="1">
      <c r="A554" s="70">
        <v>554</v>
      </c>
      <c r="B554" s="66" t="s">
        <v>209</v>
      </c>
      <c r="C554" s="464" t="s">
        <v>481</v>
      </c>
      <c r="D554" s="464" t="s">
        <v>617</v>
      </c>
      <c r="E554" s="66" t="s">
        <v>589</v>
      </c>
      <c r="F554" s="66" t="s">
        <v>305</v>
      </c>
      <c r="G554" s="66" t="s">
        <v>408</v>
      </c>
      <c r="H554" s="66" t="s">
        <v>469</v>
      </c>
      <c r="I554" s="66" t="s">
        <v>70</v>
      </c>
      <c r="J554" s="66" t="s">
        <v>70</v>
      </c>
      <c r="K554" s="66">
        <v>67.5</v>
      </c>
      <c r="L554" s="297">
        <f t="shared" si="30"/>
        <v>0</v>
      </c>
      <c r="M554" s="219" t="s">
        <v>493</v>
      </c>
      <c r="N554" s="218">
        <f>IF(OR(M554="nio",M554="eigen dienst"),0,IF(M554&gt;0,M554*K554/O554,0))*VLOOKUP(B554,'2-Kosten per locatie'!$A$14:$C$34,3,FALSE)</f>
        <v>0</v>
      </c>
      <c r="O554" s="298">
        <f>IF(OR(M554="nio",M554="eigen dienst"),0,IF(M554&gt;0,VLOOKUP(H554,'3-Productie normen'!A:J,VLOOKUP(M554,'3-Productie normen'!$B$34:$C$35,2,FALSE),FALSE)))</f>
        <v>0</v>
      </c>
      <c r="P554" s="299" t="str">
        <f>VLOOKUP(H554,'3-Productie normen'!A:L,12,FALSE)</f>
        <v>L</v>
      </c>
      <c r="Q554" s="299"/>
      <c r="S554" s="300">
        <f t="shared" si="31"/>
        <v>0</v>
      </c>
    </row>
    <row r="555" spans="1:19" ht="14.15" customHeight="1">
      <c r="A555" s="70">
        <v>555</v>
      </c>
      <c r="B555" s="66" t="s">
        <v>209</v>
      </c>
      <c r="C555" s="464" t="s">
        <v>481</v>
      </c>
      <c r="D555" s="464" t="s">
        <v>617</v>
      </c>
      <c r="E555" s="66" t="s">
        <v>589</v>
      </c>
      <c r="F555" s="66" t="s">
        <v>306</v>
      </c>
      <c r="G555" s="66" t="s">
        <v>405</v>
      </c>
      <c r="H555" s="66" t="s">
        <v>39</v>
      </c>
      <c r="I555" s="66" t="s">
        <v>70</v>
      </c>
      <c r="J555" s="66" t="s">
        <v>70</v>
      </c>
      <c r="K555" s="66">
        <v>90.5</v>
      </c>
      <c r="L555" s="297">
        <f t="shared" si="30"/>
        <v>0</v>
      </c>
      <c r="M555" s="219" t="s">
        <v>493</v>
      </c>
      <c r="N555" s="218">
        <f>IF(OR(M555="nio",M555="eigen dienst"),0,IF(M555&gt;0,M555*K555/O555,0))*VLOOKUP(B555,'2-Kosten per locatie'!$A$14:$C$34,3,FALSE)</f>
        <v>0</v>
      </c>
      <c r="O555" s="298">
        <f>IF(OR(M555="nio",M555="eigen dienst"),0,IF(M555&gt;0,VLOOKUP(H555,'3-Productie normen'!A:J,VLOOKUP(M555,'3-Productie normen'!$B$34:$C$35,2,FALSE),FALSE)))</f>
        <v>0</v>
      </c>
      <c r="P555" s="299" t="str">
        <f>VLOOKUP(H555,'3-Productie normen'!A:L,12,FALSE)</f>
        <v>V</v>
      </c>
      <c r="Q555" s="299"/>
      <c r="S555" s="300">
        <f t="shared" si="31"/>
        <v>0</v>
      </c>
    </row>
    <row r="556" spans="1:19" ht="14.15" customHeight="1">
      <c r="A556" s="70">
        <v>556</v>
      </c>
      <c r="B556" s="66" t="s">
        <v>209</v>
      </c>
      <c r="C556" s="464" t="s">
        <v>481</v>
      </c>
      <c r="D556" s="464" t="s">
        <v>617</v>
      </c>
      <c r="E556" s="66" t="s">
        <v>589</v>
      </c>
      <c r="F556" s="66" t="s">
        <v>307</v>
      </c>
      <c r="G556" s="66" t="s">
        <v>407</v>
      </c>
      <c r="H556" s="66" t="s">
        <v>37</v>
      </c>
      <c r="I556" s="66" t="s">
        <v>463</v>
      </c>
      <c r="J556" s="66" t="s">
        <v>179</v>
      </c>
      <c r="K556" s="66">
        <v>5.5</v>
      </c>
      <c r="L556" s="297">
        <f t="shared" si="30"/>
        <v>0</v>
      </c>
      <c r="M556" s="219" t="s">
        <v>493</v>
      </c>
      <c r="N556" s="218">
        <f>IF(OR(M556="nio",M556="eigen dienst"),0,IF(M556&gt;0,M556*K556/O556,0))*VLOOKUP(B556,'2-Kosten per locatie'!$A$14:$C$34,3,FALSE)</f>
        <v>0</v>
      </c>
      <c r="O556" s="298">
        <f>IF(OR(M556="nio",M556="eigen dienst"),0,IF(M556&gt;0,VLOOKUP(H556,'3-Productie normen'!A:J,VLOOKUP(M556,'3-Productie normen'!$B$34:$C$35,2,FALSE),FALSE)))</f>
        <v>0</v>
      </c>
      <c r="P556" s="299" t="str">
        <f>VLOOKUP(H556,'3-Productie normen'!A:L,12,FALSE)</f>
        <v>S</v>
      </c>
      <c r="Q556" s="299"/>
      <c r="S556" s="300">
        <f t="shared" si="31"/>
        <v>0</v>
      </c>
    </row>
    <row r="557" spans="1:19" ht="14.15" customHeight="1">
      <c r="A557" s="70">
        <v>557</v>
      </c>
      <c r="B557" s="66" t="s">
        <v>209</v>
      </c>
      <c r="C557" s="464" t="s">
        <v>481</v>
      </c>
      <c r="D557" s="464" t="s">
        <v>617</v>
      </c>
      <c r="E557" s="66" t="s">
        <v>589</v>
      </c>
      <c r="F557" s="66" t="s">
        <v>308</v>
      </c>
      <c r="G557" s="66" t="s">
        <v>407</v>
      </c>
      <c r="H557" s="66" t="s">
        <v>37</v>
      </c>
      <c r="I557" s="66" t="s">
        <v>463</v>
      </c>
      <c r="J557" s="66" t="s">
        <v>179</v>
      </c>
      <c r="K557" s="66">
        <v>6</v>
      </c>
      <c r="L557" s="297">
        <f t="shared" si="30"/>
        <v>0</v>
      </c>
      <c r="M557" s="219" t="s">
        <v>493</v>
      </c>
      <c r="N557" s="218">
        <f>IF(OR(M557="nio",M557="eigen dienst"),0,IF(M557&gt;0,M557*K557/O557,0))*VLOOKUP(B557,'2-Kosten per locatie'!$A$14:$C$34,3,FALSE)</f>
        <v>0</v>
      </c>
      <c r="O557" s="298">
        <f>IF(OR(M557="nio",M557="eigen dienst"),0,IF(M557&gt;0,VLOOKUP(H557,'3-Productie normen'!A:J,VLOOKUP(M557,'3-Productie normen'!$B$34:$C$35,2,FALSE),FALSE)))</f>
        <v>0</v>
      </c>
      <c r="P557" s="299" t="str">
        <f>VLOOKUP(H557,'3-Productie normen'!A:L,12,FALSE)</f>
        <v>S</v>
      </c>
      <c r="Q557" s="299"/>
      <c r="S557" s="300">
        <f t="shared" si="31"/>
        <v>0</v>
      </c>
    </row>
    <row r="558" spans="1:19" ht="14.15" customHeight="1">
      <c r="A558" s="70">
        <v>558</v>
      </c>
      <c r="B558" s="66" t="s">
        <v>209</v>
      </c>
      <c r="C558" s="464" t="s">
        <v>481</v>
      </c>
      <c r="D558" s="464" t="s">
        <v>617</v>
      </c>
      <c r="E558" s="66" t="s">
        <v>589</v>
      </c>
      <c r="F558" s="66" t="s">
        <v>309</v>
      </c>
      <c r="G558" s="66" t="s">
        <v>425</v>
      </c>
      <c r="H558" s="66" t="s">
        <v>37</v>
      </c>
      <c r="I558" s="66" t="s">
        <v>463</v>
      </c>
      <c r="J558" s="66" t="s">
        <v>179</v>
      </c>
      <c r="K558" s="66">
        <v>5</v>
      </c>
      <c r="L558" s="297">
        <f t="shared" si="30"/>
        <v>0</v>
      </c>
      <c r="M558" s="219" t="s">
        <v>493</v>
      </c>
      <c r="N558" s="218">
        <f>IF(OR(M558="nio",M558="eigen dienst"),0,IF(M558&gt;0,M558*K558/O558,0))*VLOOKUP(B558,'2-Kosten per locatie'!$A$14:$C$34,3,FALSE)</f>
        <v>0</v>
      </c>
      <c r="O558" s="298">
        <f>IF(OR(M558="nio",M558="eigen dienst"),0,IF(M558&gt;0,VLOOKUP(H558,'3-Productie normen'!A:J,VLOOKUP(M558,'3-Productie normen'!$B$34:$C$35,2,FALSE),FALSE)))</f>
        <v>0</v>
      </c>
      <c r="P558" s="299" t="str">
        <f>VLOOKUP(H558,'3-Productie normen'!A:L,12,FALSE)</f>
        <v>S</v>
      </c>
      <c r="Q558" s="299"/>
      <c r="S558" s="300">
        <f t="shared" si="31"/>
        <v>0</v>
      </c>
    </row>
    <row r="559" spans="1:19" ht="14.15" customHeight="1">
      <c r="A559" s="70">
        <v>559</v>
      </c>
      <c r="B559" s="66" t="s">
        <v>209</v>
      </c>
      <c r="C559" s="464" t="s">
        <v>481</v>
      </c>
      <c r="D559" s="464" t="s">
        <v>617</v>
      </c>
      <c r="E559" s="66" t="s">
        <v>589</v>
      </c>
      <c r="F559" s="66" t="s">
        <v>310</v>
      </c>
      <c r="G559" s="66" t="s">
        <v>405</v>
      </c>
      <c r="H559" s="66" t="s">
        <v>39</v>
      </c>
      <c r="I559" s="66" t="s">
        <v>70</v>
      </c>
      <c r="J559" s="66" t="s">
        <v>70</v>
      </c>
      <c r="K559" s="66">
        <v>10</v>
      </c>
      <c r="L559" s="297">
        <f t="shared" si="30"/>
        <v>0</v>
      </c>
      <c r="M559" s="219" t="s">
        <v>493</v>
      </c>
      <c r="N559" s="218">
        <f>IF(OR(M559="nio",M559="eigen dienst"),0,IF(M559&gt;0,M559*K559/O559,0))*VLOOKUP(B559,'2-Kosten per locatie'!$A$14:$C$34,3,FALSE)</f>
        <v>0</v>
      </c>
      <c r="O559" s="298">
        <f>IF(OR(M559="nio",M559="eigen dienst"),0,IF(M559&gt;0,VLOOKUP(H559,'3-Productie normen'!A:J,VLOOKUP(M559,'3-Productie normen'!$B$34:$C$35,2,FALSE),FALSE)))</f>
        <v>0</v>
      </c>
      <c r="P559" s="299" t="str">
        <f>VLOOKUP(H559,'3-Productie normen'!A:L,12,FALSE)</f>
        <v>V</v>
      </c>
      <c r="Q559" s="299"/>
      <c r="S559" s="300">
        <f t="shared" si="31"/>
        <v>0</v>
      </c>
    </row>
    <row r="560" spans="1:19" ht="14.15" customHeight="1">
      <c r="A560" s="70">
        <v>560</v>
      </c>
      <c r="B560" s="66" t="s">
        <v>209</v>
      </c>
      <c r="C560" s="464" t="s">
        <v>481</v>
      </c>
      <c r="D560" s="464" t="s">
        <v>617</v>
      </c>
      <c r="E560" s="66" t="s">
        <v>589</v>
      </c>
      <c r="F560" s="66" t="s">
        <v>311</v>
      </c>
      <c r="G560" s="66" t="s">
        <v>434</v>
      </c>
      <c r="H560" s="66" t="s">
        <v>35</v>
      </c>
      <c r="I560" s="66" t="s">
        <v>70</v>
      </c>
      <c r="J560" s="66" t="s">
        <v>70</v>
      </c>
      <c r="K560" s="66">
        <v>12</v>
      </c>
      <c r="L560" s="297">
        <f t="shared" si="30"/>
        <v>0</v>
      </c>
      <c r="M560" s="219" t="s">
        <v>493</v>
      </c>
      <c r="N560" s="218">
        <f>IF(OR(M560="nio",M560="eigen dienst"),0,IF(M560&gt;0,M560*K560/O560,0))*VLOOKUP(B560,'2-Kosten per locatie'!$A$14:$C$34,3,FALSE)</f>
        <v>0</v>
      </c>
      <c r="O560" s="298">
        <f>IF(OR(M560="nio",M560="eigen dienst"),0,IF(M560&gt;0,VLOOKUP(H560,'3-Productie normen'!A:J,VLOOKUP(M560,'3-Productie normen'!$B$34:$C$35,2,FALSE),FALSE)))</f>
        <v>0</v>
      </c>
      <c r="P560" s="299" t="str">
        <f>VLOOKUP(H560,'3-Productie normen'!A:L,12,FALSE)</f>
        <v>B</v>
      </c>
      <c r="Q560" s="299"/>
      <c r="S560" s="300">
        <f t="shared" si="31"/>
        <v>0</v>
      </c>
    </row>
    <row r="561" spans="1:19" ht="14.15" customHeight="1">
      <c r="A561" s="70">
        <v>561</v>
      </c>
      <c r="B561" s="66" t="s">
        <v>209</v>
      </c>
      <c r="C561" s="464" t="s">
        <v>481</v>
      </c>
      <c r="D561" s="464" t="s">
        <v>617</v>
      </c>
      <c r="E561" s="66" t="s">
        <v>589</v>
      </c>
      <c r="F561" s="66" t="s">
        <v>283</v>
      </c>
      <c r="G561" s="66" t="s">
        <v>442</v>
      </c>
      <c r="H561" s="66" t="s">
        <v>35</v>
      </c>
      <c r="I561" s="66" t="s">
        <v>70</v>
      </c>
      <c r="J561" s="66" t="s">
        <v>70</v>
      </c>
      <c r="K561" s="66">
        <v>11.5</v>
      </c>
      <c r="L561" s="297">
        <f t="shared" si="30"/>
        <v>0</v>
      </c>
      <c r="M561" s="219" t="s">
        <v>493</v>
      </c>
      <c r="N561" s="218">
        <f>IF(OR(M561="nio",M561="eigen dienst"),0,IF(M561&gt;0,M561*K561/O561,0))*VLOOKUP(B561,'2-Kosten per locatie'!$A$14:$C$34,3,FALSE)</f>
        <v>0</v>
      </c>
      <c r="O561" s="298">
        <f>IF(OR(M561="nio",M561="eigen dienst"),0,IF(M561&gt;0,VLOOKUP(H561,'3-Productie normen'!A:J,VLOOKUP(M561,'3-Productie normen'!$B$34:$C$35,2,FALSE),FALSE)))</f>
        <v>0</v>
      </c>
      <c r="P561" s="299" t="str">
        <f>VLOOKUP(H561,'3-Productie normen'!A:L,12,FALSE)</f>
        <v>B</v>
      </c>
      <c r="Q561" s="299"/>
      <c r="S561" s="300">
        <f t="shared" si="31"/>
        <v>0</v>
      </c>
    </row>
    <row r="562" spans="1:19" ht="14.15" customHeight="1">
      <c r="A562" s="70">
        <v>562</v>
      </c>
      <c r="B562" s="66" t="s">
        <v>209</v>
      </c>
      <c r="C562" s="464" t="s">
        <v>481</v>
      </c>
      <c r="D562" s="464" t="s">
        <v>617</v>
      </c>
      <c r="E562" s="66" t="s">
        <v>589</v>
      </c>
      <c r="F562" s="66" t="s">
        <v>284</v>
      </c>
      <c r="G562" s="66" t="s">
        <v>414</v>
      </c>
      <c r="H562" s="66" t="s">
        <v>43</v>
      </c>
      <c r="I562" s="66" t="s">
        <v>70</v>
      </c>
      <c r="J562" s="66" t="s">
        <v>70</v>
      </c>
      <c r="K562" s="66">
        <v>18</v>
      </c>
      <c r="L562" s="297">
        <f t="shared" si="30"/>
        <v>0</v>
      </c>
      <c r="M562" s="219" t="s">
        <v>493</v>
      </c>
      <c r="N562" s="218">
        <f>IF(OR(M562="nio",M562="eigen dienst"),0,IF(M562&gt;0,M562*K562/O562,0))*VLOOKUP(B562,'2-Kosten per locatie'!$A$14:$C$34,3,FALSE)</f>
        <v>0</v>
      </c>
      <c r="O562" s="298">
        <f>IF(OR(M562="nio",M562="eigen dienst"),0,IF(M562&gt;0,VLOOKUP(H562,'3-Productie normen'!A:J,VLOOKUP(M562,'3-Productie normen'!$B$34:$C$35,2,FALSE),FALSE)))</f>
        <v>0</v>
      </c>
      <c r="P562" s="299" t="str">
        <f>VLOOKUP(H562,'3-Productie normen'!A:L,12,FALSE)</f>
        <v>B</v>
      </c>
      <c r="Q562" s="299"/>
      <c r="S562" s="300">
        <f t="shared" si="31"/>
        <v>0</v>
      </c>
    </row>
    <row r="563" spans="1:19" ht="14.15" customHeight="1">
      <c r="A563" s="70">
        <v>563</v>
      </c>
      <c r="B563" s="66" t="s">
        <v>209</v>
      </c>
      <c r="C563" s="464" t="s">
        <v>481</v>
      </c>
      <c r="D563" s="464" t="s">
        <v>617</v>
      </c>
      <c r="E563" s="66" t="s">
        <v>589</v>
      </c>
      <c r="F563" s="66" t="s">
        <v>285</v>
      </c>
      <c r="G563" s="66" t="s">
        <v>435</v>
      </c>
      <c r="H563" s="66" t="s">
        <v>43</v>
      </c>
      <c r="I563" s="66" t="s">
        <v>70</v>
      </c>
      <c r="J563" s="66" t="s">
        <v>70</v>
      </c>
      <c r="K563" s="66">
        <v>19</v>
      </c>
      <c r="L563" s="297">
        <f t="shared" si="30"/>
        <v>0</v>
      </c>
      <c r="M563" s="219" t="s">
        <v>493</v>
      </c>
      <c r="N563" s="218">
        <f>IF(OR(M563="nio",M563="eigen dienst"),0,IF(M563&gt;0,M563*K563/O563,0))*VLOOKUP(B563,'2-Kosten per locatie'!$A$14:$C$34,3,FALSE)</f>
        <v>0</v>
      </c>
      <c r="O563" s="298">
        <f>IF(OR(M563="nio",M563="eigen dienst"),0,IF(M563&gt;0,VLOOKUP(H563,'3-Productie normen'!A:J,VLOOKUP(M563,'3-Productie normen'!$B$34:$C$35,2,FALSE),FALSE)))</f>
        <v>0</v>
      </c>
      <c r="P563" s="299" t="str">
        <f>VLOOKUP(H563,'3-Productie normen'!A:L,12,FALSE)</f>
        <v>B</v>
      </c>
      <c r="Q563" s="299"/>
      <c r="S563" s="300">
        <f t="shared" si="31"/>
        <v>0</v>
      </c>
    </row>
    <row r="564" spans="1:19" ht="14.15" customHeight="1">
      <c r="A564" s="70">
        <v>564</v>
      </c>
      <c r="B564" s="66" t="s">
        <v>209</v>
      </c>
      <c r="C564" s="464" t="s">
        <v>481</v>
      </c>
      <c r="D564" s="464" t="s">
        <v>617</v>
      </c>
      <c r="E564" s="66" t="s">
        <v>589</v>
      </c>
      <c r="F564" s="66" t="s">
        <v>286</v>
      </c>
      <c r="G564" s="66" t="s">
        <v>435</v>
      </c>
      <c r="H564" s="66" t="s">
        <v>43</v>
      </c>
      <c r="I564" s="66" t="s">
        <v>70</v>
      </c>
      <c r="J564" s="66" t="s">
        <v>70</v>
      </c>
      <c r="K564" s="66">
        <v>9</v>
      </c>
      <c r="L564" s="297">
        <f t="shared" si="30"/>
        <v>0</v>
      </c>
      <c r="M564" s="219" t="s">
        <v>493</v>
      </c>
      <c r="N564" s="218">
        <f>IF(OR(M564="nio",M564="eigen dienst"),0,IF(M564&gt;0,M564*K564/O564,0))*VLOOKUP(B564,'2-Kosten per locatie'!$A$14:$C$34,3,FALSE)</f>
        <v>0</v>
      </c>
      <c r="O564" s="298">
        <f>IF(OR(M564="nio",M564="eigen dienst"),0,IF(M564&gt;0,VLOOKUP(H564,'3-Productie normen'!A:J,VLOOKUP(M564,'3-Productie normen'!$B$34:$C$35,2,FALSE),FALSE)))</f>
        <v>0</v>
      </c>
      <c r="P564" s="299" t="str">
        <f>VLOOKUP(H564,'3-Productie normen'!A:L,12,FALSE)</f>
        <v>B</v>
      </c>
      <c r="Q564" s="299"/>
      <c r="S564" s="300">
        <f t="shared" si="31"/>
        <v>0</v>
      </c>
    </row>
    <row r="565" spans="1:19" ht="14.15" customHeight="1">
      <c r="A565" s="70">
        <v>565</v>
      </c>
      <c r="B565" s="66" t="s">
        <v>211</v>
      </c>
      <c r="C565" s="464" t="s">
        <v>483</v>
      </c>
      <c r="D565" s="464" t="s">
        <v>617</v>
      </c>
      <c r="E565" s="66" t="s">
        <v>587</v>
      </c>
      <c r="F565" s="66" t="s">
        <v>220</v>
      </c>
      <c r="G565" s="66" t="s">
        <v>47</v>
      </c>
      <c r="H565" s="66" t="s">
        <v>47</v>
      </c>
      <c r="I565" s="66" t="s">
        <v>460</v>
      </c>
      <c r="J565" s="66" t="s">
        <v>201</v>
      </c>
      <c r="K565" s="66">
        <v>9.9</v>
      </c>
      <c r="L565" s="297">
        <f t="shared" si="30"/>
        <v>200</v>
      </c>
      <c r="M565" s="219">
        <v>200</v>
      </c>
      <c r="N565" s="218" t="e">
        <f>IF(OR(M565="nio",M565="eigen dienst"),0,IF(M565&gt;0,M565*K565/O565,0))*VLOOKUP(B565,'2-Kosten per locatie'!$A$14:$C$34,3,FALSE)</f>
        <v>#DIV/0!</v>
      </c>
      <c r="O565" s="298">
        <f>IF(OR(M565="nio",M565="eigen dienst"),0,IF(M565&gt;0,VLOOKUP(H565,'3-Productie normen'!A:J,VLOOKUP(M565,'3-Productie normen'!$B$34:$C$35,2,FALSE),FALSE)))</f>
        <v>0</v>
      </c>
      <c r="P565" s="299" t="str">
        <f>VLOOKUP(H565,'3-Productie normen'!A:L,12,FALSE)</f>
        <v>V</v>
      </c>
      <c r="Q565" s="299"/>
      <c r="S565" s="300">
        <f t="shared" si="31"/>
        <v>1980</v>
      </c>
    </row>
    <row r="566" spans="1:19" ht="14.15" customHeight="1">
      <c r="A566" s="70">
        <v>566</v>
      </c>
      <c r="B566" s="66" t="s">
        <v>211</v>
      </c>
      <c r="C566" s="464" t="s">
        <v>483</v>
      </c>
      <c r="D566" s="464" t="s">
        <v>617</v>
      </c>
      <c r="E566" s="66" t="s">
        <v>587</v>
      </c>
      <c r="F566" s="66" t="s">
        <v>228</v>
      </c>
      <c r="G566" s="66" t="s">
        <v>407</v>
      </c>
      <c r="H566" s="66" t="s">
        <v>37</v>
      </c>
      <c r="I566" s="66" t="s">
        <v>463</v>
      </c>
      <c r="J566" s="66" t="s">
        <v>179</v>
      </c>
      <c r="K566" s="66">
        <v>7.6</v>
      </c>
      <c r="L566" s="297">
        <f t="shared" si="30"/>
        <v>200</v>
      </c>
      <c r="M566" s="219">
        <v>200</v>
      </c>
      <c r="N566" s="218" t="e">
        <f>IF(OR(M566="nio",M566="eigen dienst"),0,IF(M566&gt;0,M566*K566/O566,0))*VLOOKUP(B566,'2-Kosten per locatie'!$A$14:$C$34,3,FALSE)</f>
        <v>#DIV/0!</v>
      </c>
      <c r="O566" s="298">
        <f>IF(OR(M566="nio",M566="eigen dienst"),0,IF(M566&gt;0,VLOOKUP(H566,'3-Productie normen'!A:J,VLOOKUP(M566,'3-Productie normen'!$B$34:$C$35,2,FALSE),FALSE)))</f>
        <v>0</v>
      </c>
      <c r="P566" s="299" t="str">
        <f>VLOOKUP(H566,'3-Productie normen'!A:L,12,FALSE)</f>
        <v>S</v>
      </c>
      <c r="Q566" s="299"/>
      <c r="S566" s="300">
        <f t="shared" si="31"/>
        <v>1520</v>
      </c>
    </row>
    <row r="567" spans="1:19" ht="14.15" hidden="1" customHeight="1">
      <c r="A567" s="70">
        <v>567</v>
      </c>
      <c r="B567" s="66" t="s">
        <v>211</v>
      </c>
      <c r="C567" s="464" t="s">
        <v>483</v>
      </c>
      <c r="D567" s="464" t="s">
        <v>617</v>
      </c>
      <c r="E567" s="66" t="s">
        <v>587</v>
      </c>
      <c r="F567" s="66" t="s">
        <v>229</v>
      </c>
      <c r="G567" s="66" t="s">
        <v>411</v>
      </c>
      <c r="H567" s="66" t="s">
        <v>492</v>
      </c>
      <c r="I567" s="66" t="s">
        <v>180</v>
      </c>
      <c r="J567" s="66" t="s">
        <v>201</v>
      </c>
      <c r="K567" s="66">
        <v>7.6</v>
      </c>
      <c r="L567" s="297">
        <f t="shared" si="30"/>
        <v>0</v>
      </c>
      <c r="M567" s="219" t="s">
        <v>491</v>
      </c>
      <c r="N567" s="218">
        <f>IF(OR(M567="nio",M567="eigen dienst"),0,IF(M567&gt;0,M567*K567/O567,0))*VLOOKUP(B567,'2-Kosten per locatie'!$A$14:$C$34,3,FALSE)</f>
        <v>0</v>
      </c>
      <c r="O567" s="298">
        <f>IF(OR(M567="nio",M567="eigen dienst"),0,IF(M567&gt;0,VLOOKUP(H567,'3-Productie normen'!A:J,VLOOKUP(M567,'3-Productie normen'!$B$34:$C$35,2,FALSE),FALSE)))</f>
        <v>0</v>
      </c>
      <c r="P567" s="299">
        <f>VLOOKUP(H567,'3-Productie normen'!A:L,12,FALSE)</f>
        <v>0</v>
      </c>
      <c r="Q567" s="299"/>
      <c r="S567" s="300">
        <f t="shared" si="31"/>
        <v>0</v>
      </c>
    </row>
    <row r="568" spans="1:19" ht="14.15" customHeight="1">
      <c r="A568" s="70">
        <v>568</v>
      </c>
      <c r="B568" s="66" t="s">
        <v>211</v>
      </c>
      <c r="C568" s="464" t="s">
        <v>483</v>
      </c>
      <c r="D568" s="464" t="s">
        <v>617</v>
      </c>
      <c r="E568" s="66" t="s">
        <v>587</v>
      </c>
      <c r="F568" s="66" t="s">
        <v>230</v>
      </c>
      <c r="G568" s="66" t="s">
        <v>405</v>
      </c>
      <c r="H568" s="66" t="s">
        <v>39</v>
      </c>
      <c r="I568" s="66" t="s">
        <v>180</v>
      </c>
      <c r="J568" s="66" t="s">
        <v>201</v>
      </c>
      <c r="K568" s="66">
        <v>124</v>
      </c>
      <c r="L568" s="297">
        <f t="shared" si="30"/>
        <v>200</v>
      </c>
      <c r="M568" s="219">
        <v>200</v>
      </c>
      <c r="N568" s="218" t="e">
        <f>IF(OR(M568="nio",M568="eigen dienst"),0,IF(M568&gt;0,M568*K568/O568,0))*VLOOKUP(B568,'2-Kosten per locatie'!$A$14:$C$34,3,FALSE)</f>
        <v>#DIV/0!</v>
      </c>
      <c r="O568" s="298">
        <f>IF(OR(M568="nio",M568="eigen dienst"),0,IF(M568&gt;0,VLOOKUP(H568,'3-Productie normen'!A:J,VLOOKUP(M568,'3-Productie normen'!$B$34:$C$35,2,FALSE),FALSE)))</f>
        <v>0</v>
      </c>
      <c r="P568" s="299" t="str">
        <f>VLOOKUP(H568,'3-Productie normen'!A:L,12,FALSE)</f>
        <v>V</v>
      </c>
      <c r="Q568" s="299"/>
      <c r="S568" s="300">
        <f t="shared" si="31"/>
        <v>24800</v>
      </c>
    </row>
    <row r="569" spans="1:19" ht="14.15" customHeight="1">
      <c r="A569" s="70">
        <v>569</v>
      </c>
      <c r="B569" s="66" t="s">
        <v>211</v>
      </c>
      <c r="C569" s="464" t="s">
        <v>483</v>
      </c>
      <c r="D569" s="464" t="s">
        <v>617</v>
      </c>
      <c r="E569" s="66" t="s">
        <v>587</v>
      </c>
      <c r="F569" s="66" t="s">
        <v>231</v>
      </c>
      <c r="G569" s="66" t="s">
        <v>408</v>
      </c>
      <c r="H569" s="66" t="s">
        <v>469</v>
      </c>
      <c r="I569" s="66" t="s">
        <v>70</v>
      </c>
      <c r="J569" s="66" t="s">
        <v>70</v>
      </c>
      <c r="K569" s="66">
        <v>78.2</v>
      </c>
      <c r="L569" s="297">
        <f t="shared" si="30"/>
        <v>200</v>
      </c>
      <c r="M569" s="219">
        <v>200</v>
      </c>
      <c r="N569" s="218" t="e">
        <f>IF(OR(M569="nio",M569="eigen dienst"),0,IF(M569&gt;0,M569*K569/O569,0))*VLOOKUP(B569,'2-Kosten per locatie'!$A$14:$C$34,3,FALSE)</f>
        <v>#DIV/0!</v>
      </c>
      <c r="O569" s="298">
        <f>IF(OR(M569="nio",M569="eigen dienst"),0,IF(M569&gt;0,VLOOKUP(H569,'3-Productie normen'!A:J,VLOOKUP(M569,'3-Productie normen'!$B$34:$C$35,2,FALSE),FALSE)))</f>
        <v>0</v>
      </c>
      <c r="P569" s="299" t="str">
        <f>VLOOKUP(H569,'3-Productie normen'!A:L,12,FALSE)</f>
        <v>L</v>
      </c>
      <c r="Q569" s="299"/>
      <c r="S569" s="300">
        <f t="shared" si="31"/>
        <v>15640</v>
      </c>
    </row>
    <row r="570" spans="1:19" ht="14.15" customHeight="1">
      <c r="A570" s="70">
        <v>570</v>
      </c>
      <c r="B570" s="66" t="s">
        <v>211</v>
      </c>
      <c r="C570" s="464" t="s">
        <v>483</v>
      </c>
      <c r="D570" s="464" t="s">
        <v>617</v>
      </c>
      <c r="E570" s="66" t="s">
        <v>587</v>
      </c>
      <c r="F570" s="66" t="s">
        <v>232</v>
      </c>
      <c r="G570" s="66" t="s">
        <v>408</v>
      </c>
      <c r="H570" s="66" t="s">
        <v>469</v>
      </c>
      <c r="I570" s="66" t="s">
        <v>180</v>
      </c>
      <c r="J570" s="66" t="s">
        <v>201</v>
      </c>
      <c r="K570" s="66">
        <v>57.8</v>
      </c>
      <c r="L570" s="297">
        <f t="shared" si="30"/>
        <v>200</v>
      </c>
      <c r="M570" s="219">
        <v>200</v>
      </c>
      <c r="N570" s="218" t="e">
        <f>IF(OR(M570="nio",M570="eigen dienst"),0,IF(M570&gt;0,M570*K570/O570,0))*VLOOKUP(B570,'2-Kosten per locatie'!$A$14:$C$34,3,FALSE)</f>
        <v>#DIV/0!</v>
      </c>
      <c r="O570" s="298">
        <f>IF(OR(M570="nio",M570="eigen dienst"),0,IF(M570&gt;0,VLOOKUP(H570,'3-Productie normen'!A:J,VLOOKUP(M570,'3-Productie normen'!$B$34:$C$35,2,FALSE),FALSE)))</f>
        <v>0</v>
      </c>
      <c r="P570" s="299" t="str">
        <f>VLOOKUP(H570,'3-Productie normen'!A:L,12,FALSE)</f>
        <v>L</v>
      </c>
      <c r="Q570" s="299"/>
      <c r="S570" s="300">
        <f t="shared" si="31"/>
        <v>11560</v>
      </c>
    </row>
    <row r="571" spans="1:19" ht="14.15" customHeight="1">
      <c r="A571" s="70">
        <v>571</v>
      </c>
      <c r="B571" s="66" t="s">
        <v>211</v>
      </c>
      <c r="C571" s="464" t="s">
        <v>483</v>
      </c>
      <c r="D571" s="464" t="s">
        <v>617</v>
      </c>
      <c r="E571" s="66" t="s">
        <v>587</v>
      </c>
      <c r="F571" s="66" t="s">
        <v>233</v>
      </c>
      <c r="G571" s="66" t="s">
        <v>408</v>
      </c>
      <c r="H571" s="66" t="s">
        <v>469</v>
      </c>
      <c r="I571" s="66" t="s">
        <v>180</v>
      </c>
      <c r="J571" s="66" t="s">
        <v>201</v>
      </c>
      <c r="K571" s="66">
        <v>57.8</v>
      </c>
      <c r="L571" s="297">
        <f t="shared" si="30"/>
        <v>200</v>
      </c>
      <c r="M571" s="219">
        <v>200</v>
      </c>
      <c r="N571" s="218" t="e">
        <f>IF(OR(M571="nio",M571="eigen dienst"),0,IF(M571&gt;0,M571*K571/O571,0))*VLOOKUP(B571,'2-Kosten per locatie'!$A$14:$C$34,3,FALSE)</f>
        <v>#DIV/0!</v>
      </c>
      <c r="O571" s="298">
        <f>IF(OR(M571="nio",M571="eigen dienst"),0,IF(M571&gt;0,VLOOKUP(H571,'3-Productie normen'!A:J,VLOOKUP(M571,'3-Productie normen'!$B$34:$C$35,2,FALSE),FALSE)))</f>
        <v>0</v>
      </c>
      <c r="P571" s="299" t="str">
        <f>VLOOKUP(H571,'3-Productie normen'!A:L,12,FALSE)</f>
        <v>L</v>
      </c>
      <c r="Q571" s="299"/>
      <c r="S571" s="300">
        <f t="shared" si="31"/>
        <v>11560</v>
      </c>
    </row>
    <row r="572" spans="1:19" ht="14.15" customHeight="1">
      <c r="A572" s="70">
        <v>572</v>
      </c>
      <c r="B572" s="66" t="s">
        <v>211</v>
      </c>
      <c r="C572" s="464" t="s">
        <v>483</v>
      </c>
      <c r="D572" s="464" t="s">
        <v>617</v>
      </c>
      <c r="E572" s="66" t="s">
        <v>587</v>
      </c>
      <c r="F572" s="66" t="s">
        <v>234</v>
      </c>
      <c r="G572" s="66" t="s">
        <v>408</v>
      </c>
      <c r="H572" s="66" t="s">
        <v>469</v>
      </c>
      <c r="I572" s="66" t="s">
        <v>180</v>
      </c>
      <c r="J572" s="66" t="s">
        <v>201</v>
      </c>
      <c r="K572" s="66">
        <v>57.8</v>
      </c>
      <c r="L572" s="297">
        <f t="shared" ref="L572:L635" si="32">SUM(M572:M572)</f>
        <v>200</v>
      </c>
      <c r="M572" s="219">
        <v>200</v>
      </c>
      <c r="N572" s="218" t="e">
        <f>IF(OR(M572="nio",M572="eigen dienst"),0,IF(M572&gt;0,M572*K572/O572,0))*VLOOKUP(B572,'2-Kosten per locatie'!$A$14:$C$34,3,FALSE)</f>
        <v>#DIV/0!</v>
      </c>
      <c r="O572" s="298">
        <f>IF(OR(M572="nio",M572="eigen dienst"),0,IF(M572&gt;0,VLOOKUP(H572,'3-Productie normen'!A:J,VLOOKUP(M572,'3-Productie normen'!$B$34:$C$35,2,FALSE),FALSE)))</f>
        <v>0</v>
      </c>
      <c r="P572" s="299" t="str">
        <f>VLOOKUP(H572,'3-Productie normen'!A:L,12,FALSE)</f>
        <v>L</v>
      </c>
      <c r="Q572" s="299"/>
      <c r="S572" s="300">
        <f t="shared" ref="S572:S635" si="33">L572*K572</f>
        <v>11560</v>
      </c>
    </row>
    <row r="573" spans="1:19" ht="14.15" customHeight="1">
      <c r="A573" s="70">
        <v>573</v>
      </c>
      <c r="B573" s="66" t="s">
        <v>211</v>
      </c>
      <c r="C573" s="464" t="s">
        <v>483</v>
      </c>
      <c r="D573" s="464" t="s">
        <v>617</v>
      </c>
      <c r="E573" s="66" t="s">
        <v>587</v>
      </c>
      <c r="F573" s="66" t="s">
        <v>235</v>
      </c>
      <c r="G573" s="66" t="s">
        <v>409</v>
      </c>
      <c r="H573" s="66" t="s">
        <v>35</v>
      </c>
      <c r="I573" s="66" t="s">
        <v>180</v>
      </c>
      <c r="J573" s="66" t="s">
        <v>201</v>
      </c>
      <c r="K573" s="66">
        <v>8.5</v>
      </c>
      <c r="L573" s="297">
        <f t="shared" si="32"/>
        <v>200</v>
      </c>
      <c r="M573" s="219">
        <v>200</v>
      </c>
      <c r="N573" s="218" t="e">
        <f>IF(OR(M573="nio",M573="eigen dienst"),0,IF(M573&gt;0,M573*K573/O573,0))*VLOOKUP(B573,'2-Kosten per locatie'!$A$14:$C$34,3,FALSE)</f>
        <v>#DIV/0!</v>
      </c>
      <c r="O573" s="298">
        <f>IF(OR(M573="nio",M573="eigen dienst"),0,IF(M573&gt;0,VLOOKUP(H573,'3-Productie normen'!A:J,VLOOKUP(M573,'3-Productie normen'!$B$34:$C$35,2,FALSE),FALSE)))</f>
        <v>0</v>
      </c>
      <c r="P573" s="299" t="str">
        <f>VLOOKUP(H573,'3-Productie normen'!A:L,12,FALSE)</f>
        <v>B</v>
      </c>
      <c r="Q573" s="299"/>
      <c r="S573" s="300">
        <f t="shared" si="33"/>
        <v>1700</v>
      </c>
    </row>
    <row r="574" spans="1:19" ht="14.15" customHeight="1">
      <c r="A574" s="70">
        <v>574</v>
      </c>
      <c r="B574" s="66" t="s">
        <v>211</v>
      </c>
      <c r="C574" s="464" t="s">
        <v>483</v>
      </c>
      <c r="D574" s="464" t="s">
        <v>617</v>
      </c>
      <c r="E574" s="66" t="s">
        <v>587</v>
      </c>
      <c r="F574" s="66" t="s">
        <v>236</v>
      </c>
      <c r="G574" s="66" t="s">
        <v>409</v>
      </c>
      <c r="H574" s="66" t="s">
        <v>35</v>
      </c>
      <c r="I574" s="66" t="s">
        <v>180</v>
      </c>
      <c r="J574" s="66" t="s">
        <v>201</v>
      </c>
      <c r="K574" s="66">
        <v>8.1</v>
      </c>
      <c r="L574" s="297">
        <f t="shared" si="32"/>
        <v>200</v>
      </c>
      <c r="M574" s="219">
        <v>200</v>
      </c>
      <c r="N574" s="218" t="e">
        <f>IF(OR(M574="nio",M574="eigen dienst"),0,IF(M574&gt;0,M574*K574/O574,0))*VLOOKUP(B574,'2-Kosten per locatie'!$A$14:$C$34,3,FALSE)</f>
        <v>#DIV/0!</v>
      </c>
      <c r="O574" s="298">
        <f>IF(OR(M574="nio",M574="eigen dienst"),0,IF(M574&gt;0,VLOOKUP(H574,'3-Productie normen'!A:J,VLOOKUP(M574,'3-Productie normen'!$B$34:$C$35,2,FALSE),FALSE)))</f>
        <v>0</v>
      </c>
      <c r="P574" s="299" t="str">
        <f>VLOOKUP(H574,'3-Productie normen'!A:L,12,FALSE)</f>
        <v>B</v>
      </c>
      <c r="Q574" s="299"/>
      <c r="S574" s="300">
        <f t="shared" si="33"/>
        <v>1620</v>
      </c>
    </row>
    <row r="575" spans="1:19" ht="14.15" customHeight="1">
      <c r="A575" s="70">
        <v>575</v>
      </c>
      <c r="B575" s="66" t="s">
        <v>211</v>
      </c>
      <c r="C575" s="464" t="s">
        <v>483</v>
      </c>
      <c r="D575" s="464" t="s">
        <v>617</v>
      </c>
      <c r="E575" s="66" t="s">
        <v>587</v>
      </c>
      <c r="F575" s="66" t="s">
        <v>237</v>
      </c>
      <c r="G575" s="66" t="s">
        <v>410</v>
      </c>
      <c r="H575" s="66" t="s">
        <v>43</v>
      </c>
      <c r="I575" s="66" t="s">
        <v>70</v>
      </c>
      <c r="J575" s="66" t="s">
        <v>70</v>
      </c>
      <c r="K575" s="66">
        <v>40.200000000000003</v>
      </c>
      <c r="L575" s="297">
        <f t="shared" si="32"/>
        <v>200</v>
      </c>
      <c r="M575" s="219">
        <v>200</v>
      </c>
      <c r="N575" s="218" t="e">
        <f>IF(OR(M575="nio",M575="eigen dienst"),0,IF(M575&gt;0,M575*K575/O575,0))*VLOOKUP(B575,'2-Kosten per locatie'!$A$14:$C$34,3,FALSE)</f>
        <v>#DIV/0!</v>
      </c>
      <c r="O575" s="298">
        <f>IF(OR(M575="nio",M575="eigen dienst"),0,IF(M575&gt;0,VLOOKUP(H575,'3-Productie normen'!A:J,VLOOKUP(M575,'3-Productie normen'!$B$34:$C$35,2,FALSE),FALSE)))</f>
        <v>0</v>
      </c>
      <c r="P575" s="299" t="str">
        <f>VLOOKUP(H575,'3-Productie normen'!A:L,12,FALSE)</f>
        <v>B</v>
      </c>
      <c r="Q575" s="299"/>
      <c r="S575" s="300">
        <f t="shared" si="33"/>
        <v>8040.0000000000009</v>
      </c>
    </row>
    <row r="576" spans="1:19" ht="14.15" customHeight="1">
      <c r="A576" s="70">
        <v>576</v>
      </c>
      <c r="B576" s="66" t="s">
        <v>211</v>
      </c>
      <c r="C576" s="464" t="s">
        <v>483</v>
      </c>
      <c r="D576" s="464" t="s">
        <v>617</v>
      </c>
      <c r="E576" s="66" t="s">
        <v>587</v>
      </c>
      <c r="F576" s="66" t="s">
        <v>221</v>
      </c>
      <c r="G576" s="66" t="s">
        <v>407</v>
      </c>
      <c r="H576" s="66" t="s">
        <v>37</v>
      </c>
      <c r="I576" s="66" t="s">
        <v>463</v>
      </c>
      <c r="J576" s="66" t="s">
        <v>179</v>
      </c>
      <c r="K576" s="66">
        <v>7.6</v>
      </c>
      <c r="L576" s="297">
        <f t="shared" si="32"/>
        <v>200</v>
      </c>
      <c r="M576" s="219">
        <v>200</v>
      </c>
      <c r="N576" s="218" t="e">
        <f>IF(OR(M576="nio",M576="eigen dienst"),0,IF(M576&gt;0,M576*K576/O576,0))*VLOOKUP(B576,'2-Kosten per locatie'!$A$14:$C$34,3,FALSE)</f>
        <v>#DIV/0!</v>
      </c>
      <c r="O576" s="298">
        <f>IF(OR(M576="nio",M576="eigen dienst"),0,IF(M576&gt;0,VLOOKUP(H576,'3-Productie normen'!A:J,VLOOKUP(M576,'3-Productie normen'!$B$34:$C$35,2,FALSE),FALSE)))</f>
        <v>0</v>
      </c>
      <c r="P576" s="299" t="str">
        <f>VLOOKUP(H576,'3-Productie normen'!A:L,12,FALSE)</f>
        <v>S</v>
      </c>
      <c r="Q576" s="299"/>
      <c r="S576" s="300">
        <f t="shared" si="33"/>
        <v>1520</v>
      </c>
    </row>
    <row r="577" spans="1:19" ht="14.15" hidden="1" customHeight="1">
      <c r="A577" s="70">
        <v>577</v>
      </c>
      <c r="B577" s="66" t="s">
        <v>211</v>
      </c>
      <c r="C577" s="464" t="s">
        <v>483</v>
      </c>
      <c r="D577" s="464" t="s">
        <v>617</v>
      </c>
      <c r="E577" s="66" t="s">
        <v>587</v>
      </c>
      <c r="F577" s="66" t="s">
        <v>238</v>
      </c>
      <c r="G577" s="66" t="s">
        <v>418</v>
      </c>
      <c r="H577" s="66" t="s">
        <v>492</v>
      </c>
      <c r="I577" s="66" t="s">
        <v>72</v>
      </c>
      <c r="J577" s="66" t="s">
        <v>200</v>
      </c>
      <c r="K577" s="66">
        <v>5.6</v>
      </c>
      <c r="L577" s="297">
        <f t="shared" si="32"/>
        <v>0</v>
      </c>
      <c r="M577" s="219" t="s">
        <v>491</v>
      </c>
      <c r="N577" s="218">
        <f>IF(OR(M577="nio",M577="eigen dienst"),0,IF(M577&gt;0,M577*K577/O577,0))*VLOOKUP(B577,'2-Kosten per locatie'!$A$14:$C$34,3,FALSE)</f>
        <v>0</v>
      </c>
      <c r="O577" s="298">
        <f>IF(OR(M577="nio",M577="eigen dienst"),0,IF(M577&gt;0,VLOOKUP(H577,'3-Productie normen'!A:J,VLOOKUP(M577,'3-Productie normen'!$B$34:$C$35,2,FALSE),FALSE)))</f>
        <v>0</v>
      </c>
      <c r="P577" s="299">
        <f>VLOOKUP(H577,'3-Productie normen'!A:L,12,FALSE)</f>
        <v>0</v>
      </c>
      <c r="Q577" s="299"/>
      <c r="S577" s="300">
        <f t="shared" si="33"/>
        <v>0</v>
      </c>
    </row>
    <row r="578" spans="1:19" ht="14.15" customHeight="1">
      <c r="A578" s="70">
        <v>578</v>
      </c>
      <c r="B578" s="66" t="s">
        <v>211</v>
      </c>
      <c r="C578" s="464" t="s">
        <v>483</v>
      </c>
      <c r="D578" s="464" t="s">
        <v>617</v>
      </c>
      <c r="E578" s="66" t="s">
        <v>587</v>
      </c>
      <c r="F578" s="66" t="s">
        <v>239</v>
      </c>
      <c r="G578" s="66" t="s">
        <v>409</v>
      </c>
      <c r="H578" s="66" t="s">
        <v>35</v>
      </c>
      <c r="I578" s="66" t="s">
        <v>180</v>
      </c>
      <c r="J578" s="66" t="s">
        <v>201</v>
      </c>
      <c r="K578" s="66">
        <v>24.2</v>
      </c>
      <c r="L578" s="297">
        <f t="shared" si="32"/>
        <v>200</v>
      </c>
      <c r="M578" s="219">
        <v>200</v>
      </c>
      <c r="N578" s="218" t="e">
        <f>IF(OR(M578="nio",M578="eigen dienst"),0,IF(M578&gt;0,M578*K578/O578,0))*VLOOKUP(B578,'2-Kosten per locatie'!$A$14:$C$34,3,FALSE)</f>
        <v>#DIV/0!</v>
      </c>
      <c r="O578" s="298">
        <f>IF(OR(M578="nio",M578="eigen dienst"),0,IF(M578&gt;0,VLOOKUP(H578,'3-Productie normen'!A:J,VLOOKUP(M578,'3-Productie normen'!$B$34:$C$35,2,FALSE),FALSE)))</f>
        <v>0</v>
      </c>
      <c r="P578" s="299" t="str">
        <f>VLOOKUP(H578,'3-Productie normen'!A:L,12,FALSE)</f>
        <v>B</v>
      </c>
      <c r="Q578" s="299"/>
      <c r="S578" s="300">
        <f t="shared" si="33"/>
        <v>4840</v>
      </c>
    </row>
    <row r="579" spans="1:19" ht="14.15" hidden="1" customHeight="1">
      <c r="A579" s="70">
        <v>579</v>
      </c>
      <c r="B579" s="66" t="s">
        <v>211</v>
      </c>
      <c r="C579" s="464" t="s">
        <v>483</v>
      </c>
      <c r="D579" s="464" t="s">
        <v>617</v>
      </c>
      <c r="E579" s="66" t="s">
        <v>587</v>
      </c>
      <c r="F579" s="66" t="s">
        <v>240</v>
      </c>
      <c r="G579" s="66" t="s">
        <v>416</v>
      </c>
      <c r="H579" s="66" t="s">
        <v>492</v>
      </c>
      <c r="I579" s="66" t="s">
        <v>461</v>
      </c>
      <c r="J579" s="66" t="s">
        <v>200</v>
      </c>
      <c r="K579" s="66">
        <v>2.5</v>
      </c>
      <c r="L579" s="297">
        <f t="shared" si="32"/>
        <v>0</v>
      </c>
      <c r="M579" s="219" t="s">
        <v>491</v>
      </c>
      <c r="N579" s="218">
        <f>IF(OR(M579="nio",M579="eigen dienst"),0,IF(M579&gt;0,M579*K579/O579,0))*VLOOKUP(B579,'2-Kosten per locatie'!$A$14:$C$34,3,FALSE)</f>
        <v>0</v>
      </c>
      <c r="O579" s="298">
        <f>IF(OR(M579="nio",M579="eigen dienst"),0,IF(M579&gt;0,VLOOKUP(H579,'3-Productie normen'!A:J,VLOOKUP(M579,'3-Productie normen'!$B$34:$C$35,2,FALSE),FALSE)))</f>
        <v>0</v>
      </c>
      <c r="P579" s="299">
        <f>VLOOKUP(H579,'3-Productie normen'!A:L,12,FALSE)</f>
        <v>0</v>
      </c>
      <c r="Q579" s="299"/>
      <c r="S579" s="300">
        <f t="shared" si="33"/>
        <v>0</v>
      </c>
    </row>
    <row r="580" spans="1:19" ht="14.15" hidden="1" customHeight="1">
      <c r="A580" s="70">
        <v>580</v>
      </c>
      <c r="B580" s="66" t="s">
        <v>211</v>
      </c>
      <c r="C580" s="464" t="s">
        <v>483</v>
      </c>
      <c r="D580" s="464" t="s">
        <v>617</v>
      </c>
      <c r="E580" s="66" t="s">
        <v>587</v>
      </c>
      <c r="F580" s="66" t="s">
        <v>241</v>
      </c>
      <c r="G580" s="66" t="s">
        <v>411</v>
      </c>
      <c r="H580" s="66" t="s">
        <v>492</v>
      </c>
      <c r="I580" s="66" t="s">
        <v>461</v>
      </c>
      <c r="J580" s="66" t="s">
        <v>200</v>
      </c>
      <c r="K580" s="66">
        <v>2.2000000000000002</v>
      </c>
      <c r="L580" s="297">
        <f t="shared" si="32"/>
        <v>0</v>
      </c>
      <c r="M580" s="219" t="s">
        <v>491</v>
      </c>
      <c r="N580" s="218">
        <f>IF(OR(M580="nio",M580="eigen dienst"),0,IF(M580&gt;0,M580*K580/O580,0))*VLOOKUP(B580,'2-Kosten per locatie'!$A$14:$C$34,3,FALSE)</f>
        <v>0</v>
      </c>
      <c r="O580" s="298">
        <f>IF(OR(M580="nio",M580="eigen dienst"),0,IF(M580&gt;0,VLOOKUP(H580,'3-Productie normen'!A:J,VLOOKUP(M580,'3-Productie normen'!$B$34:$C$35,2,FALSE),FALSE)))</f>
        <v>0</v>
      </c>
      <c r="P580" s="299">
        <f>VLOOKUP(H580,'3-Productie normen'!A:L,12,FALSE)</f>
        <v>0</v>
      </c>
      <c r="Q580" s="299"/>
      <c r="S580" s="300">
        <f t="shared" si="33"/>
        <v>0</v>
      </c>
    </row>
    <row r="581" spans="1:19" ht="14.15" customHeight="1">
      <c r="A581" s="70">
        <v>581</v>
      </c>
      <c r="B581" s="66" t="s">
        <v>211</v>
      </c>
      <c r="C581" s="464" t="s">
        <v>483</v>
      </c>
      <c r="D581" s="464" t="s">
        <v>617</v>
      </c>
      <c r="E581" s="66" t="s">
        <v>587</v>
      </c>
      <c r="F581" s="66" t="s">
        <v>242</v>
      </c>
      <c r="G581" s="66" t="s">
        <v>421</v>
      </c>
      <c r="H581" s="66" t="s">
        <v>35</v>
      </c>
      <c r="I581" s="66" t="s">
        <v>461</v>
      </c>
      <c r="J581" s="55" t="s">
        <v>200</v>
      </c>
      <c r="K581" s="66">
        <v>6.7</v>
      </c>
      <c r="L581" s="297">
        <f t="shared" si="32"/>
        <v>200</v>
      </c>
      <c r="M581" s="219">
        <v>200</v>
      </c>
      <c r="N581" s="218" t="e">
        <f>IF(OR(M581="nio",M581="eigen dienst"),0,IF(M581&gt;0,M581*K581/O581,0))*VLOOKUP(B581,'2-Kosten per locatie'!$A$14:$C$34,3,FALSE)</f>
        <v>#DIV/0!</v>
      </c>
      <c r="O581" s="298">
        <f>IF(OR(M581="nio",M581="eigen dienst"),0,IF(M581&gt;0,VLOOKUP(H581,'3-Productie normen'!A:J,VLOOKUP(M581,'3-Productie normen'!$B$34:$C$35,2,FALSE),FALSE)))</f>
        <v>0</v>
      </c>
      <c r="P581" s="299" t="str">
        <f>VLOOKUP(H581,'3-Productie normen'!A:L,12,FALSE)</f>
        <v>B</v>
      </c>
      <c r="Q581" s="299"/>
      <c r="S581" s="300">
        <f t="shared" si="33"/>
        <v>1340</v>
      </c>
    </row>
    <row r="582" spans="1:19" ht="14.15" hidden="1" customHeight="1">
      <c r="A582" s="70">
        <v>582</v>
      </c>
      <c r="B582" s="66" t="s">
        <v>211</v>
      </c>
      <c r="C582" s="464" t="s">
        <v>483</v>
      </c>
      <c r="D582" s="464" t="s">
        <v>617</v>
      </c>
      <c r="E582" s="66" t="s">
        <v>587</v>
      </c>
      <c r="F582" s="66" t="s">
        <v>243</v>
      </c>
      <c r="G582" s="66" t="s">
        <v>415</v>
      </c>
      <c r="H582" s="66" t="s">
        <v>492</v>
      </c>
      <c r="I582" s="66" t="s">
        <v>461</v>
      </c>
      <c r="J582" s="66" t="s">
        <v>200</v>
      </c>
      <c r="K582" s="66">
        <v>1.2</v>
      </c>
      <c r="L582" s="297">
        <f t="shared" si="32"/>
        <v>0</v>
      </c>
      <c r="M582" s="219" t="s">
        <v>491</v>
      </c>
      <c r="N582" s="218">
        <f>IF(OR(M582="nio",M582="eigen dienst"),0,IF(M582&gt;0,M582*K582/O582,0))*VLOOKUP(B582,'2-Kosten per locatie'!$A$14:$C$34,3,FALSE)</f>
        <v>0</v>
      </c>
      <c r="O582" s="298">
        <f>IF(OR(M582="nio",M582="eigen dienst"),0,IF(M582&gt;0,VLOOKUP(H582,'3-Productie normen'!A:J,VLOOKUP(M582,'3-Productie normen'!$B$34:$C$35,2,FALSE),FALSE)))</f>
        <v>0</v>
      </c>
      <c r="P582" s="299">
        <f>VLOOKUP(H582,'3-Productie normen'!A:L,12,FALSE)</f>
        <v>0</v>
      </c>
      <c r="Q582" s="299"/>
      <c r="S582" s="300">
        <f t="shared" si="33"/>
        <v>0</v>
      </c>
    </row>
    <row r="583" spans="1:19" ht="14.15" hidden="1" customHeight="1">
      <c r="A583" s="70">
        <v>583</v>
      </c>
      <c r="B583" s="66" t="s">
        <v>211</v>
      </c>
      <c r="C583" s="464" t="s">
        <v>483</v>
      </c>
      <c r="D583" s="464" t="s">
        <v>617</v>
      </c>
      <c r="E583" s="66" t="s">
        <v>587</v>
      </c>
      <c r="F583" s="66" t="s">
        <v>244</v>
      </c>
      <c r="G583" s="66" t="s">
        <v>411</v>
      </c>
      <c r="H583" s="66" t="s">
        <v>492</v>
      </c>
      <c r="I583" s="66" t="s">
        <v>72</v>
      </c>
      <c r="J583" s="66" t="s">
        <v>200</v>
      </c>
      <c r="K583" s="66">
        <v>8</v>
      </c>
      <c r="L583" s="297">
        <f t="shared" si="32"/>
        <v>0</v>
      </c>
      <c r="M583" s="219" t="s">
        <v>491</v>
      </c>
      <c r="N583" s="218">
        <f>IF(OR(M583="nio",M583="eigen dienst"),0,IF(M583&gt;0,M583*K583/O583,0))*VLOOKUP(B583,'2-Kosten per locatie'!$A$14:$C$34,3,FALSE)</f>
        <v>0</v>
      </c>
      <c r="O583" s="298">
        <f>IF(OR(M583="nio",M583="eigen dienst"),0,IF(M583&gt;0,VLOOKUP(H583,'3-Productie normen'!A:J,VLOOKUP(M583,'3-Productie normen'!$B$34:$C$35,2,FALSE),FALSE)))</f>
        <v>0</v>
      </c>
      <c r="P583" s="299">
        <f>VLOOKUP(H583,'3-Productie normen'!A:L,12,FALSE)</f>
        <v>0</v>
      </c>
      <c r="Q583" s="299"/>
      <c r="S583" s="300">
        <f t="shared" si="33"/>
        <v>0</v>
      </c>
    </row>
    <row r="584" spans="1:19" ht="14.15" hidden="1" customHeight="1">
      <c r="A584" s="70">
        <v>584</v>
      </c>
      <c r="B584" s="66" t="s">
        <v>211</v>
      </c>
      <c r="C584" s="464" t="s">
        <v>483</v>
      </c>
      <c r="D584" s="464" t="s">
        <v>617</v>
      </c>
      <c r="E584" s="66" t="s">
        <v>587</v>
      </c>
      <c r="F584" s="66" t="s">
        <v>245</v>
      </c>
      <c r="G584" s="66" t="s">
        <v>416</v>
      </c>
      <c r="H584" s="66" t="s">
        <v>492</v>
      </c>
      <c r="I584" s="66" t="s">
        <v>72</v>
      </c>
      <c r="J584" s="66" t="s">
        <v>200</v>
      </c>
      <c r="K584" s="66">
        <v>7.5</v>
      </c>
      <c r="L584" s="297">
        <f t="shared" si="32"/>
        <v>0</v>
      </c>
      <c r="M584" s="219" t="s">
        <v>491</v>
      </c>
      <c r="N584" s="218">
        <f>IF(OR(M584="nio",M584="eigen dienst"),0,IF(M584&gt;0,M584*K584/O584,0))*VLOOKUP(B584,'2-Kosten per locatie'!$A$14:$C$34,3,FALSE)</f>
        <v>0</v>
      </c>
      <c r="O584" s="298">
        <f>IF(OR(M584="nio",M584="eigen dienst"),0,IF(M584&gt;0,VLOOKUP(H584,'3-Productie normen'!A:J,VLOOKUP(M584,'3-Productie normen'!$B$34:$C$35,2,FALSE),FALSE)))</f>
        <v>0</v>
      </c>
      <c r="P584" s="299">
        <f>VLOOKUP(H584,'3-Productie normen'!A:L,12,FALSE)</f>
        <v>0</v>
      </c>
      <c r="Q584" s="299"/>
      <c r="S584" s="300">
        <f t="shared" si="33"/>
        <v>0</v>
      </c>
    </row>
    <row r="585" spans="1:19" ht="14.15" customHeight="1">
      <c r="A585" s="70">
        <v>585</v>
      </c>
      <c r="B585" s="66" t="s">
        <v>211</v>
      </c>
      <c r="C585" s="464" t="s">
        <v>483</v>
      </c>
      <c r="D585" s="464" t="s">
        <v>617</v>
      </c>
      <c r="E585" s="66" t="s">
        <v>587</v>
      </c>
      <c r="F585" s="66" t="s">
        <v>246</v>
      </c>
      <c r="G585" s="66" t="s">
        <v>407</v>
      </c>
      <c r="H585" s="66" t="s">
        <v>37</v>
      </c>
      <c r="I585" s="66" t="s">
        <v>463</v>
      </c>
      <c r="J585" s="66" t="s">
        <v>179</v>
      </c>
      <c r="K585" s="66">
        <v>7.6</v>
      </c>
      <c r="L585" s="297">
        <f t="shared" si="32"/>
        <v>200</v>
      </c>
      <c r="M585" s="219">
        <v>200</v>
      </c>
      <c r="N585" s="218" t="e">
        <f>IF(OR(M585="nio",M585="eigen dienst"),0,IF(M585&gt;0,M585*K585/O585,0))*VLOOKUP(B585,'2-Kosten per locatie'!$A$14:$C$34,3,FALSE)</f>
        <v>#DIV/0!</v>
      </c>
      <c r="O585" s="298">
        <f>IF(OR(M585="nio",M585="eigen dienst"),0,IF(M585&gt;0,VLOOKUP(H585,'3-Productie normen'!A:J,VLOOKUP(M585,'3-Productie normen'!$B$34:$C$35,2,FALSE),FALSE)))</f>
        <v>0</v>
      </c>
      <c r="P585" s="299" t="str">
        <f>VLOOKUP(H585,'3-Productie normen'!A:L,12,FALSE)</f>
        <v>S</v>
      </c>
      <c r="Q585" s="299"/>
      <c r="S585" s="300">
        <f t="shared" si="33"/>
        <v>1520</v>
      </c>
    </row>
    <row r="586" spans="1:19" ht="14.15" hidden="1" customHeight="1">
      <c r="A586" s="70">
        <v>586</v>
      </c>
      <c r="B586" s="66" t="s">
        <v>211</v>
      </c>
      <c r="C586" s="464" t="s">
        <v>483</v>
      </c>
      <c r="D586" s="464" t="s">
        <v>617</v>
      </c>
      <c r="E586" s="66" t="s">
        <v>587</v>
      </c>
      <c r="F586" s="66" t="s">
        <v>247</v>
      </c>
      <c r="G586" s="66" t="s">
        <v>407</v>
      </c>
      <c r="H586" s="66" t="s">
        <v>37</v>
      </c>
      <c r="I586" s="66" t="s">
        <v>463</v>
      </c>
      <c r="J586" s="66" t="s">
        <v>179</v>
      </c>
      <c r="K586" s="66">
        <v>7.6</v>
      </c>
      <c r="L586" s="297">
        <f t="shared" si="32"/>
        <v>0</v>
      </c>
      <c r="M586" s="219" t="s">
        <v>491</v>
      </c>
      <c r="N586" s="218">
        <f>IF(OR(M586="nio",M586="eigen dienst"),0,IF(M586&gt;0,M586*K586/O586,0))*VLOOKUP(B586,'2-Kosten per locatie'!$A$14:$C$34,3,FALSE)</f>
        <v>0</v>
      </c>
      <c r="O586" s="298">
        <f>IF(OR(M586="nio",M586="eigen dienst"),0,IF(M586&gt;0,VLOOKUP(H586,'3-Productie normen'!A:J,VLOOKUP(M586,'3-Productie normen'!$B$34:$C$35,2,FALSE),FALSE)))</f>
        <v>0</v>
      </c>
      <c r="P586" s="299" t="str">
        <f>VLOOKUP(H586,'3-Productie normen'!A:L,12,FALSE)</f>
        <v>S</v>
      </c>
      <c r="Q586" s="299"/>
      <c r="S586" s="300">
        <f t="shared" si="33"/>
        <v>0</v>
      </c>
    </row>
    <row r="587" spans="1:19" ht="14.15" customHeight="1">
      <c r="A587" s="70">
        <v>587</v>
      </c>
      <c r="B587" s="66" t="s">
        <v>211</v>
      </c>
      <c r="C587" s="464" t="s">
        <v>483</v>
      </c>
      <c r="D587" s="464" t="s">
        <v>617</v>
      </c>
      <c r="E587" s="66" t="s">
        <v>587</v>
      </c>
      <c r="F587" s="66" t="s">
        <v>222</v>
      </c>
      <c r="G587" s="66" t="s">
        <v>407</v>
      </c>
      <c r="H587" s="66" t="s">
        <v>37</v>
      </c>
      <c r="I587" s="66" t="s">
        <v>463</v>
      </c>
      <c r="J587" s="66" t="s">
        <v>179</v>
      </c>
      <c r="K587" s="66">
        <v>1.2</v>
      </c>
      <c r="L587" s="297">
        <f t="shared" si="32"/>
        <v>200</v>
      </c>
      <c r="M587" s="219">
        <v>200</v>
      </c>
      <c r="N587" s="218" t="e">
        <f>IF(OR(M587="nio",M587="eigen dienst"),0,IF(M587&gt;0,M587*K587/O587,0))*VLOOKUP(B587,'2-Kosten per locatie'!$A$14:$C$34,3,FALSE)</f>
        <v>#DIV/0!</v>
      </c>
      <c r="O587" s="298">
        <f>IF(OR(M587="nio",M587="eigen dienst"),0,IF(M587&gt;0,VLOOKUP(H587,'3-Productie normen'!A:J,VLOOKUP(M587,'3-Productie normen'!$B$34:$C$35,2,FALSE),FALSE)))</f>
        <v>0</v>
      </c>
      <c r="P587" s="299" t="str">
        <f>VLOOKUP(H587,'3-Productie normen'!A:L,12,FALSE)</f>
        <v>S</v>
      </c>
      <c r="Q587" s="299"/>
      <c r="S587" s="300">
        <f t="shared" si="33"/>
        <v>240</v>
      </c>
    </row>
    <row r="588" spans="1:19" ht="14.15" customHeight="1">
      <c r="A588" s="70">
        <v>588</v>
      </c>
      <c r="B588" s="66" t="s">
        <v>211</v>
      </c>
      <c r="C588" s="464" t="s">
        <v>483</v>
      </c>
      <c r="D588" s="464" t="s">
        <v>617</v>
      </c>
      <c r="E588" s="66" t="s">
        <v>587</v>
      </c>
      <c r="F588" s="66" t="s">
        <v>248</v>
      </c>
      <c r="G588" s="66" t="s">
        <v>405</v>
      </c>
      <c r="H588" s="66" t="s">
        <v>39</v>
      </c>
      <c r="I588" s="66" t="s">
        <v>461</v>
      </c>
      <c r="J588" s="66" t="s">
        <v>200</v>
      </c>
      <c r="K588" s="66">
        <v>29.5</v>
      </c>
      <c r="L588" s="297">
        <f t="shared" si="32"/>
        <v>200</v>
      </c>
      <c r="M588" s="219">
        <v>200</v>
      </c>
      <c r="N588" s="218" t="e">
        <f>IF(OR(M588="nio",M588="eigen dienst"),0,IF(M588&gt;0,M588*K588/O588,0))*VLOOKUP(B588,'2-Kosten per locatie'!$A$14:$C$34,3,FALSE)</f>
        <v>#DIV/0!</v>
      </c>
      <c r="O588" s="298">
        <f>IF(OR(M588="nio",M588="eigen dienst"),0,IF(M588&gt;0,VLOOKUP(H588,'3-Productie normen'!A:J,VLOOKUP(M588,'3-Productie normen'!$B$34:$C$35,2,FALSE),FALSE)))</f>
        <v>0</v>
      </c>
      <c r="P588" s="299" t="str">
        <f>VLOOKUP(H588,'3-Productie normen'!A:L,12,FALSE)</f>
        <v>V</v>
      </c>
      <c r="Q588" s="299"/>
      <c r="S588" s="300">
        <f t="shared" si="33"/>
        <v>5900</v>
      </c>
    </row>
    <row r="589" spans="1:19" ht="14.15" hidden="1" customHeight="1">
      <c r="A589" s="70">
        <v>589</v>
      </c>
      <c r="B589" s="66" t="s">
        <v>211</v>
      </c>
      <c r="C589" s="464" t="s">
        <v>483</v>
      </c>
      <c r="D589" s="464" t="s">
        <v>617</v>
      </c>
      <c r="E589" s="66" t="s">
        <v>587</v>
      </c>
      <c r="F589" s="66" t="s">
        <v>249</v>
      </c>
      <c r="G589" s="66" t="s">
        <v>408</v>
      </c>
      <c r="H589" s="66" t="s">
        <v>469</v>
      </c>
      <c r="I589" s="66" t="s">
        <v>70</v>
      </c>
      <c r="J589" s="66" t="s">
        <v>70</v>
      </c>
      <c r="K589" s="66">
        <v>63.4</v>
      </c>
      <c r="L589" s="297">
        <f t="shared" si="32"/>
        <v>0</v>
      </c>
      <c r="M589" s="219" t="s">
        <v>491</v>
      </c>
      <c r="N589" s="218">
        <f>IF(OR(M589="nio",M589="eigen dienst"),0,IF(M589&gt;0,M589*K589/O589,0))*VLOOKUP(B589,'2-Kosten per locatie'!$A$14:$C$34,3,FALSE)</f>
        <v>0</v>
      </c>
      <c r="O589" s="298">
        <f>IF(OR(M589="nio",M589="eigen dienst"),0,IF(M589&gt;0,VLOOKUP(H589,'3-Productie normen'!A:J,VLOOKUP(M589,'3-Productie normen'!$B$34:$C$35,2,FALSE),FALSE)))</f>
        <v>0</v>
      </c>
      <c r="P589" s="299" t="str">
        <f>VLOOKUP(H589,'3-Productie normen'!A:L,12,FALSE)</f>
        <v>L</v>
      </c>
      <c r="Q589" s="299"/>
      <c r="S589" s="300">
        <f t="shared" si="33"/>
        <v>0</v>
      </c>
    </row>
    <row r="590" spans="1:19" ht="14.15" customHeight="1">
      <c r="A590" s="70">
        <v>590</v>
      </c>
      <c r="B590" s="66" t="s">
        <v>211</v>
      </c>
      <c r="C590" s="464" t="s">
        <v>483</v>
      </c>
      <c r="D590" s="464" t="s">
        <v>617</v>
      </c>
      <c r="E590" s="66" t="s">
        <v>587</v>
      </c>
      <c r="F590" s="66" t="s">
        <v>250</v>
      </c>
      <c r="G590" s="66" t="s">
        <v>408</v>
      </c>
      <c r="H590" s="66" t="s">
        <v>469</v>
      </c>
      <c r="I590" s="66" t="s">
        <v>70</v>
      </c>
      <c r="J590" s="66" t="s">
        <v>70</v>
      </c>
      <c r="K590" s="66">
        <v>57.8</v>
      </c>
      <c r="L590" s="297">
        <f t="shared" si="32"/>
        <v>200</v>
      </c>
      <c r="M590" s="219">
        <v>200</v>
      </c>
      <c r="N590" s="218" t="e">
        <f>IF(OR(M590="nio",M590="eigen dienst"),0,IF(M590&gt;0,M590*K590/O590,0))*VLOOKUP(B590,'2-Kosten per locatie'!$A$14:$C$34,3,FALSE)</f>
        <v>#DIV/0!</v>
      </c>
      <c r="O590" s="298">
        <f>IF(OR(M590="nio",M590="eigen dienst"),0,IF(M590&gt;0,VLOOKUP(H590,'3-Productie normen'!A:J,VLOOKUP(M590,'3-Productie normen'!$B$34:$C$35,2,FALSE),FALSE)))</f>
        <v>0</v>
      </c>
      <c r="P590" s="299" t="str">
        <f>VLOOKUP(H590,'3-Productie normen'!A:L,12,FALSE)</f>
        <v>L</v>
      </c>
      <c r="Q590" s="299"/>
      <c r="S590" s="300">
        <f t="shared" si="33"/>
        <v>11560</v>
      </c>
    </row>
    <row r="591" spans="1:19" ht="14.15" customHeight="1">
      <c r="A591" s="70">
        <v>591</v>
      </c>
      <c r="B591" s="66" t="s">
        <v>211</v>
      </c>
      <c r="C591" s="464" t="s">
        <v>483</v>
      </c>
      <c r="D591" s="464" t="s">
        <v>617</v>
      </c>
      <c r="E591" s="66" t="s">
        <v>587</v>
      </c>
      <c r="F591" s="66" t="s">
        <v>251</v>
      </c>
      <c r="G591" s="66" t="s">
        <v>47</v>
      </c>
      <c r="H591" s="66" t="s">
        <v>47</v>
      </c>
      <c r="I591" s="66" t="s">
        <v>460</v>
      </c>
      <c r="J591" s="66" t="s">
        <v>201</v>
      </c>
      <c r="K591" s="66">
        <v>10.199999999999999</v>
      </c>
      <c r="L591" s="297">
        <f t="shared" si="32"/>
        <v>200</v>
      </c>
      <c r="M591" s="219">
        <v>200</v>
      </c>
      <c r="N591" s="218" t="e">
        <f>IF(OR(M591="nio",M591="eigen dienst"),0,IF(M591&gt;0,M591*K591/O591,0))*VLOOKUP(B591,'2-Kosten per locatie'!$A$14:$C$34,3,FALSE)</f>
        <v>#DIV/0!</v>
      </c>
      <c r="O591" s="298">
        <f>IF(OR(M591="nio",M591="eigen dienst"),0,IF(M591&gt;0,VLOOKUP(H591,'3-Productie normen'!A:J,VLOOKUP(M591,'3-Productie normen'!$B$34:$C$35,2,FALSE),FALSE)))</f>
        <v>0</v>
      </c>
      <c r="P591" s="299" t="str">
        <f>VLOOKUP(H591,'3-Productie normen'!A:L,12,FALSE)</f>
        <v>V</v>
      </c>
      <c r="Q591" s="299"/>
      <c r="S591" s="300">
        <f t="shared" si="33"/>
        <v>2039.9999999999998</v>
      </c>
    </row>
    <row r="592" spans="1:19" ht="14.15" customHeight="1">
      <c r="A592" s="70">
        <v>592</v>
      </c>
      <c r="B592" s="66" t="s">
        <v>211</v>
      </c>
      <c r="C592" s="464" t="s">
        <v>483</v>
      </c>
      <c r="D592" s="464" t="s">
        <v>617</v>
      </c>
      <c r="E592" s="66" t="s">
        <v>587</v>
      </c>
      <c r="F592" s="66" t="s">
        <v>252</v>
      </c>
      <c r="G592" s="66" t="s">
        <v>413</v>
      </c>
      <c r="H592" s="66" t="s">
        <v>413</v>
      </c>
      <c r="I592" s="66" t="s">
        <v>70</v>
      </c>
      <c r="J592" s="66" t="s">
        <v>70</v>
      </c>
      <c r="K592" s="66">
        <v>103.5</v>
      </c>
      <c r="L592" s="297">
        <f t="shared" si="32"/>
        <v>200</v>
      </c>
      <c r="M592" s="219">
        <v>200</v>
      </c>
      <c r="N592" s="218" t="e">
        <f>IF(OR(M592="nio",M592="eigen dienst"),0,IF(M592&gt;0,M592*K592/O592,0))*VLOOKUP(B592,'2-Kosten per locatie'!$A$14:$C$34,3,FALSE)</f>
        <v>#DIV/0!</v>
      </c>
      <c r="O592" s="298">
        <f>IF(OR(M592="nio",M592="eigen dienst"),0,IF(M592&gt;0,VLOOKUP(H592,'3-Productie normen'!A:J,VLOOKUP(M592,'3-Productie normen'!$B$34:$C$35,2,FALSE),FALSE)))</f>
        <v>0</v>
      </c>
      <c r="P592" s="299" t="str">
        <f>VLOOKUP(H592,'3-Productie normen'!A:L,12,FALSE)</f>
        <v>V</v>
      </c>
      <c r="Q592" s="299"/>
      <c r="S592" s="300">
        <f t="shared" si="33"/>
        <v>20700</v>
      </c>
    </row>
    <row r="593" spans="1:19" ht="14.15" customHeight="1">
      <c r="A593" s="70">
        <v>593</v>
      </c>
      <c r="B593" s="66" t="s">
        <v>211</v>
      </c>
      <c r="C593" s="464" t="s">
        <v>483</v>
      </c>
      <c r="D593" s="464" t="s">
        <v>617</v>
      </c>
      <c r="E593" s="66" t="s">
        <v>587</v>
      </c>
      <c r="F593" s="66" t="s">
        <v>253</v>
      </c>
      <c r="G593" s="66" t="s">
        <v>412</v>
      </c>
      <c r="H593" s="66" t="s">
        <v>41</v>
      </c>
      <c r="I593" s="66" t="s">
        <v>461</v>
      </c>
      <c r="J593" s="66" t="s">
        <v>200</v>
      </c>
      <c r="K593" s="66">
        <v>6.3</v>
      </c>
      <c r="L593" s="297">
        <f t="shared" si="32"/>
        <v>200</v>
      </c>
      <c r="M593" s="219">
        <v>200</v>
      </c>
      <c r="N593" s="218" t="e">
        <f>IF(OR(M593="nio",M593="eigen dienst"),0,IF(M593&gt;0,M593*K593/O593,0))*VLOOKUP(B593,'2-Kosten per locatie'!$A$14:$C$34,3,FALSE)</f>
        <v>#DIV/0!</v>
      </c>
      <c r="O593" s="298">
        <f>IF(OR(M593="nio",M593="eigen dienst"),0,IF(M593&gt;0,VLOOKUP(H593,'3-Productie normen'!A:J,VLOOKUP(M593,'3-Productie normen'!$B$34:$C$35,2,FALSE),FALSE)))</f>
        <v>0</v>
      </c>
      <c r="P593" s="299" t="str">
        <f>VLOOKUP(H593,'3-Productie normen'!A:L,12,FALSE)</f>
        <v>V</v>
      </c>
      <c r="Q593" s="299"/>
      <c r="S593" s="300">
        <f t="shared" si="33"/>
        <v>1260</v>
      </c>
    </row>
    <row r="594" spans="1:19" ht="14.15" hidden="1" customHeight="1">
      <c r="A594" s="70">
        <v>594</v>
      </c>
      <c r="B594" s="66" t="s">
        <v>211</v>
      </c>
      <c r="C594" s="464" t="s">
        <v>483</v>
      </c>
      <c r="D594" s="464" t="s">
        <v>617</v>
      </c>
      <c r="E594" s="66" t="s">
        <v>587</v>
      </c>
      <c r="F594" s="66" t="s">
        <v>254</v>
      </c>
      <c r="G594" s="66" t="s">
        <v>411</v>
      </c>
      <c r="H594" s="66" t="s">
        <v>492</v>
      </c>
      <c r="I594" s="66" t="s">
        <v>70</v>
      </c>
      <c r="J594" s="66" t="s">
        <v>70</v>
      </c>
      <c r="K594" s="66">
        <v>4.4000000000000004</v>
      </c>
      <c r="L594" s="297">
        <f t="shared" si="32"/>
        <v>0</v>
      </c>
      <c r="M594" s="219" t="s">
        <v>491</v>
      </c>
      <c r="N594" s="218">
        <f>IF(OR(M594="nio",M594="eigen dienst"),0,IF(M594&gt;0,M594*K594/O594,0))*VLOOKUP(B594,'2-Kosten per locatie'!$A$14:$C$34,3,FALSE)</f>
        <v>0</v>
      </c>
      <c r="O594" s="298">
        <f>IF(OR(M594="nio",M594="eigen dienst"),0,IF(M594&gt;0,VLOOKUP(H594,'3-Productie normen'!A:J,VLOOKUP(M594,'3-Productie normen'!$B$34:$C$35,2,FALSE),FALSE)))</f>
        <v>0</v>
      </c>
      <c r="P594" s="299">
        <f>VLOOKUP(H594,'3-Productie normen'!A:L,12,FALSE)</f>
        <v>0</v>
      </c>
      <c r="Q594" s="299"/>
      <c r="S594" s="300">
        <f t="shared" si="33"/>
        <v>0</v>
      </c>
    </row>
    <row r="595" spans="1:19" ht="14.15" customHeight="1">
      <c r="A595" s="70">
        <v>595</v>
      </c>
      <c r="B595" s="66" t="s">
        <v>211</v>
      </c>
      <c r="C595" s="464" t="s">
        <v>483</v>
      </c>
      <c r="D595" s="464" t="s">
        <v>617</v>
      </c>
      <c r="E595" s="66" t="s">
        <v>587</v>
      </c>
      <c r="F595" s="66" t="s">
        <v>255</v>
      </c>
      <c r="G595" s="66" t="s">
        <v>406</v>
      </c>
      <c r="H595" s="66" t="s">
        <v>45</v>
      </c>
      <c r="I595" s="66" t="s">
        <v>462</v>
      </c>
      <c r="J595" s="66" t="s">
        <v>200</v>
      </c>
      <c r="K595" s="66">
        <v>88.1</v>
      </c>
      <c r="L595" s="297">
        <f t="shared" si="32"/>
        <v>200</v>
      </c>
      <c r="M595" s="219">
        <v>200</v>
      </c>
      <c r="N595" s="218" t="e">
        <f>IF(OR(M595="nio",M595="eigen dienst"),0,IF(M595&gt;0,M595*K595/O595,0))*VLOOKUP(B595,'2-Kosten per locatie'!$A$14:$C$34,3,FALSE)</f>
        <v>#DIV/0!</v>
      </c>
      <c r="O595" s="298">
        <f>IF(OR(M595="nio",M595="eigen dienst"),0,IF(M595&gt;0,VLOOKUP(H595,'3-Productie normen'!A:J,VLOOKUP(M595,'3-Productie normen'!$B$34:$C$35,2,FALSE),FALSE)))</f>
        <v>0</v>
      </c>
      <c r="P595" s="299" t="str">
        <f>VLOOKUP(H595,'3-Productie normen'!A:L,12,FALSE)</f>
        <v>L</v>
      </c>
      <c r="Q595" s="299"/>
      <c r="S595" s="300">
        <f t="shared" si="33"/>
        <v>17620</v>
      </c>
    </row>
    <row r="596" spans="1:19" ht="14.15" hidden="1" customHeight="1">
      <c r="A596" s="70">
        <v>596</v>
      </c>
      <c r="B596" s="66" t="s">
        <v>211</v>
      </c>
      <c r="C596" s="464" t="s">
        <v>483</v>
      </c>
      <c r="D596" s="464" t="s">
        <v>617</v>
      </c>
      <c r="E596" s="66" t="s">
        <v>587</v>
      </c>
      <c r="F596" s="66" t="s">
        <v>256</v>
      </c>
      <c r="G596" s="66" t="s">
        <v>411</v>
      </c>
      <c r="H596" s="66" t="s">
        <v>492</v>
      </c>
      <c r="I596" s="66" t="s">
        <v>70</v>
      </c>
      <c r="J596" s="66" t="s">
        <v>70</v>
      </c>
      <c r="K596" s="66">
        <v>4.8</v>
      </c>
      <c r="L596" s="297">
        <f t="shared" si="32"/>
        <v>0</v>
      </c>
      <c r="M596" s="219" t="s">
        <v>491</v>
      </c>
      <c r="N596" s="218">
        <f>IF(OR(M596="nio",M596="eigen dienst"),0,IF(M596&gt;0,M596*K596/O596,0))*VLOOKUP(B596,'2-Kosten per locatie'!$A$14:$C$34,3,FALSE)</f>
        <v>0</v>
      </c>
      <c r="O596" s="298">
        <f>IF(OR(M596="nio",M596="eigen dienst"),0,IF(M596&gt;0,VLOOKUP(H596,'3-Productie normen'!A:J,VLOOKUP(M596,'3-Productie normen'!$B$34:$C$35,2,FALSE),FALSE)))</f>
        <v>0</v>
      </c>
      <c r="P596" s="299">
        <f>VLOOKUP(H596,'3-Productie normen'!A:L,12,FALSE)</f>
        <v>0</v>
      </c>
      <c r="Q596" s="299"/>
      <c r="S596" s="300">
        <f t="shared" si="33"/>
        <v>0</v>
      </c>
    </row>
    <row r="597" spans="1:19" ht="14.15" customHeight="1">
      <c r="A597" s="70">
        <v>597</v>
      </c>
      <c r="B597" s="66" t="s">
        <v>211</v>
      </c>
      <c r="C597" s="464" t="s">
        <v>483</v>
      </c>
      <c r="D597" s="464" t="s">
        <v>617</v>
      </c>
      <c r="E597" s="66" t="s">
        <v>587</v>
      </c>
      <c r="F597" s="66" t="s">
        <v>257</v>
      </c>
      <c r="G597" s="66" t="s">
        <v>405</v>
      </c>
      <c r="H597" s="66" t="s">
        <v>39</v>
      </c>
      <c r="I597" s="66" t="s">
        <v>180</v>
      </c>
      <c r="J597" s="66" t="s">
        <v>201</v>
      </c>
      <c r="K597" s="66">
        <v>23.8</v>
      </c>
      <c r="L597" s="297">
        <f t="shared" si="32"/>
        <v>200</v>
      </c>
      <c r="M597" s="219">
        <v>200</v>
      </c>
      <c r="N597" s="218" t="e">
        <f>IF(OR(M597="nio",M597="eigen dienst"),0,IF(M597&gt;0,M597*K597/O597,0))*VLOOKUP(B597,'2-Kosten per locatie'!$A$14:$C$34,3,FALSE)</f>
        <v>#DIV/0!</v>
      </c>
      <c r="O597" s="298">
        <f>IF(OR(M597="nio",M597="eigen dienst"),0,IF(M597&gt;0,VLOOKUP(H597,'3-Productie normen'!A:J,VLOOKUP(M597,'3-Productie normen'!$B$34:$C$35,2,FALSE),FALSE)))</f>
        <v>0</v>
      </c>
      <c r="P597" s="299" t="str">
        <f>VLOOKUP(H597,'3-Productie normen'!A:L,12,FALSE)</f>
        <v>V</v>
      </c>
      <c r="Q597" s="299"/>
      <c r="S597" s="300">
        <f t="shared" si="33"/>
        <v>4760</v>
      </c>
    </row>
    <row r="598" spans="1:19" ht="14.15" hidden="1" customHeight="1">
      <c r="A598" s="70">
        <v>598</v>
      </c>
      <c r="B598" s="66" t="s">
        <v>211</v>
      </c>
      <c r="C598" s="464" t="s">
        <v>483</v>
      </c>
      <c r="D598" s="464" t="s">
        <v>617</v>
      </c>
      <c r="E598" s="66" t="s">
        <v>587</v>
      </c>
      <c r="F598" s="66" t="s">
        <v>223</v>
      </c>
      <c r="G598" s="66" t="s">
        <v>416</v>
      </c>
      <c r="H598" s="66" t="s">
        <v>492</v>
      </c>
      <c r="I598" s="66" t="s">
        <v>180</v>
      </c>
      <c r="J598" s="66" t="s">
        <v>201</v>
      </c>
      <c r="K598" s="66">
        <v>1.2</v>
      </c>
      <c r="L598" s="297">
        <f t="shared" si="32"/>
        <v>0</v>
      </c>
      <c r="M598" s="219" t="s">
        <v>491</v>
      </c>
      <c r="N598" s="218">
        <f>IF(OR(M598="nio",M598="eigen dienst"),0,IF(M598&gt;0,M598*K598/O598,0))*VLOOKUP(B598,'2-Kosten per locatie'!$A$14:$C$34,3,FALSE)</f>
        <v>0</v>
      </c>
      <c r="O598" s="298">
        <f>IF(OR(M598="nio",M598="eigen dienst"),0,IF(M598&gt;0,VLOOKUP(H598,'3-Productie normen'!A:J,VLOOKUP(M598,'3-Productie normen'!$B$34:$C$35,2,FALSE),FALSE)))</f>
        <v>0</v>
      </c>
      <c r="P598" s="299">
        <f>VLOOKUP(H598,'3-Productie normen'!A:L,12,FALSE)</f>
        <v>0</v>
      </c>
      <c r="Q598" s="299"/>
      <c r="S598" s="300">
        <f t="shared" si="33"/>
        <v>0</v>
      </c>
    </row>
    <row r="599" spans="1:19" ht="14.15" hidden="1" customHeight="1">
      <c r="A599" s="70">
        <v>599</v>
      </c>
      <c r="B599" s="66" t="s">
        <v>211</v>
      </c>
      <c r="C599" s="464" t="s">
        <v>483</v>
      </c>
      <c r="D599" s="464" t="s">
        <v>617</v>
      </c>
      <c r="E599" s="66" t="s">
        <v>587</v>
      </c>
      <c r="F599" s="66" t="s">
        <v>258</v>
      </c>
      <c r="G599" s="66" t="s">
        <v>415</v>
      </c>
      <c r="H599" s="66" t="s">
        <v>492</v>
      </c>
      <c r="I599" s="66" t="s">
        <v>461</v>
      </c>
      <c r="J599" s="66" t="s">
        <v>200</v>
      </c>
      <c r="K599" s="66">
        <v>1.8</v>
      </c>
      <c r="L599" s="297">
        <f t="shared" si="32"/>
        <v>0</v>
      </c>
      <c r="M599" s="219" t="s">
        <v>491</v>
      </c>
      <c r="N599" s="218">
        <f>IF(OR(M599="nio",M599="eigen dienst"),0,IF(M599&gt;0,M599*K599/O599,0))*VLOOKUP(B599,'2-Kosten per locatie'!$A$14:$C$34,3,FALSE)</f>
        <v>0</v>
      </c>
      <c r="O599" s="298">
        <f>IF(OR(M599="nio",M599="eigen dienst"),0,IF(M599&gt;0,VLOOKUP(H599,'3-Productie normen'!A:J,VLOOKUP(M599,'3-Productie normen'!$B$34:$C$35,2,FALSE),FALSE)))</f>
        <v>0</v>
      </c>
      <c r="P599" s="299">
        <f>VLOOKUP(H599,'3-Productie normen'!A:L,12,FALSE)</f>
        <v>0</v>
      </c>
      <c r="Q599" s="299"/>
      <c r="S599" s="300">
        <f t="shared" si="33"/>
        <v>0</v>
      </c>
    </row>
    <row r="600" spans="1:19" ht="14.15" hidden="1" customHeight="1">
      <c r="A600" s="70">
        <v>600</v>
      </c>
      <c r="B600" s="66" t="s">
        <v>211</v>
      </c>
      <c r="C600" s="464" t="s">
        <v>483</v>
      </c>
      <c r="D600" s="464" t="s">
        <v>617</v>
      </c>
      <c r="E600" s="66" t="s">
        <v>587</v>
      </c>
      <c r="F600" s="66" t="s">
        <v>259</v>
      </c>
      <c r="G600" s="66" t="s">
        <v>411</v>
      </c>
      <c r="H600" s="66" t="s">
        <v>492</v>
      </c>
      <c r="I600" s="66" t="s">
        <v>70</v>
      </c>
      <c r="J600" s="66" t="s">
        <v>70</v>
      </c>
      <c r="K600" s="66">
        <v>18.899999999999999</v>
      </c>
      <c r="L600" s="297">
        <f t="shared" si="32"/>
        <v>0</v>
      </c>
      <c r="M600" s="219" t="s">
        <v>491</v>
      </c>
      <c r="N600" s="218">
        <f>IF(OR(M600="nio",M600="eigen dienst"),0,IF(M600&gt;0,M600*K600/O600,0))*VLOOKUP(B600,'2-Kosten per locatie'!$A$14:$C$34,3,FALSE)</f>
        <v>0</v>
      </c>
      <c r="O600" s="298">
        <f>IF(OR(M600="nio",M600="eigen dienst"),0,IF(M600&gt;0,VLOOKUP(H600,'3-Productie normen'!A:J,VLOOKUP(M600,'3-Productie normen'!$B$34:$C$35,2,FALSE),FALSE)))</f>
        <v>0</v>
      </c>
      <c r="P600" s="299">
        <f>VLOOKUP(H600,'3-Productie normen'!A:L,12,FALSE)</f>
        <v>0</v>
      </c>
      <c r="Q600" s="299"/>
      <c r="S600" s="300">
        <f t="shared" si="33"/>
        <v>0</v>
      </c>
    </row>
    <row r="601" spans="1:19" ht="14.15" customHeight="1">
      <c r="A601" s="70">
        <v>601</v>
      </c>
      <c r="B601" s="66" t="s">
        <v>211</v>
      </c>
      <c r="C601" s="464" t="s">
        <v>483</v>
      </c>
      <c r="D601" s="464" t="s">
        <v>617</v>
      </c>
      <c r="E601" s="66" t="s">
        <v>587</v>
      </c>
      <c r="F601" s="66" t="s">
        <v>260</v>
      </c>
      <c r="G601" s="66" t="s">
        <v>407</v>
      </c>
      <c r="H601" s="66" t="s">
        <v>37</v>
      </c>
      <c r="I601" s="66" t="s">
        <v>463</v>
      </c>
      <c r="J601" s="66" t="s">
        <v>179</v>
      </c>
      <c r="K601" s="66">
        <v>5.6</v>
      </c>
      <c r="L601" s="297">
        <f t="shared" si="32"/>
        <v>200</v>
      </c>
      <c r="M601" s="219">
        <v>200</v>
      </c>
      <c r="N601" s="218" t="e">
        <f>IF(OR(M601="nio",M601="eigen dienst"),0,IF(M601&gt;0,M601*K601/O601,0))*VLOOKUP(B601,'2-Kosten per locatie'!$A$14:$C$34,3,FALSE)</f>
        <v>#DIV/0!</v>
      </c>
      <c r="O601" s="298">
        <f>IF(OR(M601="nio",M601="eigen dienst"),0,IF(M601&gt;0,VLOOKUP(H601,'3-Productie normen'!A:J,VLOOKUP(M601,'3-Productie normen'!$B$34:$C$35,2,FALSE),FALSE)))</f>
        <v>0</v>
      </c>
      <c r="P601" s="299" t="str">
        <f>VLOOKUP(H601,'3-Productie normen'!A:L,12,FALSE)</f>
        <v>S</v>
      </c>
      <c r="Q601" s="299"/>
      <c r="S601" s="300">
        <f t="shared" si="33"/>
        <v>1120</v>
      </c>
    </row>
    <row r="602" spans="1:19" ht="14.15" customHeight="1">
      <c r="A602" s="70">
        <v>602</v>
      </c>
      <c r="B602" s="66" t="s">
        <v>211</v>
      </c>
      <c r="C602" s="464" t="s">
        <v>483</v>
      </c>
      <c r="D602" s="464" t="s">
        <v>617</v>
      </c>
      <c r="E602" s="66" t="s">
        <v>587</v>
      </c>
      <c r="F602" s="66" t="s">
        <v>261</v>
      </c>
      <c r="G602" s="66" t="s">
        <v>408</v>
      </c>
      <c r="H602" s="66" t="s">
        <v>469</v>
      </c>
      <c r="I602" s="66" t="s">
        <v>180</v>
      </c>
      <c r="J602" s="66" t="s">
        <v>201</v>
      </c>
      <c r="K602" s="66">
        <v>65.099999999999994</v>
      </c>
      <c r="L602" s="297">
        <f t="shared" si="32"/>
        <v>200</v>
      </c>
      <c r="M602" s="219">
        <v>200</v>
      </c>
      <c r="N602" s="218" t="e">
        <f>IF(OR(M602="nio",M602="eigen dienst"),0,IF(M602&gt;0,M602*K602/O602,0))*VLOOKUP(B602,'2-Kosten per locatie'!$A$14:$C$34,3,FALSE)</f>
        <v>#DIV/0!</v>
      </c>
      <c r="O602" s="298">
        <f>IF(OR(M602="nio",M602="eigen dienst"),0,IF(M602&gt;0,VLOOKUP(H602,'3-Productie normen'!A:J,VLOOKUP(M602,'3-Productie normen'!$B$34:$C$35,2,FALSE),FALSE)))</f>
        <v>0</v>
      </c>
      <c r="P602" s="299" t="str">
        <f>VLOOKUP(H602,'3-Productie normen'!A:L,12,FALSE)</f>
        <v>L</v>
      </c>
      <c r="Q602" s="299"/>
      <c r="S602" s="300">
        <f t="shared" si="33"/>
        <v>13019.999999999998</v>
      </c>
    </row>
    <row r="603" spans="1:19" ht="14.15" customHeight="1">
      <c r="A603" s="70">
        <v>603</v>
      </c>
      <c r="B603" s="66" t="s">
        <v>211</v>
      </c>
      <c r="C603" s="464" t="s">
        <v>483</v>
      </c>
      <c r="D603" s="464" t="s">
        <v>617</v>
      </c>
      <c r="E603" s="66" t="s">
        <v>587</v>
      </c>
      <c r="F603" s="66" t="s">
        <v>262</v>
      </c>
      <c r="G603" s="66" t="s">
        <v>408</v>
      </c>
      <c r="H603" s="66" t="s">
        <v>469</v>
      </c>
      <c r="I603" s="66" t="s">
        <v>180</v>
      </c>
      <c r="J603" s="66" t="s">
        <v>201</v>
      </c>
      <c r="K603" s="66">
        <v>65.099999999999994</v>
      </c>
      <c r="L603" s="297">
        <f t="shared" si="32"/>
        <v>200</v>
      </c>
      <c r="M603" s="219">
        <v>200</v>
      </c>
      <c r="N603" s="218" t="e">
        <f>IF(OR(M603="nio",M603="eigen dienst"),0,IF(M603&gt;0,M603*K603/O603,0))*VLOOKUP(B603,'2-Kosten per locatie'!$A$14:$C$34,3,FALSE)</f>
        <v>#DIV/0!</v>
      </c>
      <c r="O603" s="298">
        <f>IF(OR(M603="nio",M603="eigen dienst"),0,IF(M603&gt;0,VLOOKUP(H603,'3-Productie normen'!A:J,VLOOKUP(M603,'3-Productie normen'!$B$34:$C$35,2,FALSE),FALSE)))</f>
        <v>0</v>
      </c>
      <c r="P603" s="299" t="str">
        <f>VLOOKUP(H603,'3-Productie normen'!A:L,12,FALSE)</f>
        <v>L</v>
      </c>
      <c r="Q603" s="299"/>
      <c r="S603" s="300">
        <f t="shared" si="33"/>
        <v>13019.999999999998</v>
      </c>
    </row>
    <row r="604" spans="1:19" ht="14.15" customHeight="1">
      <c r="A604" s="70">
        <v>604</v>
      </c>
      <c r="B604" s="66" t="s">
        <v>211</v>
      </c>
      <c r="C604" s="464" t="s">
        <v>483</v>
      </c>
      <c r="D604" s="464" t="s">
        <v>617</v>
      </c>
      <c r="E604" s="66" t="s">
        <v>587</v>
      </c>
      <c r="F604" s="66" t="s">
        <v>263</v>
      </c>
      <c r="G604" s="66" t="s">
        <v>407</v>
      </c>
      <c r="H604" s="66" t="s">
        <v>37</v>
      </c>
      <c r="I604" s="66" t="s">
        <v>463</v>
      </c>
      <c r="J604" s="66" t="s">
        <v>179</v>
      </c>
      <c r="K604" s="66">
        <v>5.5</v>
      </c>
      <c r="L604" s="297">
        <f t="shared" si="32"/>
        <v>200</v>
      </c>
      <c r="M604" s="219">
        <v>200</v>
      </c>
      <c r="N604" s="218" t="e">
        <f>IF(OR(M604="nio",M604="eigen dienst"),0,IF(M604&gt;0,M604*K604/O604,0))*VLOOKUP(B604,'2-Kosten per locatie'!$A$14:$C$34,3,FALSE)</f>
        <v>#DIV/0!</v>
      </c>
      <c r="O604" s="298">
        <f>IF(OR(M604="nio",M604="eigen dienst"),0,IF(M604&gt;0,VLOOKUP(H604,'3-Productie normen'!A:J,VLOOKUP(M604,'3-Productie normen'!$B$34:$C$35,2,FALSE),FALSE)))</f>
        <v>0</v>
      </c>
      <c r="P604" s="299" t="str">
        <f>VLOOKUP(H604,'3-Productie normen'!A:L,12,FALSE)</f>
        <v>S</v>
      </c>
      <c r="Q604" s="299"/>
      <c r="S604" s="300">
        <f t="shared" si="33"/>
        <v>1100</v>
      </c>
    </row>
    <row r="605" spans="1:19" ht="14.15" hidden="1" customHeight="1">
      <c r="A605" s="70">
        <v>605</v>
      </c>
      <c r="B605" s="66" t="s">
        <v>211</v>
      </c>
      <c r="C605" s="464" t="s">
        <v>483</v>
      </c>
      <c r="D605" s="464" t="s">
        <v>617</v>
      </c>
      <c r="E605" s="66" t="s">
        <v>587</v>
      </c>
      <c r="F605" s="66" t="s">
        <v>264</v>
      </c>
      <c r="G605" s="66" t="s">
        <v>424</v>
      </c>
      <c r="H605" s="66" t="s">
        <v>492</v>
      </c>
      <c r="I605" s="66" t="s">
        <v>72</v>
      </c>
      <c r="J605" s="66" t="s">
        <v>200</v>
      </c>
      <c r="K605" s="66">
        <v>16.100000000000001</v>
      </c>
      <c r="L605" s="297">
        <f t="shared" si="32"/>
        <v>0</v>
      </c>
      <c r="M605" s="219" t="s">
        <v>491</v>
      </c>
      <c r="N605" s="218">
        <f>IF(OR(M605="nio",M605="eigen dienst"),0,IF(M605&gt;0,M605*K605/O605,0))*VLOOKUP(B605,'2-Kosten per locatie'!$A$14:$C$34,3,FALSE)</f>
        <v>0</v>
      </c>
      <c r="O605" s="298">
        <f>IF(OR(M605="nio",M605="eigen dienst"),0,IF(M605&gt;0,VLOOKUP(H605,'3-Productie normen'!A:J,VLOOKUP(M605,'3-Productie normen'!$B$34:$C$35,2,FALSE),FALSE)))</f>
        <v>0</v>
      </c>
      <c r="P605" s="299">
        <f>VLOOKUP(H605,'3-Productie normen'!A:L,12,FALSE)</f>
        <v>0</v>
      </c>
      <c r="Q605" s="299"/>
      <c r="S605" s="300">
        <f t="shared" si="33"/>
        <v>0</v>
      </c>
    </row>
    <row r="606" spans="1:19" ht="14.15" customHeight="1">
      <c r="A606" s="70">
        <v>606</v>
      </c>
      <c r="B606" s="66" t="s">
        <v>211</v>
      </c>
      <c r="C606" s="464" t="s">
        <v>483</v>
      </c>
      <c r="D606" s="464" t="s">
        <v>617</v>
      </c>
      <c r="E606" s="66" t="s">
        <v>587</v>
      </c>
      <c r="F606" s="66" t="s">
        <v>270</v>
      </c>
      <c r="G606" s="66" t="s">
        <v>407</v>
      </c>
      <c r="H606" s="66" t="s">
        <v>37</v>
      </c>
      <c r="I606" s="66" t="s">
        <v>461</v>
      </c>
      <c r="J606" s="66" t="s">
        <v>179</v>
      </c>
      <c r="K606" s="66">
        <v>1.4</v>
      </c>
      <c r="L606" s="297">
        <f t="shared" si="32"/>
        <v>200</v>
      </c>
      <c r="M606" s="219">
        <v>200</v>
      </c>
      <c r="N606" s="218" t="e">
        <f>IF(OR(M606="nio",M606="eigen dienst"),0,IF(M606&gt;0,M606*K606/O606,0))*VLOOKUP(B606,'2-Kosten per locatie'!$A$14:$C$34,3,FALSE)</f>
        <v>#DIV/0!</v>
      </c>
      <c r="O606" s="298">
        <f>IF(OR(M606="nio",M606="eigen dienst"),0,IF(M606&gt;0,VLOOKUP(H606,'3-Productie normen'!A:J,VLOOKUP(M606,'3-Productie normen'!$B$34:$C$35,2,FALSE),FALSE)))</f>
        <v>0</v>
      </c>
      <c r="P606" s="299" t="str">
        <f>VLOOKUP(H606,'3-Productie normen'!A:L,12,FALSE)</f>
        <v>S</v>
      </c>
      <c r="Q606" s="299"/>
      <c r="S606" s="300">
        <f t="shared" si="33"/>
        <v>280</v>
      </c>
    </row>
    <row r="607" spans="1:19" ht="14.15" customHeight="1">
      <c r="A607" s="70">
        <v>607</v>
      </c>
      <c r="B607" s="66" t="s">
        <v>211</v>
      </c>
      <c r="C607" s="464" t="s">
        <v>483</v>
      </c>
      <c r="D607" s="464" t="s">
        <v>617</v>
      </c>
      <c r="E607" s="66" t="s">
        <v>587</v>
      </c>
      <c r="F607" s="66" t="s">
        <v>271</v>
      </c>
      <c r="G607" s="66" t="s">
        <v>409</v>
      </c>
      <c r="H607" s="66" t="s">
        <v>35</v>
      </c>
      <c r="I607" s="66" t="s">
        <v>180</v>
      </c>
      <c r="J607" s="66" t="s">
        <v>201</v>
      </c>
      <c r="K607" s="66">
        <v>14.9</v>
      </c>
      <c r="L607" s="297">
        <f t="shared" si="32"/>
        <v>200</v>
      </c>
      <c r="M607" s="219">
        <v>200</v>
      </c>
      <c r="N607" s="218" t="e">
        <f>IF(OR(M607="nio",M607="eigen dienst"),0,IF(M607&gt;0,M607*K607/O607,0))*VLOOKUP(B607,'2-Kosten per locatie'!$A$14:$C$34,3,FALSE)</f>
        <v>#DIV/0!</v>
      </c>
      <c r="O607" s="298">
        <f>IF(OR(M607="nio",M607="eigen dienst"),0,IF(M607&gt;0,VLOOKUP(H607,'3-Productie normen'!A:J,VLOOKUP(M607,'3-Productie normen'!$B$34:$C$35,2,FALSE),FALSE)))</f>
        <v>0</v>
      </c>
      <c r="P607" s="299" t="str">
        <f>VLOOKUP(H607,'3-Productie normen'!A:L,12,FALSE)</f>
        <v>B</v>
      </c>
      <c r="Q607" s="299"/>
      <c r="S607" s="300">
        <f t="shared" si="33"/>
        <v>2980</v>
      </c>
    </row>
    <row r="608" spans="1:19" ht="14.15" customHeight="1">
      <c r="A608" s="70">
        <v>608</v>
      </c>
      <c r="B608" s="66" t="s">
        <v>211</v>
      </c>
      <c r="C608" s="464" t="s">
        <v>483</v>
      </c>
      <c r="D608" s="464" t="s">
        <v>617</v>
      </c>
      <c r="E608" s="66" t="s">
        <v>587</v>
      </c>
      <c r="F608" s="66" t="s">
        <v>272</v>
      </c>
      <c r="G608" s="66" t="s">
        <v>405</v>
      </c>
      <c r="H608" s="66" t="s">
        <v>39</v>
      </c>
      <c r="I608" s="66" t="s">
        <v>461</v>
      </c>
      <c r="J608" s="66" t="s">
        <v>200</v>
      </c>
      <c r="K608" s="66">
        <v>3.5</v>
      </c>
      <c r="L608" s="297">
        <f t="shared" si="32"/>
        <v>200</v>
      </c>
      <c r="M608" s="219">
        <v>200</v>
      </c>
      <c r="N608" s="218" t="e">
        <f>IF(OR(M608="nio",M608="eigen dienst"),0,IF(M608&gt;0,M608*K608/O608,0))*VLOOKUP(B608,'2-Kosten per locatie'!$A$14:$C$34,3,FALSE)</f>
        <v>#DIV/0!</v>
      </c>
      <c r="O608" s="298">
        <f>IF(OR(M608="nio",M608="eigen dienst"),0,IF(M608&gt;0,VLOOKUP(H608,'3-Productie normen'!A:J,VLOOKUP(M608,'3-Productie normen'!$B$34:$C$35,2,FALSE),FALSE)))</f>
        <v>0</v>
      </c>
      <c r="P608" s="299" t="str">
        <f>VLOOKUP(H608,'3-Productie normen'!A:L,12,FALSE)</f>
        <v>V</v>
      </c>
      <c r="Q608" s="299"/>
      <c r="S608" s="300">
        <f t="shared" si="33"/>
        <v>700</v>
      </c>
    </row>
    <row r="609" spans="1:19" ht="14.15" customHeight="1">
      <c r="A609" s="70">
        <v>609</v>
      </c>
      <c r="B609" s="66" t="s">
        <v>211</v>
      </c>
      <c r="C609" s="464" t="s">
        <v>483</v>
      </c>
      <c r="D609" s="464" t="s">
        <v>617</v>
      </c>
      <c r="E609" s="66" t="s">
        <v>587</v>
      </c>
      <c r="F609" s="66" t="s">
        <v>265</v>
      </c>
      <c r="G609" s="66" t="s">
        <v>408</v>
      </c>
      <c r="H609" s="66" t="s">
        <v>469</v>
      </c>
      <c r="I609" s="66" t="s">
        <v>180</v>
      </c>
      <c r="J609" s="66" t="s">
        <v>201</v>
      </c>
      <c r="K609" s="66">
        <v>63.2</v>
      </c>
      <c r="L609" s="297">
        <f t="shared" si="32"/>
        <v>200</v>
      </c>
      <c r="M609" s="219">
        <v>200</v>
      </c>
      <c r="N609" s="218" t="e">
        <f>IF(OR(M609="nio",M609="eigen dienst"),0,IF(M609&gt;0,M609*K609/O609,0))*VLOOKUP(B609,'2-Kosten per locatie'!$A$14:$C$34,3,FALSE)</f>
        <v>#DIV/0!</v>
      </c>
      <c r="O609" s="298">
        <f>IF(OR(M609="nio",M609="eigen dienst"),0,IF(M609&gt;0,VLOOKUP(H609,'3-Productie normen'!A:J,VLOOKUP(M609,'3-Productie normen'!$B$34:$C$35,2,FALSE),FALSE)))</f>
        <v>0</v>
      </c>
      <c r="P609" s="299" t="str">
        <f>VLOOKUP(H609,'3-Productie normen'!A:L,12,FALSE)</f>
        <v>L</v>
      </c>
      <c r="Q609" s="299"/>
      <c r="S609" s="300">
        <f t="shared" si="33"/>
        <v>12640</v>
      </c>
    </row>
    <row r="610" spans="1:19" ht="14.15" customHeight="1">
      <c r="A610" s="70">
        <v>610</v>
      </c>
      <c r="B610" s="66" t="s">
        <v>211</v>
      </c>
      <c r="C610" s="464" t="s">
        <v>483</v>
      </c>
      <c r="D610" s="464" t="s">
        <v>617</v>
      </c>
      <c r="E610" s="66" t="s">
        <v>587</v>
      </c>
      <c r="F610" s="66" t="s">
        <v>273</v>
      </c>
      <c r="G610" s="66" t="s">
        <v>405</v>
      </c>
      <c r="H610" s="66" t="s">
        <v>39</v>
      </c>
      <c r="I610" s="66" t="s">
        <v>180</v>
      </c>
      <c r="J610" s="66" t="s">
        <v>201</v>
      </c>
      <c r="K610" s="66">
        <v>49.8</v>
      </c>
      <c r="L610" s="297">
        <f t="shared" si="32"/>
        <v>200</v>
      </c>
      <c r="M610" s="219">
        <v>200</v>
      </c>
      <c r="N610" s="218" t="e">
        <f>IF(OR(M610="nio",M610="eigen dienst"),0,IF(M610&gt;0,M610*K610/O610,0))*VLOOKUP(B610,'2-Kosten per locatie'!$A$14:$C$34,3,FALSE)</f>
        <v>#DIV/0!</v>
      </c>
      <c r="O610" s="298">
        <f>IF(OR(M610="nio",M610="eigen dienst"),0,IF(M610&gt;0,VLOOKUP(H610,'3-Productie normen'!A:J,VLOOKUP(M610,'3-Productie normen'!$B$34:$C$35,2,FALSE),FALSE)))</f>
        <v>0</v>
      </c>
      <c r="P610" s="299" t="str">
        <f>VLOOKUP(H610,'3-Productie normen'!A:L,12,FALSE)</f>
        <v>V</v>
      </c>
      <c r="Q610" s="299"/>
      <c r="S610" s="300">
        <f t="shared" si="33"/>
        <v>9960</v>
      </c>
    </row>
    <row r="611" spans="1:19" ht="14.15" customHeight="1">
      <c r="A611" s="70">
        <v>611</v>
      </c>
      <c r="B611" s="66" t="s">
        <v>211</v>
      </c>
      <c r="C611" s="464" t="s">
        <v>483</v>
      </c>
      <c r="D611" s="464" t="s">
        <v>617</v>
      </c>
      <c r="E611" s="66" t="s">
        <v>587</v>
      </c>
      <c r="F611" s="66" t="s">
        <v>224</v>
      </c>
      <c r="G611" s="66" t="s">
        <v>408</v>
      </c>
      <c r="H611" s="66" t="s">
        <v>469</v>
      </c>
      <c r="I611" s="66" t="s">
        <v>180</v>
      </c>
      <c r="J611" s="66" t="s">
        <v>201</v>
      </c>
      <c r="K611" s="66">
        <v>63.2</v>
      </c>
      <c r="L611" s="297">
        <f t="shared" si="32"/>
        <v>200</v>
      </c>
      <c r="M611" s="219">
        <v>200</v>
      </c>
      <c r="N611" s="218" t="e">
        <f>IF(OR(M611="nio",M611="eigen dienst"),0,IF(M611&gt;0,M611*K611/O611,0))*VLOOKUP(B611,'2-Kosten per locatie'!$A$14:$C$34,3,FALSE)</f>
        <v>#DIV/0!</v>
      </c>
      <c r="O611" s="298">
        <f>IF(OR(M611="nio",M611="eigen dienst"),0,IF(M611&gt;0,VLOOKUP(H611,'3-Productie normen'!A:J,VLOOKUP(M611,'3-Productie normen'!$B$34:$C$35,2,FALSE),FALSE)))</f>
        <v>0</v>
      </c>
      <c r="P611" s="299" t="str">
        <f>VLOOKUP(H611,'3-Productie normen'!A:L,12,FALSE)</f>
        <v>L</v>
      </c>
      <c r="Q611" s="299"/>
      <c r="S611" s="300">
        <f t="shared" si="33"/>
        <v>12640</v>
      </c>
    </row>
    <row r="612" spans="1:19" ht="14.15" customHeight="1">
      <c r="A612" s="70">
        <v>612</v>
      </c>
      <c r="B612" s="66" t="s">
        <v>211</v>
      </c>
      <c r="C612" s="464" t="s">
        <v>483</v>
      </c>
      <c r="D612" s="464" t="s">
        <v>617</v>
      </c>
      <c r="E612" s="66" t="s">
        <v>587</v>
      </c>
      <c r="F612" s="66" t="s">
        <v>225</v>
      </c>
      <c r="G612" s="66" t="s">
        <v>408</v>
      </c>
      <c r="H612" s="66" t="s">
        <v>469</v>
      </c>
      <c r="I612" s="66" t="s">
        <v>180</v>
      </c>
      <c r="J612" s="66" t="s">
        <v>201</v>
      </c>
      <c r="K612" s="66">
        <v>63.2</v>
      </c>
      <c r="L612" s="297">
        <f t="shared" si="32"/>
        <v>200</v>
      </c>
      <c r="M612" s="219">
        <v>200</v>
      </c>
      <c r="N612" s="218" t="e">
        <f>IF(OR(M612="nio",M612="eigen dienst"),0,IF(M612&gt;0,M612*K612/O612,0))*VLOOKUP(B612,'2-Kosten per locatie'!$A$14:$C$34,3,FALSE)</f>
        <v>#DIV/0!</v>
      </c>
      <c r="O612" s="298">
        <f>IF(OR(M612="nio",M612="eigen dienst"),0,IF(M612&gt;0,VLOOKUP(H612,'3-Productie normen'!A:J,VLOOKUP(M612,'3-Productie normen'!$B$34:$C$35,2,FALSE),FALSE)))</f>
        <v>0</v>
      </c>
      <c r="P612" s="299" t="str">
        <f>VLOOKUP(H612,'3-Productie normen'!A:L,12,FALSE)</f>
        <v>L</v>
      </c>
      <c r="Q612" s="299"/>
      <c r="S612" s="300">
        <f t="shared" si="33"/>
        <v>12640</v>
      </c>
    </row>
    <row r="613" spans="1:19" ht="14.15" customHeight="1">
      <c r="A613" s="70">
        <v>613</v>
      </c>
      <c r="B613" s="66" t="s">
        <v>211</v>
      </c>
      <c r="C613" s="464" t="s">
        <v>483</v>
      </c>
      <c r="D613" s="464" t="s">
        <v>617</v>
      </c>
      <c r="E613" s="66" t="s">
        <v>587</v>
      </c>
      <c r="F613" s="66" t="s">
        <v>226</v>
      </c>
      <c r="G613" s="66" t="s">
        <v>407</v>
      </c>
      <c r="H613" s="66" t="s">
        <v>37</v>
      </c>
      <c r="I613" s="66" t="s">
        <v>463</v>
      </c>
      <c r="J613" s="66" t="s">
        <v>179</v>
      </c>
      <c r="K613" s="66">
        <v>7.6</v>
      </c>
      <c r="L613" s="297">
        <f t="shared" si="32"/>
        <v>200</v>
      </c>
      <c r="M613" s="219">
        <v>200</v>
      </c>
      <c r="N613" s="218" t="e">
        <f>IF(OR(M613="nio",M613="eigen dienst"),0,IF(M613&gt;0,M613*K613/O613,0))*VLOOKUP(B613,'2-Kosten per locatie'!$A$14:$C$34,3,FALSE)</f>
        <v>#DIV/0!</v>
      </c>
      <c r="O613" s="298">
        <f>IF(OR(M613="nio",M613="eigen dienst"),0,IF(M613&gt;0,VLOOKUP(H613,'3-Productie normen'!A:J,VLOOKUP(M613,'3-Productie normen'!$B$34:$C$35,2,FALSE),FALSE)))</f>
        <v>0</v>
      </c>
      <c r="P613" s="299" t="str">
        <f>VLOOKUP(H613,'3-Productie normen'!A:L,12,FALSE)</f>
        <v>S</v>
      </c>
      <c r="Q613" s="299"/>
      <c r="S613" s="300">
        <f t="shared" si="33"/>
        <v>1520</v>
      </c>
    </row>
    <row r="614" spans="1:19" ht="14.15" customHeight="1">
      <c r="A614" s="70">
        <v>614</v>
      </c>
      <c r="B614" s="66" t="s">
        <v>211</v>
      </c>
      <c r="C614" s="464" t="s">
        <v>483</v>
      </c>
      <c r="D614" s="464" t="s">
        <v>617</v>
      </c>
      <c r="E614" s="66" t="s">
        <v>587</v>
      </c>
      <c r="F614" s="66" t="s">
        <v>227</v>
      </c>
      <c r="G614" s="66" t="s">
        <v>407</v>
      </c>
      <c r="H614" s="66" t="s">
        <v>37</v>
      </c>
      <c r="I614" s="66" t="s">
        <v>463</v>
      </c>
      <c r="J614" s="66" t="s">
        <v>179</v>
      </c>
      <c r="K614" s="66">
        <v>7.6</v>
      </c>
      <c r="L614" s="297">
        <f t="shared" si="32"/>
        <v>200</v>
      </c>
      <c r="M614" s="219">
        <v>200</v>
      </c>
      <c r="N614" s="218" t="e">
        <f>IF(OR(M614="nio",M614="eigen dienst"),0,IF(M614&gt;0,M614*K614/O614,0))*VLOOKUP(B614,'2-Kosten per locatie'!$A$14:$C$34,3,FALSE)</f>
        <v>#DIV/0!</v>
      </c>
      <c r="O614" s="298">
        <f>IF(OR(M614="nio",M614="eigen dienst"),0,IF(M614&gt;0,VLOOKUP(H614,'3-Productie normen'!A:J,VLOOKUP(M614,'3-Productie normen'!$B$34:$C$35,2,FALSE),FALSE)))</f>
        <v>0</v>
      </c>
      <c r="P614" s="299" t="str">
        <f>VLOOKUP(H614,'3-Productie normen'!A:L,12,FALSE)</f>
        <v>S</v>
      </c>
      <c r="Q614" s="299"/>
      <c r="S614" s="300">
        <f t="shared" si="33"/>
        <v>1520</v>
      </c>
    </row>
    <row r="615" spans="1:19" ht="14.15" customHeight="1">
      <c r="A615" s="70">
        <v>615</v>
      </c>
      <c r="B615" s="66" t="s">
        <v>213</v>
      </c>
      <c r="C615" s="464" t="s">
        <v>485</v>
      </c>
      <c r="D615" s="464" t="s">
        <v>617</v>
      </c>
      <c r="E615" s="66" t="s">
        <v>587</v>
      </c>
      <c r="F615" s="66" t="s">
        <v>220</v>
      </c>
      <c r="G615" s="66" t="s">
        <v>47</v>
      </c>
      <c r="H615" s="66" t="s">
        <v>47</v>
      </c>
      <c r="I615" s="66" t="s">
        <v>460</v>
      </c>
      <c r="J615" s="66" t="s">
        <v>201</v>
      </c>
      <c r="K615" s="66">
        <v>9.1999999999999993</v>
      </c>
      <c r="L615" s="297">
        <f t="shared" si="32"/>
        <v>200</v>
      </c>
      <c r="M615" s="219">
        <v>200</v>
      </c>
      <c r="N615" s="218" t="e">
        <f>IF(OR(M615="nio",M615="eigen dienst"),0,IF(M615&gt;0,M615*K615/O615,0))*VLOOKUP(B615,'2-Kosten per locatie'!$A$14:$C$34,3,FALSE)</f>
        <v>#DIV/0!</v>
      </c>
      <c r="O615" s="298">
        <f>IF(OR(M615="nio",M615="eigen dienst"),0,IF(M615&gt;0,VLOOKUP(H615,'3-Productie normen'!A:J,VLOOKUP(M615,'3-Productie normen'!$B$34:$C$35,2,FALSE),FALSE)))</f>
        <v>0</v>
      </c>
      <c r="P615" s="299" t="str">
        <f>VLOOKUP(H615,'3-Productie normen'!A:L,12,FALSE)</f>
        <v>V</v>
      </c>
      <c r="Q615" s="299"/>
      <c r="S615" s="300">
        <f t="shared" si="33"/>
        <v>1839.9999999999998</v>
      </c>
    </row>
    <row r="616" spans="1:19" ht="14.15" customHeight="1">
      <c r="A616" s="70">
        <v>616</v>
      </c>
      <c r="B616" s="66" t="s">
        <v>213</v>
      </c>
      <c r="C616" s="464" t="s">
        <v>485</v>
      </c>
      <c r="D616" s="464" t="s">
        <v>617</v>
      </c>
      <c r="E616" s="66" t="s">
        <v>587</v>
      </c>
      <c r="F616" s="66" t="s">
        <v>228</v>
      </c>
      <c r="G616" s="66" t="s">
        <v>407</v>
      </c>
      <c r="H616" s="66" t="s">
        <v>37</v>
      </c>
      <c r="I616" s="66" t="s">
        <v>463</v>
      </c>
      <c r="J616" s="66" t="s">
        <v>179</v>
      </c>
      <c r="K616" s="66">
        <v>4.2</v>
      </c>
      <c r="L616" s="297">
        <f t="shared" si="32"/>
        <v>200</v>
      </c>
      <c r="M616" s="219">
        <v>200</v>
      </c>
      <c r="N616" s="218" t="e">
        <f>IF(OR(M616="nio",M616="eigen dienst"),0,IF(M616&gt;0,M616*K616/O616,0))*VLOOKUP(B616,'2-Kosten per locatie'!$A$14:$C$34,3,FALSE)</f>
        <v>#DIV/0!</v>
      </c>
      <c r="O616" s="298">
        <f>IF(OR(M616="nio",M616="eigen dienst"),0,IF(M616&gt;0,VLOOKUP(H616,'3-Productie normen'!A:J,VLOOKUP(M616,'3-Productie normen'!$B$34:$C$35,2,FALSE),FALSE)))</f>
        <v>0</v>
      </c>
      <c r="P616" s="299" t="str">
        <f>VLOOKUP(H616,'3-Productie normen'!A:L,12,FALSE)</f>
        <v>S</v>
      </c>
      <c r="Q616" s="299"/>
      <c r="S616" s="300">
        <f t="shared" si="33"/>
        <v>840</v>
      </c>
    </row>
    <row r="617" spans="1:19" ht="14.15" customHeight="1">
      <c r="A617" s="70">
        <v>617</v>
      </c>
      <c r="B617" s="66" t="s">
        <v>213</v>
      </c>
      <c r="C617" s="464" t="s">
        <v>485</v>
      </c>
      <c r="D617" s="464" t="s">
        <v>617</v>
      </c>
      <c r="E617" s="66" t="s">
        <v>587</v>
      </c>
      <c r="F617" s="66" t="s">
        <v>229</v>
      </c>
      <c r="G617" s="66" t="s">
        <v>407</v>
      </c>
      <c r="H617" s="66" t="s">
        <v>37</v>
      </c>
      <c r="I617" s="66" t="s">
        <v>463</v>
      </c>
      <c r="J617" s="66" t="s">
        <v>179</v>
      </c>
      <c r="K617" s="66">
        <v>4.2</v>
      </c>
      <c r="L617" s="297">
        <f t="shared" si="32"/>
        <v>200</v>
      </c>
      <c r="M617" s="219">
        <v>200</v>
      </c>
      <c r="N617" s="218" t="e">
        <f>IF(OR(M617="nio",M617="eigen dienst"),0,IF(M617&gt;0,M617*K617/O617,0))*VLOOKUP(B617,'2-Kosten per locatie'!$A$14:$C$34,3,FALSE)</f>
        <v>#DIV/0!</v>
      </c>
      <c r="O617" s="298">
        <f>IF(OR(M617="nio",M617="eigen dienst"),0,IF(M617&gt;0,VLOOKUP(H617,'3-Productie normen'!A:J,VLOOKUP(M617,'3-Productie normen'!$B$34:$C$35,2,FALSE),FALSE)))</f>
        <v>0</v>
      </c>
      <c r="P617" s="299" t="str">
        <f>VLOOKUP(H617,'3-Productie normen'!A:L,12,FALSE)</f>
        <v>S</v>
      </c>
      <c r="Q617" s="299"/>
      <c r="S617" s="300">
        <f t="shared" si="33"/>
        <v>840</v>
      </c>
    </row>
    <row r="618" spans="1:19" ht="14.15" customHeight="1">
      <c r="A618" s="70">
        <v>618</v>
      </c>
      <c r="B618" s="66" t="s">
        <v>213</v>
      </c>
      <c r="C618" s="464" t="s">
        <v>485</v>
      </c>
      <c r="D618" s="464" t="s">
        <v>617</v>
      </c>
      <c r="E618" s="66" t="s">
        <v>587</v>
      </c>
      <c r="F618" s="66" t="s">
        <v>230</v>
      </c>
      <c r="G618" s="66" t="s">
        <v>408</v>
      </c>
      <c r="H618" s="66" t="s">
        <v>469</v>
      </c>
      <c r="I618" s="66" t="s">
        <v>70</v>
      </c>
      <c r="J618" s="66" t="s">
        <v>70</v>
      </c>
      <c r="K618" s="66">
        <v>55.9</v>
      </c>
      <c r="L618" s="297">
        <f t="shared" si="32"/>
        <v>200</v>
      </c>
      <c r="M618" s="219">
        <v>200</v>
      </c>
      <c r="N618" s="218" t="e">
        <f>IF(OR(M618="nio",M618="eigen dienst"),0,IF(M618&gt;0,M618*K618/O618,0))*VLOOKUP(B618,'2-Kosten per locatie'!$A$14:$C$34,3,FALSE)</f>
        <v>#DIV/0!</v>
      </c>
      <c r="O618" s="298">
        <f>IF(OR(M618="nio",M618="eigen dienst"),0,IF(M618&gt;0,VLOOKUP(H618,'3-Productie normen'!A:J,VLOOKUP(M618,'3-Productie normen'!$B$34:$C$35,2,FALSE),FALSE)))</f>
        <v>0</v>
      </c>
      <c r="P618" s="299" t="str">
        <f>VLOOKUP(H618,'3-Productie normen'!A:L,12,FALSE)</f>
        <v>L</v>
      </c>
      <c r="Q618" s="299"/>
      <c r="S618" s="300">
        <f t="shared" si="33"/>
        <v>11180</v>
      </c>
    </row>
    <row r="619" spans="1:19" ht="14.15" customHeight="1">
      <c r="A619" s="70">
        <v>619</v>
      </c>
      <c r="B619" s="66" t="s">
        <v>213</v>
      </c>
      <c r="C619" s="464" t="s">
        <v>485</v>
      </c>
      <c r="D619" s="464" t="s">
        <v>617</v>
      </c>
      <c r="E619" s="66" t="s">
        <v>587</v>
      </c>
      <c r="F619" s="66" t="s">
        <v>231</v>
      </c>
      <c r="G619" s="66" t="s">
        <v>408</v>
      </c>
      <c r="H619" s="66" t="s">
        <v>469</v>
      </c>
      <c r="I619" s="66" t="s">
        <v>70</v>
      </c>
      <c r="J619" s="66" t="s">
        <v>70</v>
      </c>
      <c r="K619" s="66">
        <v>55.9</v>
      </c>
      <c r="L619" s="297">
        <f t="shared" si="32"/>
        <v>200</v>
      </c>
      <c r="M619" s="219">
        <v>200</v>
      </c>
      <c r="N619" s="218" t="e">
        <f>IF(OR(M619="nio",M619="eigen dienst"),0,IF(M619&gt;0,M619*K619/O619,0))*VLOOKUP(B619,'2-Kosten per locatie'!$A$14:$C$34,3,FALSE)</f>
        <v>#DIV/0!</v>
      </c>
      <c r="O619" s="298">
        <f>IF(OR(M619="nio",M619="eigen dienst"),0,IF(M619&gt;0,VLOOKUP(H619,'3-Productie normen'!A:J,VLOOKUP(M619,'3-Productie normen'!$B$34:$C$35,2,FALSE),FALSE)))</f>
        <v>0</v>
      </c>
      <c r="P619" s="299" t="str">
        <f>VLOOKUP(H619,'3-Productie normen'!A:L,12,FALSE)</f>
        <v>L</v>
      </c>
      <c r="Q619" s="299"/>
      <c r="S619" s="300">
        <f t="shared" si="33"/>
        <v>11180</v>
      </c>
    </row>
    <row r="620" spans="1:19" ht="14.15" customHeight="1">
      <c r="A620" s="70">
        <v>620</v>
      </c>
      <c r="B620" s="66" t="s">
        <v>213</v>
      </c>
      <c r="C620" s="464" t="s">
        <v>485</v>
      </c>
      <c r="D620" s="464" t="s">
        <v>617</v>
      </c>
      <c r="E620" s="66" t="s">
        <v>587</v>
      </c>
      <c r="F620" s="66" t="s">
        <v>232</v>
      </c>
      <c r="G620" s="66" t="s">
        <v>408</v>
      </c>
      <c r="H620" s="66" t="s">
        <v>469</v>
      </c>
      <c r="I620" s="66" t="s">
        <v>70</v>
      </c>
      <c r="J620" s="66" t="s">
        <v>70</v>
      </c>
      <c r="K620" s="66">
        <v>55.9</v>
      </c>
      <c r="L620" s="297">
        <f t="shared" si="32"/>
        <v>200</v>
      </c>
      <c r="M620" s="219">
        <v>200</v>
      </c>
      <c r="N620" s="218" t="e">
        <f>IF(OR(M620="nio",M620="eigen dienst"),0,IF(M620&gt;0,M620*K620/O620,0))*VLOOKUP(B620,'2-Kosten per locatie'!$A$14:$C$34,3,FALSE)</f>
        <v>#DIV/0!</v>
      </c>
      <c r="O620" s="298">
        <f>IF(OR(M620="nio",M620="eigen dienst"),0,IF(M620&gt;0,VLOOKUP(H620,'3-Productie normen'!A:J,VLOOKUP(M620,'3-Productie normen'!$B$34:$C$35,2,FALSE),FALSE)))</f>
        <v>0</v>
      </c>
      <c r="P620" s="299" t="str">
        <f>VLOOKUP(H620,'3-Productie normen'!A:L,12,FALSE)</f>
        <v>L</v>
      </c>
      <c r="Q620" s="299"/>
      <c r="S620" s="300">
        <f t="shared" si="33"/>
        <v>11180</v>
      </c>
    </row>
    <row r="621" spans="1:19" ht="14.15" hidden="1" customHeight="1">
      <c r="A621" s="70">
        <v>621</v>
      </c>
      <c r="B621" s="66" t="s">
        <v>213</v>
      </c>
      <c r="C621" s="464" t="s">
        <v>485</v>
      </c>
      <c r="D621" s="464" t="s">
        <v>617</v>
      </c>
      <c r="E621" s="66" t="s">
        <v>587</v>
      </c>
      <c r="F621" s="66" t="s">
        <v>233</v>
      </c>
      <c r="G621" s="66" t="s">
        <v>411</v>
      </c>
      <c r="H621" s="66" t="s">
        <v>492</v>
      </c>
      <c r="I621" s="66" t="s">
        <v>70</v>
      </c>
      <c r="J621" s="66" t="s">
        <v>70</v>
      </c>
      <c r="K621" s="66">
        <v>0</v>
      </c>
      <c r="L621" s="297">
        <f t="shared" si="32"/>
        <v>0</v>
      </c>
      <c r="M621" s="219" t="s">
        <v>491</v>
      </c>
      <c r="N621" s="218">
        <f>IF(OR(M621="nio",M621="eigen dienst"),0,IF(M621&gt;0,M621*K621/O621,0))*VLOOKUP(B621,'2-Kosten per locatie'!$A$14:$C$34,3,FALSE)</f>
        <v>0</v>
      </c>
      <c r="O621" s="298">
        <f>IF(OR(M621="nio",M621="eigen dienst"),0,IF(M621&gt;0,VLOOKUP(H621,'3-Productie normen'!A:J,VLOOKUP(M621,'3-Productie normen'!$B$34:$C$35,2,FALSE),FALSE)))</f>
        <v>0</v>
      </c>
      <c r="P621" s="299">
        <f>VLOOKUP(H621,'3-Productie normen'!A:L,12,FALSE)</f>
        <v>0</v>
      </c>
      <c r="Q621" s="299"/>
      <c r="S621" s="300">
        <f t="shared" si="33"/>
        <v>0</v>
      </c>
    </row>
    <row r="622" spans="1:19" ht="14.15" customHeight="1">
      <c r="A622" s="70">
        <v>622</v>
      </c>
      <c r="B622" s="66" t="s">
        <v>213</v>
      </c>
      <c r="C622" s="464" t="s">
        <v>485</v>
      </c>
      <c r="D622" s="464" t="s">
        <v>617</v>
      </c>
      <c r="E622" s="66" t="s">
        <v>587</v>
      </c>
      <c r="F622" s="66" t="s">
        <v>234</v>
      </c>
      <c r="G622" s="66" t="s">
        <v>434</v>
      </c>
      <c r="H622" s="66" t="s">
        <v>35</v>
      </c>
      <c r="I622" s="66" t="s">
        <v>70</v>
      </c>
      <c r="J622" s="66" t="s">
        <v>70</v>
      </c>
      <c r="K622" s="66">
        <v>17.399999999999999</v>
      </c>
      <c r="L622" s="297">
        <f t="shared" si="32"/>
        <v>200</v>
      </c>
      <c r="M622" s="219">
        <v>200</v>
      </c>
      <c r="N622" s="218" t="e">
        <f>IF(OR(M622="nio",M622="eigen dienst"),0,IF(M622&gt;0,M622*K622/O622,0))*VLOOKUP(B622,'2-Kosten per locatie'!$A$14:$C$34,3,FALSE)</f>
        <v>#DIV/0!</v>
      </c>
      <c r="O622" s="298">
        <f>IF(OR(M622="nio",M622="eigen dienst"),0,IF(M622&gt;0,VLOOKUP(H622,'3-Productie normen'!A:J,VLOOKUP(M622,'3-Productie normen'!$B$34:$C$35,2,FALSE),FALSE)))</f>
        <v>0</v>
      </c>
      <c r="P622" s="299" t="str">
        <f>VLOOKUP(H622,'3-Productie normen'!A:L,12,FALSE)</f>
        <v>B</v>
      </c>
      <c r="Q622" s="299"/>
      <c r="S622" s="300">
        <f t="shared" si="33"/>
        <v>3479.9999999999995</v>
      </c>
    </row>
    <row r="623" spans="1:19" ht="14.15" customHeight="1">
      <c r="A623" s="70">
        <v>623</v>
      </c>
      <c r="B623" s="66" t="s">
        <v>213</v>
      </c>
      <c r="C623" s="464" t="s">
        <v>485</v>
      </c>
      <c r="D623" s="464" t="s">
        <v>617</v>
      </c>
      <c r="E623" s="66" t="s">
        <v>587</v>
      </c>
      <c r="F623" s="66" t="s">
        <v>235</v>
      </c>
      <c r="G623" s="66" t="s">
        <v>414</v>
      </c>
      <c r="H623" s="66" t="s">
        <v>43</v>
      </c>
      <c r="I623" s="66" t="s">
        <v>70</v>
      </c>
      <c r="J623" s="66" t="s">
        <v>70</v>
      </c>
      <c r="K623" s="66">
        <v>36.9</v>
      </c>
      <c r="L623" s="297">
        <f t="shared" si="32"/>
        <v>200</v>
      </c>
      <c r="M623" s="219">
        <v>200</v>
      </c>
      <c r="N623" s="218" t="e">
        <f>IF(OR(M623="nio",M623="eigen dienst"),0,IF(M623&gt;0,M623*K623/O623,0))*VLOOKUP(B623,'2-Kosten per locatie'!$A$14:$C$34,3,FALSE)</f>
        <v>#DIV/0!</v>
      </c>
      <c r="O623" s="298">
        <f>IF(OR(M623="nio",M623="eigen dienst"),0,IF(M623&gt;0,VLOOKUP(H623,'3-Productie normen'!A:J,VLOOKUP(M623,'3-Productie normen'!$B$34:$C$35,2,FALSE),FALSE)))</f>
        <v>0</v>
      </c>
      <c r="P623" s="299" t="str">
        <f>VLOOKUP(H623,'3-Productie normen'!A:L,12,FALSE)</f>
        <v>B</v>
      </c>
      <c r="Q623" s="299"/>
      <c r="S623" s="300">
        <f t="shared" si="33"/>
        <v>7380</v>
      </c>
    </row>
    <row r="624" spans="1:19" ht="14.15" customHeight="1">
      <c r="A624" s="70">
        <v>624</v>
      </c>
      <c r="B624" s="66" t="s">
        <v>213</v>
      </c>
      <c r="C624" s="464" t="s">
        <v>485</v>
      </c>
      <c r="D624" s="464" t="s">
        <v>617</v>
      </c>
      <c r="E624" s="66" t="s">
        <v>587</v>
      </c>
      <c r="F624" s="66" t="s">
        <v>236</v>
      </c>
      <c r="G624" s="66" t="s">
        <v>409</v>
      </c>
      <c r="H624" s="66" t="s">
        <v>35</v>
      </c>
      <c r="I624" s="66" t="s">
        <v>70</v>
      </c>
      <c r="J624" s="66" t="s">
        <v>70</v>
      </c>
      <c r="K624" s="66">
        <v>14.2</v>
      </c>
      <c r="L624" s="297">
        <f t="shared" si="32"/>
        <v>200</v>
      </c>
      <c r="M624" s="219">
        <v>200</v>
      </c>
      <c r="N624" s="218" t="e">
        <f>IF(OR(M624="nio",M624="eigen dienst"),0,IF(M624&gt;0,M624*K624/O624,0))*VLOOKUP(B624,'2-Kosten per locatie'!$A$14:$C$34,3,FALSE)</f>
        <v>#DIV/0!</v>
      </c>
      <c r="O624" s="298">
        <f>IF(OR(M624="nio",M624="eigen dienst"),0,IF(M624&gt;0,VLOOKUP(H624,'3-Productie normen'!A:J,VLOOKUP(M624,'3-Productie normen'!$B$34:$C$35,2,FALSE),FALSE)))</f>
        <v>0</v>
      </c>
      <c r="P624" s="299" t="str">
        <f>VLOOKUP(H624,'3-Productie normen'!A:L,12,FALSE)</f>
        <v>B</v>
      </c>
      <c r="Q624" s="299"/>
      <c r="S624" s="300">
        <f t="shared" si="33"/>
        <v>2840</v>
      </c>
    </row>
    <row r="625" spans="1:19" ht="14.15" customHeight="1">
      <c r="A625" s="70">
        <v>625</v>
      </c>
      <c r="B625" s="66" t="s">
        <v>213</v>
      </c>
      <c r="C625" s="464" t="s">
        <v>485</v>
      </c>
      <c r="D625" s="464" t="s">
        <v>617</v>
      </c>
      <c r="E625" s="66" t="s">
        <v>587</v>
      </c>
      <c r="F625" s="66" t="s">
        <v>237</v>
      </c>
      <c r="G625" s="66" t="s">
        <v>405</v>
      </c>
      <c r="H625" s="66" t="s">
        <v>39</v>
      </c>
      <c r="I625" s="66" t="s">
        <v>70</v>
      </c>
      <c r="J625" s="66" t="s">
        <v>70</v>
      </c>
      <c r="K625" s="66">
        <v>31.3</v>
      </c>
      <c r="L625" s="297">
        <f t="shared" si="32"/>
        <v>200</v>
      </c>
      <c r="M625" s="219">
        <v>200</v>
      </c>
      <c r="N625" s="218" t="e">
        <f>IF(OR(M625="nio",M625="eigen dienst"),0,IF(M625&gt;0,M625*K625/O625,0))*VLOOKUP(B625,'2-Kosten per locatie'!$A$14:$C$34,3,FALSE)</f>
        <v>#DIV/0!</v>
      </c>
      <c r="O625" s="298">
        <f>IF(OR(M625="nio",M625="eigen dienst"),0,IF(M625&gt;0,VLOOKUP(H625,'3-Productie normen'!A:J,VLOOKUP(M625,'3-Productie normen'!$B$34:$C$35,2,FALSE),FALSE)))</f>
        <v>0</v>
      </c>
      <c r="P625" s="299" t="str">
        <f>VLOOKUP(H625,'3-Productie normen'!A:L,12,FALSE)</f>
        <v>V</v>
      </c>
      <c r="Q625" s="299"/>
      <c r="S625" s="300">
        <f t="shared" si="33"/>
        <v>6260</v>
      </c>
    </row>
    <row r="626" spans="1:19" ht="14.15" customHeight="1">
      <c r="A626" s="70">
        <v>626</v>
      </c>
      <c r="B626" s="66" t="s">
        <v>213</v>
      </c>
      <c r="C626" s="464" t="s">
        <v>485</v>
      </c>
      <c r="D626" s="464" t="s">
        <v>617</v>
      </c>
      <c r="E626" s="66" t="s">
        <v>587</v>
      </c>
      <c r="F626" s="66" t="s">
        <v>221</v>
      </c>
      <c r="G626" s="66" t="s">
        <v>408</v>
      </c>
      <c r="H626" s="66" t="s">
        <v>469</v>
      </c>
      <c r="I626" s="66" t="s">
        <v>70</v>
      </c>
      <c r="J626" s="66" t="s">
        <v>70</v>
      </c>
      <c r="K626" s="66">
        <v>55.9</v>
      </c>
      <c r="L626" s="297">
        <f t="shared" si="32"/>
        <v>200</v>
      </c>
      <c r="M626" s="219">
        <v>200</v>
      </c>
      <c r="N626" s="218" t="e">
        <f>IF(OR(M626="nio",M626="eigen dienst"),0,IF(M626&gt;0,M626*K626/O626,0))*VLOOKUP(B626,'2-Kosten per locatie'!$A$14:$C$34,3,FALSE)</f>
        <v>#DIV/0!</v>
      </c>
      <c r="O626" s="298">
        <f>IF(OR(M626="nio",M626="eigen dienst"),0,IF(M626&gt;0,VLOOKUP(H626,'3-Productie normen'!A:J,VLOOKUP(M626,'3-Productie normen'!$B$34:$C$35,2,FALSE),FALSE)))</f>
        <v>0</v>
      </c>
      <c r="P626" s="299" t="str">
        <f>VLOOKUP(H626,'3-Productie normen'!A:L,12,FALSE)</f>
        <v>L</v>
      </c>
      <c r="Q626" s="299"/>
      <c r="S626" s="300">
        <f t="shared" si="33"/>
        <v>11180</v>
      </c>
    </row>
    <row r="627" spans="1:19" ht="14.15" hidden="1" customHeight="1">
      <c r="A627" s="70">
        <v>627</v>
      </c>
      <c r="B627" s="66" t="s">
        <v>213</v>
      </c>
      <c r="C627" s="464" t="s">
        <v>485</v>
      </c>
      <c r="D627" s="464" t="s">
        <v>617</v>
      </c>
      <c r="E627" s="66" t="s">
        <v>587</v>
      </c>
      <c r="F627" s="66" t="s">
        <v>238</v>
      </c>
      <c r="G627" s="66" t="s">
        <v>415</v>
      </c>
      <c r="H627" s="66" t="s">
        <v>492</v>
      </c>
      <c r="I627" s="66" t="s">
        <v>463</v>
      </c>
      <c r="J627" s="66" t="s">
        <v>200</v>
      </c>
      <c r="K627" s="66">
        <v>5.5</v>
      </c>
      <c r="L627" s="297">
        <f t="shared" si="32"/>
        <v>0</v>
      </c>
      <c r="M627" s="219" t="s">
        <v>491</v>
      </c>
      <c r="N627" s="218">
        <f>IF(OR(M627="nio",M627="eigen dienst"),0,IF(M627&gt;0,M627*K627/O627,0))*VLOOKUP(B627,'2-Kosten per locatie'!$A$14:$C$34,3,FALSE)</f>
        <v>0</v>
      </c>
      <c r="O627" s="298">
        <f>IF(OR(M627="nio",M627="eigen dienst"),0,IF(M627&gt;0,VLOOKUP(H627,'3-Productie normen'!A:J,VLOOKUP(M627,'3-Productie normen'!$B$34:$C$35,2,FALSE),FALSE)))</f>
        <v>0</v>
      </c>
      <c r="P627" s="299">
        <f>VLOOKUP(H627,'3-Productie normen'!A:L,12,FALSE)</f>
        <v>0</v>
      </c>
      <c r="Q627" s="299"/>
      <c r="S627" s="300">
        <f t="shared" si="33"/>
        <v>0</v>
      </c>
    </row>
    <row r="628" spans="1:19" ht="14.15" customHeight="1">
      <c r="A628" s="70">
        <v>628</v>
      </c>
      <c r="B628" s="66" t="s">
        <v>213</v>
      </c>
      <c r="C628" s="464" t="s">
        <v>485</v>
      </c>
      <c r="D628" s="464" t="s">
        <v>617</v>
      </c>
      <c r="E628" s="66" t="s">
        <v>587</v>
      </c>
      <c r="F628" s="66" t="s">
        <v>239</v>
      </c>
      <c r="G628" s="66" t="s">
        <v>407</v>
      </c>
      <c r="H628" s="66" t="s">
        <v>37</v>
      </c>
      <c r="I628" s="66" t="s">
        <v>463</v>
      </c>
      <c r="J628" s="66" t="s">
        <v>179</v>
      </c>
      <c r="K628" s="66">
        <v>5.5</v>
      </c>
      <c r="L628" s="297">
        <f t="shared" si="32"/>
        <v>200</v>
      </c>
      <c r="M628" s="219">
        <v>200</v>
      </c>
      <c r="N628" s="218" t="e">
        <f>IF(OR(M628="nio",M628="eigen dienst"),0,IF(M628&gt;0,M628*K628/O628,0))*VLOOKUP(B628,'2-Kosten per locatie'!$A$14:$C$34,3,FALSE)</f>
        <v>#DIV/0!</v>
      </c>
      <c r="O628" s="298">
        <f>IF(OR(M628="nio",M628="eigen dienst"),0,IF(M628&gt;0,VLOOKUP(H628,'3-Productie normen'!A:J,VLOOKUP(M628,'3-Productie normen'!$B$34:$C$35,2,FALSE),FALSE)))</f>
        <v>0</v>
      </c>
      <c r="P628" s="299" t="str">
        <f>VLOOKUP(H628,'3-Productie normen'!A:L,12,FALSE)</f>
        <v>S</v>
      </c>
      <c r="Q628" s="299"/>
      <c r="S628" s="300">
        <f t="shared" si="33"/>
        <v>1100</v>
      </c>
    </row>
    <row r="629" spans="1:19" ht="14.15" hidden="1" customHeight="1">
      <c r="A629" s="70">
        <v>629</v>
      </c>
      <c r="B629" s="66" t="s">
        <v>213</v>
      </c>
      <c r="C629" s="464" t="s">
        <v>485</v>
      </c>
      <c r="D629" s="464" t="s">
        <v>617</v>
      </c>
      <c r="E629" s="66" t="s">
        <v>587</v>
      </c>
      <c r="F629" s="66" t="s">
        <v>240</v>
      </c>
      <c r="G629" s="66" t="s">
        <v>418</v>
      </c>
      <c r="H629" s="66" t="s">
        <v>492</v>
      </c>
      <c r="I629" s="66" t="s">
        <v>70</v>
      </c>
      <c r="J629" s="66" t="s">
        <v>70</v>
      </c>
      <c r="K629" s="66">
        <v>6.4</v>
      </c>
      <c r="L629" s="297">
        <f t="shared" si="32"/>
        <v>0</v>
      </c>
      <c r="M629" s="219" t="s">
        <v>491</v>
      </c>
      <c r="N629" s="218">
        <f>IF(OR(M629="nio",M629="eigen dienst"),0,IF(M629&gt;0,M629*K629/O629,0))*VLOOKUP(B629,'2-Kosten per locatie'!$A$14:$C$34,3,FALSE)</f>
        <v>0</v>
      </c>
      <c r="O629" s="298">
        <f>IF(OR(M629="nio",M629="eigen dienst"),0,IF(M629&gt;0,VLOOKUP(H629,'3-Productie normen'!A:J,VLOOKUP(M629,'3-Productie normen'!$B$34:$C$35,2,FALSE),FALSE)))</f>
        <v>0</v>
      </c>
      <c r="P629" s="299">
        <f>VLOOKUP(H629,'3-Productie normen'!A:L,12,FALSE)</f>
        <v>0</v>
      </c>
      <c r="Q629" s="299"/>
      <c r="S629" s="300">
        <f t="shared" si="33"/>
        <v>0</v>
      </c>
    </row>
    <row r="630" spans="1:19" ht="14.15" hidden="1" customHeight="1">
      <c r="A630" s="70">
        <v>630</v>
      </c>
      <c r="B630" s="66" t="s">
        <v>213</v>
      </c>
      <c r="C630" s="464" t="s">
        <v>485</v>
      </c>
      <c r="D630" s="464" t="s">
        <v>617</v>
      </c>
      <c r="E630" s="66" t="s">
        <v>587</v>
      </c>
      <c r="F630" s="66" t="s">
        <v>241</v>
      </c>
      <c r="G630" s="66" t="s">
        <v>416</v>
      </c>
      <c r="H630" s="66" t="s">
        <v>492</v>
      </c>
      <c r="I630" s="66" t="s">
        <v>70</v>
      </c>
      <c r="J630" s="66" t="s">
        <v>70</v>
      </c>
      <c r="K630" s="66">
        <v>6.5</v>
      </c>
      <c r="L630" s="297">
        <f t="shared" si="32"/>
        <v>0</v>
      </c>
      <c r="M630" s="219" t="s">
        <v>491</v>
      </c>
      <c r="N630" s="218">
        <f>IF(OR(M630="nio",M630="eigen dienst"),0,IF(M630&gt;0,M630*K630/O630,0))*VLOOKUP(B630,'2-Kosten per locatie'!$A$14:$C$34,3,FALSE)</f>
        <v>0</v>
      </c>
      <c r="O630" s="298">
        <f>IF(OR(M630="nio",M630="eigen dienst"),0,IF(M630&gt;0,VLOOKUP(H630,'3-Productie normen'!A:J,VLOOKUP(M630,'3-Productie normen'!$B$34:$C$35,2,FALSE),FALSE)))</f>
        <v>0</v>
      </c>
      <c r="P630" s="299">
        <f>VLOOKUP(H630,'3-Productie normen'!A:L,12,FALSE)</f>
        <v>0</v>
      </c>
      <c r="Q630" s="299"/>
      <c r="S630" s="300">
        <f t="shared" si="33"/>
        <v>0</v>
      </c>
    </row>
    <row r="631" spans="1:19" ht="14.15" hidden="1" customHeight="1">
      <c r="A631" s="70">
        <v>631</v>
      </c>
      <c r="B631" s="66" t="s">
        <v>213</v>
      </c>
      <c r="C631" s="464" t="s">
        <v>485</v>
      </c>
      <c r="D631" s="464" t="s">
        <v>617</v>
      </c>
      <c r="E631" s="66" t="s">
        <v>587</v>
      </c>
      <c r="F631" s="66" t="s">
        <v>242</v>
      </c>
      <c r="G631" s="66" t="s">
        <v>411</v>
      </c>
      <c r="H631" s="66" t="s">
        <v>492</v>
      </c>
      <c r="I631" s="66" t="s">
        <v>70</v>
      </c>
      <c r="J631" s="66" t="s">
        <v>70</v>
      </c>
      <c r="K631" s="66">
        <v>6.1</v>
      </c>
      <c r="L631" s="297">
        <f t="shared" si="32"/>
        <v>0</v>
      </c>
      <c r="M631" s="219" t="s">
        <v>491</v>
      </c>
      <c r="N631" s="218">
        <f>IF(OR(M631="nio",M631="eigen dienst"),0,IF(M631&gt;0,M631*K631/O631,0))*VLOOKUP(B631,'2-Kosten per locatie'!$A$14:$C$34,3,FALSE)</f>
        <v>0</v>
      </c>
      <c r="O631" s="298">
        <f>IF(OR(M631="nio",M631="eigen dienst"),0,IF(M631&gt;0,VLOOKUP(H631,'3-Productie normen'!A:J,VLOOKUP(M631,'3-Productie normen'!$B$34:$C$35,2,FALSE),FALSE)))</f>
        <v>0</v>
      </c>
      <c r="P631" s="299">
        <f>VLOOKUP(H631,'3-Productie normen'!A:L,12,FALSE)</f>
        <v>0</v>
      </c>
      <c r="Q631" s="299"/>
      <c r="S631" s="300">
        <f t="shared" si="33"/>
        <v>0</v>
      </c>
    </row>
    <row r="632" spans="1:19" ht="14.15" hidden="1" customHeight="1">
      <c r="A632" s="70">
        <v>632</v>
      </c>
      <c r="B632" s="66" t="s">
        <v>213</v>
      </c>
      <c r="C632" s="464" t="s">
        <v>485</v>
      </c>
      <c r="D632" s="464" t="s">
        <v>617</v>
      </c>
      <c r="E632" s="66" t="s">
        <v>587</v>
      </c>
      <c r="F632" s="66" t="s">
        <v>243</v>
      </c>
      <c r="G632" s="66" t="s">
        <v>411</v>
      </c>
      <c r="H632" s="66" t="s">
        <v>492</v>
      </c>
      <c r="I632" s="66" t="s">
        <v>70</v>
      </c>
      <c r="J632" s="66" t="s">
        <v>70</v>
      </c>
      <c r="K632" s="66">
        <v>20.2</v>
      </c>
      <c r="L632" s="297">
        <f t="shared" si="32"/>
        <v>0</v>
      </c>
      <c r="M632" s="219" t="s">
        <v>491</v>
      </c>
      <c r="N632" s="218">
        <f>IF(OR(M632="nio",M632="eigen dienst"),0,IF(M632&gt;0,M632*K632/O632,0))*VLOOKUP(B632,'2-Kosten per locatie'!$A$14:$C$34,3,FALSE)</f>
        <v>0</v>
      </c>
      <c r="O632" s="298">
        <f>IF(OR(M632="nio",M632="eigen dienst"),0,IF(M632&gt;0,VLOOKUP(H632,'3-Productie normen'!A:J,VLOOKUP(M632,'3-Productie normen'!$B$34:$C$35,2,FALSE),FALSE)))</f>
        <v>0</v>
      </c>
      <c r="P632" s="299">
        <f>VLOOKUP(H632,'3-Productie normen'!A:L,12,FALSE)</f>
        <v>0</v>
      </c>
      <c r="Q632" s="299"/>
      <c r="S632" s="300">
        <f t="shared" si="33"/>
        <v>0</v>
      </c>
    </row>
    <row r="633" spans="1:19" ht="14.15" customHeight="1">
      <c r="A633" s="70">
        <v>633</v>
      </c>
      <c r="B633" s="66" t="s">
        <v>213</v>
      </c>
      <c r="C633" s="464" t="s">
        <v>485</v>
      </c>
      <c r="D633" s="464" t="s">
        <v>617</v>
      </c>
      <c r="E633" s="66" t="s">
        <v>587</v>
      </c>
      <c r="F633" s="66" t="s">
        <v>244</v>
      </c>
      <c r="G633" s="66" t="s">
        <v>406</v>
      </c>
      <c r="H633" s="66" t="s">
        <v>45</v>
      </c>
      <c r="I633" s="66" t="s">
        <v>462</v>
      </c>
      <c r="J633" s="66" t="s">
        <v>200</v>
      </c>
      <c r="K633" s="66">
        <v>92.1</v>
      </c>
      <c r="L633" s="297">
        <f t="shared" si="32"/>
        <v>200</v>
      </c>
      <c r="M633" s="219">
        <v>200</v>
      </c>
      <c r="N633" s="218" t="e">
        <f>IF(OR(M633="nio",M633="eigen dienst"),0,IF(M633&gt;0,M633*K633/O633,0))*VLOOKUP(B633,'2-Kosten per locatie'!$A$14:$C$34,3,FALSE)</f>
        <v>#DIV/0!</v>
      </c>
      <c r="O633" s="298">
        <f>IF(OR(M633="nio",M633="eigen dienst"),0,IF(M633&gt;0,VLOOKUP(H633,'3-Productie normen'!A:J,VLOOKUP(M633,'3-Productie normen'!$B$34:$C$35,2,FALSE),FALSE)))</f>
        <v>0</v>
      </c>
      <c r="P633" s="299" t="str">
        <f>VLOOKUP(H633,'3-Productie normen'!A:L,12,FALSE)</f>
        <v>L</v>
      </c>
      <c r="Q633" s="299"/>
      <c r="S633" s="300">
        <f t="shared" si="33"/>
        <v>18420</v>
      </c>
    </row>
    <row r="634" spans="1:19" ht="14.15" hidden="1" customHeight="1">
      <c r="A634" s="70">
        <v>634</v>
      </c>
      <c r="B634" s="66" t="s">
        <v>213</v>
      </c>
      <c r="C634" s="464" t="s">
        <v>485</v>
      </c>
      <c r="D634" s="464" t="s">
        <v>617</v>
      </c>
      <c r="E634" s="66" t="s">
        <v>587</v>
      </c>
      <c r="F634" s="66" t="s">
        <v>245</v>
      </c>
      <c r="G634" s="66" t="s">
        <v>415</v>
      </c>
      <c r="H634" s="66" t="s">
        <v>492</v>
      </c>
      <c r="I634" s="66" t="s">
        <v>70</v>
      </c>
      <c r="J634" s="66" t="s">
        <v>70</v>
      </c>
      <c r="K634" s="66">
        <v>1.6</v>
      </c>
      <c r="L634" s="297">
        <f t="shared" si="32"/>
        <v>0</v>
      </c>
      <c r="M634" s="219" t="s">
        <v>491</v>
      </c>
      <c r="N634" s="218">
        <f>IF(OR(M634="nio",M634="eigen dienst"),0,IF(M634&gt;0,M634*K634/O634,0))*VLOOKUP(B634,'2-Kosten per locatie'!$A$14:$C$34,3,FALSE)</f>
        <v>0</v>
      </c>
      <c r="O634" s="298">
        <f>IF(OR(M634="nio",M634="eigen dienst"),0,IF(M634&gt;0,VLOOKUP(H634,'3-Productie normen'!A:J,VLOOKUP(M634,'3-Productie normen'!$B$34:$C$35,2,FALSE),FALSE)))</f>
        <v>0</v>
      </c>
      <c r="P634" s="299">
        <f>VLOOKUP(H634,'3-Productie normen'!A:L,12,FALSE)</f>
        <v>0</v>
      </c>
      <c r="Q634" s="299"/>
      <c r="S634" s="300">
        <f t="shared" si="33"/>
        <v>0</v>
      </c>
    </row>
    <row r="635" spans="1:19" ht="14.15" customHeight="1">
      <c r="A635" s="70">
        <v>635</v>
      </c>
      <c r="B635" s="66" t="s">
        <v>213</v>
      </c>
      <c r="C635" s="464" t="s">
        <v>485</v>
      </c>
      <c r="D635" s="464" t="s">
        <v>617</v>
      </c>
      <c r="E635" s="66" t="s">
        <v>587</v>
      </c>
      <c r="F635" s="66" t="s">
        <v>246</v>
      </c>
      <c r="G635" s="66" t="s">
        <v>425</v>
      </c>
      <c r="H635" s="66" t="s">
        <v>37</v>
      </c>
      <c r="I635" s="66" t="s">
        <v>461</v>
      </c>
      <c r="J635" s="66" t="s">
        <v>179</v>
      </c>
      <c r="K635" s="66">
        <v>3.8</v>
      </c>
      <c r="L635" s="297">
        <f t="shared" si="32"/>
        <v>200</v>
      </c>
      <c r="M635" s="219">
        <v>200</v>
      </c>
      <c r="N635" s="218" t="e">
        <f>IF(OR(M635="nio",M635="eigen dienst"),0,IF(M635&gt;0,M635*K635/O635,0))*VLOOKUP(B635,'2-Kosten per locatie'!$A$14:$C$34,3,FALSE)</f>
        <v>#DIV/0!</v>
      </c>
      <c r="O635" s="298">
        <f>IF(OR(M635="nio",M635="eigen dienst"),0,IF(M635&gt;0,VLOOKUP(H635,'3-Productie normen'!A:J,VLOOKUP(M635,'3-Productie normen'!$B$34:$C$35,2,FALSE),FALSE)))</f>
        <v>0</v>
      </c>
      <c r="P635" s="299" t="str">
        <f>VLOOKUP(H635,'3-Productie normen'!A:L,12,FALSE)</f>
        <v>S</v>
      </c>
      <c r="Q635" s="299"/>
      <c r="S635" s="300">
        <f t="shared" si="33"/>
        <v>760</v>
      </c>
    </row>
    <row r="636" spans="1:19" ht="14.15" customHeight="1">
      <c r="A636" s="70">
        <v>636</v>
      </c>
      <c r="B636" s="66" t="s">
        <v>213</v>
      </c>
      <c r="C636" s="464" t="s">
        <v>485</v>
      </c>
      <c r="D636" s="464" t="s">
        <v>617</v>
      </c>
      <c r="E636" s="66" t="s">
        <v>587</v>
      </c>
      <c r="F636" s="66" t="s">
        <v>247</v>
      </c>
      <c r="G636" s="66" t="s">
        <v>408</v>
      </c>
      <c r="H636" s="66" t="s">
        <v>469</v>
      </c>
      <c r="I636" s="66" t="s">
        <v>70</v>
      </c>
      <c r="J636" s="66" t="s">
        <v>70</v>
      </c>
      <c r="K636" s="66">
        <v>55.9</v>
      </c>
      <c r="L636" s="297">
        <f t="shared" ref="L636:L699" si="34">SUM(M636:M636)</f>
        <v>200</v>
      </c>
      <c r="M636" s="219">
        <v>200</v>
      </c>
      <c r="N636" s="218" t="e">
        <f>IF(OR(M636="nio",M636="eigen dienst"),0,IF(M636&gt;0,M636*K636/O636,0))*VLOOKUP(B636,'2-Kosten per locatie'!$A$14:$C$34,3,FALSE)</f>
        <v>#DIV/0!</v>
      </c>
      <c r="O636" s="298">
        <f>IF(OR(M636="nio",M636="eigen dienst"),0,IF(M636&gt;0,VLOOKUP(H636,'3-Productie normen'!A:J,VLOOKUP(M636,'3-Productie normen'!$B$34:$C$35,2,FALSE),FALSE)))</f>
        <v>0</v>
      </c>
      <c r="P636" s="299" t="str">
        <f>VLOOKUP(H636,'3-Productie normen'!A:L,12,FALSE)</f>
        <v>L</v>
      </c>
      <c r="Q636" s="299"/>
      <c r="S636" s="300">
        <f t="shared" ref="S636:S699" si="35">L636*K636</f>
        <v>11180</v>
      </c>
    </row>
    <row r="637" spans="1:19" ht="14.15" customHeight="1">
      <c r="A637" s="70">
        <v>637</v>
      </c>
      <c r="B637" s="66" t="s">
        <v>213</v>
      </c>
      <c r="C637" s="464" t="s">
        <v>485</v>
      </c>
      <c r="D637" s="464" t="s">
        <v>617</v>
      </c>
      <c r="E637" s="66" t="s">
        <v>587</v>
      </c>
      <c r="F637" s="66" t="s">
        <v>222</v>
      </c>
      <c r="G637" s="66" t="s">
        <v>407</v>
      </c>
      <c r="H637" s="66" t="s">
        <v>37</v>
      </c>
      <c r="I637" s="66" t="s">
        <v>463</v>
      </c>
      <c r="J637" s="66" t="s">
        <v>179</v>
      </c>
      <c r="K637" s="66">
        <v>8.1999999999999993</v>
      </c>
      <c r="L637" s="297">
        <f t="shared" si="34"/>
        <v>200</v>
      </c>
      <c r="M637" s="219">
        <v>200</v>
      </c>
      <c r="N637" s="218" t="e">
        <f>IF(OR(M637="nio",M637="eigen dienst"),0,IF(M637&gt;0,M637*K637/O637,0))*VLOOKUP(B637,'2-Kosten per locatie'!$A$14:$C$34,3,FALSE)</f>
        <v>#DIV/0!</v>
      </c>
      <c r="O637" s="298">
        <f>IF(OR(M637="nio",M637="eigen dienst"),0,IF(M637&gt;0,VLOOKUP(H637,'3-Productie normen'!A:J,VLOOKUP(M637,'3-Productie normen'!$B$34:$C$35,2,FALSE),FALSE)))</f>
        <v>0</v>
      </c>
      <c r="P637" s="299" t="str">
        <f>VLOOKUP(H637,'3-Productie normen'!A:L,12,FALSE)</f>
        <v>S</v>
      </c>
      <c r="Q637" s="299"/>
      <c r="S637" s="300">
        <f t="shared" si="35"/>
        <v>1639.9999999999998</v>
      </c>
    </row>
    <row r="638" spans="1:19" ht="14.15" customHeight="1">
      <c r="A638" s="70">
        <v>638</v>
      </c>
      <c r="B638" s="66" t="s">
        <v>213</v>
      </c>
      <c r="C638" s="464" t="s">
        <v>485</v>
      </c>
      <c r="D638" s="464" t="s">
        <v>617</v>
      </c>
      <c r="E638" s="66" t="s">
        <v>587</v>
      </c>
      <c r="F638" s="66" t="s">
        <v>248</v>
      </c>
      <c r="G638" s="66" t="s">
        <v>408</v>
      </c>
      <c r="H638" s="66" t="s">
        <v>469</v>
      </c>
      <c r="I638" s="66" t="s">
        <v>70</v>
      </c>
      <c r="J638" s="66" t="s">
        <v>70</v>
      </c>
      <c r="K638" s="66">
        <v>55.9</v>
      </c>
      <c r="L638" s="297">
        <f t="shared" si="34"/>
        <v>200</v>
      </c>
      <c r="M638" s="219">
        <v>200</v>
      </c>
      <c r="N638" s="218" t="e">
        <f>IF(OR(M638="nio",M638="eigen dienst"),0,IF(M638&gt;0,M638*K638/O638,0))*VLOOKUP(B638,'2-Kosten per locatie'!$A$14:$C$34,3,FALSE)</f>
        <v>#DIV/0!</v>
      </c>
      <c r="O638" s="298">
        <f>IF(OR(M638="nio",M638="eigen dienst"),0,IF(M638&gt;0,VLOOKUP(H638,'3-Productie normen'!A:J,VLOOKUP(M638,'3-Productie normen'!$B$34:$C$35,2,FALSE),FALSE)))</f>
        <v>0</v>
      </c>
      <c r="P638" s="299" t="str">
        <f>VLOOKUP(H638,'3-Productie normen'!A:L,12,FALSE)</f>
        <v>L</v>
      </c>
      <c r="Q638" s="299"/>
      <c r="S638" s="300">
        <f t="shared" si="35"/>
        <v>11180</v>
      </c>
    </row>
    <row r="639" spans="1:19" ht="14.15" customHeight="1">
      <c r="A639" s="70">
        <v>639</v>
      </c>
      <c r="B639" s="66" t="s">
        <v>213</v>
      </c>
      <c r="C639" s="464" t="s">
        <v>485</v>
      </c>
      <c r="D639" s="464" t="s">
        <v>617</v>
      </c>
      <c r="E639" s="66" t="s">
        <v>587</v>
      </c>
      <c r="F639" s="66" t="s">
        <v>249</v>
      </c>
      <c r="G639" s="66" t="s">
        <v>47</v>
      </c>
      <c r="H639" s="66" t="s">
        <v>47</v>
      </c>
      <c r="I639" s="66" t="s">
        <v>460</v>
      </c>
      <c r="J639" s="66" t="s">
        <v>201</v>
      </c>
      <c r="K639" s="66">
        <v>8.5</v>
      </c>
      <c r="L639" s="297">
        <f t="shared" si="34"/>
        <v>200</v>
      </c>
      <c r="M639" s="219">
        <v>200</v>
      </c>
      <c r="N639" s="218" t="e">
        <f>IF(OR(M639="nio",M639="eigen dienst"),0,IF(M639&gt;0,M639*K639/O639,0))*VLOOKUP(B639,'2-Kosten per locatie'!$A$14:$C$34,3,FALSE)</f>
        <v>#DIV/0!</v>
      </c>
      <c r="O639" s="298">
        <f>IF(OR(M639="nio",M639="eigen dienst"),0,IF(M639&gt;0,VLOOKUP(H639,'3-Productie normen'!A:J,VLOOKUP(M639,'3-Productie normen'!$B$34:$C$35,2,FALSE),FALSE)))</f>
        <v>0</v>
      </c>
      <c r="P639" s="299" t="str">
        <f>VLOOKUP(H639,'3-Productie normen'!A:L,12,FALSE)</f>
        <v>V</v>
      </c>
      <c r="Q639" s="299"/>
      <c r="S639" s="300">
        <f t="shared" si="35"/>
        <v>1700</v>
      </c>
    </row>
    <row r="640" spans="1:19" ht="14.15" hidden="1" customHeight="1">
      <c r="A640" s="70">
        <v>640</v>
      </c>
      <c r="B640" s="66" t="s">
        <v>213</v>
      </c>
      <c r="C640" s="464" t="s">
        <v>485</v>
      </c>
      <c r="D640" s="464" t="s">
        <v>617</v>
      </c>
      <c r="E640" s="66" t="s">
        <v>587</v>
      </c>
      <c r="F640" s="66" t="s">
        <v>250</v>
      </c>
      <c r="G640" s="66" t="s">
        <v>408</v>
      </c>
      <c r="H640" s="66" t="s">
        <v>469</v>
      </c>
      <c r="I640" s="66" t="s">
        <v>70</v>
      </c>
      <c r="J640" s="66" t="s">
        <v>70</v>
      </c>
      <c r="K640" s="66">
        <v>55.9</v>
      </c>
      <c r="L640" s="297">
        <f t="shared" si="34"/>
        <v>0</v>
      </c>
      <c r="M640" s="219" t="s">
        <v>491</v>
      </c>
      <c r="N640" s="218">
        <f>IF(OR(M640="nio",M640="eigen dienst"),0,IF(M640&gt;0,M640*K640/O640,0))*VLOOKUP(B640,'2-Kosten per locatie'!$A$14:$C$34,3,FALSE)</f>
        <v>0</v>
      </c>
      <c r="O640" s="298">
        <f>IF(OR(M640="nio",M640="eigen dienst"),0,IF(M640&gt;0,VLOOKUP(H640,'3-Productie normen'!A:J,VLOOKUP(M640,'3-Productie normen'!$B$34:$C$35,2,FALSE),FALSE)))</f>
        <v>0</v>
      </c>
      <c r="P640" s="299" t="str">
        <f>VLOOKUP(H640,'3-Productie normen'!A:L,12,FALSE)</f>
        <v>L</v>
      </c>
      <c r="Q640" s="299"/>
      <c r="S640" s="300">
        <f t="shared" si="35"/>
        <v>0</v>
      </c>
    </row>
    <row r="641" spans="1:19" ht="14.15" customHeight="1">
      <c r="A641" s="70">
        <v>641</v>
      </c>
      <c r="B641" s="66" t="s">
        <v>213</v>
      </c>
      <c r="C641" s="464" t="s">
        <v>485</v>
      </c>
      <c r="D641" s="464" t="s">
        <v>617</v>
      </c>
      <c r="E641" s="66" t="s">
        <v>587</v>
      </c>
      <c r="F641" s="66" t="s">
        <v>251</v>
      </c>
      <c r="G641" s="66" t="s">
        <v>407</v>
      </c>
      <c r="H641" s="66" t="s">
        <v>37</v>
      </c>
      <c r="I641" s="66" t="s">
        <v>463</v>
      </c>
      <c r="J641" s="66" t="s">
        <v>179</v>
      </c>
      <c r="K641" s="66">
        <v>5.4</v>
      </c>
      <c r="L641" s="297">
        <f t="shared" si="34"/>
        <v>200</v>
      </c>
      <c r="M641" s="219">
        <v>200</v>
      </c>
      <c r="N641" s="218" t="e">
        <f>IF(OR(M641="nio",M641="eigen dienst"),0,IF(M641&gt;0,M641*K641/O641,0))*VLOOKUP(B641,'2-Kosten per locatie'!$A$14:$C$34,3,FALSE)</f>
        <v>#DIV/0!</v>
      </c>
      <c r="O641" s="298">
        <f>IF(OR(M641="nio",M641="eigen dienst"),0,IF(M641&gt;0,VLOOKUP(H641,'3-Productie normen'!A:J,VLOOKUP(M641,'3-Productie normen'!$B$34:$C$35,2,FALSE),FALSE)))</f>
        <v>0</v>
      </c>
      <c r="P641" s="299" t="str">
        <f>VLOOKUP(H641,'3-Productie normen'!A:L,12,FALSE)</f>
        <v>S</v>
      </c>
      <c r="Q641" s="299"/>
      <c r="S641" s="300">
        <f t="shared" si="35"/>
        <v>1080</v>
      </c>
    </row>
    <row r="642" spans="1:19" ht="14.15" customHeight="1">
      <c r="A642" s="70">
        <v>642</v>
      </c>
      <c r="B642" s="66" t="s">
        <v>213</v>
      </c>
      <c r="C642" s="464" t="s">
        <v>485</v>
      </c>
      <c r="D642" s="464" t="s">
        <v>617</v>
      </c>
      <c r="E642" s="66" t="s">
        <v>587</v>
      </c>
      <c r="F642" s="66" t="s">
        <v>252</v>
      </c>
      <c r="G642" s="66" t="s">
        <v>407</v>
      </c>
      <c r="H642" s="66" t="s">
        <v>37</v>
      </c>
      <c r="I642" s="66" t="s">
        <v>463</v>
      </c>
      <c r="J642" s="66" t="s">
        <v>179</v>
      </c>
      <c r="K642" s="66">
        <v>5.4</v>
      </c>
      <c r="L642" s="297">
        <f t="shared" si="34"/>
        <v>200</v>
      </c>
      <c r="M642" s="219">
        <v>200</v>
      </c>
      <c r="N642" s="218" t="e">
        <f>IF(OR(M642="nio",M642="eigen dienst"),0,IF(M642&gt;0,M642*K642/O642,0))*VLOOKUP(B642,'2-Kosten per locatie'!$A$14:$C$34,3,FALSE)</f>
        <v>#DIV/0!</v>
      </c>
      <c r="O642" s="298">
        <f>IF(OR(M642="nio",M642="eigen dienst"),0,IF(M642&gt;0,VLOOKUP(H642,'3-Productie normen'!A:J,VLOOKUP(M642,'3-Productie normen'!$B$34:$C$35,2,FALSE),FALSE)))</f>
        <v>0</v>
      </c>
      <c r="P642" s="299" t="str">
        <f>VLOOKUP(H642,'3-Productie normen'!A:L,12,FALSE)</f>
        <v>S</v>
      </c>
      <c r="Q642" s="299"/>
      <c r="S642" s="300">
        <f t="shared" si="35"/>
        <v>1080</v>
      </c>
    </row>
    <row r="643" spans="1:19" ht="14.15" hidden="1" customHeight="1">
      <c r="A643" s="70">
        <v>643</v>
      </c>
      <c r="B643" s="66" t="s">
        <v>213</v>
      </c>
      <c r="C643" s="464" t="s">
        <v>485</v>
      </c>
      <c r="D643" s="464" t="s">
        <v>617</v>
      </c>
      <c r="E643" s="66" t="s">
        <v>587</v>
      </c>
      <c r="F643" s="66" t="s">
        <v>253</v>
      </c>
      <c r="G643" s="66" t="s">
        <v>411</v>
      </c>
      <c r="H643" s="66" t="s">
        <v>492</v>
      </c>
      <c r="I643" s="66" t="s">
        <v>70</v>
      </c>
      <c r="J643" s="66" t="s">
        <v>70</v>
      </c>
      <c r="K643" s="66">
        <v>7</v>
      </c>
      <c r="L643" s="297">
        <f t="shared" si="34"/>
        <v>0</v>
      </c>
      <c r="M643" s="219" t="s">
        <v>491</v>
      </c>
      <c r="N643" s="218">
        <f>IF(OR(M643="nio",M643="eigen dienst"),0,IF(M643&gt;0,M643*K643/O643,0))*VLOOKUP(B643,'2-Kosten per locatie'!$A$14:$C$34,3,FALSE)</f>
        <v>0</v>
      </c>
      <c r="O643" s="298">
        <f>IF(OR(M643="nio",M643="eigen dienst"),0,IF(M643&gt;0,VLOOKUP(H643,'3-Productie normen'!A:J,VLOOKUP(M643,'3-Productie normen'!$B$34:$C$35,2,FALSE),FALSE)))</f>
        <v>0</v>
      </c>
      <c r="P643" s="299">
        <f>VLOOKUP(H643,'3-Productie normen'!A:L,12,FALSE)</f>
        <v>0</v>
      </c>
      <c r="Q643" s="299"/>
      <c r="S643" s="300">
        <f t="shared" si="35"/>
        <v>0</v>
      </c>
    </row>
    <row r="644" spans="1:19" ht="14.15" customHeight="1">
      <c r="A644" s="70">
        <v>644</v>
      </c>
      <c r="B644" s="66" t="s">
        <v>213</v>
      </c>
      <c r="C644" s="464" t="s">
        <v>485</v>
      </c>
      <c r="D644" s="464" t="s">
        <v>617</v>
      </c>
      <c r="E644" s="66" t="s">
        <v>587</v>
      </c>
      <c r="F644" s="66" t="s">
        <v>254</v>
      </c>
      <c r="G644" s="66" t="s">
        <v>413</v>
      </c>
      <c r="H644" s="66" t="s">
        <v>413</v>
      </c>
      <c r="I644" s="66" t="s">
        <v>70</v>
      </c>
      <c r="J644" s="66" t="s">
        <v>70</v>
      </c>
      <c r="K644" s="66">
        <v>210.2</v>
      </c>
      <c r="L644" s="297">
        <f t="shared" si="34"/>
        <v>200</v>
      </c>
      <c r="M644" s="219">
        <v>200</v>
      </c>
      <c r="N644" s="218" t="e">
        <f>IF(OR(M644="nio",M644="eigen dienst"),0,IF(M644&gt;0,M644*K644/O644,0))*VLOOKUP(B644,'2-Kosten per locatie'!$A$14:$C$34,3,FALSE)</f>
        <v>#DIV/0!</v>
      </c>
      <c r="O644" s="298">
        <f>IF(OR(M644="nio",M644="eigen dienst"),0,IF(M644&gt;0,VLOOKUP(H644,'3-Productie normen'!A:J,VLOOKUP(M644,'3-Productie normen'!$B$34:$C$35,2,FALSE),FALSE)))</f>
        <v>0</v>
      </c>
      <c r="P644" s="299" t="str">
        <f>VLOOKUP(H644,'3-Productie normen'!A:L,12,FALSE)</f>
        <v>V</v>
      </c>
      <c r="Q644" s="299"/>
      <c r="S644" s="300">
        <f t="shared" si="35"/>
        <v>42040</v>
      </c>
    </row>
    <row r="645" spans="1:19" ht="14.15" customHeight="1">
      <c r="A645" s="70">
        <v>645</v>
      </c>
      <c r="B645" s="66" t="s">
        <v>213</v>
      </c>
      <c r="C645" s="464" t="s">
        <v>485</v>
      </c>
      <c r="D645" s="464" t="s">
        <v>617</v>
      </c>
      <c r="E645" s="66" t="s">
        <v>587</v>
      </c>
      <c r="F645" s="66" t="s">
        <v>255</v>
      </c>
      <c r="G645" s="66" t="s">
        <v>409</v>
      </c>
      <c r="H645" s="66" t="s">
        <v>35</v>
      </c>
      <c r="I645" s="66" t="s">
        <v>70</v>
      </c>
      <c r="J645" s="66" t="s">
        <v>70</v>
      </c>
      <c r="K645" s="66">
        <v>12.2</v>
      </c>
      <c r="L645" s="297">
        <f t="shared" si="34"/>
        <v>200</v>
      </c>
      <c r="M645" s="219">
        <v>200</v>
      </c>
      <c r="N645" s="218" t="e">
        <f>IF(OR(M645="nio",M645="eigen dienst"),0,IF(M645&gt;0,M645*K645/O645,0))*VLOOKUP(B645,'2-Kosten per locatie'!$A$14:$C$34,3,FALSE)</f>
        <v>#DIV/0!</v>
      </c>
      <c r="O645" s="298">
        <f>IF(OR(M645="nio",M645="eigen dienst"),0,IF(M645&gt;0,VLOOKUP(H645,'3-Productie normen'!A:J,VLOOKUP(M645,'3-Productie normen'!$B$34:$C$35,2,FALSE),FALSE)))</f>
        <v>0</v>
      </c>
      <c r="P645" s="299" t="str">
        <f>VLOOKUP(H645,'3-Productie normen'!A:L,12,FALSE)</f>
        <v>B</v>
      </c>
      <c r="Q645" s="299"/>
      <c r="S645" s="300">
        <f t="shared" si="35"/>
        <v>2440</v>
      </c>
    </row>
    <row r="646" spans="1:19" ht="14.15" customHeight="1">
      <c r="A646" s="70">
        <v>646</v>
      </c>
      <c r="B646" s="66" t="s">
        <v>213</v>
      </c>
      <c r="C646" s="464" t="s">
        <v>485</v>
      </c>
      <c r="D646" s="464" t="s">
        <v>617</v>
      </c>
      <c r="E646" s="66" t="s">
        <v>587</v>
      </c>
      <c r="F646" s="66" t="s">
        <v>256</v>
      </c>
      <c r="G646" s="66" t="s">
        <v>409</v>
      </c>
      <c r="H646" s="66" t="s">
        <v>35</v>
      </c>
      <c r="I646" s="66" t="s">
        <v>70</v>
      </c>
      <c r="J646" s="66" t="s">
        <v>70</v>
      </c>
      <c r="K646" s="66">
        <v>10.3</v>
      </c>
      <c r="L646" s="297">
        <f t="shared" si="34"/>
        <v>200</v>
      </c>
      <c r="M646" s="219">
        <v>200</v>
      </c>
      <c r="N646" s="218" t="e">
        <f>IF(OR(M646="nio",M646="eigen dienst"),0,IF(M646&gt;0,M646*K646/O646,0))*VLOOKUP(B646,'2-Kosten per locatie'!$A$14:$C$34,3,FALSE)</f>
        <v>#DIV/0!</v>
      </c>
      <c r="O646" s="298">
        <f>IF(OR(M646="nio",M646="eigen dienst"),0,IF(M646&gt;0,VLOOKUP(H646,'3-Productie normen'!A:J,VLOOKUP(M646,'3-Productie normen'!$B$34:$C$35,2,FALSE),FALSE)))</f>
        <v>0</v>
      </c>
      <c r="P646" s="299" t="str">
        <f>VLOOKUP(H646,'3-Productie normen'!A:L,12,FALSE)</f>
        <v>B</v>
      </c>
      <c r="Q646" s="299"/>
      <c r="S646" s="300">
        <f t="shared" si="35"/>
        <v>2060</v>
      </c>
    </row>
    <row r="647" spans="1:19" ht="14.15" customHeight="1">
      <c r="A647" s="70">
        <v>647</v>
      </c>
      <c r="B647" s="66" t="s">
        <v>213</v>
      </c>
      <c r="C647" s="464" t="s">
        <v>485</v>
      </c>
      <c r="D647" s="464" t="s">
        <v>617</v>
      </c>
      <c r="E647" s="66" t="s">
        <v>587</v>
      </c>
      <c r="F647" s="66" t="s">
        <v>257</v>
      </c>
      <c r="G647" s="66" t="s">
        <v>409</v>
      </c>
      <c r="H647" s="66" t="s">
        <v>35</v>
      </c>
      <c r="I647" s="66" t="s">
        <v>70</v>
      </c>
      <c r="J647" s="66" t="s">
        <v>70</v>
      </c>
      <c r="K647" s="66">
        <v>11.9</v>
      </c>
      <c r="L647" s="297">
        <f t="shared" si="34"/>
        <v>200</v>
      </c>
      <c r="M647" s="219">
        <v>200</v>
      </c>
      <c r="N647" s="218" t="e">
        <f>IF(OR(M647="nio",M647="eigen dienst"),0,IF(M647&gt;0,M647*K647/O647,0))*VLOOKUP(B647,'2-Kosten per locatie'!$A$14:$C$34,3,FALSE)</f>
        <v>#DIV/0!</v>
      </c>
      <c r="O647" s="298">
        <f>IF(OR(M647="nio",M647="eigen dienst"),0,IF(M647&gt;0,VLOOKUP(H647,'3-Productie normen'!A:J,VLOOKUP(M647,'3-Productie normen'!$B$34:$C$35,2,FALSE),FALSE)))</f>
        <v>0</v>
      </c>
      <c r="P647" s="299" t="str">
        <f>VLOOKUP(H647,'3-Productie normen'!A:L,12,FALSE)</f>
        <v>B</v>
      </c>
      <c r="Q647" s="299"/>
      <c r="S647" s="300">
        <f t="shared" si="35"/>
        <v>2380</v>
      </c>
    </row>
    <row r="648" spans="1:19" ht="14.15" customHeight="1">
      <c r="A648" s="70">
        <v>648</v>
      </c>
      <c r="B648" s="66" t="s">
        <v>213</v>
      </c>
      <c r="C648" s="464" t="s">
        <v>485</v>
      </c>
      <c r="D648" s="464" t="s">
        <v>617</v>
      </c>
      <c r="E648" s="66" t="s">
        <v>587</v>
      </c>
      <c r="F648" s="66" t="s">
        <v>223</v>
      </c>
      <c r="G648" s="66" t="s">
        <v>407</v>
      </c>
      <c r="H648" s="66" t="s">
        <v>37</v>
      </c>
      <c r="I648" s="66" t="s">
        <v>463</v>
      </c>
      <c r="J648" s="66" t="s">
        <v>179</v>
      </c>
      <c r="K648" s="66">
        <v>8.1999999999999993</v>
      </c>
      <c r="L648" s="297">
        <f t="shared" si="34"/>
        <v>200</v>
      </c>
      <c r="M648" s="219">
        <v>200</v>
      </c>
      <c r="N648" s="218" t="e">
        <f>IF(OR(M648="nio",M648="eigen dienst"),0,IF(M648&gt;0,M648*K648/O648,0))*VLOOKUP(B648,'2-Kosten per locatie'!$A$14:$C$34,3,FALSE)</f>
        <v>#DIV/0!</v>
      </c>
      <c r="O648" s="298">
        <f>IF(OR(M648="nio",M648="eigen dienst"),0,IF(M648&gt;0,VLOOKUP(H648,'3-Productie normen'!A:J,VLOOKUP(M648,'3-Productie normen'!$B$34:$C$35,2,FALSE),FALSE)))</f>
        <v>0</v>
      </c>
      <c r="P648" s="299" t="str">
        <f>VLOOKUP(H648,'3-Productie normen'!A:L,12,FALSE)</f>
        <v>S</v>
      </c>
      <c r="Q648" s="299"/>
      <c r="S648" s="300">
        <f t="shared" si="35"/>
        <v>1639.9999999999998</v>
      </c>
    </row>
    <row r="649" spans="1:19" ht="14.15" customHeight="1">
      <c r="A649" s="70">
        <v>649</v>
      </c>
      <c r="B649" s="66" t="s">
        <v>213</v>
      </c>
      <c r="C649" s="464" t="s">
        <v>485</v>
      </c>
      <c r="D649" s="464" t="s">
        <v>617</v>
      </c>
      <c r="E649" s="66" t="s">
        <v>587</v>
      </c>
      <c r="F649" s="66" t="s">
        <v>258</v>
      </c>
      <c r="G649" s="66" t="s">
        <v>412</v>
      </c>
      <c r="H649" s="66" t="s">
        <v>41</v>
      </c>
      <c r="I649" s="66" t="s">
        <v>70</v>
      </c>
      <c r="J649" s="66" t="s">
        <v>70</v>
      </c>
      <c r="K649" s="66">
        <v>11.9</v>
      </c>
      <c r="L649" s="297">
        <f t="shared" si="34"/>
        <v>200</v>
      </c>
      <c r="M649" s="219">
        <v>200</v>
      </c>
      <c r="N649" s="218" t="e">
        <f>IF(OR(M649="nio",M649="eigen dienst"),0,IF(M649&gt;0,M649*K649/O649,0))*VLOOKUP(B649,'2-Kosten per locatie'!$A$14:$C$34,3,FALSE)</f>
        <v>#DIV/0!</v>
      </c>
      <c r="O649" s="298">
        <f>IF(OR(M649="nio",M649="eigen dienst"),0,IF(M649&gt;0,VLOOKUP(H649,'3-Productie normen'!A:J,VLOOKUP(M649,'3-Productie normen'!$B$34:$C$35,2,FALSE),FALSE)))</f>
        <v>0</v>
      </c>
      <c r="P649" s="299" t="str">
        <f>VLOOKUP(H649,'3-Productie normen'!A:L,12,FALSE)</f>
        <v>V</v>
      </c>
      <c r="Q649" s="299"/>
      <c r="S649" s="300">
        <f t="shared" si="35"/>
        <v>2380</v>
      </c>
    </row>
    <row r="650" spans="1:19" ht="14.15" customHeight="1">
      <c r="A650" s="70">
        <v>650</v>
      </c>
      <c r="B650" s="66" t="s">
        <v>213</v>
      </c>
      <c r="C650" s="464" t="s">
        <v>485</v>
      </c>
      <c r="D650" s="464" t="s">
        <v>617</v>
      </c>
      <c r="E650" s="66" t="s">
        <v>587</v>
      </c>
      <c r="F650" s="66" t="s">
        <v>259</v>
      </c>
      <c r="G650" s="66" t="s">
        <v>423</v>
      </c>
      <c r="H650" s="66" t="s">
        <v>37</v>
      </c>
      <c r="I650" s="66" t="s">
        <v>461</v>
      </c>
      <c r="J650" s="66" t="s">
        <v>179</v>
      </c>
      <c r="K650" s="66">
        <v>2.7</v>
      </c>
      <c r="L650" s="297">
        <f t="shared" si="34"/>
        <v>200</v>
      </c>
      <c r="M650" s="219">
        <v>200</v>
      </c>
      <c r="N650" s="218" t="e">
        <f>IF(OR(M650="nio",M650="eigen dienst"),0,IF(M650&gt;0,M650*K650/O650,0))*VLOOKUP(B650,'2-Kosten per locatie'!$A$14:$C$34,3,FALSE)</f>
        <v>#DIV/0!</v>
      </c>
      <c r="O650" s="298">
        <f>IF(OR(M650="nio",M650="eigen dienst"),0,IF(M650&gt;0,VLOOKUP(H650,'3-Productie normen'!A:J,VLOOKUP(M650,'3-Productie normen'!$B$34:$C$35,2,FALSE),FALSE)))</f>
        <v>0</v>
      </c>
      <c r="P650" s="299" t="str">
        <f>VLOOKUP(H650,'3-Productie normen'!A:L,12,FALSE)</f>
        <v>S</v>
      </c>
      <c r="Q650" s="299"/>
      <c r="S650" s="300">
        <f t="shared" si="35"/>
        <v>540</v>
      </c>
    </row>
    <row r="651" spans="1:19" ht="14.15" customHeight="1">
      <c r="A651" s="70">
        <v>651</v>
      </c>
      <c r="B651" s="66" t="s">
        <v>213</v>
      </c>
      <c r="C651" s="464" t="s">
        <v>485</v>
      </c>
      <c r="D651" s="464" t="s">
        <v>617</v>
      </c>
      <c r="E651" s="66" t="s">
        <v>587</v>
      </c>
      <c r="F651" s="66" t="s">
        <v>260</v>
      </c>
      <c r="G651" s="66" t="s">
        <v>408</v>
      </c>
      <c r="H651" s="66" t="s">
        <v>469</v>
      </c>
      <c r="I651" s="66" t="s">
        <v>70</v>
      </c>
      <c r="J651" s="66" t="s">
        <v>70</v>
      </c>
      <c r="K651" s="66">
        <v>55.9</v>
      </c>
      <c r="L651" s="297">
        <f t="shared" si="34"/>
        <v>200</v>
      </c>
      <c r="M651" s="219">
        <v>200</v>
      </c>
      <c r="N651" s="218" t="e">
        <f>IF(OR(M651="nio",M651="eigen dienst"),0,IF(M651&gt;0,M651*K651/O651,0))*VLOOKUP(B651,'2-Kosten per locatie'!$A$14:$C$34,3,FALSE)</f>
        <v>#DIV/0!</v>
      </c>
      <c r="O651" s="298">
        <f>IF(OR(M651="nio",M651="eigen dienst"),0,IF(M651&gt;0,VLOOKUP(H651,'3-Productie normen'!A:J,VLOOKUP(M651,'3-Productie normen'!$B$34:$C$35,2,FALSE),FALSE)))</f>
        <v>0</v>
      </c>
      <c r="P651" s="299" t="str">
        <f>VLOOKUP(H651,'3-Productie normen'!A:L,12,FALSE)</f>
        <v>L</v>
      </c>
      <c r="Q651" s="299"/>
      <c r="S651" s="300">
        <f t="shared" si="35"/>
        <v>11180</v>
      </c>
    </row>
    <row r="652" spans="1:19" ht="14.15" hidden="1" customHeight="1">
      <c r="A652" s="70">
        <v>652</v>
      </c>
      <c r="B652" s="66" t="s">
        <v>213</v>
      </c>
      <c r="C652" s="464" t="s">
        <v>485</v>
      </c>
      <c r="D652" s="464" t="s">
        <v>617</v>
      </c>
      <c r="E652" s="66" t="s">
        <v>587</v>
      </c>
      <c r="F652" s="66" t="s">
        <v>265</v>
      </c>
      <c r="G652" s="66" t="s">
        <v>411</v>
      </c>
      <c r="H652" s="66" t="s">
        <v>492</v>
      </c>
      <c r="I652" s="66" t="s">
        <v>70</v>
      </c>
      <c r="J652" s="66" t="s">
        <v>70</v>
      </c>
      <c r="K652" s="66">
        <v>5.9</v>
      </c>
      <c r="L652" s="297">
        <f t="shared" si="34"/>
        <v>0</v>
      </c>
      <c r="M652" s="219" t="s">
        <v>491</v>
      </c>
      <c r="N652" s="218">
        <f>IF(OR(M652="nio",M652="eigen dienst"),0,IF(M652&gt;0,M652*K652/O652,0))*VLOOKUP(B652,'2-Kosten per locatie'!$A$14:$C$34,3,FALSE)</f>
        <v>0</v>
      </c>
      <c r="O652" s="298">
        <f>IF(OR(M652="nio",M652="eigen dienst"),0,IF(M652&gt;0,VLOOKUP(H652,'3-Productie normen'!A:J,VLOOKUP(M652,'3-Productie normen'!$B$34:$C$35,2,FALSE),FALSE)))</f>
        <v>0</v>
      </c>
      <c r="P652" s="299">
        <f>VLOOKUP(H652,'3-Productie normen'!A:L,12,FALSE)</f>
        <v>0</v>
      </c>
      <c r="Q652" s="299"/>
      <c r="S652" s="300">
        <f t="shared" si="35"/>
        <v>0</v>
      </c>
    </row>
    <row r="653" spans="1:19" ht="14.15" customHeight="1">
      <c r="A653" s="70">
        <v>653</v>
      </c>
      <c r="B653" s="66" t="s">
        <v>213</v>
      </c>
      <c r="C653" s="464" t="s">
        <v>485</v>
      </c>
      <c r="D653" s="464" t="s">
        <v>617</v>
      </c>
      <c r="E653" s="66" t="s">
        <v>587</v>
      </c>
      <c r="F653" s="66" t="s">
        <v>224</v>
      </c>
      <c r="G653" s="66" t="s">
        <v>408</v>
      </c>
      <c r="H653" s="66" t="s">
        <v>469</v>
      </c>
      <c r="I653" s="66" t="s">
        <v>70</v>
      </c>
      <c r="J653" s="66" t="s">
        <v>70</v>
      </c>
      <c r="K653" s="66">
        <v>55.9</v>
      </c>
      <c r="L653" s="297">
        <f t="shared" si="34"/>
        <v>200</v>
      </c>
      <c r="M653" s="219">
        <v>200</v>
      </c>
      <c r="N653" s="218" t="e">
        <f>IF(OR(M653="nio",M653="eigen dienst"),0,IF(M653&gt;0,M653*K653/O653,0))*VLOOKUP(B653,'2-Kosten per locatie'!$A$14:$C$34,3,FALSE)</f>
        <v>#DIV/0!</v>
      </c>
      <c r="O653" s="298">
        <f>IF(OR(M653="nio",M653="eigen dienst"),0,IF(M653&gt;0,VLOOKUP(H653,'3-Productie normen'!A:J,VLOOKUP(M653,'3-Productie normen'!$B$34:$C$35,2,FALSE),FALSE)))</f>
        <v>0</v>
      </c>
      <c r="P653" s="299" t="str">
        <f>VLOOKUP(H653,'3-Productie normen'!A:L,12,FALSE)</f>
        <v>L</v>
      </c>
      <c r="Q653" s="299"/>
      <c r="S653" s="300">
        <f t="shared" si="35"/>
        <v>11180</v>
      </c>
    </row>
    <row r="654" spans="1:19" ht="14.15" customHeight="1">
      <c r="A654" s="70">
        <v>654</v>
      </c>
      <c r="B654" s="66" t="s">
        <v>213</v>
      </c>
      <c r="C654" s="464" t="s">
        <v>485</v>
      </c>
      <c r="D654" s="464" t="s">
        <v>617</v>
      </c>
      <c r="E654" s="66" t="s">
        <v>587</v>
      </c>
      <c r="F654" s="66" t="s">
        <v>225</v>
      </c>
      <c r="G654" s="66" t="s">
        <v>408</v>
      </c>
      <c r="H654" s="66" t="s">
        <v>469</v>
      </c>
      <c r="I654" s="66" t="s">
        <v>70</v>
      </c>
      <c r="J654" s="66" t="s">
        <v>70</v>
      </c>
      <c r="K654" s="66">
        <v>55.9</v>
      </c>
      <c r="L654" s="297">
        <f t="shared" si="34"/>
        <v>200</v>
      </c>
      <c r="M654" s="219">
        <v>200</v>
      </c>
      <c r="N654" s="218" t="e">
        <f>IF(OR(M654="nio",M654="eigen dienst"),0,IF(M654&gt;0,M654*K654/O654,0))*VLOOKUP(B654,'2-Kosten per locatie'!$A$14:$C$34,3,FALSE)</f>
        <v>#DIV/0!</v>
      </c>
      <c r="O654" s="298">
        <f>IF(OR(M654="nio",M654="eigen dienst"),0,IF(M654&gt;0,VLOOKUP(H654,'3-Productie normen'!A:J,VLOOKUP(M654,'3-Productie normen'!$B$34:$C$35,2,FALSE),FALSE)))</f>
        <v>0</v>
      </c>
      <c r="P654" s="299" t="str">
        <f>VLOOKUP(H654,'3-Productie normen'!A:L,12,FALSE)</f>
        <v>L</v>
      </c>
      <c r="Q654" s="299"/>
      <c r="S654" s="300">
        <f t="shared" si="35"/>
        <v>11180</v>
      </c>
    </row>
    <row r="655" spans="1:19" ht="14.15" customHeight="1">
      <c r="A655" s="70">
        <v>655</v>
      </c>
      <c r="B655" s="66" t="s">
        <v>213</v>
      </c>
      <c r="C655" s="464" t="s">
        <v>485</v>
      </c>
      <c r="D655" s="464" t="s">
        <v>617</v>
      </c>
      <c r="E655" s="66" t="s">
        <v>587</v>
      </c>
      <c r="F655" s="66" t="s">
        <v>226</v>
      </c>
      <c r="G655" s="66" t="s">
        <v>405</v>
      </c>
      <c r="H655" s="66" t="s">
        <v>39</v>
      </c>
      <c r="I655" s="66" t="s">
        <v>70</v>
      </c>
      <c r="J655" s="66" t="s">
        <v>70</v>
      </c>
      <c r="K655" s="66">
        <v>110.1</v>
      </c>
      <c r="L655" s="297">
        <f t="shared" si="34"/>
        <v>200</v>
      </c>
      <c r="M655" s="219">
        <v>200</v>
      </c>
      <c r="N655" s="218" t="e">
        <f>IF(OR(M655="nio",M655="eigen dienst"),0,IF(M655&gt;0,M655*K655/O655,0))*VLOOKUP(B655,'2-Kosten per locatie'!$A$14:$C$34,3,FALSE)</f>
        <v>#DIV/0!</v>
      </c>
      <c r="O655" s="298">
        <f>IF(OR(M655="nio",M655="eigen dienst"),0,IF(M655&gt;0,VLOOKUP(H655,'3-Productie normen'!A:J,VLOOKUP(M655,'3-Productie normen'!$B$34:$C$35,2,FALSE),FALSE)))</f>
        <v>0</v>
      </c>
      <c r="P655" s="299" t="str">
        <f>VLOOKUP(H655,'3-Productie normen'!A:L,12,FALSE)</f>
        <v>V</v>
      </c>
      <c r="Q655" s="299"/>
      <c r="S655" s="300">
        <f t="shared" si="35"/>
        <v>22020</v>
      </c>
    </row>
    <row r="656" spans="1:19" ht="14.15" customHeight="1">
      <c r="A656" s="70">
        <v>656</v>
      </c>
      <c r="B656" s="66" t="s">
        <v>213</v>
      </c>
      <c r="C656" s="464" t="s">
        <v>485</v>
      </c>
      <c r="D656" s="464" t="s">
        <v>617</v>
      </c>
      <c r="E656" s="66" t="s">
        <v>587</v>
      </c>
      <c r="F656" s="66" t="s">
        <v>227</v>
      </c>
      <c r="G656" s="66" t="s">
        <v>405</v>
      </c>
      <c r="H656" s="66" t="s">
        <v>39</v>
      </c>
      <c r="I656" s="66" t="s">
        <v>70</v>
      </c>
      <c r="J656" s="66" t="s">
        <v>70</v>
      </c>
      <c r="K656" s="66">
        <v>33.4</v>
      </c>
      <c r="L656" s="297">
        <f t="shared" si="34"/>
        <v>200</v>
      </c>
      <c r="M656" s="219">
        <v>200</v>
      </c>
      <c r="N656" s="218" t="e">
        <f>IF(OR(M656="nio",M656="eigen dienst"),0,IF(M656&gt;0,M656*K656/O656,0))*VLOOKUP(B656,'2-Kosten per locatie'!$A$14:$C$34,3,FALSE)</f>
        <v>#DIV/0!</v>
      </c>
      <c r="O656" s="298">
        <f>IF(OR(M656="nio",M656="eigen dienst"),0,IF(M656&gt;0,VLOOKUP(H656,'3-Productie normen'!A:J,VLOOKUP(M656,'3-Productie normen'!$B$34:$C$35,2,FALSE),FALSE)))</f>
        <v>0</v>
      </c>
      <c r="P656" s="299" t="str">
        <f>VLOOKUP(H656,'3-Productie normen'!A:L,12,FALSE)</f>
        <v>V</v>
      </c>
      <c r="Q656" s="299"/>
      <c r="S656" s="300">
        <f t="shared" si="35"/>
        <v>6680</v>
      </c>
    </row>
    <row r="657" spans="1:19" ht="14.15" customHeight="1">
      <c r="A657" s="70">
        <v>657</v>
      </c>
      <c r="B657" s="66" t="s">
        <v>213</v>
      </c>
      <c r="C657" s="464" t="s">
        <v>485</v>
      </c>
      <c r="D657" s="464" t="s">
        <v>617</v>
      </c>
      <c r="E657" s="66" t="s">
        <v>589</v>
      </c>
      <c r="F657" s="66" t="s">
        <v>303</v>
      </c>
      <c r="G657" s="66" t="s">
        <v>408</v>
      </c>
      <c r="H657" s="66" t="s">
        <v>469</v>
      </c>
      <c r="I657" s="66" t="s">
        <v>70</v>
      </c>
      <c r="J657" s="66" t="s">
        <v>70</v>
      </c>
      <c r="K657" s="66">
        <v>55.9</v>
      </c>
      <c r="L657" s="297">
        <f t="shared" si="34"/>
        <v>200</v>
      </c>
      <c r="M657" s="219">
        <v>200</v>
      </c>
      <c r="N657" s="218" t="e">
        <f>IF(OR(M657="nio",M657="eigen dienst"),0,IF(M657&gt;0,M657*K657/O657,0))*VLOOKUP(B657,'2-Kosten per locatie'!$A$14:$C$34,3,FALSE)</f>
        <v>#DIV/0!</v>
      </c>
      <c r="O657" s="298">
        <f>IF(OR(M657="nio",M657="eigen dienst"),0,IF(M657&gt;0,VLOOKUP(H657,'3-Productie normen'!A:J,VLOOKUP(M657,'3-Productie normen'!$B$34:$C$35,2,FALSE),FALSE)))</f>
        <v>0</v>
      </c>
      <c r="P657" s="299" t="str">
        <f>VLOOKUP(H657,'3-Productie normen'!A:L,12,FALSE)</f>
        <v>L</v>
      </c>
      <c r="Q657" s="299"/>
      <c r="S657" s="300">
        <f t="shared" si="35"/>
        <v>11180</v>
      </c>
    </row>
    <row r="658" spans="1:19" ht="14.15" customHeight="1">
      <c r="A658" s="70">
        <v>658</v>
      </c>
      <c r="B658" s="66" t="s">
        <v>213</v>
      </c>
      <c r="C658" s="464" t="s">
        <v>485</v>
      </c>
      <c r="D658" s="464" t="s">
        <v>617</v>
      </c>
      <c r="E658" s="66" t="s">
        <v>589</v>
      </c>
      <c r="F658" s="66" t="s">
        <v>304</v>
      </c>
      <c r="G658" s="66" t="s">
        <v>408</v>
      </c>
      <c r="H658" s="66" t="s">
        <v>469</v>
      </c>
      <c r="I658" s="66" t="s">
        <v>70</v>
      </c>
      <c r="J658" s="66" t="s">
        <v>70</v>
      </c>
      <c r="K658" s="66">
        <v>55.9</v>
      </c>
      <c r="L658" s="297">
        <f t="shared" si="34"/>
        <v>200</v>
      </c>
      <c r="M658" s="219">
        <v>200</v>
      </c>
      <c r="N658" s="218" t="e">
        <f>IF(OR(M658="nio",M658="eigen dienst"),0,IF(M658&gt;0,M658*K658/O658,0))*VLOOKUP(B658,'2-Kosten per locatie'!$A$14:$C$34,3,FALSE)</f>
        <v>#DIV/0!</v>
      </c>
      <c r="O658" s="298">
        <f>IF(OR(M658="nio",M658="eigen dienst"),0,IF(M658&gt;0,VLOOKUP(H658,'3-Productie normen'!A:J,VLOOKUP(M658,'3-Productie normen'!$B$34:$C$35,2,FALSE),FALSE)))</f>
        <v>0</v>
      </c>
      <c r="P658" s="299" t="str">
        <f>VLOOKUP(H658,'3-Productie normen'!A:L,12,FALSE)</f>
        <v>L</v>
      </c>
      <c r="Q658" s="299"/>
      <c r="S658" s="300">
        <f t="shared" si="35"/>
        <v>11180</v>
      </c>
    </row>
    <row r="659" spans="1:19" ht="14.15" customHeight="1">
      <c r="A659" s="70">
        <v>659</v>
      </c>
      <c r="B659" s="66" t="s">
        <v>213</v>
      </c>
      <c r="C659" s="464" t="s">
        <v>485</v>
      </c>
      <c r="D659" s="464" t="s">
        <v>617</v>
      </c>
      <c r="E659" s="66" t="s">
        <v>589</v>
      </c>
      <c r="F659" s="66" t="s">
        <v>305</v>
      </c>
      <c r="G659" s="66" t="s">
        <v>408</v>
      </c>
      <c r="H659" s="66" t="s">
        <v>469</v>
      </c>
      <c r="I659" s="66" t="s">
        <v>70</v>
      </c>
      <c r="J659" s="66" t="s">
        <v>70</v>
      </c>
      <c r="K659" s="66">
        <v>55.9</v>
      </c>
      <c r="L659" s="297">
        <f t="shared" si="34"/>
        <v>200</v>
      </c>
      <c r="M659" s="219">
        <v>200</v>
      </c>
      <c r="N659" s="218" t="e">
        <f>IF(OR(M659="nio",M659="eigen dienst"),0,IF(M659&gt;0,M659*K659/O659,0))*VLOOKUP(B659,'2-Kosten per locatie'!$A$14:$C$34,3,FALSE)</f>
        <v>#DIV/0!</v>
      </c>
      <c r="O659" s="298">
        <f>IF(OR(M659="nio",M659="eigen dienst"),0,IF(M659&gt;0,VLOOKUP(H659,'3-Productie normen'!A:J,VLOOKUP(M659,'3-Productie normen'!$B$34:$C$35,2,FALSE),FALSE)))</f>
        <v>0</v>
      </c>
      <c r="P659" s="299" t="str">
        <f>VLOOKUP(H659,'3-Productie normen'!A:L,12,FALSE)</f>
        <v>L</v>
      </c>
      <c r="Q659" s="299"/>
      <c r="S659" s="300">
        <f t="shared" si="35"/>
        <v>11180</v>
      </c>
    </row>
    <row r="660" spans="1:19" ht="14.15" customHeight="1">
      <c r="A660" s="70">
        <v>660</v>
      </c>
      <c r="B660" s="66" t="s">
        <v>213</v>
      </c>
      <c r="C660" s="464" t="s">
        <v>485</v>
      </c>
      <c r="D660" s="464" t="s">
        <v>617</v>
      </c>
      <c r="E660" s="66" t="s">
        <v>589</v>
      </c>
      <c r="F660" s="66" t="s">
        <v>306</v>
      </c>
      <c r="G660" s="66" t="s">
        <v>407</v>
      </c>
      <c r="H660" s="66" t="s">
        <v>37</v>
      </c>
      <c r="I660" s="66" t="s">
        <v>463</v>
      </c>
      <c r="J660" s="66" t="s">
        <v>179</v>
      </c>
      <c r="K660" s="66">
        <v>4.3</v>
      </c>
      <c r="L660" s="297">
        <f t="shared" si="34"/>
        <v>200</v>
      </c>
      <c r="M660" s="219">
        <v>200</v>
      </c>
      <c r="N660" s="218" t="e">
        <f>IF(OR(M660="nio",M660="eigen dienst"),0,IF(M660&gt;0,M660*K660/O660,0))*VLOOKUP(B660,'2-Kosten per locatie'!$A$14:$C$34,3,FALSE)</f>
        <v>#DIV/0!</v>
      </c>
      <c r="O660" s="298">
        <f>IF(OR(M660="nio",M660="eigen dienst"),0,IF(M660&gt;0,VLOOKUP(H660,'3-Productie normen'!A:J,VLOOKUP(M660,'3-Productie normen'!$B$34:$C$35,2,FALSE),FALSE)))</f>
        <v>0</v>
      </c>
      <c r="P660" s="299" t="str">
        <f>VLOOKUP(H660,'3-Productie normen'!A:L,12,FALSE)</f>
        <v>S</v>
      </c>
      <c r="Q660" s="299"/>
      <c r="S660" s="300">
        <f t="shared" si="35"/>
        <v>860</v>
      </c>
    </row>
    <row r="661" spans="1:19" ht="14.15" customHeight="1">
      <c r="A661" s="70">
        <v>661</v>
      </c>
      <c r="B661" s="66" t="s">
        <v>213</v>
      </c>
      <c r="C661" s="464" t="s">
        <v>485</v>
      </c>
      <c r="D661" s="464" t="s">
        <v>617</v>
      </c>
      <c r="E661" s="66" t="s">
        <v>589</v>
      </c>
      <c r="F661" s="66" t="s">
        <v>307</v>
      </c>
      <c r="G661" s="66" t="s">
        <v>407</v>
      </c>
      <c r="H661" s="66" t="s">
        <v>37</v>
      </c>
      <c r="I661" s="66" t="s">
        <v>463</v>
      </c>
      <c r="J661" s="66" t="s">
        <v>179</v>
      </c>
      <c r="K661" s="66">
        <v>4.3</v>
      </c>
      <c r="L661" s="297">
        <f t="shared" si="34"/>
        <v>200</v>
      </c>
      <c r="M661" s="219">
        <v>200</v>
      </c>
      <c r="N661" s="218" t="e">
        <f>IF(OR(M661="nio",M661="eigen dienst"),0,IF(M661&gt;0,M661*K661/O661,0))*VLOOKUP(B661,'2-Kosten per locatie'!$A$14:$C$34,3,FALSE)</f>
        <v>#DIV/0!</v>
      </c>
      <c r="O661" s="298">
        <f>IF(OR(M661="nio",M661="eigen dienst"),0,IF(M661&gt;0,VLOOKUP(H661,'3-Productie normen'!A:J,VLOOKUP(M661,'3-Productie normen'!$B$34:$C$35,2,FALSE),FALSE)))</f>
        <v>0</v>
      </c>
      <c r="P661" s="299" t="str">
        <f>VLOOKUP(H661,'3-Productie normen'!A:L,12,FALSE)</f>
        <v>S</v>
      </c>
      <c r="Q661" s="299"/>
      <c r="S661" s="300">
        <f t="shared" si="35"/>
        <v>860</v>
      </c>
    </row>
    <row r="662" spans="1:19" ht="14.15" customHeight="1">
      <c r="A662" s="70">
        <v>662</v>
      </c>
      <c r="B662" s="66" t="s">
        <v>213</v>
      </c>
      <c r="C662" s="464" t="s">
        <v>485</v>
      </c>
      <c r="D662" s="464" t="s">
        <v>617</v>
      </c>
      <c r="E662" s="66" t="s">
        <v>589</v>
      </c>
      <c r="F662" s="66" t="s">
        <v>308</v>
      </c>
      <c r="G662" s="66" t="s">
        <v>405</v>
      </c>
      <c r="H662" s="66" t="s">
        <v>39</v>
      </c>
      <c r="I662" s="66" t="s">
        <v>70</v>
      </c>
      <c r="J662" s="66" t="s">
        <v>70</v>
      </c>
      <c r="K662" s="66">
        <v>31.200000000000003</v>
      </c>
      <c r="L662" s="297">
        <f t="shared" si="34"/>
        <v>200</v>
      </c>
      <c r="M662" s="219">
        <v>200</v>
      </c>
      <c r="N662" s="218" t="e">
        <f>IF(OR(M662="nio",M662="eigen dienst"),0,IF(M662&gt;0,M662*K662/O662,0))*VLOOKUP(B662,'2-Kosten per locatie'!$A$14:$C$34,3,FALSE)</f>
        <v>#DIV/0!</v>
      </c>
      <c r="O662" s="298">
        <f>IF(OR(M662="nio",M662="eigen dienst"),0,IF(M662&gt;0,VLOOKUP(H662,'3-Productie normen'!A:J,VLOOKUP(M662,'3-Productie normen'!$B$34:$C$35,2,FALSE),FALSE)))</f>
        <v>0</v>
      </c>
      <c r="P662" s="299" t="str">
        <f>VLOOKUP(H662,'3-Productie normen'!A:L,12,FALSE)</f>
        <v>V</v>
      </c>
      <c r="Q662" s="299"/>
      <c r="S662" s="300">
        <f t="shared" si="35"/>
        <v>6240.0000000000009</v>
      </c>
    </row>
    <row r="663" spans="1:19" ht="14.15" customHeight="1">
      <c r="A663" s="70">
        <v>663</v>
      </c>
      <c r="B663" s="66" t="s">
        <v>214</v>
      </c>
      <c r="C663" s="464" t="s">
        <v>486</v>
      </c>
      <c r="D663" s="464" t="s">
        <v>617</v>
      </c>
      <c r="E663" s="66" t="s">
        <v>587</v>
      </c>
      <c r="F663" s="66" t="s">
        <v>220</v>
      </c>
      <c r="G663" s="66" t="s">
        <v>47</v>
      </c>
      <c r="H663" s="66" t="s">
        <v>47</v>
      </c>
      <c r="I663" s="66" t="s">
        <v>460</v>
      </c>
      <c r="J663" s="66" t="s">
        <v>201</v>
      </c>
      <c r="K663" s="66">
        <v>8.8000000000000007</v>
      </c>
      <c r="L663" s="297">
        <f t="shared" si="34"/>
        <v>200</v>
      </c>
      <c r="M663" s="219">
        <v>200</v>
      </c>
      <c r="N663" s="218" t="e">
        <f>IF(OR(M663="nio",M663="eigen dienst"),0,IF(M663&gt;0,M663*K663/O663,0))*VLOOKUP(B663,'2-Kosten per locatie'!$A$14:$C$34,3,FALSE)</f>
        <v>#DIV/0!</v>
      </c>
      <c r="O663" s="298">
        <f>IF(OR(M663="nio",M663="eigen dienst"),0,IF(M663&gt;0,VLOOKUP(H663,'3-Productie normen'!A:J,VLOOKUP(M663,'3-Productie normen'!$B$34:$C$35,2,FALSE),FALSE)))</f>
        <v>0</v>
      </c>
      <c r="P663" s="299" t="str">
        <f>VLOOKUP(H663,'3-Productie normen'!A:L,12,FALSE)</f>
        <v>V</v>
      </c>
      <c r="Q663" s="299"/>
      <c r="S663" s="300">
        <f t="shared" si="35"/>
        <v>1760.0000000000002</v>
      </c>
    </row>
    <row r="664" spans="1:19" ht="14.15" customHeight="1">
      <c r="A664" s="70">
        <v>664</v>
      </c>
      <c r="B664" s="66" t="s">
        <v>214</v>
      </c>
      <c r="C664" s="464" t="s">
        <v>486</v>
      </c>
      <c r="D664" s="464" t="s">
        <v>617</v>
      </c>
      <c r="E664" s="66" t="s">
        <v>587</v>
      </c>
      <c r="F664" s="66" t="s">
        <v>228</v>
      </c>
      <c r="G664" s="66" t="s">
        <v>425</v>
      </c>
      <c r="H664" s="66" t="s">
        <v>37</v>
      </c>
      <c r="I664" s="66" t="s">
        <v>70</v>
      </c>
      <c r="J664" s="66" t="s">
        <v>70</v>
      </c>
      <c r="K664" s="66">
        <v>4.5999999999999996</v>
      </c>
      <c r="L664" s="297">
        <f t="shared" si="34"/>
        <v>200</v>
      </c>
      <c r="M664" s="219">
        <v>200</v>
      </c>
      <c r="N664" s="218" t="e">
        <f>IF(OR(M664="nio",M664="eigen dienst"),0,IF(M664&gt;0,M664*K664/O664,0))*VLOOKUP(B664,'2-Kosten per locatie'!$A$14:$C$34,3,FALSE)</f>
        <v>#DIV/0!</v>
      </c>
      <c r="O664" s="298">
        <f>IF(OR(M664="nio",M664="eigen dienst"),0,IF(M664&gt;0,VLOOKUP(H664,'3-Productie normen'!A:J,VLOOKUP(M664,'3-Productie normen'!$B$34:$C$35,2,FALSE),FALSE)))</f>
        <v>0</v>
      </c>
      <c r="P664" s="299" t="str">
        <f>VLOOKUP(H664,'3-Productie normen'!A:L,12,FALSE)</f>
        <v>S</v>
      </c>
      <c r="Q664" s="299"/>
      <c r="S664" s="300">
        <f t="shared" si="35"/>
        <v>919.99999999999989</v>
      </c>
    </row>
    <row r="665" spans="1:19" ht="14.15" customHeight="1">
      <c r="A665" s="70">
        <v>665</v>
      </c>
      <c r="B665" s="66" t="s">
        <v>214</v>
      </c>
      <c r="C665" s="464" t="s">
        <v>486</v>
      </c>
      <c r="D665" s="464" t="s">
        <v>617</v>
      </c>
      <c r="E665" s="66" t="s">
        <v>587</v>
      </c>
      <c r="F665" s="66" t="s">
        <v>229</v>
      </c>
      <c r="G665" s="66" t="s">
        <v>407</v>
      </c>
      <c r="H665" s="66" t="s">
        <v>37</v>
      </c>
      <c r="I665" s="66" t="s">
        <v>70</v>
      </c>
      <c r="J665" s="66" t="s">
        <v>70</v>
      </c>
      <c r="K665" s="66">
        <v>4.3</v>
      </c>
      <c r="L665" s="297">
        <f t="shared" si="34"/>
        <v>200</v>
      </c>
      <c r="M665" s="219">
        <v>200</v>
      </c>
      <c r="N665" s="218" t="e">
        <f>IF(OR(M665="nio",M665="eigen dienst"),0,IF(M665&gt;0,M665*K665/O665,0))*VLOOKUP(B665,'2-Kosten per locatie'!$A$14:$C$34,3,FALSE)</f>
        <v>#DIV/0!</v>
      </c>
      <c r="O665" s="298">
        <f>IF(OR(M665="nio",M665="eigen dienst"),0,IF(M665&gt;0,VLOOKUP(H665,'3-Productie normen'!A:J,VLOOKUP(M665,'3-Productie normen'!$B$34:$C$35,2,FALSE),FALSE)))</f>
        <v>0</v>
      </c>
      <c r="P665" s="299" t="str">
        <f>VLOOKUP(H665,'3-Productie normen'!A:L,12,FALSE)</f>
        <v>S</v>
      </c>
      <c r="Q665" s="299"/>
      <c r="S665" s="300">
        <f t="shared" si="35"/>
        <v>860</v>
      </c>
    </row>
    <row r="666" spans="1:19" ht="14.15" customHeight="1">
      <c r="A666" s="70">
        <v>666</v>
      </c>
      <c r="B666" s="66" t="s">
        <v>214</v>
      </c>
      <c r="C666" s="464" t="s">
        <v>486</v>
      </c>
      <c r="D666" s="464" t="s">
        <v>617</v>
      </c>
      <c r="E666" s="66" t="s">
        <v>587</v>
      </c>
      <c r="F666" s="66" t="s">
        <v>230</v>
      </c>
      <c r="G666" s="66" t="s">
        <v>414</v>
      </c>
      <c r="H666" s="66" t="s">
        <v>43</v>
      </c>
      <c r="I666" s="66" t="s">
        <v>464</v>
      </c>
      <c r="J666" s="66" t="s">
        <v>466</v>
      </c>
      <c r="K666" s="66">
        <v>24.6</v>
      </c>
      <c r="L666" s="297">
        <f t="shared" si="34"/>
        <v>200</v>
      </c>
      <c r="M666" s="219">
        <v>200</v>
      </c>
      <c r="N666" s="218" t="e">
        <f>IF(OR(M666="nio",M666="eigen dienst"),0,IF(M666&gt;0,M666*K666/O666,0))*VLOOKUP(B666,'2-Kosten per locatie'!$A$14:$C$34,3,FALSE)</f>
        <v>#DIV/0!</v>
      </c>
      <c r="O666" s="298">
        <f>IF(OR(M666="nio",M666="eigen dienst"),0,IF(M666&gt;0,VLOOKUP(H666,'3-Productie normen'!A:J,VLOOKUP(M666,'3-Productie normen'!$B$34:$C$35,2,FALSE),FALSE)))</f>
        <v>0</v>
      </c>
      <c r="P666" s="299" t="str">
        <f>VLOOKUP(H666,'3-Productie normen'!A:L,12,FALSE)</f>
        <v>B</v>
      </c>
      <c r="Q666" s="299"/>
      <c r="S666" s="300">
        <f t="shared" si="35"/>
        <v>4920</v>
      </c>
    </row>
    <row r="667" spans="1:19" ht="14.15" customHeight="1">
      <c r="A667" s="70">
        <v>667</v>
      </c>
      <c r="B667" s="66" t="s">
        <v>214</v>
      </c>
      <c r="C667" s="464" t="s">
        <v>486</v>
      </c>
      <c r="D667" s="464" t="s">
        <v>617</v>
      </c>
      <c r="E667" s="66" t="s">
        <v>587</v>
      </c>
      <c r="F667" s="66" t="s">
        <v>231</v>
      </c>
      <c r="G667" s="66" t="s">
        <v>434</v>
      </c>
      <c r="H667" s="66" t="s">
        <v>35</v>
      </c>
      <c r="I667" s="66" t="s">
        <v>464</v>
      </c>
      <c r="J667" s="66" t="s">
        <v>466</v>
      </c>
      <c r="K667" s="66">
        <v>18.600000000000001</v>
      </c>
      <c r="L667" s="297">
        <f t="shared" si="34"/>
        <v>200</v>
      </c>
      <c r="M667" s="219">
        <v>200</v>
      </c>
      <c r="N667" s="218" t="e">
        <f>IF(OR(M667="nio",M667="eigen dienst"),0,IF(M667&gt;0,M667*K667/O667,0))*VLOOKUP(B667,'2-Kosten per locatie'!$A$14:$C$34,3,FALSE)</f>
        <v>#DIV/0!</v>
      </c>
      <c r="O667" s="298">
        <f>IF(OR(M667="nio",M667="eigen dienst"),0,IF(M667&gt;0,VLOOKUP(H667,'3-Productie normen'!A:J,VLOOKUP(M667,'3-Productie normen'!$B$34:$C$35,2,FALSE),FALSE)))</f>
        <v>0</v>
      </c>
      <c r="P667" s="299" t="str">
        <f>VLOOKUP(H667,'3-Productie normen'!A:L,12,FALSE)</f>
        <v>B</v>
      </c>
      <c r="Q667" s="299"/>
      <c r="S667" s="300">
        <f t="shared" si="35"/>
        <v>3720.0000000000005</v>
      </c>
    </row>
    <row r="668" spans="1:19" ht="14.15" hidden="1" customHeight="1">
      <c r="A668" s="70">
        <v>668</v>
      </c>
      <c r="B668" s="66" t="s">
        <v>214</v>
      </c>
      <c r="C668" s="464" t="s">
        <v>486</v>
      </c>
      <c r="D668" s="464" t="s">
        <v>617</v>
      </c>
      <c r="E668" s="66" t="s">
        <v>587</v>
      </c>
      <c r="F668" s="66" t="s">
        <v>221</v>
      </c>
      <c r="G668" s="66" t="s">
        <v>411</v>
      </c>
      <c r="H668" s="66" t="s">
        <v>492</v>
      </c>
      <c r="I668" s="66" t="s">
        <v>70</v>
      </c>
      <c r="J668" s="66" t="s">
        <v>70</v>
      </c>
      <c r="K668" s="66">
        <v>3.6</v>
      </c>
      <c r="L668" s="297">
        <f t="shared" si="34"/>
        <v>0</v>
      </c>
      <c r="M668" s="219" t="s">
        <v>491</v>
      </c>
      <c r="N668" s="218">
        <f>IF(OR(M668="nio",M668="eigen dienst"),0,IF(M668&gt;0,M668*K668/O668,0))*VLOOKUP(B668,'2-Kosten per locatie'!$A$14:$C$34,3,FALSE)</f>
        <v>0</v>
      </c>
      <c r="O668" s="298">
        <f>IF(OR(M668="nio",M668="eigen dienst"),0,IF(M668&gt;0,VLOOKUP(H668,'3-Productie normen'!A:J,VLOOKUP(M668,'3-Productie normen'!$B$34:$C$35,2,FALSE),FALSE)))</f>
        <v>0</v>
      </c>
      <c r="P668" s="299">
        <f>VLOOKUP(H668,'3-Productie normen'!A:L,12,FALSE)</f>
        <v>0</v>
      </c>
      <c r="Q668" s="299"/>
      <c r="S668" s="300">
        <f t="shared" si="35"/>
        <v>0</v>
      </c>
    </row>
    <row r="669" spans="1:19" ht="14.15" customHeight="1">
      <c r="A669" s="70">
        <v>669</v>
      </c>
      <c r="B669" s="66" t="s">
        <v>214</v>
      </c>
      <c r="C669" s="464" t="s">
        <v>486</v>
      </c>
      <c r="D669" s="464" t="s">
        <v>617</v>
      </c>
      <c r="E669" s="66" t="s">
        <v>587</v>
      </c>
      <c r="F669" s="66" t="s">
        <v>222</v>
      </c>
      <c r="G669" s="66" t="s">
        <v>48</v>
      </c>
      <c r="H669" s="66" t="s">
        <v>48</v>
      </c>
      <c r="I669" s="66" t="s">
        <v>461</v>
      </c>
      <c r="J669" s="66" t="s">
        <v>200</v>
      </c>
      <c r="K669" s="66">
        <v>14.8</v>
      </c>
      <c r="L669" s="297">
        <f t="shared" si="34"/>
        <v>200</v>
      </c>
      <c r="M669" s="219">
        <v>200</v>
      </c>
      <c r="N669" s="218" t="e">
        <f>IF(OR(M669="nio",M669="eigen dienst"),0,IF(M669&gt;0,M669*K669/O669,0))*VLOOKUP(B669,'2-Kosten per locatie'!$A$14:$C$34,3,FALSE)</f>
        <v>#DIV/0!</v>
      </c>
      <c r="O669" s="298">
        <f>IF(OR(M669="nio",M669="eigen dienst"),0,IF(M669&gt;0,VLOOKUP(H669,'3-Productie normen'!A:J,VLOOKUP(M669,'3-Productie normen'!$B$34:$C$35,2,FALSE),FALSE)))</f>
        <v>0</v>
      </c>
      <c r="P669" s="299" t="str">
        <f>VLOOKUP(H669,'3-Productie normen'!A:L,12,FALSE)</f>
        <v>V</v>
      </c>
      <c r="Q669" s="299"/>
      <c r="S669" s="300">
        <f t="shared" si="35"/>
        <v>2960</v>
      </c>
    </row>
    <row r="670" spans="1:19" ht="14.15" hidden="1" customHeight="1">
      <c r="A670" s="70">
        <v>670</v>
      </c>
      <c r="B670" s="66" t="s">
        <v>214</v>
      </c>
      <c r="C670" s="464" t="s">
        <v>486</v>
      </c>
      <c r="D670" s="464" t="s">
        <v>617</v>
      </c>
      <c r="E670" s="66" t="s">
        <v>587</v>
      </c>
      <c r="F670" s="66" t="s">
        <v>223</v>
      </c>
      <c r="G670" s="66" t="s">
        <v>411</v>
      </c>
      <c r="H670" s="66" t="s">
        <v>492</v>
      </c>
      <c r="I670" s="66" t="s">
        <v>70</v>
      </c>
      <c r="J670" s="66" t="s">
        <v>70</v>
      </c>
      <c r="K670" s="66">
        <v>7.4</v>
      </c>
      <c r="L670" s="297">
        <f t="shared" si="34"/>
        <v>0</v>
      </c>
      <c r="M670" s="219" t="s">
        <v>491</v>
      </c>
      <c r="N670" s="218">
        <f>IF(OR(M670="nio",M670="eigen dienst"),0,IF(M670&gt;0,M670*K670/O670,0))*VLOOKUP(B670,'2-Kosten per locatie'!$A$14:$C$34,3,FALSE)</f>
        <v>0</v>
      </c>
      <c r="O670" s="298">
        <f>IF(OR(M670="nio",M670="eigen dienst"),0,IF(M670&gt;0,VLOOKUP(H670,'3-Productie normen'!A:J,VLOOKUP(M670,'3-Productie normen'!$B$34:$C$35,2,FALSE),FALSE)))</f>
        <v>0</v>
      </c>
      <c r="P670" s="299">
        <f>VLOOKUP(H670,'3-Productie normen'!A:L,12,FALSE)</f>
        <v>0</v>
      </c>
      <c r="Q670" s="299"/>
      <c r="S670" s="300">
        <f t="shared" si="35"/>
        <v>0</v>
      </c>
    </row>
    <row r="671" spans="1:19" ht="14.15" hidden="1" customHeight="1">
      <c r="A671" s="70">
        <v>671</v>
      </c>
      <c r="B671" s="66" t="s">
        <v>214</v>
      </c>
      <c r="C671" s="464" t="s">
        <v>486</v>
      </c>
      <c r="D671" s="464" t="s">
        <v>617</v>
      </c>
      <c r="E671" s="66" t="s">
        <v>587</v>
      </c>
      <c r="F671" s="66" t="s">
        <v>265</v>
      </c>
      <c r="G671" s="66" t="s">
        <v>411</v>
      </c>
      <c r="H671" s="66" t="s">
        <v>492</v>
      </c>
      <c r="I671" s="66" t="s">
        <v>70</v>
      </c>
      <c r="J671" s="66" t="s">
        <v>70</v>
      </c>
      <c r="K671" s="66">
        <v>10.8</v>
      </c>
      <c r="L671" s="297">
        <f t="shared" si="34"/>
        <v>0</v>
      </c>
      <c r="M671" s="219" t="s">
        <v>491</v>
      </c>
      <c r="N671" s="218">
        <f>IF(OR(M671="nio",M671="eigen dienst"),0,IF(M671&gt;0,M671*K671/O671,0))*VLOOKUP(B671,'2-Kosten per locatie'!$A$14:$C$34,3,FALSE)</f>
        <v>0</v>
      </c>
      <c r="O671" s="298">
        <f>IF(OR(M671="nio",M671="eigen dienst"),0,IF(M671&gt;0,VLOOKUP(H671,'3-Productie normen'!A:J,VLOOKUP(M671,'3-Productie normen'!$B$34:$C$35,2,FALSE),FALSE)))</f>
        <v>0</v>
      </c>
      <c r="P671" s="299">
        <f>VLOOKUP(H671,'3-Productie normen'!A:L,12,FALSE)</f>
        <v>0</v>
      </c>
      <c r="Q671" s="299"/>
      <c r="S671" s="300">
        <f t="shared" si="35"/>
        <v>0</v>
      </c>
    </row>
    <row r="672" spans="1:19" ht="14.15" customHeight="1">
      <c r="A672" s="70">
        <v>672</v>
      </c>
      <c r="B672" s="66" t="s">
        <v>214</v>
      </c>
      <c r="C672" s="464" t="s">
        <v>486</v>
      </c>
      <c r="D672" s="464" t="s">
        <v>617</v>
      </c>
      <c r="E672" s="66" t="s">
        <v>587</v>
      </c>
      <c r="F672" s="66" t="s">
        <v>224</v>
      </c>
      <c r="G672" s="66" t="s">
        <v>408</v>
      </c>
      <c r="H672" s="66" t="s">
        <v>469</v>
      </c>
      <c r="I672" s="66" t="s">
        <v>70</v>
      </c>
      <c r="J672" s="66" t="s">
        <v>70</v>
      </c>
      <c r="K672" s="66">
        <v>49.6</v>
      </c>
      <c r="L672" s="297">
        <f t="shared" si="34"/>
        <v>200</v>
      </c>
      <c r="M672" s="219">
        <v>200</v>
      </c>
      <c r="N672" s="218" t="e">
        <f>IF(OR(M672="nio",M672="eigen dienst"),0,IF(M672&gt;0,M672*K672/O672,0))*VLOOKUP(B672,'2-Kosten per locatie'!$A$14:$C$34,3,FALSE)</f>
        <v>#DIV/0!</v>
      </c>
      <c r="O672" s="298">
        <f>IF(OR(M672="nio",M672="eigen dienst"),0,IF(M672&gt;0,VLOOKUP(H672,'3-Productie normen'!A:J,VLOOKUP(M672,'3-Productie normen'!$B$34:$C$35,2,FALSE),FALSE)))</f>
        <v>0</v>
      </c>
      <c r="P672" s="299" t="str">
        <f>VLOOKUP(H672,'3-Productie normen'!A:L,12,FALSE)</f>
        <v>L</v>
      </c>
      <c r="Q672" s="299"/>
      <c r="S672" s="300">
        <f t="shared" si="35"/>
        <v>9920</v>
      </c>
    </row>
    <row r="673" spans="1:19" ht="14.15" customHeight="1">
      <c r="A673" s="70">
        <v>673</v>
      </c>
      <c r="B673" s="66" t="s">
        <v>214</v>
      </c>
      <c r="C673" s="464" t="s">
        <v>486</v>
      </c>
      <c r="D673" s="464" t="s">
        <v>617</v>
      </c>
      <c r="E673" s="66" t="s">
        <v>587</v>
      </c>
      <c r="F673" s="66" t="s">
        <v>225</v>
      </c>
      <c r="G673" s="66" t="s">
        <v>413</v>
      </c>
      <c r="H673" s="66" t="s">
        <v>413</v>
      </c>
      <c r="I673" s="66" t="s">
        <v>70</v>
      </c>
      <c r="J673" s="66" t="s">
        <v>70</v>
      </c>
      <c r="K673" s="66">
        <v>67.900000000000006</v>
      </c>
      <c r="L673" s="297">
        <f t="shared" si="34"/>
        <v>200</v>
      </c>
      <c r="M673" s="219">
        <v>200</v>
      </c>
      <c r="N673" s="218" t="e">
        <f>IF(OR(M673="nio",M673="eigen dienst"),0,IF(M673&gt;0,M673*K673/O673,0))*VLOOKUP(B673,'2-Kosten per locatie'!$A$14:$C$34,3,FALSE)</f>
        <v>#DIV/0!</v>
      </c>
      <c r="O673" s="298">
        <f>IF(OR(M673="nio",M673="eigen dienst"),0,IF(M673&gt;0,VLOOKUP(H673,'3-Productie normen'!A:J,VLOOKUP(M673,'3-Productie normen'!$B$34:$C$35,2,FALSE),FALSE)))</f>
        <v>0</v>
      </c>
      <c r="P673" s="299" t="str">
        <f>VLOOKUP(H673,'3-Productie normen'!A:L,12,FALSE)</f>
        <v>V</v>
      </c>
      <c r="Q673" s="299"/>
      <c r="S673" s="300">
        <f t="shared" si="35"/>
        <v>13580.000000000002</v>
      </c>
    </row>
    <row r="674" spans="1:19" ht="14.15" customHeight="1">
      <c r="A674" s="70">
        <v>674</v>
      </c>
      <c r="B674" s="66" t="s">
        <v>214</v>
      </c>
      <c r="C674" s="464" t="s">
        <v>486</v>
      </c>
      <c r="D674" s="464" t="s">
        <v>617</v>
      </c>
      <c r="E674" s="66" t="s">
        <v>587</v>
      </c>
      <c r="F674" s="66" t="s">
        <v>226</v>
      </c>
      <c r="G674" s="66" t="s">
        <v>409</v>
      </c>
      <c r="H674" s="66" t="s">
        <v>35</v>
      </c>
      <c r="I674" s="66" t="s">
        <v>180</v>
      </c>
      <c r="J674" s="66" t="s">
        <v>201</v>
      </c>
      <c r="K674" s="66">
        <v>10</v>
      </c>
      <c r="L674" s="297">
        <f t="shared" si="34"/>
        <v>200</v>
      </c>
      <c r="M674" s="219">
        <v>200</v>
      </c>
      <c r="N674" s="218" t="e">
        <f>IF(OR(M674="nio",M674="eigen dienst"),0,IF(M674&gt;0,M674*K674/O674,0))*VLOOKUP(B674,'2-Kosten per locatie'!$A$14:$C$34,3,FALSE)</f>
        <v>#DIV/0!</v>
      </c>
      <c r="O674" s="298">
        <f>IF(OR(M674="nio",M674="eigen dienst"),0,IF(M674&gt;0,VLOOKUP(H674,'3-Productie normen'!A:J,VLOOKUP(M674,'3-Productie normen'!$B$34:$C$35,2,FALSE),FALSE)))</f>
        <v>0</v>
      </c>
      <c r="P674" s="299" t="str">
        <f>VLOOKUP(H674,'3-Productie normen'!A:L,12,FALSE)</f>
        <v>B</v>
      </c>
      <c r="Q674" s="299"/>
      <c r="S674" s="300">
        <f t="shared" si="35"/>
        <v>2000</v>
      </c>
    </row>
    <row r="675" spans="1:19" ht="14.15" customHeight="1">
      <c r="A675" s="70">
        <v>675</v>
      </c>
      <c r="B675" s="66" t="s">
        <v>214</v>
      </c>
      <c r="C675" s="464" t="s">
        <v>486</v>
      </c>
      <c r="D675" s="464" t="s">
        <v>617</v>
      </c>
      <c r="E675" s="66" t="s">
        <v>587</v>
      </c>
      <c r="F675" s="66" t="s">
        <v>227</v>
      </c>
      <c r="G675" s="66" t="s">
        <v>405</v>
      </c>
      <c r="H675" s="66" t="s">
        <v>39</v>
      </c>
      <c r="I675" s="66" t="s">
        <v>70</v>
      </c>
      <c r="J675" s="66" t="s">
        <v>70</v>
      </c>
      <c r="K675" s="66">
        <v>32.5</v>
      </c>
      <c r="L675" s="297">
        <f t="shared" si="34"/>
        <v>200</v>
      </c>
      <c r="M675" s="219">
        <v>200</v>
      </c>
      <c r="N675" s="218" t="e">
        <f>IF(OR(M675="nio",M675="eigen dienst"),0,IF(M675&gt;0,M675*K675/O675,0))*VLOOKUP(B675,'2-Kosten per locatie'!$A$14:$C$34,3,FALSE)</f>
        <v>#DIV/0!</v>
      </c>
      <c r="O675" s="298">
        <f>IF(OR(M675="nio",M675="eigen dienst"),0,IF(M675&gt;0,VLOOKUP(H675,'3-Productie normen'!A:J,VLOOKUP(M675,'3-Productie normen'!$B$34:$C$35,2,FALSE),FALSE)))</f>
        <v>0</v>
      </c>
      <c r="P675" s="299" t="str">
        <f>VLOOKUP(H675,'3-Productie normen'!A:L,12,FALSE)</f>
        <v>V</v>
      </c>
      <c r="Q675" s="299"/>
      <c r="S675" s="300">
        <f t="shared" si="35"/>
        <v>6500</v>
      </c>
    </row>
    <row r="676" spans="1:19" ht="14.15" customHeight="1">
      <c r="A676" s="70">
        <v>676</v>
      </c>
      <c r="B676" s="66" t="s">
        <v>214</v>
      </c>
      <c r="C676" s="464" t="s">
        <v>486</v>
      </c>
      <c r="D676" s="464" t="s">
        <v>617</v>
      </c>
      <c r="E676" s="66" t="s">
        <v>589</v>
      </c>
      <c r="F676" s="66" t="s">
        <v>303</v>
      </c>
      <c r="G676" s="66" t="s">
        <v>48</v>
      </c>
      <c r="H676" s="66" t="s">
        <v>48</v>
      </c>
      <c r="I676" s="66" t="s">
        <v>461</v>
      </c>
      <c r="J676" s="66" t="s">
        <v>200</v>
      </c>
      <c r="K676" s="66">
        <v>26.3</v>
      </c>
      <c r="L676" s="297">
        <f t="shared" si="34"/>
        <v>200</v>
      </c>
      <c r="M676" s="219">
        <v>200</v>
      </c>
      <c r="N676" s="218" t="e">
        <f>IF(OR(M676="nio",M676="eigen dienst"),0,IF(M676&gt;0,M676*K676/O676,0))*VLOOKUP(B676,'2-Kosten per locatie'!$A$14:$C$34,3,FALSE)</f>
        <v>#DIV/0!</v>
      </c>
      <c r="O676" s="298">
        <f>IF(OR(M676="nio",M676="eigen dienst"),0,IF(M676&gt;0,VLOOKUP(H676,'3-Productie normen'!A:J,VLOOKUP(M676,'3-Productie normen'!$B$34:$C$35,2,FALSE),FALSE)))</f>
        <v>0</v>
      </c>
      <c r="P676" s="299" t="str">
        <f>VLOOKUP(H676,'3-Productie normen'!A:L,12,FALSE)</f>
        <v>V</v>
      </c>
      <c r="Q676" s="299"/>
      <c r="S676" s="300">
        <f t="shared" si="35"/>
        <v>5260</v>
      </c>
    </row>
    <row r="677" spans="1:19" ht="14.15" customHeight="1">
      <c r="A677" s="70">
        <v>677</v>
      </c>
      <c r="B677" s="66" t="s">
        <v>214</v>
      </c>
      <c r="C677" s="464" t="s">
        <v>486</v>
      </c>
      <c r="D677" s="464" t="s">
        <v>617</v>
      </c>
      <c r="E677" s="66" t="s">
        <v>589</v>
      </c>
      <c r="F677" s="66" t="s">
        <v>283</v>
      </c>
      <c r="G677" s="66" t="s">
        <v>407</v>
      </c>
      <c r="H677" s="66" t="s">
        <v>37</v>
      </c>
      <c r="I677" s="66" t="s">
        <v>70</v>
      </c>
      <c r="J677" s="66" t="s">
        <v>70</v>
      </c>
      <c r="K677" s="66">
        <v>2.5</v>
      </c>
      <c r="L677" s="297">
        <f t="shared" si="34"/>
        <v>200</v>
      </c>
      <c r="M677" s="219">
        <v>200</v>
      </c>
      <c r="N677" s="218" t="e">
        <f>IF(OR(M677="nio",M677="eigen dienst"),0,IF(M677&gt;0,M677*K677/O677,0))*VLOOKUP(B677,'2-Kosten per locatie'!$A$14:$C$34,3,FALSE)</f>
        <v>#DIV/0!</v>
      </c>
      <c r="O677" s="298">
        <f>IF(OR(M677="nio",M677="eigen dienst"),0,IF(M677&gt;0,VLOOKUP(H677,'3-Productie normen'!A:J,VLOOKUP(M677,'3-Productie normen'!$B$34:$C$35,2,FALSE),FALSE)))</f>
        <v>0</v>
      </c>
      <c r="P677" s="299" t="str">
        <f>VLOOKUP(H677,'3-Productie normen'!A:L,12,FALSE)</f>
        <v>S</v>
      </c>
      <c r="Q677" s="299"/>
      <c r="S677" s="300">
        <f t="shared" si="35"/>
        <v>500</v>
      </c>
    </row>
    <row r="678" spans="1:19" ht="14.15" customHeight="1">
      <c r="A678" s="70">
        <v>678</v>
      </c>
      <c r="B678" s="66" t="s">
        <v>214</v>
      </c>
      <c r="C678" s="464" t="s">
        <v>486</v>
      </c>
      <c r="D678" s="464" t="s">
        <v>617</v>
      </c>
      <c r="E678" s="66" t="s">
        <v>589</v>
      </c>
      <c r="F678" s="66" t="s">
        <v>284</v>
      </c>
      <c r="G678" s="66" t="s">
        <v>407</v>
      </c>
      <c r="H678" s="66" t="s">
        <v>37</v>
      </c>
      <c r="I678" s="66" t="s">
        <v>70</v>
      </c>
      <c r="J678" s="66" t="s">
        <v>70</v>
      </c>
      <c r="K678" s="66">
        <v>6.6</v>
      </c>
      <c r="L678" s="297">
        <f t="shared" si="34"/>
        <v>200</v>
      </c>
      <c r="M678" s="219">
        <v>200</v>
      </c>
      <c r="N678" s="218" t="e">
        <f>IF(OR(M678="nio",M678="eigen dienst"),0,IF(M678&gt;0,M678*K678/O678,0))*VLOOKUP(B678,'2-Kosten per locatie'!$A$14:$C$34,3,FALSE)</f>
        <v>#DIV/0!</v>
      </c>
      <c r="O678" s="298">
        <f>IF(OR(M678="nio",M678="eigen dienst"),0,IF(M678&gt;0,VLOOKUP(H678,'3-Productie normen'!A:J,VLOOKUP(M678,'3-Productie normen'!$B$34:$C$35,2,FALSE),FALSE)))</f>
        <v>0</v>
      </c>
      <c r="P678" s="299" t="str">
        <f>VLOOKUP(H678,'3-Productie normen'!A:L,12,FALSE)</f>
        <v>S</v>
      </c>
      <c r="Q678" s="299"/>
      <c r="S678" s="300">
        <f t="shared" si="35"/>
        <v>1320</v>
      </c>
    </row>
    <row r="679" spans="1:19" ht="14.15" customHeight="1">
      <c r="A679" s="70">
        <v>679</v>
      </c>
      <c r="B679" s="66" t="s">
        <v>214</v>
      </c>
      <c r="C679" s="464" t="s">
        <v>486</v>
      </c>
      <c r="D679" s="464" t="s">
        <v>617</v>
      </c>
      <c r="E679" s="66" t="s">
        <v>589</v>
      </c>
      <c r="F679" s="66" t="s">
        <v>285</v>
      </c>
      <c r="G679" s="66" t="s">
        <v>407</v>
      </c>
      <c r="H679" s="66" t="s">
        <v>37</v>
      </c>
      <c r="I679" s="66" t="s">
        <v>70</v>
      </c>
      <c r="J679" s="66" t="s">
        <v>70</v>
      </c>
      <c r="K679" s="66">
        <v>6.6</v>
      </c>
      <c r="L679" s="297">
        <f t="shared" si="34"/>
        <v>200</v>
      </c>
      <c r="M679" s="219">
        <v>200</v>
      </c>
      <c r="N679" s="218" t="e">
        <f>IF(OR(M679="nio",M679="eigen dienst"),0,IF(M679&gt;0,M679*K679/O679,0))*VLOOKUP(B679,'2-Kosten per locatie'!$A$14:$C$34,3,FALSE)</f>
        <v>#DIV/0!</v>
      </c>
      <c r="O679" s="298">
        <f>IF(OR(M679="nio",M679="eigen dienst"),0,IF(M679&gt;0,VLOOKUP(H679,'3-Productie normen'!A:J,VLOOKUP(M679,'3-Productie normen'!$B$34:$C$35,2,FALSE),FALSE)))</f>
        <v>0</v>
      </c>
      <c r="P679" s="299" t="str">
        <f>VLOOKUP(H679,'3-Productie normen'!A:L,12,FALSE)</f>
        <v>S</v>
      </c>
      <c r="Q679" s="299"/>
      <c r="S679" s="300">
        <f t="shared" si="35"/>
        <v>1320</v>
      </c>
    </row>
    <row r="680" spans="1:19" ht="14.15" hidden="1" customHeight="1">
      <c r="A680" s="70">
        <v>680</v>
      </c>
      <c r="B680" s="66" t="s">
        <v>214</v>
      </c>
      <c r="C680" s="464" t="s">
        <v>486</v>
      </c>
      <c r="D680" s="464" t="s">
        <v>617</v>
      </c>
      <c r="E680" s="66" t="s">
        <v>589</v>
      </c>
      <c r="F680" s="66" t="s">
        <v>286</v>
      </c>
      <c r="G680" s="66" t="s">
        <v>411</v>
      </c>
      <c r="H680" s="66" t="s">
        <v>492</v>
      </c>
      <c r="I680" s="66" t="s">
        <v>70</v>
      </c>
      <c r="J680" s="66" t="s">
        <v>70</v>
      </c>
      <c r="K680" s="66">
        <v>7.7</v>
      </c>
      <c r="L680" s="297">
        <f t="shared" si="34"/>
        <v>0</v>
      </c>
      <c r="M680" s="219" t="s">
        <v>491</v>
      </c>
      <c r="N680" s="218">
        <f>IF(OR(M680="nio",M680="eigen dienst"),0,IF(M680&gt;0,M680*K680/O680,0))*VLOOKUP(B680,'2-Kosten per locatie'!$A$14:$C$34,3,FALSE)</f>
        <v>0</v>
      </c>
      <c r="O680" s="298">
        <f>IF(OR(M680="nio",M680="eigen dienst"),0,IF(M680&gt;0,VLOOKUP(H680,'3-Productie normen'!A:J,VLOOKUP(M680,'3-Productie normen'!$B$34:$C$35,2,FALSE),FALSE)))</f>
        <v>0</v>
      </c>
      <c r="P680" s="299">
        <f>VLOOKUP(H680,'3-Productie normen'!A:L,12,FALSE)</f>
        <v>0</v>
      </c>
      <c r="Q680" s="299"/>
      <c r="S680" s="300">
        <f t="shared" si="35"/>
        <v>0</v>
      </c>
    </row>
    <row r="681" spans="1:19" ht="14.15" customHeight="1">
      <c r="A681" s="70">
        <v>681</v>
      </c>
      <c r="B681" s="66" t="s">
        <v>214</v>
      </c>
      <c r="C681" s="464" t="s">
        <v>486</v>
      </c>
      <c r="D681" s="464" t="s">
        <v>617</v>
      </c>
      <c r="E681" s="66" t="s">
        <v>589</v>
      </c>
      <c r="F681" s="66" t="s">
        <v>304</v>
      </c>
      <c r="G681" s="66" t="s">
        <v>405</v>
      </c>
      <c r="H681" s="66" t="s">
        <v>39</v>
      </c>
      <c r="I681" s="66" t="s">
        <v>70</v>
      </c>
      <c r="J681" s="66" t="s">
        <v>70</v>
      </c>
      <c r="K681" s="66">
        <v>81.2</v>
      </c>
      <c r="L681" s="297">
        <f t="shared" si="34"/>
        <v>200</v>
      </c>
      <c r="M681" s="219">
        <v>200</v>
      </c>
      <c r="N681" s="218" t="e">
        <f>IF(OR(M681="nio",M681="eigen dienst"),0,IF(M681&gt;0,M681*K681/O681,0))*VLOOKUP(B681,'2-Kosten per locatie'!$A$14:$C$34,3,FALSE)</f>
        <v>#DIV/0!</v>
      </c>
      <c r="O681" s="298">
        <f>IF(OR(M681="nio",M681="eigen dienst"),0,IF(M681&gt;0,VLOOKUP(H681,'3-Productie normen'!A:J,VLOOKUP(M681,'3-Productie normen'!$B$34:$C$35,2,FALSE),FALSE)))</f>
        <v>0</v>
      </c>
      <c r="P681" s="299" t="str">
        <f>VLOOKUP(H681,'3-Productie normen'!A:L,12,FALSE)</f>
        <v>V</v>
      </c>
      <c r="Q681" s="299"/>
      <c r="S681" s="300">
        <f t="shared" si="35"/>
        <v>16240</v>
      </c>
    </row>
    <row r="682" spans="1:19" ht="14.15" customHeight="1">
      <c r="A682" s="70">
        <v>682</v>
      </c>
      <c r="B682" s="66" t="s">
        <v>214</v>
      </c>
      <c r="C682" s="464" t="s">
        <v>486</v>
      </c>
      <c r="D682" s="464" t="s">
        <v>617</v>
      </c>
      <c r="E682" s="66" t="s">
        <v>589</v>
      </c>
      <c r="F682" s="66" t="s">
        <v>305</v>
      </c>
      <c r="G682" s="66" t="s">
        <v>408</v>
      </c>
      <c r="H682" s="66" t="s">
        <v>469</v>
      </c>
      <c r="I682" s="66" t="s">
        <v>70</v>
      </c>
      <c r="J682" s="66" t="s">
        <v>70</v>
      </c>
      <c r="K682" s="66">
        <v>50.4</v>
      </c>
      <c r="L682" s="297">
        <f t="shared" si="34"/>
        <v>200</v>
      </c>
      <c r="M682" s="219">
        <v>200</v>
      </c>
      <c r="N682" s="218" t="e">
        <f>IF(OR(M682="nio",M682="eigen dienst"),0,IF(M682&gt;0,M682*K682/O682,0))*VLOOKUP(B682,'2-Kosten per locatie'!$A$14:$C$34,3,FALSE)</f>
        <v>#DIV/0!</v>
      </c>
      <c r="O682" s="298">
        <f>IF(OR(M682="nio",M682="eigen dienst"),0,IF(M682&gt;0,VLOOKUP(H682,'3-Productie normen'!A:J,VLOOKUP(M682,'3-Productie normen'!$B$34:$C$35,2,FALSE),FALSE)))</f>
        <v>0</v>
      </c>
      <c r="P682" s="299" t="str">
        <f>VLOOKUP(H682,'3-Productie normen'!A:L,12,FALSE)</f>
        <v>L</v>
      </c>
      <c r="Q682" s="299"/>
      <c r="S682" s="300">
        <f t="shared" si="35"/>
        <v>10080</v>
      </c>
    </row>
    <row r="683" spans="1:19" ht="14.15" hidden="1" customHeight="1">
      <c r="A683" s="70">
        <v>683</v>
      </c>
      <c r="B683" s="66" t="s">
        <v>214</v>
      </c>
      <c r="C683" s="464" t="s">
        <v>486</v>
      </c>
      <c r="D683" s="464" t="s">
        <v>617</v>
      </c>
      <c r="E683" s="66" t="s">
        <v>589</v>
      </c>
      <c r="F683" s="66" t="s">
        <v>306</v>
      </c>
      <c r="G683" s="66" t="s">
        <v>411</v>
      </c>
      <c r="H683" s="66" t="s">
        <v>492</v>
      </c>
      <c r="I683" s="66" t="s">
        <v>70</v>
      </c>
      <c r="J683" s="66" t="s">
        <v>70</v>
      </c>
      <c r="K683" s="66">
        <v>10.6</v>
      </c>
      <c r="L683" s="297">
        <f t="shared" si="34"/>
        <v>0</v>
      </c>
      <c r="M683" s="219" t="s">
        <v>491</v>
      </c>
      <c r="N683" s="218">
        <f>IF(OR(M683="nio",M683="eigen dienst"),0,IF(M683&gt;0,M683*K683/O683,0))*VLOOKUP(B683,'2-Kosten per locatie'!$A$14:$C$34,3,FALSE)</f>
        <v>0</v>
      </c>
      <c r="O683" s="298">
        <f>IF(OR(M683="nio",M683="eigen dienst"),0,IF(M683&gt;0,VLOOKUP(H683,'3-Productie normen'!A:J,VLOOKUP(M683,'3-Productie normen'!$B$34:$C$35,2,FALSE),FALSE)))</f>
        <v>0</v>
      </c>
      <c r="P683" s="299">
        <f>VLOOKUP(H683,'3-Productie normen'!A:L,12,FALSE)</f>
        <v>0</v>
      </c>
      <c r="Q683" s="299"/>
      <c r="S683" s="300">
        <f t="shared" si="35"/>
        <v>0</v>
      </c>
    </row>
    <row r="684" spans="1:19" ht="14.15" customHeight="1">
      <c r="A684" s="70">
        <v>684</v>
      </c>
      <c r="B684" s="66" t="s">
        <v>214</v>
      </c>
      <c r="C684" s="464" t="s">
        <v>486</v>
      </c>
      <c r="D684" s="464" t="s">
        <v>617</v>
      </c>
      <c r="E684" s="66" t="s">
        <v>589</v>
      </c>
      <c r="F684" s="66" t="s">
        <v>307</v>
      </c>
      <c r="G684" s="66" t="s">
        <v>450</v>
      </c>
      <c r="H684" s="66" t="s">
        <v>39</v>
      </c>
      <c r="I684" s="66" t="s">
        <v>70</v>
      </c>
      <c r="J684" s="66" t="s">
        <v>70</v>
      </c>
      <c r="K684" s="66">
        <v>21.5</v>
      </c>
      <c r="L684" s="297">
        <f t="shared" si="34"/>
        <v>200</v>
      </c>
      <c r="M684" s="219">
        <v>200</v>
      </c>
      <c r="N684" s="218" t="e">
        <f>IF(OR(M684="nio",M684="eigen dienst"),0,IF(M684&gt;0,M684*K684/O684,0))*VLOOKUP(B684,'2-Kosten per locatie'!$A$14:$C$34,3,FALSE)</f>
        <v>#DIV/0!</v>
      </c>
      <c r="O684" s="298">
        <f>IF(OR(M684="nio",M684="eigen dienst"),0,IF(M684&gt;0,VLOOKUP(H684,'3-Productie normen'!A:J,VLOOKUP(M684,'3-Productie normen'!$B$34:$C$35,2,FALSE),FALSE)))</f>
        <v>0</v>
      </c>
      <c r="P684" s="299" t="str">
        <f>VLOOKUP(H684,'3-Productie normen'!A:L,12,FALSE)</f>
        <v>V</v>
      </c>
      <c r="Q684" s="299"/>
      <c r="S684" s="300">
        <f t="shared" si="35"/>
        <v>4300</v>
      </c>
    </row>
    <row r="685" spans="1:19" ht="14.15" customHeight="1">
      <c r="A685" s="70">
        <v>685</v>
      </c>
      <c r="B685" s="66" t="s">
        <v>214</v>
      </c>
      <c r="C685" s="464" t="s">
        <v>486</v>
      </c>
      <c r="D685" s="464" t="s">
        <v>617</v>
      </c>
      <c r="E685" s="66" t="s">
        <v>589</v>
      </c>
      <c r="F685" s="66" t="s">
        <v>308</v>
      </c>
      <c r="G685" s="66" t="s">
        <v>408</v>
      </c>
      <c r="H685" s="66" t="s">
        <v>469</v>
      </c>
      <c r="I685" s="66" t="s">
        <v>70</v>
      </c>
      <c r="J685" s="66" t="s">
        <v>70</v>
      </c>
      <c r="K685" s="66">
        <v>50</v>
      </c>
      <c r="L685" s="297">
        <f t="shared" si="34"/>
        <v>200</v>
      </c>
      <c r="M685" s="219">
        <v>200</v>
      </c>
      <c r="N685" s="218" t="e">
        <f>IF(OR(M685="nio",M685="eigen dienst"),0,IF(M685&gt;0,M685*K685/O685,0))*VLOOKUP(B685,'2-Kosten per locatie'!$A$14:$C$34,3,FALSE)</f>
        <v>#DIV/0!</v>
      </c>
      <c r="O685" s="298">
        <f>IF(OR(M685="nio",M685="eigen dienst"),0,IF(M685&gt;0,VLOOKUP(H685,'3-Productie normen'!A:J,VLOOKUP(M685,'3-Productie normen'!$B$34:$C$35,2,FALSE),FALSE)))</f>
        <v>0</v>
      </c>
      <c r="P685" s="299" t="str">
        <f>VLOOKUP(H685,'3-Productie normen'!A:L,12,FALSE)</f>
        <v>L</v>
      </c>
      <c r="Q685" s="299"/>
      <c r="S685" s="300">
        <f t="shared" si="35"/>
        <v>10000</v>
      </c>
    </row>
    <row r="686" spans="1:19" ht="14.15" customHeight="1">
      <c r="A686" s="70">
        <v>686</v>
      </c>
      <c r="B686" s="66" t="s">
        <v>214</v>
      </c>
      <c r="C686" s="464" t="s">
        <v>486</v>
      </c>
      <c r="D686" s="464" t="s">
        <v>617</v>
      </c>
      <c r="E686" s="66" t="s">
        <v>589</v>
      </c>
      <c r="F686" s="66" t="s">
        <v>309</v>
      </c>
      <c r="G686" s="66" t="s">
        <v>408</v>
      </c>
      <c r="H686" s="66" t="s">
        <v>469</v>
      </c>
      <c r="I686" s="66" t="s">
        <v>70</v>
      </c>
      <c r="J686" s="66" t="s">
        <v>70</v>
      </c>
      <c r="K686" s="66">
        <v>50</v>
      </c>
      <c r="L686" s="297">
        <f t="shared" si="34"/>
        <v>200</v>
      </c>
      <c r="M686" s="219">
        <v>200</v>
      </c>
      <c r="N686" s="218" t="e">
        <f>IF(OR(M686="nio",M686="eigen dienst"),0,IF(M686&gt;0,M686*K686/O686,0))*VLOOKUP(B686,'2-Kosten per locatie'!$A$14:$C$34,3,FALSE)</f>
        <v>#DIV/0!</v>
      </c>
      <c r="O686" s="298">
        <f>IF(OR(M686="nio",M686="eigen dienst"),0,IF(M686&gt;0,VLOOKUP(H686,'3-Productie normen'!A:J,VLOOKUP(M686,'3-Productie normen'!$B$34:$C$35,2,FALSE),FALSE)))</f>
        <v>0</v>
      </c>
      <c r="P686" s="299" t="str">
        <f>VLOOKUP(H686,'3-Productie normen'!A:L,12,FALSE)</f>
        <v>L</v>
      </c>
      <c r="Q686" s="299"/>
      <c r="S686" s="300">
        <f t="shared" si="35"/>
        <v>10000</v>
      </c>
    </row>
    <row r="687" spans="1:19" ht="14.15" customHeight="1">
      <c r="A687" s="70">
        <v>687</v>
      </c>
      <c r="B687" s="66" t="s">
        <v>214</v>
      </c>
      <c r="C687" s="464" t="s">
        <v>486</v>
      </c>
      <c r="D687" s="464" t="s">
        <v>617</v>
      </c>
      <c r="E687" s="66" t="s">
        <v>589</v>
      </c>
      <c r="F687" s="66" t="s">
        <v>310</v>
      </c>
      <c r="G687" s="66" t="s">
        <v>408</v>
      </c>
      <c r="H687" s="66" t="s">
        <v>469</v>
      </c>
      <c r="I687" s="66" t="s">
        <v>70</v>
      </c>
      <c r="J687" s="66" t="s">
        <v>70</v>
      </c>
      <c r="K687" s="66">
        <v>50</v>
      </c>
      <c r="L687" s="297">
        <f t="shared" si="34"/>
        <v>200</v>
      </c>
      <c r="M687" s="219">
        <v>200</v>
      </c>
      <c r="N687" s="218" t="e">
        <f>IF(OR(M687="nio",M687="eigen dienst"),0,IF(M687&gt;0,M687*K687/O687,0))*VLOOKUP(B687,'2-Kosten per locatie'!$A$14:$C$34,3,FALSE)</f>
        <v>#DIV/0!</v>
      </c>
      <c r="O687" s="298">
        <f>IF(OR(M687="nio",M687="eigen dienst"),0,IF(M687&gt;0,VLOOKUP(H687,'3-Productie normen'!A:J,VLOOKUP(M687,'3-Productie normen'!$B$34:$C$35,2,FALSE),FALSE)))</f>
        <v>0</v>
      </c>
      <c r="P687" s="299" t="str">
        <f>VLOOKUP(H687,'3-Productie normen'!A:L,12,FALSE)</f>
        <v>L</v>
      </c>
      <c r="Q687" s="299"/>
      <c r="S687" s="300">
        <f t="shared" si="35"/>
        <v>10000</v>
      </c>
    </row>
    <row r="688" spans="1:19" ht="14.15" hidden="1" customHeight="1">
      <c r="A688" s="70">
        <v>688</v>
      </c>
      <c r="B688" s="66" t="s">
        <v>214</v>
      </c>
      <c r="C688" s="464" t="s">
        <v>486</v>
      </c>
      <c r="D688" s="464" t="s">
        <v>617</v>
      </c>
      <c r="E688" s="66" t="s">
        <v>589</v>
      </c>
      <c r="F688" s="66" t="s">
        <v>311</v>
      </c>
      <c r="G688" s="66" t="s">
        <v>411</v>
      </c>
      <c r="H688" s="66" t="s">
        <v>492</v>
      </c>
      <c r="I688" s="66" t="s">
        <v>70</v>
      </c>
      <c r="J688" s="66" t="s">
        <v>70</v>
      </c>
      <c r="K688" s="66">
        <v>16.100000000000001</v>
      </c>
      <c r="L688" s="297">
        <f t="shared" si="34"/>
        <v>0</v>
      </c>
      <c r="M688" s="219" t="s">
        <v>491</v>
      </c>
      <c r="N688" s="218">
        <f>IF(OR(M688="nio",M688="eigen dienst"),0,IF(M688&gt;0,M688*K688/O688,0))*VLOOKUP(B688,'2-Kosten per locatie'!$A$14:$C$34,3,FALSE)</f>
        <v>0</v>
      </c>
      <c r="O688" s="298">
        <f>IF(OR(M688="nio",M688="eigen dienst"),0,IF(M688&gt;0,VLOOKUP(H688,'3-Productie normen'!A:J,VLOOKUP(M688,'3-Productie normen'!$B$34:$C$35,2,FALSE),FALSE)))</f>
        <v>0</v>
      </c>
      <c r="P688" s="299">
        <f>VLOOKUP(H688,'3-Productie normen'!A:L,12,FALSE)</f>
        <v>0</v>
      </c>
      <c r="Q688" s="299"/>
      <c r="S688" s="300">
        <f t="shared" si="35"/>
        <v>0</v>
      </c>
    </row>
    <row r="689" spans="1:19" ht="14.15" customHeight="1">
      <c r="A689" s="70">
        <v>689</v>
      </c>
      <c r="B689" s="66" t="s">
        <v>215</v>
      </c>
      <c r="C689" s="464" t="s">
        <v>487</v>
      </c>
      <c r="D689" s="464" t="s">
        <v>617</v>
      </c>
      <c r="E689" s="66" t="s">
        <v>587</v>
      </c>
      <c r="F689" s="66" t="s">
        <v>220</v>
      </c>
      <c r="G689" s="66" t="s">
        <v>47</v>
      </c>
      <c r="H689" s="66" t="s">
        <v>47</v>
      </c>
      <c r="I689" s="66" t="s">
        <v>460</v>
      </c>
      <c r="J689" s="66" t="s">
        <v>201</v>
      </c>
      <c r="K689" s="66">
        <v>16.5</v>
      </c>
      <c r="L689" s="297">
        <f t="shared" si="34"/>
        <v>200</v>
      </c>
      <c r="M689" s="219">
        <v>200</v>
      </c>
      <c r="N689" s="218" t="e">
        <f>IF(OR(M689="nio",M689="eigen dienst"),0,IF(M689&gt;0,M689*K689/O689,0))*VLOOKUP(B689,'2-Kosten per locatie'!$A$14:$C$34,3,FALSE)</f>
        <v>#DIV/0!</v>
      </c>
      <c r="O689" s="298">
        <f>IF(OR(M689="nio",M689="eigen dienst"),0,IF(M689&gt;0,VLOOKUP(H689,'3-Productie normen'!A:J,VLOOKUP(M689,'3-Productie normen'!$B$34:$C$35,2,FALSE),FALSE)))</f>
        <v>0</v>
      </c>
      <c r="P689" s="299" t="str">
        <f>VLOOKUP(H689,'3-Productie normen'!A:L,12,FALSE)</f>
        <v>V</v>
      </c>
      <c r="Q689" s="299"/>
      <c r="S689" s="300">
        <f t="shared" si="35"/>
        <v>3300</v>
      </c>
    </row>
    <row r="690" spans="1:19" ht="14.15" hidden="1" customHeight="1">
      <c r="A690" s="70">
        <v>690</v>
      </c>
      <c r="B690" s="66" t="s">
        <v>215</v>
      </c>
      <c r="C690" s="464" t="s">
        <v>487</v>
      </c>
      <c r="D690" s="464" t="s">
        <v>617</v>
      </c>
      <c r="E690" s="66" t="s">
        <v>587</v>
      </c>
      <c r="F690" s="66" t="s">
        <v>228</v>
      </c>
      <c r="G690" s="66" t="s">
        <v>411</v>
      </c>
      <c r="H690" s="66" t="s">
        <v>492</v>
      </c>
      <c r="I690" s="66" t="s">
        <v>465</v>
      </c>
      <c r="J690" s="66" t="s">
        <v>70</v>
      </c>
      <c r="K690" s="66">
        <v>2.5</v>
      </c>
      <c r="L690" s="297">
        <f t="shared" si="34"/>
        <v>0</v>
      </c>
      <c r="M690" s="219" t="s">
        <v>491</v>
      </c>
      <c r="N690" s="218">
        <f>IF(OR(M690="nio",M690="eigen dienst"),0,IF(M690&gt;0,M690*K690/O690,0))*VLOOKUP(B690,'2-Kosten per locatie'!$A$14:$C$34,3,FALSE)</f>
        <v>0</v>
      </c>
      <c r="O690" s="298">
        <f>IF(OR(M690="nio",M690="eigen dienst"),0,IF(M690&gt;0,VLOOKUP(H690,'3-Productie normen'!A:J,VLOOKUP(M690,'3-Productie normen'!$B$34:$C$35,2,FALSE),FALSE)))</f>
        <v>0</v>
      </c>
      <c r="P690" s="299">
        <f>VLOOKUP(H690,'3-Productie normen'!A:L,12,FALSE)</f>
        <v>0</v>
      </c>
      <c r="Q690" s="299"/>
      <c r="S690" s="300">
        <f t="shared" si="35"/>
        <v>0</v>
      </c>
    </row>
    <row r="691" spans="1:19" ht="14.15" hidden="1" customHeight="1">
      <c r="A691" s="70">
        <v>691</v>
      </c>
      <c r="B691" s="66" t="s">
        <v>215</v>
      </c>
      <c r="C691" s="464" t="s">
        <v>487</v>
      </c>
      <c r="D691" s="464" t="s">
        <v>617</v>
      </c>
      <c r="E691" s="66" t="s">
        <v>587</v>
      </c>
      <c r="F691" s="66" t="s">
        <v>229</v>
      </c>
      <c r="G691" s="66" t="s">
        <v>47</v>
      </c>
      <c r="H691" s="66" t="s">
        <v>492</v>
      </c>
      <c r="I691" s="66" t="s">
        <v>460</v>
      </c>
      <c r="J691" s="66" t="s">
        <v>201</v>
      </c>
      <c r="K691" s="66">
        <v>5.4</v>
      </c>
      <c r="L691" s="297">
        <f t="shared" si="34"/>
        <v>0</v>
      </c>
      <c r="M691" s="219" t="s">
        <v>491</v>
      </c>
      <c r="N691" s="218">
        <f>IF(OR(M691="nio",M691="eigen dienst"),0,IF(M691&gt;0,M691*K691/O691,0))*VLOOKUP(B691,'2-Kosten per locatie'!$A$14:$C$34,3,FALSE)</f>
        <v>0</v>
      </c>
      <c r="O691" s="298">
        <f>IF(OR(M691="nio",M691="eigen dienst"),0,IF(M691&gt;0,VLOOKUP(H691,'3-Productie normen'!A:J,VLOOKUP(M691,'3-Productie normen'!$B$34:$C$35,2,FALSE),FALSE)))</f>
        <v>0</v>
      </c>
      <c r="P691" s="299">
        <f>VLOOKUP(H691,'3-Productie normen'!A:L,12,FALSE)</f>
        <v>0</v>
      </c>
      <c r="Q691" s="299"/>
      <c r="S691" s="300">
        <f t="shared" si="35"/>
        <v>0</v>
      </c>
    </row>
    <row r="692" spans="1:19" ht="14.15" hidden="1" customHeight="1">
      <c r="A692" s="70">
        <v>692</v>
      </c>
      <c r="B692" s="66" t="s">
        <v>215</v>
      </c>
      <c r="C692" s="464" t="s">
        <v>487</v>
      </c>
      <c r="D692" s="464" t="s">
        <v>617</v>
      </c>
      <c r="E692" s="66" t="s">
        <v>587</v>
      </c>
      <c r="F692" s="66" t="s">
        <v>230</v>
      </c>
      <c r="G692" s="66" t="s">
        <v>408</v>
      </c>
      <c r="H692" s="66" t="s">
        <v>492</v>
      </c>
      <c r="I692" s="66" t="s">
        <v>465</v>
      </c>
      <c r="J692" s="66" t="s">
        <v>70</v>
      </c>
      <c r="K692" s="66">
        <v>63</v>
      </c>
      <c r="L692" s="297">
        <f t="shared" si="34"/>
        <v>0</v>
      </c>
      <c r="M692" s="219" t="s">
        <v>491</v>
      </c>
      <c r="N692" s="218">
        <f>IF(OR(M692="nio",M692="eigen dienst"),0,IF(M692&gt;0,M692*K692/O692,0))*VLOOKUP(B692,'2-Kosten per locatie'!$A$14:$C$34,3,FALSE)</f>
        <v>0</v>
      </c>
      <c r="O692" s="298">
        <f>IF(OR(M692="nio",M692="eigen dienst"),0,IF(M692&gt;0,VLOOKUP(H692,'3-Productie normen'!A:J,VLOOKUP(M692,'3-Productie normen'!$B$34:$C$35,2,FALSE),FALSE)))</f>
        <v>0</v>
      </c>
      <c r="P692" s="299">
        <f>VLOOKUP(H692,'3-Productie normen'!A:L,12,FALSE)</f>
        <v>0</v>
      </c>
      <c r="Q692" s="299"/>
      <c r="S692" s="300">
        <f t="shared" si="35"/>
        <v>0</v>
      </c>
    </row>
    <row r="693" spans="1:19" ht="14.15" customHeight="1">
      <c r="A693" s="70">
        <v>693</v>
      </c>
      <c r="B693" s="66" t="s">
        <v>215</v>
      </c>
      <c r="C693" s="464" t="s">
        <v>487</v>
      </c>
      <c r="D693" s="464" t="s">
        <v>617</v>
      </c>
      <c r="E693" s="66" t="s">
        <v>587</v>
      </c>
      <c r="F693" s="66" t="s">
        <v>231</v>
      </c>
      <c r="G693" s="66" t="s">
        <v>406</v>
      </c>
      <c r="H693" s="66" t="s">
        <v>45</v>
      </c>
      <c r="I693" s="66" t="s">
        <v>462</v>
      </c>
      <c r="J693" s="66" t="s">
        <v>200</v>
      </c>
      <c r="K693" s="66">
        <v>77</v>
      </c>
      <c r="L693" s="297">
        <f t="shared" si="34"/>
        <v>200</v>
      </c>
      <c r="M693" s="219">
        <v>200</v>
      </c>
      <c r="N693" s="218" t="e">
        <f>IF(OR(M693="nio",M693="eigen dienst"),0,IF(M693&gt;0,M693*K693/O693,0))*VLOOKUP(B693,'2-Kosten per locatie'!$A$14:$C$34,3,FALSE)</f>
        <v>#DIV/0!</v>
      </c>
      <c r="O693" s="298">
        <f>IF(OR(M693="nio",M693="eigen dienst"),0,IF(M693&gt;0,VLOOKUP(H693,'3-Productie normen'!A:J,VLOOKUP(M693,'3-Productie normen'!$B$34:$C$35,2,FALSE),FALSE)))</f>
        <v>0</v>
      </c>
      <c r="P693" s="299" t="str">
        <f>VLOOKUP(H693,'3-Productie normen'!A:L,12,FALSE)</f>
        <v>L</v>
      </c>
      <c r="Q693" s="299"/>
      <c r="S693" s="300">
        <f t="shared" si="35"/>
        <v>15400</v>
      </c>
    </row>
    <row r="694" spans="1:19" ht="14.15" customHeight="1">
      <c r="A694" s="70">
        <v>694</v>
      </c>
      <c r="B694" s="66" t="s">
        <v>215</v>
      </c>
      <c r="C694" s="464" t="s">
        <v>487</v>
      </c>
      <c r="D694" s="464" t="s">
        <v>617</v>
      </c>
      <c r="E694" s="66" t="s">
        <v>587</v>
      </c>
      <c r="F694" s="66" t="s">
        <v>232</v>
      </c>
      <c r="G694" s="66" t="s">
        <v>408</v>
      </c>
      <c r="H694" s="66" t="s">
        <v>469</v>
      </c>
      <c r="I694" s="66" t="s">
        <v>465</v>
      </c>
      <c r="J694" s="66" t="s">
        <v>70</v>
      </c>
      <c r="K694" s="66">
        <v>52.4</v>
      </c>
      <c r="L694" s="297">
        <f t="shared" si="34"/>
        <v>200</v>
      </c>
      <c r="M694" s="219">
        <v>200</v>
      </c>
      <c r="N694" s="218" t="e">
        <f>IF(OR(M694="nio",M694="eigen dienst"),0,IF(M694&gt;0,M694*K694/O694,0))*VLOOKUP(B694,'2-Kosten per locatie'!$A$14:$C$34,3,FALSE)</f>
        <v>#DIV/0!</v>
      </c>
      <c r="O694" s="298">
        <f>IF(OR(M694="nio",M694="eigen dienst"),0,IF(M694&gt;0,VLOOKUP(H694,'3-Productie normen'!A:J,VLOOKUP(M694,'3-Productie normen'!$B$34:$C$35,2,FALSE),FALSE)))</f>
        <v>0</v>
      </c>
      <c r="P694" s="299" t="str">
        <f>VLOOKUP(H694,'3-Productie normen'!A:L,12,FALSE)</f>
        <v>L</v>
      </c>
      <c r="Q694" s="299"/>
      <c r="S694" s="300">
        <f t="shared" si="35"/>
        <v>10480</v>
      </c>
    </row>
    <row r="695" spans="1:19" ht="14.15" customHeight="1">
      <c r="A695" s="70">
        <v>695</v>
      </c>
      <c r="B695" s="66" t="s">
        <v>215</v>
      </c>
      <c r="C695" s="464" t="s">
        <v>487</v>
      </c>
      <c r="D695" s="464" t="s">
        <v>617</v>
      </c>
      <c r="E695" s="66" t="s">
        <v>587</v>
      </c>
      <c r="F695" s="66" t="s">
        <v>233</v>
      </c>
      <c r="G695" s="66" t="s">
        <v>614</v>
      </c>
      <c r="H695" s="66" t="s">
        <v>35</v>
      </c>
      <c r="I695" s="66" t="s">
        <v>465</v>
      </c>
      <c r="J695" s="66" t="s">
        <v>70</v>
      </c>
      <c r="K695" s="66">
        <v>29.6</v>
      </c>
      <c r="L695" s="297">
        <f t="shared" si="34"/>
        <v>200</v>
      </c>
      <c r="M695" s="219">
        <v>200</v>
      </c>
      <c r="N695" s="218" t="e">
        <f>IF(OR(M695="nio",M695="eigen dienst"),0,IF(M695&gt;0,M695*K695/O695,0))*VLOOKUP(B695,'2-Kosten per locatie'!$A$14:$C$34,3,FALSE)</f>
        <v>#DIV/0!</v>
      </c>
      <c r="O695" s="298">
        <f>IF(OR(M695="nio",M695="eigen dienst"),0,IF(M695&gt;0,VLOOKUP(H695,'3-Productie normen'!A:J,VLOOKUP(M695,'3-Productie normen'!$B$34:$C$35,2,FALSE),FALSE)))</f>
        <v>0</v>
      </c>
      <c r="P695" s="299" t="str">
        <f>VLOOKUP(H695,'3-Productie normen'!A:L,12,FALSE)</f>
        <v>B</v>
      </c>
      <c r="Q695" s="299"/>
      <c r="S695" s="300">
        <f t="shared" si="35"/>
        <v>5920</v>
      </c>
    </row>
    <row r="696" spans="1:19" ht="14.15" hidden="1" customHeight="1">
      <c r="A696" s="70">
        <v>696</v>
      </c>
      <c r="B696" s="66" t="s">
        <v>215</v>
      </c>
      <c r="C696" s="464" t="s">
        <v>487</v>
      </c>
      <c r="D696" s="464" t="s">
        <v>617</v>
      </c>
      <c r="E696" s="66" t="s">
        <v>587</v>
      </c>
      <c r="F696" s="66" t="s">
        <v>234</v>
      </c>
      <c r="G696" s="66" t="s">
        <v>411</v>
      </c>
      <c r="H696" s="66" t="s">
        <v>492</v>
      </c>
      <c r="I696" s="66" t="s">
        <v>465</v>
      </c>
      <c r="J696" s="66" t="s">
        <v>70</v>
      </c>
      <c r="K696" s="66"/>
      <c r="L696" s="297">
        <f t="shared" si="34"/>
        <v>0</v>
      </c>
      <c r="M696" s="219" t="s">
        <v>491</v>
      </c>
      <c r="N696" s="218">
        <f>IF(OR(M696="nio",M696="eigen dienst"),0,IF(M696&gt;0,M696*K696/O696,0))*VLOOKUP(B696,'2-Kosten per locatie'!$A$14:$C$34,3,FALSE)</f>
        <v>0</v>
      </c>
      <c r="O696" s="298">
        <f>IF(OR(M696="nio",M696="eigen dienst"),0,IF(M696&gt;0,VLOOKUP(H696,'3-Productie normen'!A:J,VLOOKUP(M696,'3-Productie normen'!$B$34:$C$35,2,FALSE),FALSE)))</f>
        <v>0</v>
      </c>
      <c r="P696" s="299">
        <f>VLOOKUP(H696,'3-Productie normen'!A:L,12,FALSE)</f>
        <v>0</v>
      </c>
      <c r="Q696" s="299"/>
      <c r="S696" s="300">
        <f t="shared" si="35"/>
        <v>0</v>
      </c>
    </row>
    <row r="697" spans="1:19" ht="14.15" customHeight="1">
      <c r="A697" s="70">
        <v>697</v>
      </c>
      <c r="B697" s="66" t="s">
        <v>215</v>
      </c>
      <c r="C697" s="464" t="s">
        <v>487</v>
      </c>
      <c r="D697" s="464" t="s">
        <v>617</v>
      </c>
      <c r="E697" s="66" t="s">
        <v>587</v>
      </c>
      <c r="F697" s="66" t="s">
        <v>221</v>
      </c>
      <c r="G697" s="66" t="s">
        <v>440</v>
      </c>
      <c r="H697" s="66" t="s">
        <v>39</v>
      </c>
      <c r="I697" s="66" t="s">
        <v>461</v>
      </c>
      <c r="J697" s="66" t="s">
        <v>200</v>
      </c>
      <c r="K697" s="66">
        <v>33</v>
      </c>
      <c r="L697" s="297">
        <f t="shared" si="34"/>
        <v>200</v>
      </c>
      <c r="M697" s="219">
        <v>200</v>
      </c>
      <c r="N697" s="218" t="e">
        <f>IF(OR(M697="nio",M697="eigen dienst"),0,IF(M697&gt;0,M697*K697/O697,0))*VLOOKUP(B697,'2-Kosten per locatie'!$A$14:$C$34,3,FALSE)</f>
        <v>#DIV/0!</v>
      </c>
      <c r="O697" s="298">
        <f>IF(OR(M697="nio",M697="eigen dienst"),0,IF(M697&gt;0,VLOOKUP(H697,'3-Productie normen'!A:J,VLOOKUP(M697,'3-Productie normen'!$B$34:$C$35,2,FALSE),FALSE)))</f>
        <v>0</v>
      </c>
      <c r="P697" s="299" t="str">
        <f>VLOOKUP(H697,'3-Productie normen'!A:L,12,FALSE)</f>
        <v>V</v>
      </c>
      <c r="Q697" s="299"/>
      <c r="S697" s="300">
        <f t="shared" si="35"/>
        <v>6600</v>
      </c>
    </row>
    <row r="698" spans="1:19" ht="14.15" customHeight="1">
      <c r="A698" s="70">
        <v>698</v>
      </c>
      <c r="B698" s="66" t="s">
        <v>215</v>
      </c>
      <c r="C698" s="464" t="s">
        <v>487</v>
      </c>
      <c r="D698" s="464" t="s">
        <v>617</v>
      </c>
      <c r="E698" s="66" t="s">
        <v>587</v>
      </c>
      <c r="F698" s="66" t="s">
        <v>222</v>
      </c>
      <c r="G698" s="66" t="s">
        <v>407</v>
      </c>
      <c r="H698" s="66" t="s">
        <v>37</v>
      </c>
      <c r="I698" s="66" t="s">
        <v>461</v>
      </c>
      <c r="J698" s="66" t="s">
        <v>179</v>
      </c>
      <c r="K698" s="66">
        <v>3.5</v>
      </c>
      <c r="L698" s="297">
        <f t="shared" si="34"/>
        <v>200</v>
      </c>
      <c r="M698" s="219">
        <v>200</v>
      </c>
      <c r="N698" s="218" t="e">
        <f>IF(OR(M698="nio",M698="eigen dienst"),0,IF(M698&gt;0,M698*K698/O698,0))*VLOOKUP(B698,'2-Kosten per locatie'!$A$14:$C$34,3,FALSE)</f>
        <v>#DIV/0!</v>
      </c>
      <c r="O698" s="298">
        <f>IF(OR(M698="nio",M698="eigen dienst"),0,IF(M698&gt;0,VLOOKUP(H698,'3-Productie normen'!A:J,VLOOKUP(M698,'3-Productie normen'!$B$34:$C$35,2,FALSE),FALSE)))</f>
        <v>0</v>
      </c>
      <c r="P698" s="299" t="str">
        <f>VLOOKUP(H698,'3-Productie normen'!A:L,12,FALSE)</f>
        <v>S</v>
      </c>
      <c r="Q698" s="299"/>
      <c r="S698" s="300">
        <f t="shared" si="35"/>
        <v>700</v>
      </c>
    </row>
    <row r="699" spans="1:19" ht="14.15" hidden="1" customHeight="1">
      <c r="A699" s="70">
        <v>699</v>
      </c>
      <c r="B699" s="66" t="s">
        <v>215</v>
      </c>
      <c r="C699" s="464" t="s">
        <v>487</v>
      </c>
      <c r="D699" s="464" t="s">
        <v>617</v>
      </c>
      <c r="E699" s="66" t="s">
        <v>587</v>
      </c>
      <c r="F699" s="66" t="s">
        <v>223</v>
      </c>
      <c r="G699" s="66" t="s">
        <v>411</v>
      </c>
      <c r="H699" s="66" t="s">
        <v>492</v>
      </c>
      <c r="I699" s="66" t="s">
        <v>465</v>
      </c>
      <c r="J699" s="66" t="s">
        <v>70</v>
      </c>
      <c r="K699" s="66">
        <v>1.5</v>
      </c>
      <c r="L699" s="297">
        <f t="shared" si="34"/>
        <v>0</v>
      </c>
      <c r="M699" s="219" t="s">
        <v>491</v>
      </c>
      <c r="N699" s="218">
        <f>IF(OR(M699="nio",M699="eigen dienst"),0,IF(M699&gt;0,M699*K699/O699,0))*VLOOKUP(B699,'2-Kosten per locatie'!$A$14:$C$34,3,FALSE)</f>
        <v>0</v>
      </c>
      <c r="O699" s="298">
        <f>IF(OR(M699="nio",M699="eigen dienst"),0,IF(M699&gt;0,VLOOKUP(H699,'3-Productie normen'!A:J,VLOOKUP(M699,'3-Productie normen'!$B$34:$C$35,2,FALSE),FALSE)))</f>
        <v>0</v>
      </c>
      <c r="P699" s="299">
        <f>VLOOKUP(H699,'3-Productie normen'!A:L,12,FALSE)</f>
        <v>0</v>
      </c>
      <c r="Q699" s="299"/>
      <c r="S699" s="300">
        <f t="shared" si="35"/>
        <v>0</v>
      </c>
    </row>
    <row r="700" spans="1:19" ht="14.15" customHeight="1">
      <c r="A700" s="70">
        <v>700</v>
      </c>
      <c r="B700" s="66" t="s">
        <v>215</v>
      </c>
      <c r="C700" s="464" t="s">
        <v>487</v>
      </c>
      <c r="D700" s="464" t="s">
        <v>617</v>
      </c>
      <c r="E700" s="66" t="s">
        <v>587</v>
      </c>
      <c r="F700" s="66" t="s">
        <v>265</v>
      </c>
      <c r="G700" s="66" t="s">
        <v>436</v>
      </c>
      <c r="H700" s="66" t="s">
        <v>41</v>
      </c>
      <c r="I700" s="66" t="s">
        <v>465</v>
      </c>
      <c r="J700" s="66" t="s">
        <v>70</v>
      </c>
      <c r="K700" s="66">
        <v>10</v>
      </c>
      <c r="L700" s="297">
        <f t="shared" ref="L700:L762" si="36">SUM(M700:M700)</f>
        <v>200</v>
      </c>
      <c r="M700" s="219">
        <v>200</v>
      </c>
      <c r="N700" s="218" t="e">
        <f>IF(OR(M700="nio",M700="eigen dienst"),0,IF(M700&gt;0,M700*K700/O700,0))*VLOOKUP(B700,'2-Kosten per locatie'!$A$14:$C$34,3,FALSE)</f>
        <v>#DIV/0!</v>
      </c>
      <c r="O700" s="298">
        <f>IF(OR(M700="nio",M700="eigen dienst"),0,IF(M700&gt;0,VLOOKUP(H700,'3-Productie normen'!A:J,VLOOKUP(M700,'3-Productie normen'!$B$34:$C$35,2,FALSE),FALSE)))</f>
        <v>0</v>
      </c>
      <c r="P700" s="299" t="str">
        <f>VLOOKUP(H700,'3-Productie normen'!A:L,12,FALSE)</f>
        <v>V</v>
      </c>
      <c r="Q700" s="299"/>
      <c r="S700" s="300">
        <f t="shared" ref="S700:S762" si="37">L700*K700</f>
        <v>2000</v>
      </c>
    </row>
    <row r="701" spans="1:19" ht="14.15" hidden="1" customHeight="1">
      <c r="A701" s="70">
        <v>701</v>
      </c>
      <c r="B701" s="66" t="s">
        <v>215</v>
      </c>
      <c r="C701" s="464" t="s">
        <v>487</v>
      </c>
      <c r="D701" s="464" t="s">
        <v>617</v>
      </c>
      <c r="E701" s="66" t="s">
        <v>587</v>
      </c>
      <c r="F701" s="66" t="s">
        <v>224</v>
      </c>
      <c r="G701" s="66" t="s">
        <v>411</v>
      </c>
      <c r="H701" s="66" t="s">
        <v>492</v>
      </c>
      <c r="I701" s="66" t="s">
        <v>465</v>
      </c>
      <c r="J701" s="66" t="s">
        <v>70</v>
      </c>
      <c r="K701" s="66"/>
      <c r="L701" s="297">
        <f t="shared" si="36"/>
        <v>0</v>
      </c>
      <c r="M701" s="219" t="s">
        <v>491</v>
      </c>
      <c r="N701" s="218">
        <f>IF(OR(M701="nio",M701="eigen dienst"),0,IF(M701&gt;0,M701*K701/O701,0))*VLOOKUP(B701,'2-Kosten per locatie'!$A$14:$C$34,3,FALSE)</f>
        <v>0</v>
      </c>
      <c r="O701" s="298">
        <f>IF(OR(M701="nio",M701="eigen dienst"),0,IF(M701&gt;0,VLOOKUP(H701,'3-Productie normen'!A:J,VLOOKUP(M701,'3-Productie normen'!$B$34:$C$35,2,FALSE),FALSE)))</f>
        <v>0</v>
      </c>
      <c r="P701" s="299">
        <f>VLOOKUP(H701,'3-Productie normen'!A:L,12,FALSE)</f>
        <v>0</v>
      </c>
      <c r="Q701" s="299"/>
      <c r="S701" s="300">
        <f t="shared" si="37"/>
        <v>0</v>
      </c>
    </row>
    <row r="702" spans="1:19" ht="14.15" customHeight="1">
      <c r="A702" s="70">
        <v>702</v>
      </c>
      <c r="B702" s="66" t="s">
        <v>215</v>
      </c>
      <c r="C702" s="464" t="s">
        <v>487</v>
      </c>
      <c r="D702" s="464" t="s">
        <v>617</v>
      </c>
      <c r="E702" s="66" t="s">
        <v>587</v>
      </c>
      <c r="F702" s="66" t="s">
        <v>225</v>
      </c>
      <c r="G702" s="66" t="s">
        <v>405</v>
      </c>
      <c r="H702" s="66" t="s">
        <v>39</v>
      </c>
      <c r="I702" s="66" t="s">
        <v>465</v>
      </c>
      <c r="J702" s="66" t="s">
        <v>70</v>
      </c>
      <c r="K702" s="66">
        <v>36</v>
      </c>
      <c r="L702" s="297">
        <f t="shared" si="36"/>
        <v>200</v>
      </c>
      <c r="M702" s="219">
        <v>200</v>
      </c>
      <c r="N702" s="218" t="e">
        <f>IF(OR(M702="nio",M702="eigen dienst"),0,IF(M702&gt;0,M702*K702/O702,0))*VLOOKUP(B702,'2-Kosten per locatie'!$A$14:$C$34,3,FALSE)</f>
        <v>#DIV/0!</v>
      </c>
      <c r="O702" s="298">
        <f>IF(OR(M702="nio",M702="eigen dienst"),0,IF(M702&gt;0,VLOOKUP(H702,'3-Productie normen'!A:J,VLOOKUP(M702,'3-Productie normen'!$B$34:$C$35,2,FALSE),FALSE)))</f>
        <v>0</v>
      </c>
      <c r="P702" s="299" t="str">
        <f>VLOOKUP(H702,'3-Productie normen'!A:L,12,FALSE)</f>
        <v>V</v>
      </c>
      <c r="Q702" s="299"/>
      <c r="S702" s="300">
        <f t="shared" si="37"/>
        <v>7200</v>
      </c>
    </row>
    <row r="703" spans="1:19" ht="14.15" customHeight="1">
      <c r="A703" s="70">
        <v>703</v>
      </c>
      <c r="B703" s="66" t="s">
        <v>215</v>
      </c>
      <c r="C703" s="464" t="s">
        <v>487</v>
      </c>
      <c r="D703" s="464" t="s">
        <v>617</v>
      </c>
      <c r="E703" s="66" t="s">
        <v>587</v>
      </c>
      <c r="F703" s="66" t="s">
        <v>226</v>
      </c>
      <c r="G703" s="66" t="s">
        <v>407</v>
      </c>
      <c r="H703" s="66" t="s">
        <v>37</v>
      </c>
      <c r="I703" s="66" t="s">
        <v>461</v>
      </c>
      <c r="J703" s="66" t="s">
        <v>179</v>
      </c>
      <c r="K703" s="66">
        <v>6.1</v>
      </c>
      <c r="L703" s="297">
        <f t="shared" si="36"/>
        <v>200</v>
      </c>
      <c r="M703" s="219">
        <v>200</v>
      </c>
      <c r="N703" s="218" t="e">
        <f>IF(OR(M703="nio",M703="eigen dienst"),0,IF(M703&gt;0,M703*K703/O703,0))*VLOOKUP(B703,'2-Kosten per locatie'!$A$14:$C$34,3,FALSE)</f>
        <v>#DIV/0!</v>
      </c>
      <c r="O703" s="298">
        <f>IF(OR(M703="nio",M703="eigen dienst"),0,IF(M703&gt;0,VLOOKUP(H703,'3-Productie normen'!A:J,VLOOKUP(M703,'3-Productie normen'!$B$34:$C$35,2,FALSE),FALSE)))</f>
        <v>0</v>
      </c>
      <c r="P703" s="299" t="str">
        <f>VLOOKUP(H703,'3-Productie normen'!A:L,12,FALSE)</f>
        <v>S</v>
      </c>
      <c r="Q703" s="299"/>
      <c r="S703" s="300">
        <f t="shared" si="37"/>
        <v>1220</v>
      </c>
    </row>
    <row r="704" spans="1:19" ht="14.15" hidden="1" customHeight="1">
      <c r="A704" s="70">
        <v>704</v>
      </c>
      <c r="B704" s="66" t="s">
        <v>215</v>
      </c>
      <c r="C704" s="464" t="s">
        <v>487</v>
      </c>
      <c r="D704" s="464" t="s">
        <v>617</v>
      </c>
      <c r="E704" s="66" t="s">
        <v>587</v>
      </c>
      <c r="F704" s="66" t="s">
        <v>227</v>
      </c>
      <c r="G704" s="66" t="s">
        <v>407</v>
      </c>
      <c r="H704" s="66" t="s">
        <v>492</v>
      </c>
      <c r="I704" s="66" t="s">
        <v>461</v>
      </c>
      <c r="J704" s="66" t="s">
        <v>179</v>
      </c>
      <c r="K704" s="66">
        <v>6.1</v>
      </c>
      <c r="L704" s="297">
        <f t="shared" si="36"/>
        <v>0</v>
      </c>
      <c r="M704" s="219" t="s">
        <v>491</v>
      </c>
      <c r="N704" s="218">
        <f>IF(OR(M704="nio",M704="eigen dienst"),0,IF(M704&gt;0,M704*K704/O704,0))*VLOOKUP(B704,'2-Kosten per locatie'!$A$14:$C$34,3,FALSE)</f>
        <v>0</v>
      </c>
      <c r="O704" s="298">
        <f>IF(OR(M704="nio",M704="eigen dienst"),0,IF(M704&gt;0,VLOOKUP(H704,'3-Productie normen'!A:J,VLOOKUP(M704,'3-Productie normen'!$B$34:$C$35,2,FALSE),FALSE)))</f>
        <v>0</v>
      </c>
      <c r="P704" s="299">
        <f>VLOOKUP(H704,'3-Productie normen'!A:L,12,FALSE)</f>
        <v>0</v>
      </c>
      <c r="Q704" s="299"/>
      <c r="S704" s="300">
        <f t="shared" si="37"/>
        <v>0</v>
      </c>
    </row>
    <row r="705" spans="1:19" ht="14.15" customHeight="1">
      <c r="A705" s="70">
        <v>705</v>
      </c>
      <c r="B705" s="66" t="s">
        <v>215</v>
      </c>
      <c r="C705" s="464" t="s">
        <v>487</v>
      </c>
      <c r="D705" s="464" t="s">
        <v>617</v>
      </c>
      <c r="E705" s="66" t="s">
        <v>589</v>
      </c>
      <c r="F705" s="66" t="s">
        <v>303</v>
      </c>
      <c r="G705" s="66" t="s">
        <v>48</v>
      </c>
      <c r="H705" s="66" t="s">
        <v>48</v>
      </c>
      <c r="I705" s="66" t="s">
        <v>461</v>
      </c>
      <c r="J705" s="66" t="s">
        <v>200</v>
      </c>
      <c r="K705" s="66">
        <v>17</v>
      </c>
      <c r="L705" s="297">
        <f t="shared" si="36"/>
        <v>200</v>
      </c>
      <c r="M705" s="219">
        <v>200</v>
      </c>
      <c r="N705" s="218" t="e">
        <f>IF(OR(M705="nio",M705="eigen dienst"),0,IF(M705&gt;0,M705*K705/O705,0))*VLOOKUP(B705,'2-Kosten per locatie'!$A$14:$C$34,3,FALSE)</f>
        <v>#DIV/0!</v>
      </c>
      <c r="O705" s="298">
        <f>IF(OR(M705="nio",M705="eigen dienst"),0,IF(M705&gt;0,VLOOKUP(H705,'3-Productie normen'!A:J,VLOOKUP(M705,'3-Productie normen'!$B$34:$C$35,2,FALSE),FALSE)))</f>
        <v>0</v>
      </c>
      <c r="P705" s="299" t="str">
        <f>VLOOKUP(H705,'3-Productie normen'!A:L,12,FALSE)</f>
        <v>V</v>
      </c>
      <c r="Q705" s="299"/>
      <c r="S705" s="300">
        <f t="shared" si="37"/>
        <v>3400</v>
      </c>
    </row>
    <row r="706" spans="1:19" ht="14.15" customHeight="1">
      <c r="A706" s="70">
        <v>706</v>
      </c>
      <c r="B706" s="66" t="s">
        <v>215</v>
      </c>
      <c r="C706" s="464" t="s">
        <v>487</v>
      </c>
      <c r="D706" s="464" t="s">
        <v>617</v>
      </c>
      <c r="E706" s="66" t="s">
        <v>589</v>
      </c>
      <c r="F706" s="66" t="s">
        <v>283</v>
      </c>
      <c r="G706" s="66" t="s">
        <v>408</v>
      </c>
      <c r="H706" s="66" t="s">
        <v>469</v>
      </c>
      <c r="I706" s="66" t="s">
        <v>465</v>
      </c>
      <c r="J706" s="66" t="s">
        <v>70</v>
      </c>
      <c r="K706" s="66">
        <v>52.4</v>
      </c>
      <c r="L706" s="297">
        <f t="shared" si="36"/>
        <v>200</v>
      </c>
      <c r="M706" s="219">
        <v>200</v>
      </c>
      <c r="N706" s="218" t="e">
        <f>IF(OR(M706="nio",M706="eigen dienst"),0,IF(M706&gt;0,M706*K706/O706,0))*VLOOKUP(B706,'2-Kosten per locatie'!$A$14:$C$34,3,FALSE)</f>
        <v>#DIV/0!</v>
      </c>
      <c r="O706" s="298">
        <f>IF(OR(M706="nio",M706="eigen dienst"),0,IF(M706&gt;0,VLOOKUP(H706,'3-Productie normen'!A:J,VLOOKUP(M706,'3-Productie normen'!$B$34:$C$35,2,FALSE),FALSE)))</f>
        <v>0</v>
      </c>
      <c r="P706" s="299" t="str">
        <f>VLOOKUP(H706,'3-Productie normen'!A:L,12,FALSE)</f>
        <v>L</v>
      </c>
      <c r="Q706" s="299"/>
      <c r="S706" s="300">
        <f t="shared" si="37"/>
        <v>10480</v>
      </c>
    </row>
    <row r="707" spans="1:19" ht="14.15" customHeight="1">
      <c r="A707" s="70">
        <v>707</v>
      </c>
      <c r="B707" s="66" t="s">
        <v>215</v>
      </c>
      <c r="C707" s="464" t="s">
        <v>487</v>
      </c>
      <c r="D707" s="464" t="s">
        <v>617</v>
      </c>
      <c r="E707" s="66" t="s">
        <v>589</v>
      </c>
      <c r="F707" s="66" t="s">
        <v>284</v>
      </c>
      <c r="G707" s="66" t="s">
        <v>434</v>
      </c>
      <c r="H707" s="66" t="s">
        <v>35</v>
      </c>
      <c r="I707" s="66" t="s">
        <v>180</v>
      </c>
      <c r="J707" s="66" t="s">
        <v>201</v>
      </c>
      <c r="K707" s="66">
        <v>22</v>
      </c>
      <c r="L707" s="297">
        <f t="shared" si="36"/>
        <v>200</v>
      </c>
      <c r="M707" s="219">
        <v>200</v>
      </c>
      <c r="N707" s="218" t="e">
        <f>IF(OR(M707="nio",M707="eigen dienst"),0,IF(M707&gt;0,M707*K707/O707,0))*VLOOKUP(B707,'2-Kosten per locatie'!$A$14:$C$34,3,FALSE)</f>
        <v>#DIV/0!</v>
      </c>
      <c r="O707" s="298">
        <f>IF(OR(M707="nio",M707="eigen dienst"),0,IF(M707&gt;0,VLOOKUP(H707,'3-Productie normen'!A:J,VLOOKUP(M707,'3-Productie normen'!$B$34:$C$35,2,FALSE),FALSE)))</f>
        <v>0</v>
      </c>
      <c r="P707" s="299" t="str">
        <f>VLOOKUP(H707,'3-Productie normen'!A:L,12,FALSE)</f>
        <v>B</v>
      </c>
      <c r="Q707" s="299"/>
      <c r="S707" s="300">
        <f t="shared" si="37"/>
        <v>4400</v>
      </c>
    </row>
    <row r="708" spans="1:19" ht="14.15" customHeight="1">
      <c r="A708" s="70">
        <v>708</v>
      </c>
      <c r="B708" s="66" t="s">
        <v>215</v>
      </c>
      <c r="C708" s="464" t="s">
        <v>487</v>
      </c>
      <c r="D708" s="464" t="s">
        <v>617</v>
      </c>
      <c r="E708" s="66" t="s">
        <v>589</v>
      </c>
      <c r="F708" s="66" t="s">
        <v>304</v>
      </c>
      <c r="G708" s="66" t="s">
        <v>440</v>
      </c>
      <c r="H708" s="66" t="s">
        <v>39</v>
      </c>
      <c r="I708" s="66" t="s">
        <v>461</v>
      </c>
      <c r="J708" s="66" t="s">
        <v>200</v>
      </c>
      <c r="K708" s="66">
        <v>25.3</v>
      </c>
      <c r="L708" s="297">
        <f t="shared" si="36"/>
        <v>200</v>
      </c>
      <c r="M708" s="219">
        <v>200</v>
      </c>
      <c r="N708" s="218" t="e">
        <f>IF(OR(M708="nio",M708="eigen dienst"),0,IF(M708&gt;0,M708*K708/O708,0))*VLOOKUP(B708,'2-Kosten per locatie'!$A$14:$C$34,3,FALSE)</f>
        <v>#DIV/0!</v>
      </c>
      <c r="O708" s="298">
        <f>IF(OR(M708="nio",M708="eigen dienst"),0,IF(M708&gt;0,VLOOKUP(H708,'3-Productie normen'!A:J,VLOOKUP(M708,'3-Productie normen'!$B$34:$C$35,2,FALSE),FALSE)))</f>
        <v>0</v>
      </c>
      <c r="P708" s="299" t="str">
        <f>VLOOKUP(H708,'3-Productie normen'!A:L,12,FALSE)</f>
        <v>V</v>
      </c>
      <c r="Q708" s="299"/>
      <c r="S708" s="300">
        <f t="shared" si="37"/>
        <v>5060</v>
      </c>
    </row>
    <row r="709" spans="1:19" ht="14.15" customHeight="1">
      <c r="A709" s="70">
        <v>709</v>
      </c>
      <c r="B709" s="66" t="s">
        <v>215</v>
      </c>
      <c r="C709" s="464" t="s">
        <v>487</v>
      </c>
      <c r="D709" s="464" t="s">
        <v>617</v>
      </c>
      <c r="E709" s="66" t="s">
        <v>589</v>
      </c>
      <c r="F709" s="66" t="s">
        <v>305</v>
      </c>
      <c r="G709" s="66" t="s">
        <v>405</v>
      </c>
      <c r="H709" s="66" t="s">
        <v>39</v>
      </c>
      <c r="I709" s="66" t="s">
        <v>180</v>
      </c>
      <c r="J709" s="66" t="s">
        <v>201</v>
      </c>
      <c r="K709" s="66">
        <v>76</v>
      </c>
      <c r="L709" s="297">
        <f t="shared" si="36"/>
        <v>200</v>
      </c>
      <c r="M709" s="219">
        <v>200</v>
      </c>
      <c r="N709" s="218" t="e">
        <f>IF(OR(M709="nio",M709="eigen dienst"),0,IF(M709&gt;0,M709*K709/O709,0))*VLOOKUP(B709,'2-Kosten per locatie'!$A$14:$C$34,3,FALSE)</f>
        <v>#DIV/0!</v>
      </c>
      <c r="O709" s="298">
        <f>IF(OR(M709="nio",M709="eigen dienst"),0,IF(M709&gt;0,VLOOKUP(H709,'3-Productie normen'!A:J,VLOOKUP(M709,'3-Productie normen'!$B$34:$C$35,2,FALSE),FALSE)))</f>
        <v>0</v>
      </c>
      <c r="P709" s="299" t="str">
        <f>VLOOKUP(H709,'3-Productie normen'!A:L,12,FALSE)</f>
        <v>V</v>
      </c>
      <c r="Q709" s="299"/>
      <c r="S709" s="300">
        <f t="shared" si="37"/>
        <v>15200</v>
      </c>
    </row>
    <row r="710" spans="1:19" ht="14.15" customHeight="1">
      <c r="A710" s="70">
        <v>710</v>
      </c>
      <c r="B710" s="66" t="s">
        <v>215</v>
      </c>
      <c r="C710" s="464" t="s">
        <v>487</v>
      </c>
      <c r="D710" s="464" t="s">
        <v>617</v>
      </c>
      <c r="E710" s="66" t="s">
        <v>589</v>
      </c>
      <c r="F710" s="66" t="s">
        <v>306</v>
      </c>
      <c r="G710" s="66" t="s">
        <v>407</v>
      </c>
      <c r="H710" s="66" t="s">
        <v>37</v>
      </c>
      <c r="I710" s="66" t="s">
        <v>202</v>
      </c>
      <c r="J710" s="66" t="s">
        <v>179</v>
      </c>
      <c r="K710" s="66">
        <v>13</v>
      </c>
      <c r="L710" s="297">
        <f t="shared" si="36"/>
        <v>200</v>
      </c>
      <c r="M710" s="219">
        <v>200</v>
      </c>
      <c r="N710" s="218" t="e">
        <f>IF(OR(M710="nio",M710="eigen dienst"),0,IF(M710&gt;0,M710*K710/O710,0))*VLOOKUP(B710,'2-Kosten per locatie'!$A$14:$C$34,3,FALSE)</f>
        <v>#DIV/0!</v>
      </c>
      <c r="O710" s="298">
        <f>IF(OR(M710="nio",M710="eigen dienst"),0,IF(M710&gt;0,VLOOKUP(H710,'3-Productie normen'!A:J,VLOOKUP(M710,'3-Productie normen'!$B$34:$C$35,2,FALSE),FALSE)))</f>
        <v>0</v>
      </c>
      <c r="P710" s="299" t="str">
        <f>VLOOKUP(H710,'3-Productie normen'!A:L,12,FALSE)</f>
        <v>S</v>
      </c>
      <c r="Q710" s="299"/>
      <c r="S710" s="300">
        <f t="shared" si="37"/>
        <v>2600</v>
      </c>
    </row>
    <row r="711" spans="1:19" ht="14.15" customHeight="1">
      <c r="A711" s="70">
        <v>711</v>
      </c>
      <c r="B711" s="66" t="s">
        <v>215</v>
      </c>
      <c r="C711" s="464" t="s">
        <v>487</v>
      </c>
      <c r="D711" s="464" t="s">
        <v>617</v>
      </c>
      <c r="E711" s="66" t="s">
        <v>589</v>
      </c>
      <c r="F711" s="66" t="s">
        <v>307</v>
      </c>
      <c r="G711" s="66" t="s">
        <v>407</v>
      </c>
      <c r="H711" s="66" t="s">
        <v>37</v>
      </c>
      <c r="I711" s="66" t="s">
        <v>202</v>
      </c>
      <c r="J711" s="66" t="s">
        <v>179</v>
      </c>
      <c r="K711" s="66">
        <v>13</v>
      </c>
      <c r="L711" s="297">
        <f t="shared" si="36"/>
        <v>200</v>
      </c>
      <c r="M711" s="219">
        <v>200</v>
      </c>
      <c r="N711" s="218" t="e">
        <f>IF(OR(M711="nio",M711="eigen dienst"),0,IF(M711&gt;0,M711*K711/O711,0))*VLOOKUP(B711,'2-Kosten per locatie'!$A$14:$C$34,3,FALSE)</f>
        <v>#DIV/0!</v>
      </c>
      <c r="O711" s="298">
        <f>IF(OR(M711="nio",M711="eigen dienst"),0,IF(M711&gt;0,VLOOKUP(H711,'3-Productie normen'!A:J,VLOOKUP(M711,'3-Productie normen'!$B$34:$C$35,2,FALSE),FALSE)))</f>
        <v>0</v>
      </c>
      <c r="P711" s="299" t="str">
        <f>VLOOKUP(H711,'3-Productie normen'!A:L,12,FALSE)</f>
        <v>S</v>
      </c>
      <c r="Q711" s="299"/>
      <c r="S711" s="300">
        <f t="shared" si="37"/>
        <v>2600</v>
      </c>
    </row>
    <row r="712" spans="1:19" ht="14.15" hidden="1" customHeight="1">
      <c r="A712" s="70">
        <v>712</v>
      </c>
      <c r="B712" s="66" t="s">
        <v>215</v>
      </c>
      <c r="C712" s="464" t="s">
        <v>487</v>
      </c>
      <c r="D712" s="464" t="s">
        <v>617</v>
      </c>
      <c r="E712" s="66" t="s">
        <v>589</v>
      </c>
      <c r="F712" s="66" t="s">
        <v>308</v>
      </c>
      <c r="G712" s="66" t="s">
        <v>409</v>
      </c>
      <c r="H712" s="66" t="s">
        <v>35</v>
      </c>
      <c r="I712" s="66" t="s">
        <v>180</v>
      </c>
      <c r="J712" s="66" t="s">
        <v>201</v>
      </c>
      <c r="K712" s="66">
        <v>10</v>
      </c>
      <c r="L712" s="297">
        <f t="shared" si="36"/>
        <v>0</v>
      </c>
      <c r="M712" s="219" t="s">
        <v>491</v>
      </c>
      <c r="N712" s="218">
        <f>IF(OR(M712="nio",M712="eigen dienst"),0,IF(M712&gt;0,M712*K712/O712,0))*VLOOKUP(B712,'2-Kosten per locatie'!$A$14:$C$34,3,FALSE)</f>
        <v>0</v>
      </c>
      <c r="O712" s="298">
        <f>IF(OR(M712="nio",M712="eigen dienst"),0,IF(M712&gt;0,VLOOKUP(H712,'3-Productie normen'!A:J,VLOOKUP(M712,'3-Productie normen'!$B$34:$C$35,2,FALSE),FALSE)))</f>
        <v>0</v>
      </c>
      <c r="P712" s="299" t="str">
        <f>VLOOKUP(H712,'3-Productie normen'!A:L,12,FALSE)</f>
        <v>B</v>
      </c>
      <c r="Q712" s="299"/>
      <c r="S712" s="300">
        <f t="shared" si="37"/>
        <v>0</v>
      </c>
    </row>
    <row r="713" spans="1:19" ht="14.15" customHeight="1">
      <c r="A713" s="70">
        <v>713</v>
      </c>
      <c r="B713" s="66" t="s">
        <v>215</v>
      </c>
      <c r="C713" s="464" t="s">
        <v>487</v>
      </c>
      <c r="D713" s="464" t="s">
        <v>617</v>
      </c>
      <c r="E713" s="66" t="s">
        <v>589</v>
      </c>
      <c r="F713" s="66" t="s">
        <v>309</v>
      </c>
      <c r="G713" s="66" t="s">
        <v>408</v>
      </c>
      <c r="H713" s="66" t="s">
        <v>469</v>
      </c>
      <c r="I713" s="66" t="s">
        <v>465</v>
      </c>
      <c r="J713" s="66" t="s">
        <v>70</v>
      </c>
      <c r="K713" s="66">
        <v>52.4</v>
      </c>
      <c r="L713" s="297">
        <f t="shared" si="36"/>
        <v>200</v>
      </c>
      <c r="M713" s="219">
        <v>200</v>
      </c>
      <c r="N713" s="218" t="e">
        <f>IF(OR(M713="nio",M713="eigen dienst"),0,IF(M713&gt;0,M713*K713/O713,0))*VLOOKUP(B713,'2-Kosten per locatie'!$A$14:$C$34,3,FALSE)</f>
        <v>#DIV/0!</v>
      </c>
      <c r="O713" s="298">
        <f>IF(OR(M713="nio",M713="eigen dienst"),0,IF(M713&gt;0,VLOOKUP(H713,'3-Productie normen'!A:J,VLOOKUP(M713,'3-Productie normen'!$B$34:$C$35,2,FALSE),FALSE)))</f>
        <v>0</v>
      </c>
      <c r="P713" s="299" t="str">
        <f>VLOOKUP(H713,'3-Productie normen'!A:L,12,FALSE)</f>
        <v>L</v>
      </c>
      <c r="Q713" s="299"/>
      <c r="S713" s="300">
        <f t="shared" si="37"/>
        <v>10480</v>
      </c>
    </row>
    <row r="714" spans="1:19" ht="14.15" customHeight="1">
      <c r="A714" s="70">
        <v>714</v>
      </c>
      <c r="B714" s="66" t="s">
        <v>215</v>
      </c>
      <c r="C714" s="464" t="s">
        <v>487</v>
      </c>
      <c r="D714" s="464" t="s">
        <v>617</v>
      </c>
      <c r="E714" s="66" t="s">
        <v>589</v>
      </c>
      <c r="F714" s="66" t="s">
        <v>310</v>
      </c>
      <c r="G714" s="66" t="s">
        <v>408</v>
      </c>
      <c r="H714" s="66" t="s">
        <v>469</v>
      </c>
      <c r="I714" s="66" t="s">
        <v>465</v>
      </c>
      <c r="J714" s="66" t="s">
        <v>70</v>
      </c>
      <c r="K714" s="66">
        <v>52.4</v>
      </c>
      <c r="L714" s="297">
        <f t="shared" si="36"/>
        <v>200</v>
      </c>
      <c r="M714" s="219">
        <v>200</v>
      </c>
      <c r="N714" s="218" t="e">
        <f>IF(OR(M714="nio",M714="eigen dienst"),0,IF(M714&gt;0,M714*K714/O714,0))*VLOOKUP(B714,'2-Kosten per locatie'!$A$14:$C$34,3,FALSE)</f>
        <v>#DIV/0!</v>
      </c>
      <c r="O714" s="298">
        <f>IF(OR(M714="nio",M714="eigen dienst"),0,IF(M714&gt;0,VLOOKUP(H714,'3-Productie normen'!A:J,VLOOKUP(M714,'3-Productie normen'!$B$34:$C$35,2,FALSE),FALSE)))</f>
        <v>0</v>
      </c>
      <c r="P714" s="299" t="str">
        <f>VLOOKUP(H714,'3-Productie normen'!A:L,12,FALSE)</f>
        <v>L</v>
      </c>
      <c r="Q714" s="299"/>
      <c r="S714" s="300">
        <f t="shared" si="37"/>
        <v>10480</v>
      </c>
    </row>
    <row r="715" spans="1:19" ht="14.15" customHeight="1">
      <c r="A715" s="70">
        <v>715</v>
      </c>
      <c r="B715" s="66" t="s">
        <v>215</v>
      </c>
      <c r="C715" s="464" t="s">
        <v>487</v>
      </c>
      <c r="D715" s="464" t="s">
        <v>617</v>
      </c>
      <c r="E715" s="66" t="s">
        <v>589</v>
      </c>
      <c r="F715" s="66" t="s">
        <v>311</v>
      </c>
      <c r="G715" s="66" t="s">
        <v>408</v>
      </c>
      <c r="H715" s="66" t="s">
        <v>469</v>
      </c>
      <c r="I715" s="66" t="s">
        <v>465</v>
      </c>
      <c r="J715" s="66" t="s">
        <v>70</v>
      </c>
      <c r="K715" s="66">
        <v>52.4</v>
      </c>
      <c r="L715" s="297">
        <f t="shared" si="36"/>
        <v>200</v>
      </c>
      <c r="M715" s="219">
        <v>200</v>
      </c>
      <c r="N715" s="218" t="e">
        <f>IF(OR(M715="nio",M715="eigen dienst"),0,IF(M715&gt;0,M715*K715/O715,0))*VLOOKUP(B715,'2-Kosten per locatie'!$A$14:$C$34,3,FALSE)</f>
        <v>#DIV/0!</v>
      </c>
      <c r="O715" s="298">
        <f>IF(OR(M715="nio",M715="eigen dienst"),0,IF(M715&gt;0,VLOOKUP(H715,'3-Productie normen'!A:J,VLOOKUP(M715,'3-Productie normen'!$B$34:$C$35,2,FALSE),FALSE)))</f>
        <v>0</v>
      </c>
      <c r="P715" s="299" t="str">
        <f>VLOOKUP(H715,'3-Productie normen'!A:L,12,FALSE)</f>
        <v>L</v>
      </c>
      <c r="Q715" s="299"/>
      <c r="S715" s="300">
        <f t="shared" si="37"/>
        <v>10480</v>
      </c>
    </row>
    <row r="716" spans="1:19" ht="14.15" customHeight="1">
      <c r="A716" s="70">
        <v>716</v>
      </c>
      <c r="B716" s="66" t="s">
        <v>604</v>
      </c>
      <c r="C716" s="464" t="s">
        <v>605</v>
      </c>
      <c r="D716" s="464" t="s">
        <v>617</v>
      </c>
      <c r="E716" s="66" t="s">
        <v>587</v>
      </c>
      <c r="F716" s="66" t="s">
        <v>220</v>
      </c>
      <c r="G716" s="66" t="s">
        <v>47</v>
      </c>
      <c r="H716" s="66" t="s">
        <v>47</v>
      </c>
      <c r="I716" s="66" t="s">
        <v>563</v>
      </c>
      <c r="J716" s="66" t="s">
        <v>201</v>
      </c>
      <c r="K716" s="66">
        <v>4.7</v>
      </c>
      <c r="L716" s="297">
        <f t="shared" si="36"/>
        <v>200</v>
      </c>
      <c r="M716" s="219">
        <v>200</v>
      </c>
      <c r="N716" s="218" t="e">
        <f>IF(OR(M716="nio",M716="eigen dienst"),0,IF(M716&gt;0,M716*K716/O716,0))*VLOOKUP(B716,'2-Kosten per locatie'!$A$14:$C$34,3,FALSE)</f>
        <v>#DIV/0!</v>
      </c>
      <c r="O716" s="298">
        <f>IF(OR(M716="nio",M716="eigen dienst"),0,IF(M716&gt;0,VLOOKUP(H716,'3-Productie normen'!A:J,VLOOKUP(M716,'3-Productie normen'!$B$34:$C$35,2,FALSE),FALSE)))</f>
        <v>0</v>
      </c>
      <c r="P716" s="299" t="str">
        <f>VLOOKUP(H716,'3-Productie normen'!A:L,12,FALSE)</f>
        <v>V</v>
      </c>
      <c r="Q716" s="299"/>
      <c r="S716" s="300"/>
    </row>
    <row r="717" spans="1:19" ht="14.15" customHeight="1">
      <c r="A717" s="70">
        <v>717</v>
      </c>
      <c r="B717" s="66" t="s">
        <v>604</v>
      </c>
      <c r="C717" s="464" t="s">
        <v>605</v>
      </c>
      <c r="D717" s="464" t="s">
        <v>617</v>
      </c>
      <c r="E717" s="66" t="s">
        <v>587</v>
      </c>
      <c r="F717" s="66" t="s">
        <v>221</v>
      </c>
      <c r="G717" s="66" t="s">
        <v>422</v>
      </c>
      <c r="H717" s="66" t="s">
        <v>39</v>
      </c>
      <c r="I717" s="66" t="s">
        <v>70</v>
      </c>
      <c r="J717" s="66" t="s">
        <v>70</v>
      </c>
      <c r="K717" s="66">
        <v>3.6</v>
      </c>
      <c r="L717" s="297">
        <f t="shared" si="36"/>
        <v>200</v>
      </c>
      <c r="M717" s="219">
        <v>200</v>
      </c>
      <c r="N717" s="218" t="e">
        <f>IF(OR(M717="nio",M717="eigen dienst"),0,IF(M717&gt;0,M717*K717/O717,0))*VLOOKUP(B717,'2-Kosten per locatie'!$A$14:$C$34,3,FALSE)</f>
        <v>#DIV/0!</v>
      </c>
      <c r="O717" s="298">
        <f>IF(OR(M717="nio",M717="eigen dienst"),0,IF(M717&gt;0,VLOOKUP(H717,'3-Productie normen'!A:J,VLOOKUP(M717,'3-Productie normen'!$B$34:$C$35,2,FALSE),FALSE)))</f>
        <v>0</v>
      </c>
      <c r="P717" s="299" t="str">
        <f>VLOOKUP(H717,'3-Productie normen'!A:L,12,FALSE)</f>
        <v>V</v>
      </c>
      <c r="Q717" s="299"/>
      <c r="S717" s="300"/>
    </row>
    <row r="718" spans="1:19" ht="14.15" customHeight="1">
      <c r="A718" s="70">
        <v>718</v>
      </c>
      <c r="B718" s="66" t="s">
        <v>604</v>
      </c>
      <c r="C718" s="464" t="s">
        <v>605</v>
      </c>
      <c r="D718" s="464" t="s">
        <v>617</v>
      </c>
      <c r="E718" s="66" t="s">
        <v>587</v>
      </c>
      <c r="F718" s="66" t="s">
        <v>222</v>
      </c>
      <c r="G718" s="66" t="s">
        <v>440</v>
      </c>
      <c r="H718" s="66" t="s">
        <v>39</v>
      </c>
      <c r="I718" s="66" t="s">
        <v>70</v>
      </c>
      <c r="J718" s="66" t="s">
        <v>70</v>
      </c>
      <c r="K718" s="66">
        <v>19.399999999999999</v>
      </c>
      <c r="L718" s="297">
        <v>200</v>
      </c>
      <c r="M718" s="219">
        <v>200</v>
      </c>
      <c r="N718" s="218" t="e">
        <f>IF(OR(M718="nio",M718="eigen dienst"),0,IF(M718&gt;0,M718*K718/O718,0))*VLOOKUP(B718,'2-Kosten per locatie'!$A$14:$C$34,3,FALSE)</f>
        <v>#DIV/0!</v>
      </c>
      <c r="O718" s="298">
        <f>IF(OR(M718="nio",M718="eigen dienst"),0,IF(M718&gt;0,VLOOKUP(H718,'3-Productie normen'!A:J,VLOOKUP(M718,'3-Productie normen'!$B$34:$C$35,2,FALSE),FALSE)))</f>
        <v>0</v>
      </c>
      <c r="P718" s="299" t="str">
        <f>VLOOKUP(H718,'3-Productie normen'!A:L,12,FALSE)</f>
        <v>V</v>
      </c>
      <c r="Q718" s="299"/>
      <c r="S718" s="300"/>
    </row>
    <row r="719" spans="1:19" ht="14.15" customHeight="1">
      <c r="A719" s="70">
        <v>719</v>
      </c>
      <c r="B719" s="66" t="s">
        <v>604</v>
      </c>
      <c r="C719" s="464" t="s">
        <v>605</v>
      </c>
      <c r="D719" s="464" t="s">
        <v>617</v>
      </c>
      <c r="E719" s="66" t="s">
        <v>587</v>
      </c>
      <c r="F719" s="66" t="s">
        <v>223</v>
      </c>
      <c r="G719" s="66" t="s">
        <v>48</v>
      </c>
      <c r="H719" s="66" t="s">
        <v>48</v>
      </c>
      <c r="I719" s="66" t="s">
        <v>70</v>
      </c>
      <c r="J719" s="66" t="s">
        <v>70</v>
      </c>
      <c r="K719" s="66">
        <v>9.1999999999999993</v>
      </c>
      <c r="L719" s="297">
        <v>200</v>
      </c>
      <c r="M719" s="219">
        <v>200</v>
      </c>
      <c r="N719" s="218" t="e">
        <f>IF(OR(M719="nio",M719="eigen dienst"),0,IF(M719&gt;0,M719*K719/O719,0))*VLOOKUP(B719,'2-Kosten per locatie'!$A$14:$C$34,3,FALSE)</f>
        <v>#DIV/0!</v>
      </c>
      <c r="O719" s="298">
        <f>IF(OR(M719="nio",M719="eigen dienst"),0,IF(M719&gt;0,VLOOKUP(H719,'3-Productie normen'!A:J,VLOOKUP(M719,'3-Productie normen'!$B$34:$C$35,2,FALSE),FALSE)))</f>
        <v>0</v>
      </c>
      <c r="P719" s="299" t="str">
        <f>VLOOKUP(H719,'3-Productie normen'!A:L,12,FALSE)</f>
        <v>V</v>
      </c>
      <c r="Q719" s="299"/>
      <c r="S719" s="300"/>
    </row>
    <row r="720" spans="1:19" ht="14.15" customHeight="1">
      <c r="A720" s="70">
        <v>720</v>
      </c>
      <c r="B720" s="66" t="s">
        <v>604</v>
      </c>
      <c r="C720" s="464" t="s">
        <v>605</v>
      </c>
      <c r="D720" s="464" t="s">
        <v>617</v>
      </c>
      <c r="E720" s="66" t="s">
        <v>587</v>
      </c>
      <c r="F720" s="66" t="s">
        <v>265</v>
      </c>
      <c r="G720" s="66" t="s">
        <v>407</v>
      </c>
      <c r="H720" s="66" t="s">
        <v>37</v>
      </c>
      <c r="I720" s="66" t="s">
        <v>461</v>
      </c>
      <c r="J720" s="66" t="s">
        <v>200</v>
      </c>
      <c r="K720" s="66">
        <v>6.7</v>
      </c>
      <c r="L720" s="297">
        <v>200</v>
      </c>
      <c r="M720" s="219">
        <v>200</v>
      </c>
      <c r="N720" s="218" t="e">
        <f>IF(OR(M720="nio",M720="eigen dienst"),0,IF(M720&gt;0,M720*K720/O720,0))*VLOOKUP(B720,'2-Kosten per locatie'!$A$14:$C$34,3,FALSE)</f>
        <v>#DIV/0!</v>
      </c>
      <c r="O720" s="298">
        <f>IF(OR(M720="nio",M720="eigen dienst"),0,IF(M720&gt;0,VLOOKUP(H720,'3-Productie normen'!A:J,VLOOKUP(M720,'3-Productie normen'!$B$34:$C$35,2,FALSE),FALSE)))</f>
        <v>0</v>
      </c>
      <c r="P720" s="299" t="str">
        <f>VLOOKUP(H720,'3-Productie normen'!A:L,12,FALSE)</f>
        <v>S</v>
      </c>
      <c r="Q720" s="299"/>
      <c r="S720" s="300"/>
    </row>
    <row r="721" spans="1:19" ht="14.15" customHeight="1">
      <c r="A721" s="70">
        <v>721</v>
      </c>
      <c r="B721" s="66" t="s">
        <v>604</v>
      </c>
      <c r="C721" s="464" t="s">
        <v>605</v>
      </c>
      <c r="D721" s="464" t="s">
        <v>617</v>
      </c>
      <c r="E721" s="66" t="s">
        <v>587</v>
      </c>
      <c r="F721" s="66" t="s">
        <v>224</v>
      </c>
      <c r="G721" s="66" t="s">
        <v>408</v>
      </c>
      <c r="H721" s="66" t="s">
        <v>469</v>
      </c>
      <c r="I721" s="66" t="s">
        <v>70</v>
      </c>
      <c r="J721" s="66" t="s">
        <v>70</v>
      </c>
      <c r="K721" s="66">
        <v>60.4</v>
      </c>
      <c r="L721" s="297">
        <v>200</v>
      </c>
      <c r="M721" s="219">
        <v>200</v>
      </c>
      <c r="N721" s="218" t="e">
        <f>IF(OR(M721="nio",M721="eigen dienst"),0,IF(M721&gt;0,M721*K721/O721,0))*VLOOKUP(B721,'2-Kosten per locatie'!$A$14:$C$34,3,FALSE)</f>
        <v>#DIV/0!</v>
      </c>
      <c r="O721" s="298">
        <f>IF(OR(M721="nio",M721="eigen dienst"),0,IF(M721&gt;0,VLOOKUP(H721,'3-Productie normen'!A:J,VLOOKUP(M721,'3-Productie normen'!$B$34:$C$35,2,FALSE),FALSE)))</f>
        <v>0</v>
      </c>
      <c r="P721" s="299" t="str">
        <f>VLOOKUP(H721,'3-Productie normen'!A:L,12,FALSE)</f>
        <v>L</v>
      </c>
      <c r="Q721" s="299"/>
      <c r="S721" s="300"/>
    </row>
    <row r="722" spans="1:19" ht="14.15" customHeight="1">
      <c r="A722" s="70">
        <v>722</v>
      </c>
      <c r="B722" s="66" t="s">
        <v>604</v>
      </c>
      <c r="C722" s="464" t="s">
        <v>605</v>
      </c>
      <c r="D722" s="464" t="s">
        <v>617</v>
      </c>
      <c r="E722" s="66" t="s">
        <v>587</v>
      </c>
      <c r="F722" s="66" t="s">
        <v>225</v>
      </c>
      <c r="G722" s="66" t="s">
        <v>407</v>
      </c>
      <c r="H722" s="66" t="s">
        <v>37</v>
      </c>
      <c r="I722" s="66" t="s">
        <v>461</v>
      </c>
      <c r="J722" s="66" t="s">
        <v>200</v>
      </c>
      <c r="K722" s="66">
        <v>6.7</v>
      </c>
      <c r="L722" s="297">
        <v>200</v>
      </c>
      <c r="M722" s="219">
        <v>200</v>
      </c>
      <c r="N722" s="218" t="e">
        <f>IF(OR(M722="nio",M722="eigen dienst"),0,IF(M722&gt;0,M722*K722/O722,0))*VLOOKUP(B722,'2-Kosten per locatie'!$A$14:$C$34,3,FALSE)</f>
        <v>#DIV/0!</v>
      </c>
      <c r="O722" s="298">
        <f>IF(OR(M722="nio",M722="eigen dienst"),0,IF(M722&gt;0,VLOOKUP(H722,'3-Productie normen'!A:J,VLOOKUP(M722,'3-Productie normen'!$B$34:$C$35,2,FALSE),FALSE)))</f>
        <v>0</v>
      </c>
      <c r="P722" s="299" t="str">
        <f>VLOOKUP(H722,'3-Productie normen'!A:L,12,FALSE)</f>
        <v>S</v>
      </c>
      <c r="Q722" s="299"/>
      <c r="S722" s="300"/>
    </row>
    <row r="723" spans="1:19" ht="14.15" customHeight="1">
      <c r="A723" s="70">
        <v>723</v>
      </c>
      <c r="B723" s="66" t="s">
        <v>604</v>
      </c>
      <c r="C723" s="464" t="s">
        <v>605</v>
      </c>
      <c r="D723" s="464" t="s">
        <v>617</v>
      </c>
      <c r="E723" s="66" t="s">
        <v>587</v>
      </c>
      <c r="F723" s="66" t="s">
        <v>226</v>
      </c>
      <c r="G723" s="66" t="s">
        <v>449</v>
      </c>
      <c r="H723" s="66" t="s">
        <v>45</v>
      </c>
      <c r="I723" s="66" t="s">
        <v>462</v>
      </c>
      <c r="J723" s="66" t="s">
        <v>200</v>
      </c>
      <c r="K723" s="66">
        <v>11.9</v>
      </c>
      <c r="L723" s="297">
        <v>200</v>
      </c>
      <c r="M723" s="219">
        <v>200</v>
      </c>
      <c r="N723" s="218" t="e">
        <f>IF(OR(M723="nio",M723="eigen dienst"),0,IF(M723&gt;0,M723*K723/O723,0))*VLOOKUP(B723,'2-Kosten per locatie'!$A$14:$C$34,3,FALSE)</f>
        <v>#DIV/0!</v>
      </c>
      <c r="O723" s="298">
        <f>IF(OR(M723="nio",M723="eigen dienst"),0,IF(M723&gt;0,VLOOKUP(H723,'3-Productie normen'!A:J,VLOOKUP(M723,'3-Productie normen'!$B$34:$C$35,2,FALSE),FALSE)))</f>
        <v>0</v>
      </c>
      <c r="P723" s="299" t="str">
        <f>VLOOKUP(H723,'3-Productie normen'!A:L,12,FALSE)</f>
        <v>L</v>
      </c>
      <c r="Q723" s="299"/>
      <c r="S723" s="300"/>
    </row>
    <row r="724" spans="1:19" ht="14.15" customHeight="1">
      <c r="A724" s="70">
        <v>724</v>
      </c>
      <c r="B724" s="66" t="s">
        <v>604</v>
      </c>
      <c r="C724" s="464" t="s">
        <v>605</v>
      </c>
      <c r="D724" s="464" t="s">
        <v>617</v>
      </c>
      <c r="E724" s="66" t="s">
        <v>587</v>
      </c>
      <c r="F724" s="66" t="s">
        <v>227</v>
      </c>
      <c r="G724" s="66" t="s">
        <v>406</v>
      </c>
      <c r="H724" s="66" t="s">
        <v>45</v>
      </c>
      <c r="I724" s="66" t="s">
        <v>462</v>
      </c>
      <c r="J724" s="66" t="s">
        <v>200</v>
      </c>
      <c r="K724" s="66">
        <v>61.2</v>
      </c>
      <c r="L724" s="297">
        <f t="shared" si="36"/>
        <v>200</v>
      </c>
      <c r="M724" s="219">
        <v>200</v>
      </c>
      <c r="N724" s="218" t="e">
        <f>IF(OR(M724="nio",M724="eigen dienst"),0,IF(M724&gt;0,M724*K724/O724,0))*VLOOKUP(B724,'2-Kosten per locatie'!$A$14:$C$34,3,FALSE)</f>
        <v>#DIV/0!</v>
      </c>
      <c r="O724" s="298">
        <f>IF(OR(M724="nio",M724="eigen dienst"),0,IF(M724&gt;0,VLOOKUP(H724,'3-Productie normen'!A:J,VLOOKUP(M724,'3-Productie normen'!$B$34:$C$35,2,FALSE),FALSE)))</f>
        <v>0</v>
      </c>
      <c r="P724" s="299" t="str">
        <f>VLOOKUP(H724,'3-Productie normen'!A:L,12,FALSE)</f>
        <v>L</v>
      </c>
      <c r="Q724" s="299"/>
      <c r="S724" s="300"/>
    </row>
    <row r="725" spans="1:19" ht="14.15" customHeight="1">
      <c r="A725" s="70">
        <v>725</v>
      </c>
      <c r="B725" s="66" t="s">
        <v>604</v>
      </c>
      <c r="C725" s="464" t="s">
        <v>605</v>
      </c>
      <c r="D725" s="464" t="s">
        <v>617</v>
      </c>
      <c r="E725" s="66" t="s">
        <v>589</v>
      </c>
      <c r="F725" s="66" t="s">
        <v>303</v>
      </c>
      <c r="G725" s="66" t="s">
        <v>48</v>
      </c>
      <c r="H725" s="66" t="s">
        <v>48</v>
      </c>
      <c r="I725" s="66" t="s">
        <v>70</v>
      </c>
      <c r="J725" s="66" t="s">
        <v>70</v>
      </c>
      <c r="K725" s="66">
        <v>7</v>
      </c>
      <c r="L725" s="297">
        <f t="shared" si="36"/>
        <v>200</v>
      </c>
      <c r="M725" s="219">
        <v>200</v>
      </c>
      <c r="N725" s="218" t="e">
        <f>IF(OR(M725="nio",M725="eigen dienst"),0,IF(M725&gt;0,M725*K725/O725,0))*VLOOKUP(B725,'2-Kosten per locatie'!$A$14:$C$34,3,FALSE)</f>
        <v>#DIV/0!</v>
      </c>
      <c r="O725" s="298">
        <f>IF(OR(M725="nio",M725="eigen dienst"),0,IF(M725&gt;0,VLOOKUP(H725,'3-Productie normen'!A:J,VLOOKUP(M725,'3-Productie normen'!$B$34:$C$35,2,FALSE),FALSE)))</f>
        <v>0</v>
      </c>
      <c r="P725" s="299" t="str">
        <f>VLOOKUP(H725,'3-Productie normen'!A:L,12,FALSE)</f>
        <v>V</v>
      </c>
      <c r="Q725" s="299"/>
      <c r="S725" s="300"/>
    </row>
    <row r="726" spans="1:19" ht="14.15" customHeight="1">
      <c r="A726" s="70">
        <v>726</v>
      </c>
      <c r="B726" s="66" t="s">
        <v>604</v>
      </c>
      <c r="C726" s="464" t="s">
        <v>605</v>
      </c>
      <c r="D726" s="464" t="s">
        <v>617</v>
      </c>
      <c r="E726" s="66" t="s">
        <v>589</v>
      </c>
      <c r="F726" s="66" t="s">
        <v>304</v>
      </c>
      <c r="G726" s="66" t="s">
        <v>407</v>
      </c>
      <c r="H726" s="66" t="s">
        <v>37</v>
      </c>
      <c r="I726" s="66" t="s">
        <v>461</v>
      </c>
      <c r="J726" s="66" t="s">
        <v>200</v>
      </c>
      <c r="K726" s="66">
        <v>7</v>
      </c>
      <c r="L726" s="297">
        <f t="shared" si="36"/>
        <v>200</v>
      </c>
      <c r="M726" s="219">
        <v>200</v>
      </c>
      <c r="N726" s="218" t="e">
        <f>IF(OR(M726="nio",M726="eigen dienst"),0,IF(M726&gt;0,M726*K726/O726,0))*VLOOKUP(B726,'2-Kosten per locatie'!$A$14:$C$34,3,FALSE)</f>
        <v>#DIV/0!</v>
      </c>
      <c r="O726" s="298">
        <f>IF(OR(M726="nio",M726="eigen dienst"),0,IF(M726&gt;0,VLOOKUP(H726,'3-Productie normen'!A:J,VLOOKUP(M726,'3-Productie normen'!$B$34:$C$35,2,FALSE),FALSE)))</f>
        <v>0</v>
      </c>
      <c r="P726" s="299" t="str">
        <f>VLOOKUP(H726,'3-Productie normen'!A:L,12,FALSE)</f>
        <v>S</v>
      </c>
      <c r="Q726" s="299"/>
      <c r="S726" s="300"/>
    </row>
    <row r="727" spans="1:19" ht="14.15" customHeight="1">
      <c r="A727" s="70">
        <v>727</v>
      </c>
      <c r="B727" s="66" t="s">
        <v>604</v>
      </c>
      <c r="C727" s="464" t="s">
        <v>605</v>
      </c>
      <c r="D727" s="464" t="s">
        <v>617</v>
      </c>
      <c r="E727" s="66" t="s">
        <v>589</v>
      </c>
      <c r="F727" s="66" t="s">
        <v>305</v>
      </c>
      <c r="G727" s="66" t="s">
        <v>408</v>
      </c>
      <c r="H727" s="66" t="s">
        <v>469</v>
      </c>
      <c r="I727" s="66" t="s">
        <v>70</v>
      </c>
      <c r="J727" s="66" t="s">
        <v>70</v>
      </c>
      <c r="K727" s="66">
        <v>60.4</v>
      </c>
      <c r="L727" s="297">
        <f t="shared" si="36"/>
        <v>200</v>
      </c>
      <c r="M727" s="219">
        <v>200</v>
      </c>
      <c r="N727" s="218" t="e">
        <f>IF(OR(M727="nio",M727="eigen dienst"),0,IF(M727&gt;0,M727*K727/O727,0))*VLOOKUP(B727,'2-Kosten per locatie'!$A$14:$C$34,3,FALSE)</f>
        <v>#DIV/0!</v>
      </c>
      <c r="O727" s="298">
        <f>IF(OR(M727="nio",M727="eigen dienst"),0,IF(M727&gt;0,VLOOKUP(H727,'3-Productie normen'!A:J,VLOOKUP(M727,'3-Productie normen'!$B$34:$C$35,2,FALSE),FALSE)))</f>
        <v>0</v>
      </c>
      <c r="P727" s="299" t="str">
        <f>VLOOKUP(H727,'3-Productie normen'!A:L,12,FALSE)</f>
        <v>L</v>
      </c>
      <c r="Q727" s="299"/>
      <c r="S727" s="300"/>
    </row>
    <row r="728" spans="1:19" ht="14.15" customHeight="1">
      <c r="A728" s="70">
        <v>728</v>
      </c>
      <c r="B728" s="66" t="s">
        <v>604</v>
      </c>
      <c r="C728" s="464" t="s">
        <v>605</v>
      </c>
      <c r="D728" s="464" t="s">
        <v>617</v>
      </c>
      <c r="E728" s="66" t="s">
        <v>589</v>
      </c>
      <c r="F728" s="66" t="s">
        <v>606</v>
      </c>
      <c r="G728" s="66" t="s">
        <v>440</v>
      </c>
      <c r="H728" s="66" t="s">
        <v>39</v>
      </c>
      <c r="I728" s="66" t="s">
        <v>70</v>
      </c>
      <c r="J728" s="66" t="s">
        <v>70</v>
      </c>
      <c r="K728" s="66">
        <v>35</v>
      </c>
      <c r="L728" s="297">
        <f t="shared" si="36"/>
        <v>200</v>
      </c>
      <c r="M728" s="219">
        <v>200</v>
      </c>
      <c r="N728" s="218" t="e">
        <f>IF(OR(M728="nio",M728="eigen dienst"),0,IF(M728&gt;0,M728*K728/O728,0))*VLOOKUP(B728,'2-Kosten per locatie'!$A$14:$C$34,3,FALSE)</f>
        <v>#DIV/0!</v>
      </c>
      <c r="O728" s="298">
        <f>IF(OR(M728="nio",M728="eigen dienst"),0,IF(M728&gt;0,VLOOKUP(H728,'3-Productie normen'!A:J,VLOOKUP(M728,'3-Productie normen'!$B$34:$C$35,2,FALSE),FALSE)))</f>
        <v>0</v>
      </c>
      <c r="P728" s="299" t="str">
        <f>VLOOKUP(H728,'3-Productie normen'!A:L,12,FALSE)</f>
        <v>V</v>
      </c>
      <c r="Q728" s="299"/>
      <c r="S728" s="300"/>
    </row>
    <row r="729" spans="1:19" ht="14.15" customHeight="1">
      <c r="A729" s="70">
        <v>729</v>
      </c>
      <c r="B729" s="66" t="s">
        <v>604</v>
      </c>
      <c r="C729" s="464" t="s">
        <v>605</v>
      </c>
      <c r="D729" s="464" t="s">
        <v>617</v>
      </c>
      <c r="E729" s="66" t="s">
        <v>589</v>
      </c>
      <c r="F729" s="66" t="s">
        <v>607</v>
      </c>
      <c r="G729" s="66" t="s">
        <v>409</v>
      </c>
      <c r="H729" s="66" t="s">
        <v>35</v>
      </c>
      <c r="I729" s="66" t="s">
        <v>70</v>
      </c>
      <c r="J729" s="66" t="s">
        <v>70</v>
      </c>
      <c r="K729" s="66">
        <v>6</v>
      </c>
      <c r="L729" s="297">
        <f t="shared" si="36"/>
        <v>200</v>
      </c>
      <c r="M729" s="219">
        <v>200</v>
      </c>
      <c r="N729" s="218" t="e">
        <f>IF(OR(M729="nio",M729="eigen dienst"),0,IF(M729&gt;0,M729*K729/O729,0))*VLOOKUP(B729,'2-Kosten per locatie'!$A$14:$C$34,3,FALSE)</f>
        <v>#DIV/0!</v>
      </c>
      <c r="O729" s="298">
        <f>IF(OR(M729="nio",M729="eigen dienst"),0,IF(M729&gt;0,VLOOKUP(H729,'3-Productie normen'!A:J,VLOOKUP(M729,'3-Productie normen'!$B$34:$C$35,2,FALSE),FALSE)))</f>
        <v>0</v>
      </c>
      <c r="P729" s="299" t="str">
        <f>VLOOKUP(H729,'3-Productie normen'!A:L,12,FALSE)</f>
        <v>B</v>
      </c>
      <c r="Q729" s="299"/>
      <c r="S729" s="300"/>
    </row>
    <row r="730" spans="1:19" ht="14.15" hidden="1" customHeight="1">
      <c r="A730" s="70">
        <v>730</v>
      </c>
      <c r="B730" s="66" t="s">
        <v>604</v>
      </c>
      <c r="C730" s="464" t="s">
        <v>605</v>
      </c>
      <c r="D730" s="464" t="s">
        <v>617</v>
      </c>
      <c r="E730" s="66" t="s">
        <v>589</v>
      </c>
      <c r="F730" s="66" t="s">
        <v>307</v>
      </c>
      <c r="G730" s="66" t="s">
        <v>416</v>
      </c>
      <c r="H730" s="66" t="s">
        <v>492</v>
      </c>
      <c r="I730" s="66" t="s">
        <v>70</v>
      </c>
      <c r="J730" s="66" t="s">
        <v>70</v>
      </c>
      <c r="K730" s="66">
        <v>6.7</v>
      </c>
      <c r="L730" s="297"/>
      <c r="M730" s="219" t="s">
        <v>491</v>
      </c>
      <c r="N730" s="218">
        <f>IF(OR(M730="nio",M730="eigen dienst"),0,IF(M730&gt;0,M730*K730/O730,0))*VLOOKUP(B730,'2-Kosten per locatie'!$A$14:$C$34,3,FALSE)</f>
        <v>0</v>
      </c>
      <c r="O730" s="298">
        <f>IF(OR(M730="nio",M730="eigen dienst"),0,IF(M730&gt;0,VLOOKUP(H730,'3-Productie normen'!A:J,VLOOKUP(M730,'3-Productie normen'!$B$34:$C$35,2,FALSE),FALSE)))</f>
        <v>0</v>
      </c>
      <c r="P730" s="299">
        <f>VLOOKUP(H730,'3-Productie normen'!A:L,12,FALSE)</f>
        <v>0</v>
      </c>
      <c r="Q730" s="299"/>
      <c r="S730" s="300"/>
    </row>
    <row r="731" spans="1:19" ht="14.15" customHeight="1">
      <c r="A731" s="70">
        <v>731</v>
      </c>
      <c r="B731" s="66" t="s">
        <v>604</v>
      </c>
      <c r="C731" s="464" t="s">
        <v>605</v>
      </c>
      <c r="D731" s="464" t="s">
        <v>617</v>
      </c>
      <c r="E731" s="66" t="s">
        <v>589</v>
      </c>
      <c r="F731" s="66" t="s">
        <v>308</v>
      </c>
      <c r="G731" s="66" t="s">
        <v>408</v>
      </c>
      <c r="H731" s="66" t="s">
        <v>469</v>
      </c>
      <c r="I731" s="66" t="s">
        <v>70</v>
      </c>
      <c r="J731" s="66" t="s">
        <v>70</v>
      </c>
      <c r="K731" s="66">
        <v>60.4</v>
      </c>
      <c r="L731" s="297">
        <f t="shared" si="36"/>
        <v>200</v>
      </c>
      <c r="M731" s="219">
        <v>200</v>
      </c>
      <c r="N731" s="218" t="e">
        <f>IF(OR(M731="nio",M731="eigen dienst"),0,IF(M731&gt;0,M731*K731/O731,0))*VLOOKUP(B731,'2-Kosten per locatie'!$A$14:$C$34,3,FALSE)</f>
        <v>#DIV/0!</v>
      </c>
      <c r="O731" s="298">
        <f>IF(OR(M731="nio",M731="eigen dienst"),0,IF(M731&gt;0,VLOOKUP(H731,'3-Productie normen'!A:J,VLOOKUP(M731,'3-Productie normen'!$B$34:$C$35,2,FALSE),FALSE)))</f>
        <v>0</v>
      </c>
      <c r="P731" s="299" t="str">
        <f>VLOOKUP(H731,'3-Productie normen'!A:L,12,FALSE)</f>
        <v>L</v>
      </c>
      <c r="Q731" s="299"/>
      <c r="S731" s="300"/>
    </row>
    <row r="732" spans="1:19" ht="14.15" customHeight="1">
      <c r="A732" s="70">
        <v>732</v>
      </c>
      <c r="B732" s="66" t="s">
        <v>604</v>
      </c>
      <c r="C732" s="464" t="s">
        <v>605</v>
      </c>
      <c r="D732" s="464" t="s">
        <v>617</v>
      </c>
      <c r="E732" s="66" t="s">
        <v>566</v>
      </c>
      <c r="F732" s="66" t="s">
        <v>385</v>
      </c>
      <c r="G732" s="66" t="s">
        <v>48</v>
      </c>
      <c r="H732" s="66" t="s">
        <v>48</v>
      </c>
      <c r="I732" s="66" t="s">
        <v>70</v>
      </c>
      <c r="J732" s="66" t="s">
        <v>70</v>
      </c>
      <c r="K732" s="66">
        <v>9.1999999999999993</v>
      </c>
      <c r="L732" s="297">
        <f t="shared" si="36"/>
        <v>200</v>
      </c>
      <c r="M732" s="219">
        <v>200</v>
      </c>
      <c r="N732" s="218" t="e">
        <f>IF(OR(M732="nio",M732="eigen dienst"),0,IF(M732&gt;0,M732*K732/O732,0))*VLOOKUP(B732,'2-Kosten per locatie'!$A$14:$C$34,3,FALSE)</f>
        <v>#DIV/0!</v>
      </c>
      <c r="O732" s="298">
        <f>IF(OR(M732="nio",M732="eigen dienst"),0,IF(M732&gt;0,VLOOKUP(H732,'3-Productie normen'!A:J,VLOOKUP(M732,'3-Productie normen'!$B$34:$C$35,2,FALSE),FALSE)))</f>
        <v>0</v>
      </c>
      <c r="P732" s="299" t="str">
        <f>VLOOKUP(H732,'3-Productie normen'!A:L,12,FALSE)</f>
        <v>V</v>
      </c>
      <c r="Q732" s="299"/>
      <c r="S732" s="300"/>
    </row>
    <row r="733" spans="1:19" ht="14.15" customHeight="1">
      <c r="A733" s="70">
        <v>733</v>
      </c>
      <c r="B733" s="66" t="s">
        <v>604</v>
      </c>
      <c r="C733" s="464" t="s">
        <v>605</v>
      </c>
      <c r="D733" s="464" t="s">
        <v>617</v>
      </c>
      <c r="E733" s="66" t="s">
        <v>566</v>
      </c>
      <c r="F733" s="66" t="s">
        <v>608</v>
      </c>
      <c r="G733" s="66" t="s">
        <v>407</v>
      </c>
      <c r="H733" s="66" t="s">
        <v>37</v>
      </c>
      <c r="I733" s="66" t="s">
        <v>461</v>
      </c>
      <c r="J733" s="66" t="s">
        <v>200</v>
      </c>
      <c r="K733" s="66">
        <v>6.7</v>
      </c>
      <c r="L733" s="297">
        <f t="shared" si="36"/>
        <v>200</v>
      </c>
      <c r="M733" s="219">
        <v>200</v>
      </c>
      <c r="N733" s="218" t="e">
        <f>IF(OR(M733="nio",M733="eigen dienst"),0,IF(M733&gt;0,M733*K733/O733,0))*VLOOKUP(B733,'2-Kosten per locatie'!$A$14:$C$34,3,FALSE)</f>
        <v>#DIV/0!</v>
      </c>
      <c r="O733" s="298">
        <f>IF(OR(M733="nio",M733="eigen dienst"),0,IF(M733&gt;0,VLOOKUP(H733,'3-Productie normen'!A:J,VLOOKUP(M733,'3-Productie normen'!$B$34:$C$35,2,FALSE),FALSE)))</f>
        <v>0</v>
      </c>
      <c r="P733" s="299" t="str">
        <f>VLOOKUP(H733,'3-Productie normen'!A:L,12,FALSE)</f>
        <v>S</v>
      </c>
      <c r="Q733" s="299"/>
      <c r="S733" s="300"/>
    </row>
    <row r="734" spans="1:19" ht="14.15" hidden="1" customHeight="1">
      <c r="A734" s="70">
        <v>734</v>
      </c>
      <c r="B734" s="66" t="s">
        <v>604</v>
      </c>
      <c r="C734" s="464" t="s">
        <v>605</v>
      </c>
      <c r="D734" s="464" t="s">
        <v>617</v>
      </c>
      <c r="E734" s="66" t="s">
        <v>566</v>
      </c>
      <c r="F734" s="66" t="s">
        <v>609</v>
      </c>
      <c r="G734" s="66" t="s">
        <v>415</v>
      </c>
      <c r="H734" s="66" t="s">
        <v>492</v>
      </c>
      <c r="I734" s="66" t="s">
        <v>461</v>
      </c>
      <c r="J734" s="66" t="s">
        <v>200</v>
      </c>
      <c r="K734" s="66">
        <v>1.2</v>
      </c>
      <c r="L734" s="297"/>
      <c r="M734" s="219" t="s">
        <v>491</v>
      </c>
      <c r="N734" s="218">
        <f>IF(OR(M734="nio",M734="eigen dienst"),0,IF(M734&gt;0,M734*K734/O734,0))*VLOOKUP(B734,'2-Kosten per locatie'!$A$14:$C$34,3,FALSE)</f>
        <v>0</v>
      </c>
      <c r="O734" s="298">
        <f>IF(OR(M734="nio",M734="eigen dienst"),0,IF(M734&gt;0,VLOOKUP(H734,'3-Productie normen'!A:J,VLOOKUP(M734,'3-Productie normen'!$B$34:$C$35,2,FALSE),FALSE)))</f>
        <v>0</v>
      </c>
      <c r="P734" s="299">
        <f>VLOOKUP(H734,'3-Productie normen'!A:L,12,FALSE)</f>
        <v>0</v>
      </c>
      <c r="Q734" s="299"/>
      <c r="S734" s="300"/>
    </row>
    <row r="735" spans="1:19" ht="14.15" hidden="1" customHeight="1">
      <c r="A735" s="70">
        <v>735</v>
      </c>
      <c r="B735" s="66" t="s">
        <v>604</v>
      </c>
      <c r="C735" s="464" t="s">
        <v>605</v>
      </c>
      <c r="D735" s="464" t="s">
        <v>617</v>
      </c>
      <c r="E735" s="66" t="s">
        <v>566</v>
      </c>
      <c r="F735" s="66" t="s">
        <v>610</v>
      </c>
      <c r="G735" s="66" t="s">
        <v>71</v>
      </c>
      <c r="H735" s="66" t="s">
        <v>492</v>
      </c>
      <c r="I735" s="66" t="s">
        <v>461</v>
      </c>
      <c r="J735" s="66" t="s">
        <v>200</v>
      </c>
      <c r="K735" s="66">
        <v>35</v>
      </c>
      <c r="L735" s="297"/>
      <c r="M735" s="219" t="s">
        <v>491</v>
      </c>
      <c r="N735" s="218">
        <f>IF(OR(M735="nio",M735="eigen dienst"),0,IF(M735&gt;0,M735*K735/O735,0))*VLOOKUP(B735,'2-Kosten per locatie'!$A$14:$C$34,3,FALSE)</f>
        <v>0</v>
      </c>
      <c r="O735" s="298">
        <f>IF(OR(M735="nio",M735="eigen dienst"),0,IF(M735&gt;0,VLOOKUP(H735,'3-Productie normen'!A:J,VLOOKUP(M735,'3-Productie normen'!$B$34:$C$35,2,FALSE),FALSE)))</f>
        <v>0</v>
      </c>
      <c r="P735" s="299">
        <f>VLOOKUP(H735,'3-Productie normen'!A:L,12,FALSE)</f>
        <v>0</v>
      </c>
      <c r="Q735" s="299"/>
      <c r="S735" s="300"/>
    </row>
    <row r="736" spans="1:19" ht="14.15" hidden="1" customHeight="1">
      <c r="A736" s="70">
        <v>736</v>
      </c>
      <c r="B736" s="66" t="s">
        <v>604</v>
      </c>
      <c r="C736" s="464" t="s">
        <v>605</v>
      </c>
      <c r="D736" s="464" t="s">
        <v>617</v>
      </c>
      <c r="E736" s="66" t="s">
        <v>566</v>
      </c>
      <c r="F736" s="66" t="s">
        <v>611</v>
      </c>
      <c r="G736" s="66" t="s">
        <v>411</v>
      </c>
      <c r="H736" s="66" t="s">
        <v>492</v>
      </c>
      <c r="I736" s="66" t="s">
        <v>70</v>
      </c>
      <c r="J736" s="66" t="s">
        <v>70</v>
      </c>
      <c r="K736" s="66">
        <v>6.7</v>
      </c>
      <c r="L736" s="297"/>
      <c r="M736" s="219" t="s">
        <v>491</v>
      </c>
      <c r="N736" s="218">
        <f>IF(OR(M736="nio",M736="eigen dienst"),0,IF(M736&gt;0,M736*K736/O736,0))*VLOOKUP(B736,'2-Kosten per locatie'!$A$14:$C$34,3,FALSE)</f>
        <v>0</v>
      </c>
      <c r="O736" s="298">
        <f>IF(OR(M736="nio",M736="eigen dienst"),0,IF(M736&gt;0,VLOOKUP(H736,'3-Productie normen'!A:J,VLOOKUP(M736,'3-Productie normen'!$B$34:$C$35,2,FALSE),FALSE)))</f>
        <v>0</v>
      </c>
      <c r="P736" s="299">
        <f>VLOOKUP(H736,'3-Productie normen'!A:L,12,FALSE)</f>
        <v>0</v>
      </c>
      <c r="Q736" s="299"/>
      <c r="S736" s="300"/>
    </row>
    <row r="737" spans="1:19" ht="14.15" customHeight="1">
      <c r="A737" s="70">
        <v>737</v>
      </c>
      <c r="B737" s="416" t="s">
        <v>204</v>
      </c>
      <c r="C737" s="464" t="s">
        <v>612</v>
      </c>
      <c r="D737" s="464" t="s">
        <v>617</v>
      </c>
      <c r="E737" s="66" t="s">
        <v>587</v>
      </c>
      <c r="F737" s="465" t="s">
        <v>220</v>
      </c>
      <c r="G737" s="66" t="s">
        <v>47</v>
      </c>
      <c r="H737" s="66" t="s">
        <v>47</v>
      </c>
      <c r="I737" s="66" t="s">
        <v>460</v>
      </c>
      <c r="J737" s="66" t="s">
        <v>201</v>
      </c>
      <c r="K737" s="66">
        <v>5.5</v>
      </c>
      <c r="L737" s="297">
        <f t="shared" si="36"/>
        <v>0</v>
      </c>
      <c r="M737" s="219" t="s">
        <v>493</v>
      </c>
      <c r="N737" s="218">
        <f>IF(OR(M737="nio",M737="eigen dienst"),0,IF(M737&gt;0,M737*K737/O737,0))*VLOOKUP(B737,'2-Kosten per locatie'!$A$14:$C$34,3,FALSE)</f>
        <v>0</v>
      </c>
      <c r="O737" s="298">
        <f>IF(OR(M737="nio",M737="eigen dienst"),0,IF(M737&gt;0,VLOOKUP(H737,'3-Productie normen'!A:J,VLOOKUP(M737,'3-Productie normen'!$B$34:$C$35,2,FALSE),FALSE)))</f>
        <v>0</v>
      </c>
      <c r="P737" s="299" t="str">
        <f>VLOOKUP(H737,'3-Productie normen'!A:L,12,FALSE)</f>
        <v>V</v>
      </c>
      <c r="Q737" s="299"/>
      <c r="S737" s="300">
        <f t="shared" si="37"/>
        <v>0</v>
      </c>
    </row>
    <row r="738" spans="1:19" ht="14.15" customHeight="1">
      <c r="A738" s="70">
        <v>738</v>
      </c>
      <c r="B738" s="416" t="s">
        <v>204</v>
      </c>
      <c r="C738" s="464" t="s">
        <v>612</v>
      </c>
      <c r="D738" s="464" t="s">
        <v>617</v>
      </c>
      <c r="E738" s="66" t="s">
        <v>587</v>
      </c>
      <c r="F738" s="465" t="s">
        <v>221</v>
      </c>
      <c r="G738" s="66" t="s">
        <v>409</v>
      </c>
      <c r="H738" s="66" t="s">
        <v>35</v>
      </c>
      <c r="I738" s="66" t="s">
        <v>180</v>
      </c>
      <c r="J738" s="66" t="s">
        <v>201</v>
      </c>
      <c r="K738" s="66">
        <v>10.4</v>
      </c>
      <c r="L738" s="297">
        <f t="shared" si="36"/>
        <v>0</v>
      </c>
      <c r="M738" s="219" t="s">
        <v>493</v>
      </c>
      <c r="N738" s="218">
        <f>IF(OR(M738="nio",M738="eigen dienst"),0,IF(M738&gt;0,M738*K738/O738,0))*VLOOKUP(B738,'2-Kosten per locatie'!$A$14:$C$34,3,FALSE)</f>
        <v>0</v>
      </c>
      <c r="O738" s="298">
        <f>IF(OR(M738="nio",M738="eigen dienst"),0,IF(M738&gt;0,VLOOKUP(H738,'3-Productie normen'!A:J,VLOOKUP(M738,'3-Productie normen'!$B$34:$C$35,2,FALSE),FALSE)))</f>
        <v>0</v>
      </c>
      <c r="P738" s="299" t="str">
        <f>VLOOKUP(H738,'3-Productie normen'!A:L,12,FALSE)</f>
        <v>B</v>
      </c>
      <c r="Q738" s="299"/>
      <c r="S738" s="300">
        <f t="shared" si="37"/>
        <v>0</v>
      </c>
    </row>
    <row r="739" spans="1:19" ht="14.15" customHeight="1">
      <c r="A739" s="70">
        <v>739</v>
      </c>
      <c r="B739" s="416" t="s">
        <v>204</v>
      </c>
      <c r="C739" s="464" t="s">
        <v>612</v>
      </c>
      <c r="D739" s="464" t="s">
        <v>617</v>
      </c>
      <c r="E739" s="66" t="s">
        <v>587</v>
      </c>
      <c r="F739" s="465" t="s">
        <v>222</v>
      </c>
      <c r="G739" s="66" t="s">
        <v>409</v>
      </c>
      <c r="H739" s="66" t="s">
        <v>35</v>
      </c>
      <c r="I739" s="66" t="s">
        <v>70</v>
      </c>
      <c r="J739" s="66" t="s">
        <v>70</v>
      </c>
      <c r="K739" s="66">
        <v>23.2</v>
      </c>
      <c r="L739" s="297">
        <f t="shared" si="36"/>
        <v>0</v>
      </c>
      <c r="M739" s="219" t="s">
        <v>493</v>
      </c>
      <c r="N739" s="218">
        <f>IF(OR(M739="nio",M739="eigen dienst"),0,IF(M739&gt;0,M739*K739/O739,0))*VLOOKUP(B739,'2-Kosten per locatie'!$A$14:$C$34,3,FALSE)</f>
        <v>0</v>
      </c>
      <c r="O739" s="298">
        <f>IF(OR(M739="nio",M739="eigen dienst"),0,IF(M739&gt;0,VLOOKUP(H739,'3-Productie normen'!A:J,VLOOKUP(M739,'3-Productie normen'!$B$34:$C$35,2,FALSE),FALSE)))</f>
        <v>0</v>
      </c>
      <c r="P739" s="299" t="str">
        <f>VLOOKUP(H739,'3-Productie normen'!A:L,12,FALSE)</f>
        <v>B</v>
      </c>
      <c r="Q739" s="299"/>
      <c r="S739" s="300">
        <f t="shared" si="37"/>
        <v>0</v>
      </c>
    </row>
    <row r="740" spans="1:19" ht="14.15" customHeight="1">
      <c r="A740" s="70">
        <v>740</v>
      </c>
      <c r="B740" s="416" t="s">
        <v>204</v>
      </c>
      <c r="C740" s="464" t="s">
        <v>612</v>
      </c>
      <c r="D740" s="464" t="s">
        <v>617</v>
      </c>
      <c r="E740" s="66" t="s">
        <v>587</v>
      </c>
      <c r="F740" s="465" t="s">
        <v>223</v>
      </c>
      <c r="G740" s="66" t="s">
        <v>408</v>
      </c>
      <c r="H740" s="66" t="s">
        <v>469</v>
      </c>
      <c r="I740" s="66" t="s">
        <v>70</v>
      </c>
      <c r="J740" s="66" t="s">
        <v>70</v>
      </c>
      <c r="K740" s="66">
        <v>55.8</v>
      </c>
      <c r="L740" s="297">
        <f t="shared" si="36"/>
        <v>0</v>
      </c>
      <c r="M740" s="219" t="s">
        <v>493</v>
      </c>
      <c r="N740" s="218">
        <f>IF(OR(M740="nio",M740="eigen dienst"),0,IF(M740&gt;0,M740*K740/O740,0))*VLOOKUP(B740,'2-Kosten per locatie'!$A$14:$C$34,3,FALSE)</f>
        <v>0</v>
      </c>
      <c r="O740" s="298">
        <f>IF(OR(M740="nio",M740="eigen dienst"),0,IF(M740&gt;0,VLOOKUP(H740,'3-Productie normen'!A:J,VLOOKUP(M740,'3-Productie normen'!$B$34:$C$35,2,FALSE),FALSE)))</f>
        <v>0</v>
      </c>
      <c r="P740" s="299" t="str">
        <f>VLOOKUP(H740,'3-Productie normen'!A:L,12,FALSE)</f>
        <v>L</v>
      </c>
      <c r="Q740" s="299"/>
      <c r="S740" s="300">
        <f t="shared" si="37"/>
        <v>0</v>
      </c>
    </row>
    <row r="741" spans="1:19" ht="14.15" customHeight="1">
      <c r="A741" s="70">
        <v>741</v>
      </c>
      <c r="B741" s="416" t="s">
        <v>204</v>
      </c>
      <c r="C741" s="464" t="s">
        <v>612</v>
      </c>
      <c r="D741" s="464" t="s">
        <v>617</v>
      </c>
      <c r="E741" s="66" t="s">
        <v>587</v>
      </c>
      <c r="F741" s="465" t="s">
        <v>265</v>
      </c>
      <c r="G741" s="66" t="s">
        <v>408</v>
      </c>
      <c r="H741" s="66" t="s">
        <v>469</v>
      </c>
      <c r="I741" s="66" t="s">
        <v>70</v>
      </c>
      <c r="J741" s="66" t="s">
        <v>70</v>
      </c>
      <c r="K741" s="66">
        <v>55.8</v>
      </c>
      <c r="L741" s="297">
        <f t="shared" si="36"/>
        <v>0</v>
      </c>
      <c r="M741" s="219" t="s">
        <v>493</v>
      </c>
      <c r="N741" s="218">
        <f>IF(OR(M741="nio",M741="eigen dienst"),0,IF(M741&gt;0,M741*K741/O741,0))*VLOOKUP(B741,'2-Kosten per locatie'!$A$14:$C$34,3,FALSE)</f>
        <v>0</v>
      </c>
      <c r="O741" s="298">
        <f>IF(OR(M741="nio",M741="eigen dienst"),0,IF(M741&gt;0,VLOOKUP(H741,'3-Productie normen'!A:J,VLOOKUP(M741,'3-Productie normen'!$B$34:$C$35,2,FALSE),FALSE)))</f>
        <v>0</v>
      </c>
      <c r="P741" s="299" t="str">
        <f>VLOOKUP(H741,'3-Productie normen'!A:L,12,FALSE)</f>
        <v>L</v>
      </c>
      <c r="Q741" s="299"/>
      <c r="S741" s="300">
        <f t="shared" si="37"/>
        <v>0</v>
      </c>
    </row>
    <row r="742" spans="1:19" ht="14.15" customHeight="1">
      <c r="A742" s="70">
        <v>742</v>
      </c>
      <c r="B742" s="416" t="s">
        <v>204</v>
      </c>
      <c r="C742" s="464" t="s">
        <v>612</v>
      </c>
      <c r="D742" s="464" t="s">
        <v>617</v>
      </c>
      <c r="E742" s="66" t="s">
        <v>587</v>
      </c>
      <c r="F742" s="465" t="s">
        <v>224</v>
      </c>
      <c r="G742" s="66" t="s">
        <v>408</v>
      </c>
      <c r="H742" s="66" t="s">
        <v>469</v>
      </c>
      <c r="I742" s="66" t="s">
        <v>70</v>
      </c>
      <c r="J742" s="66" t="s">
        <v>70</v>
      </c>
      <c r="K742" s="66">
        <v>55.8</v>
      </c>
      <c r="L742" s="297">
        <f t="shared" si="36"/>
        <v>0</v>
      </c>
      <c r="M742" s="219" t="s">
        <v>493</v>
      </c>
      <c r="N742" s="218">
        <f>IF(OR(M742="nio",M742="eigen dienst"),0,IF(M742&gt;0,M742*K742/O742,0))*VLOOKUP(B742,'2-Kosten per locatie'!$A$14:$C$34,3,FALSE)</f>
        <v>0</v>
      </c>
      <c r="O742" s="298">
        <f>IF(OR(M742="nio",M742="eigen dienst"),0,IF(M742&gt;0,VLOOKUP(H742,'3-Productie normen'!A:J,VLOOKUP(M742,'3-Productie normen'!$B$34:$C$35,2,FALSE),FALSE)))</f>
        <v>0</v>
      </c>
      <c r="P742" s="299" t="str">
        <f>VLOOKUP(H742,'3-Productie normen'!A:L,12,FALSE)</f>
        <v>L</v>
      </c>
      <c r="Q742" s="299"/>
      <c r="S742" s="300">
        <f t="shared" si="37"/>
        <v>0</v>
      </c>
    </row>
    <row r="743" spans="1:19" ht="14.15" hidden="1" customHeight="1">
      <c r="A743" s="70">
        <v>743</v>
      </c>
      <c r="B743" s="416" t="s">
        <v>204</v>
      </c>
      <c r="C743" s="464" t="s">
        <v>612</v>
      </c>
      <c r="D743" s="464" t="s">
        <v>617</v>
      </c>
      <c r="E743" s="66" t="s">
        <v>587</v>
      </c>
      <c r="F743" s="465" t="s">
        <v>225</v>
      </c>
      <c r="G743" s="66" t="s">
        <v>418</v>
      </c>
      <c r="H743" s="66" t="s">
        <v>492</v>
      </c>
      <c r="I743" s="66" t="s">
        <v>72</v>
      </c>
      <c r="J743" s="66" t="s">
        <v>200</v>
      </c>
      <c r="K743" s="66">
        <v>9.1</v>
      </c>
      <c r="L743" s="297">
        <f t="shared" si="36"/>
        <v>0</v>
      </c>
      <c r="M743" s="219" t="s">
        <v>491</v>
      </c>
      <c r="N743" s="218">
        <f>IF(OR(M743="nio",M743="eigen dienst"),0,IF(M743&gt;0,M743*K743/O743,0))*VLOOKUP(B743,'2-Kosten per locatie'!$A$14:$C$34,3,FALSE)</f>
        <v>0</v>
      </c>
      <c r="O743" s="298">
        <f>IF(OR(M743="nio",M743="eigen dienst"),0,IF(M743&gt;0,VLOOKUP(H743,'3-Productie normen'!A:J,VLOOKUP(M743,'3-Productie normen'!$B$34:$C$35,2,FALSE),FALSE)))</f>
        <v>0</v>
      </c>
      <c r="P743" s="299">
        <f>VLOOKUP(H743,'3-Productie normen'!A:L,12,FALSE)</f>
        <v>0</v>
      </c>
      <c r="Q743" s="299"/>
      <c r="S743" s="300">
        <f t="shared" si="37"/>
        <v>0</v>
      </c>
    </row>
    <row r="744" spans="1:19" ht="14.15" hidden="1" customHeight="1">
      <c r="A744" s="70">
        <v>744</v>
      </c>
      <c r="B744" s="416" t="s">
        <v>204</v>
      </c>
      <c r="C744" s="464" t="s">
        <v>612</v>
      </c>
      <c r="D744" s="464" t="s">
        <v>617</v>
      </c>
      <c r="E744" s="66" t="s">
        <v>587</v>
      </c>
      <c r="F744" s="465" t="s">
        <v>226</v>
      </c>
      <c r="G744" s="66" t="s">
        <v>411</v>
      </c>
      <c r="H744" s="66" t="s">
        <v>492</v>
      </c>
      <c r="I744" s="66" t="s">
        <v>70</v>
      </c>
      <c r="J744" s="66" t="s">
        <v>70</v>
      </c>
      <c r="K744" s="66">
        <v>11.4</v>
      </c>
      <c r="L744" s="297">
        <f t="shared" si="36"/>
        <v>0</v>
      </c>
      <c r="M744" s="219" t="s">
        <v>491</v>
      </c>
      <c r="N744" s="218">
        <f>IF(OR(M744="nio",M744="eigen dienst"),0,IF(M744&gt;0,M744*K744/O744,0))*VLOOKUP(B744,'2-Kosten per locatie'!$A$14:$C$34,3,FALSE)</f>
        <v>0</v>
      </c>
      <c r="O744" s="298">
        <f>IF(OR(M744="nio",M744="eigen dienst"),0,IF(M744&gt;0,VLOOKUP(H744,'3-Productie normen'!A:J,VLOOKUP(M744,'3-Productie normen'!$B$34:$C$35,2,FALSE),FALSE)))</f>
        <v>0</v>
      </c>
      <c r="P744" s="299">
        <f>VLOOKUP(H744,'3-Productie normen'!A:L,12,FALSE)</f>
        <v>0</v>
      </c>
      <c r="Q744" s="299"/>
      <c r="S744" s="300">
        <f t="shared" si="37"/>
        <v>0</v>
      </c>
    </row>
    <row r="745" spans="1:19" ht="14.15" hidden="1" customHeight="1">
      <c r="A745" s="70">
        <v>745</v>
      </c>
      <c r="B745" s="416" t="s">
        <v>204</v>
      </c>
      <c r="C745" s="464" t="s">
        <v>612</v>
      </c>
      <c r="D745" s="464" t="s">
        <v>617</v>
      </c>
      <c r="E745" s="66" t="s">
        <v>587</v>
      </c>
      <c r="F745" s="465" t="s">
        <v>227</v>
      </c>
      <c r="G745" s="66" t="s">
        <v>411</v>
      </c>
      <c r="H745" s="66" t="s">
        <v>492</v>
      </c>
      <c r="I745" s="66" t="s">
        <v>70</v>
      </c>
      <c r="J745" s="66" t="s">
        <v>70</v>
      </c>
      <c r="K745" s="66">
        <v>6.8</v>
      </c>
      <c r="L745" s="297">
        <f t="shared" si="36"/>
        <v>0</v>
      </c>
      <c r="M745" s="219" t="s">
        <v>491</v>
      </c>
      <c r="N745" s="218">
        <f>IF(OR(M745="nio",M745="eigen dienst"),0,IF(M745&gt;0,M745*K745/O745,0))*VLOOKUP(B745,'2-Kosten per locatie'!$A$14:$C$34,3,FALSE)</f>
        <v>0</v>
      </c>
      <c r="O745" s="298">
        <f>IF(OR(M745="nio",M745="eigen dienst"),0,IF(M745&gt;0,VLOOKUP(H745,'3-Productie normen'!A:J,VLOOKUP(M745,'3-Productie normen'!$B$34:$C$35,2,FALSE),FALSE)))</f>
        <v>0</v>
      </c>
      <c r="P745" s="299">
        <f>VLOOKUP(H745,'3-Productie normen'!A:L,12,FALSE)</f>
        <v>0</v>
      </c>
      <c r="Q745" s="299"/>
      <c r="S745" s="300">
        <f t="shared" si="37"/>
        <v>0</v>
      </c>
    </row>
    <row r="746" spans="1:19" ht="14.15" hidden="1" customHeight="1">
      <c r="A746" s="70">
        <v>746</v>
      </c>
      <c r="B746" s="416" t="s">
        <v>204</v>
      </c>
      <c r="C746" s="464" t="s">
        <v>612</v>
      </c>
      <c r="D746" s="464" t="s">
        <v>617</v>
      </c>
      <c r="E746" s="66" t="s">
        <v>587</v>
      </c>
      <c r="F746" s="465" t="s">
        <v>228</v>
      </c>
      <c r="G746" s="66" t="s">
        <v>415</v>
      </c>
      <c r="H746" s="269" t="s">
        <v>492</v>
      </c>
      <c r="I746" s="66" t="s">
        <v>70</v>
      </c>
      <c r="J746" s="66" t="s">
        <v>70</v>
      </c>
      <c r="K746" s="66">
        <v>6.5</v>
      </c>
      <c r="L746" s="297">
        <f t="shared" si="36"/>
        <v>0</v>
      </c>
      <c r="M746" s="219" t="s">
        <v>491</v>
      </c>
      <c r="N746" s="218">
        <f>IF(OR(M746="nio",M746="eigen dienst"),0,IF(M746&gt;0,M746*K746/O746,0))*VLOOKUP(B746,'2-Kosten per locatie'!$A$14:$C$34,3,FALSE)</f>
        <v>0</v>
      </c>
      <c r="O746" s="298">
        <f>IF(OR(M746="nio",M746="eigen dienst"),0,IF(M746&gt;0,VLOOKUP(H746,'3-Productie normen'!A:J,VLOOKUP(M746,'3-Productie normen'!$B$34:$C$35,2,FALSE),FALSE)))</f>
        <v>0</v>
      </c>
      <c r="P746" s="299">
        <f>VLOOKUP(H746,'3-Productie normen'!A:L,12,FALSE)</f>
        <v>0</v>
      </c>
      <c r="Q746" s="299"/>
      <c r="S746" s="300">
        <f t="shared" si="37"/>
        <v>0</v>
      </c>
    </row>
    <row r="747" spans="1:19" ht="14.15" customHeight="1">
      <c r="A747" s="70">
        <v>747</v>
      </c>
      <c r="B747" s="416" t="s">
        <v>204</v>
      </c>
      <c r="C747" s="464" t="s">
        <v>612</v>
      </c>
      <c r="D747" s="464" t="s">
        <v>617</v>
      </c>
      <c r="E747" s="66" t="s">
        <v>587</v>
      </c>
      <c r="F747" s="465" t="s">
        <v>229</v>
      </c>
      <c r="G747" s="66" t="s">
        <v>407</v>
      </c>
      <c r="H747" s="66" t="s">
        <v>37</v>
      </c>
      <c r="I747" s="66" t="s">
        <v>461</v>
      </c>
      <c r="J747" s="66" t="s">
        <v>179</v>
      </c>
      <c r="K747" s="66">
        <v>6</v>
      </c>
      <c r="L747" s="297">
        <f t="shared" si="36"/>
        <v>0</v>
      </c>
      <c r="M747" s="219" t="s">
        <v>493</v>
      </c>
      <c r="N747" s="218">
        <f>IF(OR(M747="nio",M747="eigen dienst"),0,IF(M747&gt;0,M747*K747/O747,0))*VLOOKUP(B747,'2-Kosten per locatie'!$A$14:$C$34,3,FALSE)</f>
        <v>0</v>
      </c>
      <c r="O747" s="298">
        <f>IF(OR(M747="nio",M747="eigen dienst"),0,IF(M747&gt;0,VLOOKUP(H747,'3-Productie normen'!A:J,VLOOKUP(M747,'3-Productie normen'!$B$34:$C$35,2,FALSE),FALSE)))</f>
        <v>0</v>
      </c>
      <c r="P747" s="299" t="str">
        <f>VLOOKUP(H747,'3-Productie normen'!A:L,12,FALSE)</f>
        <v>S</v>
      </c>
      <c r="Q747" s="299"/>
      <c r="S747" s="300">
        <f t="shared" si="37"/>
        <v>0</v>
      </c>
    </row>
    <row r="748" spans="1:19" ht="14.15" customHeight="1">
      <c r="A748" s="70">
        <v>748</v>
      </c>
      <c r="B748" s="416" t="s">
        <v>204</v>
      </c>
      <c r="C748" s="464" t="s">
        <v>612</v>
      </c>
      <c r="D748" s="464" t="s">
        <v>617</v>
      </c>
      <c r="E748" s="66" t="s">
        <v>587</v>
      </c>
      <c r="F748" s="465" t="s">
        <v>230</v>
      </c>
      <c r="G748" s="66" t="s">
        <v>425</v>
      </c>
      <c r="H748" s="66" t="s">
        <v>37</v>
      </c>
      <c r="I748" s="66" t="s">
        <v>461</v>
      </c>
      <c r="J748" s="66" t="s">
        <v>179</v>
      </c>
      <c r="K748" s="66">
        <v>4.3</v>
      </c>
      <c r="L748" s="297">
        <f t="shared" si="36"/>
        <v>0</v>
      </c>
      <c r="M748" s="219" t="s">
        <v>493</v>
      </c>
      <c r="N748" s="218">
        <f>IF(OR(M748="nio",M748="eigen dienst"),0,IF(M748&gt;0,M748*K748/O748,0))*VLOOKUP(B748,'2-Kosten per locatie'!$A$14:$C$34,3,FALSE)</f>
        <v>0</v>
      </c>
      <c r="O748" s="298">
        <f>IF(OR(M748="nio",M748="eigen dienst"),0,IF(M748&gt;0,VLOOKUP(H748,'3-Productie normen'!A:J,VLOOKUP(M748,'3-Productie normen'!$B$34:$C$35,2,FALSE),FALSE)))</f>
        <v>0</v>
      </c>
      <c r="P748" s="299" t="str">
        <f>VLOOKUP(H748,'3-Productie normen'!A:L,12,FALSE)</f>
        <v>S</v>
      </c>
      <c r="Q748" s="299"/>
      <c r="S748" s="300">
        <f t="shared" si="37"/>
        <v>0</v>
      </c>
    </row>
    <row r="749" spans="1:19" ht="14.15" customHeight="1">
      <c r="A749" s="70">
        <v>749</v>
      </c>
      <c r="B749" s="416" t="s">
        <v>204</v>
      </c>
      <c r="C749" s="464" t="s">
        <v>612</v>
      </c>
      <c r="D749" s="464" t="s">
        <v>617</v>
      </c>
      <c r="E749" s="66" t="s">
        <v>587</v>
      </c>
      <c r="F749" s="465" t="s">
        <v>231</v>
      </c>
      <c r="G749" s="66" t="s">
        <v>406</v>
      </c>
      <c r="H749" s="269" t="s">
        <v>45</v>
      </c>
      <c r="I749" s="66" t="s">
        <v>462</v>
      </c>
      <c r="J749" s="66" t="s">
        <v>200</v>
      </c>
      <c r="K749" s="66">
        <v>83.6</v>
      </c>
      <c r="L749" s="297">
        <f t="shared" si="36"/>
        <v>0</v>
      </c>
      <c r="M749" s="219" t="s">
        <v>493</v>
      </c>
      <c r="N749" s="218">
        <f>IF(OR(M749="nio",M749="eigen dienst"),0,IF(M749&gt;0,M749*K749/O749,0))*VLOOKUP(B749,'2-Kosten per locatie'!$A$14:$C$34,3,FALSE)</f>
        <v>0</v>
      </c>
      <c r="O749" s="298">
        <f>IF(OR(M749="nio",M749="eigen dienst"),0,IF(M749&gt;0,VLOOKUP(H749,'3-Productie normen'!A:J,VLOOKUP(M749,'3-Productie normen'!$B$34:$C$35,2,FALSE),FALSE)))</f>
        <v>0</v>
      </c>
      <c r="P749" s="299" t="str">
        <f>VLOOKUP(H749,'3-Productie normen'!A:L,12,FALSE)</f>
        <v>L</v>
      </c>
      <c r="Q749" s="299"/>
      <c r="S749" s="300">
        <f t="shared" si="37"/>
        <v>0</v>
      </c>
    </row>
    <row r="750" spans="1:19" ht="14.15" hidden="1" customHeight="1">
      <c r="A750" s="70">
        <v>750</v>
      </c>
      <c r="B750" s="416" t="s">
        <v>204</v>
      </c>
      <c r="C750" s="464" t="s">
        <v>612</v>
      </c>
      <c r="D750" s="464" t="s">
        <v>617</v>
      </c>
      <c r="E750" s="66" t="s">
        <v>587</v>
      </c>
      <c r="F750" s="465" t="s">
        <v>232</v>
      </c>
      <c r="G750" s="66" t="s">
        <v>47</v>
      </c>
      <c r="H750" s="66" t="s">
        <v>492</v>
      </c>
      <c r="I750" s="66" t="s">
        <v>460</v>
      </c>
      <c r="J750" s="66" t="s">
        <v>201</v>
      </c>
      <c r="K750" s="66">
        <v>4</v>
      </c>
      <c r="L750" s="297">
        <f t="shared" si="36"/>
        <v>0</v>
      </c>
      <c r="M750" s="219" t="s">
        <v>491</v>
      </c>
      <c r="N750" s="218">
        <f>IF(OR(M750="nio",M750="eigen dienst"),0,IF(M750&gt;0,M750*K750/O750,0))*VLOOKUP(B750,'2-Kosten per locatie'!$A$14:$C$34,3,FALSE)</f>
        <v>0</v>
      </c>
      <c r="O750" s="298">
        <f>IF(OR(M750="nio",M750="eigen dienst"),0,IF(M750&gt;0,VLOOKUP(H750,'3-Productie normen'!A:J,VLOOKUP(M750,'3-Productie normen'!$B$34:$C$35,2,FALSE),FALSE)))</f>
        <v>0</v>
      </c>
      <c r="P750" s="299">
        <f>VLOOKUP(H750,'3-Productie normen'!A:L,12,FALSE)</f>
        <v>0</v>
      </c>
      <c r="Q750" s="299"/>
      <c r="S750" s="300">
        <f t="shared" si="37"/>
        <v>0</v>
      </c>
    </row>
    <row r="751" spans="1:19" ht="14.15" hidden="1" customHeight="1">
      <c r="A751" s="70">
        <v>751</v>
      </c>
      <c r="B751" s="416" t="s">
        <v>204</v>
      </c>
      <c r="C751" s="464" t="s">
        <v>612</v>
      </c>
      <c r="D751" s="464" t="s">
        <v>617</v>
      </c>
      <c r="E751" s="66" t="s">
        <v>587</v>
      </c>
      <c r="F751" s="465" t="s">
        <v>545</v>
      </c>
      <c r="G751" s="66" t="s">
        <v>551</v>
      </c>
      <c r="H751" s="66" t="s">
        <v>492</v>
      </c>
      <c r="I751" s="66" t="s">
        <v>180</v>
      </c>
      <c r="J751" s="66" t="s">
        <v>201</v>
      </c>
      <c r="K751" s="66">
        <v>5.3</v>
      </c>
      <c r="L751" s="297">
        <f t="shared" si="36"/>
        <v>0</v>
      </c>
      <c r="M751" s="219" t="s">
        <v>491</v>
      </c>
      <c r="N751" s="218">
        <f>IF(OR(M751="nio",M751="eigen dienst"),0,IF(M751&gt;0,M751*K751/O751,0))*VLOOKUP(B751,'2-Kosten per locatie'!$A$14:$C$34,3,FALSE)</f>
        <v>0</v>
      </c>
      <c r="O751" s="298">
        <f>IF(OR(M751="nio",M751="eigen dienst"),0,IF(M751&gt;0,VLOOKUP(H751,'3-Productie normen'!A:J,VLOOKUP(M751,'3-Productie normen'!$B$34:$C$35,2,FALSE),FALSE)))</f>
        <v>0</v>
      </c>
      <c r="P751" s="299">
        <f>VLOOKUP(H751,'3-Productie normen'!A:L,12,FALSE)</f>
        <v>0</v>
      </c>
      <c r="Q751" s="299"/>
      <c r="S751" s="300">
        <f t="shared" si="37"/>
        <v>0</v>
      </c>
    </row>
    <row r="752" spans="1:19" ht="14.15" hidden="1" customHeight="1">
      <c r="A752" s="70">
        <v>752</v>
      </c>
      <c r="B752" s="416" t="s">
        <v>204</v>
      </c>
      <c r="C752" s="464" t="s">
        <v>612</v>
      </c>
      <c r="D752" s="464" t="s">
        <v>617</v>
      </c>
      <c r="E752" s="66" t="s">
        <v>587</v>
      </c>
      <c r="F752" s="465" t="s">
        <v>546</v>
      </c>
      <c r="G752" s="66" t="s">
        <v>407</v>
      </c>
      <c r="H752" s="66" t="s">
        <v>492</v>
      </c>
      <c r="I752" s="66" t="s">
        <v>463</v>
      </c>
      <c r="J752" s="66" t="s">
        <v>200</v>
      </c>
      <c r="K752" s="66">
        <v>2</v>
      </c>
      <c r="L752" s="297">
        <f t="shared" si="36"/>
        <v>0</v>
      </c>
      <c r="M752" s="219" t="s">
        <v>491</v>
      </c>
      <c r="N752" s="218">
        <f>IF(OR(M752="nio",M752="eigen dienst"),0,IF(M752&gt;0,M752*K752/O752,0))*VLOOKUP(B752,'2-Kosten per locatie'!$A$14:$C$34,3,FALSE)</f>
        <v>0</v>
      </c>
      <c r="O752" s="298">
        <f>IF(OR(M752="nio",M752="eigen dienst"),0,IF(M752&gt;0,VLOOKUP(H752,'3-Productie normen'!A:J,VLOOKUP(M752,'3-Productie normen'!$B$34:$C$35,2,FALSE),FALSE)))</f>
        <v>0</v>
      </c>
      <c r="P752" s="299">
        <f>VLOOKUP(H752,'3-Productie normen'!A:L,12,FALSE)</f>
        <v>0</v>
      </c>
      <c r="Q752" s="299"/>
      <c r="S752" s="300">
        <f t="shared" si="37"/>
        <v>0</v>
      </c>
    </row>
    <row r="753" spans="1:19" ht="14.15" hidden="1" customHeight="1">
      <c r="A753" s="70">
        <v>753</v>
      </c>
      <c r="B753" s="416" t="s">
        <v>204</v>
      </c>
      <c r="C753" s="464" t="s">
        <v>612</v>
      </c>
      <c r="D753" s="464" t="s">
        <v>617</v>
      </c>
      <c r="E753" s="66" t="s">
        <v>587</v>
      </c>
      <c r="F753" s="465" t="s">
        <v>234</v>
      </c>
      <c r="G753" s="66" t="s">
        <v>408</v>
      </c>
      <c r="H753" s="66" t="s">
        <v>492</v>
      </c>
      <c r="I753" s="66" t="s">
        <v>462</v>
      </c>
      <c r="J753" s="66" t="s">
        <v>200</v>
      </c>
      <c r="K753" s="66">
        <v>69.400000000000006</v>
      </c>
      <c r="L753" s="297">
        <f t="shared" si="36"/>
        <v>0</v>
      </c>
      <c r="M753" s="219" t="s">
        <v>491</v>
      </c>
      <c r="N753" s="218">
        <f>IF(OR(M753="nio",M753="eigen dienst"),0,IF(M753&gt;0,M753*K753/O753,0))*VLOOKUP(B753,'2-Kosten per locatie'!$A$14:$C$34,3,FALSE)</f>
        <v>0</v>
      </c>
      <c r="O753" s="298">
        <f>IF(OR(M753="nio",M753="eigen dienst"),0,IF(M753&gt;0,VLOOKUP(H753,'3-Productie normen'!A:J,VLOOKUP(M753,'3-Productie normen'!$B$34:$C$35,2,FALSE),FALSE)))</f>
        <v>0</v>
      </c>
      <c r="P753" s="299">
        <f>VLOOKUP(H753,'3-Productie normen'!A:L,12,FALSE)</f>
        <v>0</v>
      </c>
      <c r="Q753" s="299"/>
      <c r="S753" s="300">
        <f t="shared" si="37"/>
        <v>0</v>
      </c>
    </row>
    <row r="754" spans="1:19" ht="14.15" hidden="1" customHeight="1">
      <c r="A754" s="70">
        <v>754</v>
      </c>
      <c r="B754" s="416" t="s">
        <v>204</v>
      </c>
      <c r="C754" s="464" t="s">
        <v>612</v>
      </c>
      <c r="D754" s="464" t="s">
        <v>617</v>
      </c>
      <c r="E754" s="66" t="s">
        <v>587</v>
      </c>
      <c r="F754" s="465" t="s">
        <v>235</v>
      </c>
      <c r="G754" s="66" t="s">
        <v>405</v>
      </c>
      <c r="H754" s="66" t="s">
        <v>492</v>
      </c>
      <c r="I754" s="66" t="s">
        <v>70</v>
      </c>
      <c r="J754" s="66" t="s">
        <v>70</v>
      </c>
      <c r="K754" s="66">
        <v>1.7</v>
      </c>
      <c r="L754" s="297">
        <f t="shared" si="36"/>
        <v>0</v>
      </c>
      <c r="M754" s="219" t="s">
        <v>491</v>
      </c>
      <c r="N754" s="218">
        <f>IF(OR(M754="nio",M754="eigen dienst"),0,IF(M754&gt;0,M754*K754/O754,0))*VLOOKUP(B754,'2-Kosten per locatie'!$A$14:$C$34,3,FALSE)</f>
        <v>0</v>
      </c>
      <c r="O754" s="298">
        <f>IF(OR(M754="nio",M754="eigen dienst"),0,IF(M754&gt;0,VLOOKUP(H754,'3-Productie normen'!A:J,VLOOKUP(M754,'3-Productie normen'!$B$34:$C$35,2,FALSE),FALSE)))</f>
        <v>0</v>
      </c>
      <c r="P754" s="299">
        <f>VLOOKUP(H754,'3-Productie normen'!A:L,12,FALSE)</f>
        <v>0</v>
      </c>
      <c r="Q754" s="299"/>
      <c r="S754" s="300">
        <f t="shared" si="37"/>
        <v>0</v>
      </c>
    </row>
    <row r="755" spans="1:19" ht="14.15" customHeight="1">
      <c r="A755" s="70">
        <v>755</v>
      </c>
      <c r="B755" s="416" t="s">
        <v>204</v>
      </c>
      <c r="C755" s="464" t="s">
        <v>612</v>
      </c>
      <c r="D755" s="464" t="s">
        <v>617</v>
      </c>
      <c r="E755" s="66" t="s">
        <v>587</v>
      </c>
      <c r="F755" s="465" t="s">
        <v>236</v>
      </c>
      <c r="G755" s="66" t="s">
        <v>408</v>
      </c>
      <c r="H755" s="66" t="s">
        <v>469</v>
      </c>
      <c r="I755" s="66" t="s">
        <v>70</v>
      </c>
      <c r="J755" s="66" t="s">
        <v>70</v>
      </c>
      <c r="K755" s="66">
        <v>55.8</v>
      </c>
      <c r="L755" s="297">
        <f t="shared" si="36"/>
        <v>0</v>
      </c>
      <c r="M755" s="219" t="s">
        <v>493</v>
      </c>
      <c r="N755" s="218">
        <f>IF(OR(M755="nio",M755="eigen dienst"),0,IF(M755&gt;0,M755*K755/O755,0))*VLOOKUP(B755,'2-Kosten per locatie'!$A$14:$C$34,3,FALSE)</f>
        <v>0</v>
      </c>
      <c r="O755" s="298">
        <f>IF(OR(M755="nio",M755="eigen dienst"),0,IF(M755&gt;0,VLOOKUP(H755,'3-Productie normen'!A:J,VLOOKUP(M755,'3-Productie normen'!$B$34:$C$35,2,FALSE),FALSE)))</f>
        <v>0</v>
      </c>
      <c r="P755" s="299" t="str">
        <f>VLOOKUP(H755,'3-Productie normen'!A:L,12,FALSE)</f>
        <v>L</v>
      </c>
      <c r="Q755" s="299"/>
      <c r="S755" s="300">
        <f t="shared" si="37"/>
        <v>0</v>
      </c>
    </row>
    <row r="756" spans="1:19" ht="14.15" customHeight="1">
      <c r="A756" s="70">
        <v>756</v>
      </c>
      <c r="B756" s="416" t="s">
        <v>204</v>
      </c>
      <c r="C756" s="464" t="s">
        <v>612</v>
      </c>
      <c r="D756" s="464" t="s">
        <v>617</v>
      </c>
      <c r="E756" s="66" t="s">
        <v>587</v>
      </c>
      <c r="F756" s="465" t="s">
        <v>237</v>
      </c>
      <c r="G756" s="66" t="s">
        <v>408</v>
      </c>
      <c r="H756" s="66" t="s">
        <v>469</v>
      </c>
      <c r="I756" s="66" t="s">
        <v>70</v>
      </c>
      <c r="J756" s="66" t="s">
        <v>70</v>
      </c>
      <c r="K756" s="66">
        <v>55.8</v>
      </c>
      <c r="L756" s="297">
        <f t="shared" si="36"/>
        <v>0</v>
      </c>
      <c r="M756" s="219" t="s">
        <v>493</v>
      </c>
      <c r="N756" s="218">
        <f>IF(OR(M756="nio",M756="eigen dienst"),0,IF(M756&gt;0,M756*K756/O756,0))*VLOOKUP(B756,'2-Kosten per locatie'!$A$14:$C$34,3,FALSE)</f>
        <v>0</v>
      </c>
      <c r="O756" s="298">
        <f>IF(OR(M756="nio",M756="eigen dienst"),0,IF(M756&gt;0,VLOOKUP(H756,'3-Productie normen'!A:J,VLOOKUP(M756,'3-Productie normen'!$B$34:$C$35,2,FALSE),FALSE)))</f>
        <v>0</v>
      </c>
      <c r="P756" s="299" t="str">
        <f>VLOOKUP(H756,'3-Productie normen'!A:L,12,FALSE)</f>
        <v>L</v>
      </c>
      <c r="Q756" s="299"/>
      <c r="S756" s="300">
        <f t="shared" si="37"/>
        <v>0</v>
      </c>
    </row>
    <row r="757" spans="1:19" ht="14.15" customHeight="1">
      <c r="A757" s="70">
        <v>757</v>
      </c>
      <c r="B757" s="416" t="s">
        <v>204</v>
      </c>
      <c r="C757" s="464" t="s">
        <v>612</v>
      </c>
      <c r="D757" s="464" t="s">
        <v>617</v>
      </c>
      <c r="E757" s="66" t="s">
        <v>587</v>
      </c>
      <c r="F757" s="465" t="s">
        <v>238</v>
      </c>
      <c r="G757" s="66" t="s">
        <v>407</v>
      </c>
      <c r="H757" s="66" t="s">
        <v>37</v>
      </c>
      <c r="I757" s="66" t="s">
        <v>461</v>
      </c>
      <c r="J757" s="66" t="s">
        <v>179</v>
      </c>
      <c r="K757" s="66">
        <v>6</v>
      </c>
      <c r="L757" s="297">
        <f t="shared" si="36"/>
        <v>0</v>
      </c>
      <c r="M757" s="219" t="s">
        <v>493</v>
      </c>
      <c r="N757" s="218">
        <f>IF(OR(M757="nio",M757="eigen dienst"),0,IF(M757&gt;0,M757*K757/O757,0))*VLOOKUP(B757,'2-Kosten per locatie'!$A$14:$C$34,3,FALSE)</f>
        <v>0</v>
      </c>
      <c r="O757" s="298">
        <f>IF(OR(M757="nio",M757="eigen dienst"),0,IF(M757&gt;0,VLOOKUP(H757,'3-Productie normen'!A:J,VLOOKUP(M757,'3-Productie normen'!$B$34:$C$35,2,FALSE),FALSE)))</f>
        <v>0</v>
      </c>
      <c r="P757" s="299" t="str">
        <f>VLOOKUP(H757,'3-Productie normen'!A:L,12,FALSE)</f>
        <v>S</v>
      </c>
      <c r="Q757" s="299"/>
      <c r="S757" s="300">
        <f t="shared" si="37"/>
        <v>0</v>
      </c>
    </row>
    <row r="758" spans="1:19" ht="14.15" customHeight="1">
      <c r="A758" s="70">
        <v>758</v>
      </c>
      <c r="B758" s="416" t="s">
        <v>204</v>
      </c>
      <c r="C758" s="464" t="s">
        <v>612</v>
      </c>
      <c r="D758" s="464" t="s">
        <v>617</v>
      </c>
      <c r="E758" s="66" t="s">
        <v>587</v>
      </c>
      <c r="F758" s="465" t="s">
        <v>239</v>
      </c>
      <c r="G758" s="66" t="s">
        <v>47</v>
      </c>
      <c r="H758" s="66" t="s">
        <v>47</v>
      </c>
      <c r="I758" s="66" t="s">
        <v>460</v>
      </c>
      <c r="J758" s="66" t="s">
        <v>201</v>
      </c>
      <c r="K758" s="66">
        <v>7</v>
      </c>
      <c r="L758" s="297">
        <f t="shared" si="36"/>
        <v>0</v>
      </c>
      <c r="M758" s="219" t="s">
        <v>493</v>
      </c>
      <c r="N758" s="218">
        <f>IF(OR(M758="nio",M758="eigen dienst"),0,IF(M758&gt;0,M758*K758/O758,0))*VLOOKUP(B758,'2-Kosten per locatie'!$A$14:$C$34,3,FALSE)</f>
        <v>0</v>
      </c>
      <c r="O758" s="298">
        <f>IF(OR(M758="nio",M758="eigen dienst"),0,IF(M758&gt;0,VLOOKUP(H758,'3-Productie normen'!A:J,VLOOKUP(M758,'3-Productie normen'!$B$34:$C$35,2,FALSE),FALSE)))</f>
        <v>0</v>
      </c>
      <c r="P758" s="299" t="str">
        <f>VLOOKUP(H758,'3-Productie normen'!A:L,12,FALSE)</f>
        <v>V</v>
      </c>
      <c r="Q758" s="299"/>
      <c r="S758" s="300">
        <f t="shared" si="37"/>
        <v>0</v>
      </c>
    </row>
    <row r="759" spans="1:19" ht="14.15" hidden="1" customHeight="1">
      <c r="A759" s="70">
        <v>759</v>
      </c>
      <c r="B759" s="416" t="s">
        <v>204</v>
      </c>
      <c r="C759" s="464" t="s">
        <v>612</v>
      </c>
      <c r="D759" s="464" t="s">
        <v>617</v>
      </c>
      <c r="E759" s="66" t="s">
        <v>587</v>
      </c>
      <c r="F759" s="465" t="s">
        <v>240</v>
      </c>
      <c r="G759" s="66" t="s">
        <v>411</v>
      </c>
      <c r="H759" s="66" t="s">
        <v>492</v>
      </c>
      <c r="I759" s="66" t="s">
        <v>70</v>
      </c>
      <c r="J759" s="66" t="s">
        <v>70</v>
      </c>
      <c r="K759" s="66">
        <v>13.3</v>
      </c>
      <c r="L759" s="297">
        <f t="shared" si="36"/>
        <v>0</v>
      </c>
      <c r="M759" s="219" t="s">
        <v>491</v>
      </c>
      <c r="N759" s="218">
        <f>IF(OR(M759="nio",M759="eigen dienst"),0,IF(M759&gt;0,M759*K759/O759,0))*VLOOKUP(B759,'2-Kosten per locatie'!$A$14:$C$34,3,FALSE)</f>
        <v>0</v>
      </c>
      <c r="O759" s="298">
        <f>IF(OR(M759="nio",M759="eigen dienst"),0,IF(M759&gt;0,VLOOKUP(H759,'3-Productie normen'!A:J,VLOOKUP(M759,'3-Productie normen'!$B$34:$C$35,2,FALSE),FALSE)))</f>
        <v>0</v>
      </c>
      <c r="P759" s="299">
        <f>VLOOKUP(H759,'3-Productie normen'!A:L,12,FALSE)</f>
        <v>0</v>
      </c>
      <c r="Q759" s="299"/>
      <c r="S759" s="300">
        <f t="shared" si="37"/>
        <v>0</v>
      </c>
    </row>
    <row r="760" spans="1:19" ht="14.15" hidden="1" customHeight="1">
      <c r="A760" s="70">
        <v>760</v>
      </c>
      <c r="B760" s="416" t="s">
        <v>204</v>
      </c>
      <c r="C760" s="464" t="s">
        <v>612</v>
      </c>
      <c r="D760" s="464" t="s">
        <v>617</v>
      </c>
      <c r="E760" s="66" t="s">
        <v>587</v>
      </c>
      <c r="F760" s="465" t="s">
        <v>241</v>
      </c>
      <c r="G760" s="66" t="s">
        <v>411</v>
      </c>
      <c r="H760" s="66" t="s">
        <v>492</v>
      </c>
      <c r="I760" s="66" t="s">
        <v>70</v>
      </c>
      <c r="J760" s="66" t="s">
        <v>70</v>
      </c>
      <c r="K760" s="66">
        <v>6.1</v>
      </c>
      <c r="L760" s="297">
        <f t="shared" si="36"/>
        <v>0</v>
      </c>
      <c r="M760" s="219" t="s">
        <v>491</v>
      </c>
      <c r="N760" s="218">
        <f>IF(OR(M760="nio",M760="eigen dienst"),0,IF(M760&gt;0,M760*K760/O760,0))*VLOOKUP(B760,'2-Kosten per locatie'!$A$14:$C$34,3,FALSE)</f>
        <v>0</v>
      </c>
      <c r="O760" s="298">
        <f>IF(OR(M760="nio",M760="eigen dienst"),0,IF(M760&gt;0,VLOOKUP(H760,'3-Productie normen'!A:J,VLOOKUP(M760,'3-Productie normen'!$B$34:$C$35,2,FALSE),FALSE)))</f>
        <v>0</v>
      </c>
      <c r="P760" s="299">
        <f>VLOOKUP(H760,'3-Productie normen'!A:L,12,FALSE)</f>
        <v>0</v>
      </c>
      <c r="Q760" s="299"/>
      <c r="S760" s="300">
        <f t="shared" si="37"/>
        <v>0</v>
      </c>
    </row>
    <row r="761" spans="1:19" ht="14.15" hidden="1" customHeight="1">
      <c r="A761" s="70">
        <v>761</v>
      </c>
      <c r="B761" s="416" t="s">
        <v>204</v>
      </c>
      <c r="C761" s="464" t="s">
        <v>612</v>
      </c>
      <c r="D761" s="464" t="s">
        <v>617</v>
      </c>
      <c r="E761" s="66" t="s">
        <v>587</v>
      </c>
      <c r="F761" s="465" t="s">
        <v>242</v>
      </c>
      <c r="G761" s="66" t="s">
        <v>416</v>
      </c>
      <c r="H761" s="66" t="s">
        <v>492</v>
      </c>
      <c r="I761" s="66" t="s">
        <v>72</v>
      </c>
      <c r="J761" s="66" t="s">
        <v>200</v>
      </c>
      <c r="K761" s="66">
        <v>8</v>
      </c>
      <c r="L761" s="297">
        <f t="shared" si="36"/>
        <v>0</v>
      </c>
      <c r="M761" s="219" t="s">
        <v>491</v>
      </c>
      <c r="N761" s="218">
        <f>IF(OR(M761="nio",M761="eigen dienst"),0,IF(M761&gt;0,M761*K761/O761,0))*VLOOKUP(B761,'2-Kosten per locatie'!$A$14:$C$34,3,FALSE)</f>
        <v>0</v>
      </c>
      <c r="O761" s="298">
        <f>IF(OR(M761="nio",M761="eigen dienst"),0,IF(M761&gt;0,VLOOKUP(H761,'3-Productie normen'!A:J,VLOOKUP(M761,'3-Productie normen'!$B$34:$C$35,2,FALSE),FALSE)))</f>
        <v>0</v>
      </c>
      <c r="P761" s="299">
        <f>VLOOKUP(H761,'3-Productie normen'!A:L,12,FALSE)</f>
        <v>0</v>
      </c>
      <c r="Q761" s="299"/>
      <c r="S761" s="300">
        <f t="shared" si="37"/>
        <v>0</v>
      </c>
    </row>
    <row r="762" spans="1:19" ht="14.15" customHeight="1">
      <c r="A762" s="70">
        <v>762</v>
      </c>
      <c r="B762" s="416" t="s">
        <v>204</v>
      </c>
      <c r="C762" s="464" t="s">
        <v>612</v>
      </c>
      <c r="D762" s="464" t="s">
        <v>617</v>
      </c>
      <c r="E762" s="66" t="s">
        <v>587</v>
      </c>
      <c r="F762" s="465" t="s">
        <v>243</v>
      </c>
      <c r="G762" s="66" t="s">
        <v>405</v>
      </c>
      <c r="H762" s="66" t="s">
        <v>39</v>
      </c>
      <c r="I762" s="66" t="s">
        <v>70</v>
      </c>
      <c r="J762" s="66" t="s">
        <v>70</v>
      </c>
      <c r="K762" s="66">
        <v>13.6</v>
      </c>
      <c r="L762" s="297">
        <f t="shared" si="36"/>
        <v>0</v>
      </c>
      <c r="M762" s="219" t="s">
        <v>493</v>
      </c>
      <c r="N762" s="218">
        <f>IF(OR(M762="nio",M762="eigen dienst"),0,IF(M762&gt;0,M762*K762/O762,0))*VLOOKUP(B762,'2-Kosten per locatie'!$A$14:$C$34,3,FALSE)</f>
        <v>0</v>
      </c>
      <c r="O762" s="298">
        <f>IF(OR(M762="nio",M762="eigen dienst"),0,IF(M762&gt;0,VLOOKUP(H762,'3-Productie normen'!A:J,VLOOKUP(M762,'3-Productie normen'!$B$34:$C$35,2,FALSE),FALSE)))</f>
        <v>0</v>
      </c>
      <c r="P762" s="299" t="str">
        <f>VLOOKUP(H762,'3-Productie normen'!A:L,12,FALSE)</f>
        <v>V</v>
      </c>
      <c r="Q762" s="299"/>
      <c r="S762" s="300">
        <f t="shared" si="37"/>
        <v>0</v>
      </c>
    </row>
    <row r="763" spans="1:19" ht="14.15" customHeight="1">
      <c r="A763" s="70">
        <v>763</v>
      </c>
      <c r="B763" s="416" t="s">
        <v>204</v>
      </c>
      <c r="C763" s="464" t="s">
        <v>612</v>
      </c>
      <c r="D763" s="464" t="s">
        <v>617</v>
      </c>
      <c r="E763" s="66" t="s">
        <v>587</v>
      </c>
      <c r="F763" s="465" t="s">
        <v>244</v>
      </c>
      <c r="G763" s="66" t="s">
        <v>408</v>
      </c>
      <c r="H763" s="66" t="s">
        <v>469</v>
      </c>
      <c r="I763" s="66" t="s">
        <v>70</v>
      </c>
      <c r="J763" s="66" t="s">
        <v>70</v>
      </c>
      <c r="K763" s="66">
        <v>55.8</v>
      </c>
      <c r="L763" s="297">
        <f t="shared" ref="L763:L773" si="38">SUM(M763:M763)</f>
        <v>0</v>
      </c>
      <c r="M763" s="219" t="s">
        <v>493</v>
      </c>
      <c r="N763" s="218">
        <f>IF(OR(M763="nio",M763="eigen dienst"),0,IF(M763&gt;0,M763*K763/O763,0))*VLOOKUP(B763,'2-Kosten per locatie'!$A$14:$C$34,3,FALSE)</f>
        <v>0</v>
      </c>
      <c r="O763" s="298">
        <f>IF(OR(M763="nio",M763="eigen dienst"),0,IF(M763&gt;0,VLOOKUP(H763,'3-Productie normen'!A:J,VLOOKUP(M763,'3-Productie normen'!$B$34:$C$35,2,FALSE),FALSE)))</f>
        <v>0</v>
      </c>
      <c r="P763" s="299" t="str">
        <f>VLOOKUP(H763,'3-Productie normen'!A:L,12,FALSE)</f>
        <v>L</v>
      </c>
      <c r="Q763" s="299"/>
      <c r="S763" s="300">
        <f t="shared" ref="S763:S773" si="39">L763*K763</f>
        <v>0</v>
      </c>
    </row>
    <row r="764" spans="1:19" ht="14.15" customHeight="1">
      <c r="A764" s="70">
        <v>764</v>
      </c>
      <c r="B764" s="416" t="s">
        <v>204</v>
      </c>
      <c r="C764" s="464" t="s">
        <v>612</v>
      </c>
      <c r="D764" s="464" t="s">
        <v>617</v>
      </c>
      <c r="E764" s="66" t="s">
        <v>587</v>
      </c>
      <c r="F764" s="465" t="s">
        <v>245</v>
      </c>
      <c r="G764" s="66" t="s">
        <v>414</v>
      </c>
      <c r="H764" s="269" t="s">
        <v>43</v>
      </c>
      <c r="I764" s="66" t="s">
        <v>552</v>
      </c>
      <c r="J764" s="66" t="s">
        <v>201</v>
      </c>
      <c r="K764" s="66">
        <v>23.4</v>
      </c>
      <c r="L764" s="297">
        <f t="shared" si="38"/>
        <v>0</v>
      </c>
      <c r="M764" s="219" t="s">
        <v>493</v>
      </c>
      <c r="N764" s="218">
        <f>IF(OR(M764="nio",M764="eigen dienst"),0,IF(M764&gt;0,M764*K764/O764,0))*VLOOKUP(B764,'2-Kosten per locatie'!$A$14:$C$34,3,FALSE)</f>
        <v>0</v>
      </c>
      <c r="O764" s="298">
        <f>IF(OR(M764="nio",M764="eigen dienst"),0,IF(M764&gt;0,VLOOKUP(H764,'3-Productie normen'!A:J,VLOOKUP(M764,'3-Productie normen'!$B$34:$C$35,2,FALSE),FALSE)))</f>
        <v>0</v>
      </c>
      <c r="P764" s="299" t="str">
        <f>VLOOKUP(H764,'3-Productie normen'!A:L,12,FALSE)</f>
        <v>B</v>
      </c>
      <c r="Q764" s="299"/>
      <c r="S764" s="300">
        <f t="shared" si="39"/>
        <v>0</v>
      </c>
    </row>
    <row r="765" spans="1:19" ht="14.15" customHeight="1">
      <c r="A765" s="70">
        <v>765</v>
      </c>
      <c r="B765" s="416" t="s">
        <v>204</v>
      </c>
      <c r="C765" s="464" t="s">
        <v>612</v>
      </c>
      <c r="D765" s="464" t="s">
        <v>617</v>
      </c>
      <c r="E765" s="66" t="s">
        <v>587</v>
      </c>
      <c r="F765" s="465" t="s">
        <v>246</v>
      </c>
      <c r="G765" s="66" t="s">
        <v>426</v>
      </c>
      <c r="H765" s="66" t="s">
        <v>35</v>
      </c>
      <c r="I765" s="66" t="s">
        <v>464</v>
      </c>
      <c r="J765" s="66" t="s">
        <v>466</v>
      </c>
      <c r="K765" s="66">
        <v>6</v>
      </c>
      <c r="L765" s="297">
        <f t="shared" si="38"/>
        <v>0</v>
      </c>
      <c r="M765" s="219" t="s">
        <v>493</v>
      </c>
      <c r="N765" s="218">
        <f>IF(OR(M765="nio",M765="eigen dienst"),0,IF(M765&gt;0,M765*K765/O765,0))*VLOOKUP(B765,'2-Kosten per locatie'!$A$14:$C$34,3,FALSE)</f>
        <v>0</v>
      </c>
      <c r="O765" s="298">
        <f>IF(OR(M765="nio",M765="eigen dienst"),0,IF(M765&gt;0,VLOOKUP(H765,'3-Productie normen'!A:J,VLOOKUP(M765,'3-Productie normen'!$B$34:$C$35,2,FALSE),FALSE)))</f>
        <v>0</v>
      </c>
      <c r="P765" s="299" t="str">
        <f>VLOOKUP(H765,'3-Productie normen'!A:L,12,FALSE)</f>
        <v>B</v>
      </c>
      <c r="Q765" s="299"/>
      <c r="S765" s="300">
        <f t="shared" si="39"/>
        <v>0</v>
      </c>
    </row>
    <row r="766" spans="1:19" ht="14.15" customHeight="1">
      <c r="A766" s="70">
        <v>766</v>
      </c>
      <c r="B766" s="416" t="s">
        <v>204</v>
      </c>
      <c r="C766" s="464" t="s">
        <v>612</v>
      </c>
      <c r="D766" s="464" t="s">
        <v>617</v>
      </c>
      <c r="E766" s="66" t="s">
        <v>587</v>
      </c>
      <c r="F766" s="465" t="s">
        <v>247</v>
      </c>
      <c r="G766" s="66" t="s">
        <v>423</v>
      </c>
      <c r="H766" s="66" t="s">
        <v>37</v>
      </c>
      <c r="I766" s="66" t="s">
        <v>461</v>
      </c>
      <c r="J766" s="66" t="s">
        <v>179</v>
      </c>
      <c r="K766" s="66">
        <v>1.9</v>
      </c>
      <c r="L766" s="297">
        <f t="shared" si="38"/>
        <v>0</v>
      </c>
      <c r="M766" s="219" t="s">
        <v>493</v>
      </c>
      <c r="N766" s="218">
        <f>IF(OR(M766="nio",M766="eigen dienst"),0,IF(M766&gt;0,M766*K766/O766,0))*VLOOKUP(B766,'2-Kosten per locatie'!$A$14:$C$34,3,FALSE)</f>
        <v>0</v>
      </c>
      <c r="O766" s="298">
        <f>IF(OR(M766="nio",M766="eigen dienst"),0,IF(M766&gt;0,VLOOKUP(H766,'3-Productie normen'!A:J,VLOOKUP(M766,'3-Productie normen'!$B$34:$C$35,2,FALSE),FALSE)))</f>
        <v>0</v>
      </c>
      <c r="P766" s="299" t="str">
        <f>VLOOKUP(H766,'3-Productie normen'!A:L,12,FALSE)</f>
        <v>S</v>
      </c>
      <c r="Q766" s="299"/>
      <c r="S766" s="300">
        <f t="shared" si="39"/>
        <v>0</v>
      </c>
    </row>
    <row r="767" spans="1:19" ht="14.15" customHeight="1">
      <c r="A767" s="70">
        <v>767</v>
      </c>
      <c r="B767" s="416" t="s">
        <v>204</v>
      </c>
      <c r="C767" s="464" t="s">
        <v>612</v>
      </c>
      <c r="D767" s="464" t="s">
        <v>617</v>
      </c>
      <c r="E767" s="66" t="s">
        <v>587</v>
      </c>
      <c r="F767" s="465" t="s">
        <v>248</v>
      </c>
      <c r="G767" s="66" t="s">
        <v>422</v>
      </c>
      <c r="H767" s="269" t="s">
        <v>39</v>
      </c>
      <c r="I767" s="66" t="s">
        <v>463</v>
      </c>
      <c r="J767" s="66" t="s">
        <v>200</v>
      </c>
      <c r="K767" s="66">
        <v>4.3</v>
      </c>
      <c r="L767" s="297">
        <f t="shared" si="38"/>
        <v>0</v>
      </c>
      <c r="M767" s="219" t="s">
        <v>493</v>
      </c>
      <c r="N767" s="218">
        <f>IF(OR(M767="nio",M767="eigen dienst"),0,IF(M767&gt;0,M767*K767/O767,0))*VLOOKUP(B767,'2-Kosten per locatie'!$A$14:$C$34,3,FALSE)</f>
        <v>0</v>
      </c>
      <c r="O767" s="298">
        <f>IF(OR(M767="nio",M767="eigen dienst"),0,IF(M767&gt;0,VLOOKUP(H767,'3-Productie normen'!A:J,VLOOKUP(M767,'3-Productie normen'!$B$34:$C$35,2,FALSE),FALSE)))</f>
        <v>0</v>
      </c>
      <c r="P767" s="299" t="str">
        <f>VLOOKUP(H767,'3-Productie normen'!A:L,12,FALSE)</f>
        <v>V</v>
      </c>
      <c r="Q767" s="299"/>
      <c r="S767" s="300">
        <f t="shared" si="39"/>
        <v>0</v>
      </c>
    </row>
    <row r="768" spans="1:19" ht="14.15" customHeight="1">
      <c r="A768" s="70">
        <v>768</v>
      </c>
      <c r="B768" s="416" t="s">
        <v>204</v>
      </c>
      <c r="C768" s="464" t="s">
        <v>612</v>
      </c>
      <c r="D768" s="464" t="s">
        <v>617</v>
      </c>
      <c r="E768" s="66" t="s">
        <v>587</v>
      </c>
      <c r="F768" s="465" t="s">
        <v>249</v>
      </c>
      <c r="G768" s="66" t="s">
        <v>407</v>
      </c>
      <c r="H768" s="66" t="s">
        <v>37</v>
      </c>
      <c r="I768" s="66" t="s">
        <v>461</v>
      </c>
      <c r="J768" s="66" t="s">
        <v>179</v>
      </c>
      <c r="K768" s="66">
        <v>6</v>
      </c>
      <c r="L768" s="297">
        <f t="shared" si="38"/>
        <v>0</v>
      </c>
      <c r="M768" s="219" t="s">
        <v>493</v>
      </c>
      <c r="N768" s="218">
        <f>IF(OR(M768="nio",M768="eigen dienst"),0,IF(M768&gt;0,M768*K768/O768,0))*VLOOKUP(B768,'2-Kosten per locatie'!$A$14:$C$34,3,FALSE)</f>
        <v>0</v>
      </c>
      <c r="O768" s="298">
        <f>IF(OR(M768="nio",M768="eigen dienst"),0,IF(M768&gt;0,VLOOKUP(H768,'3-Productie normen'!A:J,VLOOKUP(M768,'3-Productie normen'!$B$34:$C$35,2,FALSE),FALSE)))</f>
        <v>0</v>
      </c>
      <c r="P768" s="299" t="str">
        <f>VLOOKUP(H768,'3-Productie normen'!A:L,12,FALSE)</f>
        <v>S</v>
      </c>
      <c r="Q768" s="299"/>
      <c r="S768" s="300">
        <f t="shared" si="39"/>
        <v>0</v>
      </c>
    </row>
    <row r="769" spans="1:19" ht="14.15" customHeight="1">
      <c r="A769" s="70">
        <v>769</v>
      </c>
      <c r="B769" s="416" t="s">
        <v>204</v>
      </c>
      <c r="C769" s="464" t="s">
        <v>612</v>
      </c>
      <c r="D769" s="464" t="s">
        <v>617</v>
      </c>
      <c r="E769" s="66" t="s">
        <v>587</v>
      </c>
      <c r="F769" s="465" t="s">
        <v>250</v>
      </c>
      <c r="G769" s="66" t="s">
        <v>413</v>
      </c>
      <c r="H769" s="66" t="s">
        <v>413</v>
      </c>
      <c r="I769" s="66" t="s">
        <v>70</v>
      </c>
      <c r="J769" s="66" t="s">
        <v>70</v>
      </c>
      <c r="K769" s="66">
        <v>247.8</v>
      </c>
      <c r="L769" s="297">
        <f t="shared" si="38"/>
        <v>0</v>
      </c>
      <c r="M769" s="219" t="s">
        <v>493</v>
      </c>
      <c r="N769" s="218">
        <f>IF(OR(M769="nio",M769="eigen dienst"),0,IF(M769&gt;0,M769*K769/O769,0))*VLOOKUP(B769,'2-Kosten per locatie'!$A$14:$C$34,3,FALSE)</f>
        <v>0</v>
      </c>
      <c r="O769" s="298">
        <f>IF(OR(M769="nio",M769="eigen dienst"),0,IF(M769&gt;0,VLOOKUP(H769,'3-Productie normen'!A:J,VLOOKUP(M769,'3-Productie normen'!$B$34:$C$35,2,FALSE),FALSE)))</f>
        <v>0</v>
      </c>
      <c r="P769" s="299" t="str">
        <f>VLOOKUP(H769,'3-Productie normen'!A:L,12,FALSE)</f>
        <v>V</v>
      </c>
      <c r="Q769" s="299"/>
      <c r="S769" s="300">
        <f t="shared" si="39"/>
        <v>0</v>
      </c>
    </row>
    <row r="770" spans="1:19" ht="14.15" customHeight="1">
      <c r="A770" s="70">
        <v>770</v>
      </c>
      <c r="B770" s="416" t="s">
        <v>204</v>
      </c>
      <c r="C770" s="464" t="s">
        <v>612</v>
      </c>
      <c r="D770" s="464" t="s">
        <v>617</v>
      </c>
      <c r="E770" s="66" t="s">
        <v>587</v>
      </c>
      <c r="F770" s="465" t="s">
        <v>547</v>
      </c>
      <c r="G770" s="66" t="s">
        <v>47</v>
      </c>
      <c r="H770" s="66" t="s">
        <v>47</v>
      </c>
      <c r="I770" s="66" t="s">
        <v>460</v>
      </c>
      <c r="J770" s="66" t="s">
        <v>201</v>
      </c>
      <c r="K770" s="66">
        <v>5.6</v>
      </c>
      <c r="L770" s="297">
        <f t="shared" si="38"/>
        <v>0</v>
      </c>
      <c r="M770" s="219" t="s">
        <v>493</v>
      </c>
      <c r="N770" s="218">
        <f>IF(OR(M770="nio",M770="eigen dienst"),0,IF(M770&gt;0,M770*K770/O770,0))*VLOOKUP(B770,'2-Kosten per locatie'!$A$14:$C$34,3,FALSE)</f>
        <v>0</v>
      </c>
      <c r="O770" s="298">
        <f>IF(OR(M770="nio",M770="eigen dienst"),0,IF(M770&gt;0,VLOOKUP(H770,'3-Productie normen'!A:J,VLOOKUP(M770,'3-Productie normen'!$B$34:$C$35,2,FALSE),FALSE)))</f>
        <v>0</v>
      </c>
      <c r="P770" s="299" t="str">
        <f>VLOOKUP(H770,'3-Productie normen'!A:L,12,FALSE)</f>
        <v>V</v>
      </c>
      <c r="Q770" s="299"/>
      <c r="S770" s="300">
        <f t="shared" si="39"/>
        <v>0</v>
      </c>
    </row>
    <row r="771" spans="1:19" ht="14.15" customHeight="1">
      <c r="A771" s="70">
        <v>771</v>
      </c>
      <c r="B771" s="416" t="s">
        <v>204</v>
      </c>
      <c r="C771" s="464" t="s">
        <v>612</v>
      </c>
      <c r="D771" s="464" t="s">
        <v>617</v>
      </c>
      <c r="E771" s="66" t="s">
        <v>587</v>
      </c>
      <c r="F771" s="465" t="s">
        <v>548</v>
      </c>
      <c r="G771" s="66" t="s">
        <v>407</v>
      </c>
      <c r="H771" s="66" t="s">
        <v>37</v>
      </c>
      <c r="I771" s="66" t="s">
        <v>70</v>
      </c>
      <c r="J771" s="66" t="s">
        <v>70</v>
      </c>
      <c r="K771" s="66">
        <v>5.6</v>
      </c>
      <c r="L771" s="297">
        <f t="shared" si="38"/>
        <v>0</v>
      </c>
      <c r="M771" s="219" t="s">
        <v>493</v>
      </c>
      <c r="N771" s="218">
        <f>IF(OR(M771="nio",M771="eigen dienst"),0,IF(M771&gt;0,M771*K771/O771,0))*VLOOKUP(B771,'2-Kosten per locatie'!$A$14:$C$34,3,FALSE)</f>
        <v>0</v>
      </c>
      <c r="O771" s="298">
        <f>IF(OR(M771="nio",M771="eigen dienst"),0,IF(M771&gt;0,VLOOKUP(H771,'3-Productie normen'!A:J,VLOOKUP(M771,'3-Productie normen'!$B$34:$C$35,2,FALSE),FALSE)))</f>
        <v>0</v>
      </c>
      <c r="P771" s="299" t="str">
        <f>VLOOKUP(H771,'3-Productie normen'!A:L,12,FALSE)</f>
        <v>S</v>
      </c>
      <c r="Q771" s="299"/>
      <c r="S771" s="300">
        <f t="shared" si="39"/>
        <v>0</v>
      </c>
    </row>
    <row r="772" spans="1:19" ht="14.15" hidden="1" customHeight="1">
      <c r="A772" s="70">
        <v>772</v>
      </c>
      <c r="B772" s="416" t="s">
        <v>204</v>
      </c>
      <c r="C772" s="464" t="s">
        <v>612</v>
      </c>
      <c r="D772" s="464" t="s">
        <v>617</v>
      </c>
      <c r="E772" s="66" t="s">
        <v>587</v>
      </c>
      <c r="F772" s="465" t="s">
        <v>549</v>
      </c>
      <c r="G772" s="66" t="s">
        <v>411</v>
      </c>
      <c r="H772" s="66" t="s">
        <v>492</v>
      </c>
      <c r="I772" s="66" t="s">
        <v>70</v>
      </c>
      <c r="J772" s="66" t="s">
        <v>70</v>
      </c>
      <c r="K772" s="66">
        <v>5.6</v>
      </c>
      <c r="L772" s="297">
        <f t="shared" si="38"/>
        <v>0</v>
      </c>
      <c r="M772" s="219" t="s">
        <v>491</v>
      </c>
      <c r="N772" s="218">
        <f>IF(OR(M772="nio",M772="eigen dienst"),0,IF(M772&gt;0,M772*K772/O772,0))*VLOOKUP(B772,'2-Kosten per locatie'!$A$14:$C$34,3,FALSE)</f>
        <v>0</v>
      </c>
      <c r="O772" s="298">
        <f>IF(OR(M772="nio",M772="eigen dienst"),0,IF(M772&gt;0,VLOOKUP(H772,'3-Productie normen'!A:J,VLOOKUP(M772,'3-Productie normen'!$B$34:$C$35,2,FALSE),FALSE)))</f>
        <v>0</v>
      </c>
      <c r="P772" s="299">
        <f>VLOOKUP(H772,'3-Productie normen'!A:L,12,FALSE)</f>
        <v>0</v>
      </c>
      <c r="Q772" s="299"/>
      <c r="S772" s="300">
        <f t="shared" si="39"/>
        <v>0</v>
      </c>
    </row>
    <row r="773" spans="1:19" ht="14.15" customHeight="1">
      <c r="A773" s="70">
        <v>773</v>
      </c>
      <c r="B773" s="416" t="s">
        <v>204</v>
      </c>
      <c r="C773" s="464" t="s">
        <v>612</v>
      </c>
      <c r="D773" s="464" t="s">
        <v>617</v>
      </c>
      <c r="E773" s="66" t="s">
        <v>587</v>
      </c>
      <c r="F773" s="465" t="s">
        <v>550</v>
      </c>
      <c r="G773" s="66" t="s">
        <v>408</v>
      </c>
      <c r="H773" s="66" t="s">
        <v>469</v>
      </c>
      <c r="I773" s="66" t="s">
        <v>70</v>
      </c>
      <c r="J773" s="416" t="s">
        <v>70</v>
      </c>
      <c r="K773" s="66">
        <v>54.3</v>
      </c>
      <c r="L773" s="297">
        <f t="shared" si="38"/>
        <v>0</v>
      </c>
      <c r="M773" s="219" t="s">
        <v>493</v>
      </c>
      <c r="N773" s="218">
        <f>IF(OR(M773="nio",M773="eigen dienst"),0,IF(M773&gt;0,M773*K773/O773,0))*VLOOKUP(B773,'2-Kosten per locatie'!$A$14:$C$34,3,FALSE)</f>
        <v>0</v>
      </c>
      <c r="O773" s="298">
        <f>IF(OR(M773="nio",M773="eigen dienst"),0,IF(M773&gt;0,VLOOKUP(H773,'3-Productie normen'!A:J,VLOOKUP(M773,'3-Productie normen'!$B$34:$C$35,2,FALSE),FALSE)))</f>
        <v>0</v>
      </c>
      <c r="P773" s="299" t="str">
        <f>VLOOKUP(H773,'3-Productie normen'!A:L,12,FALSE)</f>
        <v>L</v>
      </c>
      <c r="Q773" s="299"/>
      <c r="S773" s="300">
        <f t="shared" si="39"/>
        <v>0</v>
      </c>
    </row>
    <row r="774" spans="1:19" ht="14.15" customHeight="1">
      <c r="A774" s="70">
        <v>774</v>
      </c>
      <c r="B774" s="416" t="s">
        <v>207</v>
      </c>
      <c r="C774" s="464" t="s">
        <v>613</v>
      </c>
      <c r="D774" s="464" t="s">
        <v>617</v>
      </c>
      <c r="E774" s="66" t="s">
        <v>587</v>
      </c>
      <c r="F774" s="465" t="s">
        <v>220</v>
      </c>
      <c r="G774" s="66" t="s">
        <v>47</v>
      </c>
      <c r="H774" s="285" t="s">
        <v>47</v>
      </c>
      <c r="I774" s="66" t="s">
        <v>460</v>
      </c>
      <c r="J774" s="66" t="s">
        <v>201</v>
      </c>
      <c r="K774" s="66">
        <v>3.8</v>
      </c>
      <c r="L774" s="297">
        <f t="shared" ref="L774:L821" si="40">SUM(M774:M774)</f>
        <v>200</v>
      </c>
      <c r="M774" s="219">
        <v>200</v>
      </c>
      <c r="N774" s="218" t="e">
        <f>IF(OR(M774="nio",M774="eigen dienst"),0,IF(M774&gt;0,M774*K774/O774,0))*VLOOKUP(B774,'2-Kosten per locatie'!$A$14:$C$34,3,FALSE)</f>
        <v>#DIV/0!</v>
      </c>
      <c r="O774" s="298">
        <f>IF(OR(M774="nio",M774="eigen dienst"),0,IF(M774&gt;0,VLOOKUP(H774,'3-Productie normen'!A:J,VLOOKUP(M774,'3-Productie normen'!$B$34:$C$35,2,FALSE),FALSE)))</f>
        <v>0</v>
      </c>
      <c r="P774" s="299" t="str">
        <f>VLOOKUP(H774,'3-Productie normen'!A:L,12,FALSE)</f>
        <v>V</v>
      </c>
      <c r="Q774" s="299"/>
      <c r="S774" s="300">
        <f t="shared" ref="S774:S821" si="41">L774*K774</f>
        <v>760</v>
      </c>
    </row>
    <row r="775" spans="1:19" ht="14.15" customHeight="1">
      <c r="A775" s="70">
        <v>775</v>
      </c>
      <c r="B775" s="416" t="s">
        <v>207</v>
      </c>
      <c r="C775" s="464" t="s">
        <v>613</v>
      </c>
      <c r="D775" s="464" t="s">
        <v>617</v>
      </c>
      <c r="E775" s="66" t="s">
        <v>587</v>
      </c>
      <c r="F775" s="465" t="s">
        <v>221</v>
      </c>
      <c r="G775" s="66" t="s">
        <v>413</v>
      </c>
      <c r="H775" s="66" t="s">
        <v>413</v>
      </c>
      <c r="I775" s="66" t="s">
        <v>70</v>
      </c>
      <c r="J775" s="66" t="s">
        <v>70</v>
      </c>
      <c r="K775" s="66">
        <v>195.9</v>
      </c>
      <c r="L775" s="297">
        <f t="shared" si="40"/>
        <v>200</v>
      </c>
      <c r="M775" s="219">
        <v>200</v>
      </c>
      <c r="N775" s="218" t="e">
        <f>IF(OR(M775="nio",M775="eigen dienst"),0,IF(M775&gt;0,M775*K775/O775,0))*VLOOKUP(B775,'2-Kosten per locatie'!$A$14:$C$34,3,FALSE)</f>
        <v>#DIV/0!</v>
      </c>
      <c r="O775" s="298">
        <f>IF(OR(M775="nio",M775="eigen dienst"),0,IF(M775&gt;0,VLOOKUP(H775,'3-Productie normen'!A:J,VLOOKUP(M775,'3-Productie normen'!$B$34:$C$35,2,FALSE),FALSE)))</f>
        <v>0</v>
      </c>
      <c r="P775" s="299" t="str">
        <f>VLOOKUP(H775,'3-Productie normen'!A:L,12,FALSE)</f>
        <v>V</v>
      </c>
      <c r="Q775" s="299"/>
      <c r="S775" s="300">
        <f t="shared" si="41"/>
        <v>39180</v>
      </c>
    </row>
    <row r="776" spans="1:19" ht="14.15" customHeight="1">
      <c r="A776" s="70">
        <v>776</v>
      </c>
      <c r="B776" s="416" t="s">
        <v>207</v>
      </c>
      <c r="C776" s="464" t="s">
        <v>613</v>
      </c>
      <c r="D776" s="464" t="s">
        <v>617</v>
      </c>
      <c r="E776" s="66" t="s">
        <v>587</v>
      </c>
      <c r="F776" s="465" t="s">
        <v>553</v>
      </c>
      <c r="G776" s="66" t="s">
        <v>409</v>
      </c>
      <c r="H776" s="66" t="s">
        <v>35</v>
      </c>
      <c r="I776" s="66" t="s">
        <v>465</v>
      </c>
      <c r="J776" s="66" t="s">
        <v>70</v>
      </c>
      <c r="K776" s="66">
        <v>6.2</v>
      </c>
      <c r="L776" s="297">
        <f t="shared" si="40"/>
        <v>200</v>
      </c>
      <c r="M776" s="219">
        <v>200</v>
      </c>
      <c r="N776" s="218" t="e">
        <f>IF(OR(M776="nio",M776="eigen dienst"),0,IF(M776&gt;0,M776*K776/O776,0))*VLOOKUP(B776,'2-Kosten per locatie'!$A$14:$C$34,3,FALSE)</f>
        <v>#DIV/0!</v>
      </c>
      <c r="O776" s="298">
        <f>IF(OR(M776="nio",M776="eigen dienst"),0,IF(M776&gt;0,VLOOKUP(H776,'3-Productie normen'!A:J,VLOOKUP(M776,'3-Productie normen'!$B$34:$C$35,2,FALSE),FALSE)))</f>
        <v>0</v>
      </c>
      <c r="P776" s="299" t="str">
        <f>VLOOKUP(H776,'3-Productie normen'!A:L,12,FALSE)</f>
        <v>B</v>
      </c>
      <c r="Q776" s="299"/>
      <c r="S776" s="300">
        <f t="shared" si="41"/>
        <v>1240</v>
      </c>
    </row>
    <row r="777" spans="1:19" ht="14.15" customHeight="1">
      <c r="A777" s="70">
        <v>777</v>
      </c>
      <c r="B777" s="416" t="s">
        <v>207</v>
      </c>
      <c r="C777" s="464" t="s">
        <v>613</v>
      </c>
      <c r="D777" s="464" t="s">
        <v>617</v>
      </c>
      <c r="E777" s="66" t="s">
        <v>587</v>
      </c>
      <c r="F777" s="465" t="s">
        <v>222</v>
      </c>
      <c r="G777" s="66" t="s">
        <v>408</v>
      </c>
      <c r="H777" s="66" t="s">
        <v>469</v>
      </c>
      <c r="I777" s="66" t="s">
        <v>70</v>
      </c>
      <c r="J777" s="66" t="s">
        <v>70</v>
      </c>
      <c r="K777" s="66">
        <v>56.2</v>
      </c>
      <c r="L777" s="297">
        <f t="shared" si="40"/>
        <v>200</v>
      </c>
      <c r="M777" s="219">
        <v>200</v>
      </c>
      <c r="N777" s="218" t="e">
        <f>IF(OR(M777="nio",M777="eigen dienst"),0,IF(M777&gt;0,M777*K777/O777,0))*VLOOKUP(B777,'2-Kosten per locatie'!$A$14:$C$34,3,FALSE)</f>
        <v>#DIV/0!</v>
      </c>
      <c r="O777" s="298">
        <f>IF(OR(M777="nio",M777="eigen dienst"),0,IF(M777&gt;0,VLOOKUP(H777,'3-Productie normen'!A:J,VLOOKUP(M777,'3-Productie normen'!$B$34:$C$35,2,FALSE),FALSE)))</f>
        <v>0</v>
      </c>
      <c r="P777" s="299" t="str">
        <f>VLOOKUP(H777,'3-Productie normen'!A:L,12,FALSE)</f>
        <v>L</v>
      </c>
      <c r="Q777" s="299"/>
      <c r="S777" s="300">
        <f t="shared" si="41"/>
        <v>11240</v>
      </c>
    </row>
    <row r="778" spans="1:19" ht="14.15" customHeight="1">
      <c r="A778" s="70">
        <v>778</v>
      </c>
      <c r="B778" s="416" t="s">
        <v>207</v>
      </c>
      <c r="C778" s="464" t="s">
        <v>613</v>
      </c>
      <c r="D778" s="464" t="s">
        <v>617</v>
      </c>
      <c r="E778" s="66" t="s">
        <v>587</v>
      </c>
      <c r="F778" s="465" t="s">
        <v>223</v>
      </c>
      <c r="G778" s="66" t="s">
        <v>408</v>
      </c>
      <c r="H778" s="66" t="s">
        <v>469</v>
      </c>
      <c r="I778" s="66" t="s">
        <v>70</v>
      </c>
      <c r="J778" s="66" t="s">
        <v>70</v>
      </c>
      <c r="K778" s="66">
        <v>56.2</v>
      </c>
      <c r="L778" s="297">
        <f t="shared" si="40"/>
        <v>200</v>
      </c>
      <c r="M778" s="219">
        <v>200</v>
      </c>
      <c r="N778" s="218" t="e">
        <f>IF(OR(M778="nio",M778="eigen dienst"),0,IF(M778&gt;0,M778*K778/O778,0))*VLOOKUP(B778,'2-Kosten per locatie'!$A$14:$C$34,3,FALSE)</f>
        <v>#DIV/0!</v>
      </c>
      <c r="O778" s="298">
        <f>IF(OR(M778="nio",M778="eigen dienst"),0,IF(M778&gt;0,VLOOKUP(H778,'3-Productie normen'!A:J,VLOOKUP(M778,'3-Productie normen'!$B$34:$C$35,2,FALSE),FALSE)))</f>
        <v>0</v>
      </c>
      <c r="P778" s="299" t="str">
        <f>VLOOKUP(H778,'3-Productie normen'!A:L,12,FALSE)</f>
        <v>L</v>
      </c>
      <c r="Q778" s="299"/>
      <c r="S778" s="300">
        <f t="shared" si="41"/>
        <v>11240</v>
      </c>
    </row>
    <row r="779" spans="1:19" ht="14.15" customHeight="1">
      <c r="A779" s="70">
        <v>779</v>
      </c>
      <c r="B779" s="416" t="s">
        <v>207</v>
      </c>
      <c r="C779" s="464" t="s">
        <v>613</v>
      </c>
      <c r="D779" s="464" t="s">
        <v>617</v>
      </c>
      <c r="E779" s="66" t="s">
        <v>587</v>
      </c>
      <c r="F779" s="465" t="s">
        <v>265</v>
      </c>
      <c r="G779" s="66" t="s">
        <v>408</v>
      </c>
      <c r="H779" s="66" t="s">
        <v>469</v>
      </c>
      <c r="I779" s="66" t="s">
        <v>70</v>
      </c>
      <c r="J779" s="66" t="s">
        <v>70</v>
      </c>
      <c r="K779" s="66">
        <v>56.2</v>
      </c>
      <c r="L779" s="297">
        <f t="shared" si="40"/>
        <v>200</v>
      </c>
      <c r="M779" s="219">
        <v>200</v>
      </c>
      <c r="N779" s="218" t="e">
        <f>IF(OR(M779="nio",M779="eigen dienst"),0,IF(M779&gt;0,M779*K779/O779,0))*VLOOKUP(B779,'2-Kosten per locatie'!$A$14:$C$34,3,FALSE)</f>
        <v>#DIV/0!</v>
      </c>
      <c r="O779" s="298">
        <f>IF(OR(M779="nio",M779="eigen dienst"),0,IF(M779&gt;0,VLOOKUP(H779,'3-Productie normen'!A:J,VLOOKUP(M779,'3-Productie normen'!$B$34:$C$35,2,FALSE),FALSE)))</f>
        <v>0</v>
      </c>
      <c r="P779" s="299" t="str">
        <f>VLOOKUP(H779,'3-Productie normen'!A:L,12,FALSE)</f>
        <v>L</v>
      </c>
      <c r="Q779" s="299"/>
      <c r="S779" s="300">
        <f t="shared" si="41"/>
        <v>11240</v>
      </c>
    </row>
    <row r="780" spans="1:19" ht="14.15" customHeight="1">
      <c r="A780" s="70">
        <v>780</v>
      </c>
      <c r="B780" s="416" t="s">
        <v>207</v>
      </c>
      <c r="C780" s="464" t="s">
        <v>613</v>
      </c>
      <c r="D780" s="464" t="s">
        <v>617</v>
      </c>
      <c r="E780" s="66" t="s">
        <v>587</v>
      </c>
      <c r="F780" s="465" t="s">
        <v>224</v>
      </c>
      <c r="G780" s="66" t="s">
        <v>408</v>
      </c>
      <c r="H780" s="66" t="s">
        <v>469</v>
      </c>
      <c r="I780" s="66" t="s">
        <v>70</v>
      </c>
      <c r="J780" s="66" t="s">
        <v>70</v>
      </c>
      <c r="K780" s="66">
        <v>56.2</v>
      </c>
      <c r="L780" s="297">
        <f t="shared" si="40"/>
        <v>200</v>
      </c>
      <c r="M780" s="219">
        <v>200</v>
      </c>
      <c r="N780" s="218" t="e">
        <f>IF(OR(M780="nio",M780="eigen dienst"),0,IF(M780&gt;0,M780*K780/O780,0))*VLOOKUP(B780,'2-Kosten per locatie'!$A$14:$C$34,3,FALSE)</f>
        <v>#DIV/0!</v>
      </c>
      <c r="O780" s="298">
        <f>IF(OR(M780="nio",M780="eigen dienst"),0,IF(M780&gt;0,VLOOKUP(H780,'3-Productie normen'!A:J,VLOOKUP(M780,'3-Productie normen'!$B$34:$C$35,2,FALSE),FALSE)))</f>
        <v>0</v>
      </c>
      <c r="P780" s="299" t="str">
        <f>VLOOKUP(H780,'3-Productie normen'!A:L,12,FALSE)</f>
        <v>L</v>
      </c>
      <c r="Q780" s="299"/>
      <c r="S780" s="300">
        <f t="shared" si="41"/>
        <v>11240</v>
      </c>
    </row>
    <row r="781" spans="1:19" ht="14.15" hidden="1" customHeight="1">
      <c r="A781" s="70">
        <v>781</v>
      </c>
      <c r="B781" s="416" t="s">
        <v>207</v>
      </c>
      <c r="C781" s="464" t="s">
        <v>613</v>
      </c>
      <c r="D781" s="464" t="s">
        <v>617</v>
      </c>
      <c r="E781" s="66" t="s">
        <v>587</v>
      </c>
      <c r="F781" s="465" t="s">
        <v>225</v>
      </c>
      <c r="G781" s="66" t="s">
        <v>408</v>
      </c>
      <c r="H781" s="285" t="s">
        <v>492</v>
      </c>
      <c r="I781" s="66" t="s">
        <v>70</v>
      </c>
      <c r="J781" s="66" t="s">
        <v>70</v>
      </c>
      <c r="K781" s="66">
        <v>56.2</v>
      </c>
      <c r="L781" s="297">
        <f t="shared" si="40"/>
        <v>0</v>
      </c>
      <c r="M781" s="219" t="s">
        <v>491</v>
      </c>
      <c r="N781" s="218">
        <f>IF(OR(M781="nio",M781="eigen dienst"),0,IF(M781&gt;0,M781*K781/O781,0))*VLOOKUP(B781,'2-Kosten per locatie'!$A$14:$C$34,3,FALSE)</f>
        <v>0</v>
      </c>
      <c r="O781" s="298">
        <f>IF(OR(M781="nio",M781="eigen dienst"),0,IF(M781&gt;0,VLOOKUP(H781,'3-Productie normen'!A:J,VLOOKUP(M781,'3-Productie normen'!$B$34:$C$35,2,FALSE),FALSE)))</f>
        <v>0</v>
      </c>
      <c r="P781" s="299">
        <f>VLOOKUP(H781,'3-Productie normen'!A:L,12,FALSE)</f>
        <v>0</v>
      </c>
      <c r="Q781" s="299"/>
      <c r="S781" s="300">
        <f t="shared" si="41"/>
        <v>0</v>
      </c>
    </row>
    <row r="782" spans="1:19" ht="14.15" customHeight="1">
      <c r="A782" s="70">
        <v>782</v>
      </c>
      <c r="B782" s="416" t="s">
        <v>207</v>
      </c>
      <c r="C782" s="464" t="s">
        <v>613</v>
      </c>
      <c r="D782" s="464" t="s">
        <v>617</v>
      </c>
      <c r="E782" s="66" t="s">
        <v>587</v>
      </c>
      <c r="F782" s="465" t="s">
        <v>226</v>
      </c>
      <c r="G782" s="66" t="s">
        <v>405</v>
      </c>
      <c r="H782" s="66" t="s">
        <v>39</v>
      </c>
      <c r="I782" s="66" t="s">
        <v>70</v>
      </c>
      <c r="J782" s="66" t="s">
        <v>70</v>
      </c>
      <c r="K782" s="66">
        <v>15.3</v>
      </c>
      <c r="L782" s="297">
        <f t="shared" si="40"/>
        <v>200</v>
      </c>
      <c r="M782" s="219">
        <v>200</v>
      </c>
      <c r="N782" s="218" t="e">
        <f>IF(OR(M782="nio",M782="eigen dienst"),0,IF(M782&gt;0,M782*K782/O782,0))*VLOOKUP(B782,'2-Kosten per locatie'!$A$14:$C$34,3,FALSE)</f>
        <v>#DIV/0!</v>
      </c>
      <c r="O782" s="298">
        <f>IF(OR(M782="nio",M782="eigen dienst"),0,IF(M782&gt;0,VLOOKUP(H782,'3-Productie normen'!A:J,VLOOKUP(M782,'3-Productie normen'!$B$34:$C$35,2,FALSE),FALSE)))</f>
        <v>0</v>
      </c>
      <c r="P782" s="299" t="str">
        <f>VLOOKUP(H782,'3-Productie normen'!A:L,12,FALSE)</f>
        <v>V</v>
      </c>
      <c r="Q782" s="299"/>
      <c r="S782" s="300">
        <f t="shared" si="41"/>
        <v>3060</v>
      </c>
    </row>
    <row r="783" spans="1:19" ht="14.15" customHeight="1">
      <c r="A783" s="70">
        <v>783</v>
      </c>
      <c r="B783" s="416" t="s">
        <v>207</v>
      </c>
      <c r="C783" s="464" t="s">
        <v>613</v>
      </c>
      <c r="D783" s="464" t="s">
        <v>617</v>
      </c>
      <c r="E783" s="66" t="s">
        <v>587</v>
      </c>
      <c r="F783" s="465" t="s">
        <v>227</v>
      </c>
      <c r="G783" s="66" t="s">
        <v>407</v>
      </c>
      <c r="H783" s="66" t="s">
        <v>37</v>
      </c>
      <c r="I783" s="66" t="s">
        <v>463</v>
      </c>
      <c r="J783" s="66" t="s">
        <v>179</v>
      </c>
      <c r="K783" s="66">
        <v>7</v>
      </c>
      <c r="L783" s="297">
        <f t="shared" si="40"/>
        <v>200</v>
      </c>
      <c r="M783" s="219">
        <v>200</v>
      </c>
      <c r="N783" s="218" t="e">
        <f>IF(OR(M783="nio",M783="eigen dienst"),0,IF(M783&gt;0,M783*K783/O783,0))*VLOOKUP(B783,'2-Kosten per locatie'!$A$14:$C$34,3,FALSE)</f>
        <v>#DIV/0!</v>
      </c>
      <c r="O783" s="298">
        <f>IF(OR(M783="nio",M783="eigen dienst"),0,IF(M783&gt;0,VLOOKUP(H783,'3-Productie normen'!A:J,VLOOKUP(M783,'3-Productie normen'!$B$34:$C$35,2,FALSE),FALSE)))</f>
        <v>0</v>
      </c>
      <c r="P783" s="299" t="str">
        <f>VLOOKUP(H783,'3-Productie normen'!A:L,12,FALSE)</f>
        <v>S</v>
      </c>
      <c r="Q783" s="299"/>
      <c r="S783" s="300">
        <f t="shared" si="41"/>
        <v>1400</v>
      </c>
    </row>
    <row r="784" spans="1:19" ht="14.15" customHeight="1">
      <c r="A784" s="70">
        <v>784</v>
      </c>
      <c r="B784" s="416" t="s">
        <v>207</v>
      </c>
      <c r="C784" s="464" t="s">
        <v>613</v>
      </c>
      <c r="D784" s="464" t="s">
        <v>617</v>
      </c>
      <c r="E784" s="66" t="s">
        <v>587</v>
      </c>
      <c r="F784" s="465" t="s">
        <v>228</v>
      </c>
      <c r="G784" s="66" t="s">
        <v>406</v>
      </c>
      <c r="H784" s="66" t="s">
        <v>45</v>
      </c>
      <c r="I784" s="66" t="s">
        <v>462</v>
      </c>
      <c r="J784" s="66" t="s">
        <v>200</v>
      </c>
      <c r="K784" s="66">
        <v>89.9</v>
      </c>
      <c r="L784" s="297">
        <f t="shared" si="40"/>
        <v>200</v>
      </c>
      <c r="M784" s="219">
        <v>200</v>
      </c>
      <c r="N784" s="218" t="e">
        <f>IF(OR(M784="nio",M784="eigen dienst"),0,IF(M784&gt;0,M784*K784/O784,0))*VLOOKUP(B784,'2-Kosten per locatie'!$A$14:$C$34,3,FALSE)</f>
        <v>#DIV/0!</v>
      </c>
      <c r="O784" s="298">
        <f>IF(OR(M784="nio",M784="eigen dienst"),0,IF(M784&gt;0,VLOOKUP(H784,'3-Productie normen'!A:J,VLOOKUP(M784,'3-Productie normen'!$B$34:$C$35,2,FALSE),FALSE)))</f>
        <v>0</v>
      </c>
      <c r="P784" s="299" t="str">
        <f>VLOOKUP(H784,'3-Productie normen'!A:L,12,FALSE)</f>
        <v>L</v>
      </c>
      <c r="Q784" s="299"/>
      <c r="S784" s="300">
        <f t="shared" si="41"/>
        <v>17980</v>
      </c>
    </row>
    <row r="785" spans="1:19" ht="14.15" customHeight="1">
      <c r="A785" s="70">
        <v>785</v>
      </c>
      <c r="B785" s="416" t="s">
        <v>207</v>
      </c>
      <c r="C785" s="464" t="s">
        <v>613</v>
      </c>
      <c r="D785" s="464" t="s">
        <v>617</v>
      </c>
      <c r="E785" s="66" t="s">
        <v>587</v>
      </c>
      <c r="F785" s="465" t="s">
        <v>229</v>
      </c>
      <c r="G785" s="66" t="s">
        <v>407</v>
      </c>
      <c r="H785" s="66" t="s">
        <v>37</v>
      </c>
      <c r="I785" s="66" t="s">
        <v>463</v>
      </c>
      <c r="J785" s="66" t="s">
        <v>179</v>
      </c>
      <c r="K785" s="66">
        <v>7</v>
      </c>
      <c r="L785" s="297">
        <f t="shared" si="40"/>
        <v>200</v>
      </c>
      <c r="M785" s="219">
        <v>200</v>
      </c>
      <c r="N785" s="218" t="e">
        <f>IF(OR(M785="nio",M785="eigen dienst"),0,IF(M785&gt;0,M785*K785/O785,0))*VLOOKUP(B785,'2-Kosten per locatie'!$A$14:$C$34,3,FALSE)</f>
        <v>#DIV/0!</v>
      </c>
      <c r="O785" s="298">
        <f>IF(OR(M785="nio",M785="eigen dienst"),0,IF(M785&gt;0,VLOOKUP(H785,'3-Productie normen'!A:J,VLOOKUP(M785,'3-Productie normen'!$B$34:$C$35,2,FALSE),FALSE)))</f>
        <v>0</v>
      </c>
      <c r="P785" s="299" t="str">
        <f>VLOOKUP(H785,'3-Productie normen'!A:L,12,FALSE)</f>
        <v>S</v>
      </c>
      <c r="Q785" s="299"/>
      <c r="S785" s="300">
        <f t="shared" si="41"/>
        <v>1400</v>
      </c>
    </row>
    <row r="786" spans="1:19" ht="14.15" hidden="1" customHeight="1">
      <c r="A786" s="70">
        <v>786</v>
      </c>
      <c r="B786" s="416" t="s">
        <v>207</v>
      </c>
      <c r="C786" s="464" t="s">
        <v>613</v>
      </c>
      <c r="D786" s="464" t="s">
        <v>617</v>
      </c>
      <c r="E786" s="66" t="s">
        <v>587</v>
      </c>
      <c r="F786" s="465" t="s">
        <v>230</v>
      </c>
      <c r="G786" s="66" t="s">
        <v>408</v>
      </c>
      <c r="H786" s="285" t="s">
        <v>492</v>
      </c>
      <c r="I786" s="66" t="s">
        <v>70</v>
      </c>
      <c r="J786" s="66" t="s">
        <v>70</v>
      </c>
      <c r="K786" s="66">
        <v>52</v>
      </c>
      <c r="L786" s="297">
        <f t="shared" si="40"/>
        <v>0</v>
      </c>
      <c r="M786" s="219" t="s">
        <v>491</v>
      </c>
      <c r="N786" s="218">
        <f>IF(OR(M786="nio",M786="eigen dienst"),0,IF(M786&gt;0,M786*K786/O786,0))*VLOOKUP(B786,'2-Kosten per locatie'!$A$14:$C$34,3,FALSE)</f>
        <v>0</v>
      </c>
      <c r="O786" s="298">
        <f>IF(OR(M786="nio",M786="eigen dienst"),0,IF(M786&gt;0,VLOOKUP(H786,'3-Productie normen'!A:J,VLOOKUP(M786,'3-Productie normen'!$B$34:$C$35,2,FALSE),FALSE)))</f>
        <v>0</v>
      </c>
      <c r="P786" s="299">
        <f>VLOOKUP(H786,'3-Productie normen'!A:L,12,FALSE)</f>
        <v>0</v>
      </c>
      <c r="Q786" s="299"/>
      <c r="S786" s="300">
        <f t="shared" si="41"/>
        <v>0</v>
      </c>
    </row>
    <row r="787" spans="1:19" ht="14.15" hidden="1" customHeight="1">
      <c r="A787" s="70">
        <v>787</v>
      </c>
      <c r="B787" s="416" t="s">
        <v>207</v>
      </c>
      <c r="C787" s="464" t="s">
        <v>613</v>
      </c>
      <c r="D787" s="464" t="s">
        <v>617</v>
      </c>
      <c r="E787" s="66" t="s">
        <v>587</v>
      </c>
      <c r="F787" s="465" t="s">
        <v>554</v>
      </c>
      <c r="G787" s="66" t="s">
        <v>408</v>
      </c>
      <c r="H787" s="285" t="s">
        <v>492</v>
      </c>
      <c r="I787" s="66" t="s">
        <v>70</v>
      </c>
      <c r="J787" s="66" t="s">
        <v>70</v>
      </c>
      <c r="K787" s="66">
        <v>17.7</v>
      </c>
      <c r="L787" s="297">
        <f t="shared" si="40"/>
        <v>0</v>
      </c>
      <c r="M787" s="219" t="s">
        <v>491</v>
      </c>
      <c r="N787" s="218">
        <f>IF(OR(M787="nio",M787="eigen dienst"),0,IF(M787&gt;0,M787*K787/O787,0))*VLOOKUP(B787,'2-Kosten per locatie'!$A$14:$C$34,3,FALSE)</f>
        <v>0</v>
      </c>
      <c r="O787" s="298">
        <f>IF(OR(M787="nio",M787="eigen dienst"),0,IF(M787&gt;0,VLOOKUP(H787,'3-Productie normen'!A:J,VLOOKUP(M787,'3-Productie normen'!$B$34:$C$35,2,FALSE),FALSE)))</f>
        <v>0</v>
      </c>
      <c r="P787" s="299">
        <f>VLOOKUP(H787,'3-Productie normen'!A:L,12,FALSE)</f>
        <v>0</v>
      </c>
      <c r="Q787" s="299"/>
      <c r="S787" s="300">
        <f t="shared" si="41"/>
        <v>0</v>
      </c>
    </row>
    <row r="788" spans="1:19" ht="14.15" customHeight="1">
      <c r="A788" s="70">
        <v>788</v>
      </c>
      <c r="B788" s="416" t="s">
        <v>207</v>
      </c>
      <c r="C788" s="464" t="s">
        <v>613</v>
      </c>
      <c r="D788" s="464" t="s">
        <v>617</v>
      </c>
      <c r="E788" s="66" t="s">
        <v>587</v>
      </c>
      <c r="F788" s="465" t="s">
        <v>231</v>
      </c>
      <c r="G788" s="66" t="s">
        <v>407</v>
      </c>
      <c r="H788" s="66" t="s">
        <v>37</v>
      </c>
      <c r="I788" s="66" t="s">
        <v>463</v>
      </c>
      <c r="J788" s="66" t="s">
        <v>179</v>
      </c>
      <c r="K788" s="66">
        <v>7</v>
      </c>
      <c r="L788" s="297">
        <f t="shared" si="40"/>
        <v>200</v>
      </c>
      <c r="M788" s="219">
        <v>200</v>
      </c>
      <c r="N788" s="218" t="e">
        <f>IF(OR(M788="nio",M788="eigen dienst"),0,IF(M788&gt;0,M788*K788/O788,0))*VLOOKUP(B788,'2-Kosten per locatie'!$A$14:$C$34,3,FALSE)</f>
        <v>#DIV/0!</v>
      </c>
      <c r="O788" s="298">
        <f>IF(OR(M788="nio",M788="eigen dienst"),0,IF(M788&gt;0,VLOOKUP(H788,'3-Productie normen'!A:J,VLOOKUP(M788,'3-Productie normen'!$B$34:$C$35,2,FALSE),FALSE)))</f>
        <v>0</v>
      </c>
      <c r="P788" s="299" t="str">
        <f>VLOOKUP(H788,'3-Productie normen'!A:L,12,FALSE)</f>
        <v>S</v>
      </c>
      <c r="Q788" s="299"/>
      <c r="S788" s="300">
        <f t="shared" si="41"/>
        <v>1400</v>
      </c>
    </row>
    <row r="789" spans="1:19" ht="14.15" customHeight="1">
      <c r="A789" s="70">
        <v>789</v>
      </c>
      <c r="B789" s="416" t="s">
        <v>207</v>
      </c>
      <c r="C789" s="464" t="s">
        <v>613</v>
      </c>
      <c r="D789" s="464" t="s">
        <v>617</v>
      </c>
      <c r="E789" s="66" t="s">
        <v>587</v>
      </c>
      <c r="F789" s="465" t="s">
        <v>232</v>
      </c>
      <c r="G789" s="66" t="s">
        <v>414</v>
      </c>
      <c r="H789" s="269" t="s">
        <v>43</v>
      </c>
      <c r="I789" s="66" t="s">
        <v>70</v>
      </c>
      <c r="J789" s="66" t="s">
        <v>70</v>
      </c>
      <c r="K789" s="66">
        <v>52</v>
      </c>
      <c r="L789" s="297">
        <f t="shared" si="40"/>
        <v>200</v>
      </c>
      <c r="M789" s="219">
        <v>200</v>
      </c>
      <c r="N789" s="218" t="e">
        <f>IF(OR(M789="nio",M789="eigen dienst"),0,IF(M789&gt;0,M789*K789/O789,0))*VLOOKUP(B789,'2-Kosten per locatie'!$A$14:$C$34,3,FALSE)</f>
        <v>#DIV/0!</v>
      </c>
      <c r="O789" s="298">
        <f>IF(OR(M789="nio",M789="eigen dienst"),0,IF(M789&gt;0,VLOOKUP(H789,'3-Productie normen'!A:J,VLOOKUP(M789,'3-Productie normen'!$B$34:$C$35,2,FALSE),FALSE)))</f>
        <v>0</v>
      </c>
      <c r="P789" s="299" t="str">
        <f>VLOOKUP(H789,'3-Productie normen'!A:L,12,FALSE)</f>
        <v>B</v>
      </c>
      <c r="Q789" s="299"/>
      <c r="S789" s="300">
        <f t="shared" si="41"/>
        <v>10400</v>
      </c>
    </row>
    <row r="790" spans="1:19" ht="14.15" customHeight="1">
      <c r="A790" s="70">
        <v>790</v>
      </c>
      <c r="B790" s="416" t="s">
        <v>207</v>
      </c>
      <c r="C790" s="464" t="s">
        <v>613</v>
      </c>
      <c r="D790" s="464" t="s">
        <v>617</v>
      </c>
      <c r="E790" s="66" t="s">
        <v>587</v>
      </c>
      <c r="F790" s="465" t="s">
        <v>233</v>
      </c>
      <c r="G790" s="66" t="s">
        <v>407</v>
      </c>
      <c r="H790" s="66" t="s">
        <v>37</v>
      </c>
      <c r="I790" s="66" t="s">
        <v>463</v>
      </c>
      <c r="J790" s="66" t="s">
        <v>179</v>
      </c>
      <c r="K790" s="66">
        <v>7</v>
      </c>
      <c r="L790" s="297">
        <f t="shared" si="40"/>
        <v>200</v>
      </c>
      <c r="M790" s="219">
        <v>200</v>
      </c>
      <c r="N790" s="218" t="e">
        <f>IF(OR(M790="nio",M790="eigen dienst"),0,IF(M790&gt;0,M790*K790/O790,0))*VLOOKUP(B790,'2-Kosten per locatie'!$A$14:$C$34,3,FALSE)</f>
        <v>#DIV/0!</v>
      </c>
      <c r="O790" s="298">
        <f>IF(OR(M790="nio",M790="eigen dienst"),0,IF(M790&gt;0,VLOOKUP(H790,'3-Productie normen'!A:J,VLOOKUP(M790,'3-Productie normen'!$B$34:$C$35,2,FALSE),FALSE)))</f>
        <v>0</v>
      </c>
      <c r="P790" s="299" t="str">
        <f>VLOOKUP(H790,'3-Productie normen'!A:L,12,FALSE)</f>
        <v>S</v>
      </c>
      <c r="Q790" s="299"/>
      <c r="S790" s="300">
        <f t="shared" si="41"/>
        <v>1400</v>
      </c>
    </row>
    <row r="791" spans="1:19" ht="14.15" customHeight="1">
      <c r="A791" s="70">
        <v>791</v>
      </c>
      <c r="B791" s="416" t="s">
        <v>207</v>
      </c>
      <c r="C791" s="464" t="s">
        <v>613</v>
      </c>
      <c r="D791" s="464" t="s">
        <v>617</v>
      </c>
      <c r="E791" s="66" t="s">
        <v>587</v>
      </c>
      <c r="F791" s="465" t="s">
        <v>234</v>
      </c>
      <c r="G791" s="66" t="s">
        <v>408</v>
      </c>
      <c r="H791" s="66" t="s">
        <v>469</v>
      </c>
      <c r="I791" s="66" t="s">
        <v>70</v>
      </c>
      <c r="J791" s="66" t="s">
        <v>70</v>
      </c>
      <c r="K791" s="66">
        <v>52</v>
      </c>
      <c r="L791" s="297">
        <f t="shared" si="40"/>
        <v>200</v>
      </c>
      <c r="M791" s="219">
        <v>200</v>
      </c>
      <c r="N791" s="218" t="e">
        <f>IF(OR(M791="nio",M791="eigen dienst"),0,IF(M791&gt;0,M791*K791/O791,0))*VLOOKUP(B791,'2-Kosten per locatie'!$A$14:$C$34,3,FALSE)</f>
        <v>#DIV/0!</v>
      </c>
      <c r="O791" s="298">
        <f>IF(OR(M791="nio",M791="eigen dienst"),0,IF(M791&gt;0,VLOOKUP(H791,'3-Productie normen'!A:J,VLOOKUP(M791,'3-Productie normen'!$B$34:$C$35,2,FALSE),FALSE)))</f>
        <v>0</v>
      </c>
      <c r="P791" s="299" t="str">
        <f>VLOOKUP(H791,'3-Productie normen'!A:L,12,FALSE)</f>
        <v>L</v>
      </c>
      <c r="Q791" s="299"/>
      <c r="S791" s="300">
        <f t="shared" si="41"/>
        <v>10400</v>
      </c>
    </row>
    <row r="792" spans="1:19" ht="14.15" customHeight="1">
      <c r="A792" s="70">
        <v>792</v>
      </c>
      <c r="B792" s="416" t="s">
        <v>207</v>
      </c>
      <c r="C792" s="464" t="s">
        <v>613</v>
      </c>
      <c r="D792" s="464" t="s">
        <v>617</v>
      </c>
      <c r="E792" s="66" t="s">
        <v>587</v>
      </c>
      <c r="F792" s="465" t="s">
        <v>236</v>
      </c>
      <c r="G792" s="66" t="s">
        <v>407</v>
      </c>
      <c r="H792" s="66" t="s">
        <v>37</v>
      </c>
      <c r="I792" s="66" t="s">
        <v>463</v>
      </c>
      <c r="J792" s="66" t="s">
        <v>179</v>
      </c>
      <c r="K792" s="66">
        <v>7</v>
      </c>
      <c r="L792" s="297">
        <f t="shared" si="40"/>
        <v>200</v>
      </c>
      <c r="M792" s="219">
        <v>200</v>
      </c>
      <c r="N792" s="218" t="e">
        <f>IF(OR(M792="nio",M792="eigen dienst"),0,IF(M792&gt;0,M792*K792/O792,0))*VLOOKUP(B792,'2-Kosten per locatie'!$A$14:$C$34,3,FALSE)</f>
        <v>#DIV/0!</v>
      </c>
      <c r="O792" s="298">
        <f>IF(OR(M792="nio",M792="eigen dienst"),0,IF(M792&gt;0,VLOOKUP(H792,'3-Productie normen'!A:J,VLOOKUP(M792,'3-Productie normen'!$B$34:$C$35,2,FALSE),FALSE)))</f>
        <v>0</v>
      </c>
      <c r="P792" s="299" t="str">
        <f>VLOOKUP(H792,'3-Productie normen'!A:L,12,FALSE)</f>
        <v>S</v>
      </c>
      <c r="Q792" s="299"/>
      <c r="S792" s="300">
        <f t="shared" si="41"/>
        <v>1400</v>
      </c>
    </row>
    <row r="793" spans="1:19" ht="14.15" customHeight="1">
      <c r="A793" s="70">
        <v>793</v>
      </c>
      <c r="B793" s="416" t="s">
        <v>207</v>
      </c>
      <c r="C793" s="464" t="s">
        <v>613</v>
      </c>
      <c r="D793" s="464" t="s">
        <v>617</v>
      </c>
      <c r="E793" s="66" t="s">
        <v>587</v>
      </c>
      <c r="F793" s="465" t="s">
        <v>237</v>
      </c>
      <c r="G793" s="66" t="s">
        <v>428</v>
      </c>
      <c r="H793" s="269" t="s">
        <v>43</v>
      </c>
      <c r="I793" s="66" t="s">
        <v>70</v>
      </c>
      <c r="J793" s="66" t="s">
        <v>70</v>
      </c>
      <c r="K793" s="66">
        <v>32.799999999999997</v>
      </c>
      <c r="L793" s="297">
        <f t="shared" si="40"/>
        <v>200</v>
      </c>
      <c r="M793" s="219">
        <v>200</v>
      </c>
      <c r="N793" s="218" t="e">
        <f>IF(OR(M793="nio",M793="eigen dienst"),0,IF(M793&gt;0,M793*K793/O793,0))*VLOOKUP(B793,'2-Kosten per locatie'!$A$14:$C$34,3,FALSE)</f>
        <v>#DIV/0!</v>
      </c>
      <c r="O793" s="298">
        <f>IF(OR(M793="nio",M793="eigen dienst"),0,IF(M793&gt;0,VLOOKUP(H793,'3-Productie normen'!A:J,VLOOKUP(M793,'3-Productie normen'!$B$34:$C$35,2,FALSE),FALSE)))</f>
        <v>0</v>
      </c>
      <c r="P793" s="299" t="str">
        <f>VLOOKUP(H793,'3-Productie normen'!A:L,12,FALSE)</f>
        <v>B</v>
      </c>
      <c r="Q793" s="299"/>
      <c r="S793" s="300">
        <f t="shared" si="41"/>
        <v>6559.9999999999991</v>
      </c>
    </row>
    <row r="794" spans="1:19" ht="14.15" customHeight="1">
      <c r="A794" s="70">
        <v>794</v>
      </c>
      <c r="B794" s="416" t="s">
        <v>207</v>
      </c>
      <c r="C794" s="464" t="s">
        <v>613</v>
      </c>
      <c r="D794" s="464" t="s">
        <v>617</v>
      </c>
      <c r="E794" s="66" t="s">
        <v>587</v>
      </c>
      <c r="F794" s="465" t="s">
        <v>238</v>
      </c>
      <c r="G794" s="66" t="s">
        <v>409</v>
      </c>
      <c r="H794" s="66" t="s">
        <v>35</v>
      </c>
      <c r="I794" s="66" t="s">
        <v>70</v>
      </c>
      <c r="J794" s="66" t="s">
        <v>70</v>
      </c>
      <c r="K794" s="66">
        <v>16.600000000000001</v>
      </c>
      <c r="L794" s="297">
        <f t="shared" si="40"/>
        <v>200</v>
      </c>
      <c r="M794" s="219">
        <v>200</v>
      </c>
      <c r="N794" s="218" t="e">
        <f>IF(OR(M794="nio",M794="eigen dienst"),0,IF(M794&gt;0,M794*K794/O794,0))*VLOOKUP(B794,'2-Kosten per locatie'!$A$14:$C$34,3,FALSE)</f>
        <v>#DIV/0!</v>
      </c>
      <c r="O794" s="298">
        <f>IF(OR(M794="nio",M794="eigen dienst"),0,IF(M794&gt;0,VLOOKUP(H794,'3-Productie normen'!A:J,VLOOKUP(M794,'3-Productie normen'!$B$34:$C$35,2,FALSE),FALSE)))</f>
        <v>0</v>
      </c>
      <c r="P794" s="299" t="str">
        <f>VLOOKUP(H794,'3-Productie normen'!A:L,12,FALSE)</f>
        <v>B</v>
      </c>
      <c r="Q794" s="299"/>
      <c r="S794" s="300">
        <f t="shared" si="41"/>
        <v>3320.0000000000005</v>
      </c>
    </row>
    <row r="795" spans="1:19" ht="14.15" hidden="1" customHeight="1">
      <c r="A795" s="70">
        <v>795</v>
      </c>
      <c r="B795" s="416" t="s">
        <v>207</v>
      </c>
      <c r="C795" s="464" t="s">
        <v>613</v>
      </c>
      <c r="D795" s="464" t="s">
        <v>617</v>
      </c>
      <c r="E795" s="66" t="s">
        <v>587</v>
      </c>
      <c r="F795" s="465" t="s">
        <v>239</v>
      </c>
      <c r="G795" s="66" t="s">
        <v>411</v>
      </c>
      <c r="H795" s="285" t="s">
        <v>492</v>
      </c>
      <c r="I795" s="66" t="s">
        <v>70</v>
      </c>
      <c r="J795" s="66" t="s">
        <v>70</v>
      </c>
      <c r="K795" s="66">
        <v>7</v>
      </c>
      <c r="L795" s="297">
        <f t="shared" si="40"/>
        <v>0</v>
      </c>
      <c r="M795" s="219" t="s">
        <v>491</v>
      </c>
      <c r="N795" s="218">
        <f>IF(OR(M795="nio",M795="eigen dienst"),0,IF(M795&gt;0,M795*K795/O795,0))*VLOOKUP(B795,'2-Kosten per locatie'!$A$14:$C$34,3,FALSE)</f>
        <v>0</v>
      </c>
      <c r="O795" s="298">
        <f>IF(OR(M795="nio",M795="eigen dienst"),0,IF(M795&gt;0,VLOOKUP(H795,'3-Productie normen'!A:J,VLOOKUP(M795,'3-Productie normen'!$B$34:$C$35,2,FALSE),FALSE)))</f>
        <v>0</v>
      </c>
      <c r="P795" s="299">
        <f>VLOOKUP(H795,'3-Productie normen'!A:L,12,FALSE)</f>
        <v>0</v>
      </c>
      <c r="Q795" s="299"/>
      <c r="S795" s="300">
        <f t="shared" si="41"/>
        <v>0</v>
      </c>
    </row>
    <row r="796" spans="1:19" ht="14.15" customHeight="1">
      <c r="A796" s="70">
        <v>796</v>
      </c>
      <c r="B796" s="416" t="s">
        <v>207</v>
      </c>
      <c r="C796" s="464" t="s">
        <v>613</v>
      </c>
      <c r="D796" s="464" t="s">
        <v>617</v>
      </c>
      <c r="E796" s="66" t="s">
        <v>587</v>
      </c>
      <c r="F796" s="465" t="s">
        <v>240</v>
      </c>
      <c r="G796" s="66" t="s">
        <v>405</v>
      </c>
      <c r="H796" s="66" t="s">
        <v>39</v>
      </c>
      <c r="I796" s="66" t="s">
        <v>70</v>
      </c>
      <c r="J796" s="66" t="s">
        <v>70</v>
      </c>
      <c r="K796" s="66">
        <v>134.5</v>
      </c>
      <c r="L796" s="297">
        <f t="shared" si="40"/>
        <v>200</v>
      </c>
      <c r="M796" s="219">
        <v>200</v>
      </c>
      <c r="N796" s="218" t="e">
        <f>IF(OR(M796="nio",M796="eigen dienst"),0,IF(M796&gt;0,M796*K796/O796,0))*VLOOKUP(B796,'2-Kosten per locatie'!$A$14:$C$34,3,FALSE)</f>
        <v>#DIV/0!</v>
      </c>
      <c r="O796" s="298">
        <f>IF(OR(M796="nio",M796="eigen dienst"),0,IF(M796&gt;0,VLOOKUP(H796,'3-Productie normen'!A:J,VLOOKUP(M796,'3-Productie normen'!$B$34:$C$35,2,FALSE),FALSE)))</f>
        <v>0</v>
      </c>
      <c r="P796" s="299" t="str">
        <f>VLOOKUP(H796,'3-Productie normen'!A:L,12,FALSE)</f>
        <v>V</v>
      </c>
      <c r="Q796" s="299"/>
      <c r="S796" s="300">
        <f t="shared" si="41"/>
        <v>26900</v>
      </c>
    </row>
    <row r="797" spans="1:19" ht="14.15" customHeight="1">
      <c r="A797" s="70">
        <v>797</v>
      </c>
      <c r="B797" s="416" t="s">
        <v>207</v>
      </c>
      <c r="C797" s="464" t="s">
        <v>613</v>
      </c>
      <c r="D797" s="464" t="s">
        <v>617</v>
      </c>
      <c r="E797" s="66" t="s">
        <v>587</v>
      </c>
      <c r="F797" s="465" t="s">
        <v>241</v>
      </c>
      <c r="G797" s="66" t="s">
        <v>409</v>
      </c>
      <c r="H797" s="66" t="s">
        <v>35</v>
      </c>
      <c r="I797" s="66" t="s">
        <v>70</v>
      </c>
      <c r="J797" s="66" t="s">
        <v>70</v>
      </c>
      <c r="K797" s="66">
        <v>26.6</v>
      </c>
      <c r="L797" s="297">
        <f t="shared" si="40"/>
        <v>200</v>
      </c>
      <c r="M797" s="219">
        <v>200</v>
      </c>
      <c r="N797" s="218" t="e">
        <f>IF(OR(M797="nio",M797="eigen dienst"),0,IF(M797&gt;0,M797*K797/O797,0))*VLOOKUP(B797,'2-Kosten per locatie'!$A$14:$C$34,3,FALSE)</f>
        <v>#DIV/0!</v>
      </c>
      <c r="O797" s="298">
        <f>IF(OR(M797="nio",M797="eigen dienst"),0,IF(M797&gt;0,VLOOKUP(H797,'3-Productie normen'!A:J,VLOOKUP(M797,'3-Productie normen'!$B$34:$C$35,2,FALSE),FALSE)))</f>
        <v>0</v>
      </c>
      <c r="P797" s="299" t="str">
        <f>VLOOKUP(H797,'3-Productie normen'!A:L,12,FALSE)</f>
        <v>B</v>
      </c>
      <c r="Q797" s="299"/>
      <c r="S797" s="300">
        <f t="shared" si="41"/>
        <v>5320</v>
      </c>
    </row>
    <row r="798" spans="1:19" ht="14.15" customHeight="1">
      <c r="A798" s="70">
        <v>798</v>
      </c>
      <c r="B798" s="416" t="s">
        <v>207</v>
      </c>
      <c r="C798" s="464" t="s">
        <v>613</v>
      </c>
      <c r="D798" s="464" t="s">
        <v>617</v>
      </c>
      <c r="E798" s="66" t="s">
        <v>587</v>
      </c>
      <c r="F798" s="465" t="s">
        <v>242</v>
      </c>
      <c r="G798" s="66" t="s">
        <v>412</v>
      </c>
      <c r="H798" s="285" t="s">
        <v>41</v>
      </c>
      <c r="I798" s="66" t="s">
        <v>461</v>
      </c>
      <c r="J798" s="66" t="s">
        <v>200</v>
      </c>
      <c r="K798" s="66">
        <v>8.3000000000000007</v>
      </c>
      <c r="L798" s="297">
        <f t="shared" si="40"/>
        <v>200</v>
      </c>
      <c r="M798" s="219">
        <v>200</v>
      </c>
      <c r="N798" s="218" t="e">
        <f>IF(OR(M798="nio",M798="eigen dienst"),0,IF(M798&gt;0,M798*K798/O798,0))*VLOOKUP(B798,'2-Kosten per locatie'!$A$14:$C$34,3,FALSE)</f>
        <v>#DIV/0!</v>
      </c>
      <c r="O798" s="298">
        <f>IF(OR(M798="nio",M798="eigen dienst"),0,IF(M798&gt;0,VLOOKUP(H798,'3-Productie normen'!A:J,VLOOKUP(M798,'3-Productie normen'!$B$34:$C$35,2,FALSE),FALSE)))</f>
        <v>0</v>
      </c>
      <c r="P798" s="299" t="str">
        <f>VLOOKUP(H798,'3-Productie normen'!A:L,12,FALSE)</f>
        <v>V</v>
      </c>
      <c r="Q798" s="299"/>
      <c r="S798" s="300">
        <f t="shared" si="41"/>
        <v>1660.0000000000002</v>
      </c>
    </row>
    <row r="799" spans="1:19" ht="14.15" customHeight="1">
      <c r="A799" s="70">
        <v>799</v>
      </c>
      <c r="B799" s="416" t="s">
        <v>207</v>
      </c>
      <c r="C799" s="464" t="s">
        <v>613</v>
      </c>
      <c r="D799" s="464" t="s">
        <v>617</v>
      </c>
      <c r="E799" s="66" t="s">
        <v>587</v>
      </c>
      <c r="F799" s="465" t="s">
        <v>246</v>
      </c>
      <c r="G799" s="66" t="s">
        <v>407</v>
      </c>
      <c r="H799" s="66" t="s">
        <v>37</v>
      </c>
      <c r="I799" s="66" t="s">
        <v>463</v>
      </c>
      <c r="J799" s="66" t="s">
        <v>179</v>
      </c>
      <c r="K799" s="66">
        <v>7</v>
      </c>
      <c r="L799" s="297">
        <f t="shared" si="40"/>
        <v>200</v>
      </c>
      <c r="M799" s="219">
        <v>200</v>
      </c>
      <c r="N799" s="218" t="e">
        <f>IF(OR(M799="nio",M799="eigen dienst"),0,IF(M799&gt;0,M799*K799/O799,0))*VLOOKUP(B799,'2-Kosten per locatie'!$A$14:$C$34,3,FALSE)</f>
        <v>#DIV/0!</v>
      </c>
      <c r="O799" s="298">
        <f>IF(OR(M799="nio",M799="eigen dienst"),0,IF(M799&gt;0,VLOOKUP(H799,'3-Productie normen'!A:J,VLOOKUP(M799,'3-Productie normen'!$B$34:$C$35,2,FALSE),FALSE)))</f>
        <v>0</v>
      </c>
      <c r="P799" s="299" t="str">
        <f>VLOOKUP(H799,'3-Productie normen'!A:L,12,FALSE)</f>
        <v>S</v>
      </c>
      <c r="Q799" s="299"/>
      <c r="S799" s="300">
        <f t="shared" si="41"/>
        <v>1400</v>
      </c>
    </row>
    <row r="800" spans="1:19" ht="14.15" hidden="1" customHeight="1">
      <c r="A800" s="70">
        <v>800</v>
      </c>
      <c r="B800" s="416" t="s">
        <v>207</v>
      </c>
      <c r="C800" s="464" t="s">
        <v>613</v>
      </c>
      <c r="D800" s="464" t="s">
        <v>617</v>
      </c>
      <c r="E800" s="66" t="s">
        <v>587</v>
      </c>
      <c r="F800" s="465" t="s">
        <v>247</v>
      </c>
      <c r="G800" s="66" t="s">
        <v>411</v>
      </c>
      <c r="H800" s="285" t="s">
        <v>44</v>
      </c>
      <c r="I800" s="66" t="s">
        <v>70</v>
      </c>
      <c r="J800" s="66" t="s">
        <v>70</v>
      </c>
      <c r="K800" s="66"/>
      <c r="L800" s="297">
        <f t="shared" si="40"/>
        <v>0</v>
      </c>
      <c r="M800" s="219" t="s">
        <v>491</v>
      </c>
      <c r="N800" s="218">
        <f>IF(OR(M800="nio",M800="eigen dienst"),0,IF(M800&gt;0,M800*K800/O800,0))*VLOOKUP(B800,'2-Kosten per locatie'!$A$14:$C$34,3,FALSE)</f>
        <v>0</v>
      </c>
      <c r="O800" s="298">
        <f>IF(OR(M800="nio",M800="eigen dienst"),0,IF(M800&gt;0,VLOOKUP(H800,'3-Productie normen'!A:J,VLOOKUP(M800,'3-Productie normen'!$B$34:$C$35,2,FALSE),FALSE)))</f>
        <v>0</v>
      </c>
      <c r="P800" s="299" t="str">
        <f>VLOOKUP(H800,'3-Productie normen'!A:L,12,FALSE)</f>
        <v>V</v>
      </c>
      <c r="Q800" s="299"/>
      <c r="S800" s="300">
        <f t="shared" si="41"/>
        <v>0</v>
      </c>
    </row>
    <row r="801" spans="1:19" ht="14.15" customHeight="1">
      <c r="A801" s="70">
        <v>801</v>
      </c>
      <c r="B801" s="416" t="s">
        <v>207</v>
      </c>
      <c r="C801" s="464" t="s">
        <v>613</v>
      </c>
      <c r="D801" s="464" t="s">
        <v>617</v>
      </c>
      <c r="E801" s="66" t="s">
        <v>587</v>
      </c>
      <c r="F801" s="465" t="s">
        <v>248</v>
      </c>
      <c r="G801" s="66" t="s">
        <v>405</v>
      </c>
      <c r="H801" s="66" t="s">
        <v>39</v>
      </c>
      <c r="I801" s="66" t="s">
        <v>70</v>
      </c>
      <c r="J801" s="66" t="s">
        <v>70</v>
      </c>
      <c r="K801" s="66">
        <v>34.6</v>
      </c>
      <c r="L801" s="297">
        <f t="shared" si="40"/>
        <v>200</v>
      </c>
      <c r="M801" s="219">
        <v>200</v>
      </c>
      <c r="N801" s="218" t="e">
        <f>IF(OR(M801="nio",M801="eigen dienst"),0,IF(M801&gt;0,M801*K801/O801,0))*VLOOKUP(B801,'2-Kosten per locatie'!$A$14:$C$34,3,FALSE)</f>
        <v>#DIV/0!</v>
      </c>
      <c r="O801" s="298">
        <f>IF(OR(M801="nio",M801="eigen dienst"),0,IF(M801&gt;0,VLOOKUP(H801,'3-Productie normen'!A:J,VLOOKUP(M801,'3-Productie normen'!$B$34:$C$35,2,FALSE),FALSE)))</f>
        <v>0</v>
      </c>
      <c r="P801" s="299" t="str">
        <f>VLOOKUP(H801,'3-Productie normen'!A:L,12,FALSE)</f>
        <v>V</v>
      </c>
      <c r="Q801" s="299"/>
      <c r="S801" s="300">
        <f t="shared" si="41"/>
        <v>6920</v>
      </c>
    </row>
    <row r="802" spans="1:19" ht="14.15" customHeight="1">
      <c r="A802" s="70">
        <v>802</v>
      </c>
      <c r="B802" s="416" t="s">
        <v>207</v>
      </c>
      <c r="C802" s="464" t="s">
        <v>613</v>
      </c>
      <c r="D802" s="464" t="s">
        <v>617</v>
      </c>
      <c r="E802" s="66" t="s">
        <v>587</v>
      </c>
      <c r="F802" s="465" t="s">
        <v>249</v>
      </c>
      <c r="G802" s="66" t="s">
        <v>408</v>
      </c>
      <c r="H802" s="66" t="s">
        <v>469</v>
      </c>
      <c r="I802" s="66" t="s">
        <v>70</v>
      </c>
      <c r="J802" s="66" t="s">
        <v>70</v>
      </c>
      <c r="K802" s="66">
        <v>56.2</v>
      </c>
      <c r="L802" s="297">
        <f t="shared" si="40"/>
        <v>200</v>
      </c>
      <c r="M802" s="219">
        <v>200</v>
      </c>
      <c r="N802" s="218" t="e">
        <f>IF(OR(M802="nio",M802="eigen dienst"),0,IF(M802&gt;0,M802*K802/O802,0))*VLOOKUP(B802,'2-Kosten per locatie'!$A$14:$C$34,3,FALSE)</f>
        <v>#DIV/0!</v>
      </c>
      <c r="O802" s="298">
        <f>IF(OR(M802="nio",M802="eigen dienst"),0,IF(M802&gt;0,VLOOKUP(H802,'3-Productie normen'!A:J,VLOOKUP(M802,'3-Productie normen'!$B$34:$C$35,2,FALSE),FALSE)))</f>
        <v>0</v>
      </c>
      <c r="P802" s="299" t="str">
        <f>VLOOKUP(H802,'3-Productie normen'!A:L,12,FALSE)</f>
        <v>L</v>
      </c>
      <c r="Q802" s="299"/>
      <c r="S802" s="300">
        <f t="shared" si="41"/>
        <v>11240</v>
      </c>
    </row>
    <row r="803" spans="1:19" ht="14.15" customHeight="1">
      <c r="A803" s="70">
        <v>803</v>
      </c>
      <c r="B803" s="416" t="s">
        <v>207</v>
      </c>
      <c r="C803" s="464" t="s">
        <v>613</v>
      </c>
      <c r="D803" s="464" t="s">
        <v>617</v>
      </c>
      <c r="E803" s="66" t="s">
        <v>587</v>
      </c>
      <c r="F803" s="465" t="s">
        <v>250</v>
      </c>
      <c r="G803" s="66" t="s">
        <v>408</v>
      </c>
      <c r="H803" s="66" t="s">
        <v>469</v>
      </c>
      <c r="I803" s="66" t="s">
        <v>70</v>
      </c>
      <c r="J803" s="66" t="s">
        <v>70</v>
      </c>
      <c r="K803" s="66">
        <v>56.2</v>
      </c>
      <c r="L803" s="297">
        <f t="shared" si="40"/>
        <v>200</v>
      </c>
      <c r="M803" s="219">
        <v>200</v>
      </c>
      <c r="N803" s="218" t="e">
        <f>IF(OR(M803="nio",M803="eigen dienst"),0,IF(M803&gt;0,M803*K803/O803,0))*VLOOKUP(B803,'2-Kosten per locatie'!$A$14:$C$34,3,FALSE)</f>
        <v>#DIV/0!</v>
      </c>
      <c r="O803" s="298">
        <f>IF(OR(M803="nio",M803="eigen dienst"),0,IF(M803&gt;0,VLOOKUP(H803,'3-Productie normen'!A:J,VLOOKUP(M803,'3-Productie normen'!$B$34:$C$35,2,FALSE),FALSE)))</f>
        <v>0</v>
      </c>
      <c r="P803" s="299" t="str">
        <f>VLOOKUP(H803,'3-Productie normen'!A:L,12,FALSE)</f>
        <v>L</v>
      </c>
      <c r="Q803" s="299"/>
      <c r="S803" s="300">
        <f t="shared" si="41"/>
        <v>11240</v>
      </c>
    </row>
    <row r="804" spans="1:19" ht="14.15" customHeight="1">
      <c r="A804" s="70">
        <v>804</v>
      </c>
      <c r="B804" s="416" t="s">
        <v>207</v>
      </c>
      <c r="C804" s="464" t="s">
        <v>613</v>
      </c>
      <c r="D804" s="464" t="s">
        <v>617</v>
      </c>
      <c r="E804" s="66" t="s">
        <v>587</v>
      </c>
      <c r="F804" s="465" t="s">
        <v>251</v>
      </c>
      <c r="G804" s="66" t="s">
        <v>47</v>
      </c>
      <c r="H804" s="285" t="s">
        <v>47</v>
      </c>
      <c r="I804" s="66" t="s">
        <v>460</v>
      </c>
      <c r="J804" s="66" t="s">
        <v>201</v>
      </c>
      <c r="K804" s="66">
        <v>10.199999999999999</v>
      </c>
      <c r="L804" s="297">
        <f t="shared" si="40"/>
        <v>200</v>
      </c>
      <c r="M804" s="219">
        <v>200</v>
      </c>
      <c r="N804" s="218" t="e">
        <f>IF(OR(M804="nio",M804="eigen dienst"),0,IF(M804&gt;0,M804*K804/O804,0))*VLOOKUP(B804,'2-Kosten per locatie'!$A$14:$C$34,3,FALSE)</f>
        <v>#DIV/0!</v>
      </c>
      <c r="O804" s="298">
        <f>IF(OR(M804="nio",M804="eigen dienst"),0,IF(M804&gt;0,VLOOKUP(H804,'3-Productie normen'!A:J,VLOOKUP(M804,'3-Productie normen'!$B$34:$C$35,2,FALSE),FALSE)))</f>
        <v>0</v>
      </c>
      <c r="P804" s="299" t="str">
        <f>VLOOKUP(H804,'3-Productie normen'!A:L,12,FALSE)</f>
        <v>V</v>
      </c>
      <c r="Q804" s="299"/>
      <c r="S804" s="300">
        <f t="shared" si="41"/>
        <v>2039.9999999999998</v>
      </c>
    </row>
    <row r="805" spans="1:19" ht="14.15" customHeight="1">
      <c r="A805" s="70">
        <v>805</v>
      </c>
      <c r="B805" s="416" t="s">
        <v>207</v>
      </c>
      <c r="C805" s="464" t="s">
        <v>613</v>
      </c>
      <c r="D805" s="464" t="s">
        <v>617</v>
      </c>
      <c r="E805" s="66" t="s">
        <v>587</v>
      </c>
      <c r="F805" s="465" t="s">
        <v>252</v>
      </c>
      <c r="G805" s="66" t="s">
        <v>408</v>
      </c>
      <c r="H805" s="66" t="s">
        <v>469</v>
      </c>
      <c r="I805" s="66" t="s">
        <v>70</v>
      </c>
      <c r="J805" s="66" t="s">
        <v>70</v>
      </c>
      <c r="K805" s="66">
        <v>72.599999999999994</v>
      </c>
      <c r="L805" s="297">
        <f t="shared" si="40"/>
        <v>200</v>
      </c>
      <c r="M805" s="219">
        <v>200</v>
      </c>
      <c r="N805" s="218" t="e">
        <f>IF(OR(M805="nio",M805="eigen dienst"),0,IF(M805&gt;0,M805*K805/O805,0))*VLOOKUP(B805,'2-Kosten per locatie'!$A$14:$C$34,3,FALSE)</f>
        <v>#DIV/0!</v>
      </c>
      <c r="O805" s="298">
        <f>IF(OR(M805="nio",M805="eigen dienst"),0,IF(M805&gt;0,VLOOKUP(H805,'3-Productie normen'!A:J,VLOOKUP(M805,'3-Productie normen'!$B$34:$C$35,2,FALSE),FALSE)))</f>
        <v>0</v>
      </c>
      <c r="P805" s="299" t="str">
        <f>VLOOKUP(H805,'3-Productie normen'!A:L,12,FALSE)</f>
        <v>L</v>
      </c>
      <c r="Q805" s="299"/>
      <c r="S805" s="300">
        <f t="shared" si="41"/>
        <v>14519.999999999998</v>
      </c>
    </row>
    <row r="806" spans="1:19" ht="14.15" customHeight="1">
      <c r="A806" s="70">
        <v>806</v>
      </c>
      <c r="B806" s="416" t="s">
        <v>207</v>
      </c>
      <c r="C806" s="464" t="s">
        <v>613</v>
      </c>
      <c r="D806" s="464" t="s">
        <v>617</v>
      </c>
      <c r="E806" s="66" t="s">
        <v>587</v>
      </c>
      <c r="F806" s="465" t="s">
        <v>253</v>
      </c>
      <c r="G806" s="66" t="s">
        <v>408</v>
      </c>
      <c r="H806" s="66" t="s">
        <v>469</v>
      </c>
      <c r="I806" s="66" t="s">
        <v>70</v>
      </c>
      <c r="J806" s="66" t="s">
        <v>70</v>
      </c>
      <c r="K806" s="66">
        <v>72.599999999999994</v>
      </c>
      <c r="L806" s="297">
        <f t="shared" si="40"/>
        <v>200</v>
      </c>
      <c r="M806" s="219">
        <v>200</v>
      </c>
      <c r="N806" s="218" t="e">
        <f>IF(OR(M806="nio",M806="eigen dienst"),0,IF(M806&gt;0,M806*K806/O806,0))*VLOOKUP(B806,'2-Kosten per locatie'!$A$14:$C$34,3,FALSE)</f>
        <v>#DIV/0!</v>
      </c>
      <c r="O806" s="298">
        <f>IF(OR(M806="nio",M806="eigen dienst"),0,IF(M806&gt;0,VLOOKUP(H806,'3-Productie normen'!A:J,VLOOKUP(M806,'3-Productie normen'!$B$34:$C$35,2,FALSE),FALSE)))</f>
        <v>0</v>
      </c>
      <c r="P806" s="299" t="str">
        <f>VLOOKUP(H806,'3-Productie normen'!A:L,12,FALSE)</f>
        <v>L</v>
      </c>
      <c r="Q806" s="299"/>
      <c r="S806" s="300">
        <f t="shared" si="41"/>
        <v>14519.999999999998</v>
      </c>
    </row>
    <row r="807" spans="1:19" ht="14.15" customHeight="1">
      <c r="A807" s="70">
        <v>807</v>
      </c>
      <c r="B807" s="416" t="s">
        <v>207</v>
      </c>
      <c r="C807" s="464" t="s">
        <v>613</v>
      </c>
      <c r="D807" s="464" t="s">
        <v>617</v>
      </c>
      <c r="E807" s="66" t="s">
        <v>587</v>
      </c>
      <c r="F807" s="465" t="s">
        <v>555</v>
      </c>
      <c r="G807" s="66" t="s">
        <v>409</v>
      </c>
      <c r="H807" s="66" t="s">
        <v>35</v>
      </c>
      <c r="I807" s="66" t="s">
        <v>70</v>
      </c>
      <c r="J807" s="66" t="s">
        <v>70</v>
      </c>
      <c r="K807" s="66">
        <v>24.6</v>
      </c>
      <c r="L807" s="297">
        <f t="shared" si="40"/>
        <v>200</v>
      </c>
      <c r="M807" s="219">
        <v>200</v>
      </c>
      <c r="N807" s="218" t="e">
        <f>IF(OR(M807="nio",M807="eigen dienst"),0,IF(M807&gt;0,M807*K807/O807,0))*VLOOKUP(B807,'2-Kosten per locatie'!$A$14:$C$34,3,FALSE)</f>
        <v>#DIV/0!</v>
      </c>
      <c r="O807" s="298">
        <f>IF(OR(M807="nio",M807="eigen dienst"),0,IF(M807&gt;0,VLOOKUP(H807,'3-Productie normen'!A:J,VLOOKUP(M807,'3-Productie normen'!$B$34:$C$35,2,FALSE),FALSE)))</f>
        <v>0</v>
      </c>
      <c r="P807" s="299" t="str">
        <f>VLOOKUP(H807,'3-Productie normen'!A:L,12,FALSE)</f>
        <v>B</v>
      </c>
      <c r="Q807" s="299"/>
      <c r="S807" s="300">
        <f t="shared" si="41"/>
        <v>4920</v>
      </c>
    </row>
    <row r="808" spans="1:19" ht="14.15" customHeight="1">
      <c r="A808" s="70">
        <v>808</v>
      </c>
      <c r="B808" s="416" t="s">
        <v>207</v>
      </c>
      <c r="C808" s="464" t="s">
        <v>613</v>
      </c>
      <c r="D808" s="464" t="s">
        <v>617</v>
      </c>
      <c r="E808" s="66" t="s">
        <v>587</v>
      </c>
      <c r="F808" s="465" t="s">
        <v>556</v>
      </c>
      <c r="G808" s="66" t="s">
        <v>409</v>
      </c>
      <c r="H808" s="66" t="s">
        <v>35</v>
      </c>
      <c r="I808" s="66" t="s">
        <v>70</v>
      </c>
      <c r="J808" s="66" t="s">
        <v>70</v>
      </c>
      <c r="K808" s="66">
        <v>12.2</v>
      </c>
      <c r="L808" s="297">
        <f t="shared" si="40"/>
        <v>200</v>
      </c>
      <c r="M808" s="219">
        <v>200</v>
      </c>
      <c r="N808" s="218" t="e">
        <f>IF(OR(M808="nio",M808="eigen dienst"),0,IF(M808&gt;0,M808*K808/O808,0))*VLOOKUP(B808,'2-Kosten per locatie'!$A$14:$C$34,3,FALSE)</f>
        <v>#DIV/0!</v>
      </c>
      <c r="O808" s="298">
        <f>IF(OR(M808="nio",M808="eigen dienst"),0,IF(M808&gt;0,VLOOKUP(H808,'3-Productie normen'!A:J,VLOOKUP(M808,'3-Productie normen'!$B$34:$C$35,2,FALSE),FALSE)))</f>
        <v>0</v>
      </c>
      <c r="P808" s="299" t="str">
        <f>VLOOKUP(H808,'3-Productie normen'!A:L,12,FALSE)</f>
        <v>B</v>
      </c>
      <c r="Q808" s="299"/>
      <c r="S808" s="300">
        <f t="shared" si="41"/>
        <v>2440</v>
      </c>
    </row>
    <row r="809" spans="1:19" ht="14.15" customHeight="1">
      <c r="A809" s="70">
        <v>809</v>
      </c>
      <c r="B809" s="416" t="s">
        <v>207</v>
      </c>
      <c r="C809" s="464" t="s">
        <v>613</v>
      </c>
      <c r="D809" s="464" t="s">
        <v>617</v>
      </c>
      <c r="E809" s="66" t="s">
        <v>587</v>
      </c>
      <c r="F809" s="465" t="s">
        <v>255</v>
      </c>
      <c r="G809" s="66" t="s">
        <v>407</v>
      </c>
      <c r="H809" s="66" t="s">
        <v>37</v>
      </c>
      <c r="I809" s="66" t="s">
        <v>463</v>
      </c>
      <c r="J809" s="66" t="s">
        <v>179</v>
      </c>
      <c r="K809" s="66">
        <v>8.6</v>
      </c>
      <c r="L809" s="297">
        <f t="shared" si="40"/>
        <v>200</v>
      </c>
      <c r="M809" s="219">
        <v>200</v>
      </c>
      <c r="N809" s="218" t="e">
        <f>IF(OR(M809="nio",M809="eigen dienst"),0,IF(M809&gt;0,M809*K809/O809,0))*VLOOKUP(B809,'2-Kosten per locatie'!$A$14:$C$34,3,FALSE)</f>
        <v>#DIV/0!</v>
      </c>
      <c r="O809" s="298">
        <f>IF(OR(M809="nio",M809="eigen dienst"),0,IF(M809&gt;0,VLOOKUP(H809,'3-Productie normen'!A:J,VLOOKUP(M809,'3-Productie normen'!$B$34:$C$35,2,FALSE),FALSE)))</f>
        <v>0</v>
      </c>
      <c r="P809" s="299" t="str">
        <f>VLOOKUP(H809,'3-Productie normen'!A:L,12,FALSE)</f>
        <v>S</v>
      </c>
      <c r="Q809" s="299"/>
      <c r="S809" s="300">
        <f t="shared" si="41"/>
        <v>1720</v>
      </c>
    </row>
    <row r="810" spans="1:19" ht="14.15" customHeight="1">
      <c r="A810" s="70">
        <v>810</v>
      </c>
      <c r="B810" s="416" t="s">
        <v>207</v>
      </c>
      <c r="C810" s="464" t="s">
        <v>613</v>
      </c>
      <c r="D810" s="464" t="s">
        <v>617</v>
      </c>
      <c r="E810" s="66" t="s">
        <v>587</v>
      </c>
      <c r="F810" s="465" t="s">
        <v>256</v>
      </c>
      <c r="G810" s="66" t="s">
        <v>409</v>
      </c>
      <c r="H810" s="66" t="s">
        <v>35</v>
      </c>
      <c r="I810" s="66" t="s">
        <v>70</v>
      </c>
      <c r="J810" s="66" t="s">
        <v>70</v>
      </c>
      <c r="K810" s="66">
        <v>26.6</v>
      </c>
      <c r="L810" s="297">
        <f t="shared" si="40"/>
        <v>200</v>
      </c>
      <c r="M810" s="219">
        <v>200</v>
      </c>
      <c r="N810" s="218" t="e">
        <f>IF(OR(M810="nio",M810="eigen dienst"),0,IF(M810&gt;0,M810*K810/O810,0))*VLOOKUP(B810,'2-Kosten per locatie'!$A$14:$C$34,3,FALSE)</f>
        <v>#DIV/0!</v>
      </c>
      <c r="O810" s="298">
        <f>IF(OR(M810="nio",M810="eigen dienst"),0,IF(M810&gt;0,VLOOKUP(H810,'3-Productie normen'!A:J,VLOOKUP(M810,'3-Productie normen'!$B$34:$C$35,2,FALSE),FALSE)))</f>
        <v>0</v>
      </c>
      <c r="P810" s="299" t="str">
        <f>VLOOKUP(H810,'3-Productie normen'!A:L,12,FALSE)</f>
        <v>B</v>
      </c>
      <c r="Q810" s="299"/>
      <c r="S810" s="300">
        <f t="shared" si="41"/>
        <v>5320</v>
      </c>
    </row>
    <row r="811" spans="1:19" ht="14.15" customHeight="1">
      <c r="A811" s="70">
        <v>811</v>
      </c>
      <c r="B811" s="416" t="s">
        <v>207</v>
      </c>
      <c r="C811" s="464" t="s">
        <v>613</v>
      </c>
      <c r="D811" s="464" t="s">
        <v>617</v>
      </c>
      <c r="E811" s="66" t="s">
        <v>587</v>
      </c>
      <c r="F811" s="465" t="s">
        <v>257</v>
      </c>
      <c r="G811" s="66" t="s">
        <v>405</v>
      </c>
      <c r="H811" s="66" t="s">
        <v>39</v>
      </c>
      <c r="I811" s="66" t="s">
        <v>70</v>
      </c>
      <c r="J811" s="66" t="s">
        <v>70</v>
      </c>
      <c r="K811" s="66">
        <v>77.3</v>
      </c>
      <c r="L811" s="297">
        <f t="shared" si="40"/>
        <v>200</v>
      </c>
      <c r="M811" s="219">
        <v>200</v>
      </c>
      <c r="N811" s="218" t="e">
        <f>IF(OR(M811="nio",M811="eigen dienst"),0,IF(M811&gt;0,M811*K811/O811,0))*VLOOKUP(B811,'2-Kosten per locatie'!$A$14:$C$34,3,FALSE)</f>
        <v>#DIV/0!</v>
      </c>
      <c r="O811" s="298">
        <f>IF(OR(M811="nio",M811="eigen dienst"),0,IF(M811&gt;0,VLOOKUP(H811,'3-Productie normen'!A:J,VLOOKUP(M811,'3-Productie normen'!$B$34:$C$35,2,FALSE),FALSE)))</f>
        <v>0</v>
      </c>
      <c r="P811" s="299" t="str">
        <f>VLOOKUP(H811,'3-Productie normen'!A:L,12,FALSE)</f>
        <v>V</v>
      </c>
      <c r="Q811" s="299"/>
      <c r="S811" s="300">
        <f t="shared" si="41"/>
        <v>15460</v>
      </c>
    </row>
    <row r="812" spans="1:19" ht="14.15" customHeight="1">
      <c r="A812" s="70">
        <v>812</v>
      </c>
      <c r="B812" s="416" t="s">
        <v>207</v>
      </c>
      <c r="C812" s="464" t="s">
        <v>613</v>
      </c>
      <c r="D812" s="464" t="s">
        <v>617</v>
      </c>
      <c r="E812" s="66" t="s">
        <v>587</v>
      </c>
      <c r="F812" s="465" t="s">
        <v>258</v>
      </c>
      <c r="G812" s="66" t="s">
        <v>407</v>
      </c>
      <c r="H812" s="66" t="s">
        <v>37</v>
      </c>
      <c r="I812" s="66" t="s">
        <v>463</v>
      </c>
      <c r="J812" s="66" t="s">
        <v>179</v>
      </c>
      <c r="K812" s="66">
        <v>8.9</v>
      </c>
      <c r="L812" s="297">
        <f t="shared" si="40"/>
        <v>200</v>
      </c>
      <c r="M812" s="219">
        <v>200</v>
      </c>
      <c r="N812" s="218" t="e">
        <f>IF(OR(M812="nio",M812="eigen dienst"),0,IF(M812&gt;0,M812*K812/O812,0))*VLOOKUP(B812,'2-Kosten per locatie'!$A$14:$C$34,3,FALSE)</f>
        <v>#DIV/0!</v>
      </c>
      <c r="O812" s="298">
        <f>IF(OR(M812="nio",M812="eigen dienst"),0,IF(M812&gt;0,VLOOKUP(H812,'3-Productie normen'!A:J,VLOOKUP(M812,'3-Productie normen'!$B$34:$C$35,2,FALSE),FALSE)))</f>
        <v>0</v>
      </c>
      <c r="P812" s="299" t="str">
        <f>VLOOKUP(H812,'3-Productie normen'!A:L,12,FALSE)</f>
        <v>S</v>
      </c>
      <c r="Q812" s="299"/>
      <c r="S812" s="300">
        <f t="shared" si="41"/>
        <v>1780</v>
      </c>
    </row>
    <row r="813" spans="1:19" ht="14.15" customHeight="1">
      <c r="A813" s="70">
        <v>813</v>
      </c>
      <c r="B813" s="416" t="s">
        <v>207</v>
      </c>
      <c r="C813" s="464" t="s">
        <v>613</v>
      </c>
      <c r="D813" s="464" t="s">
        <v>617</v>
      </c>
      <c r="E813" s="66" t="s">
        <v>587</v>
      </c>
      <c r="F813" s="465" t="s">
        <v>259</v>
      </c>
      <c r="G813" s="66" t="s">
        <v>407</v>
      </c>
      <c r="H813" s="66" t="s">
        <v>37</v>
      </c>
      <c r="I813" s="66" t="s">
        <v>463</v>
      </c>
      <c r="J813" s="66" t="s">
        <v>179</v>
      </c>
      <c r="K813" s="66">
        <v>8.9</v>
      </c>
      <c r="L813" s="297">
        <f t="shared" si="40"/>
        <v>200</v>
      </c>
      <c r="M813" s="219">
        <v>200</v>
      </c>
      <c r="N813" s="218" t="e">
        <f>IF(OR(M813="nio",M813="eigen dienst"),0,IF(M813&gt;0,M813*K813/O813,0))*VLOOKUP(B813,'2-Kosten per locatie'!$A$14:$C$34,3,FALSE)</f>
        <v>#DIV/0!</v>
      </c>
      <c r="O813" s="298">
        <f>IF(OR(M813="nio",M813="eigen dienst"),0,IF(M813&gt;0,VLOOKUP(H813,'3-Productie normen'!A:J,VLOOKUP(M813,'3-Productie normen'!$B$34:$C$35,2,FALSE),FALSE)))</f>
        <v>0</v>
      </c>
      <c r="P813" s="299" t="str">
        <f>VLOOKUP(H813,'3-Productie normen'!A:L,12,FALSE)</f>
        <v>S</v>
      </c>
      <c r="Q813" s="299"/>
      <c r="S813" s="300">
        <f t="shared" si="41"/>
        <v>1780</v>
      </c>
    </row>
    <row r="814" spans="1:19" ht="14.15" customHeight="1">
      <c r="A814" s="70">
        <v>814</v>
      </c>
      <c r="B814" s="416" t="s">
        <v>207</v>
      </c>
      <c r="C814" s="464" t="s">
        <v>613</v>
      </c>
      <c r="D814" s="464" t="s">
        <v>617</v>
      </c>
      <c r="E814" s="66" t="s">
        <v>587</v>
      </c>
      <c r="F814" s="465" t="s">
        <v>260</v>
      </c>
      <c r="G814" s="66" t="s">
        <v>408</v>
      </c>
      <c r="H814" s="66" t="s">
        <v>469</v>
      </c>
      <c r="I814" s="66" t="s">
        <v>70</v>
      </c>
      <c r="J814" s="66" t="s">
        <v>70</v>
      </c>
      <c r="K814" s="66">
        <v>56.2</v>
      </c>
      <c r="L814" s="297">
        <f t="shared" si="40"/>
        <v>200</v>
      </c>
      <c r="M814" s="219">
        <v>200</v>
      </c>
      <c r="N814" s="218" t="e">
        <f>IF(OR(M814="nio",M814="eigen dienst"),0,IF(M814&gt;0,M814*K814/O814,0))*VLOOKUP(B814,'2-Kosten per locatie'!$A$14:$C$34,3,FALSE)</f>
        <v>#DIV/0!</v>
      </c>
      <c r="O814" s="298">
        <f>IF(OR(M814="nio",M814="eigen dienst"),0,IF(M814&gt;0,VLOOKUP(H814,'3-Productie normen'!A:J,VLOOKUP(M814,'3-Productie normen'!$B$34:$C$35,2,FALSE),FALSE)))</f>
        <v>0</v>
      </c>
      <c r="P814" s="299" t="str">
        <f>VLOOKUP(H814,'3-Productie normen'!A:L,12,FALSE)</f>
        <v>L</v>
      </c>
      <c r="Q814" s="299"/>
      <c r="S814" s="300">
        <f t="shared" si="41"/>
        <v>11240</v>
      </c>
    </row>
    <row r="815" spans="1:19" ht="14.15" customHeight="1">
      <c r="A815" s="70">
        <v>815</v>
      </c>
      <c r="B815" s="416" t="s">
        <v>207</v>
      </c>
      <c r="C815" s="464" t="s">
        <v>613</v>
      </c>
      <c r="D815" s="464" t="s">
        <v>617</v>
      </c>
      <c r="E815" s="66" t="s">
        <v>587</v>
      </c>
      <c r="F815" s="465" t="s">
        <v>261</v>
      </c>
      <c r="G815" s="66" t="s">
        <v>408</v>
      </c>
      <c r="H815" s="66" t="s">
        <v>469</v>
      </c>
      <c r="I815" s="66" t="s">
        <v>70</v>
      </c>
      <c r="J815" s="66" t="s">
        <v>70</v>
      </c>
      <c r="K815" s="66">
        <v>56.2</v>
      </c>
      <c r="L815" s="297">
        <f t="shared" si="40"/>
        <v>200</v>
      </c>
      <c r="M815" s="219">
        <v>200</v>
      </c>
      <c r="N815" s="218" t="e">
        <f>IF(OR(M815="nio",M815="eigen dienst"),0,IF(M815&gt;0,M815*K815/O815,0))*VLOOKUP(B815,'2-Kosten per locatie'!$A$14:$C$34,3,FALSE)</f>
        <v>#DIV/0!</v>
      </c>
      <c r="O815" s="298">
        <f>IF(OR(M815="nio",M815="eigen dienst"),0,IF(M815&gt;0,VLOOKUP(H815,'3-Productie normen'!A:J,VLOOKUP(M815,'3-Productie normen'!$B$34:$C$35,2,FALSE),FALSE)))</f>
        <v>0</v>
      </c>
      <c r="P815" s="299" t="str">
        <f>VLOOKUP(H815,'3-Productie normen'!A:L,12,FALSE)</f>
        <v>L</v>
      </c>
      <c r="Q815" s="299"/>
      <c r="S815" s="300">
        <f t="shared" si="41"/>
        <v>11240</v>
      </c>
    </row>
    <row r="816" spans="1:19" ht="14.15" customHeight="1">
      <c r="A816" s="70">
        <v>816</v>
      </c>
      <c r="B816" s="416" t="s">
        <v>207</v>
      </c>
      <c r="C816" s="464" t="s">
        <v>613</v>
      </c>
      <c r="D816" s="464" t="s">
        <v>617</v>
      </c>
      <c r="E816" s="66" t="s">
        <v>587</v>
      </c>
      <c r="F816" s="465" t="s">
        <v>262</v>
      </c>
      <c r="G816" s="66" t="s">
        <v>408</v>
      </c>
      <c r="H816" s="66" t="s">
        <v>469</v>
      </c>
      <c r="I816" s="66" t="s">
        <v>70</v>
      </c>
      <c r="J816" s="66" t="s">
        <v>70</v>
      </c>
      <c r="K816" s="66">
        <v>56.2</v>
      </c>
      <c r="L816" s="297">
        <f t="shared" si="40"/>
        <v>200</v>
      </c>
      <c r="M816" s="219">
        <v>200</v>
      </c>
      <c r="N816" s="218" t="e">
        <f>IF(OR(M816="nio",M816="eigen dienst"),0,IF(M816&gt;0,M816*K816/O816,0))*VLOOKUP(B816,'2-Kosten per locatie'!$A$14:$C$34,3,FALSE)</f>
        <v>#DIV/0!</v>
      </c>
      <c r="O816" s="298">
        <f>IF(OR(M816="nio",M816="eigen dienst"),0,IF(M816&gt;0,VLOOKUP(H816,'3-Productie normen'!A:J,VLOOKUP(M816,'3-Productie normen'!$B$34:$C$35,2,FALSE),FALSE)))</f>
        <v>0</v>
      </c>
      <c r="P816" s="299" t="str">
        <f>VLOOKUP(H816,'3-Productie normen'!A:L,12,FALSE)</f>
        <v>L</v>
      </c>
      <c r="Q816" s="299"/>
      <c r="S816" s="300">
        <f t="shared" si="41"/>
        <v>11240</v>
      </c>
    </row>
    <row r="817" spans="1:19" ht="14.15" customHeight="1">
      <c r="A817" s="70">
        <v>817</v>
      </c>
      <c r="B817" s="416" t="s">
        <v>207</v>
      </c>
      <c r="C817" s="464" t="s">
        <v>613</v>
      </c>
      <c r="D817" s="464" t="s">
        <v>617</v>
      </c>
      <c r="E817" s="66" t="s">
        <v>587</v>
      </c>
      <c r="F817" s="465" t="s">
        <v>263</v>
      </c>
      <c r="G817" s="66" t="s">
        <v>408</v>
      </c>
      <c r="H817" s="66" t="s">
        <v>469</v>
      </c>
      <c r="I817" s="66" t="s">
        <v>70</v>
      </c>
      <c r="J817" s="66" t="s">
        <v>70</v>
      </c>
      <c r="K817" s="66">
        <v>56.2</v>
      </c>
      <c r="L817" s="297">
        <f t="shared" si="40"/>
        <v>200</v>
      </c>
      <c r="M817" s="219">
        <v>200</v>
      </c>
      <c r="N817" s="218" t="e">
        <f>IF(OR(M817="nio",M817="eigen dienst"),0,IF(M817&gt;0,M817*K817/O817,0))*VLOOKUP(B817,'2-Kosten per locatie'!$A$14:$C$34,3,FALSE)</f>
        <v>#DIV/0!</v>
      </c>
      <c r="O817" s="298">
        <f>IF(OR(M817="nio",M817="eigen dienst"),0,IF(M817&gt;0,VLOOKUP(H817,'3-Productie normen'!A:J,VLOOKUP(M817,'3-Productie normen'!$B$34:$C$35,2,FALSE),FALSE)))</f>
        <v>0</v>
      </c>
      <c r="P817" s="299" t="str">
        <f>VLOOKUP(H817,'3-Productie normen'!A:L,12,FALSE)</f>
        <v>L</v>
      </c>
      <c r="Q817" s="299"/>
      <c r="S817" s="300">
        <f t="shared" si="41"/>
        <v>11240</v>
      </c>
    </row>
    <row r="818" spans="1:19" ht="14.15" customHeight="1">
      <c r="A818" s="70">
        <v>818</v>
      </c>
      <c r="B818" s="416" t="s">
        <v>207</v>
      </c>
      <c r="C818" s="464" t="s">
        <v>613</v>
      </c>
      <c r="D818" s="464" t="s">
        <v>617</v>
      </c>
      <c r="E818" s="66" t="s">
        <v>587</v>
      </c>
      <c r="F818" s="465" t="s">
        <v>264</v>
      </c>
      <c r="G818" s="66" t="s">
        <v>408</v>
      </c>
      <c r="H818" s="66" t="s">
        <v>469</v>
      </c>
      <c r="I818" s="66" t="s">
        <v>70</v>
      </c>
      <c r="J818" s="66" t="s">
        <v>70</v>
      </c>
      <c r="K818" s="66">
        <v>57.1</v>
      </c>
      <c r="L818" s="297">
        <f t="shared" si="40"/>
        <v>200</v>
      </c>
      <c r="M818" s="219">
        <v>200</v>
      </c>
      <c r="N818" s="218" t="e">
        <f>IF(OR(M818="nio",M818="eigen dienst"),0,IF(M818&gt;0,M818*K818/O818,0))*VLOOKUP(B818,'2-Kosten per locatie'!$A$14:$C$34,3,FALSE)</f>
        <v>#DIV/0!</v>
      </c>
      <c r="O818" s="298">
        <f>IF(OR(M818="nio",M818="eigen dienst"),0,IF(M818&gt;0,VLOOKUP(H818,'3-Productie normen'!A:J,VLOOKUP(M818,'3-Productie normen'!$B$34:$C$35,2,FALSE),FALSE)))</f>
        <v>0</v>
      </c>
      <c r="P818" s="299" t="str">
        <f>VLOOKUP(H818,'3-Productie normen'!A:L,12,FALSE)</f>
        <v>L</v>
      </c>
      <c r="Q818" s="299"/>
      <c r="S818" s="300">
        <f t="shared" si="41"/>
        <v>11420</v>
      </c>
    </row>
    <row r="819" spans="1:19" ht="14.15" hidden="1" customHeight="1">
      <c r="A819" s="70">
        <v>819</v>
      </c>
      <c r="B819" s="416" t="s">
        <v>207</v>
      </c>
      <c r="C819" s="464" t="s">
        <v>613</v>
      </c>
      <c r="D819" s="464" t="s">
        <v>617</v>
      </c>
      <c r="E819" s="66" t="s">
        <v>587</v>
      </c>
      <c r="F819" s="465" t="s">
        <v>270</v>
      </c>
      <c r="G819" s="66" t="s">
        <v>411</v>
      </c>
      <c r="H819" s="285" t="s">
        <v>492</v>
      </c>
      <c r="I819" s="66" t="s">
        <v>70</v>
      </c>
      <c r="J819" s="66" t="s">
        <v>70</v>
      </c>
      <c r="K819" s="66"/>
      <c r="L819" s="297">
        <f t="shared" si="40"/>
        <v>0</v>
      </c>
      <c r="M819" s="219" t="s">
        <v>491</v>
      </c>
      <c r="N819" s="218">
        <f>IF(OR(M819="nio",M819="eigen dienst"),0,IF(M819&gt;0,M819*K819/O819,0))*VLOOKUP(B819,'2-Kosten per locatie'!$A$14:$C$34,3,FALSE)</f>
        <v>0</v>
      </c>
      <c r="O819" s="298">
        <f>IF(OR(M819="nio",M819="eigen dienst"),0,IF(M819&gt;0,VLOOKUP(H819,'3-Productie normen'!A:J,VLOOKUP(M819,'3-Productie normen'!$B$34:$C$35,2,FALSE),FALSE)))</f>
        <v>0</v>
      </c>
      <c r="P819" s="299">
        <f>VLOOKUP(H819,'3-Productie normen'!A:L,12,FALSE)</f>
        <v>0</v>
      </c>
      <c r="Q819" s="299"/>
      <c r="S819" s="300">
        <f t="shared" si="41"/>
        <v>0</v>
      </c>
    </row>
    <row r="820" spans="1:19" ht="14.15" customHeight="1">
      <c r="A820" s="70">
        <v>820</v>
      </c>
      <c r="B820" s="416" t="s">
        <v>207</v>
      </c>
      <c r="C820" s="464" t="s">
        <v>613</v>
      </c>
      <c r="D820" s="464" t="s">
        <v>617</v>
      </c>
      <c r="E820" s="66" t="s">
        <v>587</v>
      </c>
      <c r="F820" s="465" t="s">
        <v>271</v>
      </c>
      <c r="G820" s="66" t="s">
        <v>407</v>
      </c>
      <c r="H820" s="66" t="s">
        <v>37</v>
      </c>
      <c r="I820" s="66" t="s">
        <v>463</v>
      </c>
      <c r="J820" s="66" t="s">
        <v>179</v>
      </c>
      <c r="K820" s="66">
        <v>7</v>
      </c>
      <c r="L820" s="297">
        <f t="shared" si="40"/>
        <v>200</v>
      </c>
      <c r="M820" s="219">
        <v>200</v>
      </c>
      <c r="N820" s="218" t="e">
        <f>IF(OR(M820="nio",M820="eigen dienst"),0,IF(M820&gt;0,M820*K820/O820,0))*VLOOKUP(B820,'2-Kosten per locatie'!$A$14:$C$34,3,FALSE)</f>
        <v>#DIV/0!</v>
      </c>
      <c r="O820" s="298">
        <f>IF(OR(M820="nio",M820="eigen dienst"),0,IF(M820&gt;0,VLOOKUP(H820,'3-Productie normen'!A:J,VLOOKUP(M820,'3-Productie normen'!$B$34:$C$35,2,FALSE),FALSE)))</f>
        <v>0</v>
      </c>
      <c r="P820" s="299" t="str">
        <f>VLOOKUP(H820,'3-Productie normen'!A:L,12,FALSE)</f>
        <v>S</v>
      </c>
      <c r="Q820" s="299"/>
      <c r="S820" s="300">
        <f t="shared" si="41"/>
        <v>1400</v>
      </c>
    </row>
    <row r="821" spans="1:19" ht="14.15" customHeight="1">
      <c r="A821" s="70">
        <v>821</v>
      </c>
      <c r="B821" s="416" t="s">
        <v>207</v>
      </c>
      <c r="C821" s="464" t="s">
        <v>613</v>
      </c>
      <c r="D821" s="464" t="s">
        <v>617</v>
      </c>
      <c r="E821" s="66" t="s">
        <v>587</v>
      </c>
      <c r="F821" s="465" t="s">
        <v>275</v>
      </c>
      <c r="G821" s="66" t="s">
        <v>405</v>
      </c>
      <c r="H821" s="66" t="s">
        <v>39</v>
      </c>
      <c r="I821" s="66" t="s">
        <v>70</v>
      </c>
      <c r="J821" s="66" t="s">
        <v>70</v>
      </c>
      <c r="K821" s="66">
        <v>69.8</v>
      </c>
      <c r="L821" s="297">
        <f t="shared" si="40"/>
        <v>200</v>
      </c>
      <c r="M821" s="219">
        <v>200</v>
      </c>
      <c r="N821" s="218" t="e">
        <f>IF(OR(M821="nio",M821="eigen dienst"),0,IF(M821&gt;0,M821*K821/O821,0))*VLOOKUP(B821,'2-Kosten per locatie'!$A$14:$C$34,3,FALSE)</f>
        <v>#DIV/0!</v>
      </c>
      <c r="O821" s="298">
        <f>IF(OR(M821="nio",M821="eigen dienst"),0,IF(M821&gt;0,VLOOKUP(H821,'3-Productie normen'!A:J,VLOOKUP(M821,'3-Productie normen'!$B$34:$C$35,2,FALSE),FALSE)))</f>
        <v>0</v>
      </c>
      <c r="P821" s="299" t="str">
        <f>VLOOKUP(H821,'3-Productie normen'!A:L,12,FALSE)</f>
        <v>V</v>
      </c>
      <c r="Q821" s="299"/>
      <c r="S821" s="300">
        <f t="shared" si="41"/>
        <v>13960</v>
      </c>
    </row>
  </sheetData>
  <autoFilter ref="B9:S821" xr:uid="{00000000-0009-0000-0000-000004000000}">
    <filterColumn colId="11">
      <filters>
        <filter val="200"/>
        <filter val="eigen dienst"/>
      </filters>
    </filterColumn>
    <sortState xmlns:xlrd2="http://schemas.microsoft.com/office/spreadsheetml/2017/richdata2" ref="B10:S821">
      <sortCondition ref="B9:B821"/>
    </sortState>
  </autoFilter>
  <phoneticPr fontId="10"/>
  <printOptions horizontalCentered="1" gridLinesSet="0"/>
  <pageMargins left="0.19685039370078741" right="0.19685039370078741" top="0.59055118110236227" bottom="0.78740157480314965" header="0.39370078740157483" footer="0.19685039370078741"/>
  <pageSetup paperSize="9" scale="42" fitToHeight="0" orientation="landscape" r:id="rId1"/>
  <headerFooter alignWithMargins="0">
    <oddFooter>&amp;L&amp;"Georgia,Standaard"&amp;11&amp;F-&amp;A&amp;R&amp;"Georgia,Standaard"printversie &amp;D</oddFooter>
  </headerFooter>
  <rowBreaks count="3" manualBreakCount="3">
    <brk id="9" min="1" max="18" man="1"/>
    <brk id="64" min="1" max="18" man="1"/>
    <brk id="122" min="1" max="1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H83"/>
  <sheetViews>
    <sheetView showGridLines="0" showZeros="0" showOutlineSymbols="0" zoomScaleNormal="100" zoomScaleSheetLayoutView="100" workbookViewId="0"/>
  </sheetViews>
  <sheetFormatPr defaultColWidth="9.26953125" defaultRowHeight="13"/>
  <cols>
    <col min="1" max="1" width="45.54296875" style="55" customWidth="1"/>
    <col min="2" max="2" width="18.26953125" style="55" customWidth="1"/>
    <col min="3" max="3" width="18.453125" style="55" customWidth="1"/>
    <col min="4" max="4" width="10.7265625" style="2" customWidth="1"/>
    <col min="5" max="5" width="11.1796875" style="2" customWidth="1"/>
    <col min="6" max="6" width="2.1796875" style="2" customWidth="1"/>
    <col min="7" max="7" width="7.81640625" style="2" customWidth="1"/>
    <col min="8" max="8" width="27" style="2" bestFit="1" customWidth="1"/>
    <col min="9" max="16384" width="9.26953125" style="2"/>
  </cols>
  <sheetData>
    <row r="1" spans="1:8">
      <c r="A1" s="404" t="s">
        <v>4</v>
      </c>
      <c r="B1" s="80"/>
      <c r="C1" s="81"/>
      <c r="D1" s="1"/>
      <c r="E1" s="1"/>
      <c r="F1" s="1"/>
      <c r="G1" s="1"/>
    </row>
    <row r="2" spans="1:8">
      <c r="A2" s="81"/>
      <c r="B2" s="81"/>
      <c r="C2" s="81"/>
      <c r="D2" s="1"/>
      <c r="E2" s="1"/>
      <c r="F2" s="1"/>
      <c r="G2" s="1"/>
    </row>
    <row r="3" spans="1:8" ht="15.5">
      <c r="A3" s="36" t="str">
        <f>'2-Kosten per locatie'!A3</f>
        <v>Naam opdrachtgever</v>
      </c>
      <c r="B3" s="45" t="str">
        <f>'2-Kosten per locatie'!B3</f>
        <v>Zaan Primair</v>
      </c>
      <c r="C3" s="81"/>
      <c r="D3" s="1"/>
      <c r="E3" s="28"/>
      <c r="F3" s="1"/>
      <c r="G3" s="1"/>
    </row>
    <row r="4" spans="1:8" ht="15.5">
      <c r="A4" s="36" t="str">
        <f>'2-Kosten per locatie'!A4</f>
        <v>Calculatie onderdeel</v>
      </c>
      <c r="B4" s="45" t="str">
        <f ca="1">MID(CELL("bestandsnaam",$C$9),SEARCH("]",CELL("bestandsnaam",$C$9),1)+1,256)</f>
        <v>5-Premies en opslagen</v>
      </c>
      <c r="C4" s="82"/>
      <c r="D4" s="13"/>
      <c r="E4" s="4"/>
      <c r="F4" s="4"/>
      <c r="G4" s="4"/>
    </row>
    <row r="5" spans="1:8" ht="15.5">
      <c r="A5" s="36" t="str">
        <f>'2-Kosten per locatie'!A5</f>
        <v>Gebouw/plaats</v>
      </c>
      <c r="B5" s="45" t="str">
        <f>'2-Kosten per locatie'!B5</f>
        <v>Divers</v>
      </c>
      <c r="C5" s="36"/>
      <c r="D5" s="8"/>
      <c r="E5" s="14"/>
      <c r="F5" s="5"/>
      <c r="G5" s="4"/>
    </row>
    <row r="6" spans="1:8" ht="15.5">
      <c r="A6" s="36" t="str">
        <f>'2-Kosten per locatie'!A6</f>
        <v>Referentie nummer</v>
      </c>
      <c r="B6" s="45" t="str">
        <f>'2-Kosten per locatie'!B6</f>
        <v>Perceel 2 (Zuidelijk gebied)</v>
      </c>
      <c r="C6" s="72"/>
      <c r="D6" s="8"/>
      <c r="E6" s="30"/>
      <c r="F6" s="29"/>
      <c r="G6" s="31"/>
      <c r="H6" s="32"/>
    </row>
    <row r="7" spans="1:8" ht="15.5">
      <c r="A7" s="36" t="str">
        <f>'2-Kosten per locatie'!A7</f>
        <v>Naam dienstverlener</v>
      </c>
      <c r="B7" s="45">
        <f>'2-Kosten per locatie'!B7</f>
        <v>0</v>
      </c>
      <c r="C7" s="72"/>
      <c r="D7" s="8"/>
      <c r="E7" s="14"/>
      <c r="F7" s="5"/>
      <c r="G7" s="4"/>
    </row>
    <row r="8" spans="1:8" ht="15.5">
      <c r="A8" s="36" t="str">
        <f>'2-Kosten per locatie'!A8</f>
        <v>Prijspeil</v>
      </c>
      <c r="B8" s="220">
        <f>'2-Kosten per locatie'!B8</f>
        <v>46388</v>
      </c>
      <c r="C8" s="83"/>
      <c r="D8" s="14"/>
      <c r="E8" s="14"/>
      <c r="F8" s="5"/>
      <c r="G8" s="4"/>
    </row>
    <row r="9" spans="1:8" ht="18">
      <c r="A9" s="176"/>
      <c r="B9" s="83"/>
      <c r="C9" s="83"/>
      <c r="D9" s="14"/>
      <c r="E9" s="14"/>
      <c r="F9" s="5"/>
      <c r="G9" s="4"/>
    </row>
    <row r="10" spans="1:8" ht="22">
      <c r="A10" s="302" t="s">
        <v>73</v>
      </c>
      <c r="B10" s="303"/>
      <c r="C10" s="304"/>
      <c r="D10" s="14"/>
      <c r="E10" s="14"/>
      <c r="F10" s="5"/>
      <c r="G10" s="4"/>
    </row>
    <row r="11" spans="1:8">
      <c r="A11" s="84"/>
      <c r="B11" s="85"/>
      <c r="C11" s="85"/>
      <c r="D11" s="14"/>
      <c r="E11" s="14"/>
      <c r="F11" s="4"/>
      <c r="G11" s="4"/>
    </row>
    <row r="12" spans="1:8">
      <c r="A12" s="305"/>
      <c r="B12" s="301"/>
      <c r="C12" s="306" t="s">
        <v>74</v>
      </c>
      <c r="D12" s="14"/>
      <c r="E12" s="14"/>
      <c r="F12" s="5"/>
      <c r="G12" s="4"/>
    </row>
    <row r="13" spans="1:8">
      <c r="A13" s="86" t="s">
        <v>75</v>
      </c>
      <c r="B13" s="301"/>
      <c r="C13" s="221"/>
      <c r="D13" s="14"/>
      <c r="E13" s="14"/>
      <c r="F13" s="15"/>
      <c r="G13" s="4"/>
    </row>
    <row r="14" spans="1:8">
      <c r="A14" s="86" t="s">
        <v>76</v>
      </c>
      <c r="B14" s="301"/>
      <c r="C14" s="221"/>
      <c r="D14" s="14"/>
      <c r="E14" s="14"/>
      <c r="F14" s="15"/>
      <c r="G14" s="4"/>
    </row>
    <row r="15" spans="1:8">
      <c r="A15" s="86" t="s">
        <v>77</v>
      </c>
      <c r="B15" s="301"/>
      <c r="C15" s="221"/>
      <c r="D15" s="14"/>
      <c r="E15" s="14"/>
      <c r="F15" s="15"/>
      <c r="G15" s="4"/>
    </row>
    <row r="16" spans="1:8">
      <c r="A16" s="307" t="s">
        <v>22</v>
      </c>
      <c r="B16" s="308"/>
      <c r="C16" s="309">
        <f>SUM(C13:C15)</f>
        <v>0</v>
      </c>
      <c r="D16" s="14"/>
      <c r="E16" s="14"/>
      <c r="F16" s="4"/>
    </row>
    <row r="17" spans="1:7">
      <c r="A17" s="307"/>
      <c r="B17" s="308"/>
      <c r="C17" s="309"/>
      <c r="D17" s="14"/>
      <c r="E17" s="14"/>
      <c r="F17" s="4"/>
    </row>
    <row r="18" spans="1:7">
      <c r="A18" s="493" t="s">
        <v>78</v>
      </c>
      <c r="B18" s="494"/>
      <c r="C18" s="221"/>
      <c r="D18" s="14"/>
      <c r="E18" s="14"/>
      <c r="F18" s="4"/>
    </row>
    <row r="19" spans="1:7">
      <c r="A19" s="86" t="s">
        <v>79</v>
      </c>
      <c r="B19" s="87"/>
      <c r="C19" s="221"/>
      <c r="D19" s="14"/>
      <c r="E19" s="14"/>
      <c r="F19" s="4"/>
    </row>
    <row r="20" spans="1:7">
      <c r="A20" s="493" t="s">
        <v>80</v>
      </c>
      <c r="B20" s="494"/>
      <c r="C20" s="221"/>
      <c r="D20" s="14"/>
      <c r="E20" s="14"/>
      <c r="F20" s="4"/>
    </row>
    <row r="21" spans="1:7">
      <c r="A21" s="493" t="s">
        <v>81</v>
      </c>
      <c r="B21" s="494"/>
      <c r="C21" s="310" t="e">
        <f>C34</f>
        <v>#DIV/0!</v>
      </c>
      <c r="D21" s="14"/>
      <c r="E21" s="14"/>
      <c r="F21" s="4"/>
    </row>
    <row r="22" spans="1:7">
      <c r="A22" s="493" t="s">
        <v>82</v>
      </c>
      <c r="B22" s="494"/>
      <c r="C22" s="221"/>
      <c r="D22" s="14"/>
      <c r="E22" s="14"/>
      <c r="F22" s="4"/>
    </row>
    <row r="23" spans="1:7">
      <c r="A23" s="493" t="s">
        <v>83</v>
      </c>
      <c r="B23" s="494"/>
      <c r="C23" s="221"/>
      <c r="D23" s="14"/>
      <c r="E23" s="14"/>
      <c r="F23" s="4"/>
    </row>
    <row r="24" spans="1:7">
      <c r="A24" s="495" t="s">
        <v>84</v>
      </c>
      <c r="B24" s="496"/>
      <c r="C24" s="311" t="e">
        <f>SUM(C16:C23)</f>
        <v>#DIV/0!</v>
      </c>
      <c r="D24" s="14"/>
      <c r="E24" s="14"/>
      <c r="F24" s="4"/>
    </row>
    <row r="25" spans="1:7">
      <c r="A25" s="88"/>
      <c r="B25" s="89"/>
      <c r="C25" s="90"/>
      <c r="D25" s="14"/>
      <c r="E25" s="14"/>
      <c r="F25" s="7"/>
      <c r="G25" s="4"/>
    </row>
    <row r="26" spans="1:7" ht="22">
      <c r="A26" s="302" t="s">
        <v>85</v>
      </c>
      <c r="B26" s="303"/>
      <c r="C26" s="304"/>
      <c r="D26" s="14"/>
      <c r="E26" s="14"/>
      <c r="F26" s="5"/>
      <c r="G26" s="4"/>
    </row>
    <row r="27" spans="1:7">
      <c r="A27" s="84"/>
      <c r="B27" s="85"/>
      <c r="C27" s="85"/>
      <c r="D27" s="14"/>
      <c r="E27" s="14"/>
      <c r="F27" s="4"/>
      <c r="G27" s="4"/>
    </row>
    <row r="28" spans="1:7">
      <c r="A28" s="85"/>
      <c r="B28" s="85"/>
      <c r="C28" s="312" t="s">
        <v>86</v>
      </c>
      <c r="D28" s="14"/>
      <c r="E28" s="14"/>
      <c r="F28" s="4"/>
      <c r="G28" s="4"/>
    </row>
    <row r="29" spans="1:7">
      <c r="A29" s="86" t="s">
        <v>87</v>
      </c>
      <c r="B29" s="301"/>
      <c r="C29" s="313">
        <f>'6-Opbouw uurtarief productie'!E20</f>
        <v>0</v>
      </c>
      <c r="D29" s="14"/>
      <c r="E29" s="14"/>
      <c r="G29" s="4"/>
    </row>
    <row r="30" spans="1:7">
      <c r="A30" s="86" t="s">
        <v>88</v>
      </c>
      <c r="B30" s="91" t="s">
        <v>89</v>
      </c>
      <c r="C30" s="314"/>
      <c r="D30" s="14"/>
      <c r="E30" s="14"/>
      <c r="F30" s="5"/>
      <c r="G30" s="4"/>
    </row>
    <row r="31" spans="1:7">
      <c r="A31" s="86" t="s">
        <v>90</v>
      </c>
      <c r="B31" s="301"/>
      <c r="C31" s="222">
        <f>C29+C30</f>
        <v>0</v>
      </c>
      <c r="D31" s="14"/>
      <c r="E31" s="14"/>
      <c r="F31" s="5"/>
      <c r="G31" s="4"/>
    </row>
    <row r="32" spans="1:7">
      <c r="A32" s="315" t="s">
        <v>91</v>
      </c>
      <c r="B32" s="92"/>
      <c r="C32" s="316"/>
      <c r="E32" s="16"/>
      <c r="F32" s="5"/>
      <c r="G32" s="4"/>
    </row>
    <row r="33" spans="1:7">
      <c r="A33" s="84"/>
      <c r="B33" s="317"/>
      <c r="C33" s="223"/>
      <c r="E33" s="3"/>
      <c r="F33" s="4"/>
      <c r="G33" s="4"/>
    </row>
    <row r="34" spans="1:7">
      <c r="A34" s="318" t="s">
        <v>92</v>
      </c>
      <c r="B34" s="319"/>
      <c r="C34" s="320" t="e">
        <f>(C31/C29)*C32</f>
        <v>#DIV/0!</v>
      </c>
      <c r="E34" s="17"/>
      <c r="F34" s="5"/>
      <c r="G34" s="18"/>
    </row>
    <row r="35" spans="1:7">
      <c r="A35" s="84"/>
      <c r="B35" s="85"/>
      <c r="C35" s="85"/>
      <c r="E35" s="17"/>
      <c r="F35" s="5"/>
      <c r="G35" s="4"/>
    </row>
    <row r="36" spans="1:7" ht="22">
      <c r="A36" s="321" t="s">
        <v>93</v>
      </c>
      <c r="B36" s="322"/>
      <c r="C36" s="323"/>
      <c r="E36" s="17"/>
      <c r="F36" s="5"/>
      <c r="G36" s="4"/>
    </row>
    <row r="37" spans="1:7">
      <c r="A37" s="88"/>
      <c r="B37" s="89"/>
      <c r="C37" s="90"/>
      <c r="E37" s="17"/>
      <c r="F37" s="5"/>
      <c r="G37" s="4"/>
    </row>
    <row r="38" spans="1:7" ht="15.5">
      <c r="A38" s="88"/>
      <c r="B38" s="324" t="s">
        <v>94</v>
      </c>
      <c r="C38" s="90"/>
      <c r="E38" s="17"/>
      <c r="F38" s="5"/>
      <c r="G38" s="4"/>
    </row>
    <row r="39" spans="1:7">
      <c r="A39" s="325" t="s">
        <v>95</v>
      </c>
      <c r="B39" s="326">
        <v>365</v>
      </c>
      <c r="C39" s="90"/>
      <c r="E39" s="17"/>
      <c r="F39" s="5"/>
      <c r="G39" s="9"/>
    </row>
    <row r="40" spans="1:7">
      <c r="A40" s="325" t="s">
        <v>96</v>
      </c>
      <c r="B40" s="326">
        <v>104</v>
      </c>
      <c r="C40" s="90"/>
      <c r="E40" s="17"/>
      <c r="F40" s="5"/>
      <c r="G40" s="9"/>
    </row>
    <row r="41" spans="1:7">
      <c r="A41" s="327" t="s">
        <v>97</v>
      </c>
      <c r="B41" s="328">
        <f>B39-B40</f>
        <v>261</v>
      </c>
      <c r="C41" s="90"/>
      <c r="E41" s="17"/>
      <c r="F41" s="5"/>
      <c r="G41" s="6"/>
    </row>
    <row r="42" spans="1:7">
      <c r="A42" s="329"/>
      <c r="B42" s="330"/>
      <c r="C42" s="90"/>
      <c r="E42" s="17"/>
      <c r="F42" s="5"/>
      <c r="G42" s="6"/>
    </row>
    <row r="43" spans="1:7">
      <c r="A43" s="325" t="s">
        <v>98</v>
      </c>
      <c r="B43" s="331"/>
      <c r="C43" s="90"/>
      <c r="E43" s="17"/>
      <c r="F43" s="5"/>
      <c r="G43" s="6"/>
    </row>
    <row r="44" spans="1:7">
      <c r="A44" s="325" t="s">
        <v>99</v>
      </c>
      <c r="B44" s="331"/>
      <c r="C44" s="90"/>
      <c r="E44" s="17"/>
      <c r="F44" s="5"/>
      <c r="G44" s="6"/>
    </row>
    <row r="45" spans="1:7">
      <c r="A45" s="325" t="s">
        <v>100</v>
      </c>
      <c r="B45" s="331"/>
      <c r="C45" s="90"/>
      <c r="E45" s="17"/>
      <c r="F45" s="5"/>
      <c r="G45" s="6"/>
    </row>
    <row r="46" spans="1:7">
      <c r="A46" s="325" t="s">
        <v>101</v>
      </c>
      <c r="B46" s="331"/>
      <c r="C46" s="90"/>
      <c r="E46" s="17"/>
      <c r="F46" s="5"/>
      <c r="G46" s="6"/>
    </row>
    <row r="47" spans="1:7">
      <c r="A47" s="327" t="s">
        <v>102</v>
      </c>
      <c r="B47" s="328">
        <f>B41-SUM(B43:B46)</f>
        <v>261</v>
      </c>
      <c r="C47" s="90"/>
      <c r="E47" s="17"/>
      <c r="F47" s="5"/>
      <c r="G47" s="6"/>
    </row>
    <row r="48" spans="1:7">
      <c r="A48" s="332"/>
      <c r="B48" s="330"/>
      <c r="C48" s="90"/>
      <c r="E48" s="17"/>
      <c r="F48" s="5"/>
      <c r="G48" s="6"/>
    </row>
    <row r="49" spans="1:7">
      <c r="A49" s="333" t="s">
        <v>103</v>
      </c>
      <c r="B49" s="334">
        <f>IF(B43=0,0,B43/$B$47)</f>
        <v>0</v>
      </c>
      <c r="C49" s="90"/>
      <c r="E49" s="17"/>
      <c r="F49" s="5"/>
      <c r="G49" s="6"/>
    </row>
    <row r="50" spans="1:7">
      <c r="A50" s="333" t="s">
        <v>99</v>
      </c>
      <c r="B50" s="334">
        <f>IF(B44=0,0,B44/$B$47)</f>
        <v>0</v>
      </c>
      <c r="C50" s="90"/>
      <c r="E50" s="17"/>
      <c r="F50" s="5"/>
      <c r="G50" s="6"/>
    </row>
    <row r="51" spans="1:7">
      <c r="A51" s="325" t="s">
        <v>100</v>
      </c>
      <c r="B51" s="334">
        <f>IF(B45=0,0,B45/$B$47)</f>
        <v>0</v>
      </c>
      <c r="C51" s="90"/>
      <c r="E51" s="17"/>
      <c r="F51" s="5"/>
      <c r="G51" s="6"/>
    </row>
    <row r="52" spans="1:7">
      <c r="A52" s="333" t="s">
        <v>101</v>
      </c>
      <c r="B52" s="334">
        <f>IF(B46=0,0,B46/$B$47)</f>
        <v>0</v>
      </c>
      <c r="C52" s="90"/>
      <c r="E52" s="17"/>
      <c r="F52" s="5"/>
      <c r="G52" s="10"/>
    </row>
    <row r="53" spans="1:7">
      <c r="A53" s="327" t="s">
        <v>104</v>
      </c>
      <c r="B53" s="335">
        <f>SUM(B49:B52)</f>
        <v>0</v>
      </c>
      <c r="C53" s="90"/>
      <c r="E53" s="17"/>
      <c r="F53" s="5"/>
      <c r="G53" s="11"/>
    </row>
    <row r="54" spans="1:7">
      <c r="A54" s="93"/>
      <c r="B54" s="93"/>
      <c r="C54" s="93"/>
      <c r="E54" s="17"/>
      <c r="F54" s="5"/>
      <c r="G54" s="1"/>
    </row>
    <row r="55" spans="1:7" ht="31.15" customHeight="1">
      <c r="A55" s="490" t="s">
        <v>105</v>
      </c>
      <c r="B55" s="491"/>
      <c r="C55" s="492"/>
      <c r="E55" s="17"/>
      <c r="F55" s="5"/>
      <c r="G55" s="1"/>
    </row>
    <row r="58" spans="1:7" ht="14.5">
      <c r="A58" s="94"/>
      <c r="B58" s="95"/>
    </row>
    <row r="59" spans="1:7" ht="14.5">
      <c r="A59" s="94"/>
      <c r="B59" s="95"/>
    </row>
    <row r="60" spans="1:7" ht="14.5">
      <c r="A60" s="94"/>
      <c r="B60" s="95"/>
    </row>
    <row r="61" spans="1:7" ht="14.5">
      <c r="A61" s="94"/>
      <c r="B61" s="95"/>
    </row>
    <row r="62" spans="1:7" ht="14.5">
      <c r="A62" s="96"/>
      <c r="B62" s="95"/>
    </row>
    <row r="63" spans="1:7" ht="14.5">
      <c r="A63" s="95"/>
      <c r="B63" s="95"/>
    </row>
    <row r="64" spans="1:7" ht="14.5">
      <c r="A64" s="95"/>
      <c r="B64" s="95"/>
    </row>
    <row r="65" spans="1:3" ht="14.5">
      <c r="A65" s="95"/>
      <c r="B65" s="95"/>
    </row>
    <row r="66" spans="1:3" ht="14.5">
      <c r="A66" s="95"/>
      <c r="B66" s="95"/>
    </row>
    <row r="67" spans="1:3" ht="14.5">
      <c r="A67" s="95"/>
      <c r="B67" s="95"/>
    </row>
    <row r="68" spans="1:3" ht="14.5">
      <c r="A68" s="95"/>
      <c r="B68" s="95"/>
    </row>
    <row r="69" spans="1:3" ht="14.5">
      <c r="A69" s="95"/>
      <c r="B69" s="95"/>
    </row>
    <row r="70" spans="1:3" ht="14.5">
      <c r="A70" s="95"/>
      <c r="B70" s="97"/>
    </row>
    <row r="71" spans="1:3" ht="14.5">
      <c r="A71" s="95"/>
      <c r="B71" s="95"/>
    </row>
    <row r="72" spans="1:3" ht="14.5">
      <c r="B72" s="95"/>
    </row>
    <row r="73" spans="1:3" ht="14.5">
      <c r="A73" s="95"/>
      <c r="B73" s="95"/>
      <c r="C73" s="95"/>
    </row>
    <row r="74" spans="1:3" ht="14.5">
      <c r="A74" s="98"/>
      <c r="B74" s="95"/>
      <c r="C74" s="98"/>
    </row>
    <row r="75" spans="1:3" ht="14.5">
      <c r="A75" s="95"/>
      <c r="B75" s="95"/>
      <c r="C75" s="95"/>
    </row>
    <row r="76" spans="1:3" ht="14.5">
      <c r="A76" s="95"/>
      <c r="B76" s="95"/>
      <c r="C76" s="95"/>
    </row>
    <row r="77" spans="1:3" ht="14.5">
      <c r="A77" s="95"/>
      <c r="B77" s="95"/>
      <c r="C77" s="95"/>
    </row>
    <row r="78" spans="1:3" ht="14.5">
      <c r="A78" s="98"/>
      <c r="B78" s="95"/>
      <c r="C78" s="98"/>
    </row>
    <row r="79" spans="1:3" ht="14.5">
      <c r="A79" s="98"/>
      <c r="B79" s="95"/>
      <c r="C79" s="98"/>
    </row>
    <row r="80" spans="1:3" ht="14.5">
      <c r="A80" s="98"/>
      <c r="B80" s="95"/>
      <c r="C80" s="98"/>
    </row>
    <row r="81" spans="1:2" ht="14.5">
      <c r="A81" s="95"/>
      <c r="B81" s="95"/>
    </row>
    <row r="82" spans="1:2" ht="14.5">
      <c r="A82" s="95"/>
      <c r="B82" s="95"/>
    </row>
    <row r="83" spans="1:2" ht="14.5">
      <c r="A83" s="95"/>
      <c r="B83" s="95"/>
    </row>
  </sheetData>
  <dataConsolidate/>
  <mergeCells count="7">
    <mergeCell ref="A55:C55"/>
    <mergeCell ref="A18:B18"/>
    <mergeCell ref="A24:B24"/>
    <mergeCell ref="A21:B21"/>
    <mergeCell ref="A20:B20"/>
    <mergeCell ref="A23:B23"/>
    <mergeCell ref="A22:B22"/>
  </mergeCells>
  <phoneticPr fontId="10"/>
  <pageMargins left="0.59055118110236227" right="0.59055118110236227" top="0.59055118110236227" bottom="0.78740157480314965" header="0.39370078740157483" footer="0.19685039370078741"/>
  <pageSetup paperSize="9" scale="88" orientation="portrait" r:id="rId1"/>
  <headerFooter alignWithMargins="0">
    <oddFooter>&amp;L&amp;"Georgia,Standaard"&amp;F-&amp;A&amp;R&amp;"Georgia,Standaard"printversie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AD72"/>
  <sheetViews>
    <sheetView showGridLines="0" showZeros="0" showOutlineSymbols="0" zoomScale="90" zoomScaleNormal="90" zoomScalePageLayoutView="50" workbookViewId="0"/>
  </sheetViews>
  <sheetFormatPr defaultColWidth="11.453125" defaultRowHeight="13"/>
  <cols>
    <col min="1" max="1" width="35.81640625" style="55" customWidth="1"/>
    <col min="2" max="2" width="21.7265625" style="55" customWidth="1"/>
    <col min="3" max="3" width="19.26953125" style="55" bestFit="1" customWidth="1"/>
    <col min="4" max="4" width="2" style="55" customWidth="1"/>
    <col min="5" max="5" width="14.453125" style="55" customWidth="1"/>
    <col min="6" max="6" width="12.26953125" style="55" customWidth="1"/>
    <col min="7" max="7" width="9.81640625" style="55" customWidth="1"/>
    <col min="8" max="8" width="27.54296875" style="55" customWidth="1"/>
    <col min="9" max="15" width="11.453125" style="55"/>
    <col min="16" max="16" width="14" style="55" customWidth="1"/>
    <col min="17" max="17" width="11.453125" style="55"/>
    <col min="18" max="18" width="13.453125" style="55" customWidth="1"/>
    <col min="19" max="21" width="11.453125" style="55"/>
    <col min="22" max="16384" width="11.453125" style="2"/>
  </cols>
  <sheetData>
    <row r="1" spans="1:30" ht="12.75" customHeight="1">
      <c r="A1" s="404" t="s">
        <v>4</v>
      </c>
      <c r="B1" s="80"/>
      <c r="C1" s="81"/>
      <c r="D1" s="81"/>
      <c r="E1" s="81"/>
      <c r="F1" s="81"/>
      <c r="H1" s="501"/>
      <c r="I1" s="501"/>
      <c r="J1" s="501"/>
      <c r="K1" s="501"/>
      <c r="L1" s="501"/>
      <c r="M1" s="501"/>
      <c r="N1" s="501"/>
      <c r="P1" s="399"/>
    </row>
    <row r="2" spans="1:30">
      <c r="A2" s="81"/>
      <c r="B2" s="99"/>
      <c r="C2" s="100"/>
      <c r="D2" s="99"/>
      <c r="E2" s="101"/>
      <c r="F2" s="102"/>
      <c r="H2" s="501"/>
      <c r="I2" s="501"/>
      <c r="J2" s="501"/>
      <c r="K2" s="501"/>
      <c r="L2" s="501"/>
      <c r="M2" s="501"/>
      <c r="N2" s="501"/>
      <c r="P2" s="399"/>
    </row>
    <row r="3" spans="1:30" ht="14.25" customHeight="1">
      <c r="A3" s="36" t="str">
        <f>'2-Kosten per locatie'!A3</f>
        <v>Naam opdrachtgever</v>
      </c>
      <c r="B3" s="103" t="str">
        <f>'2-Kosten per locatie'!B3</f>
        <v>Zaan Primair</v>
      </c>
      <c r="C3" s="104"/>
      <c r="D3" s="99"/>
      <c r="E3" s="105"/>
      <c r="F3" s="106"/>
      <c r="H3" s="501"/>
      <c r="I3" s="501"/>
      <c r="J3" s="501"/>
      <c r="K3" s="501"/>
      <c r="L3" s="501"/>
      <c r="M3" s="501"/>
      <c r="N3" s="501"/>
      <c r="P3" s="399"/>
    </row>
    <row r="4" spans="1:30" ht="15.75" customHeight="1">
      <c r="A4" s="36" t="str">
        <f>'2-Kosten per locatie'!A4</f>
        <v>Calculatie onderdeel</v>
      </c>
      <c r="B4" s="107" t="str">
        <f ca="1">MID(CELL("bestandsnaam",$C$9),SEARCH("]",CELL("bestandsnaam",$C$9),1)+1,256)</f>
        <v>6-Opbouw uurtarief productie</v>
      </c>
      <c r="C4" s="108"/>
      <c r="D4" s="109"/>
      <c r="H4" s="501"/>
      <c r="I4" s="501"/>
      <c r="J4" s="501"/>
      <c r="K4" s="501"/>
      <c r="L4" s="501"/>
      <c r="M4" s="501"/>
      <c r="N4" s="501"/>
      <c r="P4" s="399"/>
    </row>
    <row r="5" spans="1:30" ht="15.5">
      <c r="A5" s="36" t="str">
        <f>'2-Kosten per locatie'!A5</f>
        <v>Gebouw/plaats</v>
      </c>
      <c r="B5" s="103" t="str">
        <f>'2-Kosten per locatie'!B5</f>
        <v>Divers</v>
      </c>
      <c r="C5" s="108"/>
      <c r="D5" s="109"/>
      <c r="H5" s="501"/>
      <c r="I5" s="501"/>
      <c r="J5" s="501"/>
      <c r="K5" s="501"/>
      <c r="L5" s="501"/>
      <c r="M5" s="501"/>
      <c r="N5" s="501"/>
      <c r="P5" s="399"/>
    </row>
    <row r="6" spans="1:30" ht="15.5">
      <c r="A6" s="36" t="str">
        <f>'2-Kosten per locatie'!A6</f>
        <v>Referentie nummer</v>
      </c>
      <c r="B6" s="103" t="str">
        <f>'2-Kosten per locatie'!B6</f>
        <v>Perceel 2 (Zuidelijk gebied)</v>
      </c>
      <c r="C6" s="108"/>
      <c r="D6" s="109"/>
      <c r="H6" s="110"/>
      <c r="I6" s="110"/>
      <c r="J6" s="110"/>
      <c r="K6" s="110"/>
      <c r="L6" s="110"/>
      <c r="M6" s="110"/>
      <c r="N6" s="110"/>
      <c r="P6" s="399"/>
    </row>
    <row r="7" spans="1:30" ht="15.5">
      <c r="A7" s="36" t="str">
        <f>'2-Kosten per locatie'!A7</f>
        <v>Naam dienstverlener</v>
      </c>
      <c r="B7" s="103">
        <f>'2-Kosten per locatie'!B7</f>
        <v>0</v>
      </c>
      <c r="C7" s="108"/>
      <c r="D7" s="109"/>
      <c r="H7" s="110"/>
      <c r="I7" s="110"/>
      <c r="J7" s="110"/>
      <c r="K7" s="110"/>
      <c r="L7" s="110"/>
      <c r="M7" s="110"/>
      <c r="N7" s="110"/>
      <c r="P7" s="399"/>
    </row>
    <row r="8" spans="1:30" ht="15.5">
      <c r="A8" s="36" t="str">
        <f>'2-Kosten per locatie'!A8</f>
        <v>Prijspeil</v>
      </c>
      <c r="B8" s="242">
        <f>'2-Kosten per locatie'!B8</f>
        <v>46388</v>
      </c>
      <c r="C8" s="108"/>
      <c r="D8" s="109"/>
      <c r="J8" s="110"/>
      <c r="K8" s="110"/>
      <c r="L8" s="110"/>
      <c r="M8" s="110"/>
      <c r="N8" s="110"/>
      <c r="O8" s="111"/>
      <c r="P8" s="399"/>
    </row>
    <row r="9" spans="1:30" ht="15.5">
      <c r="A9" s="112"/>
      <c r="B9" s="113"/>
      <c r="C9" s="114"/>
      <c r="D9" s="109"/>
      <c r="E9" s="115"/>
      <c r="F9" s="116"/>
      <c r="P9" s="399"/>
    </row>
    <row r="10" spans="1:30" s="19" customFormat="1" ht="30.75" customHeight="1">
      <c r="A10" s="179" t="s">
        <v>106</v>
      </c>
      <c r="B10" s="336"/>
      <c r="C10" s="337"/>
      <c r="D10" s="177"/>
      <c r="E10" s="499" t="s">
        <v>107</v>
      </c>
      <c r="F10" s="500"/>
      <c r="G10" s="178"/>
      <c r="H10" s="179" t="s">
        <v>108</v>
      </c>
      <c r="I10" s="497" t="s">
        <v>631</v>
      </c>
      <c r="J10" s="498"/>
      <c r="K10" s="498"/>
      <c r="L10" s="498"/>
      <c r="M10" s="498"/>
      <c r="N10" s="498"/>
      <c r="O10" s="111"/>
      <c r="P10" s="399"/>
      <c r="Q10" s="55"/>
      <c r="R10" s="55"/>
      <c r="S10" s="55"/>
      <c r="T10" s="55"/>
      <c r="U10" s="55"/>
      <c r="V10" s="2"/>
    </row>
    <row r="11" spans="1:30" ht="30" customHeight="1">
      <c r="A11" s="124"/>
      <c r="B11" s="338" t="s">
        <v>109</v>
      </c>
      <c r="C11" s="339" t="s">
        <v>109</v>
      </c>
      <c r="D11" s="109"/>
      <c r="E11" s="224"/>
      <c r="F11" s="340"/>
      <c r="H11" s="124"/>
      <c r="I11" s="245">
        <v>1</v>
      </c>
      <c r="J11" s="245">
        <v>2</v>
      </c>
      <c r="K11" s="245">
        <v>3</v>
      </c>
      <c r="L11" s="245">
        <v>4</v>
      </c>
      <c r="M11" s="245">
        <v>5</v>
      </c>
      <c r="N11" s="245">
        <v>6</v>
      </c>
      <c r="P11" s="400"/>
    </row>
    <row r="12" spans="1:30">
      <c r="A12" s="124" t="s">
        <v>110</v>
      </c>
      <c r="B12" s="341" t="s">
        <v>111</v>
      </c>
      <c r="C12" s="342"/>
      <c r="D12" s="109"/>
      <c r="E12" s="225">
        <f>SUM(I40:N40)</f>
        <v>0</v>
      </c>
      <c r="F12" s="226"/>
      <c r="H12" s="124" t="s">
        <v>112</v>
      </c>
      <c r="I12" s="246"/>
      <c r="J12" s="246"/>
      <c r="K12" s="246"/>
      <c r="L12" s="246"/>
      <c r="M12" s="246"/>
      <c r="N12" s="246"/>
      <c r="P12" s="401"/>
      <c r="W12" s="398"/>
      <c r="X12" s="398"/>
      <c r="Y12" s="398"/>
      <c r="Z12" s="398"/>
      <c r="AA12" s="398"/>
      <c r="AB12" s="398"/>
      <c r="AC12" s="398"/>
      <c r="AD12" s="398"/>
    </row>
    <row r="13" spans="1:30">
      <c r="A13" s="124" t="s">
        <v>113</v>
      </c>
      <c r="B13" s="341" t="s">
        <v>111</v>
      </c>
      <c r="C13" s="343"/>
      <c r="D13" s="109"/>
      <c r="E13" s="227"/>
      <c r="F13" s="226"/>
      <c r="H13" s="124" t="s">
        <v>114</v>
      </c>
      <c r="I13" s="246"/>
      <c r="J13" s="246"/>
      <c r="K13" s="246"/>
      <c r="L13" s="246"/>
      <c r="M13" s="246"/>
      <c r="N13" s="246"/>
      <c r="P13" s="402"/>
      <c r="W13" s="398"/>
      <c r="X13" s="398"/>
      <c r="Y13" s="398"/>
      <c r="Z13" s="398"/>
      <c r="AA13" s="398"/>
      <c r="AB13" s="398"/>
      <c r="AC13" s="398"/>
      <c r="AD13" s="398"/>
    </row>
    <row r="14" spans="1:30">
      <c r="A14" s="344" t="s">
        <v>116</v>
      </c>
      <c r="B14" s="345"/>
      <c r="C14" s="346"/>
      <c r="D14" s="121"/>
      <c r="E14" s="228">
        <f>SUM(E12:E13)</f>
        <v>0</v>
      </c>
      <c r="F14" s="226"/>
      <c r="H14" s="124" t="s">
        <v>115</v>
      </c>
      <c r="I14" s="246"/>
      <c r="J14" s="246"/>
      <c r="K14" s="246"/>
      <c r="L14" s="246"/>
      <c r="M14" s="246"/>
      <c r="N14" s="246"/>
      <c r="W14" s="398"/>
      <c r="X14" s="398"/>
      <c r="Y14" s="398"/>
      <c r="Z14" s="398"/>
      <c r="AA14" s="398"/>
      <c r="AB14" s="398"/>
      <c r="AC14" s="398"/>
      <c r="AD14" s="398"/>
    </row>
    <row r="15" spans="1:30">
      <c r="A15" s="119"/>
      <c r="B15" s="347"/>
      <c r="C15" s="348"/>
      <c r="D15" s="109"/>
      <c r="E15" s="229"/>
      <c r="F15" s="226"/>
      <c r="H15" s="124" t="s">
        <v>117</v>
      </c>
      <c r="I15" s="246"/>
      <c r="J15" s="246"/>
      <c r="K15" s="246"/>
      <c r="L15" s="246"/>
      <c r="M15" s="246"/>
      <c r="N15" s="246"/>
      <c r="W15" s="398"/>
      <c r="X15" s="398"/>
      <c r="Y15" s="398"/>
      <c r="Z15" s="398"/>
      <c r="AA15" s="398"/>
      <c r="AB15" s="398"/>
      <c r="AC15" s="398"/>
      <c r="AD15" s="398"/>
    </row>
    <row r="16" spans="1:30">
      <c r="A16" s="349" t="s">
        <v>119</v>
      </c>
      <c r="B16" s="341" t="s">
        <v>111</v>
      </c>
      <c r="C16" s="350"/>
      <c r="D16" s="109"/>
      <c r="E16" s="230">
        <f>$C16*E14</f>
        <v>0</v>
      </c>
      <c r="F16" s="226"/>
      <c r="H16" s="124" t="s">
        <v>118</v>
      </c>
      <c r="I16" s="246"/>
      <c r="J16" s="246"/>
      <c r="K16" s="246"/>
      <c r="L16" s="246"/>
      <c r="M16" s="246"/>
      <c r="N16" s="246"/>
      <c r="W16" s="398"/>
      <c r="X16" s="398"/>
      <c r="Y16" s="398"/>
      <c r="Z16" s="398"/>
      <c r="AA16" s="398"/>
      <c r="AB16" s="398"/>
      <c r="AC16" s="398"/>
      <c r="AD16" s="398"/>
    </row>
    <row r="17" spans="1:30">
      <c r="A17" s="349" t="s">
        <v>121</v>
      </c>
      <c r="B17" s="341" t="s">
        <v>111</v>
      </c>
      <c r="C17" s="350"/>
      <c r="D17" s="109"/>
      <c r="E17" s="231">
        <f>$C17*E14</f>
        <v>0</v>
      </c>
      <c r="F17" s="226"/>
      <c r="H17" s="124" t="s">
        <v>120</v>
      </c>
      <c r="I17" s="246"/>
      <c r="J17" s="246"/>
      <c r="K17" s="246"/>
      <c r="L17" s="246"/>
      <c r="M17" s="246"/>
      <c r="N17" s="246"/>
      <c r="W17" s="398"/>
      <c r="X17" s="398"/>
      <c r="Y17" s="398"/>
      <c r="Z17" s="398"/>
      <c r="AA17" s="398"/>
      <c r="AB17" s="398"/>
      <c r="AC17" s="398"/>
      <c r="AD17" s="398"/>
    </row>
    <row r="18" spans="1:30">
      <c r="A18" s="344" t="s">
        <v>123</v>
      </c>
      <c r="B18" s="351"/>
      <c r="C18" s="120"/>
      <c r="D18" s="109"/>
      <c r="E18" s="228">
        <f>SUM(E14:E17)</f>
        <v>0</v>
      </c>
      <c r="F18" s="352">
        <f>IF(E18=0,0,E18/E$46)</f>
        <v>0</v>
      </c>
      <c r="H18" s="124" t="s">
        <v>122</v>
      </c>
      <c r="I18" s="246"/>
      <c r="J18" s="246"/>
      <c r="K18" s="246"/>
      <c r="L18" s="246"/>
      <c r="M18" s="246"/>
      <c r="N18" s="246"/>
      <c r="W18" s="398"/>
      <c r="X18" s="398"/>
      <c r="Y18" s="398"/>
      <c r="Z18" s="398"/>
      <c r="AA18" s="398"/>
      <c r="AB18" s="398"/>
      <c r="AC18" s="398"/>
      <c r="AD18" s="398"/>
    </row>
    <row r="19" spans="1:30">
      <c r="A19" s="119"/>
      <c r="B19" s="347"/>
      <c r="C19" s="348"/>
      <c r="D19" s="109"/>
      <c r="E19" s="229"/>
      <c r="F19" s="226"/>
      <c r="W19" s="398"/>
      <c r="X19" s="398"/>
      <c r="Y19" s="398"/>
      <c r="Z19" s="398"/>
      <c r="AA19" s="398"/>
      <c r="AB19" s="398"/>
      <c r="AC19" s="398"/>
      <c r="AD19" s="398"/>
    </row>
    <row r="20" spans="1:30" ht="14.5">
      <c r="A20" s="353" t="s">
        <v>125</v>
      </c>
      <c r="B20" s="354"/>
      <c r="C20" s="348"/>
      <c r="D20" s="122"/>
      <c r="E20" s="232">
        <f>E18*0.96</f>
        <v>0</v>
      </c>
      <c r="F20" s="233"/>
      <c r="H20" s="179" t="s">
        <v>108</v>
      </c>
      <c r="I20" s="502" t="s">
        <v>124</v>
      </c>
      <c r="J20" s="503"/>
      <c r="K20" s="503"/>
      <c r="L20" s="503"/>
      <c r="M20" s="503"/>
      <c r="N20" s="504"/>
      <c r="W20" s="398"/>
      <c r="X20" s="398"/>
      <c r="Y20" s="398"/>
      <c r="Z20" s="398"/>
      <c r="AA20" s="398"/>
      <c r="AB20" s="398"/>
      <c r="AC20" s="398"/>
      <c r="AD20" s="398"/>
    </row>
    <row r="21" spans="1:30">
      <c r="A21" s="349" t="s">
        <v>126</v>
      </c>
      <c r="B21" s="354"/>
      <c r="C21" s="355" t="s">
        <v>127</v>
      </c>
      <c r="D21" s="109"/>
      <c r="E21" s="230" t="e">
        <f>E20*'5-Premies en opslagen'!$C24</f>
        <v>#DIV/0!</v>
      </c>
      <c r="F21" s="226"/>
      <c r="G21" s="123"/>
      <c r="H21" s="124"/>
      <c r="I21" s="245">
        <v>1</v>
      </c>
      <c r="J21" s="245">
        <v>2</v>
      </c>
      <c r="K21" s="245">
        <v>3</v>
      </c>
      <c r="L21" s="245">
        <v>4</v>
      </c>
      <c r="M21" s="245">
        <v>5</v>
      </c>
      <c r="N21" s="245">
        <v>6</v>
      </c>
      <c r="O21" s="241"/>
      <c r="W21" s="398"/>
      <c r="X21" s="398"/>
      <c r="Y21" s="398"/>
      <c r="Z21" s="398"/>
      <c r="AA21" s="398"/>
      <c r="AB21" s="398"/>
      <c r="AC21" s="398"/>
      <c r="AD21" s="398"/>
    </row>
    <row r="22" spans="1:30" s="12" customFormat="1">
      <c r="A22" s="344" t="s">
        <v>128</v>
      </c>
      <c r="B22" s="357"/>
      <c r="C22" s="120"/>
      <c r="D22" s="109"/>
      <c r="E22" s="228" t="e">
        <f>E21+E18</f>
        <v>#DIV/0!</v>
      </c>
      <c r="F22" s="352" t="e">
        <f>IF(E22=0,0,E22/E$46)</f>
        <v>#DIV/0!</v>
      </c>
      <c r="G22" s="55"/>
      <c r="H22" s="124" t="s">
        <v>112</v>
      </c>
      <c r="I22" s="407"/>
      <c r="J22" s="407"/>
      <c r="K22" s="407"/>
      <c r="L22" s="407"/>
      <c r="M22" s="407"/>
      <c r="N22" s="407"/>
      <c r="O22" s="214"/>
      <c r="P22" s="55"/>
      <c r="Q22" s="55"/>
      <c r="R22" s="55"/>
      <c r="S22" s="55"/>
      <c r="T22" s="55"/>
      <c r="U22" s="55"/>
      <c r="V22" s="2"/>
      <c r="W22" s="398"/>
      <c r="X22" s="398"/>
      <c r="Y22" s="398"/>
      <c r="Z22" s="398"/>
      <c r="AA22" s="398"/>
      <c r="AB22" s="398"/>
      <c r="AC22" s="398"/>
      <c r="AD22" s="398"/>
    </row>
    <row r="23" spans="1:30" ht="14.25" customHeight="1">
      <c r="A23" s="119"/>
      <c r="B23" s="351"/>
      <c r="C23" s="120"/>
      <c r="D23" s="109"/>
      <c r="E23" s="224"/>
      <c r="F23" s="226"/>
      <c r="H23" s="124" t="s">
        <v>114</v>
      </c>
      <c r="I23" s="408"/>
      <c r="J23" s="408"/>
      <c r="K23" s="408"/>
      <c r="L23" s="407"/>
      <c r="M23" s="407"/>
      <c r="N23" s="407"/>
      <c r="O23" s="214"/>
      <c r="W23" s="398"/>
      <c r="X23" s="398"/>
      <c r="Y23" s="398"/>
      <c r="Z23" s="398"/>
      <c r="AA23" s="398"/>
      <c r="AB23" s="398"/>
      <c r="AC23" s="398"/>
      <c r="AD23" s="398"/>
    </row>
    <row r="24" spans="1:30" ht="12.75" customHeight="1">
      <c r="A24" s="349" t="s">
        <v>129</v>
      </c>
      <c r="B24" s="354"/>
      <c r="C24" s="355" t="s">
        <v>127</v>
      </c>
      <c r="D24" s="109"/>
      <c r="E24" s="230" t="e">
        <f>E22*'5-Premies en opslagen'!$B53</f>
        <v>#DIV/0!</v>
      </c>
      <c r="F24" s="226"/>
      <c r="H24" s="124" t="s">
        <v>115</v>
      </c>
      <c r="I24" s="412"/>
      <c r="J24" s="408"/>
      <c r="K24" s="408"/>
      <c r="L24" s="407"/>
      <c r="M24" s="407"/>
      <c r="N24" s="407"/>
      <c r="O24" s="214"/>
      <c r="W24" s="398"/>
      <c r="X24" s="398"/>
      <c r="Y24" s="398"/>
      <c r="Z24" s="398"/>
      <c r="AA24" s="398"/>
      <c r="AB24" s="398"/>
      <c r="AC24" s="398"/>
      <c r="AD24" s="398"/>
    </row>
    <row r="25" spans="1:30" ht="12.75" customHeight="1">
      <c r="A25" s="344" t="s">
        <v>130</v>
      </c>
      <c r="B25" s="351"/>
      <c r="C25" s="120"/>
      <c r="D25" s="109"/>
      <c r="E25" s="228" t="e">
        <f>SUM(E22:E24)</f>
        <v>#DIV/0!</v>
      </c>
      <c r="F25" s="352" t="e">
        <f>IF(E25=0,0,E25/E$46)</f>
        <v>#DIV/0!</v>
      </c>
      <c r="H25" s="124" t="s">
        <v>117</v>
      </c>
      <c r="I25" s="412"/>
      <c r="J25" s="408"/>
      <c r="K25" s="408"/>
      <c r="L25" s="407"/>
      <c r="M25" s="407"/>
      <c r="N25" s="407"/>
      <c r="O25" s="214"/>
    </row>
    <row r="26" spans="1:30">
      <c r="A26" s="119"/>
      <c r="B26" s="351"/>
      <c r="C26" s="120"/>
      <c r="D26" s="109"/>
      <c r="E26" s="224"/>
      <c r="F26" s="226"/>
      <c r="H26" s="124" t="s">
        <v>118</v>
      </c>
      <c r="I26" s="412"/>
      <c r="J26" s="408"/>
      <c r="K26" s="408"/>
      <c r="L26" s="407"/>
      <c r="M26" s="407"/>
      <c r="N26" s="407"/>
      <c r="O26" s="214"/>
    </row>
    <row r="27" spans="1:30">
      <c r="A27" s="119" t="s">
        <v>131</v>
      </c>
      <c r="B27" s="358"/>
      <c r="C27" s="343" t="s">
        <v>132</v>
      </c>
      <c r="D27" s="109"/>
      <c r="E27" s="227"/>
      <c r="F27" s="226">
        <v>0</v>
      </c>
      <c r="H27" s="124" t="s">
        <v>120</v>
      </c>
      <c r="I27" s="412"/>
      <c r="J27" s="408"/>
      <c r="K27" s="408"/>
      <c r="L27" s="407"/>
      <c r="M27" s="407"/>
      <c r="N27" s="407"/>
      <c r="O27" s="214"/>
    </row>
    <row r="28" spans="1:30">
      <c r="A28" s="119" t="s">
        <v>133</v>
      </c>
      <c r="B28" s="359"/>
      <c r="C28" s="343" t="s">
        <v>132</v>
      </c>
      <c r="D28" s="109"/>
      <c r="E28" s="227"/>
      <c r="F28" s="226">
        <v>0</v>
      </c>
      <c r="H28" s="124" t="s">
        <v>122</v>
      </c>
      <c r="I28" s="412"/>
      <c r="J28" s="408"/>
      <c r="K28" s="408"/>
      <c r="L28" s="407"/>
      <c r="M28" s="407"/>
      <c r="N28" s="407"/>
      <c r="O28" s="214"/>
    </row>
    <row r="29" spans="1:30">
      <c r="A29" s="349" t="s">
        <v>135</v>
      </c>
      <c r="B29" s="351"/>
      <c r="C29" s="120" t="s">
        <v>109</v>
      </c>
      <c r="D29" s="109"/>
      <c r="E29" s="227"/>
      <c r="F29" s="226"/>
      <c r="H29" s="125" t="s">
        <v>134</v>
      </c>
      <c r="I29" s="360">
        <f t="shared" ref="I29:N29" si="0">SUM(I22:I28)</f>
        <v>0</v>
      </c>
      <c r="J29" s="360">
        <f t="shared" si="0"/>
        <v>0</v>
      </c>
      <c r="K29" s="360">
        <f t="shared" si="0"/>
        <v>0</v>
      </c>
      <c r="L29" s="360">
        <f t="shared" si="0"/>
        <v>0</v>
      </c>
      <c r="M29" s="360">
        <f t="shared" si="0"/>
        <v>0</v>
      </c>
      <c r="N29" s="360">
        <f t="shared" si="0"/>
        <v>0</v>
      </c>
      <c r="O29" s="361">
        <f>SUM(I29:N29)</f>
        <v>0</v>
      </c>
    </row>
    <row r="30" spans="1:30">
      <c r="A30" s="349" t="s">
        <v>627</v>
      </c>
      <c r="B30" s="351"/>
      <c r="C30" s="120" t="s">
        <v>109</v>
      </c>
      <c r="D30" s="109"/>
      <c r="E30" s="227"/>
      <c r="F30" s="226"/>
      <c r="H30" s="123"/>
      <c r="I30" s="123"/>
      <c r="J30" s="123"/>
      <c r="K30" s="123"/>
      <c r="L30" s="123"/>
      <c r="M30" s="123"/>
      <c r="N30" s="123"/>
    </row>
    <row r="31" spans="1:30" ht="12.75" customHeight="1">
      <c r="A31" s="344" t="s">
        <v>137</v>
      </c>
      <c r="B31" s="351"/>
      <c r="C31" s="120"/>
      <c r="D31" s="109"/>
      <c r="E31" s="228" t="e">
        <f>SUM(E25:E30)</f>
        <v>#DIV/0!</v>
      </c>
      <c r="F31" s="352" t="e">
        <f>IF(E31=0,0,E31/E$46)</f>
        <v>#DIV/0!</v>
      </c>
      <c r="H31" s="179" t="s">
        <v>108</v>
      </c>
      <c r="I31" s="497" t="s">
        <v>136</v>
      </c>
      <c r="J31" s="498"/>
      <c r="K31" s="498"/>
      <c r="L31" s="498"/>
      <c r="M31" s="498"/>
      <c r="N31" s="498"/>
    </row>
    <row r="32" spans="1:30" ht="12.75" customHeight="1">
      <c r="A32" s="119"/>
      <c r="B32" s="351"/>
      <c r="C32" s="120"/>
      <c r="D32" s="109"/>
      <c r="E32" s="224"/>
      <c r="F32" s="226"/>
      <c r="H32" s="124"/>
      <c r="I32" s="118">
        <v>1</v>
      </c>
      <c r="J32" s="118">
        <v>2</v>
      </c>
      <c r="K32" s="118">
        <v>3</v>
      </c>
      <c r="L32" s="118">
        <v>4</v>
      </c>
      <c r="M32" s="118">
        <v>5</v>
      </c>
      <c r="N32" s="118">
        <v>6</v>
      </c>
    </row>
    <row r="33" spans="1:15" ht="12.75" customHeight="1">
      <c r="A33" s="119" t="s">
        <v>138</v>
      </c>
      <c r="B33" s="351"/>
      <c r="C33" s="365"/>
      <c r="D33" s="109"/>
      <c r="E33" s="227"/>
      <c r="F33" s="234" t="e">
        <f>E33/$E$46</f>
        <v>#DIV/0!</v>
      </c>
      <c r="H33" s="124" t="s">
        <v>112</v>
      </c>
      <c r="I33" s="243">
        <f>I22*I12</f>
        <v>0</v>
      </c>
      <c r="J33" s="243">
        <f t="shared" ref="J33:N33" si="1">J22*J12</f>
        <v>0</v>
      </c>
      <c r="K33" s="243">
        <f t="shared" si="1"/>
        <v>0</v>
      </c>
      <c r="L33" s="243">
        <f t="shared" si="1"/>
        <v>0</v>
      </c>
      <c r="M33" s="243">
        <f t="shared" si="1"/>
        <v>0</v>
      </c>
      <c r="N33" s="405">
        <f t="shared" si="1"/>
        <v>0</v>
      </c>
    </row>
    <row r="34" spans="1:15" ht="12.75" customHeight="1">
      <c r="A34" s="119" t="s">
        <v>139</v>
      </c>
      <c r="B34" s="351"/>
      <c r="C34" s="365"/>
      <c r="D34" s="109"/>
      <c r="E34" s="227"/>
      <c r="F34" s="234" t="e">
        <f t="shared" ref="F34:F40" si="2">E34/$E$46</f>
        <v>#DIV/0!</v>
      </c>
      <c r="H34" s="124" t="s">
        <v>114</v>
      </c>
      <c r="I34" s="243">
        <f t="shared" ref="I34:N34" si="3">I23*I13</f>
        <v>0</v>
      </c>
      <c r="J34" s="243">
        <f t="shared" si="3"/>
        <v>0</v>
      </c>
      <c r="K34" s="243">
        <f t="shared" si="3"/>
        <v>0</v>
      </c>
      <c r="L34" s="243">
        <f t="shared" si="3"/>
        <v>0</v>
      </c>
      <c r="M34" s="243">
        <f t="shared" si="3"/>
        <v>0</v>
      </c>
      <c r="N34" s="405">
        <f t="shared" si="3"/>
        <v>0</v>
      </c>
    </row>
    <row r="35" spans="1:15" ht="12.75" customHeight="1">
      <c r="A35" s="119" t="s">
        <v>140</v>
      </c>
      <c r="B35" s="351"/>
      <c r="C35" s="365"/>
      <c r="D35" s="109"/>
      <c r="E35" s="227"/>
      <c r="F35" s="234" t="e">
        <f t="shared" si="2"/>
        <v>#DIV/0!</v>
      </c>
      <c r="H35" s="124" t="s">
        <v>115</v>
      </c>
      <c r="I35" s="243">
        <f t="shared" ref="I35:N35" si="4">I24*I14</f>
        <v>0</v>
      </c>
      <c r="J35" s="243">
        <f t="shared" si="4"/>
        <v>0</v>
      </c>
      <c r="K35" s="243">
        <f t="shared" si="4"/>
        <v>0</v>
      </c>
      <c r="L35" s="243">
        <f t="shared" si="4"/>
        <v>0</v>
      </c>
      <c r="M35" s="243">
        <f t="shared" si="4"/>
        <v>0</v>
      </c>
      <c r="N35" s="405">
        <f t="shared" si="4"/>
        <v>0</v>
      </c>
      <c r="O35" s="123"/>
    </row>
    <row r="36" spans="1:15" ht="14.25" customHeight="1">
      <c r="A36" s="119" t="s">
        <v>141</v>
      </c>
      <c r="B36" s="351"/>
      <c r="C36" s="366"/>
      <c r="D36" s="109"/>
      <c r="E36" s="227"/>
      <c r="F36" s="234" t="e">
        <f t="shared" si="2"/>
        <v>#DIV/0!</v>
      </c>
      <c r="H36" s="124" t="s">
        <v>117</v>
      </c>
      <c r="I36" s="243">
        <f t="shared" ref="I36:N36" si="5">I25*I15</f>
        <v>0</v>
      </c>
      <c r="J36" s="243">
        <f t="shared" si="5"/>
        <v>0</v>
      </c>
      <c r="K36" s="243">
        <f t="shared" si="5"/>
        <v>0</v>
      </c>
      <c r="L36" s="243">
        <f t="shared" si="5"/>
        <v>0</v>
      </c>
      <c r="M36" s="243">
        <f t="shared" si="5"/>
        <v>0</v>
      </c>
      <c r="N36" s="405">
        <f t="shared" si="5"/>
        <v>0</v>
      </c>
      <c r="O36" s="123"/>
    </row>
    <row r="37" spans="1:15">
      <c r="A37" s="119" t="s">
        <v>142</v>
      </c>
      <c r="B37" s="351"/>
      <c r="C37" s="365"/>
      <c r="D37" s="109"/>
      <c r="E37" s="227"/>
      <c r="F37" s="234" t="e">
        <f t="shared" si="2"/>
        <v>#DIV/0!</v>
      </c>
      <c r="H37" s="124" t="s">
        <v>118</v>
      </c>
      <c r="I37" s="243">
        <f t="shared" ref="I37:N37" si="6">I26*I16</f>
        <v>0</v>
      </c>
      <c r="J37" s="243">
        <f t="shared" si="6"/>
        <v>0</v>
      </c>
      <c r="K37" s="243">
        <f t="shared" si="6"/>
        <v>0</v>
      </c>
      <c r="L37" s="243">
        <f t="shared" si="6"/>
        <v>0</v>
      </c>
      <c r="M37" s="243">
        <f t="shared" si="6"/>
        <v>0</v>
      </c>
      <c r="N37" s="405">
        <f t="shared" si="6"/>
        <v>0</v>
      </c>
      <c r="O37" s="123"/>
    </row>
    <row r="38" spans="1:15">
      <c r="A38" s="119" t="s">
        <v>143</v>
      </c>
      <c r="B38" s="351"/>
      <c r="C38" s="366"/>
      <c r="D38" s="109"/>
      <c r="E38" s="227"/>
      <c r="F38" s="234" t="e">
        <f t="shared" si="2"/>
        <v>#DIV/0!</v>
      </c>
      <c r="H38" s="124" t="s">
        <v>120</v>
      </c>
      <c r="I38" s="243">
        <f t="shared" ref="I38:N38" si="7">I27*I17</f>
        <v>0</v>
      </c>
      <c r="J38" s="243">
        <f t="shared" si="7"/>
        <v>0</v>
      </c>
      <c r="K38" s="243">
        <f t="shared" si="7"/>
        <v>0</v>
      </c>
      <c r="L38" s="243">
        <f t="shared" si="7"/>
        <v>0</v>
      </c>
      <c r="M38" s="243">
        <f t="shared" si="7"/>
        <v>0</v>
      </c>
      <c r="N38" s="405">
        <f t="shared" si="7"/>
        <v>0</v>
      </c>
      <c r="O38" s="123"/>
    </row>
    <row r="39" spans="1:15">
      <c r="A39" s="119" t="s">
        <v>144</v>
      </c>
      <c r="B39" s="351"/>
      <c r="C39" s="343" t="s">
        <v>132</v>
      </c>
      <c r="D39" s="109"/>
      <c r="E39" s="227"/>
      <c r="F39" s="234" t="e">
        <f t="shared" si="2"/>
        <v>#DIV/0!</v>
      </c>
      <c r="H39" s="124" t="s">
        <v>122</v>
      </c>
      <c r="I39" s="243">
        <f t="shared" ref="I39:N39" si="8">I28*I18</f>
        <v>0</v>
      </c>
      <c r="J39" s="243">
        <f t="shared" si="8"/>
        <v>0</v>
      </c>
      <c r="K39" s="243">
        <f t="shared" si="8"/>
        <v>0</v>
      </c>
      <c r="L39" s="243">
        <f t="shared" si="8"/>
        <v>0</v>
      </c>
      <c r="M39" s="243">
        <f t="shared" si="8"/>
        <v>0</v>
      </c>
      <c r="N39" s="405">
        <f t="shared" si="8"/>
        <v>0</v>
      </c>
      <c r="O39" s="123"/>
    </row>
    <row r="40" spans="1:15">
      <c r="A40" s="119" t="s">
        <v>145</v>
      </c>
      <c r="B40" s="351"/>
      <c r="C40" s="343"/>
      <c r="D40" s="109"/>
      <c r="E40" s="227"/>
      <c r="F40" s="234" t="e">
        <f t="shared" si="2"/>
        <v>#DIV/0!</v>
      </c>
      <c r="H40" s="125" t="s">
        <v>134</v>
      </c>
      <c r="I40" s="244">
        <f t="shared" ref="I40:N40" si="9">SUM(I33:I39)</f>
        <v>0</v>
      </c>
      <c r="J40" s="244">
        <f t="shared" si="9"/>
        <v>0</v>
      </c>
      <c r="K40" s="244">
        <f t="shared" si="9"/>
        <v>0</v>
      </c>
      <c r="L40" s="244">
        <f t="shared" si="9"/>
        <v>0</v>
      </c>
      <c r="M40" s="244">
        <f t="shared" si="9"/>
        <v>0</v>
      </c>
      <c r="N40" s="244">
        <f t="shared" si="9"/>
        <v>0</v>
      </c>
      <c r="O40" s="123"/>
    </row>
    <row r="41" spans="1:15">
      <c r="A41" s="362"/>
      <c r="B41" s="363"/>
      <c r="C41" s="367"/>
      <c r="D41" s="109"/>
      <c r="E41" s="227"/>
      <c r="F41" s="226"/>
      <c r="H41" s="123"/>
      <c r="I41" s="123"/>
      <c r="J41" s="123"/>
      <c r="K41" s="123"/>
      <c r="L41" s="123"/>
      <c r="M41" s="123"/>
      <c r="N41" s="123"/>
      <c r="O41" s="123"/>
    </row>
    <row r="42" spans="1:15">
      <c r="A42" s="344" t="s">
        <v>146</v>
      </c>
      <c r="B42" s="351"/>
      <c r="C42" s="120"/>
      <c r="D42" s="109"/>
      <c r="E42" s="228" t="e">
        <f>SUM(E31:E41)</f>
        <v>#DIV/0!</v>
      </c>
      <c r="F42" s="352" t="e">
        <f>IF(E42=0,0,E42/E$46)</f>
        <v>#DIV/0!</v>
      </c>
      <c r="G42" s="419"/>
      <c r="H42" s="123"/>
      <c r="I42" s="123"/>
      <c r="J42" s="123"/>
      <c r="K42" s="123"/>
      <c r="L42" s="123"/>
      <c r="M42" s="123"/>
      <c r="N42" s="123"/>
      <c r="O42" s="123"/>
    </row>
    <row r="43" spans="1:15" ht="43.5">
      <c r="A43" s="119"/>
      <c r="B43" s="351"/>
      <c r="C43" s="120"/>
      <c r="D43" s="109"/>
      <c r="E43" s="224"/>
      <c r="F43" s="235"/>
      <c r="H43" s="179" t="s">
        <v>147</v>
      </c>
      <c r="I43" s="336"/>
      <c r="J43" s="337"/>
      <c r="K43" s="180" t="s">
        <v>107</v>
      </c>
      <c r="L43" s="123"/>
      <c r="M43" s="123"/>
      <c r="N43" s="123"/>
    </row>
    <row r="44" spans="1:15">
      <c r="A44" s="119" t="s">
        <v>148</v>
      </c>
      <c r="B44" s="351"/>
      <c r="C44" s="366"/>
      <c r="D44" s="109"/>
      <c r="E44" s="227"/>
      <c r="F44" s="352">
        <f>(IF(E44=0,0,E44/E$46))</f>
        <v>0</v>
      </c>
      <c r="H44" s="124"/>
      <c r="I44" s="338" t="s">
        <v>109</v>
      </c>
      <c r="J44" s="339" t="s">
        <v>109</v>
      </c>
      <c r="K44" s="224"/>
      <c r="L44" s="123"/>
      <c r="M44" s="123"/>
      <c r="N44" s="123"/>
    </row>
    <row r="45" spans="1:15">
      <c r="A45" s="119"/>
      <c r="B45" s="368"/>
      <c r="C45" s="120"/>
      <c r="D45" s="109"/>
      <c r="E45" s="224"/>
      <c r="F45" s="226"/>
      <c r="H45" s="127" t="s">
        <v>116</v>
      </c>
      <c r="I45" s="128"/>
      <c r="J45" s="129"/>
      <c r="K45" s="228">
        <f>E14</f>
        <v>0</v>
      </c>
      <c r="L45" s="123"/>
      <c r="M45" s="123"/>
      <c r="N45" s="123"/>
    </row>
    <row r="46" spans="1:15">
      <c r="A46" s="344" t="s">
        <v>149</v>
      </c>
      <c r="B46" s="369"/>
      <c r="C46" s="370"/>
      <c r="D46" s="109"/>
      <c r="E46" s="236" t="e">
        <f>SUM(E42:E45)</f>
        <v>#DIV/0!</v>
      </c>
      <c r="F46" s="237" t="e">
        <f>SUM(F42:F45)</f>
        <v>#DIV/0!</v>
      </c>
      <c r="H46" s="130" t="s">
        <v>119</v>
      </c>
      <c r="I46" s="131"/>
      <c r="J46" s="132"/>
      <c r="K46" s="230">
        <f>E16</f>
        <v>0</v>
      </c>
      <c r="L46" s="123"/>
      <c r="M46" s="123"/>
      <c r="N46" s="123"/>
    </row>
    <row r="47" spans="1:15">
      <c r="B47" s="126"/>
      <c r="C47" s="371"/>
      <c r="D47" s="109"/>
      <c r="E47" s="214"/>
      <c r="F47" s="238"/>
      <c r="H47" s="349" t="s">
        <v>121</v>
      </c>
      <c r="I47" s="131"/>
      <c r="J47" s="132"/>
      <c r="K47" s="231">
        <f>E17</f>
        <v>0</v>
      </c>
      <c r="L47" s="123"/>
      <c r="M47" s="123"/>
      <c r="N47" s="123"/>
      <c r="O47" s="123"/>
    </row>
    <row r="48" spans="1:15">
      <c r="A48" s="372" t="s">
        <v>150</v>
      </c>
      <c r="B48" s="373"/>
      <c r="C48" s="374"/>
      <c r="D48" s="123"/>
      <c r="E48" s="239" t="e">
        <f>(E$25*1.3)+($E$46-$E$25)</f>
        <v>#DIV/0!</v>
      </c>
      <c r="F48" s="240"/>
      <c r="H48" s="349" t="s">
        <v>126</v>
      </c>
      <c r="I48" s="131"/>
      <c r="J48" s="132"/>
      <c r="K48" s="230" t="e">
        <f>E21</f>
        <v>#DIV/0!</v>
      </c>
      <c r="L48" s="123"/>
      <c r="M48" s="123"/>
      <c r="N48" s="123"/>
      <c r="O48" s="123"/>
    </row>
    <row r="49" spans="1:26">
      <c r="A49" s="123"/>
      <c r="B49" s="133"/>
      <c r="C49" s="134"/>
      <c r="D49" s="123"/>
      <c r="E49" s="241"/>
      <c r="F49" s="241"/>
      <c r="G49" s="123"/>
      <c r="H49" s="349" t="s">
        <v>129</v>
      </c>
      <c r="I49" s="354"/>
      <c r="J49" s="355"/>
      <c r="K49" s="230" t="e">
        <f>E24</f>
        <v>#DIV/0!</v>
      </c>
      <c r="L49" s="123"/>
      <c r="M49" s="123"/>
      <c r="N49" s="123"/>
      <c r="O49" s="123"/>
    </row>
    <row r="50" spans="1:26" s="12" customFormat="1">
      <c r="A50" s="372" t="s">
        <v>151</v>
      </c>
      <c r="B50" s="373"/>
      <c r="C50" s="374"/>
      <c r="D50" s="123"/>
      <c r="E50" s="239" t="e">
        <f>(E$25*1.5)+($E$46-$E$25)</f>
        <v>#DIV/0!</v>
      </c>
      <c r="F50" s="240"/>
      <c r="G50" s="123"/>
      <c r="H50" s="119" t="s">
        <v>131</v>
      </c>
      <c r="I50" s="358"/>
      <c r="J50" s="343"/>
      <c r="K50" s="225">
        <f>E27</f>
        <v>0</v>
      </c>
      <c r="L50" s="123"/>
      <c r="M50" s="123"/>
      <c r="N50" s="123"/>
      <c r="O50" s="123"/>
      <c r="P50" s="55"/>
      <c r="Q50" s="55"/>
      <c r="R50" s="55"/>
      <c r="S50" s="55"/>
      <c r="T50" s="55"/>
      <c r="U50" s="55"/>
      <c r="V50" s="2"/>
      <c r="W50" s="2"/>
      <c r="X50" s="2"/>
      <c r="Y50" s="2"/>
      <c r="Z50" s="2"/>
    </row>
    <row r="51" spans="1:26" s="12" customFormat="1">
      <c r="A51" s="123"/>
      <c r="B51" s="133"/>
      <c r="C51" s="134"/>
      <c r="D51" s="123"/>
      <c r="E51" s="241"/>
      <c r="F51" s="241"/>
      <c r="G51" s="123"/>
      <c r="H51" s="119" t="s">
        <v>133</v>
      </c>
      <c r="I51" s="359"/>
      <c r="J51" s="343"/>
      <c r="K51" s="225">
        <f t="shared" ref="K51:K52" si="10">E28</f>
        <v>0</v>
      </c>
      <c r="L51" s="123"/>
      <c r="M51" s="55"/>
      <c r="N51" s="123"/>
      <c r="O51" s="123"/>
      <c r="P51" s="123"/>
      <c r="Q51" s="123"/>
      <c r="R51" s="123"/>
      <c r="S51" s="123"/>
      <c r="T51" s="123"/>
      <c r="U51" s="123"/>
    </row>
    <row r="52" spans="1:26" s="12" customFormat="1">
      <c r="A52" s="372" t="s">
        <v>152</v>
      </c>
      <c r="B52" s="373"/>
      <c r="C52" s="374"/>
      <c r="D52" s="123"/>
      <c r="E52" s="239" t="e">
        <f>(E$25*2.5)+($E$46-$E$25)</f>
        <v>#DIV/0!</v>
      </c>
      <c r="F52" s="241"/>
      <c r="G52" s="123"/>
      <c r="H52" s="119" t="s">
        <v>135</v>
      </c>
      <c r="I52" s="351"/>
      <c r="J52" s="120" t="s">
        <v>109</v>
      </c>
      <c r="K52" s="225">
        <f t="shared" si="10"/>
        <v>0</v>
      </c>
      <c r="L52" s="123"/>
      <c r="M52" s="55"/>
      <c r="N52" s="123"/>
      <c r="O52" s="123"/>
      <c r="P52" s="123"/>
      <c r="Q52" s="123"/>
      <c r="R52" s="123"/>
      <c r="S52" s="123"/>
      <c r="T52" s="123"/>
      <c r="U52" s="123"/>
    </row>
    <row r="53" spans="1:26" s="12" customFormat="1">
      <c r="A53" s="123"/>
      <c r="B53" s="133"/>
      <c r="C53" s="135"/>
      <c r="D53" s="123"/>
      <c r="E53" s="123"/>
      <c r="F53" s="136"/>
      <c r="G53" s="123"/>
      <c r="H53" s="119" t="s">
        <v>138</v>
      </c>
      <c r="I53" s="351"/>
      <c r="J53" s="365"/>
      <c r="K53" s="225">
        <f>E33</f>
        <v>0</v>
      </c>
      <c r="L53" s="123"/>
      <c r="M53" s="55"/>
      <c r="N53" s="123"/>
      <c r="O53" s="123"/>
      <c r="P53" s="123"/>
      <c r="Q53" s="123"/>
      <c r="R53" s="123"/>
      <c r="S53" s="123"/>
      <c r="T53" s="123"/>
      <c r="U53" s="123"/>
    </row>
    <row r="54" spans="1:26" s="12" customFormat="1">
      <c r="A54" s="123"/>
      <c r="B54" s="133"/>
      <c r="C54" s="135"/>
      <c r="D54" s="123"/>
      <c r="E54" s="123"/>
      <c r="F54" s="136"/>
      <c r="G54" s="123"/>
      <c r="H54" s="119" t="s">
        <v>139</v>
      </c>
      <c r="I54" s="351"/>
      <c r="J54" s="365"/>
      <c r="K54" s="225">
        <f t="shared" ref="K54:K60" si="11">E34</f>
        <v>0</v>
      </c>
      <c r="L54" s="123"/>
      <c r="M54" s="55"/>
      <c r="N54" s="123"/>
      <c r="O54" s="123"/>
      <c r="P54" s="123"/>
      <c r="Q54" s="123"/>
      <c r="R54" s="123"/>
      <c r="S54" s="123"/>
      <c r="T54" s="123"/>
      <c r="U54" s="123"/>
    </row>
    <row r="55" spans="1:26" s="12" customFormat="1">
      <c r="A55" s="123"/>
      <c r="B55" s="123"/>
      <c r="C55" s="137"/>
      <c r="D55" s="123"/>
      <c r="E55" s="123"/>
      <c r="F55" s="136"/>
      <c r="G55" s="123"/>
      <c r="H55" s="119" t="s">
        <v>140</v>
      </c>
      <c r="I55" s="351"/>
      <c r="J55" s="365"/>
      <c r="K55" s="225">
        <f t="shared" si="11"/>
        <v>0</v>
      </c>
      <c r="L55" s="123"/>
      <c r="M55" s="55"/>
      <c r="N55" s="123"/>
      <c r="O55" s="123"/>
      <c r="P55" s="123"/>
      <c r="Q55" s="123"/>
      <c r="R55" s="123"/>
      <c r="S55" s="123"/>
      <c r="T55" s="123"/>
      <c r="U55" s="123"/>
    </row>
    <row r="56" spans="1:26" s="12" customFormat="1">
      <c r="A56" s="123"/>
      <c r="B56" s="123"/>
      <c r="C56" s="137"/>
      <c r="D56" s="123"/>
      <c r="E56" s="123"/>
      <c r="F56" s="136"/>
      <c r="G56" s="123"/>
      <c r="H56" s="119" t="s">
        <v>141</v>
      </c>
      <c r="I56" s="351"/>
      <c r="J56" s="366"/>
      <c r="K56" s="225">
        <f t="shared" si="11"/>
        <v>0</v>
      </c>
      <c r="L56" s="123"/>
      <c r="M56" s="55"/>
      <c r="N56" s="123"/>
      <c r="O56" s="123"/>
      <c r="P56" s="123"/>
      <c r="Q56" s="123"/>
      <c r="R56" s="123"/>
      <c r="S56" s="123"/>
      <c r="T56" s="123"/>
      <c r="U56" s="123"/>
    </row>
    <row r="57" spans="1:26" s="12" customFormat="1">
      <c r="A57" s="55"/>
      <c r="B57" s="123"/>
      <c r="C57" s="137"/>
      <c r="D57" s="123"/>
      <c r="E57" s="123"/>
      <c r="F57" s="136"/>
      <c r="G57" s="123"/>
      <c r="H57" s="119" t="s">
        <v>142</v>
      </c>
      <c r="I57" s="351"/>
      <c r="J57" s="365"/>
      <c r="K57" s="225">
        <f t="shared" si="11"/>
        <v>0</v>
      </c>
      <c r="L57" s="123"/>
      <c r="M57" s="55"/>
      <c r="N57" s="123"/>
      <c r="O57" s="123"/>
      <c r="P57" s="123"/>
      <c r="Q57" s="123"/>
      <c r="R57" s="123"/>
      <c r="S57" s="123"/>
      <c r="T57" s="123"/>
      <c r="U57" s="123"/>
    </row>
    <row r="58" spans="1:26" s="12" customFormat="1">
      <c r="A58" s="123"/>
      <c r="B58" s="123"/>
      <c r="C58" s="137"/>
      <c r="D58" s="137"/>
      <c r="E58" s="137"/>
      <c r="F58" s="137"/>
      <c r="G58" s="123"/>
      <c r="H58" s="119" t="s">
        <v>143</v>
      </c>
      <c r="I58" s="351"/>
      <c r="J58" s="366"/>
      <c r="K58" s="225">
        <f t="shared" si="11"/>
        <v>0</v>
      </c>
      <c r="L58" s="123"/>
      <c r="M58" s="55"/>
      <c r="N58" s="55"/>
      <c r="O58" s="123"/>
      <c r="P58" s="123"/>
      <c r="Q58" s="123"/>
      <c r="R58" s="123"/>
      <c r="S58" s="123"/>
      <c r="T58" s="123"/>
      <c r="U58" s="123"/>
    </row>
    <row r="59" spans="1:26" s="12" customFormat="1">
      <c r="A59" s="123"/>
      <c r="B59" s="123"/>
      <c r="C59" s="137"/>
      <c r="D59" s="123"/>
      <c r="E59" s="123"/>
      <c r="F59" s="136"/>
      <c r="G59" s="123"/>
      <c r="H59" s="119" t="s">
        <v>144</v>
      </c>
      <c r="I59" s="351"/>
      <c r="J59" s="343"/>
      <c r="K59" s="225">
        <f t="shared" si="11"/>
        <v>0</v>
      </c>
      <c r="L59" s="123"/>
      <c r="M59" s="55"/>
      <c r="N59" s="55"/>
      <c r="O59" s="123"/>
      <c r="P59" s="123"/>
      <c r="Q59" s="123"/>
      <c r="R59" s="123"/>
      <c r="S59" s="123"/>
      <c r="T59" s="123"/>
      <c r="U59" s="123"/>
    </row>
    <row r="60" spans="1:26" s="12" customFormat="1">
      <c r="A60" s="123"/>
      <c r="B60" s="123"/>
      <c r="C60" s="137"/>
      <c r="D60" s="123"/>
      <c r="E60" s="123"/>
      <c r="F60" s="136"/>
      <c r="G60" s="123"/>
      <c r="H60" s="119" t="s">
        <v>145</v>
      </c>
      <c r="I60" s="351"/>
      <c r="J60" s="343"/>
      <c r="K60" s="225">
        <f t="shared" si="11"/>
        <v>0</v>
      </c>
      <c r="L60" s="123"/>
      <c r="M60" s="55"/>
      <c r="N60" s="55"/>
      <c r="O60" s="123"/>
      <c r="P60" s="123"/>
      <c r="Q60" s="123"/>
      <c r="R60" s="123"/>
      <c r="S60" s="123"/>
      <c r="T60" s="123"/>
      <c r="U60" s="123"/>
    </row>
    <row r="61" spans="1:26" s="12" customFormat="1">
      <c r="A61" s="123"/>
      <c r="B61" s="123"/>
      <c r="C61" s="137"/>
      <c r="D61" s="123"/>
      <c r="E61" s="123"/>
      <c r="F61" s="136"/>
      <c r="G61" s="123"/>
      <c r="H61" s="119" t="s">
        <v>148</v>
      </c>
      <c r="I61" s="351"/>
      <c r="J61" s="366"/>
      <c r="K61" s="225">
        <f>E44</f>
        <v>0</v>
      </c>
      <c r="L61" s="123"/>
      <c r="M61" s="55"/>
      <c r="N61" s="55"/>
      <c r="O61" s="123"/>
      <c r="P61" s="123"/>
      <c r="Q61" s="123"/>
      <c r="R61" s="123"/>
      <c r="S61" s="123"/>
      <c r="T61" s="123"/>
      <c r="U61" s="123"/>
    </row>
    <row r="62" spans="1:26" s="12" customFormat="1">
      <c r="A62" s="123"/>
      <c r="B62" s="123"/>
      <c r="C62" s="137"/>
      <c r="D62" s="123"/>
      <c r="E62" s="123"/>
      <c r="F62" s="136"/>
      <c r="G62" s="123"/>
      <c r="H62" s="119"/>
      <c r="I62" s="368"/>
      <c r="J62" s="120"/>
      <c r="K62" s="224"/>
      <c r="L62" s="123"/>
      <c r="M62" s="55"/>
      <c r="N62" s="55"/>
      <c r="O62" s="123"/>
      <c r="P62" s="123"/>
      <c r="Q62" s="123"/>
      <c r="R62" s="123"/>
      <c r="S62" s="123"/>
      <c r="T62" s="123"/>
      <c r="U62" s="123"/>
    </row>
    <row r="63" spans="1:26" s="12" customFormat="1">
      <c r="A63" s="123"/>
      <c r="B63" s="123"/>
      <c r="C63" s="137"/>
      <c r="D63" s="123"/>
      <c r="E63" s="123"/>
      <c r="F63" s="136"/>
      <c r="G63" s="123"/>
      <c r="H63" s="344" t="s">
        <v>149</v>
      </c>
      <c r="I63" s="369"/>
      <c r="J63" s="370"/>
      <c r="K63" s="236" t="e">
        <f>SUM(K45:K62)</f>
        <v>#DIV/0!</v>
      </c>
      <c r="L63" s="123"/>
      <c r="M63" s="55"/>
      <c r="N63" s="55"/>
      <c r="O63" s="123"/>
      <c r="P63" s="123"/>
      <c r="Q63" s="123"/>
      <c r="R63" s="123"/>
      <c r="S63" s="123"/>
      <c r="T63" s="123"/>
      <c r="U63" s="123"/>
    </row>
    <row r="64" spans="1:26" s="12" customFormat="1">
      <c r="A64" s="123"/>
      <c r="B64" s="123"/>
      <c r="C64" s="137"/>
      <c r="D64" s="123"/>
      <c r="E64" s="55"/>
      <c r="F64" s="136"/>
      <c r="G64" s="123"/>
      <c r="H64" s="55"/>
      <c r="I64" s="126"/>
      <c r="J64" s="371"/>
      <c r="K64" s="214"/>
      <c r="L64" s="123"/>
      <c r="M64" s="55"/>
      <c r="N64" s="55"/>
      <c r="O64" s="55"/>
      <c r="P64" s="123"/>
      <c r="Q64" s="123"/>
      <c r="R64" s="123"/>
      <c r="S64" s="123"/>
      <c r="T64" s="123"/>
      <c r="U64" s="123"/>
    </row>
    <row r="65" spans="1:22" s="12" customFormat="1">
      <c r="A65" s="55"/>
      <c r="B65" s="55"/>
      <c r="C65" s="55"/>
      <c r="D65" s="55"/>
      <c r="E65" s="55"/>
      <c r="F65" s="55"/>
      <c r="G65" s="123"/>
      <c r="H65" s="372" t="s">
        <v>150</v>
      </c>
      <c r="I65" s="373"/>
      <c r="J65" s="374"/>
      <c r="K65" s="239" t="e">
        <f>E48</f>
        <v>#DIV/0!</v>
      </c>
      <c r="L65" s="123"/>
      <c r="M65" s="55"/>
      <c r="N65" s="55"/>
      <c r="O65" s="55"/>
      <c r="P65" s="55"/>
      <c r="Q65" s="123"/>
      <c r="R65" s="123"/>
      <c r="S65" s="123"/>
      <c r="T65" s="123"/>
      <c r="U65" s="123"/>
    </row>
    <row r="66" spans="1:22" s="12" customFormat="1">
      <c r="A66" s="55"/>
      <c r="B66" s="55"/>
      <c r="C66" s="55"/>
      <c r="D66" s="55"/>
      <c r="E66" s="55"/>
      <c r="F66" s="55"/>
      <c r="G66" s="55"/>
      <c r="H66" s="123"/>
      <c r="I66" s="133"/>
      <c r="J66" s="134"/>
      <c r="K66" s="241"/>
      <c r="L66" s="123"/>
      <c r="M66" s="55"/>
      <c r="N66" s="55"/>
      <c r="O66" s="55"/>
      <c r="P66" s="55"/>
      <c r="Q66" s="55"/>
      <c r="R66" s="55"/>
      <c r="S66" s="55"/>
      <c r="T66" s="55"/>
      <c r="U66" s="55"/>
      <c r="V66" s="2"/>
    </row>
    <row r="67" spans="1:22">
      <c r="H67" s="372" t="s">
        <v>151</v>
      </c>
      <c r="I67" s="373"/>
      <c r="J67" s="374"/>
      <c r="K67" s="239" t="e">
        <f>E50</f>
        <v>#DIV/0!</v>
      </c>
      <c r="L67" s="123"/>
    </row>
    <row r="68" spans="1:22">
      <c r="H68" s="123"/>
      <c r="I68" s="133"/>
      <c r="J68" s="134"/>
      <c r="K68" s="241"/>
      <c r="L68" s="123"/>
    </row>
    <row r="69" spans="1:22">
      <c r="H69" s="372" t="s">
        <v>152</v>
      </c>
      <c r="I69" s="373"/>
      <c r="J69" s="374"/>
      <c r="K69" s="239" t="e">
        <f>E52</f>
        <v>#DIV/0!</v>
      </c>
      <c r="L69" s="123"/>
    </row>
    <row r="70" spans="1:22">
      <c r="L70" s="123"/>
    </row>
    <row r="71" spans="1:22">
      <c r="L71" s="123"/>
    </row>
    <row r="72" spans="1:22">
      <c r="L72" s="123"/>
    </row>
  </sheetData>
  <dataConsolidate/>
  <mergeCells count="7">
    <mergeCell ref="I31:N31"/>
    <mergeCell ref="E10:F10"/>
    <mergeCell ref="H1:N2"/>
    <mergeCell ref="H3:N3"/>
    <mergeCell ref="H4:N5"/>
    <mergeCell ref="I10:N10"/>
    <mergeCell ref="I20:N20"/>
  </mergeCells>
  <phoneticPr fontId="10"/>
  <conditionalFormatting sqref="O29">
    <cfRule type="cellIs" dxfId="8" priority="1" operator="greaterThan">
      <formula>1</formula>
    </cfRule>
    <cfRule type="cellIs" dxfId="7" priority="2" operator="between">
      <formula>0.999999</formula>
      <formula>0</formula>
    </cfRule>
    <cfRule type="cellIs" dxfId="6" priority="3" operator="equal">
      <formula>1</formula>
    </cfRule>
  </conditionalFormatting>
  <pageMargins left="0.19685039370078741" right="0.19685039370078741" top="0.59055118110236227" bottom="0.78740157480314965" header="0.39370078740157483" footer="0.19685039370078741"/>
  <pageSetup paperSize="9" scale="51" fitToWidth="0" orientation="landscape" horizontalDpi="4294967292" verticalDpi="4294967292" r:id="rId1"/>
  <headerFooter alignWithMargins="0">
    <oddFooter>&amp;L&amp;"Georgia,Standaard"&amp;11&amp;F-&amp;A&amp;R&amp;"Georgia,Standaard"&amp;11printversie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76"/>
  <sheetViews>
    <sheetView showGridLines="0" zoomScale="89" zoomScaleNormal="89" zoomScalePageLayoutView="50" workbookViewId="0"/>
  </sheetViews>
  <sheetFormatPr defaultColWidth="11.453125" defaultRowHeight="13"/>
  <cols>
    <col min="1" max="1" width="35.81640625" style="55" customWidth="1"/>
    <col min="2" max="2" width="21.26953125" style="55" customWidth="1"/>
    <col min="3" max="3" width="19.26953125" style="55" bestFit="1" customWidth="1"/>
    <col min="4" max="4" width="2" style="55" customWidth="1"/>
    <col min="5" max="5" width="14.453125" style="55" customWidth="1"/>
    <col min="6" max="6" width="11.7265625" style="55" customWidth="1"/>
    <col min="7" max="7" width="6" style="55" customWidth="1"/>
    <col min="8" max="8" width="27.81640625" style="55" customWidth="1"/>
    <col min="9" max="15" width="11.453125" style="55"/>
    <col min="16" max="16384" width="11.453125" style="2"/>
  </cols>
  <sheetData>
    <row r="1" spans="1:15" ht="12.75" customHeight="1">
      <c r="A1" s="404" t="s">
        <v>4</v>
      </c>
      <c r="B1" s="80"/>
      <c r="C1" s="81"/>
      <c r="D1" s="81"/>
      <c r="E1" s="81"/>
      <c r="F1" s="81"/>
      <c r="H1" s="501"/>
      <c r="I1" s="501"/>
      <c r="J1" s="501"/>
      <c r="K1" s="501"/>
      <c r="L1" s="501"/>
      <c r="M1" s="501"/>
      <c r="N1" s="501"/>
    </row>
    <row r="2" spans="1:15">
      <c r="A2" s="81"/>
      <c r="B2" s="99"/>
      <c r="C2" s="100"/>
      <c r="D2" s="99"/>
      <c r="E2" s="101"/>
      <c r="F2" s="102"/>
      <c r="H2" s="501"/>
      <c r="I2" s="501"/>
      <c r="J2" s="501"/>
      <c r="K2" s="501"/>
      <c r="L2" s="501"/>
      <c r="M2" s="501"/>
      <c r="N2" s="501"/>
    </row>
    <row r="3" spans="1:15" ht="14.25" customHeight="1">
      <c r="A3" s="36" t="str">
        <f>'2-Kosten per locatie'!A3</f>
        <v>Naam opdrachtgever</v>
      </c>
      <c r="B3" s="103" t="str">
        <f>'2-Kosten per locatie'!B3</f>
        <v>Zaan Primair</v>
      </c>
      <c r="C3" s="104"/>
      <c r="D3" s="99"/>
      <c r="E3" s="105"/>
      <c r="F3" s="106"/>
      <c r="H3" s="501"/>
      <c r="I3" s="501"/>
      <c r="J3" s="501"/>
      <c r="K3" s="501"/>
      <c r="L3" s="501"/>
      <c r="M3" s="501"/>
      <c r="N3" s="501"/>
    </row>
    <row r="4" spans="1:15" ht="15.75" customHeight="1">
      <c r="A4" s="36" t="str">
        <f>'2-Kosten per locatie'!A4</f>
        <v>Calculatie onderdeel</v>
      </c>
      <c r="B4" s="107" t="str">
        <f ca="1">MID(CELL("bestandsnaam",$C$9),SEARCH("]",CELL("bestandsnaam",$C$9),1)+1,256)</f>
        <v>7-Opbouw uurtarief toezicht</v>
      </c>
      <c r="C4" s="108"/>
      <c r="D4" s="109"/>
      <c r="H4" s="501"/>
      <c r="I4" s="501"/>
      <c r="J4" s="501"/>
      <c r="K4" s="501"/>
      <c r="L4" s="501"/>
      <c r="M4" s="501"/>
      <c r="N4" s="501"/>
    </row>
    <row r="5" spans="1:15" ht="15.5">
      <c r="A5" s="36" t="str">
        <f>'2-Kosten per locatie'!A5</f>
        <v>Gebouw/plaats</v>
      </c>
      <c r="B5" s="103" t="str">
        <f>'2-Kosten per locatie'!B5</f>
        <v>Divers</v>
      </c>
      <c r="C5" s="108"/>
      <c r="D5" s="109"/>
      <c r="H5" s="501"/>
      <c r="I5" s="501"/>
      <c r="J5" s="501"/>
      <c r="K5" s="501"/>
      <c r="L5" s="501"/>
      <c r="M5" s="501"/>
      <c r="N5" s="501"/>
    </row>
    <row r="6" spans="1:15" ht="15.5">
      <c r="A6" s="36" t="str">
        <f>'2-Kosten per locatie'!A6</f>
        <v>Referentie nummer</v>
      </c>
      <c r="B6" s="103" t="str">
        <f>'2-Kosten per locatie'!B6</f>
        <v>Perceel 2 (Zuidelijk gebied)</v>
      </c>
      <c r="C6" s="108"/>
      <c r="D6" s="109"/>
      <c r="H6" s="110"/>
      <c r="I6" s="110"/>
      <c r="J6" s="110"/>
      <c r="K6" s="110"/>
      <c r="L6" s="110"/>
      <c r="M6" s="110"/>
      <c r="N6" s="110"/>
    </row>
    <row r="7" spans="1:15" ht="15.5">
      <c r="A7" s="36" t="str">
        <f>'2-Kosten per locatie'!A7</f>
        <v>Naam dienstverlener</v>
      </c>
      <c r="B7" s="103">
        <f>'2-Kosten per locatie'!B7</f>
        <v>0</v>
      </c>
      <c r="C7" s="108"/>
      <c r="D7" s="109"/>
      <c r="H7" s="110"/>
      <c r="I7" s="110"/>
      <c r="J7" s="110"/>
      <c r="K7" s="110"/>
      <c r="L7" s="110"/>
      <c r="M7" s="110"/>
      <c r="N7" s="110"/>
    </row>
    <row r="8" spans="1:15" ht="15.5">
      <c r="A8" s="36" t="str">
        <f>'2-Kosten per locatie'!A8</f>
        <v>Prijspeil</v>
      </c>
      <c r="B8" s="242">
        <f>'2-Kosten per locatie'!B8</f>
        <v>46388</v>
      </c>
      <c r="C8" s="108"/>
      <c r="D8" s="109"/>
      <c r="J8" s="110"/>
      <c r="K8" s="110"/>
      <c r="L8" s="110"/>
      <c r="M8" s="110"/>
      <c r="N8" s="110"/>
      <c r="O8" s="111"/>
    </row>
    <row r="9" spans="1:15" ht="15.5">
      <c r="A9" s="112"/>
      <c r="B9" s="113"/>
      <c r="C9" s="114"/>
      <c r="D9" s="109"/>
      <c r="E9" s="115"/>
      <c r="F9" s="116"/>
    </row>
    <row r="10" spans="1:15" s="19" customFormat="1" ht="30.75" customHeight="1">
      <c r="A10" s="375" t="s">
        <v>153</v>
      </c>
      <c r="B10" s="336"/>
      <c r="C10" s="337"/>
      <c r="D10" s="177"/>
      <c r="E10" s="499" t="s">
        <v>154</v>
      </c>
      <c r="F10" s="500"/>
      <c r="G10" s="111"/>
      <c r="H10" s="179" t="s">
        <v>108</v>
      </c>
      <c r="I10" s="497" t="s">
        <v>631</v>
      </c>
      <c r="J10" s="498"/>
      <c r="K10" s="498"/>
      <c r="L10" s="498"/>
      <c r="M10" s="498"/>
      <c r="N10" s="498"/>
      <c r="O10" s="111"/>
    </row>
    <row r="11" spans="1:15" ht="14.5" customHeight="1">
      <c r="A11" s="124"/>
      <c r="B11" s="338" t="s">
        <v>109</v>
      </c>
      <c r="C11" s="339" t="s">
        <v>109</v>
      </c>
      <c r="D11" s="109"/>
      <c r="E11" s="117"/>
      <c r="F11" s="376"/>
      <c r="H11" s="124"/>
      <c r="I11" s="245">
        <v>1</v>
      </c>
      <c r="J11" s="245">
        <v>2</v>
      </c>
      <c r="K11" s="245">
        <v>3</v>
      </c>
      <c r="L11" s="245">
        <v>4</v>
      </c>
      <c r="M11" s="245">
        <v>5</v>
      </c>
      <c r="N11" s="245">
        <v>6</v>
      </c>
    </row>
    <row r="12" spans="1:15" ht="12.75" customHeight="1">
      <c r="A12" s="124" t="s">
        <v>110</v>
      </c>
      <c r="B12" s="341" t="s">
        <v>111</v>
      </c>
      <c r="C12" s="342"/>
      <c r="D12" s="109"/>
      <c r="E12" s="225">
        <f>SUM(I31:N31)</f>
        <v>0</v>
      </c>
      <c r="F12" s="226"/>
      <c r="H12" s="124" t="s">
        <v>117</v>
      </c>
      <c r="I12" s="246"/>
      <c r="J12" s="246"/>
      <c r="K12" s="246"/>
      <c r="L12" s="246"/>
      <c r="M12" s="246"/>
      <c r="N12" s="246"/>
    </row>
    <row r="13" spans="1:15">
      <c r="A13" s="124" t="s">
        <v>113</v>
      </c>
      <c r="B13" s="341" t="s">
        <v>111</v>
      </c>
      <c r="C13" s="343"/>
      <c r="D13" s="109"/>
      <c r="E13" s="227"/>
      <c r="F13" s="226"/>
      <c r="H13" s="124" t="s">
        <v>118</v>
      </c>
      <c r="I13" s="246"/>
      <c r="J13" s="246"/>
      <c r="K13" s="246"/>
      <c r="L13" s="246"/>
      <c r="M13" s="246"/>
      <c r="N13" s="246"/>
    </row>
    <row r="14" spans="1:15">
      <c r="A14" s="344" t="s">
        <v>116</v>
      </c>
      <c r="B14" s="345"/>
      <c r="C14" s="346"/>
      <c r="D14" s="121"/>
      <c r="E14" s="228">
        <f>SUM(E12:E13)</f>
        <v>0</v>
      </c>
      <c r="F14" s="226"/>
      <c r="H14" s="124" t="s">
        <v>120</v>
      </c>
      <c r="I14" s="246"/>
      <c r="J14" s="246"/>
      <c r="K14" s="246"/>
      <c r="L14" s="246"/>
      <c r="M14" s="246"/>
      <c r="N14" s="246"/>
    </row>
    <row r="15" spans="1:15">
      <c r="A15" s="119"/>
      <c r="B15" s="347"/>
      <c r="C15" s="348"/>
      <c r="D15" s="109"/>
      <c r="E15" s="229"/>
      <c r="F15" s="226"/>
      <c r="H15" s="124" t="s">
        <v>122</v>
      </c>
      <c r="I15" s="246"/>
      <c r="J15" s="246"/>
      <c r="K15" s="246"/>
      <c r="L15" s="246"/>
      <c r="M15" s="246"/>
      <c r="N15" s="246"/>
    </row>
    <row r="16" spans="1:15">
      <c r="A16" s="349" t="s">
        <v>119</v>
      </c>
      <c r="B16" s="341" t="s">
        <v>111</v>
      </c>
      <c r="C16" s="350"/>
      <c r="D16" s="109"/>
      <c r="E16" s="230">
        <f>$C16*E14</f>
        <v>0</v>
      </c>
      <c r="F16" s="226"/>
    </row>
    <row r="17" spans="1:15" ht="14.5" customHeight="1">
      <c r="A17" s="349" t="s">
        <v>121</v>
      </c>
      <c r="B17" s="341" t="s">
        <v>111</v>
      </c>
      <c r="C17" s="350"/>
      <c r="D17" s="109"/>
      <c r="E17" s="231">
        <f>$C17*E14</f>
        <v>0</v>
      </c>
      <c r="F17" s="226"/>
      <c r="H17" s="179" t="s">
        <v>108</v>
      </c>
      <c r="I17" s="502" t="s">
        <v>124</v>
      </c>
      <c r="J17" s="505"/>
      <c r="K17" s="505"/>
      <c r="L17" s="505"/>
      <c r="M17" s="505"/>
      <c r="N17" s="506"/>
    </row>
    <row r="18" spans="1:15" ht="13.15" customHeight="1">
      <c r="A18" s="344" t="s">
        <v>123</v>
      </c>
      <c r="B18" s="351"/>
      <c r="C18" s="120"/>
      <c r="D18" s="109"/>
      <c r="E18" s="228">
        <f>SUM(E14:E17)</f>
        <v>0</v>
      </c>
      <c r="F18" s="352">
        <f>IF(E18=0,0,E18/E$46)</f>
        <v>0</v>
      </c>
      <c r="H18" s="124"/>
      <c r="I18" s="245">
        <v>1</v>
      </c>
      <c r="J18" s="245">
        <v>2</v>
      </c>
      <c r="K18" s="245">
        <v>3</v>
      </c>
      <c r="L18" s="245">
        <v>4</v>
      </c>
      <c r="M18" s="245">
        <v>5</v>
      </c>
      <c r="N18" s="245">
        <v>6</v>
      </c>
      <c r="O18" s="214"/>
    </row>
    <row r="19" spans="1:15">
      <c r="A19" s="119"/>
      <c r="B19" s="347"/>
      <c r="C19" s="348"/>
      <c r="D19" s="109"/>
      <c r="E19" s="229"/>
      <c r="F19" s="226"/>
      <c r="H19" s="124" t="s">
        <v>117</v>
      </c>
      <c r="I19" s="356"/>
      <c r="J19" s="356"/>
      <c r="K19" s="356"/>
      <c r="L19" s="356"/>
      <c r="M19" s="356"/>
      <c r="N19" s="356"/>
      <c r="O19" s="214"/>
    </row>
    <row r="20" spans="1:15">
      <c r="A20" s="353" t="s">
        <v>125</v>
      </c>
      <c r="B20" s="354"/>
      <c r="C20" s="348"/>
      <c r="D20" s="122"/>
      <c r="E20" s="232">
        <f>E18*0.96</f>
        <v>0</v>
      </c>
      <c r="F20" s="233"/>
      <c r="H20" s="124" t="s">
        <v>118</v>
      </c>
      <c r="I20" s="356"/>
      <c r="J20" s="356"/>
      <c r="K20" s="356"/>
      <c r="L20" s="356"/>
      <c r="M20" s="356"/>
      <c r="N20" s="356"/>
      <c r="O20" s="241"/>
    </row>
    <row r="21" spans="1:15">
      <c r="A21" s="349" t="s">
        <v>126</v>
      </c>
      <c r="B21" s="354"/>
      <c r="C21" s="355" t="s">
        <v>127</v>
      </c>
      <c r="D21" s="109"/>
      <c r="E21" s="230" t="e">
        <f>E20*'5-Premies en opslagen'!$C24</f>
        <v>#DIV/0!</v>
      </c>
      <c r="F21" s="226"/>
      <c r="G21" s="123"/>
      <c r="H21" s="124" t="s">
        <v>120</v>
      </c>
      <c r="I21" s="356"/>
      <c r="J21" s="356"/>
      <c r="K21" s="356"/>
      <c r="L21" s="356"/>
      <c r="M21" s="356"/>
      <c r="N21" s="356"/>
      <c r="O21" s="214"/>
    </row>
    <row r="22" spans="1:15" s="12" customFormat="1">
      <c r="A22" s="344" t="s">
        <v>128</v>
      </c>
      <c r="B22" s="357"/>
      <c r="C22" s="120"/>
      <c r="D22" s="109"/>
      <c r="E22" s="228" t="e">
        <f>E21+E18</f>
        <v>#DIV/0!</v>
      </c>
      <c r="F22" s="352" t="e">
        <f>IF(E22=0,0,E22/E$46)</f>
        <v>#DIV/0!</v>
      </c>
      <c r="G22" s="55"/>
      <c r="H22" s="124" t="s">
        <v>122</v>
      </c>
      <c r="I22" s="356"/>
      <c r="J22" s="356"/>
      <c r="K22" s="356"/>
      <c r="L22" s="356"/>
      <c r="M22" s="356"/>
      <c r="N22" s="356"/>
      <c r="O22" s="214"/>
    </row>
    <row r="23" spans="1:15" ht="14.25" customHeight="1">
      <c r="A23" s="119"/>
      <c r="B23" s="351"/>
      <c r="C23" s="120"/>
      <c r="D23" s="109"/>
      <c r="E23" s="224"/>
      <c r="F23" s="226"/>
      <c r="H23" s="125" t="s">
        <v>134</v>
      </c>
      <c r="I23" s="360">
        <f t="shared" ref="I23:N23" si="0">SUM(I19:I22)</f>
        <v>0</v>
      </c>
      <c r="J23" s="360">
        <f t="shared" si="0"/>
        <v>0</v>
      </c>
      <c r="K23" s="360">
        <f t="shared" si="0"/>
        <v>0</v>
      </c>
      <c r="L23" s="360">
        <f t="shared" si="0"/>
        <v>0</v>
      </c>
      <c r="M23" s="360">
        <f t="shared" si="0"/>
        <v>0</v>
      </c>
      <c r="N23" s="360">
        <f t="shared" si="0"/>
        <v>0</v>
      </c>
      <c r="O23" s="361">
        <f>SUM(I23:N23)</f>
        <v>0</v>
      </c>
    </row>
    <row r="24" spans="1:15" ht="12.75" customHeight="1">
      <c r="A24" s="349" t="s">
        <v>129</v>
      </c>
      <c r="B24" s="354"/>
      <c r="C24" s="355" t="s">
        <v>127</v>
      </c>
      <c r="D24" s="109"/>
      <c r="E24" s="230" t="e">
        <f>E22*'5-Premies en opslagen'!$B53</f>
        <v>#DIV/0!</v>
      </c>
      <c r="F24" s="226"/>
    </row>
    <row r="25" spans="1:15" ht="12.75" customHeight="1">
      <c r="A25" s="344" t="s">
        <v>130</v>
      </c>
      <c r="B25" s="351"/>
      <c r="C25" s="120"/>
      <c r="D25" s="109"/>
      <c r="E25" s="228" t="e">
        <f>SUM(E22:E24)</f>
        <v>#DIV/0!</v>
      </c>
      <c r="F25" s="352" t="e">
        <f>IF(E25=0,0,E25/E$46)</f>
        <v>#DIV/0!</v>
      </c>
      <c r="H25" s="179" t="s">
        <v>108</v>
      </c>
      <c r="I25" s="497" t="s">
        <v>136</v>
      </c>
      <c r="J25" s="498"/>
      <c r="K25" s="498"/>
      <c r="L25" s="498"/>
      <c r="M25" s="498"/>
      <c r="N25" s="498"/>
    </row>
    <row r="26" spans="1:15">
      <c r="A26" s="119"/>
      <c r="B26" s="351"/>
      <c r="C26" s="120"/>
      <c r="D26" s="109"/>
      <c r="E26" s="224"/>
      <c r="F26" s="226"/>
      <c r="H26" s="247"/>
      <c r="I26" s="245">
        <v>1</v>
      </c>
      <c r="J26" s="245">
        <v>2</v>
      </c>
      <c r="K26" s="245">
        <v>3</v>
      </c>
      <c r="L26" s="245">
        <v>4</v>
      </c>
      <c r="M26" s="245">
        <v>5</v>
      </c>
      <c r="N26" s="245">
        <v>6</v>
      </c>
    </row>
    <row r="27" spans="1:15" ht="13.15" customHeight="1">
      <c r="A27" s="119" t="s">
        <v>131</v>
      </c>
      <c r="B27" s="358"/>
      <c r="C27" s="343" t="s">
        <v>132</v>
      </c>
      <c r="D27" s="109"/>
      <c r="E27" s="227"/>
      <c r="F27" s="226">
        <v>0</v>
      </c>
      <c r="H27" s="124" t="s">
        <v>117</v>
      </c>
      <c r="I27" s="406">
        <f t="shared" ref="I27:N30" si="1">I19*I12</f>
        <v>0</v>
      </c>
      <c r="J27" s="406">
        <f t="shared" si="1"/>
        <v>0</v>
      </c>
      <c r="K27" s="406">
        <f t="shared" si="1"/>
        <v>0</v>
      </c>
      <c r="L27" s="406">
        <f t="shared" si="1"/>
        <v>0</v>
      </c>
      <c r="M27" s="406">
        <f t="shared" si="1"/>
        <v>0</v>
      </c>
      <c r="N27" s="406">
        <f t="shared" si="1"/>
        <v>0</v>
      </c>
    </row>
    <row r="28" spans="1:15">
      <c r="A28" s="119" t="s">
        <v>133</v>
      </c>
      <c r="B28" s="359"/>
      <c r="C28" s="343" t="s">
        <v>132</v>
      </c>
      <c r="D28" s="109"/>
      <c r="E28" s="227"/>
      <c r="F28" s="226">
        <v>0</v>
      </c>
      <c r="H28" s="124" t="s">
        <v>118</v>
      </c>
      <c r="I28" s="406">
        <f t="shared" si="1"/>
        <v>0</v>
      </c>
      <c r="J28" s="406">
        <f t="shared" si="1"/>
        <v>0</v>
      </c>
      <c r="K28" s="406">
        <f t="shared" si="1"/>
        <v>0</v>
      </c>
      <c r="L28" s="406">
        <f t="shared" si="1"/>
        <v>0</v>
      </c>
      <c r="M28" s="406">
        <f t="shared" si="1"/>
        <v>0</v>
      </c>
      <c r="N28" s="406">
        <f t="shared" si="1"/>
        <v>0</v>
      </c>
    </row>
    <row r="29" spans="1:15">
      <c r="A29" s="349" t="s">
        <v>628</v>
      </c>
      <c r="B29" s="351"/>
      <c r="C29" s="120"/>
      <c r="D29" s="109"/>
      <c r="E29" s="227"/>
      <c r="F29" s="226"/>
      <c r="H29" s="124" t="s">
        <v>120</v>
      </c>
      <c r="I29" s="406">
        <f t="shared" si="1"/>
        <v>0</v>
      </c>
      <c r="J29" s="406">
        <f t="shared" si="1"/>
        <v>0</v>
      </c>
      <c r="K29" s="406">
        <f t="shared" si="1"/>
        <v>0</v>
      </c>
      <c r="L29" s="406">
        <f t="shared" si="1"/>
        <v>0</v>
      </c>
      <c r="M29" s="406">
        <f t="shared" si="1"/>
        <v>0</v>
      </c>
      <c r="N29" s="406">
        <f t="shared" si="1"/>
        <v>0</v>
      </c>
    </row>
    <row r="30" spans="1:15">
      <c r="A30" s="362"/>
      <c r="B30" s="363"/>
      <c r="C30" s="364" t="s">
        <v>109</v>
      </c>
      <c r="D30" s="109"/>
      <c r="E30" s="227"/>
      <c r="F30" s="226"/>
      <c r="H30" s="124" t="s">
        <v>122</v>
      </c>
      <c r="I30" s="406">
        <f t="shared" si="1"/>
        <v>0</v>
      </c>
      <c r="J30" s="406">
        <f t="shared" si="1"/>
        <v>0</v>
      </c>
      <c r="K30" s="406">
        <f t="shared" si="1"/>
        <v>0</v>
      </c>
      <c r="L30" s="406">
        <f t="shared" si="1"/>
        <v>0</v>
      </c>
      <c r="M30" s="406">
        <f t="shared" si="1"/>
        <v>0</v>
      </c>
      <c r="N30" s="406">
        <f t="shared" si="1"/>
        <v>0</v>
      </c>
    </row>
    <row r="31" spans="1:15" ht="12.75" customHeight="1">
      <c r="A31" s="344" t="s">
        <v>137</v>
      </c>
      <c r="B31" s="351"/>
      <c r="C31" s="120"/>
      <c r="D31" s="109"/>
      <c r="E31" s="228" t="e">
        <f>SUM(E25:E30)</f>
        <v>#DIV/0!</v>
      </c>
      <c r="F31" s="352" t="e">
        <f>IF(E31=0,0,E31/E$46)</f>
        <v>#DIV/0!</v>
      </c>
      <c r="H31" s="125" t="s">
        <v>134</v>
      </c>
      <c r="I31" s="377">
        <f t="shared" ref="I31:N31" si="2">SUM(I27:I30)</f>
        <v>0</v>
      </c>
      <c r="J31" s="377">
        <f t="shared" si="2"/>
        <v>0</v>
      </c>
      <c r="K31" s="377">
        <f t="shared" si="2"/>
        <v>0</v>
      </c>
      <c r="L31" s="377">
        <f t="shared" si="2"/>
        <v>0</v>
      </c>
      <c r="M31" s="377">
        <f t="shared" si="2"/>
        <v>0</v>
      </c>
      <c r="N31" s="377">
        <f t="shared" si="2"/>
        <v>0</v>
      </c>
    </row>
    <row r="32" spans="1:15" ht="12.75" customHeight="1">
      <c r="A32" s="119"/>
      <c r="B32" s="351"/>
      <c r="C32" s="120"/>
      <c r="D32" s="109"/>
      <c r="E32" s="224"/>
      <c r="F32" s="226"/>
    </row>
    <row r="33" spans="1:15" ht="12.75" customHeight="1">
      <c r="A33" s="119" t="s">
        <v>138</v>
      </c>
      <c r="B33" s="351"/>
      <c r="C33" s="365"/>
      <c r="D33" s="109"/>
      <c r="E33" s="227"/>
      <c r="F33" s="234" t="e">
        <f>E33/$E$46</f>
        <v>#DIV/0!</v>
      </c>
    </row>
    <row r="34" spans="1:15" ht="12.75" customHeight="1">
      <c r="A34" s="119" t="s">
        <v>139</v>
      </c>
      <c r="B34" s="351"/>
      <c r="C34" s="365"/>
      <c r="D34" s="109"/>
      <c r="E34" s="227"/>
      <c r="F34" s="234" t="e">
        <f t="shared" ref="F34:F40" si="3">E34/$E$46</f>
        <v>#DIV/0!</v>
      </c>
    </row>
    <row r="35" spans="1:15" ht="12.75" customHeight="1">
      <c r="A35" s="119" t="s">
        <v>140</v>
      </c>
      <c r="B35" s="351"/>
      <c r="C35" s="365"/>
      <c r="D35" s="109"/>
      <c r="E35" s="227"/>
      <c r="F35" s="234" t="e">
        <f t="shared" si="3"/>
        <v>#DIV/0!</v>
      </c>
    </row>
    <row r="36" spans="1:15" ht="14.25" customHeight="1">
      <c r="A36" s="119" t="s">
        <v>141</v>
      </c>
      <c r="B36" s="351"/>
      <c r="C36" s="366"/>
      <c r="D36" s="109"/>
      <c r="E36" s="227"/>
      <c r="F36" s="234" t="e">
        <f t="shared" si="3"/>
        <v>#DIV/0!</v>
      </c>
    </row>
    <row r="37" spans="1:15">
      <c r="A37" s="119" t="s">
        <v>142</v>
      </c>
      <c r="B37" s="351"/>
      <c r="C37" s="365"/>
      <c r="D37" s="109"/>
      <c r="E37" s="227"/>
      <c r="F37" s="234" t="e">
        <f t="shared" si="3"/>
        <v>#DIV/0!</v>
      </c>
    </row>
    <row r="38" spans="1:15">
      <c r="A38" s="119" t="s">
        <v>143</v>
      </c>
      <c r="B38" s="351"/>
      <c r="C38" s="366"/>
      <c r="D38" s="109"/>
      <c r="E38" s="227"/>
      <c r="F38" s="234" t="e">
        <f t="shared" si="3"/>
        <v>#DIV/0!</v>
      </c>
    </row>
    <row r="39" spans="1:15">
      <c r="A39" s="119" t="s">
        <v>144</v>
      </c>
      <c r="B39" s="351"/>
      <c r="C39" s="343" t="s">
        <v>132</v>
      </c>
      <c r="D39" s="109"/>
      <c r="E39" s="227"/>
      <c r="F39" s="234" t="e">
        <f t="shared" si="3"/>
        <v>#DIV/0!</v>
      </c>
    </row>
    <row r="40" spans="1:15">
      <c r="A40" s="119" t="s">
        <v>145</v>
      </c>
      <c r="B40" s="351"/>
      <c r="C40" s="343"/>
      <c r="D40" s="109"/>
      <c r="E40" s="227"/>
      <c r="F40" s="234" t="e">
        <f t="shared" si="3"/>
        <v>#DIV/0!</v>
      </c>
    </row>
    <row r="41" spans="1:15">
      <c r="A41" s="362"/>
      <c r="B41" s="363"/>
      <c r="C41" s="367"/>
      <c r="D41" s="109"/>
      <c r="E41" s="227"/>
      <c r="F41" s="226"/>
      <c r="H41" s="123"/>
      <c r="I41" s="123"/>
      <c r="J41" s="123"/>
      <c r="K41" s="123"/>
      <c r="L41" s="123"/>
      <c r="M41" s="123"/>
      <c r="N41" s="123"/>
      <c r="O41" s="123"/>
    </row>
    <row r="42" spans="1:15">
      <c r="A42" s="344" t="s">
        <v>146</v>
      </c>
      <c r="B42" s="351"/>
      <c r="C42" s="120"/>
      <c r="D42" s="109"/>
      <c r="E42" s="228" t="e">
        <f>SUM(E31:E41)</f>
        <v>#DIV/0!</v>
      </c>
      <c r="F42" s="352" t="e">
        <f>IF(E42=0,0,E42/E$46)</f>
        <v>#DIV/0!</v>
      </c>
      <c r="H42" s="123"/>
      <c r="I42" s="123"/>
      <c r="J42" s="123"/>
      <c r="K42" s="123"/>
      <c r="L42" s="123"/>
      <c r="M42" s="123"/>
      <c r="N42" s="123"/>
      <c r="O42" s="123"/>
    </row>
    <row r="43" spans="1:15" ht="43.5">
      <c r="A43" s="119"/>
      <c r="B43" s="351"/>
      <c r="C43" s="120"/>
      <c r="D43" s="109"/>
      <c r="E43" s="224"/>
      <c r="F43" s="235"/>
      <c r="H43" s="375" t="s">
        <v>147</v>
      </c>
      <c r="I43" s="336"/>
      <c r="J43" s="337"/>
      <c r="K43" s="180" t="s">
        <v>107</v>
      </c>
      <c r="L43" s="123"/>
      <c r="M43" s="123"/>
      <c r="N43" s="123"/>
    </row>
    <row r="44" spans="1:15">
      <c r="A44" s="119" t="s">
        <v>148</v>
      </c>
      <c r="B44" s="351"/>
      <c r="C44" s="366"/>
      <c r="D44" s="109"/>
      <c r="E44" s="227"/>
      <c r="F44" s="352">
        <f>(IF(E44=0,0,E44/E$46))</f>
        <v>0</v>
      </c>
      <c r="H44" s="124"/>
      <c r="I44" s="338" t="s">
        <v>109</v>
      </c>
      <c r="J44" s="339" t="s">
        <v>109</v>
      </c>
      <c r="K44" s="224"/>
      <c r="L44" s="123"/>
      <c r="M44" s="123"/>
      <c r="N44" s="123"/>
    </row>
    <row r="45" spans="1:15">
      <c r="A45" s="119"/>
      <c r="B45" s="368"/>
      <c r="C45" s="120"/>
      <c r="D45" s="109"/>
      <c r="E45" s="224"/>
      <c r="F45" s="226"/>
      <c r="H45" s="127" t="s">
        <v>116</v>
      </c>
      <c r="I45" s="128"/>
      <c r="J45" s="129"/>
      <c r="K45" s="228">
        <f>E14</f>
        <v>0</v>
      </c>
      <c r="L45" s="123"/>
      <c r="M45" s="123"/>
      <c r="N45" s="123"/>
    </row>
    <row r="46" spans="1:15">
      <c r="A46" s="344" t="s">
        <v>149</v>
      </c>
      <c r="B46" s="369"/>
      <c r="C46" s="370"/>
      <c r="D46" s="109"/>
      <c r="E46" s="236" t="e">
        <f>SUM(E42:E45)</f>
        <v>#DIV/0!</v>
      </c>
      <c r="F46" s="237" t="e">
        <f>SUM(F42:F45)</f>
        <v>#DIV/0!</v>
      </c>
      <c r="H46" s="130" t="s">
        <v>119</v>
      </c>
      <c r="I46" s="131"/>
      <c r="J46" s="132"/>
      <c r="K46" s="230">
        <f>E16</f>
        <v>0</v>
      </c>
      <c r="L46" s="123"/>
      <c r="M46" s="123"/>
      <c r="N46" s="123"/>
    </row>
    <row r="47" spans="1:15">
      <c r="B47" s="126"/>
      <c r="C47" s="371"/>
      <c r="D47" s="109"/>
      <c r="E47" s="214"/>
      <c r="F47" s="238"/>
      <c r="H47" s="349" t="s">
        <v>121</v>
      </c>
      <c r="I47" s="131"/>
      <c r="J47" s="132"/>
      <c r="K47" s="231">
        <f>E17</f>
        <v>0</v>
      </c>
      <c r="L47" s="123"/>
      <c r="M47" s="123"/>
      <c r="N47" s="123"/>
      <c r="O47" s="123"/>
    </row>
    <row r="48" spans="1:15">
      <c r="A48" s="372" t="s">
        <v>150</v>
      </c>
      <c r="B48" s="373"/>
      <c r="C48" s="374"/>
      <c r="D48" s="123"/>
      <c r="E48" s="239" t="e">
        <f>(E$25*1.3)+($E$46-$E$25)</f>
        <v>#DIV/0!</v>
      </c>
      <c r="F48" s="240"/>
      <c r="H48" s="349" t="s">
        <v>126</v>
      </c>
      <c r="I48" s="131"/>
      <c r="J48" s="132"/>
      <c r="K48" s="230" t="e">
        <f>E21</f>
        <v>#DIV/0!</v>
      </c>
      <c r="L48" s="123"/>
      <c r="M48" s="123"/>
      <c r="N48" s="123"/>
      <c r="O48" s="123"/>
    </row>
    <row r="49" spans="1:15">
      <c r="A49" s="123"/>
      <c r="B49" s="133"/>
      <c r="C49" s="134"/>
      <c r="D49" s="123"/>
      <c r="E49" s="241"/>
      <c r="F49" s="241"/>
      <c r="G49" s="123"/>
      <c r="H49" s="349" t="s">
        <v>129</v>
      </c>
      <c r="I49" s="354"/>
      <c r="J49" s="355"/>
      <c r="K49" s="230" t="e">
        <f>E24</f>
        <v>#DIV/0!</v>
      </c>
      <c r="L49" s="123"/>
      <c r="M49" s="123"/>
      <c r="N49" s="123"/>
      <c r="O49" s="123"/>
    </row>
    <row r="50" spans="1:15" s="12" customFormat="1">
      <c r="A50" s="372" t="s">
        <v>151</v>
      </c>
      <c r="B50" s="373"/>
      <c r="C50" s="374"/>
      <c r="D50" s="123"/>
      <c r="E50" s="239" t="e">
        <f>(E$25*1.5)+($E$46-$E$25)</f>
        <v>#DIV/0!</v>
      </c>
      <c r="F50" s="240"/>
      <c r="G50" s="123"/>
      <c r="H50" s="119" t="s">
        <v>131</v>
      </c>
      <c r="I50" s="358"/>
      <c r="J50" s="343"/>
      <c r="K50" s="225">
        <f>E27</f>
        <v>0</v>
      </c>
      <c r="L50" s="123"/>
      <c r="M50" s="123"/>
      <c r="N50" s="123"/>
      <c r="O50" s="123"/>
    </row>
    <row r="51" spans="1:15" s="12" customFormat="1">
      <c r="A51" s="123"/>
      <c r="B51" s="133"/>
      <c r="C51" s="134"/>
      <c r="D51" s="123"/>
      <c r="E51" s="241"/>
      <c r="F51" s="241"/>
      <c r="G51" s="123"/>
      <c r="H51" s="119" t="s">
        <v>133</v>
      </c>
      <c r="I51" s="359"/>
      <c r="J51" s="343"/>
      <c r="K51" s="225">
        <f t="shared" ref="K51:K52" si="4">E28</f>
        <v>0</v>
      </c>
      <c r="L51" s="123"/>
      <c r="M51" s="55"/>
      <c r="N51" s="123"/>
      <c r="O51" s="123"/>
    </row>
    <row r="52" spans="1:15" s="12" customFormat="1">
      <c r="A52" s="372" t="s">
        <v>152</v>
      </c>
      <c r="B52" s="373"/>
      <c r="C52" s="374"/>
      <c r="D52" s="123"/>
      <c r="E52" s="239" t="e">
        <f>(E$25*2.5)+($E$46-$E$25)</f>
        <v>#DIV/0!</v>
      </c>
      <c r="F52" s="241"/>
      <c r="G52" s="123"/>
      <c r="H52" s="119" t="s">
        <v>135</v>
      </c>
      <c r="I52" s="351"/>
      <c r="J52" s="120" t="s">
        <v>109</v>
      </c>
      <c r="K52" s="225">
        <f t="shared" si="4"/>
        <v>0</v>
      </c>
      <c r="L52" s="123"/>
      <c r="M52" s="55"/>
      <c r="N52" s="123"/>
      <c r="O52" s="123"/>
    </row>
    <row r="53" spans="1:15" s="12" customFormat="1">
      <c r="A53" s="123"/>
      <c r="B53" s="133"/>
      <c r="C53" s="135"/>
      <c r="D53" s="123"/>
      <c r="E53" s="123"/>
      <c r="F53" s="136"/>
      <c r="G53" s="123"/>
      <c r="H53" s="119" t="s">
        <v>138</v>
      </c>
      <c r="I53" s="351"/>
      <c r="J53" s="365"/>
      <c r="K53" s="225">
        <f>E33</f>
        <v>0</v>
      </c>
      <c r="L53" s="123"/>
      <c r="M53" s="55"/>
      <c r="N53" s="123"/>
      <c r="O53" s="123"/>
    </row>
    <row r="54" spans="1:15" s="12" customFormat="1">
      <c r="A54" s="123"/>
      <c r="B54" s="133"/>
      <c r="C54" s="135"/>
      <c r="D54" s="123"/>
      <c r="E54" s="123"/>
      <c r="F54" s="136"/>
      <c r="G54" s="123"/>
      <c r="H54" s="119" t="s">
        <v>139</v>
      </c>
      <c r="I54" s="351"/>
      <c r="J54" s="365"/>
      <c r="K54" s="225">
        <f t="shared" ref="K54:K60" si="5">E34</f>
        <v>0</v>
      </c>
      <c r="L54" s="123"/>
      <c r="M54" s="55"/>
      <c r="N54" s="123"/>
      <c r="O54" s="123"/>
    </row>
    <row r="55" spans="1:15" s="12" customFormat="1">
      <c r="A55" s="123"/>
      <c r="B55" s="123"/>
      <c r="C55" s="137"/>
      <c r="D55" s="123"/>
      <c r="E55" s="123"/>
      <c r="F55" s="136"/>
      <c r="G55" s="123"/>
      <c r="H55" s="119" t="s">
        <v>140</v>
      </c>
      <c r="I55" s="351"/>
      <c r="J55" s="365"/>
      <c r="K55" s="225">
        <f t="shared" si="5"/>
        <v>0</v>
      </c>
      <c r="L55" s="123"/>
      <c r="M55" s="55"/>
      <c r="N55" s="123"/>
      <c r="O55" s="123"/>
    </row>
    <row r="56" spans="1:15" s="12" customFormat="1">
      <c r="A56" s="123"/>
      <c r="B56" s="123"/>
      <c r="C56" s="137"/>
      <c r="D56" s="123"/>
      <c r="E56" s="123"/>
      <c r="F56" s="136"/>
      <c r="G56" s="123"/>
      <c r="H56" s="119" t="s">
        <v>141</v>
      </c>
      <c r="I56" s="351"/>
      <c r="J56" s="366"/>
      <c r="K56" s="225">
        <f t="shared" si="5"/>
        <v>0</v>
      </c>
      <c r="L56" s="123"/>
      <c r="M56" s="55"/>
      <c r="N56" s="123"/>
      <c r="O56" s="123"/>
    </row>
    <row r="57" spans="1:15" s="12" customFormat="1">
      <c r="A57" s="55"/>
      <c r="B57" s="123"/>
      <c r="C57" s="137"/>
      <c r="D57" s="123"/>
      <c r="E57" s="123"/>
      <c r="F57" s="136"/>
      <c r="G57" s="123"/>
      <c r="H57" s="119" t="s">
        <v>142</v>
      </c>
      <c r="I57" s="351"/>
      <c r="J57" s="365"/>
      <c r="K57" s="225">
        <f t="shared" si="5"/>
        <v>0</v>
      </c>
      <c r="L57" s="123"/>
      <c r="M57" s="55"/>
      <c r="N57" s="123"/>
      <c r="O57" s="123"/>
    </row>
    <row r="58" spans="1:15" s="12" customFormat="1">
      <c r="A58" s="123"/>
      <c r="B58" s="123"/>
      <c r="C58" s="137"/>
      <c r="D58" s="123"/>
      <c r="E58" s="123"/>
      <c r="F58" s="136"/>
      <c r="G58" s="123"/>
      <c r="H58" s="119" t="s">
        <v>143</v>
      </c>
      <c r="I58" s="351"/>
      <c r="J58" s="366"/>
      <c r="K58" s="225">
        <f t="shared" si="5"/>
        <v>0</v>
      </c>
      <c r="L58" s="123"/>
      <c r="M58" s="55"/>
      <c r="N58" s="55"/>
      <c r="O58" s="123"/>
    </row>
    <row r="59" spans="1:15" s="12" customFormat="1">
      <c r="A59" s="123"/>
      <c r="B59" s="123"/>
      <c r="C59" s="137"/>
      <c r="D59" s="123"/>
      <c r="E59" s="123"/>
      <c r="F59" s="136"/>
      <c r="G59" s="123"/>
      <c r="H59" s="119" t="s">
        <v>144</v>
      </c>
      <c r="I59" s="351"/>
      <c r="J59" s="343"/>
      <c r="K59" s="225">
        <f t="shared" si="5"/>
        <v>0</v>
      </c>
      <c r="L59" s="123"/>
      <c r="M59" s="55"/>
      <c r="N59" s="55"/>
      <c r="O59" s="123"/>
    </row>
    <row r="60" spans="1:15" s="12" customFormat="1">
      <c r="A60" s="123"/>
      <c r="B60" s="123"/>
      <c r="C60" s="137"/>
      <c r="D60" s="123"/>
      <c r="E60" s="123"/>
      <c r="F60" s="136"/>
      <c r="G60" s="123"/>
      <c r="H60" s="119" t="s">
        <v>145</v>
      </c>
      <c r="I60" s="351"/>
      <c r="J60" s="343"/>
      <c r="K60" s="225">
        <f t="shared" si="5"/>
        <v>0</v>
      </c>
      <c r="L60" s="123"/>
      <c r="M60" s="55"/>
      <c r="N60" s="55"/>
      <c r="O60" s="123"/>
    </row>
    <row r="61" spans="1:15" s="12" customFormat="1">
      <c r="A61" s="123"/>
      <c r="B61" s="123"/>
      <c r="C61" s="137"/>
      <c r="D61" s="123"/>
      <c r="E61" s="123"/>
      <c r="F61" s="136"/>
      <c r="G61" s="123"/>
      <c r="H61" s="119" t="s">
        <v>148</v>
      </c>
      <c r="I61" s="351"/>
      <c r="J61" s="366"/>
      <c r="K61" s="225">
        <f>E44</f>
        <v>0</v>
      </c>
      <c r="L61" s="123"/>
      <c r="M61" s="55"/>
      <c r="N61" s="55"/>
      <c r="O61" s="123"/>
    </row>
    <row r="62" spans="1:15" s="12" customFormat="1">
      <c r="A62" s="123"/>
      <c r="B62" s="123"/>
      <c r="C62" s="137"/>
      <c r="D62" s="123"/>
      <c r="E62" s="123"/>
      <c r="F62" s="136"/>
      <c r="G62" s="123"/>
      <c r="H62" s="119"/>
      <c r="I62" s="368"/>
      <c r="J62" s="120"/>
      <c r="K62" s="224"/>
      <c r="L62" s="123"/>
      <c r="M62" s="55"/>
      <c r="N62" s="55"/>
      <c r="O62" s="123"/>
    </row>
    <row r="63" spans="1:15" s="12" customFormat="1">
      <c r="A63" s="123"/>
      <c r="B63" s="123"/>
      <c r="C63" s="137"/>
      <c r="D63" s="123"/>
      <c r="E63" s="123"/>
      <c r="F63" s="136"/>
      <c r="G63" s="123"/>
      <c r="H63" s="344" t="s">
        <v>149</v>
      </c>
      <c r="I63" s="369"/>
      <c r="J63" s="370"/>
      <c r="K63" s="236" t="e">
        <f>SUM(K45:K62)</f>
        <v>#DIV/0!</v>
      </c>
      <c r="L63" s="123"/>
      <c r="M63" s="55"/>
      <c r="N63" s="55"/>
      <c r="O63" s="123"/>
    </row>
    <row r="64" spans="1:15" s="12" customFormat="1">
      <c r="A64" s="123"/>
      <c r="B64" s="123"/>
      <c r="C64" s="137"/>
      <c r="D64" s="123"/>
      <c r="E64" s="55"/>
      <c r="F64" s="136"/>
      <c r="G64" s="123"/>
      <c r="H64" s="55"/>
      <c r="I64" s="126"/>
      <c r="J64" s="371"/>
      <c r="K64" s="214"/>
      <c r="L64" s="123"/>
      <c r="M64" s="55"/>
      <c r="N64" s="55"/>
      <c r="O64" s="55"/>
    </row>
    <row r="65" spans="1:15" s="12" customFormat="1">
      <c r="A65" s="55"/>
      <c r="B65" s="55"/>
      <c r="C65" s="55"/>
      <c r="D65" s="55"/>
      <c r="E65" s="55"/>
      <c r="F65" s="55"/>
      <c r="G65" s="123"/>
      <c r="H65" s="372" t="s">
        <v>150</v>
      </c>
      <c r="I65" s="373"/>
      <c r="J65" s="374"/>
      <c r="K65" s="239" t="e">
        <f>E48</f>
        <v>#DIV/0!</v>
      </c>
      <c r="L65" s="123"/>
      <c r="M65" s="55"/>
      <c r="N65" s="55"/>
      <c r="O65" s="55"/>
    </row>
    <row r="66" spans="1:15">
      <c r="H66" s="123"/>
      <c r="I66" s="133"/>
      <c r="J66" s="134"/>
      <c r="K66" s="241"/>
      <c r="L66" s="123"/>
    </row>
    <row r="67" spans="1:15">
      <c r="H67" s="372" t="s">
        <v>151</v>
      </c>
      <c r="I67" s="373"/>
      <c r="J67" s="374"/>
      <c r="K67" s="239" t="e">
        <f>E50</f>
        <v>#DIV/0!</v>
      </c>
      <c r="L67" s="123"/>
    </row>
    <row r="68" spans="1:15">
      <c r="H68" s="123"/>
      <c r="I68" s="133"/>
      <c r="J68" s="134"/>
      <c r="K68" s="241"/>
      <c r="L68" s="123"/>
    </row>
    <row r="69" spans="1:15">
      <c r="H69" s="372" t="s">
        <v>152</v>
      </c>
      <c r="I69" s="373"/>
      <c r="J69" s="374"/>
      <c r="K69" s="239" t="e">
        <f>E52</f>
        <v>#DIV/0!</v>
      </c>
      <c r="L69" s="123"/>
    </row>
    <row r="70" spans="1:15">
      <c r="L70" s="123"/>
      <c r="O70" s="123"/>
    </row>
    <row r="71" spans="1:15">
      <c r="O71" s="123"/>
    </row>
    <row r="72" spans="1:15">
      <c r="O72" s="123"/>
    </row>
    <row r="73" spans="1:15">
      <c r="O73" s="123"/>
    </row>
    <row r="74" spans="1:15">
      <c r="O74" s="123"/>
    </row>
    <row r="75" spans="1:15">
      <c r="O75" s="123"/>
    </row>
    <row r="76" spans="1:15">
      <c r="O76" s="123"/>
    </row>
  </sheetData>
  <mergeCells count="7">
    <mergeCell ref="I25:N25"/>
    <mergeCell ref="I17:N17"/>
    <mergeCell ref="E10:F10"/>
    <mergeCell ref="I10:N10"/>
    <mergeCell ref="H1:N2"/>
    <mergeCell ref="H3:N3"/>
    <mergeCell ref="H4:N5"/>
  </mergeCells>
  <conditionalFormatting sqref="O23">
    <cfRule type="cellIs" dxfId="5" priority="1" operator="greaterThan">
      <formula>1</formula>
    </cfRule>
    <cfRule type="cellIs" dxfId="4" priority="2" operator="between">
      <formula>0.999999</formula>
      <formula>0</formula>
    </cfRule>
    <cfRule type="cellIs" dxfId="3" priority="3" operator="equal">
      <formula>1</formula>
    </cfRule>
  </conditionalFormatting>
  <pageMargins left="0.7" right="0.7" top="0.75" bottom="0.75" header="0.3" footer="0.3"/>
  <pageSetup paperSize="9" scale="61" fitToHeight="0" orientation="landscape" r:id="rId1"/>
  <headerFooter>
    <oddFooter>&amp;L&amp;"Georgia,Standaard"&amp;F-&amp;A&amp;R&amp;"Georgia,Standaard"&amp;11printversie &amp;D</oddFooter>
  </headerFooter>
  <colBreaks count="1" manualBreakCount="1">
    <brk id="7" max="6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P57"/>
  <sheetViews>
    <sheetView showGridLines="0" zoomScaleNormal="100" workbookViewId="0"/>
  </sheetViews>
  <sheetFormatPr defaultColWidth="9.1796875" defaultRowHeight="13"/>
  <cols>
    <col min="1" max="1" width="39.26953125" style="434" bestFit="1" customWidth="1"/>
    <col min="2" max="2" width="59.26953125" style="434" bestFit="1" customWidth="1"/>
    <col min="3" max="3" width="15" style="434" customWidth="1"/>
    <col min="4" max="4" width="15.26953125" style="434" customWidth="1"/>
    <col min="5" max="5" width="12.81640625" style="434" customWidth="1"/>
    <col min="6" max="6" width="12.26953125" style="434" bestFit="1" customWidth="1"/>
    <col min="7" max="7" width="13.7265625" style="434" bestFit="1" customWidth="1"/>
    <col min="8" max="8" width="4" style="435" customWidth="1"/>
    <col min="9" max="9" width="19.26953125" style="435" customWidth="1"/>
    <col min="10" max="10" width="19.81640625" style="435" customWidth="1"/>
    <col min="11" max="11" width="9.453125" style="435" customWidth="1"/>
    <col min="12" max="12" width="14.26953125" style="435" customWidth="1"/>
    <col min="13" max="14" width="9.1796875" style="435"/>
    <col min="15" max="15" width="13.1796875" style="435" customWidth="1"/>
    <col min="16" max="16" width="9.81640625" style="435" bestFit="1" customWidth="1"/>
    <col min="17" max="16384" width="9.1796875" style="435"/>
  </cols>
  <sheetData>
    <row r="1" spans="1:10" ht="15.5">
      <c r="A1" s="433" t="s">
        <v>4</v>
      </c>
      <c r="C1" s="181" t="s">
        <v>155</v>
      </c>
      <c r="D1" s="182"/>
      <c r="E1" s="182"/>
      <c r="F1" s="183"/>
      <c r="G1" s="184" t="s">
        <v>156</v>
      </c>
    </row>
    <row r="2" spans="1:10">
      <c r="A2" s="436"/>
      <c r="C2" s="437" t="s">
        <v>625</v>
      </c>
      <c r="D2" s="438"/>
      <c r="E2" s="438"/>
      <c r="F2" s="439"/>
      <c r="G2" s="440"/>
    </row>
    <row r="3" spans="1:10" ht="15.5">
      <c r="A3" s="441" t="str">
        <f>'2-Kosten per locatie'!A3</f>
        <v>Naam opdrachtgever</v>
      </c>
      <c r="B3" s="442" t="str">
        <f>'2-Kosten per locatie'!B3</f>
        <v>Zaan Primair</v>
      </c>
    </row>
    <row r="4" spans="1:10" ht="15.5">
      <c r="A4" s="441" t="str">
        <f>'2-Kosten per locatie'!A4</f>
        <v>Calculatie onderdeel</v>
      </c>
      <c r="B4" s="107" t="str">
        <f ca="1">MID(CELL("bestandsnaam",$C$9),SEARCH("]",CELL("bestandsnaam",$C$9),1)+1,256)</f>
        <v>8-Additionele kosten</v>
      </c>
    </row>
    <row r="5" spans="1:10" ht="15.5">
      <c r="A5" s="441" t="str">
        <f>'2-Kosten per locatie'!A5</f>
        <v>Gebouw/plaats</v>
      </c>
      <c r="B5" s="442" t="str">
        <f>'2-Kosten per locatie'!B5</f>
        <v>Divers</v>
      </c>
    </row>
    <row r="6" spans="1:10" ht="15.5">
      <c r="A6" s="441" t="str">
        <f>'2-Kosten per locatie'!A6</f>
        <v>Referentie nummer</v>
      </c>
      <c r="B6" s="442" t="str">
        <f>'2-Kosten per locatie'!B6</f>
        <v>Perceel 2 (Zuidelijk gebied)</v>
      </c>
    </row>
    <row r="7" spans="1:10" ht="15" customHeight="1">
      <c r="A7" s="441" t="str">
        <f>'2-Kosten per locatie'!A7</f>
        <v>Naam dienstverlener</v>
      </c>
      <c r="B7" s="442">
        <f>'2-Kosten per locatie'!B7</f>
        <v>0</v>
      </c>
      <c r="J7" s="443"/>
    </row>
    <row r="8" spans="1:10" ht="15.5">
      <c r="A8" s="441" t="str">
        <f>'2-Kosten per locatie'!A8</f>
        <v>Prijspeil</v>
      </c>
      <c r="B8" s="444">
        <f>'2-Kosten per locatie'!B8</f>
        <v>46388</v>
      </c>
      <c r="J8" s="443"/>
    </row>
    <row r="9" spans="1:10">
      <c r="J9" s="443"/>
    </row>
    <row r="10" spans="1:10" ht="31">
      <c r="A10" s="378" t="s">
        <v>15</v>
      </c>
      <c r="B10" s="378" t="s">
        <v>157</v>
      </c>
      <c r="C10" s="378" t="s">
        <v>158</v>
      </c>
      <c r="D10" s="378" t="s">
        <v>159</v>
      </c>
      <c r="E10" s="378" t="s">
        <v>160</v>
      </c>
      <c r="F10" s="378" t="s">
        <v>161</v>
      </c>
      <c r="G10" s="378" t="s">
        <v>162</v>
      </c>
      <c r="J10" s="443"/>
    </row>
    <row r="11" spans="1:10">
      <c r="A11" s="445" t="s">
        <v>219</v>
      </c>
      <c r="B11" s="446" t="s">
        <v>626</v>
      </c>
      <c r="C11" s="447">
        <v>1</v>
      </c>
      <c r="D11" s="448"/>
      <c r="E11" s="449">
        <f t="shared" ref="E11:E28" si="0">D11*C11</f>
        <v>0</v>
      </c>
      <c r="F11" s="450">
        <f t="shared" ref="F11:F29" si="1">$G$2</f>
        <v>0</v>
      </c>
      <c r="G11" s="451">
        <f t="shared" ref="G11:G28" si="2">F11*E11</f>
        <v>0</v>
      </c>
      <c r="J11" s="443"/>
    </row>
    <row r="12" spans="1:10">
      <c r="A12" s="445" t="s">
        <v>203</v>
      </c>
      <c r="B12" s="446" t="s">
        <v>626</v>
      </c>
      <c r="C12" s="447">
        <v>1</v>
      </c>
      <c r="D12" s="448"/>
      <c r="E12" s="449">
        <f t="shared" si="0"/>
        <v>0</v>
      </c>
      <c r="F12" s="450">
        <f t="shared" si="1"/>
        <v>0</v>
      </c>
      <c r="G12" s="451">
        <f t="shared" si="2"/>
        <v>0</v>
      </c>
      <c r="J12" s="443"/>
    </row>
    <row r="13" spans="1:10">
      <c r="A13" s="445" t="s">
        <v>204</v>
      </c>
      <c r="B13" s="446" t="s">
        <v>626</v>
      </c>
      <c r="C13" s="447">
        <v>1</v>
      </c>
      <c r="D13" s="448"/>
      <c r="E13" s="449">
        <f t="shared" si="0"/>
        <v>0</v>
      </c>
      <c r="F13" s="450">
        <f t="shared" si="1"/>
        <v>0</v>
      </c>
      <c r="G13" s="451">
        <f t="shared" si="2"/>
        <v>0</v>
      </c>
      <c r="J13" s="443"/>
    </row>
    <row r="14" spans="1:10">
      <c r="A14" s="445" t="s">
        <v>207</v>
      </c>
      <c r="B14" s="446" t="s">
        <v>626</v>
      </c>
      <c r="C14" s="447">
        <v>1</v>
      </c>
      <c r="D14" s="448"/>
      <c r="E14" s="449">
        <f t="shared" si="0"/>
        <v>0</v>
      </c>
      <c r="F14" s="450">
        <f t="shared" si="1"/>
        <v>0</v>
      </c>
      <c r="G14" s="451">
        <f t="shared" si="2"/>
        <v>0</v>
      </c>
      <c r="J14" s="443"/>
    </row>
    <row r="15" spans="1:10">
      <c r="A15" s="445" t="s">
        <v>210</v>
      </c>
      <c r="B15" s="446" t="s">
        <v>626</v>
      </c>
      <c r="C15" s="447">
        <v>1</v>
      </c>
      <c r="D15" s="448"/>
      <c r="E15" s="449">
        <f t="shared" si="0"/>
        <v>0</v>
      </c>
      <c r="F15" s="450">
        <f t="shared" si="1"/>
        <v>0</v>
      </c>
      <c r="G15" s="451">
        <f t="shared" si="2"/>
        <v>0</v>
      </c>
      <c r="J15" s="443"/>
    </row>
    <row r="16" spans="1:10">
      <c r="A16" s="445" t="s">
        <v>212</v>
      </c>
      <c r="B16" s="446" t="s">
        <v>626</v>
      </c>
      <c r="C16" s="447">
        <v>1</v>
      </c>
      <c r="D16" s="448"/>
      <c r="E16" s="449">
        <f t="shared" si="0"/>
        <v>0</v>
      </c>
      <c r="F16" s="450">
        <f t="shared" si="1"/>
        <v>0</v>
      </c>
      <c r="G16" s="451">
        <f t="shared" si="2"/>
        <v>0</v>
      </c>
      <c r="J16" s="443"/>
    </row>
    <row r="17" spans="1:10">
      <c r="A17" s="445" t="s">
        <v>216</v>
      </c>
      <c r="B17" s="446" t="s">
        <v>626</v>
      </c>
      <c r="C17" s="447">
        <v>1</v>
      </c>
      <c r="D17" s="448"/>
      <c r="E17" s="449">
        <f t="shared" si="0"/>
        <v>0</v>
      </c>
      <c r="F17" s="450">
        <f t="shared" si="1"/>
        <v>0</v>
      </c>
      <c r="G17" s="451">
        <f t="shared" si="2"/>
        <v>0</v>
      </c>
      <c r="J17" s="443"/>
    </row>
    <row r="18" spans="1:10">
      <c r="A18" s="445" t="s">
        <v>217</v>
      </c>
      <c r="B18" s="446" t="s">
        <v>626</v>
      </c>
      <c r="C18" s="447">
        <v>1</v>
      </c>
      <c r="D18" s="448"/>
      <c r="E18" s="449">
        <f t="shared" si="0"/>
        <v>0</v>
      </c>
      <c r="F18" s="450">
        <f t="shared" si="1"/>
        <v>0</v>
      </c>
      <c r="G18" s="451">
        <f t="shared" si="2"/>
        <v>0</v>
      </c>
      <c r="J18" s="443"/>
    </row>
    <row r="19" spans="1:10">
      <c r="A19" s="445" t="s">
        <v>218</v>
      </c>
      <c r="B19" s="446" t="s">
        <v>626</v>
      </c>
      <c r="C19" s="447">
        <v>1</v>
      </c>
      <c r="D19" s="448"/>
      <c r="E19" s="449">
        <f t="shared" si="0"/>
        <v>0</v>
      </c>
      <c r="F19" s="450">
        <f t="shared" si="1"/>
        <v>0</v>
      </c>
      <c r="G19" s="451">
        <f t="shared" si="2"/>
        <v>0</v>
      </c>
      <c r="J19" s="443"/>
    </row>
    <row r="20" spans="1:10">
      <c r="A20" s="445" t="s">
        <v>205</v>
      </c>
      <c r="B20" s="446" t="s">
        <v>626</v>
      </c>
      <c r="C20" s="447">
        <v>1</v>
      </c>
      <c r="D20" s="448"/>
      <c r="E20" s="449">
        <f t="shared" si="0"/>
        <v>0</v>
      </c>
      <c r="F20" s="450">
        <f t="shared" si="1"/>
        <v>0</v>
      </c>
      <c r="G20" s="451">
        <f t="shared" si="2"/>
        <v>0</v>
      </c>
      <c r="J20" s="443"/>
    </row>
    <row r="21" spans="1:10">
      <c r="A21" s="445" t="s">
        <v>206</v>
      </c>
      <c r="B21" s="446" t="s">
        <v>626</v>
      </c>
      <c r="C21" s="447">
        <v>1</v>
      </c>
      <c r="D21" s="448"/>
      <c r="E21" s="449">
        <f t="shared" si="0"/>
        <v>0</v>
      </c>
      <c r="F21" s="450">
        <f t="shared" si="1"/>
        <v>0</v>
      </c>
      <c r="G21" s="451">
        <f t="shared" si="2"/>
        <v>0</v>
      </c>
      <c r="J21" s="443"/>
    </row>
    <row r="22" spans="1:10">
      <c r="A22" s="445" t="s">
        <v>208</v>
      </c>
      <c r="B22" s="446" t="s">
        <v>626</v>
      </c>
      <c r="C22" s="447">
        <v>1</v>
      </c>
      <c r="D22" s="448"/>
      <c r="E22" s="449">
        <f t="shared" si="0"/>
        <v>0</v>
      </c>
      <c r="F22" s="450">
        <f t="shared" si="1"/>
        <v>0</v>
      </c>
      <c r="G22" s="451">
        <f t="shared" si="2"/>
        <v>0</v>
      </c>
      <c r="J22" s="443"/>
    </row>
    <row r="23" spans="1:10">
      <c r="A23" s="445" t="s">
        <v>209</v>
      </c>
      <c r="B23" s="446" t="s">
        <v>626</v>
      </c>
      <c r="C23" s="447">
        <v>1</v>
      </c>
      <c r="D23" s="448"/>
      <c r="E23" s="449">
        <f t="shared" si="0"/>
        <v>0</v>
      </c>
      <c r="F23" s="450">
        <f t="shared" si="1"/>
        <v>0</v>
      </c>
      <c r="G23" s="451">
        <f t="shared" si="2"/>
        <v>0</v>
      </c>
      <c r="J23" s="443"/>
    </row>
    <row r="24" spans="1:10">
      <c r="A24" s="416" t="s">
        <v>565</v>
      </c>
      <c r="B24" s="446" t="s">
        <v>626</v>
      </c>
      <c r="C24" s="447">
        <v>1</v>
      </c>
      <c r="D24" s="448"/>
      <c r="E24" s="449">
        <f t="shared" ref="E24" si="3">D24*C24</f>
        <v>0</v>
      </c>
      <c r="F24" s="450">
        <f t="shared" si="1"/>
        <v>0</v>
      </c>
      <c r="G24" s="451">
        <f t="shared" ref="G24" si="4">F24*E24</f>
        <v>0</v>
      </c>
      <c r="J24" s="443"/>
    </row>
    <row r="25" spans="1:10">
      <c r="A25" s="445" t="s">
        <v>211</v>
      </c>
      <c r="B25" s="446" t="s">
        <v>626</v>
      </c>
      <c r="C25" s="447">
        <v>1</v>
      </c>
      <c r="D25" s="448"/>
      <c r="E25" s="449">
        <f t="shared" si="0"/>
        <v>0</v>
      </c>
      <c r="F25" s="450">
        <f t="shared" si="1"/>
        <v>0</v>
      </c>
      <c r="G25" s="451">
        <f t="shared" si="2"/>
        <v>0</v>
      </c>
      <c r="J25" s="443"/>
    </row>
    <row r="26" spans="1:10">
      <c r="A26" s="445" t="s">
        <v>213</v>
      </c>
      <c r="B26" s="446" t="s">
        <v>626</v>
      </c>
      <c r="C26" s="447">
        <v>1</v>
      </c>
      <c r="D26" s="448"/>
      <c r="E26" s="449">
        <f t="shared" si="0"/>
        <v>0</v>
      </c>
      <c r="F26" s="450">
        <f t="shared" si="1"/>
        <v>0</v>
      </c>
      <c r="G26" s="451">
        <f t="shared" si="2"/>
        <v>0</v>
      </c>
      <c r="J26" s="443"/>
    </row>
    <row r="27" spans="1:10">
      <c r="A27" s="445" t="s">
        <v>214</v>
      </c>
      <c r="B27" s="446" t="s">
        <v>626</v>
      </c>
      <c r="C27" s="447">
        <v>1</v>
      </c>
      <c r="D27" s="448"/>
      <c r="E27" s="449">
        <f t="shared" si="0"/>
        <v>0</v>
      </c>
      <c r="F27" s="450">
        <f t="shared" si="1"/>
        <v>0</v>
      </c>
      <c r="G27" s="451">
        <f t="shared" si="2"/>
        <v>0</v>
      </c>
      <c r="J27" s="443"/>
    </row>
    <row r="28" spans="1:10">
      <c r="A28" s="445" t="s">
        <v>215</v>
      </c>
      <c r="B28" s="446" t="s">
        <v>626</v>
      </c>
      <c r="C28" s="447">
        <v>1</v>
      </c>
      <c r="D28" s="448"/>
      <c r="E28" s="449">
        <f t="shared" si="0"/>
        <v>0</v>
      </c>
      <c r="F28" s="450">
        <f t="shared" si="1"/>
        <v>0</v>
      </c>
      <c r="G28" s="451">
        <f t="shared" si="2"/>
        <v>0</v>
      </c>
      <c r="J28" s="443"/>
    </row>
    <row r="29" spans="1:10">
      <c r="A29" s="416" t="s">
        <v>604</v>
      </c>
      <c r="B29" s="446" t="s">
        <v>626</v>
      </c>
      <c r="C29" s="447">
        <v>1</v>
      </c>
      <c r="D29" s="448"/>
      <c r="E29" s="449">
        <f t="shared" ref="E29" si="5">D29*C29</f>
        <v>0</v>
      </c>
      <c r="F29" s="450">
        <f t="shared" si="1"/>
        <v>0</v>
      </c>
      <c r="G29" s="451">
        <f t="shared" ref="G29" si="6">F29*E29</f>
        <v>0</v>
      </c>
      <c r="J29" s="443"/>
    </row>
    <row r="30" spans="1:10">
      <c r="A30" s="445"/>
      <c r="B30" s="446"/>
      <c r="C30" s="447"/>
      <c r="D30" s="448"/>
      <c r="E30" s="449"/>
      <c r="F30" s="450"/>
      <c r="G30" s="451"/>
      <c r="J30" s="443"/>
    </row>
    <row r="31" spans="1:10">
      <c r="A31" s="445"/>
      <c r="B31" s="446"/>
      <c r="C31" s="447"/>
      <c r="D31" s="448"/>
      <c r="E31" s="449"/>
      <c r="F31" s="450"/>
      <c r="G31" s="451"/>
      <c r="J31" s="443"/>
    </row>
    <row r="32" spans="1:10">
      <c r="A32" s="445"/>
      <c r="B32" s="446"/>
      <c r="C32" s="447"/>
      <c r="D32" s="448"/>
      <c r="E32" s="449"/>
      <c r="F32" s="450"/>
      <c r="G32" s="451"/>
      <c r="J32" s="443"/>
    </row>
    <row r="33" spans="1:10">
      <c r="A33" s="445"/>
      <c r="B33" s="446"/>
      <c r="C33" s="447"/>
      <c r="D33" s="448"/>
      <c r="E33" s="449"/>
      <c r="F33" s="450"/>
      <c r="G33" s="451"/>
      <c r="J33" s="443"/>
    </row>
    <row r="34" spans="1:10">
      <c r="A34" s="445"/>
      <c r="B34" s="446"/>
      <c r="C34" s="447"/>
      <c r="D34" s="448"/>
      <c r="E34" s="449"/>
      <c r="F34" s="450"/>
      <c r="G34" s="451"/>
      <c r="J34" s="443"/>
    </row>
    <row r="35" spans="1:10">
      <c r="A35" s="445"/>
      <c r="B35" s="446"/>
      <c r="C35" s="447"/>
      <c r="D35" s="448"/>
      <c r="E35" s="449"/>
      <c r="F35" s="450"/>
      <c r="G35" s="451"/>
      <c r="J35" s="443"/>
    </row>
    <row r="36" spans="1:10">
      <c r="A36" s="445"/>
      <c r="B36" s="446"/>
      <c r="C36" s="447"/>
      <c r="D36" s="448"/>
      <c r="E36" s="449"/>
      <c r="F36" s="450"/>
      <c r="G36" s="451"/>
      <c r="J36" s="443"/>
    </row>
    <row r="37" spans="1:10">
      <c r="A37" s="445"/>
      <c r="B37" s="446"/>
      <c r="C37" s="447"/>
      <c r="D37" s="448"/>
      <c r="E37" s="449"/>
      <c r="F37" s="450"/>
      <c r="G37" s="451"/>
      <c r="J37" s="443"/>
    </row>
    <row r="38" spans="1:10">
      <c r="A38" s="445"/>
      <c r="B38" s="446"/>
      <c r="C38" s="447"/>
      <c r="D38" s="448"/>
      <c r="E38" s="449"/>
      <c r="F38" s="450"/>
      <c r="G38" s="451"/>
      <c r="J38" s="443"/>
    </row>
    <row r="39" spans="1:10">
      <c r="A39" s="445"/>
      <c r="B39" s="446"/>
      <c r="C39" s="447"/>
      <c r="D39" s="448"/>
      <c r="E39" s="449"/>
      <c r="F39" s="450"/>
      <c r="G39" s="451"/>
      <c r="J39" s="443"/>
    </row>
    <row r="40" spans="1:10">
      <c r="A40" s="445"/>
      <c r="B40" s="446"/>
      <c r="C40" s="447"/>
      <c r="D40" s="448"/>
      <c r="E40" s="449"/>
      <c r="F40" s="450"/>
      <c r="G40" s="451"/>
      <c r="J40" s="443"/>
    </row>
    <row r="41" spans="1:10">
      <c r="A41" s="445"/>
      <c r="B41" s="446"/>
      <c r="C41" s="447"/>
      <c r="D41" s="448"/>
      <c r="E41" s="449"/>
      <c r="F41" s="450"/>
      <c r="G41" s="451"/>
      <c r="J41" s="443"/>
    </row>
    <row r="42" spans="1:10">
      <c r="A42" s="445"/>
      <c r="B42" s="446"/>
      <c r="C42" s="447"/>
      <c r="D42" s="448"/>
      <c r="E42" s="449"/>
      <c r="F42" s="450"/>
      <c r="G42" s="451"/>
      <c r="J42" s="443"/>
    </row>
    <row r="43" spans="1:10">
      <c r="A43" s="445"/>
      <c r="B43" s="446"/>
      <c r="C43" s="447"/>
      <c r="D43" s="482"/>
      <c r="E43" s="449"/>
      <c r="F43" s="450"/>
      <c r="G43" s="451"/>
      <c r="J43" s="443"/>
    </row>
    <row r="44" spans="1:10">
      <c r="A44" s="452"/>
      <c r="C44" s="453"/>
      <c r="D44" s="453"/>
      <c r="E44" s="453"/>
      <c r="F44" s="453"/>
      <c r="G44" s="453"/>
      <c r="J44" s="443"/>
    </row>
    <row r="45" spans="1:10" ht="31">
      <c r="A45" s="378" t="s">
        <v>15</v>
      </c>
      <c r="B45" s="185" t="s">
        <v>163</v>
      </c>
      <c r="C45" s="186"/>
      <c r="D45" s="186"/>
      <c r="E45" s="186"/>
      <c r="F45" s="187"/>
      <c r="G45" s="187" t="s">
        <v>162</v>
      </c>
      <c r="J45" s="443"/>
    </row>
    <row r="46" spans="1:10">
      <c r="A46" s="445" t="s">
        <v>21</v>
      </c>
      <c r="B46" s="446" t="s">
        <v>135</v>
      </c>
      <c r="C46" s="454"/>
      <c r="D46" s="454"/>
      <c r="E46" s="454"/>
      <c r="F46" s="455"/>
      <c r="G46" s="456">
        <f>'11-Machinekosten'!Q30</f>
        <v>0</v>
      </c>
      <c r="J46" s="443"/>
    </row>
    <row r="47" spans="1:10">
      <c r="A47" s="445"/>
      <c r="B47" s="446"/>
      <c r="C47" s="454"/>
      <c r="D47" s="454"/>
      <c r="E47" s="454"/>
      <c r="F47" s="455"/>
      <c r="G47" s="457"/>
      <c r="J47" s="443"/>
    </row>
    <row r="48" spans="1:10">
      <c r="A48" s="445"/>
      <c r="B48" s="446"/>
      <c r="C48" s="454"/>
      <c r="D48" s="454"/>
      <c r="E48" s="454"/>
      <c r="F48" s="455"/>
      <c r="G48" s="457"/>
      <c r="J48" s="443"/>
    </row>
    <row r="49" spans="1:16">
      <c r="G49" s="458"/>
      <c r="J49" s="443"/>
    </row>
    <row r="50" spans="1:16" s="463" customFormat="1">
      <c r="A50" s="459" t="s">
        <v>22</v>
      </c>
      <c r="B50" s="460"/>
      <c r="C50" s="460"/>
      <c r="D50" s="460"/>
      <c r="E50" s="461">
        <f>SUM(E11:E43)</f>
        <v>0</v>
      </c>
      <c r="F50" s="460"/>
      <c r="G50" s="462">
        <f>SUM(G11:G49)</f>
        <v>0</v>
      </c>
      <c r="I50" s="435"/>
      <c r="J50" s="443"/>
      <c r="K50" s="435"/>
      <c r="L50" s="435"/>
      <c r="M50" s="435"/>
      <c r="N50" s="435"/>
      <c r="O50" s="435"/>
      <c r="P50" s="435"/>
    </row>
    <row r="51" spans="1:16">
      <c r="J51" s="443"/>
    </row>
    <row r="52" spans="1:16">
      <c r="J52" s="443"/>
    </row>
    <row r="53" spans="1:16">
      <c r="J53" s="443"/>
    </row>
    <row r="54" spans="1:16">
      <c r="J54" s="443"/>
    </row>
    <row r="55" spans="1:16">
      <c r="J55" s="443"/>
    </row>
    <row r="56" spans="1:16">
      <c r="J56" s="443"/>
    </row>
    <row r="57" spans="1:16">
      <c r="J57" s="443"/>
    </row>
  </sheetData>
  <pageMargins left="0.59375" right="0.7" top="0.75" bottom="0.75" header="0.3" footer="0.3"/>
  <pageSetup paperSize="9" scale="80" fitToHeight="0" orientation="landscape" r:id="rId1"/>
  <headerFooter>
    <oddFooter>&amp;L&amp;"Georgia,Standaard"&amp;F-&amp;A&amp;R&amp;"Georgia,Standaard"&amp;11printversie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D56B7-2F58-4712-97A6-6964AD72C66F}">
  <sheetPr>
    <tabColor theme="0" tint="-0.14999847407452621"/>
    <pageSetUpPr fitToPage="1"/>
  </sheetPr>
  <dimension ref="A1:F44"/>
  <sheetViews>
    <sheetView showGridLines="0" zoomScaleNormal="100" workbookViewId="0"/>
  </sheetViews>
  <sheetFormatPr defaultColWidth="8.81640625" defaultRowHeight="15.5"/>
  <cols>
    <col min="1" max="1" width="92.26953125" style="423" customWidth="1"/>
    <col min="2" max="2" width="83.7265625" style="423" customWidth="1"/>
    <col min="3" max="3" width="19.1796875" style="423" bestFit="1" customWidth="1"/>
    <col min="4" max="6" width="18.54296875" style="423" customWidth="1"/>
    <col min="7" max="16384" width="8.81640625" style="423"/>
  </cols>
  <sheetData>
    <row r="1" spans="1:6" s="2" customFormat="1" ht="13">
      <c r="A1" s="404" t="s">
        <v>4</v>
      </c>
      <c r="B1" s="140"/>
      <c r="C1" s="140"/>
      <c r="D1" s="141"/>
      <c r="E1" s="55"/>
      <c r="F1" s="55"/>
    </row>
    <row r="2" spans="1:6" s="2" customFormat="1" ht="13">
      <c r="A2" s="81"/>
      <c r="B2" s="55"/>
      <c r="C2" s="55"/>
      <c r="D2" s="55"/>
      <c r="E2" s="55"/>
      <c r="F2" s="55"/>
    </row>
    <row r="3" spans="1:6" s="2" customFormat="1">
      <c r="A3" s="36" t="str">
        <f>'2-Kosten per locatie'!A3</f>
        <v>Naam opdrachtgever</v>
      </c>
      <c r="B3" s="45" t="str">
        <f>'2-Kosten per locatie'!B3</f>
        <v>Zaan Primair</v>
      </c>
      <c r="C3" s="142"/>
      <c r="D3" s="142"/>
      <c r="E3" s="55"/>
      <c r="F3" s="55"/>
    </row>
    <row r="4" spans="1:6" s="2" customFormat="1">
      <c r="A4" s="36" t="str">
        <f>'2-Kosten per locatie'!A4</f>
        <v>Calculatie onderdeel</v>
      </c>
      <c r="B4" s="45" t="str">
        <f ca="1">MID(CELL("bestandsnaam",$C$10),SEARCH("]",CELL("bestandsnaam",$C$10),1)+1,256)</f>
        <v>9-Afroepprijs</v>
      </c>
      <c r="C4" s="143"/>
      <c r="D4" s="144"/>
      <c r="E4" s="55"/>
      <c r="F4" s="55"/>
    </row>
    <row r="5" spans="1:6" s="2" customFormat="1">
      <c r="A5" s="36" t="str">
        <f>'2-Kosten per locatie'!A5</f>
        <v>Gebouw/plaats</v>
      </c>
      <c r="B5" s="45" t="str">
        <f>'2-Kosten per locatie'!B5</f>
        <v>Divers</v>
      </c>
      <c r="C5" s="143"/>
      <c r="D5" s="144"/>
      <c r="E5" s="55"/>
      <c r="F5" s="55"/>
    </row>
    <row r="6" spans="1:6" s="2" customFormat="1">
      <c r="A6" s="36" t="str">
        <f>'2-Kosten per locatie'!A6</f>
        <v>Referentie nummer</v>
      </c>
      <c r="B6" s="45" t="str">
        <f>'2-Kosten per locatie'!B6</f>
        <v>Perceel 2 (Zuidelijk gebied)</v>
      </c>
      <c r="C6" s="143"/>
      <c r="D6" s="144"/>
      <c r="E6" s="55"/>
      <c r="F6" s="55"/>
    </row>
    <row r="7" spans="1:6" s="2" customFormat="1">
      <c r="A7" s="36" t="str">
        <f>'2-Kosten per locatie'!A7</f>
        <v>Naam dienstverlener</v>
      </c>
      <c r="B7" s="45">
        <f>'2-Kosten per locatie'!B7</f>
        <v>0</v>
      </c>
      <c r="C7" s="143"/>
      <c r="D7" s="144"/>
      <c r="E7" s="55"/>
      <c r="F7" s="55"/>
    </row>
    <row r="8" spans="1:6" s="2" customFormat="1">
      <c r="A8" s="36" t="str">
        <f>'2-Kosten per locatie'!A8</f>
        <v>Prijspeil</v>
      </c>
      <c r="B8" s="220">
        <f>'2-Kosten per locatie'!B8</f>
        <v>46388</v>
      </c>
      <c r="C8" s="143"/>
      <c r="D8" s="144"/>
      <c r="E8" s="55"/>
      <c r="F8" s="55"/>
    </row>
    <row r="9" spans="1:6" s="2" customFormat="1">
      <c r="A9" s="36"/>
      <c r="B9" s="220"/>
      <c r="C9" s="143"/>
      <c r="D9" s="144"/>
      <c r="E9" s="55"/>
      <c r="F9" s="55"/>
    </row>
    <row r="10" spans="1:6" ht="31.5" customHeight="1">
      <c r="A10" s="424"/>
      <c r="B10" s="425"/>
      <c r="C10" s="507"/>
      <c r="D10" s="507"/>
      <c r="E10" s="507"/>
    </row>
    <row r="11" spans="1:6" ht="18">
      <c r="A11" s="473" t="s">
        <v>494</v>
      </c>
      <c r="B11" s="474" t="s">
        <v>495</v>
      </c>
      <c r="C11" s="474" t="s">
        <v>496</v>
      </c>
      <c r="D11" s="474" t="s">
        <v>497</v>
      </c>
      <c r="E11" s="474" t="s">
        <v>498</v>
      </c>
      <c r="F11" s="475"/>
    </row>
    <row r="12" spans="1:6">
      <c r="A12" s="476" t="s">
        <v>70</v>
      </c>
      <c r="B12" s="476" t="s">
        <v>621</v>
      </c>
      <c r="C12" s="477"/>
      <c r="D12" s="477"/>
      <c r="E12" s="477"/>
      <c r="F12" s="475"/>
    </row>
    <row r="13" spans="1:6">
      <c r="A13" s="476" t="s">
        <v>70</v>
      </c>
      <c r="B13" s="476" t="s">
        <v>499</v>
      </c>
      <c r="C13" s="477"/>
      <c r="D13" s="477"/>
      <c r="E13" s="477"/>
      <c r="F13" s="475"/>
    </row>
    <row r="14" spans="1:6">
      <c r="A14" s="476" t="s">
        <v>500</v>
      </c>
      <c r="B14" s="476" t="s">
        <v>501</v>
      </c>
      <c r="C14" s="477"/>
      <c r="D14" s="477"/>
      <c r="E14" s="477"/>
      <c r="F14" s="475"/>
    </row>
    <row r="15" spans="1:6">
      <c r="A15" s="476" t="s">
        <v>180</v>
      </c>
      <c r="B15" s="476" t="s">
        <v>502</v>
      </c>
      <c r="C15" s="477"/>
      <c r="D15" s="477"/>
      <c r="E15" s="477"/>
      <c r="F15" s="475"/>
    </row>
    <row r="16" spans="1:6">
      <c r="A16" s="476" t="s">
        <v>503</v>
      </c>
      <c r="B16" s="476" t="s">
        <v>504</v>
      </c>
      <c r="C16" s="477"/>
      <c r="D16" s="477"/>
      <c r="E16" s="477"/>
      <c r="F16" s="475"/>
    </row>
    <row r="17" spans="1:6">
      <c r="A17" s="476" t="s">
        <v>463</v>
      </c>
      <c r="B17" s="476" t="s">
        <v>504</v>
      </c>
      <c r="C17" s="477"/>
      <c r="D17" s="477"/>
      <c r="E17" s="477"/>
      <c r="F17" s="475"/>
    </row>
    <row r="18" spans="1:6">
      <c r="A18" s="476" t="s">
        <v>202</v>
      </c>
      <c r="B18" s="476" t="s">
        <v>504</v>
      </c>
      <c r="C18" s="477"/>
      <c r="D18" s="477"/>
      <c r="E18" s="477"/>
      <c r="F18" s="475"/>
    </row>
    <row r="19" spans="1:6" ht="18">
      <c r="A19" s="473" t="s">
        <v>505</v>
      </c>
      <c r="B19" s="474" t="s">
        <v>495</v>
      </c>
      <c r="C19" s="474" t="s">
        <v>496</v>
      </c>
      <c r="D19" s="474" t="s">
        <v>506</v>
      </c>
      <c r="E19" s="474" t="s">
        <v>507</v>
      </c>
      <c r="F19" s="478" t="s">
        <v>508</v>
      </c>
    </row>
    <row r="20" spans="1:6">
      <c r="A20" s="476" t="s">
        <v>509</v>
      </c>
      <c r="B20" s="476" t="s">
        <v>510</v>
      </c>
      <c r="C20" s="477"/>
      <c r="D20" s="477"/>
      <c r="E20" s="477"/>
      <c r="F20" s="477"/>
    </row>
    <row r="21" spans="1:6">
      <c r="A21" s="476" t="s">
        <v>511</v>
      </c>
      <c r="B21" s="476" t="s">
        <v>512</v>
      </c>
      <c r="C21" s="477"/>
      <c r="D21" s="477"/>
      <c r="E21" s="477"/>
      <c r="F21" s="477"/>
    </row>
    <row r="22" spans="1:6">
      <c r="A22" s="476" t="s">
        <v>513</v>
      </c>
      <c r="B22" s="476" t="s">
        <v>514</v>
      </c>
      <c r="C22" s="477"/>
      <c r="D22" s="477"/>
      <c r="E22" s="477"/>
      <c r="F22" s="477"/>
    </row>
    <row r="23" spans="1:6" ht="26">
      <c r="A23" s="476" t="s">
        <v>515</v>
      </c>
      <c r="B23" s="476" t="s">
        <v>624</v>
      </c>
      <c r="C23" s="477"/>
      <c r="D23" s="477"/>
      <c r="E23" s="477"/>
      <c r="F23" s="477"/>
    </row>
    <row r="24" spans="1:6">
      <c r="A24" s="476" t="s">
        <v>516</v>
      </c>
      <c r="B24" s="476" t="s">
        <v>514</v>
      </c>
      <c r="C24" s="477"/>
      <c r="D24" s="477"/>
      <c r="E24" s="477"/>
      <c r="F24" s="477"/>
    </row>
    <row r="25" spans="1:6">
      <c r="A25" s="476" t="s">
        <v>517</v>
      </c>
      <c r="B25" s="476" t="s">
        <v>518</v>
      </c>
      <c r="C25" s="477"/>
      <c r="D25" s="477"/>
      <c r="E25" s="477"/>
      <c r="F25" s="477"/>
    </row>
    <row r="26" spans="1:6" ht="26">
      <c r="A26" s="476" t="s">
        <v>412</v>
      </c>
      <c r="B26" s="476" t="s">
        <v>519</v>
      </c>
      <c r="C26" s="477"/>
      <c r="D26" s="477"/>
      <c r="E26" s="477"/>
      <c r="F26" s="477"/>
    </row>
    <row r="27" spans="1:6">
      <c r="A27" s="476" t="s">
        <v>520</v>
      </c>
      <c r="B27" s="476" t="s">
        <v>521</v>
      </c>
      <c r="C27" s="477"/>
      <c r="D27" s="477"/>
      <c r="E27" s="477"/>
      <c r="F27" s="477"/>
    </row>
    <row r="28" spans="1:6">
      <c r="A28" s="476" t="s">
        <v>522</v>
      </c>
      <c r="B28" s="476" t="s">
        <v>523</v>
      </c>
      <c r="C28" s="477"/>
      <c r="D28" s="477"/>
      <c r="E28" s="477"/>
      <c r="F28" s="477"/>
    </row>
    <row r="29" spans="1:6">
      <c r="A29" s="476" t="s">
        <v>522</v>
      </c>
      <c r="B29" s="476" t="s">
        <v>524</v>
      </c>
      <c r="C29" s="477"/>
      <c r="D29" s="477"/>
      <c r="E29" s="477"/>
      <c r="F29" s="477"/>
    </row>
    <row r="30" spans="1:6">
      <c r="A30" s="476" t="s">
        <v>525</v>
      </c>
      <c r="B30" s="476" t="s">
        <v>526</v>
      </c>
      <c r="C30" s="477"/>
      <c r="D30" s="477"/>
      <c r="E30" s="477"/>
      <c r="F30" s="477"/>
    </row>
    <row r="31" spans="1:6" ht="18">
      <c r="A31" s="473" t="s">
        <v>505</v>
      </c>
      <c r="B31" s="474" t="s">
        <v>172</v>
      </c>
      <c r="C31" s="474" t="s">
        <v>527</v>
      </c>
      <c r="D31" s="474" t="s">
        <v>528</v>
      </c>
      <c r="E31" s="474" t="s">
        <v>529</v>
      </c>
      <c r="F31" s="475"/>
    </row>
    <row r="32" spans="1:6">
      <c r="A32" s="476" t="s">
        <v>530</v>
      </c>
      <c r="B32" s="476" t="s">
        <v>531</v>
      </c>
      <c r="C32" s="477"/>
      <c r="D32" s="477"/>
      <c r="E32" s="477"/>
      <c r="F32" s="475"/>
    </row>
    <row r="33" spans="1:6">
      <c r="A33" s="476" t="s">
        <v>532</v>
      </c>
      <c r="B33" s="476" t="s">
        <v>533</v>
      </c>
      <c r="C33" s="477"/>
      <c r="D33" s="477"/>
      <c r="E33" s="477"/>
      <c r="F33" s="475"/>
    </row>
    <row r="34" spans="1:6" ht="18">
      <c r="A34" s="473" t="s">
        <v>534</v>
      </c>
      <c r="B34" s="474" t="s">
        <v>172</v>
      </c>
      <c r="C34" s="474" t="s">
        <v>535</v>
      </c>
      <c r="D34" s="475"/>
      <c r="E34" s="475"/>
      <c r="F34" s="475"/>
    </row>
    <row r="35" spans="1:6">
      <c r="A35" s="476" t="s">
        <v>536</v>
      </c>
      <c r="B35" s="476" t="s">
        <v>537</v>
      </c>
      <c r="C35" s="477"/>
      <c r="D35" s="475"/>
      <c r="E35" s="475"/>
      <c r="F35" s="475"/>
    </row>
    <row r="36" spans="1:6" ht="26">
      <c r="A36" s="476" t="s">
        <v>538</v>
      </c>
      <c r="B36" s="476" t="s">
        <v>539</v>
      </c>
      <c r="C36" s="477"/>
      <c r="D36" s="475"/>
      <c r="E36" s="475"/>
      <c r="F36" s="475"/>
    </row>
    <row r="37" spans="1:6" ht="26">
      <c r="A37" s="476" t="s">
        <v>540</v>
      </c>
      <c r="B37" s="476" t="s">
        <v>541</v>
      </c>
      <c r="C37" s="477"/>
      <c r="D37" s="475"/>
      <c r="E37" s="475"/>
      <c r="F37" s="475"/>
    </row>
    <row r="38" spans="1:6">
      <c r="A38" s="426"/>
      <c r="B38" s="426"/>
      <c r="C38" s="475"/>
      <c r="D38" s="475"/>
      <c r="E38" s="475"/>
      <c r="F38" s="475"/>
    </row>
    <row r="39" spans="1:6" ht="29.5" customHeight="1">
      <c r="A39" s="476" t="s">
        <v>542</v>
      </c>
      <c r="B39" s="427"/>
      <c r="C39" s="475"/>
      <c r="D39" s="475"/>
      <c r="E39" s="475"/>
      <c r="F39" s="475"/>
    </row>
    <row r="40" spans="1:6">
      <c r="A40" s="475"/>
      <c r="B40" s="475"/>
      <c r="C40" s="475"/>
      <c r="D40" s="475"/>
      <c r="E40" s="475"/>
      <c r="F40" s="475"/>
    </row>
    <row r="41" spans="1:6">
      <c r="A41" s="479" t="s">
        <v>164</v>
      </c>
      <c r="B41" s="480"/>
      <c r="C41" s="480"/>
      <c r="D41" s="481"/>
      <c r="E41" s="475"/>
      <c r="F41" s="475"/>
    </row>
    <row r="42" spans="1:6">
      <c r="A42" s="145" t="s">
        <v>165</v>
      </c>
      <c r="B42" s="55"/>
      <c r="C42" s="55"/>
      <c r="D42" s="55"/>
    </row>
    <row r="43" spans="1:6">
      <c r="A43" s="145" t="s">
        <v>166</v>
      </c>
      <c r="B43" s="140"/>
      <c r="C43" s="140"/>
      <c r="D43" s="145"/>
    </row>
    <row r="44" spans="1:6">
      <c r="A44" s="145"/>
      <c r="B44" s="140"/>
      <c r="C44" s="140"/>
      <c r="D44" s="145"/>
    </row>
  </sheetData>
  <mergeCells count="1">
    <mergeCell ref="C10:E10"/>
  </mergeCells>
  <conditionalFormatting sqref="C12:E18 C35:C37">
    <cfRule type="cellIs" dxfId="2" priority="2" stopIfTrue="1" operator="equal">
      <formula>"nvt"</formula>
    </cfRule>
  </conditionalFormatting>
  <conditionalFormatting sqref="C32:E33">
    <cfRule type="cellIs" dxfId="1" priority="3" stopIfTrue="1" operator="equal">
      <formula>"nvt"</formula>
    </cfRule>
  </conditionalFormatting>
  <conditionalFormatting sqref="C20:F30">
    <cfRule type="cellIs" dxfId="0" priority="1" stopIfTrue="1" operator="equal">
      <formula>"nvt"</formula>
    </cfRule>
  </conditionalFormatting>
  <pageMargins left="0.7" right="0.7" top="0.75" bottom="0.75" header="0.3" footer="0.3"/>
  <pageSetup paperSize="9" scale="53" fitToHeight="0" orientation="landscape" r:id="rId1"/>
  <headerFooter>
    <oddFooter>&amp;L&amp;"Georgia,Standaard"&amp;11&amp;F-&amp;A&amp;R&amp;"Georgia,Standaard"&amp;11printversie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bdcc3f3-49a5-47c4-ae00-3e6a3f4b5f23">
      <Terms xmlns="http://schemas.microsoft.com/office/infopath/2007/PartnerControls"/>
    </lcf76f155ced4ddcb4097134ff3c332f>
    <TaxCatchAll xmlns="96af1940-cf19-4b50-92f4-053594182cf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E7FEEF69468C2459231C5C2532A4139" ma:contentTypeVersion="17" ma:contentTypeDescription="Een nieuw document maken." ma:contentTypeScope="" ma:versionID="78a7a5468991e359e576355340f4f657">
  <xsd:schema xmlns:xsd="http://www.w3.org/2001/XMLSchema" xmlns:xs="http://www.w3.org/2001/XMLSchema" xmlns:p="http://schemas.microsoft.com/office/2006/metadata/properties" xmlns:ns2="2bdcc3f3-49a5-47c4-ae00-3e6a3f4b5f23" xmlns:ns3="96af1940-cf19-4b50-92f4-053594182cfa" targetNamespace="http://schemas.microsoft.com/office/2006/metadata/properties" ma:root="true" ma:fieldsID="a376fbf08105f2ebb6138b5316753209" ns2:_="" ns3:_="">
    <xsd:import namespace="2bdcc3f3-49a5-47c4-ae00-3e6a3f4b5f23"/>
    <xsd:import namespace="96af1940-cf19-4b50-92f4-053594182c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2:MediaLengthInSeconds" minOccurs="0"/>
                <xsd:element ref="ns2:MediaServiceLocatio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dcc3f3-49a5-47c4-ae00-3e6a3f4b5f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4b4020bc-0283-4725-b1f0-4778616379d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af1940-cf19-4b50-92f4-053594182cfa"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e6d17018-abf6-4532-b49d-1d7a4182fa97}" ma:internalName="TaxCatchAll" ma:showField="CatchAllData" ma:web="96af1940-cf19-4b50-92f4-053594182cf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3E4837-CE50-4A32-A54A-9639DA900BA8}">
  <ds:schemaRefs>
    <ds:schemaRef ds:uri="http://schemas.microsoft.com/office/2006/metadata/properties"/>
    <ds:schemaRef ds:uri="http://schemas.openxmlformats.org/package/2006/metadata/core-properties"/>
    <ds:schemaRef ds:uri="http://schemas.microsoft.com/office/infopath/2007/PartnerControls"/>
    <ds:schemaRef ds:uri="http://www.w3.org/XML/1998/namespace"/>
    <ds:schemaRef ds:uri="http://purl.org/dc/terms/"/>
    <ds:schemaRef ds:uri="http://purl.org/dc/elements/1.1/"/>
    <ds:schemaRef ds:uri="http://schemas.microsoft.com/office/2006/documentManagement/types"/>
    <ds:schemaRef ds:uri="96af1940-cf19-4b50-92f4-053594182cfa"/>
    <ds:schemaRef ds:uri="2bdcc3f3-49a5-47c4-ae00-3e6a3f4b5f23"/>
    <ds:schemaRef ds:uri="http://purl.org/dc/dcmitype/"/>
  </ds:schemaRefs>
</ds:datastoreItem>
</file>

<file path=customXml/itemProps2.xml><?xml version="1.0" encoding="utf-8"?>
<ds:datastoreItem xmlns:ds="http://schemas.openxmlformats.org/officeDocument/2006/customXml" ds:itemID="{CB9357A0-74EE-4EF5-91F0-DC5FEC2CAEE1}">
  <ds:schemaRefs>
    <ds:schemaRef ds:uri="http://schemas.microsoft.com/sharepoint/v3/contenttype/forms"/>
  </ds:schemaRefs>
</ds:datastoreItem>
</file>

<file path=customXml/itemProps3.xml><?xml version="1.0" encoding="utf-8"?>
<ds:datastoreItem xmlns:ds="http://schemas.openxmlformats.org/officeDocument/2006/customXml" ds:itemID="{FD88A92B-08F5-43DF-B177-CA5EA03042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dcc3f3-49a5-47c4-ae00-3e6a3f4b5f23"/>
    <ds:schemaRef ds:uri="96af1940-cf19-4b50-92f4-053594182c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0f7900d-605d-439f-b7ac-d709e7990e6e}" enabled="0" method="" siteId="{a0f7900d-605d-439f-b7ac-d709e7990e6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11</vt:i4>
      </vt:variant>
      <vt:variant>
        <vt:lpstr>Benoemde bereiken</vt:lpstr>
      </vt:variant>
      <vt:variant>
        <vt:i4>14</vt:i4>
      </vt:variant>
    </vt:vector>
  </HeadingPairs>
  <TitlesOfParts>
    <vt:vector size="25" baseType="lpstr">
      <vt:lpstr>1-Uitgangspunten</vt:lpstr>
      <vt:lpstr>2-Kosten per locatie</vt:lpstr>
      <vt:lpstr>3-Productie normen</vt:lpstr>
      <vt:lpstr>4-Basis ruimtestaat</vt:lpstr>
      <vt:lpstr>5-Premies en opslagen</vt:lpstr>
      <vt:lpstr>6-Opbouw uurtarief productie</vt:lpstr>
      <vt:lpstr>7-Opbouw uurtarief toezicht</vt:lpstr>
      <vt:lpstr>8-Additionele kosten</vt:lpstr>
      <vt:lpstr>9-Afroepprijs</vt:lpstr>
      <vt:lpstr>10-Vloeronderhoud</vt:lpstr>
      <vt:lpstr>11-Machinekosten</vt:lpstr>
      <vt:lpstr>'1-Uitgangspunten'!_Hlk39130726</vt:lpstr>
      <vt:lpstr>'1-Uitgangspunten'!_Toc106114456</vt:lpstr>
      <vt:lpstr>'1-Uitgangspunten'!_Toc106114457</vt:lpstr>
      <vt:lpstr>'1-Uitgangspunten'!_Toc106114458</vt:lpstr>
      <vt:lpstr>'1-Uitgangspunten'!_Toc106114459</vt:lpstr>
      <vt:lpstr>'1-Uitgangspunten'!_Toc518445846</vt:lpstr>
      <vt:lpstr>'2-Kosten per locatie'!Afdrukbereik</vt:lpstr>
      <vt:lpstr>'4-Basis ruimtestaat'!Afdrukbereik</vt:lpstr>
      <vt:lpstr>'5-Premies en opslagen'!Afdrukbereik</vt:lpstr>
      <vt:lpstr>'6-Opbouw uurtarief productie'!Afdrukbereik</vt:lpstr>
      <vt:lpstr>'10-Vloeronderhoud'!Afdruktitels</vt:lpstr>
      <vt:lpstr>'2-Kosten per locatie'!Afdruktitels</vt:lpstr>
      <vt:lpstr>'4-Basis ruimtestaat'!Afdruktitels</vt:lpstr>
      <vt:lpstr>'6-Opbouw uurtarief productie'!Afdruktitels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Kwaliteitsadvies@QuestionMarkGroup.onmicrosoft.com</dc:creator>
  <cp:keywords/>
  <dc:description/>
  <cp:lastModifiedBy>Marieke Weerts | CONTRAST</cp:lastModifiedBy>
  <cp:revision/>
  <cp:lastPrinted>2026-08-17T19:00:30Z</cp:lastPrinted>
  <dcterms:created xsi:type="dcterms:W3CDTF">1999-10-05T12:28:40Z</dcterms:created>
  <dcterms:modified xsi:type="dcterms:W3CDTF">2026-08-17T19:31:19Z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0x0101003E7FEEF69468C2459231C5C2532A4139</vt:lpwstr>
  </property>
  <property fmtid="{D5CDD505-2E9C-101B-9397-08002B2CF9AE}" pid="3" name="MediaServiceImageTags">
    <vt:lpwstr/>
  </property>
</Properties>
</file>