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paulvanderloos/Desktop/"/>
    </mc:Choice>
  </mc:AlternateContent>
  <xr:revisionPtr revIDLastSave="0" documentId="8_{AA3AE3B4-EE6F-6B41-BE9A-244B343F0B23}" xr6:coauthVersionLast="47" xr6:coauthVersionMax="47" xr10:uidLastSave="{00000000-0000-0000-0000-000000000000}"/>
  <bookViews>
    <workbookView xWindow="0" yWindow="600" windowWidth="51200" windowHeight="28200" xr2:uid="{00000000-000D-0000-FFFF-FFFF00000000}"/>
  </bookViews>
  <sheets>
    <sheet name="Prijsinvulformulier" sheetId="1" r:id="rId1"/>
    <sheet name="Pakketspecificaties" sheetId="2" r:id="rId2"/>
    <sheet name="Toelichting" sheetId="3" r:id="rId3"/>
    <sheet name="Beoordelin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1" l="1"/>
  <c r="B31" i="4"/>
  <c r="B29" i="4"/>
  <c r="C25" i="4"/>
  <c r="B17" i="4"/>
  <c r="B16" i="4"/>
  <c r="B14" i="4"/>
  <c r="B6" i="4"/>
  <c r="I27" i="1"/>
  <c r="I26" i="1"/>
  <c r="I25" i="1"/>
  <c r="B15" i="4" s="1"/>
  <c r="I24" i="1"/>
  <c r="I23" i="1"/>
  <c r="B13" i="4" s="1"/>
  <c r="H17" i="1"/>
  <c r="I17" i="1" s="1"/>
  <c r="H16" i="1"/>
  <c r="I16" i="1" s="1"/>
  <c r="H15" i="1"/>
  <c r="I15" i="1" s="1"/>
  <c r="I14" i="1"/>
  <c r="H14" i="1"/>
  <c r="I13" i="1"/>
  <c r="H13" i="1"/>
  <c r="H12" i="1"/>
  <c r="I12" i="1" s="1"/>
  <c r="H11" i="1"/>
  <c r="I11" i="1" s="1"/>
  <c r="I19" i="1" l="1"/>
  <c r="B12" i="4" s="1"/>
  <c r="B18" i="4" s="1"/>
  <c r="B7" i="4"/>
  <c r="B30" i="4"/>
  <c r="B25"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tc={14AFC41F-5E02-4047-568B-90171AC246B0}</author>
    <author>tc={45B05E4C-65F8-700A-8FC8-7EF74B1FAE8A}</author>
  </authors>
  <commentList>
    <comment ref="G11" authorId="0" shapeId="0" xr:uid="{00000000-0006-0000-0000-000001000000}">
      <text>
        <t>[Opmerkingenthread]
U kunt deze opmerkingenthread lezen in uw versie van Excel. Eventuele wijzigingen aan de thread gaan echter verloren als het bestand wordt geopend in een nieuwere versie van Excel. Meer informatie: https://go.microsoft.com/fwlink/?linkid=870924
Opmerking:
    De pakketprijs is één all-in totaal voor de volledige vaste configuratie. De onderliggende productregels staan op het werkblad Pakketspecificaties en worden niet afzonderlijk gewogen.</t>
      </text>
    </comment>
    <comment ref="D23" authorId="1" shapeId="0" xr:uid="{00000000-0006-0000-0000-000002000000}">
      <text>
        <t>[Opmerkingenthread]
U kunt deze opmerkingenthread lezen in uw versie van Excel. Eventuele wijzigingen aan de thread gaan echter verloren als het bestand wordt geopend in een nieuwere versie van Excel. Meer informatie: https://go.microsoft.com/fwlink/?linkid=870924
Opmerking:
    Fictieve jaarlijkse grondslag uit het bestaande PNH-prijsmodel. Referentiepakketten en Microsoft mogen hierin niet nogmaals worden meegeteld. Dit bedrag geeft geen afname- of omzetgarantie.</t>
      </text>
    </comment>
  </commentList>
</comments>
</file>

<file path=xl/sharedStrings.xml><?xml version="1.0" encoding="utf-8"?>
<sst xmlns="http://schemas.openxmlformats.org/spreadsheetml/2006/main" count="495" uniqueCount="224">
  <si>
    <t>BIJLAGE 3 – PRIJSINVULFORMULIER SOFTWAREBROKER</t>
  </si>
  <si>
    <t>BIJLAGE 3 – PRIJSINVULFORMULIER SOFTWAREBROKER – INTEGRAAL CONCEPT</t>
  </si>
  <si>
    <t>Inschrijver vult uitsluitend de geel gemarkeerde cellen in. Alle bedragen zijn exclusief btw. De groene cellen worden automatisch berekend en mogen niet worden gewijzigd.</t>
  </si>
  <si>
    <t>Naam Inschrijver</t>
  </si>
  <si>
    <t>KvK-nummer</t>
  </si>
  <si>
    <t>A. All-in prijzen referentiepakketten</t>
  </si>
  <si>
    <t>Nr.</t>
  </si>
  <si>
    <t>Pakket-ID</t>
  </si>
  <si>
    <t>Fabrikant</t>
  </si>
  <si>
    <t>Product / configuratie</t>
  </si>
  <si>
    <t>Aantal pakketten</t>
  </si>
  <si>
    <t>Afnameperiode (mnd)</t>
  </si>
  <si>
    <t>All-in pakketprijs Inschrijver</t>
  </si>
  <si>
    <t>Factor 48 mnd</t>
  </si>
  <si>
    <t>Vergelijkingsbedrag 48 mnd</t>
  </si>
  <si>
    <t>REF-ESRI</t>
  </si>
  <si>
    <t>ESRI UK LTD</t>
  </si>
  <si>
    <t>Volledige vaste configuratie zoals opgenomen op het werkblad Pakketspecificaties.</t>
  </si>
  <si>
    <t>REF-DARKTRACE</t>
  </si>
  <si>
    <t>Darktrace</t>
  </si>
  <si>
    <t>REF-CYCLOMEDIA</t>
  </si>
  <si>
    <t>Cyclomedia Technology</t>
  </si>
  <si>
    <t>Street Smart Advanced en Inwinning Aquarama's Streetsmart, conform Pakketspecificaties.</t>
  </si>
  <si>
    <t>REF-COMMVAULT-1Y</t>
  </si>
  <si>
    <t>Commvault</t>
  </si>
  <si>
    <t>Metallic Backup Microsoft 365 Enterprise, 130 gebruikers, looptijd 12 maanden.</t>
  </si>
  <si>
    <t>REF-COMMVAULT-3Y</t>
  </si>
  <si>
    <t>Metallic Backup Microsoft 365 Enterprise, 2.150 gebruikers, looptijd 36 maanden.</t>
  </si>
  <si>
    <t>REF-QLIK</t>
  </si>
  <si>
    <t>Qlik</t>
  </si>
  <si>
    <t>REF-IBABS</t>
  </si>
  <si>
    <t>iBabs B.V.</t>
  </si>
  <si>
    <t>Enterprise-overeenkomst voor 1.400 gebruikers en publieksportaal, conform Pakketspecificaties.</t>
  </si>
  <si>
    <t>Subtotaal referentiepakketten (48 maanden)</t>
  </si>
  <si>
    <t>B. Restportefeuille en overige vergoedingen</t>
  </si>
  <si>
    <t>Prijscomponent</t>
  </si>
  <si>
    <t>Eenheid</t>
  </si>
  <si>
    <t>Fictieve grondslag</t>
  </si>
  <si>
    <t>Aanbod Inschrijver</t>
  </si>
  <si>
    <t>Rekenregel</t>
  </si>
  <si>
    <t>Toelichting</t>
  </si>
  <si>
    <t>Uniform maximumopslagpercentage op aantoonbare netto-inkoopprijs restportefeuille</t>
  </si>
  <si>
    <t>%</t>
  </si>
  <si>
    <t>grondslag × 4 × opslag</t>
  </si>
  <si>
    <t>Vast maximum gedurende de volledige looptijd; uitsluitend een gelijk of lager percentage is toegestaan.</t>
  </si>
  <si>
    <t>Afzonderlijk maximumopslagpercentage Microsoft</t>
  </si>
  <si>
    <t>Vaste jaarlijkse brokervergoeding</t>
  </si>
  <si>
    <t>per jaar</t>
  </si>
  <si>
    <t>1 × 4 × jaarbedrag</t>
  </si>
  <si>
    <t>All-in jaarvergoeding voor de structurele brokerdienstverlening. Voor de prijsvergelijking geldt het aangeboden aanvangsbedrag × 4; indexering uitsluitend volgens de Raamovereenkomst.</t>
  </si>
  <si>
    <t>Eenmalige transitie en inrichting</t>
  </si>
  <si>
    <t>eenmalig</t>
  </si>
  <si>
    <t>1 × eenmalig bedrag</t>
  </si>
  <si>
    <t>Eenmalige all-in prijs; vast en niet indexeerbaar.</t>
  </si>
  <si>
    <t>Uurtarief aanvullende dienstverlening</t>
  </si>
  <si>
    <t>per uur</t>
  </si>
  <si>
    <t>200 × uurtarief</t>
  </si>
  <si>
    <t>200 fictieve uren over 48 maanden. Voor de prijsvergelijking geldt het aangeboden aanvangstarief; indexering uitsluitend volgens de Raamovereenkomst.</t>
  </si>
  <si>
    <t>TOTALE FICTIEVE VERGELIJKINGSPRIJS 48 MAANDEN</t>
  </si>
  <si>
    <t>C. Verklaring van Inschrijver</t>
  </si>
  <si>
    <t>Inschrijver verklaart dat alle aangeboden prijscomponenten volledig, zelfstandig realistisch en zonder voorbehoud zijn. De all-in pakketprijzen omvatten de volledige vaste configuratie van het betreffende referentiepakket. Het uniforme opslagpercentage en het afzonderlijke opslagpercentage voor Microsoft worden uitsluitend toegepast op de daarvoor bestemde aantoonbare netto-inkoopprijs en zijn gedurende de volledige looptijd, inclusief verlengingen, vaste maxima en niet indexeerbaar. Op Microsoftafnames wordt niet tevens het uniforme opslagpercentage toegepast. Alle kortingen, rebates, incentives, special bids, credits en overige commerciële voordelen komen volledig ten goede aan Opdrachtgever. Kosten worden niet tussen prijscomponenten verschoven en werkzaamheden worden niet dubbel in rekening gebracht. Negatieve prijzen zijn niet toegestaan. Een nihilprijs of een prijs die abnormaal laag of manipulatief lijkt, moet op verzoek volledig worden onderbouwd en kan na beoordeling leiden tot terzijdelegging van de inschrijving. Fictieve hoeveelheden en bedragen dienen uitsluitend voor de beoordeling en houden geen afnamegarantie in.</t>
  </si>
  <si>
    <t>Naam tekenbevoegde</t>
  </si>
  <si>
    <t>Functie</t>
  </si>
  <si>
    <t>Plaats</t>
  </si>
  <si>
    <t>Datum</t>
  </si>
  <si>
    <t>Handtekening</t>
  </si>
  <si>
    <t>PAKKETSPECIFICATIES REFERENTIEKORF</t>
  </si>
  <si>
    <t>De onderstaande productregels bepalen de vaste configuratie van ieder referentiepakket. De inschrijver biedt op het prijsinvulformulier per pakket één all-in totaalprijs aan. Individuele regelprijzen zijn niet vereist en worden niet afzonderlijk beoordeeld. Waar geen materiaalnummer beschikbaar is, zijn de volledige productnaam, configuratie, aantallen en looptijd gezamenlijk leidend.</t>
  </si>
  <si>
    <t>PNH-materiaalnr. / productcode</t>
  </si>
  <si>
    <t>Aantal</t>
  </si>
  <si>
    <t>Bron / toelichting</t>
  </si>
  <si>
    <t>n.b. – productnaam leidend</t>
  </si>
  <si>
    <t>ArcGIS Enterprise Professional Plus User Type Annual Subscription</t>
  </si>
  <si>
    <t>licentie</t>
  </si>
  <si>
    <t>GHA; actuele bestelling mrt–aug 2026. Productcode niet beschikbaar; productnaam/configuratie leidend.</t>
  </si>
  <si>
    <t>ArcGIS Enterprise Professional User Type Annual Subscription</t>
  </si>
  <si>
    <t>ArcGIS Data Interoperability for ArcGIS Enterprise Creator or Professional User Type Annual Subscription</t>
  </si>
  <si>
    <t>ArcGIS Enterprise Advanced Up to Four Cores Maintenance (Legacy); Unlimited Viewer</t>
  </si>
  <si>
    <t>ArcGIS Enterprise Advanced Up to Four Cores Staging Server Maintenance</t>
  </si>
  <si>
    <t>ArcGIS Enterprise Contributor User Type Annual Subscription</t>
  </si>
  <si>
    <t>ArcGIS GIS Server Standard for FME Server and FME Flow</t>
  </si>
  <si>
    <t>ArcGIS GIS Server Standard for FME Server and FME Flow Staging</t>
  </si>
  <si>
    <t>ArcGIS Hub Premium ArcGIS Online Community</t>
  </si>
  <si>
    <t>ArcGIS Hub Premium Additional 1000 ArcGIS Online Community Creator User</t>
  </si>
  <si>
    <t>ArcGIS Online Creator</t>
  </si>
  <si>
    <t>ArcGIS Pro en 500 credits per user per year</t>
  </si>
  <si>
    <t>ArcGIS Online Viewer User Type Annual Subscription</t>
  </si>
  <si>
    <t>FME Flow Maintenance – onderhoud Safe Software</t>
  </si>
  <si>
    <t>FME Flow Staging Maintenance – onderhoud Safe Software</t>
  </si>
  <si>
    <t>GeoSticker – onderhoud Esri Nederland software</t>
  </si>
  <si>
    <t>GEOBRK Groot Abonnement</t>
  </si>
  <si>
    <t>abonnement</t>
  </si>
  <si>
    <t>DT-PL PD-OT</t>
  </si>
  <si>
    <t>Darktrace / OT Platform Products – Usage Band 251–300</t>
  </si>
  <si>
    <t>pakket</t>
  </si>
  <si>
    <t>GHA; actuele bestelling mrt–aug 2026</t>
  </si>
  <si>
    <t>DT-DP PH-SM</t>
  </si>
  <si>
    <t>Darktrace On-Prem Appliance (Small) – Deployment Usage</t>
  </si>
  <si>
    <t>appliance</t>
  </si>
  <si>
    <t>DT-IS</t>
  </si>
  <si>
    <t>Darktrace Installation Services</t>
  </si>
  <si>
    <t>dienst</t>
  </si>
  <si>
    <t>DT-SIS</t>
  </si>
  <si>
    <t>Darktrace Standard Support Services</t>
  </si>
  <si>
    <t>4903552</t>
  </si>
  <si>
    <t>Cyclomedia Street Smart Advanced Subscription 1Y</t>
  </si>
  <si>
    <t>Bestaand JZ-prijsmodel; referentieleverancier</t>
  </si>
  <si>
    <t>4934014</t>
  </si>
  <si>
    <t>Inwinning Aquarama's Streetsmart SaaS 1Y</t>
  </si>
  <si>
    <t>4824755</t>
  </si>
  <si>
    <t>Commvault Metallic Backup for Microsoft 365 Enterprise met 50 GB opslag per gebruiker 1Y</t>
  </si>
  <si>
    <t>Bestaand JZ-prijsmodel; 130 + 2.150 = 2.280 licenties</t>
  </si>
  <si>
    <t>4567986</t>
  </si>
  <si>
    <t>Commvault Metallic Backup for Microsoft 365 Enterprise met 50 GB opslag per gebruiker 3Y</t>
  </si>
  <si>
    <t>0063073</t>
  </si>
  <si>
    <t>Qlik Sense Professional – Per User – SaaS</t>
  </si>
  <si>
    <t>GHA; actuele materiaalnummers vervangen eerdere SAP-nummers</t>
  </si>
  <si>
    <t>0063074</t>
  </si>
  <si>
    <t>Qlik Sense Analyzer – Per User – SaaS</t>
  </si>
  <si>
    <t>0063075</t>
  </si>
  <si>
    <t>Qlik Sense Analyzer Capacity Bundle</t>
  </si>
  <si>
    <t>bundel</t>
  </si>
  <si>
    <t>0063076</t>
  </si>
  <si>
    <t>QlikView Service en Support</t>
  </si>
  <si>
    <t>4896904</t>
  </si>
  <si>
    <t>iBabs Enterprise-overeenkomst 1Y</t>
  </si>
  <si>
    <t>gebruiker</t>
  </si>
  <si>
    <t>4896905</t>
  </si>
  <si>
    <t>iBabs publieksportaal 1Y</t>
  </si>
  <si>
    <t>portaal</t>
  </si>
  <si>
    <t>TOELICHTING PRIJSINVULFORMULIER</t>
  </si>
  <si>
    <t>1. Doel en prijsarchitectuur</t>
  </si>
  <si>
    <t>Fictieve vergelijking</t>
  </si>
  <si>
    <t>De totale fictieve vergelijkingsprijs over 48 maanden is de enige grondslag voor de prijsbeoordeling. De rekenhoeveelheden geven geen afname-, omzet- of opdrachtgarantie.</t>
  </si>
  <si>
    <t>Referentiekorf</t>
  </si>
  <si>
    <t>De korf bestaat uit zes bestaande referentieleveranciers, uitgewerkt in zeven prijspakketten omdat Commvault een eenjarige en een driejarige afname kent. De selectie combineert recente, concreet identificeerbare afnames met spreiding over leveranciers en contractvormen. Dataiku en Visma blijven onderdeel van de indicatieve restportefeuille maar worden niet afzonderlijk in de referentiekorf gewogen.</t>
  </si>
  <si>
    <t>Pakketniveau</t>
  </si>
  <si>
    <t>Per pakket wordt één all-in totaalprijs gevraagd. De vaste onderliggende configuratie staat op het werkblad Pakketspecificaties. Hierdoor is de prijs vergelijkbaar en orderbaar zonder dat tientallen individuele SKU-prijzen afzonderlijk worden gewogen.</t>
  </si>
  <si>
    <t>Restportefeuille</t>
  </si>
  <si>
    <t>Overige vergoedingen</t>
  </si>
  <si>
    <t>De jaarlijkse brokervergoeding, transitie/inrichting en 200 fictieve adviesuren zijn afzonderlijk zichtbaar. Voor de prijsvergelijking worden de aangeboden aanvangsbedragen gebruikt. Alleen de brokervergoeding en het uurtarief kunnen na de eerste twaalf maanden worden geïndexeerd overeenkomstig artikel 10 van de Raamovereenkomst. Het uniforme opslagpercentage en het afzonderlijke opslagpercentage voor Microsoft zijn niet indexeerbaar.</t>
  </si>
  <si>
    <t>2. Betekenis van de referentieprijzen</t>
  </si>
  <si>
    <t>Bindend en orderbaar</t>
  </si>
  <si>
    <t>De aangeboden all-in pakketprijzen zijn vanaf de ingangsdatum van de Raamovereenkomst bindend en orderbaar tot en met 30 juni 2027 en per pakket in ieder geval tot en met het eerste in Bijlage 4 vermelde renewalmoment na de ingangsdatum. Objectieve fabrikant- of programmawijzigingen worden uitsluitend één-op-één verwerkt overeenkomstig artikel 10 van de Raamovereenkomst.</t>
  </si>
  <si>
    <t>Geen jaarprijslijst</t>
  </si>
  <si>
    <t>De referentiekorf is geen volledige jaarprijslijst. Alleen de zeven vaste referentiepakketten worden als all-in pakket geprijsd. Overige afnames worden geprijsd op basis van de aantoonbare actuele netto-inkoopprijs plus ten hoogste het aangeboden uniforme opslagpercentage. Voor Microsoft geldt uitsluitend het afzonderlijke opslagpercentage voor Microsoft.</t>
  </si>
  <si>
    <t>Na bindingsperiode</t>
  </si>
  <si>
    <t>Na afloop van de toepasselijke bindingsperiode wordt een nieuwe of verlengde afname geprijsd via de NOK-systematiek: aantoonbare actuele netto-inkoopprijs plus ten hoogste het aangeboden uniforme opslagpercentage.</t>
  </si>
  <si>
    <t>Microsoft</t>
  </si>
  <si>
    <t>Voor Microsoftafnames worden de voorwaarden en softwareprijzen via BIJ12 vastgesteld. De bestelling en financiële en administratieve afhandeling verlopen via de softwarebroker. Voor deze afnames geldt ten hoogste het afzonderlijk aangeboden Microsoft-opslagpercentage; het uniforme opslagpercentage wordt niet tevens toegepast.</t>
  </si>
  <si>
    <t>3. Prijsvorming tijdens de uitvoering – NOK</t>
  </si>
  <si>
    <t>NOK</t>
  </si>
  <si>
    <t>Voor iedere concrete softwareafname vraagt Opdrachtgever een offerte op. Na schriftelijke goedkeuring wordt een nadere overeenkomst of nadere opdracht (NOK) verstrekt. Dit is een afnamemechanisme binnen de raamovereenkomst en geen nieuwe prijscompetitie.</t>
  </si>
  <si>
    <t>Netto-inkoopprijs</t>
  </si>
  <si>
    <t>De daadwerkelijk door Opdrachtnemer verschuldigde prijs na aftrek van alle kortingen, rebates, incentives, special bids, volumekortingen, partnerkortingen, credits en overige direct of indirect aan de levering toe te rekenen commerciële voordelen.</t>
  </si>
  <si>
    <t>Vendor of distributeur</t>
  </si>
  <si>
    <t>De opslag wordt berekend over de vendorprijs indien rechtstreeks inkopen bij de vendor mogelijk is. Alleen wanneer de vendor aantoonbaar verplicht dat via een distributeur wordt ingekocht, geldt de controleerbare distributeurprijs als grondslag.</t>
  </si>
  <si>
    <t>Transparantie per NOK</t>
  </si>
  <si>
    <t>Iedere offerte vermeldt ten minste de bruto- of referentieprijs, alle toegepaste kortingen, de netto-inkoopprijs, het toegepaste opslagpercentage, de opslag in euro's en de totale prijs. Op verzoek worden de oorspronkelijke bewijsstukken verstrekt.</t>
  </si>
  <si>
    <t>Geen extra toeslagen</t>
  </si>
  <si>
    <t>Naast de aangeboden prijscomponenten mogen geen order-, administratie-, transactie-, contractbeheer- of vergelijkbare toeslagen worden berekend.</t>
  </si>
  <si>
    <t>4. Voorkomen van strategische of manipulatieve inschrijvingen</t>
  </si>
  <si>
    <t>Zelfstandig realistisch</t>
  </si>
  <si>
    <t>Iedere pakketprijs en iedere overige prijscomponent moet zelfstandig realistisch, marktconform en volledig verklaarbaar zijn. Kosten mogen niet onevenredig tussen prijscomponenten worden verschoven.</t>
  </si>
  <si>
    <t>Negatief / nihil</t>
  </si>
  <si>
    <t>Negatieve prijzen zijn niet toegestaan en blokkeren de scoreberekening. Een nihilprijs wordt afzonderlijk gesignaleerd en leidt tot verificatie en een toelichtingsverzoek. Een vermoedelijk abnormaal lage prijs wordt overeenkomstig artikel 2.116 Aanbestedingswet onderzocht voordat een besluit wordt genomen.</t>
  </si>
  <si>
    <t>Onderbouwing</t>
  </si>
  <si>
    <t>Opdrachtgever kan ter verificatie actuele vendor- of distributeursoffertes, kortingsbrieven, customer pricing sheets, contractprogramma's en een uitsplitsing van de prijsopbouw opvragen.</t>
  </si>
  <si>
    <t>Geen automatisch oordeel</t>
  </si>
  <si>
    <t>Een vermoedelijk abnormaal lage prijs wordt niet zonder onderzoek afgewezen. De inschrijver krijgt overeenkomstig artikel 2.116 Aanbestedingswet gelegenheid de prijs of kosten toe te lichten.</t>
  </si>
  <si>
    <t>5. Invulinstructie</t>
  </si>
  <si>
    <t>Uitsluitend de geel gemarkeerde cellen mogen door Inschrijver worden ingevuld. De overige cellen en werkbladen zijn beschermd tegen onbedoelde wijzigingen.</t>
  </si>
  <si>
    <t>Gele cellen</t>
  </si>
  <si>
    <t>Uitsluitend de geel gemarkeerde cellen mogen door Inschrijver worden ingevuld.</t>
  </si>
  <si>
    <t>Percentage</t>
  </si>
  <si>
    <t>Voer het uniforme opslagpercentage en het afzonderlijke opslagpercentage voor Microsoft als percentage in, bijvoorbeeld 2,00%. Beide percentages gelden als vaste maxima gedurende de volledige looptijd, inclusief verlengingen.</t>
  </si>
  <si>
    <t>Valuta</t>
  </si>
  <si>
    <t>Alle bedragen worden opgegeven in euro's, exclusief btw, met maximaal twee decimalen.</t>
  </si>
  <si>
    <t>Wijzigingen</t>
  </si>
  <si>
    <t>Het wijzigen van vaste teksten, hoeveelheden, pakketconfiguraties, formules of de structuur van het bestand is niet toegestaan.</t>
  </si>
  <si>
    <t>Ondertekening</t>
  </si>
  <si>
    <t>Het ingevulde prijsinvulformulier wordt rechtsgeldig ondertekend en in het oorspronkelijke Excel-formaat ingediend.</t>
  </si>
  <si>
    <t>6. Bronnen en herleidbaarheid</t>
  </si>
  <si>
    <t>PNH-bronnen</t>
  </si>
  <si>
    <t>Bronnen: Bijlage 3 GHA; bestaand JZ-prijsmodel; Bijlage 4 Indicatief softwarelandschap; actuele bestelgegevens mrt–aug 2026.</t>
  </si>
  <si>
    <t>CvAE Advies 699</t>
  </si>
  <si>
    <t>https://www.commissievanaanbestedingsexperts.nl/site/binaries/site-content/collections/documents/2023/11/20/advies-699/231120%2B-%2BAdvies%2B699.pdf</t>
  </si>
  <si>
    <t>NvI De Fryske Marren</t>
  </si>
  <si>
    <t>https://www.tenderned.nl/papi/tenderned-rs-tns/v2/publicaties/390408/documenten/12992124/content</t>
  </si>
  <si>
    <t>Aanbestedingswet</t>
  </si>
  <si>
    <t>https://wetten.overheid.nl/BWBR0032203/2025-09-01/0/Deel2/Hoofdstuk2.3/Afdeling2.3.8/Paragraaf2.3.8.5/Artikel2.116</t>
  </si>
  <si>
    <t>VERGELIJKINGSPRIJS – BEOORDELING</t>
  </si>
  <si>
    <t>De prijs telt voor maximaal 30 punten. Alleen de totale fictieve vergelijkingsprijs over 48 maanden wordt in de scoreformule gebruikt.</t>
  </si>
  <si>
    <t>Inschrijver</t>
  </si>
  <si>
    <t>Totale fictieve vergelijkingsprijs</t>
  </si>
  <si>
    <t>Maximale prijsscore</t>
  </si>
  <si>
    <t>Opbouw fictieve vergelijkingsprijs</t>
  </si>
  <si>
    <t>Onderdeel</t>
  </si>
  <si>
    <t>Bedrag 48 maanden</t>
  </si>
  <si>
    <t>Referentiepakketten</t>
  </si>
  <si>
    <t>All-in pakketprijzen, omgerekend naar 48 maanden.</t>
  </si>
  <si>
    <t>Uniforme opslag restportefeuille</t>
  </si>
  <si>
    <t>Fictieve netto-inkoopgrondslag × vier jaar × opslagpercentage.</t>
  </si>
  <si>
    <t>Afzonderlijke opslag Microsoft</t>
  </si>
  <si>
    <t>Vaste brokervergoeding</t>
  </si>
  <si>
    <t>Jaarbedrag × vier.</t>
  </si>
  <si>
    <t>Transitie en inrichting</t>
  </si>
  <si>
    <t>Eenmalige all-in prijs.</t>
  </si>
  <si>
    <t>Aanvullende dienstverlening</t>
  </si>
  <si>
    <t>200 fictieve uren × uurtarief.</t>
  </si>
  <si>
    <t>TOTAAL</t>
  </si>
  <si>
    <t>Enige grondslag voor de prijsbeoordeling.</t>
  </si>
  <si>
    <t>Score prijs</t>
  </si>
  <si>
    <t>Score Prijs = (laagste geldige fictieve vergelijkingsprijs / fictieve vergelijkingsprijs van Inschrijver) × 30. De laagste geldige vergelijkingsprijs ontvangt 30 punten. Afronding vindt plaats op twee decimalen.</t>
  </si>
  <si>
    <t>Laagste geldige vergelijkingsprijs</t>
  </si>
  <si>
    <t>Score Inschrijver</t>
  </si>
  <si>
    <t>Maximaal punten</t>
  </si>
  <si>
    <t>Technische controle</t>
  </si>
  <si>
    <t>Formulierstatus</t>
  </si>
  <si>
    <t>Negatieve invoer</t>
  </si>
  <si>
    <t>Prijsgewicht</t>
  </si>
  <si>
    <t>Fictieve jaarlijkse grondslag. Afzonderlijk maximum voor Microsoft; vast en niet indexeerbaar. Het uniforme opslagpercentage wordt niet tevens toegepast.</t>
  </si>
  <si>
    <t>Voor overige en toekomstige brokerbare standaardsoftware geldt één uniform maximumopslagpercentage op een fictieve jaarlijkse netto-inkoopwaarde van € 2.425.000. Referentiepakketten en Microsoft worden niet in deze grondslag opgenomen. Voor Microsoft geldt daarnaast een afzonderlijke fictieve jaarlijkse netto-inkoopwaarde van € 2.000.000 en een afzonderlijk opslagpercentage. De voorwaarden en prijzen voor Microsoft worden via BIJ12 vastgesteld; de financiële en administratieve afhandeling verloopt via de softwarebroker. Door de afzonderlijke verwerking ontstaat geen dubbeltelling in de prijsbeoordeling.</t>
  </si>
  <si>
    <t>Fictieve Microsoftgrondslag × vier jaar × afzonderlijk opslagpercentage.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</si>
</sst>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0.00;[Red]\-\€\ #,##0.00;\€\ 0.00"/>
    <numFmt numFmtId="165" formatCode="0.000"/>
    <numFmt numFmtId="166" formatCode="\€\ #,##0.00"/>
  </numFmts>
  <fonts count="14">
    <font>
      <sz val="11"/>
      <name val="Carlito"/>
    </font>
    <font>
      <b/>
      <sz val="11"/>
      <color rgb="FFFFFFFF"/>
      <name val="Carlito"/>
    </font>
    <font>
      <sz val="10"/>
      <color rgb="FF1F2937"/>
      <name val="Carlito"/>
    </font>
    <font>
      <b/>
      <sz val="16"/>
      <color rgb="FFFFFFFF"/>
      <name val="Aptos"/>
    </font>
    <font>
      <sz val="11"/>
      <name val="Aptos"/>
    </font>
    <font>
      <b/>
      <sz val="11"/>
      <color rgb="FF173F5F"/>
      <name val="Aptos"/>
    </font>
    <font>
      <b/>
      <sz val="11"/>
      <color rgb="FF1F2937"/>
      <name val="Aptos"/>
    </font>
    <font>
      <b/>
      <sz val="11"/>
      <color rgb="FFFFFFFF"/>
      <name val="Aptos"/>
    </font>
    <font>
      <sz val="10"/>
      <color rgb="FF1F2937"/>
      <name val="Aptos"/>
    </font>
    <font>
      <b/>
      <sz val="10"/>
      <color rgb="FF173F5F"/>
      <name val="Aptos"/>
    </font>
    <font>
      <b/>
      <sz val="10"/>
      <color rgb="FF173F5F"/>
      <name val="Carlito"/>
    </font>
    <font>
      <sz val="10"/>
      <color rgb="FF273545"/>
      <name val="Aptos"/>
    </font>
    <font>
      <sz val="11"/>
      <color rgb="FF273545"/>
      <name val="Aptos"/>
    </font>
    <font>
      <sz val="11"/>
      <name val="Carlito"/>
    </font>
  </fonts>
  <fills count="16">
    <fill>
      <patternFill patternType="none"/>
    </fill>
    <fill>
      <patternFill patternType="gray125"/>
    </fill>
    <fill>
      <patternFill patternType="solid">
        <fgColor rgb="FF173F5F"/>
      </patternFill>
    </fill>
    <fill>
      <patternFill patternType="solid">
        <fgColor rgb="FFEAF3F8"/>
      </patternFill>
    </fill>
    <fill>
      <patternFill patternType="solid">
        <fgColor rgb="FFFFF2CC"/>
      </patternFill>
    </fill>
    <fill>
      <patternFill patternType="solid">
        <fgColor rgb="FF1679A6"/>
      </patternFill>
    </fill>
    <fill>
      <patternFill patternType="solid">
        <fgColor rgb="FFDDEBF7"/>
      </patternFill>
    </fill>
    <fill>
      <patternFill patternType="solid">
        <fgColor rgb="FFE2F0D9"/>
      </patternFill>
    </fill>
    <fill>
      <patternFill patternType="solid">
        <fgColor rgb="FFF2F2F2"/>
      </patternFill>
    </fill>
    <fill>
      <patternFill patternType="solid">
        <fgColor rgb="FFFFFFFF"/>
      </patternFill>
    </fill>
    <fill>
      <patternFill patternType="solid">
        <fgColor rgb="FFF8FAFC"/>
      </patternFill>
    </fill>
    <fill>
      <patternFill patternType="solid">
        <fgColor rgb="FFFCE4D6"/>
      </patternFill>
    </fill>
    <fill>
      <patternFill patternType="solid">
        <fgColor rgb="FFFFFFFF"/>
      </patternFill>
    </fill>
    <fill>
      <patternFill patternType="solid">
        <fgColor rgb="FFFFF2CC"/>
      </patternFill>
    </fill>
    <fill>
      <patternFill patternType="solid">
        <fgColor rgb="FFE2F0D9"/>
      </patternFill>
    </fill>
    <fill>
      <patternFill patternType="solid">
        <fgColor rgb="FF18496B"/>
      </patternFill>
    </fill>
  </fills>
  <borders count="25">
    <border>
      <left/>
      <right/>
      <top/>
      <bottom/>
      <diagonal/>
    </border>
    <border>
      <left style="thin">
        <color rgb="FFC8B66A"/>
      </left>
      <right/>
      <top style="thin">
        <color rgb="FFC8B66A"/>
      </top>
      <bottom/>
      <diagonal/>
    </border>
    <border>
      <left/>
      <right/>
      <top style="thin">
        <color rgb="FFC8B66A"/>
      </top>
      <bottom/>
      <diagonal/>
    </border>
    <border>
      <left/>
      <right style="thin">
        <color rgb="FFC8B66A"/>
      </right>
      <top style="thin">
        <color rgb="FFC8B66A"/>
      </top>
      <bottom/>
      <diagonal/>
    </border>
    <border>
      <left style="thin">
        <color rgb="FFC8B66A"/>
      </left>
      <right/>
      <top/>
      <bottom style="thin">
        <color rgb="FFC8B66A"/>
      </bottom>
      <diagonal/>
    </border>
    <border>
      <left/>
      <right/>
      <top/>
      <bottom style="thin">
        <color rgb="FFC8B66A"/>
      </bottom>
      <diagonal/>
    </border>
    <border>
      <left/>
      <right style="thin">
        <color rgb="FFC8B66A"/>
      </right>
      <top/>
      <bottom style="thin">
        <color rgb="FFC8B66A"/>
      </bottom>
      <diagonal/>
    </border>
    <border>
      <left style="thin">
        <color rgb="FFB8C5D1"/>
      </left>
      <right style="thin">
        <color rgb="FFB8C5D1"/>
      </right>
      <top style="thin">
        <color rgb="FFB8C5D1"/>
      </top>
      <bottom style="thin">
        <color rgb="FFB8C5D1"/>
      </bottom>
      <diagonal/>
    </border>
    <border>
      <left style="thin">
        <color rgb="FFD5DDE5"/>
      </left>
      <right style="thin">
        <color rgb="FFD5DDE5"/>
      </right>
      <top style="thin">
        <color rgb="FFD5DDE5"/>
      </top>
      <bottom style="thin">
        <color rgb="FFD5DDE5"/>
      </bottom>
      <diagonal/>
    </border>
    <border>
      <left style="thin">
        <color rgb="FF173F5F"/>
      </left>
      <right/>
      <top style="thin">
        <color rgb="FF173F5F"/>
      </top>
      <bottom style="thin">
        <color rgb="FF173F5F"/>
      </bottom>
      <diagonal/>
    </border>
    <border>
      <left/>
      <right/>
      <top style="thin">
        <color rgb="FF173F5F"/>
      </top>
      <bottom style="thin">
        <color rgb="FF173F5F"/>
      </bottom>
      <diagonal/>
    </border>
    <border>
      <left/>
      <right style="thin">
        <color rgb="FF173F5F"/>
      </right>
      <top style="thin">
        <color rgb="FF173F5F"/>
      </top>
      <bottom style="thin">
        <color rgb="FF173F5F"/>
      </bottom>
      <diagonal/>
    </border>
    <border>
      <left style="thin">
        <color rgb="FFB8C5D1"/>
      </left>
      <right/>
      <top style="thin">
        <color rgb="FFB8C5D1"/>
      </top>
      <bottom/>
      <diagonal/>
    </border>
    <border>
      <left/>
      <right/>
      <top style="thin">
        <color rgb="FFB8C5D1"/>
      </top>
      <bottom/>
      <diagonal/>
    </border>
    <border>
      <left/>
      <right style="thin">
        <color rgb="FFB8C5D1"/>
      </right>
      <top style="thin">
        <color rgb="FFB8C5D1"/>
      </top>
      <bottom/>
      <diagonal/>
    </border>
    <border>
      <left style="thin">
        <color rgb="FFB8C5D1"/>
      </left>
      <right/>
      <top/>
      <bottom/>
      <diagonal/>
    </border>
    <border>
      <left/>
      <right style="thin">
        <color rgb="FFB8C5D1"/>
      </right>
      <top/>
      <bottom/>
      <diagonal/>
    </border>
    <border>
      <left style="thin">
        <color rgb="FFB8C5D1"/>
      </left>
      <right/>
      <top/>
      <bottom style="thin">
        <color rgb="FFB8C5D1"/>
      </bottom>
      <diagonal/>
    </border>
    <border>
      <left/>
      <right/>
      <top/>
      <bottom style="thin">
        <color rgb="FFB8C5D1"/>
      </bottom>
      <diagonal/>
    </border>
    <border>
      <left/>
      <right style="thin">
        <color rgb="FFB8C5D1"/>
      </right>
      <top/>
      <bottom style="thin">
        <color rgb="FFB8C5D1"/>
      </bottom>
      <diagonal/>
    </border>
    <border>
      <left/>
      <right style="thin">
        <color rgb="FFD5DDE5"/>
      </right>
      <top/>
      <bottom/>
      <diagonal/>
    </border>
    <border>
      <left style="thin">
        <color rgb="FFD5DDE5"/>
      </left>
      <right style="thin">
        <color rgb="FFD5DDE5"/>
      </right>
      <top/>
      <bottom/>
      <diagonal/>
    </border>
    <border>
      <left style="thin">
        <color rgb="FFD5DDE5"/>
      </left>
      <right/>
      <top/>
      <bottom/>
      <diagonal/>
    </border>
    <border>
      <left style="thin">
        <color rgb="FFC9D8E5"/>
      </left>
      <right style="thin">
        <color rgb="FFC9D8E5"/>
      </right>
      <top style="thin">
        <color rgb="FFC9D8E5"/>
      </top>
      <bottom style="thin">
        <color rgb="FFC9D8E5"/>
      </bottom>
      <diagonal/>
    </border>
    <border>
      <left style="thin">
        <color rgb="FFFFFFFF"/>
      </left>
      <right style="thin">
        <color rgb="FFFFFFFF"/>
      </right>
      <top style="thin">
        <color rgb="FFFFFFFF"/>
      </top>
      <bottom style="thin">
        <color rgb="FFFFFFFF"/>
      </bottom>
      <diagonal/>
    </border>
  </borders>
  <cellStyleXfs count="2">
    <xf numFmtId="0" fontId="0" fillId="0" borderId="0"/>
    <xf numFmtId="0" fontId="13" fillId="0" borderId="0"/>
  </cellStyleXfs>
  <cellXfs count="81">
    <xf numFmtId="0" fontId="0" fillId="0" borderId="0" xfId="0"/>
    <xf numFmtId="0" fontId="2" fillId="7" borderId="8" xfId="1" applyFont="1" applyFill="1" applyBorder="1" applyAlignment="1">
      <alignment vertical="center" wrapText="1"/>
    </xf>
    <xf numFmtId="0" fontId="4" fillId="0" borderId="0" xfId="1" applyFont="1"/>
    <xf numFmtId="0" fontId="5" fillId="6" borderId="7" xfId="1" applyFont="1" applyFill="1" applyBorder="1" applyAlignment="1">
      <alignment horizontal="center" vertical="center" wrapText="1"/>
    </xf>
    <xf numFmtId="0" fontId="8" fillId="0" borderId="8" xfId="1" applyFont="1" applyBorder="1" applyAlignment="1">
      <alignment horizontal="center" vertical="center" wrapText="1"/>
    </xf>
    <xf numFmtId="0" fontId="8" fillId="0" borderId="8" xfId="1" applyFont="1" applyBorder="1" applyAlignment="1">
      <alignment vertical="center" wrapText="1"/>
    </xf>
    <xf numFmtId="164" fontId="8" fillId="4" borderId="8" xfId="1" applyNumberFormat="1" applyFont="1" applyFill="1" applyBorder="1" applyAlignment="1">
      <alignment vertical="center" wrapText="1"/>
    </xf>
    <xf numFmtId="165" fontId="8" fillId="7" borderId="8" xfId="1" applyNumberFormat="1" applyFont="1" applyFill="1" applyBorder="1" applyAlignment="1">
      <alignment vertical="center" wrapText="1"/>
    </xf>
    <xf numFmtId="164" fontId="8" fillId="7" borderId="8" xfId="1" applyNumberFormat="1" applyFont="1" applyFill="1" applyBorder="1" applyAlignment="1">
      <alignment vertical="center" wrapText="1"/>
    </xf>
    <xf numFmtId="164" fontId="8" fillId="0" borderId="8" xfId="1" applyNumberFormat="1" applyFont="1" applyBorder="1" applyAlignment="1">
      <alignment vertical="center" wrapText="1"/>
    </xf>
    <xf numFmtId="10" fontId="8" fillId="4" borderId="8" xfId="1" applyNumberFormat="1" applyFont="1" applyFill="1" applyBorder="1" applyAlignment="1">
      <alignment vertical="center" wrapText="1"/>
    </xf>
    <xf numFmtId="0" fontId="4" fillId="0" borderId="0" xfId="1" applyFont="1" applyAlignment="1">
      <alignment vertical="center"/>
    </xf>
    <xf numFmtId="0" fontId="6" fillId="0" borderId="0" xfId="1" applyFont="1" applyAlignment="1">
      <alignment vertical="center"/>
    </xf>
    <xf numFmtId="164" fontId="7" fillId="2" borderId="11" xfId="1" applyNumberFormat="1" applyFont="1" applyFill="1" applyBorder="1" applyAlignment="1">
      <alignment vertical="center"/>
    </xf>
    <xf numFmtId="0" fontId="8" fillId="9" borderId="8" xfId="1" applyFont="1" applyFill="1" applyBorder="1" applyAlignment="1">
      <alignment vertical="center" wrapText="1"/>
    </xf>
    <xf numFmtId="49" fontId="8" fillId="9" borderId="8" xfId="1" applyNumberFormat="1" applyFont="1" applyFill="1" applyBorder="1" applyAlignment="1">
      <alignment vertical="center" wrapText="1"/>
    </xf>
    <xf numFmtId="3" fontId="8" fillId="9" borderId="8" xfId="1" applyNumberFormat="1" applyFont="1" applyFill="1" applyBorder="1" applyAlignment="1">
      <alignment horizontal="center" vertical="center" wrapText="1"/>
    </xf>
    <xf numFmtId="0" fontId="8" fillId="9" borderId="8" xfId="1" applyFont="1" applyFill="1" applyBorder="1" applyAlignment="1">
      <alignment horizontal="center" vertical="center" wrapText="1"/>
    </xf>
    <xf numFmtId="1" fontId="8" fillId="9" borderId="8" xfId="1" applyNumberFormat="1" applyFont="1" applyFill="1" applyBorder="1" applyAlignment="1">
      <alignment horizontal="center" vertical="center" wrapText="1"/>
    </xf>
    <xf numFmtId="0" fontId="8" fillId="10" borderId="8" xfId="1" applyFont="1" applyFill="1" applyBorder="1" applyAlignment="1">
      <alignment vertical="center" wrapText="1"/>
    </xf>
    <xf numFmtId="49" fontId="8" fillId="10" borderId="8" xfId="1" applyNumberFormat="1" applyFont="1" applyFill="1" applyBorder="1" applyAlignment="1">
      <alignment vertical="center" wrapText="1"/>
    </xf>
    <xf numFmtId="3" fontId="8" fillId="10" borderId="8" xfId="1" applyNumberFormat="1" applyFont="1" applyFill="1" applyBorder="1" applyAlignment="1">
      <alignment horizontal="center" vertical="center" wrapText="1"/>
    </xf>
    <xf numFmtId="0" fontId="8" fillId="10" borderId="8" xfId="1" applyFont="1" applyFill="1" applyBorder="1" applyAlignment="1">
      <alignment horizontal="center" vertical="center" wrapText="1"/>
    </xf>
    <xf numFmtId="1" fontId="8" fillId="10" borderId="8" xfId="1" applyNumberFormat="1" applyFont="1" applyFill="1" applyBorder="1" applyAlignment="1">
      <alignment horizontal="center" vertical="center" wrapText="1"/>
    </xf>
    <xf numFmtId="0" fontId="9" fillId="3" borderId="20" xfId="1" applyFont="1" applyFill="1" applyBorder="1" applyAlignment="1">
      <alignment vertical="top" wrapText="1"/>
    </xf>
    <xf numFmtId="0" fontId="9" fillId="9" borderId="20" xfId="1" applyFont="1" applyFill="1" applyBorder="1" applyAlignment="1">
      <alignment vertical="top" wrapText="1"/>
    </xf>
    <xf numFmtId="0" fontId="9" fillId="11" borderId="20" xfId="1" applyFont="1" applyFill="1" applyBorder="1" applyAlignment="1">
      <alignment vertical="top" wrapText="1"/>
    </xf>
    <xf numFmtId="0" fontId="10" fillId="0" borderId="8" xfId="1" applyFont="1" applyBorder="1" applyAlignment="1">
      <alignment vertical="center" wrapText="1"/>
    </xf>
    <xf numFmtId="0" fontId="9" fillId="0" borderId="8" xfId="1" applyFont="1" applyBorder="1" applyAlignment="1">
      <alignment vertical="center" wrapText="1"/>
    </xf>
    <xf numFmtId="164" fontId="4" fillId="4" borderId="8" xfId="1" applyNumberFormat="1" applyFont="1" applyFill="1" applyBorder="1"/>
    <xf numFmtId="2" fontId="4" fillId="7" borderId="8" xfId="1" applyNumberFormat="1" applyFont="1" applyFill="1" applyBorder="1"/>
    <xf numFmtId="49" fontId="8" fillId="9" borderId="8" xfId="1" applyNumberFormat="1" applyFont="1" applyFill="1" applyBorder="1" applyAlignment="1">
      <alignment horizontal="center" vertical="center" wrapText="1"/>
    </xf>
    <xf numFmtId="49" fontId="8" fillId="10" borderId="8" xfId="1" applyNumberFormat="1" applyFont="1" applyFill="1" applyBorder="1" applyAlignment="1">
      <alignment horizontal="center" vertical="center" wrapText="1"/>
    </xf>
    <xf numFmtId="166" fontId="8" fillId="7" borderId="8" xfId="1" applyNumberFormat="1" applyFont="1" applyFill="1" applyBorder="1" applyAlignment="1">
      <alignment vertical="center" wrapText="1"/>
    </xf>
    <xf numFmtId="0" fontId="11" fillId="12" borderId="23" xfId="1" applyFont="1" applyFill="1" applyBorder="1" applyAlignment="1">
      <alignment horizontal="center" vertical="center" wrapText="1"/>
    </xf>
    <xf numFmtId="0" fontId="11" fillId="12" borderId="23" xfId="1" applyFont="1" applyFill="1" applyBorder="1" applyAlignment="1">
      <alignment vertical="center" wrapText="1"/>
    </xf>
    <xf numFmtId="0" fontId="12" fillId="12" borderId="23" xfId="1" applyFont="1" applyFill="1" applyBorder="1" applyAlignment="1">
      <alignment vertical="center" wrapText="1"/>
    </xf>
    <xf numFmtId="166" fontId="11" fillId="13" borderId="23" xfId="1" applyNumberFormat="1" applyFont="1" applyFill="1" applyBorder="1" applyAlignment="1">
      <alignment vertical="center" wrapText="1"/>
    </xf>
    <xf numFmtId="166" fontId="12" fillId="13" borderId="23" xfId="1" applyNumberFormat="1" applyFont="1" applyFill="1" applyBorder="1" applyAlignment="1">
      <alignment vertical="center" wrapText="1"/>
    </xf>
    <xf numFmtId="166" fontId="11" fillId="14" borderId="23" xfId="1" applyNumberFormat="1" applyFont="1" applyFill="1" applyBorder="1" applyAlignment="1">
      <alignment vertical="center" wrapText="1"/>
    </xf>
    <xf numFmtId="166" fontId="12" fillId="14" borderId="23" xfId="1" applyNumberFormat="1" applyFont="1" applyFill="1" applyBorder="1" applyAlignment="1">
      <alignment vertical="center" wrapText="1"/>
    </xf>
    <xf numFmtId="166" fontId="8" fillId="0" borderId="8" xfId="1" applyNumberFormat="1" applyFont="1" applyBorder="1" applyAlignment="1">
      <alignment vertical="center" wrapText="1"/>
    </xf>
    <xf numFmtId="166" fontId="11" fillId="12" borderId="23" xfId="1" applyNumberFormat="1" applyFont="1" applyFill="1" applyBorder="1" applyAlignment="1">
      <alignment vertical="center" wrapText="1"/>
    </xf>
    <xf numFmtId="0" fontId="7" fillId="15" borderId="24" xfId="1" applyFont="1" applyFill="1" applyBorder="1" applyAlignment="1">
      <alignment vertical="center"/>
    </xf>
    <xf numFmtId="166" fontId="7" fillId="15" borderId="24" xfId="1" applyNumberFormat="1" applyFont="1" applyFill="1" applyBorder="1" applyAlignment="1">
      <alignment vertical="center"/>
    </xf>
    <xf numFmtId="0" fontId="12" fillId="12" borderId="23" xfId="1" applyFont="1" applyFill="1" applyBorder="1" applyAlignment="1">
      <alignment horizontal="center" vertical="center" wrapText="1"/>
    </xf>
    <xf numFmtId="0" fontId="1" fillId="5" borderId="0" xfId="1" applyFont="1" applyFill="1" applyAlignment="1">
      <alignment vertical="center"/>
    </xf>
    <xf numFmtId="0" fontId="3" fillId="2" borderId="0" xfId="1" applyFont="1" applyFill="1" applyAlignment="1">
      <alignment horizontal="left" vertical="center"/>
    </xf>
    <xf numFmtId="0" fontId="5" fillId="3" borderId="0" xfId="1" applyFont="1" applyFill="1" applyAlignment="1">
      <alignment wrapText="1"/>
    </xf>
    <xf numFmtId="0" fontId="7" fillId="5" borderId="0" xfId="1" applyFont="1" applyFill="1" applyAlignment="1">
      <alignment vertical="center"/>
    </xf>
    <xf numFmtId="0" fontId="4" fillId="8" borderId="12" xfId="1" applyFont="1" applyFill="1" applyBorder="1" applyAlignment="1">
      <alignment vertical="top" wrapText="1"/>
    </xf>
    <xf numFmtId="0" fontId="4" fillId="8" borderId="13" xfId="1" applyFont="1" applyFill="1" applyBorder="1" applyAlignment="1">
      <alignment vertical="top" wrapText="1"/>
    </xf>
    <xf numFmtId="0" fontId="4" fillId="8" borderId="14" xfId="1" applyFont="1" applyFill="1" applyBorder="1" applyAlignment="1">
      <alignment vertical="top" wrapText="1"/>
    </xf>
    <xf numFmtId="0" fontId="4" fillId="8" borderId="17" xfId="1" applyFont="1" applyFill="1" applyBorder="1" applyAlignment="1">
      <alignment vertical="top" wrapText="1"/>
    </xf>
    <xf numFmtId="0" fontId="4" fillId="8" borderId="18" xfId="1" applyFont="1" applyFill="1" applyBorder="1" applyAlignment="1">
      <alignment vertical="top" wrapText="1"/>
    </xf>
    <xf numFmtId="0" fontId="4" fillId="8" borderId="19" xfId="1" applyFont="1" applyFill="1" applyBorder="1" applyAlignment="1">
      <alignment vertical="top" wrapText="1"/>
    </xf>
    <xf numFmtId="0" fontId="5" fillId="3" borderId="0" xfId="1" applyFont="1" applyFill="1" applyAlignment="1">
      <alignment vertical="center" wrapText="1"/>
    </xf>
    <xf numFmtId="0" fontId="4" fillId="4" borderId="1" xfId="1" applyFont="1" applyFill="1" applyBorder="1" applyAlignment="1">
      <alignment vertical="center"/>
    </xf>
    <xf numFmtId="0" fontId="4" fillId="4" borderId="2" xfId="1" applyFont="1" applyFill="1" applyBorder="1" applyAlignment="1">
      <alignment vertical="center"/>
    </xf>
    <xf numFmtId="0" fontId="4" fillId="4" borderId="3" xfId="1" applyFont="1" applyFill="1" applyBorder="1" applyAlignment="1">
      <alignment vertical="center"/>
    </xf>
    <xf numFmtId="0" fontId="4" fillId="4" borderId="4" xfId="1" applyFont="1" applyFill="1" applyBorder="1" applyAlignment="1">
      <alignment vertical="center"/>
    </xf>
    <xf numFmtId="0" fontId="4" fillId="4" borderId="5" xfId="1" applyFont="1" applyFill="1" applyBorder="1" applyAlignment="1">
      <alignment vertical="center"/>
    </xf>
    <xf numFmtId="0" fontId="4" fillId="4" borderId="6" xfId="1" applyFont="1" applyFill="1" applyBorder="1" applyAlignment="1">
      <alignment vertical="center"/>
    </xf>
    <xf numFmtId="0" fontId="7" fillId="2" borderId="9" xfId="1" applyFont="1" applyFill="1" applyBorder="1" applyAlignment="1">
      <alignment horizontal="right" vertical="center"/>
    </xf>
    <xf numFmtId="0" fontId="7" fillId="2" borderId="10" xfId="1" applyFont="1" applyFill="1" applyBorder="1" applyAlignment="1">
      <alignment horizontal="right" vertical="center"/>
    </xf>
    <xf numFmtId="0" fontId="8" fillId="8" borderId="12" xfId="1" applyFont="1" applyFill="1" applyBorder="1" applyAlignment="1">
      <alignment vertical="center" wrapText="1"/>
    </xf>
    <xf numFmtId="0" fontId="8" fillId="8" borderId="13" xfId="1" applyFont="1" applyFill="1" applyBorder="1" applyAlignment="1">
      <alignment vertical="center" wrapText="1"/>
    </xf>
    <xf numFmtId="0" fontId="8" fillId="8" borderId="14" xfId="1" applyFont="1" applyFill="1" applyBorder="1" applyAlignment="1">
      <alignment vertical="center" wrapText="1"/>
    </xf>
    <xf numFmtId="0" fontId="8" fillId="8" borderId="15" xfId="1" applyFont="1" applyFill="1" applyBorder="1" applyAlignment="1">
      <alignment vertical="center" wrapText="1"/>
    </xf>
    <xf numFmtId="0" fontId="8" fillId="8" borderId="0" xfId="1" applyFont="1" applyFill="1" applyAlignment="1">
      <alignment vertical="center" wrapText="1"/>
    </xf>
    <xf numFmtId="0" fontId="8" fillId="8" borderId="16" xfId="1" applyFont="1" applyFill="1" applyBorder="1" applyAlignment="1">
      <alignment vertical="center" wrapText="1"/>
    </xf>
    <xf numFmtId="0" fontId="8" fillId="8" borderId="17" xfId="1" applyFont="1" applyFill="1" applyBorder="1" applyAlignment="1">
      <alignment vertical="center" wrapText="1"/>
    </xf>
    <xf numFmtId="0" fontId="8" fillId="8" borderId="18" xfId="1" applyFont="1" applyFill="1" applyBorder="1" applyAlignment="1">
      <alignment vertical="center" wrapText="1"/>
    </xf>
    <xf numFmtId="0" fontId="8" fillId="8" borderId="19" xfId="1" applyFont="1" applyFill="1" applyBorder="1" applyAlignment="1">
      <alignment vertical="center" wrapText="1"/>
    </xf>
    <xf numFmtId="0" fontId="4" fillId="4" borderId="8" xfId="1" applyFont="1" applyFill="1" applyBorder="1" applyAlignment="1">
      <alignment vertical="center"/>
    </xf>
    <xf numFmtId="0" fontId="8" fillId="3" borderId="21" xfId="1" applyFont="1" applyFill="1" applyBorder="1" applyAlignment="1">
      <alignment vertical="top" wrapText="1"/>
    </xf>
    <xf numFmtId="0" fontId="8" fillId="3" borderId="22" xfId="1" applyFont="1" applyFill="1" applyBorder="1" applyAlignment="1">
      <alignment vertical="top" wrapText="1"/>
    </xf>
    <xf numFmtId="0" fontId="8" fillId="9" borderId="21" xfId="1" applyFont="1" applyFill="1" applyBorder="1" applyAlignment="1">
      <alignment vertical="top" wrapText="1"/>
    </xf>
    <xf numFmtId="0" fontId="8" fillId="9" borderId="22" xfId="1" applyFont="1" applyFill="1" applyBorder="1" applyAlignment="1">
      <alignment vertical="top" wrapText="1"/>
    </xf>
    <xf numFmtId="0" fontId="8" fillId="11" borderId="21" xfId="1" applyFont="1" applyFill="1" applyBorder="1" applyAlignment="1">
      <alignment vertical="top" wrapText="1"/>
    </xf>
    <xf numFmtId="0" fontId="8" fillId="11" borderId="22" xfId="1" applyFont="1" applyFill="1" applyBorder="1" applyAlignment="1">
      <alignment vertical="top" wrapText="1"/>
    </xf>
  </cellXfs>
  <cellStyles count="2">
    <cellStyle name="Normal"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977900</xdr:colOff>
      <xdr:row>29</xdr:row>
      <xdr:rowOff>12700</xdr:rowOff>
    </xdr:to>
    <xdr:sp macro="" textlink="">
      <xdr:nvSpPr>
        <xdr:cNvPr id="1027" name="Text Box 3" hidden="1">
          <a:extLst>
            <a:ext uri="{FF2B5EF4-FFF2-40B4-BE49-F238E27FC236}">
              <a16:creationId xmlns:a16="http://schemas.microsoft.com/office/drawing/2014/main" id="{729050BB-AE49-0091-6E59-04F39F7A4C0D}"/>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977900</xdr:colOff>
      <xdr:row>29</xdr:row>
      <xdr:rowOff>12700</xdr:rowOff>
    </xdr:to>
    <xdr:sp macro="" textlink="">
      <xdr:nvSpPr>
        <xdr:cNvPr id="2" name="AutoShape 3">
          <a:extLst>
            <a:ext uri="{FF2B5EF4-FFF2-40B4-BE49-F238E27FC236}">
              <a16:creationId xmlns:a16="http://schemas.microsoft.com/office/drawing/2014/main" id="{BF9B5501-B304-875A-2A0B-1856AA554E5D}"/>
            </a:ext>
          </a:extLst>
        </xdr:cNvPr>
        <xdr:cNvSpPr>
          <a:spLocks noChangeArrowheads="1"/>
        </xdr:cNvSpPr>
      </xdr:nvSpPr>
      <xdr:spPr bwMode="auto">
        <a:xfrm>
          <a:off x="0" y="0"/>
          <a:ext cx="12700000" cy="12700000"/>
        </a:xfrm>
        <a:custGeom>
          <a:avLst/>
          <a:gdLst/>
          <a:ahLst/>
          <a:cxnLst/>
          <a:rect l="0" t="0" r="0" b="0"/>
          <a:pathLst/>
        </a:custGeom>
        <a:solidFill>
          <a:srgbClr val="FFFFFF"/>
        </a:solidFill>
        <a:ln w="9525">
          <a:solidFill>
            <a:srgbClr val="000000"/>
          </a:solidFill>
          <a:round/>
          <a:headEnd/>
          <a:tailEnd/>
        </a:ln>
      </xdr:spPr>
    </xdr:sp>
    <xdr:clientData/>
  </xdr:twoCellAnchor>
</xdr:wsDr>
</file>

<file path=xl/persons/person.xml><?xml version="1.0" encoding="utf-8"?>
<personList xmlns="http://schemas.microsoft.com/office/spreadsheetml/2018/threadedcomments" xmlns:x="http://schemas.openxmlformats.org/spreadsheetml/2006/main">
  <person displayName="Paul van der Loos" id="{05227A98-FD30-4F15-95A3-9DF03F2D79C0}" userId="" providerId=""/>
</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11" dT="2026-08-13T06:34:40.32" personId="{05227A98-FD30-4F15-95A3-9DF03F2D79C0}" id="{14AFC41F-5E02-4047-568B-90171AC246B0}">
    <text>De pakketprijs is één all-in totaal voor de volledige vaste configuratie. De onderliggende productregels staan op het werkblad Pakketspecificaties en worden niet afzonderlijk gewogen.</text>
  </threadedComment>
  <threadedComment ref="D23" dT="2026-08-13T06:34:40.32" personId="{05227A98-FD30-4F15-95A3-9DF03F2D79C0}" id="{45B05E4C-65F8-700A-8FC8-7EF74B1FAE8A}">
    <text>Fictieve jaarlijkse grondslag uit het bestaande PNH-prijsmodel. Referentiepakketten en Microsoft mogen hierin niet nogmaals worden meegeteld. Dit bedrag geeft geen afname- of omzetgarantie.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
  <sheetViews>
    <sheetView showGridLines="0" tabSelected="1" workbookViewId="0">
      <selection activeCell="I28" sqref="I28"/>
    </sheetView>
  </sheetViews>
  <sheetFormatPr baseColWidth="10" defaultColWidth="8.83203125" defaultRowHeight="14"/>
  <cols>
    <col min="1" max="1" width="26.83203125" customWidth="1"/>
    <col min="2" max="2" width="24" customWidth="1"/>
    <col min="3" max="3" width="22" customWidth="1"/>
    <col min="4" max="4" width="49" customWidth="1"/>
    <col min="5" max="5" width="15" customWidth="1"/>
    <col min="6" max="6" width="17" customWidth="1"/>
    <col min="7" max="7" width="22" customWidth="1"/>
    <col min="8" max="8" width="27" customWidth="1"/>
    <col min="9" max="9" width="22" customWidth="1"/>
  </cols>
  <sheetData>
    <row r="1" spans="1:9" ht="26" customHeight="1">
      <c r="A1" s="47" t="s">
        <v>0</v>
      </c>
      <c r="B1" s="47" t="s">
        <v>1</v>
      </c>
      <c r="C1" s="47" t="s">
        <v>1</v>
      </c>
      <c r="D1" s="47" t="s">
        <v>1</v>
      </c>
      <c r="E1" s="47" t="s">
        <v>1</v>
      </c>
      <c r="F1" s="47" t="s">
        <v>1</v>
      </c>
      <c r="G1" s="47" t="s">
        <v>1</v>
      </c>
      <c r="H1" s="47" t="s">
        <v>1</v>
      </c>
      <c r="I1" s="47" t="s">
        <v>1</v>
      </c>
    </row>
    <row r="2" spans="1:9" ht="26" customHeight="1">
      <c r="A2" s="47" t="s">
        <v>1</v>
      </c>
      <c r="B2" s="47" t="s">
        <v>1</v>
      </c>
      <c r="C2" s="47" t="s">
        <v>1</v>
      </c>
      <c r="D2" s="47" t="s">
        <v>1</v>
      </c>
      <c r="E2" s="47" t="s">
        <v>1</v>
      </c>
      <c r="F2" s="47" t="s">
        <v>1</v>
      </c>
      <c r="G2" s="47" t="s">
        <v>1</v>
      </c>
      <c r="H2" s="47" t="s">
        <v>1</v>
      </c>
      <c r="I2" s="47" t="s">
        <v>1</v>
      </c>
    </row>
    <row r="3" spans="1:9" ht="15">
      <c r="A3" s="11"/>
      <c r="B3" s="11"/>
      <c r="C3" s="11"/>
      <c r="D3" s="11"/>
      <c r="E3" s="11"/>
      <c r="F3" s="11"/>
      <c r="G3" s="11"/>
      <c r="H3" s="11"/>
      <c r="I3" s="11"/>
    </row>
    <row r="4" spans="1:9" ht="30" customHeight="1">
      <c r="A4" s="56" t="s">
        <v>2</v>
      </c>
      <c r="B4" s="56"/>
      <c r="C4" s="56"/>
      <c r="D4" s="56"/>
      <c r="E4" s="56"/>
      <c r="F4" s="56"/>
      <c r="G4" s="56"/>
      <c r="H4" s="56"/>
      <c r="I4" s="56"/>
    </row>
    <row r="5" spans="1:9" ht="15">
      <c r="A5" s="11"/>
      <c r="B5" s="11"/>
      <c r="C5" s="11"/>
      <c r="D5" s="11"/>
      <c r="E5" s="11"/>
      <c r="F5" s="11"/>
      <c r="G5" s="11"/>
      <c r="H5" s="11"/>
      <c r="I5" s="11"/>
    </row>
    <row r="6" spans="1:9" ht="15">
      <c r="A6" s="12" t="s">
        <v>3</v>
      </c>
      <c r="B6" s="57"/>
      <c r="C6" s="58"/>
      <c r="D6" s="58"/>
      <c r="E6" s="58"/>
      <c r="F6" s="59"/>
      <c r="G6" s="11"/>
      <c r="H6" s="11"/>
      <c r="I6" s="11"/>
    </row>
    <row r="7" spans="1:9" ht="15">
      <c r="A7" s="12" t="s">
        <v>4</v>
      </c>
      <c r="B7" s="60"/>
      <c r="C7" s="61"/>
      <c r="D7" s="61"/>
      <c r="E7" s="61"/>
      <c r="F7" s="62"/>
      <c r="G7" s="11"/>
      <c r="H7" s="11"/>
      <c r="I7" s="11"/>
    </row>
    <row r="8" spans="1:9" ht="15">
      <c r="A8" s="11"/>
      <c r="B8" s="11"/>
      <c r="C8" s="11"/>
      <c r="D8" s="11"/>
      <c r="E8" s="11"/>
      <c r="F8" s="11"/>
      <c r="G8" s="11"/>
      <c r="H8" s="11"/>
      <c r="I8" s="11"/>
    </row>
    <row r="9" spans="1:9" ht="15">
      <c r="A9" s="49" t="s">
        <v>5</v>
      </c>
      <c r="B9" s="49" t="s">
        <v>5</v>
      </c>
      <c r="C9" s="49" t="s">
        <v>5</v>
      </c>
      <c r="D9" s="49" t="s">
        <v>5</v>
      </c>
      <c r="E9" s="49" t="s">
        <v>5</v>
      </c>
      <c r="F9" s="49" t="s">
        <v>5</v>
      </c>
      <c r="G9" s="49" t="s">
        <v>5</v>
      </c>
      <c r="H9" s="49" t="s">
        <v>5</v>
      </c>
      <c r="I9" s="49" t="s">
        <v>5</v>
      </c>
    </row>
    <row r="10" spans="1:9" ht="42" customHeight="1">
      <c r="A10" s="3" t="s">
        <v>6</v>
      </c>
      <c r="B10" s="3" t="s">
        <v>7</v>
      </c>
      <c r="C10" s="3" t="s">
        <v>8</v>
      </c>
      <c r="D10" s="3" t="s">
        <v>9</v>
      </c>
      <c r="E10" s="3" t="s">
        <v>10</v>
      </c>
      <c r="F10" s="3" t="s">
        <v>11</v>
      </c>
      <c r="G10" s="3" t="s">
        <v>12</v>
      </c>
      <c r="H10" s="3" t="s">
        <v>13</v>
      </c>
      <c r="I10" s="3" t="s">
        <v>14</v>
      </c>
    </row>
    <row r="11" spans="1:9" ht="43" customHeight="1">
      <c r="A11" s="4">
        <v>1</v>
      </c>
      <c r="B11" s="5" t="s">
        <v>15</v>
      </c>
      <c r="C11" s="5" t="s">
        <v>16</v>
      </c>
      <c r="D11" s="5" t="s">
        <v>17</v>
      </c>
      <c r="E11" s="4">
        <v>1</v>
      </c>
      <c r="F11" s="4">
        <v>12</v>
      </c>
      <c r="G11" s="6"/>
      <c r="H11" s="7">
        <f t="shared" ref="H11:H17" si="0">IF(OR(F11="",F11&lt;=0),"",48/F11)</f>
        <v>4</v>
      </c>
      <c r="I11" s="8" t="str">
        <f>IF(OR(NOT(ISNUMBER(G11)),G11&lt;0,H11=""),"",G11*E11*H11)</f>
        <v/>
      </c>
    </row>
    <row r="12" spans="1:9" ht="43" customHeight="1">
      <c r="A12" s="4">
        <v>2</v>
      </c>
      <c r="B12" s="5" t="s">
        <v>18</v>
      </c>
      <c r="C12" s="5" t="s">
        <v>19</v>
      </c>
      <c r="D12" s="5" t="s">
        <v>17</v>
      </c>
      <c r="E12" s="4">
        <v>1</v>
      </c>
      <c r="F12" s="4">
        <v>12</v>
      </c>
      <c r="G12" s="6"/>
      <c r="H12" s="7">
        <f t="shared" si="0"/>
        <v>4</v>
      </c>
      <c r="I12" s="8" t="str">
        <f t="shared" ref="I12:I17" si="1">IF(OR(NOT(ISNUMBER(G12)),G12&lt;0,H12=""),"",G12*E12*H12)</f>
        <v/>
      </c>
    </row>
    <row r="13" spans="1:9" ht="43" customHeight="1">
      <c r="A13" s="4">
        <v>3</v>
      </c>
      <c r="B13" s="5" t="s">
        <v>20</v>
      </c>
      <c r="C13" s="5" t="s">
        <v>21</v>
      </c>
      <c r="D13" s="5" t="s">
        <v>22</v>
      </c>
      <c r="E13" s="4">
        <v>1</v>
      </c>
      <c r="F13" s="4">
        <v>12</v>
      </c>
      <c r="G13" s="6"/>
      <c r="H13" s="7">
        <f t="shared" si="0"/>
        <v>4</v>
      </c>
      <c r="I13" s="8" t="str">
        <f t="shared" si="1"/>
        <v/>
      </c>
    </row>
    <row r="14" spans="1:9" ht="43" customHeight="1">
      <c r="A14" s="4">
        <v>4</v>
      </c>
      <c r="B14" s="5" t="s">
        <v>23</v>
      </c>
      <c r="C14" s="5" t="s">
        <v>24</v>
      </c>
      <c r="D14" s="5" t="s">
        <v>25</v>
      </c>
      <c r="E14" s="4">
        <v>1</v>
      </c>
      <c r="F14" s="4">
        <v>12</v>
      </c>
      <c r="G14" s="6"/>
      <c r="H14" s="7">
        <f t="shared" si="0"/>
        <v>4</v>
      </c>
      <c r="I14" s="8" t="str">
        <f t="shared" si="1"/>
        <v/>
      </c>
    </row>
    <row r="15" spans="1:9" ht="43" customHeight="1">
      <c r="A15" s="4">
        <v>5</v>
      </c>
      <c r="B15" s="5" t="s">
        <v>26</v>
      </c>
      <c r="C15" s="5" t="s">
        <v>24</v>
      </c>
      <c r="D15" s="5" t="s">
        <v>27</v>
      </c>
      <c r="E15" s="4">
        <v>1</v>
      </c>
      <c r="F15" s="4">
        <v>36</v>
      </c>
      <c r="G15" s="6"/>
      <c r="H15" s="7">
        <f t="shared" si="0"/>
        <v>1.3333333333333333</v>
      </c>
      <c r="I15" s="8" t="str">
        <f t="shared" si="1"/>
        <v/>
      </c>
    </row>
    <row r="16" spans="1:9" ht="43" customHeight="1">
      <c r="A16" s="4">
        <v>6</v>
      </c>
      <c r="B16" s="5" t="s">
        <v>28</v>
      </c>
      <c r="C16" s="5" t="s">
        <v>29</v>
      </c>
      <c r="D16" s="5" t="s">
        <v>17</v>
      </c>
      <c r="E16" s="4">
        <v>1</v>
      </c>
      <c r="F16" s="4">
        <v>12</v>
      </c>
      <c r="G16" s="6"/>
      <c r="H16" s="7">
        <f t="shared" si="0"/>
        <v>4</v>
      </c>
      <c r="I16" s="8" t="str">
        <f t="shared" si="1"/>
        <v/>
      </c>
    </row>
    <row r="17" spans="1:9" ht="43" customHeight="1">
      <c r="A17" s="4">
        <v>7</v>
      </c>
      <c r="B17" s="5" t="s">
        <v>30</v>
      </c>
      <c r="C17" s="5" t="s">
        <v>31</v>
      </c>
      <c r="D17" s="5" t="s">
        <v>32</v>
      </c>
      <c r="E17" s="4">
        <v>1</v>
      </c>
      <c r="F17" s="4">
        <v>12</v>
      </c>
      <c r="G17" s="6"/>
      <c r="H17" s="7">
        <f t="shared" si="0"/>
        <v>4</v>
      </c>
      <c r="I17" s="8" t="str">
        <f t="shared" si="1"/>
        <v/>
      </c>
    </row>
    <row r="18" spans="1:9" ht="15">
      <c r="A18" s="11"/>
      <c r="B18" s="11"/>
      <c r="C18" s="11"/>
      <c r="D18" s="11"/>
      <c r="E18" s="11"/>
      <c r="F18" s="11"/>
      <c r="G18" s="11"/>
      <c r="H18" s="11"/>
      <c r="I18" s="11"/>
    </row>
    <row r="19" spans="1:9" ht="15">
      <c r="A19" s="63" t="s">
        <v>33</v>
      </c>
      <c r="B19" s="64"/>
      <c r="C19" s="64"/>
      <c r="D19" s="64"/>
      <c r="E19" s="64"/>
      <c r="F19" s="64"/>
      <c r="G19" s="64"/>
      <c r="H19" s="64"/>
      <c r="I19" s="13" t="str">
        <f>IF(COUNT(I11:I17)=7,SUM(I11:I17),"")</f>
        <v/>
      </c>
    </row>
    <row r="20" spans="1:9" ht="15">
      <c r="A20" s="11"/>
      <c r="B20" s="11"/>
      <c r="C20" s="11"/>
      <c r="D20" s="11"/>
      <c r="E20" s="11"/>
      <c r="F20" s="11"/>
      <c r="G20" s="11"/>
      <c r="H20" s="11"/>
      <c r="I20" s="11"/>
    </row>
    <row r="21" spans="1:9" ht="15">
      <c r="A21" s="49" t="s">
        <v>34</v>
      </c>
      <c r="B21" s="49" t="s">
        <v>34</v>
      </c>
      <c r="C21" s="49" t="s">
        <v>34</v>
      </c>
      <c r="D21" s="49" t="s">
        <v>34</v>
      </c>
      <c r="E21" s="49" t="s">
        <v>34</v>
      </c>
      <c r="F21" s="49" t="s">
        <v>34</v>
      </c>
      <c r="G21" s="49" t="s">
        <v>34</v>
      </c>
      <c r="H21" s="49" t="s">
        <v>34</v>
      </c>
      <c r="I21" s="49" t="s">
        <v>34</v>
      </c>
    </row>
    <row r="22" spans="1:9" ht="42" customHeight="1">
      <c r="A22" s="3" t="s">
        <v>6</v>
      </c>
      <c r="B22" s="3" t="s">
        <v>35</v>
      </c>
      <c r="C22" s="3" t="s">
        <v>36</v>
      </c>
      <c r="D22" s="3" t="s">
        <v>37</v>
      </c>
      <c r="E22" s="3" t="s">
        <v>13</v>
      </c>
      <c r="F22" s="3" t="s">
        <v>38</v>
      </c>
      <c r="G22" s="3" t="s">
        <v>39</v>
      </c>
      <c r="H22" s="3" t="s">
        <v>40</v>
      </c>
      <c r="I22" s="3" t="s">
        <v>14</v>
      </c>
    </row>
    <row r="23" spans="1:9" ht="62" customHeight="1">
      <c r="A23" s="4">
        <v>8</v>
      </c>
      <c r="B23" s="5" t="s">
        <v>41</v>
      </c>
      <c r="C23" s="4" t="s">
        <v>42</v>
      </c>
      <c r="D23" s="9">
        <v>2425000</v>
      </c>
      <c r="E23" s="4">
        <v>4</v>
      </c>
      <c r="F23" s="10"/>
      <c r="G23" s="5" t="s">
        <v>43</v>
      </c>
      <c r="H23" s="5" t="s">
        <v>44</v>
      </c>
      <c r="I23" s="8" t="str">
        <f>IF(OR(NOT(ISNUMBER(F23)),F23&lt;0),"",D23*E23*F23)</f>
        <v/>
      </c>
    </row>
    <row r="24" spans="1:9" ht="74" customHeight="1">
      <c r="A24" s="4">
        <v>9</v>
      </c>
      <c r="B24" s="5" t="s">
        <v>45</v>
      </c>
      <c r="C24" s="4" t="s">
        <v>42</v>
      </c>
      <c r="D24" s="41">
        <v>2000000</v>
      </c>
      <c r="E24" s="4">
        <v>4</v>
      </c>
      <c r="F24" s="10"/>
      <c r="G24" s="5" t="s">
        <v>43</v>
      </c>
      <c r="H24" s="5" t="s">
        <v>221</v>
      </c>
      <c r="I24" s="33" t="str">
        <f>IF(OR(NOT(ISNUMBER(F24)),F24&lt;0),"",D24*E24*F24)</f>
        <v/>
      </c>
    </row>
    <row r="25" spans="1:9" ht="68" customHeight="1">
      <c r="A25" s="34">
        <v>10</v>
      </c>
      <c r="B25" s="35" t="s">
        <v>46</v>
      </c>
      <c r="C25" s="34" t="s">
        <v>47</v>
      </c>
      <c r="D25" s="35">
        <v>1</v>
      </c>
      <c r="E25" s="34">
        <v>4</v>
      </c>
      <c r="F25" s="37"/>
      <c r="G25" s="35" t="s">
        <v>48</v>
      </c>
      <c r="H25" s="35" t="s">
        <v>49</v>
      </c>
      <c r="I25" s="39" t="str">
        <f>IF(OR(NOT(ISNUMBER(F25)),F25&lt;0),"",D25*E25*F25)</f>
        <v/>
      </c>
    </row>
    <row r="26" spans="1:9" ht="44" customHeight="1">
      <c r="A26" s="34">
        <v>11</v>
      </c>
      <c r="B26" s="35" t="s">
        <v>50</v>
      </c>
      <c r="C26" s="34" t="s">
        <v>51</v>
      </c>
      <c r="D26" s="35">
        <v>1</v>
      </c>
      <c r="E26" s="34">
        <v>1</v>
      </c>
      <c r="F26" s="37"/>
      <c r="G26" s="35" t="s">
        <v>52</v>
      </c>
      <c r="H26" s="35" t="s">
        <v>53</v>
      </c>
      <c r="I26" s="39" t="str">
        <f>IF(OR(NOT(ISNUMBER(F26)),F26&lt;0),"",D26*E26*F26)</f>
        <v/>
      </c>
    </row>
    <row r="27" spans="1:9" ht="92" customHeight="1">
      <c r="A27" s="45">
        <v>12</v>
      </c>
      <c r="B27" s="36" t="s">
        <v>54</v>
      </c>
      <c r="C27" s="36" t="s">
        <v>55</v>
      </c>
      <c r="D27" s="36">
        <v>200</v>
      </c>
      <c r="E27" s="36">
        <v>1</v>
      </c>
      <c r="F27" s="38"/>
      <c r="G27" s="36" t="s">
        <v>56</v>
      </c>
      <c r="H27" s="36" t="s">
        <v>57</v>
      </c>
      <c r="I27" s="40" t="str">
        <f>IF(OR(NOT(ISNUMBER(F27)),F27&lt;0),"",D27*E27*F27)</f>
        <v/>
      </c>
    </row>
    <row r="28" spans="1:9" ht="15">
      <c r="A28" s="63" t="s">
        <v>58</v>
      </c>
      <c r="B28" s="64"/>
      <c r="C28" s="64"/>
      <c r="D28" s="64"/>
      <c r="E28" s="64"/>
      <c r="F28" s="64"/>
      <c r="G28" s="64"/>
      <c r="H28" s="64"/>
      <c r="I28" s="13" t="str">
        <f>A1</f>
        <v>BIJLAGE 3 – PRIJSINVULFORMULIER SOFTWAREBROKER</v>
      </c>
    </row>
    <row r="29" spans="1:9" ht="15">
      <c r="A29" s="11"/>
      <c r="B29" s="11"/>
      <c r="C29" s="11"/>
      <c r="D29" s="11"/>
      <c r="E29" s="11"/>
      <c r="F29" s="11"/>
      <c r="G29" s="11"/>
      <c r="H29" s="11"/>
      <c r="I29" s="11"/>
    </row>
    <row r="30" spans="1:9" ht="15">
      <c r="A30" s="49" t="s">
        <v>59</v>
      </c>
      <c r="B30" s="49" t="s">
        <v>59</v>
      </c>
      <c r="C30" s="49" t="s">
        <v>59</v>
      </c>
      <c r="D30" s="49" t="s">
        <v>59</v>
      </c>
      <c r="E30" s="49" t="s">
        <v>59</v>
      </c>
      <c r="F30" s="49" t="s">
        <v>59</v>
      </c>
      <c r="G30" s="49" t="s">
        <v>59</v>
      </c>
      <c r="H30" s="49" t="s">
        <v>59</v>
      </c>
      <c r="I30" s="49" t="s">
        <v>59</v>
      </c>
    </row>
    <row r="31" spans="1:9" ht="31" customHeight="1">
      <c r="A31" s="65" t="s">
        <v>60</v>
      </c>
      <c r="B31" s="66"/>
      <c r="C31" s="66"/>
      <c r="D31" s="66"/>
      <c r="E31" s="66"/>
      <c r="F31" s="66"/>
      <c r="G31" s="66"/>
      <c r="H31" s="66"/>
      <c r="I31" s="67"/>
    </row>
    <row r="32" spans="1:9" ht="31" customHeight="1">
      <c r="A32" s="68"/>
      <c r="B32" s="69"/>
      <c r="C32" s="69"/>
      <c r="D32" s="69"/>
      <c r="E32" s="69"/>
      <c r="F32" s="69"/>
      <c r="G32" s="69"/>
      <c r="H32" s="69"/>
      <c r="I32" s="70"/>
    </row>
    <row r="33" spans="1:9" ht="31" customHeight="1">
      <c r="A33" s="68"/>
      <c r="B33" s="69"/>
      <c r="C33" s="69"/>
      <c r="D33" s="69"/>
      <c r="E33" s="69"/>
      <c r="F33" s="69"/>
      <c r="G33" s="69"/>
      <c r="H33" s="69"/>
      <c r="I33" s="70"/>
    </row>
    <row r="34" spans="1:9" ht="31" customHeight="1">
      <c r="A34" s="71"/>
      <c r="B34" s="72"/>
      <c r="C34" s="72"/>
      <c r="D34" s="72"/>
      <c r="E34" s="72"/>
      <c r="F34" s="72"/>
      <c r="G34" s="72"/>
      <c r="H34" s="72"/>
      <c r="I34" s="73"/>
    </row>
    <row r="35" spans="1:9" ht="15">
      <c r="A35" s="11"/>
      <c r="B35" s="11"/>
      <c r="C35" s="11"/>
      <c r="D35" s="11"/>
      <c r="E35" s="11"/>
      <c r="F35" s="11"/>
      <c r="G35" s="11"/>
      <c r="H35" s="11"/>
      <c r="I35" s="11"/>
    </row>
    <row r="36" spans="1:9" ht="15">
      <c r="A36" s="12" t="s">
        <v>61</v>
      </c>
      <c r="B36" s="74"/>
      <c r="C36" s="74"/>
      <c r="D36" s="74"/>
      <c r="E36" s="74"/>
      <c r="F36" s="74"/>
      <c r="G36" s="11"/>
      <c r="H36" s="11"/>
      <c r="I36" s="11"/>
    </row>
    <row r="37" spans="1:9" ht="15">
      <c r="A37" s="12" t="s">
        <v>62</v>
      </c>
      <c r="B37" s="74"/>
      <c r="C37" s="74"/>
      <c r="D37" s="74"/>
      <c r="E37" s="74"/>
      <c r="F37" s="74"/>
      <c r="G37" s="11"/>
      <c r="H37" s="11"/>
      <c r="I37" s="11"/>
    </row>
    <row r="38" spans="1:9" ht="15">
      <c r="A38" s="12" t="s">
        <v>63</v>
      </c>
      <c r="B38" s="74"/>
      <c r="C38" s="74"/>
      <c r="D38" s="74"/>
      <c r="E38" s="74"/>
      <c r="F38" s="74"/>
      <c r="G38" s="11"/>
      <c r="H38" s="11"/>
      <c r="I38" s="11"/>
    </row>
    <row r="39" spans="1:9" ht="15">
      <c r="A39" s="12" t="s">
        <v>64</v>
      </c>
      <c r="B39" s="74"/>
      <c r="C39" s="74"/>
      <c r="D39" s="74"/>
      <c r="E39" s="74"/>
      <c r="F39" s="74"/>
      <c r="G39" s="11"/>
      <c r="H39" s="11"/>
      <c r="I39" s="11"/>
    </row>
    <row r="40" spans="1:9" ht="40" customHeight="1">
      <c r="A40" s="12" t="s">
        <v>65</v>
      </c>
      <c r="B40" s="74"/>
      <c r="C40" s="74"/>
      <c r="D40" s="74"/>
      <c r="E40" s="74"/>
      <c r="F40" s="74"/>
      <c r="G40" s="11"/>
      <c r="H40" s="11"/>
      <c r="I40" s="11"/>
    </row>
  </sheetData>
  <mergeCells count="15">
    <mergeCell ref="B36:F36"/>
    <mergeCell ref="B37:F37"/>
    <mergeCell ref="B38:F38"/>
    <mergeCell ref="B39:F39"/>
    <mergeCell ref="B40:F40"/>
    <mergeCell ref="A19:H19"/>
    <mergeCell ref="A21:I21"/>
    <mergeCell ref="A28:H28"/>
    <mergeCell ref="A30:I30"/>
    <mergeCell ref="A31:I34"/>
    <mergeCell ref="A1:I2"/>
    <mergeCell ref="A4:I4"/>
    <mergeCell ref="B6:F6"/>
    <mergeCell ref="B7:F7"/>
    <mergeCell ref="A9:I9"/>
  </mergeCells>
  <dataValidations count="1">
    <dataValidation type="decimal" operator="greaterThanOrEqual" sqref="G11:G17 F23:F26" xr:uid="{00000000-0002-0000-0000-000000000000}">
      <formula1>0</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7"/>
  <sheetViews>
    <sheetView showGridLines="0" topLeftCell="A5" workbookViewId="0">
      <selection sqref="A1:H2"/>
    </sheetView>
  </sheetViews>
  <sheetFormatPr baseColWidth="10" defaultColWidth="8.83203125" defaultRowHeight="14"/>
  <cols>
    <col min="1" max="2" width="22" customWidth="1"/>
    <col min="3" max="3" width="26" customWidth="1"/>
    <col min="4" max="4" width="58" customWidth="1"/>
    <col min="5" max="5" width="11" customWidth="1"/>
    <col min="6" max="6" width="15" customWidth="1"/>
    <col min="7" max="7" width="17" customWidth="1"/>
    <col min="8" max="8" width="38" customWidth="1"/>
  </cols>
  <sheetData>
    <row r="1" spans="1:8">
      <c r="A1" s="47" t="s">
        <v>66</v>
      </c>
      <c r="B1" s="47" t="s">
        <v>66</v>
      </c>
      <c r="C1" s="47" t="s">
        <v>66</v>
      </c>
      <c r="D1" s="47" t="s">
        <v>66</v>
      </c>
      <c r="E1" s="47" t="s">
        <v>66</v>
      </c>
      <c r="F1" s="47" t="s">
        <v>66</v>
      </c>
      <c r="G1" s="47" t="s">
        <v>66</v>
      </c>
      <c r="H1" s="47" t="s">
        <v>66</v>
      </c>
    </row>
    <row r="2" spans="1:8">
      <c r="A2" s="47" t="s">
        <v>66</v>
      </c>
      <c r="B2" s="47" t="s">
        <v>66</v>
      </c>
      <c r="C2" s="47" t="s">
        <v>66</v>
      </c>
      <c r="D2" s="47" t="s">
        <v>66</v>
      </c>
      <c r="E2" s="47" t="s">
        <v>66</v>
      </c>
      <c r="F2" s="47" t="s">
        <v>66</v>
      </c>
      <c r="G2" s="47" t="s">
        <v>66</v>
      </c>
      <c r="H2" s="47" t="s">
        <v>66</v>
      </c>
    </row>
    <row r="3" spans="1:8" ht="15">
      <c r="A3" s="2"/>
      <c r="B3" s="2"/>
      <c r="C3" s="2"/>
      <c r="D3" s="2"/>
      <c r="E3" s="2"/>
      <c r="F3" s="2"/>
      <c r="G3" s="2"/>
      <c r="H3" s="2"/>
    </row>
    <row r="4" spans="1:8" ht="36" customHeight="1">
      <c r="A4" s="56" t="s">
        <v>67</v>
      </c>
      <c r="B4" s="56"/>
      <c r="C4" s="56"/>
      <c r="D4" s="56"/>
      <c r="E4" s="56"/>
      <c r="F4" s="56"/>
      <c r="G4" s="56"/>
      <c r="H4" s="56"/>
    </row>
    <row r="5" spans="1:8" ht="15">
      <c r="A5" s="2"/>
      <c r="B5" s="2"/>
      <c r="C5" s="2"/>
      <c r="D5" s="2"/>
      <c r="E5" s="2"/>
      <c r="F5" s="2"/>
      <c r="G5" s="2"/>
      <c r="H5" s="2"/>
    </row>
    <row r="6" spans="1:8" ht="42" customHeight="1">
      <c r="A6" s="3" t="s">
        <v>7</v>
      </c>
      <c r="B6" s="3" t="s">
        <v>8</v>
      </c>
      <c r="C6" s="3" t="s">
        <v>68</v>
      </c>
      <c r="D6" s="3" t="s">
        <v>9</v>
      </c>
      <c r="E6" s="3" t="s">
        <v>69</v>
      </c>
      <c r="F6" s="3" t="s">
        <v>36</v>
      </c>
      <c r="G6" s="3" t="s">
        <v>11</v>
      </c>
      <c r="H6" s="3" t="s">
        <v>70</v>
      </c>
    </row>
    <row r="7" spans="1:8" ht="38" customHeight="1">
      <c r="A7" s="14" t="s">
        <v>15</v>
      </c>
      <c r="B7" s="14" t="s">
        <v>16</v>
      </c>
      <c r="C7" s="15" t="s">
        <v>71</v>
      </c>
      <c r="D7" s="14" t="s">
        <v>72</v>
      </c>
      <c r="E7" s="16">
        <v>7</v>
      </c>
      <c r="F7" s="17" t="s">
        <v>73</v>
      </c>
      <c r="G7" s="18">
        <v>12</v>
      </c>
      <c r="H7" s="14" t="s">
        <v>74</v>
      </c>
    </row>
    <row r="8" spans="1:8" ht="38" customHeight="1">
      <c r="A8" s="14" t="s">
        <v>15</v>
      </c>
      <c r="B8" s="14" t="s">
        <v>16</v>
      </c>
      <c r="C8" s="15" t="s">
        <v>71</v>
      </c>
      <c r="D8" s="14" t="s">
        <v>75</v>
      </c>
      <c r="E8" s="16">
        <v>5</v>
      </c>
      <c r="F8" s="17" t="s">
        <v>73</v>
      </c>
      <c r="G8" s="18">
        <v>12</v>
      </c>
      <c r="H8" s="14" t="s">
        <v>74</v>
      </c>
    </row>
    <row r="9" spans="1:8" ht="38" customHeight="1">
      <c r="A9" s="19" t="s">
        <v>15</v>
      </c>
      <c r="B9" s="19" t="s">
        <v>16</v>
      </c>
      <c r="C9" s="20" t="s">
        <v>71</v>
      </c>
      <c r="D9" s="19" t="s">
        <v>76</v>
      </c>
      <c r="E9" s="21">
        <v>2</v>
      </c>
      <c r="F9" s="22" t="s">
        <v>73</v>
      </c>
      <c r="G9" s="23">
        <v>12</v>
      </c>
      <c r="H9" s="19" t="s">
        <v>74</v>
      </c>
    </row>
    <row r="10" spans="1:8" ht="38" customHeight="1">
      <c r="A10" s="19" t="s">
        <v>15</v>
      </c>
      <c r="B10" s="19" t="s">
        <v>16</v>
      </c>
      <c r="C10" s="20" t="s">
        <v>71</v>
      </c>
      <c r="D10" s="19" t="s">
        <v>77</v>
      </c>
      <c r="E10" s="21">
        <v>3</v>
      </c>
      <c r="F10" s="22" t="s">
        <v>73</v>
      </c>
      <c r="G10" s="23">
        <v>12</v>
      </c>
      <c r="H10" s="19" t="s">
        <v>74</v>
      </c>
    </row>
    <row r="11" spans="1:8" ht="38" customHeight="1">
      <c r="A11" s="14" t="s">
        <v>15</v>
      </c>
      <c r="B11" s="14" t="s">
        <v>16</v>
      </c>
      <c r="C11" s="15" t="s">
        <v>71</v>
      </c>
      <c r="D11" s="14" t="s">
        <v>78</v>
      </c>
      <c r="E11" s="16">
        <v>1</v>
      </c>
      <c r="F11" s="17" t="s">
        <v>73</v>
      </c>
      <c r="G11" s="18">
        <v>12</v>
      </c>
      <c r="H11" s="14" t="s">
        <v>74</v>
      </c>
    </row>
    <row r="12" spans="1:8" ht="38" customHeight="1">
      <c r="A12" s="14" t="s">
        <v>15</v>
      </c>
      <c r="B12" s="14" t="s">
        <v>16</v>
      </c>
      <c r="C12" s="15" t="s">
        <v>71</v>
      </c>
      <c r="D12" s="14" t="s">
        <v>79</v>
      </c>
      <c r="E12" s="16">
        <v>40</v>
      </c>
      <c r="F12" s="17" t="s">
        <v>73</v>
      </c>
      <c r="G12" s="18">
        <v>12</v>
      </c>
      <c r="H12" s="14" t="s">
        <v>74</v>
      </c>
    </row>
    <row r="13" spans="1:8" ht="38" customHeight="1">
      <c r="A13" s="19" t="s">
        <v>15</v>
      </c>
      <c r="B13" s="19" t="s">
        <v>16</v>
      </c>
      <c r="C13" s="20" t="s">
        <v>71</v>
      </c>
      <c r="D13" s="19" t="s">
        <v>80</v>
      </c>
      <c r="E13" s="21">
        <v>1</v>
      </c>
      <c r="F13" s="22" t="s">
        <v>73</v>
      </c>
      <c r="G13" s="23">
        <v>12</v>
      </c>
      <c r="H13" s="19" t="s">
        <v>74</v>
      </c>
    </row>
    <row r="14" spans="1:8" ht="38" customHeight="1">
      <c r="A14" s="19" t="s">
        <v>15</v>
      </c>
      <c r="B14" s="19" t="s">
        <v>16</v>
      </c>
      <c r="C14" s="20" t="s">
        <v>71</v>
      </c>
      <c r="D14" s="19" t="s">
        <v>81</v>
      </c>
      <c r="E14" s="21">
        <v>1</v>
      </c>
      <c r="F14" s="22" t="s">
        <v>73</v>
      </c>
      <c r="G14" s="23">
        <v>12</v>
      </c>
      <c r="H14" s="19" t="s">
        <v>74</v>
      </c>
    </row>
    <row r="15" spans="1:8" ht="38" customHeight="1">
      <c r="A15" s="14" t="s">
        <v>15</v>
      </c>
      <c r="B15" s="14" t="s">
        <v>16</v>
      </c>
      <c r="C15" s="15" t="s">
        <v>71</v>
      </c>
      <c r="D15" s="14" t="s">
        <v>82</v>
      </c>
      <c r="E15" s="16">
        <v>1</v>
      </c>
      <c r="F15" s="17" t="s">
        <v>73</v>
      </c>
      <c r="G15" s="18">
        <v>12</v>
      </c>
      <c r="H15" s="14" t="s">
        <v>74</v>
      </c>
    </row>
    <row r="16" spans="1:8" ht="38" customHeight="1">
      <c r="A16" s="14" t="s">
        <v>15</v>
      </c>
      <c r="B16" s="14" t="s">
        <v>16</v>
      </c>
      <c r="C16" s="15" t="s">
        <v>71</v>
      </c>
      <c r="D16" s="14" t="s">
        <v>83</v>
      </c>
      <c r="E16" s="16">
        <v>1</v>
      </c>
      <c r="F16" s="17" t="s">
        <v>73</v>
      </c>
      <c r="G16" s="18">
        <v>12</v>
      </c>
      <c r="H16" s="14" t="s">
        <v>74</v>
      </c>
    </row>
    <row r="17" spans="1:8" ht="38" customHeight="1">
      <c r="A17" s="19" t="s">
        <v>15</v>
      </c>
      <c r="B17" s="19" t="s">
        <v>16</v>
      </c>
      <c r="C17" s="20" t="s">
        <v>71</v>
      </c>
      <c r="D17" s="19" t="s">
        <v>84</v>
      </c>
      <c r="E17" s="21">
        <v>15</v>
      </c>
      <c r="F17" s="22" t="s">
        <v>73</v>
      </c>
      <c r="G17" s="23">
        <v>12</v>
      </c>
      <c r="H17" s="19" t="s">
        <v>74</v>
      </c>
    </row>
    <row r="18" spans="1:8" ht="38" customHeight="1">
      <c r="A18" s="19" t="s">
        <v>15</v>
      </c>
      <c r="B18" s="19" t="s">
        <v>16</v>
      </c>
      <c r="C18" s="20" t="s">
        <v>71</v>
      </c>
      <c r="D18" s="19" t="s">
        <v>85</v>
      </c>
      <c r="E18" s="21">
        <v>25</v>
      </c>
      <c r="F18" s="22" t="s">
        <v>73</v>
      </c>
      <c r="G18" s="23">
        <v>12</v>
      </c>
      <c r="H18" s="19" t="s">
        <v>74</v>
      </c>
    </row>
    <row r="19" spans="1:8" ht="38" customHeight="1">
      <c r="A19" s="14" t="s">
        <v>15</v>
      </c>
      <c r="B19" s="14" t="s">
        <v>16</v>
      </c>
      <c r="C19" s="15" t="s">
        <v>71</v>
      </c>
      <c r="D19" s="14" t="s">
        <v>86</v>
      </c>
      <c r="E19" s="16">
        <v>1</v>
      </c>
      <c r="F19" s="17" t="s">
        <v>73</v>
      </c>
      <c r="G19" s="18">
        <v>12</v>
      </c>
      <c r="H19" s="14" t="s">
        <v>74</v>
      </c>
    </row>
    <row r="20" spans="1:8" ht="38" customHeight="1">
      <c r="A20" s="14" t="s">
        <v>15</v>
      </c>
      <c r="B20" s="14" t="s">
        <v>16</v>
      </c>
      <c r="C20" s="15" t="s">
        <v>71</v>
      </c>
      <c r="D20" s="14" t="s">
        <v>87</v>
      </c>
      <c r="E20" s="16">
        <v>1</v>
      </c>
      <c r="F20" s="17" t="s">
        <v>73</v>
      </c>
      <c r="G20" s="18">
        <v>12</v>
      </c>
      <c r="H20" s="14" t="s">
        <v>74</v>
      </c>
    </row>
    <row r="21" spans="1:8" ht="38" customHeight="1">
      <c r="A21" s="19" t="s">
        <v>15</v>
      </c>
      <c r="B21" s="19" t="s">
        <v>16</v>
      </c>
      <c r="C21" s="20" t="s">
        <v>71</v>
      </c>
      <c r="D21" s="19" t="s">
        <v>88</v>
      </c>
      <c r="E21" s="21">
        <v>9</v>
      </c>
      <c r="F21" s="22" t="s">
        <v>73</v>
      </c>
      <c r="G21" s="23">
        <v>12</v>
      </c>
      <c r="H21" s="19" t="s">
        <v>74</v>
      </c>
    </row>
    <row r="22" spans="1:8" ht="38" customHeight="1">
      <c r="A22" s="19" t="s">
        <v>15</v>
      </c>
      <c r="B22" s="19" t="s">
        <v>16</v>
      </c>
      <c r="C22" s="20" t="s">
        <v>71</v>
      </c>
      <c r="D22" s="19" t="s">
        <v>89</v>
      </c>
      <c r="E22" s="21">
        <v>1</v>
      </c>
      <c r="F22" s="22" t="s">
        <v>73</v>
      </c>
      <c r="G22" s="23">
        <v>12</v>
      </c>
      <c r="H22" s="19" t="s">
        <v>74</v>
      </c>
    </row>
    <row r="23" spans="1:8" ht="38" customHeight="1">
      <c r="A23" s="14" t="s">
        <v>15</v>
      </c>
      <c r="B23" s="14" t="s">
        <v>16</v>
      </c>
      <c r="C23" s="15" t="s">
        <v>71</v>
      </c>
      <c r="D23" s="14" t="s">
        <v>90</v>
      </c>
      <c r="E23" s="16">
        <v>1</v>
      </c>
      <c r="F23" s="17" t="s">
        <v>91</v>
      </c>
      <c r="G23" s="18">
        <v>12</v>
      </c>
      <c r="H23" s="14" t="s">
        <v>74</v>
      </c>
    </row>
    <row r="24" spans="1:8" ht="38" customHeight="1">
      <c r="A24" s="14" t="s">
        <v>18</v>
      </c>
      <c r="B24" s="14" t="s">
        <v>19</v>
      </c>
      <c r="C24" s="15" t="s">
        <v>92</v>
      </c>
      <c r="D24" s="14" t="s">
        <v>93</v>
      </c>
      <c r="E24" s="16">
        <v>1</v>
      </c>
      <c r="F24" s="17" t="s">
        <v>94</v>
      </c>
      <c r="G24" s="18">
        <v>12</v>
      </c>
      <c r="H24" s="14" t="s">
        <v>95</v>
      </c>
    </row>
    <row r="25" spans="1:8" ht="38" customHeight="1">
      <c r="A25" s="19" t="s">
        <v>18</v>
      </c>
      <c r="B25" s="19" t="s">
        <v>19</v>
      </c>
      <c r="C25" s="20" t="s">
        <v>96</v>
      </c>
      <c r="D25" s="19" t="s">
        <v>97</v>
      </c>
      <c r="E25" s="21">
        <v>2</v>
      </c>
      <c r="F25" s="22" t="s">
        <v>98</v>
      </c>
      <c r="G25" s="23">
        <v>12</v>
      </c>
      <c r="H25" s="19" t="s">
        <v>95</v>
      </c>
    </row>
    <row r="26" spans="1:8" ht="38" customHeight="1">
      <c r="A26" s="19" t="s">
        <v>18</v>
      </c>
      <c r="B26" s="19" t="s">
        <v>19</v>
      </c>
      <c r="C26" s="20" t="s">
        <v>99</v>
      </c>
      <c r="D26" s="19" t="s">
        <v>100</v>
      </c>
      <c r="E26" s="21">
        <v>1</v>
      </c>
      <c r="F26" s="22" t="s">
        <v>101</v>
      </c>
      <c r="G26" s="23">
        <v>12</v>
      </c>
      <c r="H26" s="19" t="s">
        <v>95</v>
      </c>
    </row>
    <row r="27" spans="1:8" ht="38" customHeight="1">
      <c r="A27" s="14" t="s">
        <v>18</v>
      </c>
      <c r="B27" s="14" t="s">
        <v>19</v>
      </c>
      <c r="C27" s="15" t="s">
        <v>102</v>
      </c>
      <c r="D27" s="14" t="s">
        <v>103</v>
      </c>
      <c r="E27" s="16">
        <v>1</v>
      </c>
      <c r="F27" s="17" t="s">
        <v>101</v>
      </c>
      <c r="G27" s="18">
        <v>12</v>
      </c>
      <c r="H27" s="14" t="s">
        <v>95</v>
      </c>
    </row>
    <row r="28" spans="1:8" ht="38" customHeight="1">
      <c r="A28" s="14" t="s">
        <v>20</v>
      </c>
      <c r="B28" s="14" t="s">
        <v>21</v>
      </c>
      <c r="C28" s="15" t="s">
        <v>104</v>
      </c>
      <c r="D28" s="14" t="s">
        <v>105</v>
      </c>
      <c r="E28" s="16">
        <v>1</v>
      </c>
      <c r="F28" s="17" t="s">
        <v>91</v>
      </c>
      <c r="G28" s="18">
        <v>12</v>
      </c>
      <c r="H28" s="14" t="s">
        <v>106</v>
      </c>
    </row>
    <row r="29" spans="1:8" ht="38" customHeight="1">
      <c r="A29" s="19" t="s">
        <v>20</v>
      </c>
      <c r="B29" s="19" t="s">
        <v>21</v>
      </c>
      <c r="C29" s="20" t="s">
        <v>107</v>
      </c>
      <c r="D29" s="19" t="s">
        <v>108</v>
      </c>
      <c r="E29" s="21">
        <v>1</v>
      </c>
      <c r="F29" s="22" t="s">
        <v>91</v>
      </c>
      <c r="G29" s="23">
        <v>12</v>
      </c>
      <c r="H29" s="19" t="s">
        <v>106</v>
      </c>
    </row>
    <row r="30" spans="1:8" ht="38" customHeight="1">
      <c r="A30" s="19" t="s">
        <v>23</v>
      </c>
      <c r="B30" s="19" t="s">
        <v>24</v>
      </c>
      <c r="C30" s="20" t="s">
        <v>109</v>
      </c>
      <c r="D30" s="19" t="s">
        <v>110</v>
      </c>
      <c r="E30" s="21">
        <v>130</v>
      </c>
      <c r="F30" s="22" t="s">
        <v>73</v>
      </c>
      <c r="G30" s="23">
        <v>12</v>
      </c>
      <c r="H30" s="19" t="s">
        <v>111</v>
      </c>
    </row>
    <row r="31" spans="1:8" ht="38" customHeight="1">
      <c r="A31" s="14" t="s">
        <v>26</v>
      </c>
      <c r="B31" s="14" t="s">
        <v>24</v>
      </c>
      <c r="C31" s="15" t="s">
        <v>112</v>
      </c>
      <c r="D31" s="14" t="s">
        <v>113</v>
      </c>
      <c r="E31" s="16">
        <v>2150</v>
      </c>
      <c r="F31" s="17" t="s">
        <v>73</v>
      </c>
      <c r="G31" s="18">
        <v>36</v>
      </c>
      <c r="H31" s="14" t="s">
        <v>111</v>
      </c>
    </row>
    <row r="32" spans="1:8" ht="38" customHeight="1">
      <c r="A32" s="14" t="s">
        <v>28</v>
      </c>
      <c r="B32" s="14" t="s">
        <v>29</v>
      </c>
      <c r="C32" s="31" t="s">
        <v>114</v>
      </c>
      <c r="D32" s="14" t="s">
        <v>115</v>
      </c>
      <c r="E32" s="16">
        <v>15</v>
      </c>
      <c r="F32" s="17" t="s">
        <v>73</v>
      </c>
      <c r="G32" s="18">
        <v>12</v>
      </c>
      <c r="H32" s="14" t="s">
        <v>116</v>
      </c>
    </row>
    <row r="33" spans="1:8" ht="38" customHeight="1">
      <c r="A33" s="19" t="s">
        <v>28</v>
      </c>
      <c r="B33" s="19" t="s">
        <v>29</v>
      </c>
      <c r="C33" s="32" t="s">
        <v>117</v>
      </c>
      <c r="D33" s="19" t="s">
        <v>118</v>
      </c>
      <c r="E33" s="21">
        <v>135</v>
      </c>
      <c r="F33" s="22" t="s">
        <v>73</v>
      </c>
      <c r="G33" s="23">
        <v>12</v>
      </c>
      <c r="H33" s="19" t="s">
        <v>116</v>
      </c>
    </row>
    <row r="34" spans="1:8" ht="38" customHeight="1">
      <c r="A34" s="19" t="s">
        <v>28</v>
      </c>
      <c r="B34" s="19" t="s">
        <v>29</v>
      </c>
      <c r="C34" s="32" t="s">
        <v>119</v>
      </c>
      <c r="D34" s="19" t="s">
        <v>120</v>
      </c>
      <c r="E34" s="21">
        <v>25</v>
      </c>
      <c r="F34" s="22" t="s">
        <v>121</v>
      </c>
      <c r="G34" s="23">
        <v>12</v>
      </c>
      <c r="H34" s="19" t="s">
        <v>116</v>
      </c>
    </row>
    <row r="35" spans="1:8" ht="38" customHeight="1">
      <c r="A35" s="14" t="s">
        <v>28</v>
      </c>
      <c r="B35" s="14" t="s">
        <v>29</v>
      </c>
      <c r="C35" s="31" t="s">
        <v>122</v>
      </c>
      <c r="D35" s="14" t="s">
        <v>123</v>
      </c>
      <c r="E35" s="16">
        <v>1</v>
      </c>
      <c r="F35" s="17" t="s">
        <v>101</v>
      </c>
      <c r="G35" s="18">
        <v>12</v>
      </c>
      <c r="H35" s="14" t="s">
        <v>116</v>
      </c>
    </row>
    <row r="36" spans="1:8" ht="38" customHeight="1">
      <c r="A36" s="14" t="s">
        <v>30</v>
      </c>
      <c r="B36" s="14" t="s">
        <v>31</v>
      </c>
      <c r="C36" s="15" t="s">
        <v>124</v>
      </c>
      <c r="D36" s="14" t="s">
        <v>125</v>
      </c>
      <c r="E36" s="16">
        <v>1400</v>
      </c>
      <c r="F36" s="17" t="s">
        <v>126</v>
      </c>
      <c r="G36" s="18">
        <v>12</v>
      </c>
      <c r="H36" s="14" t="s">
        <v>106</v>
      </c>
    </row>
    <row r="37" spans="1:8" ht="38" customHeight="1">
      <c r="A37" s="19" t="s">
        <v>30</v>
      </c>
      <c r="B37" s="19" t="s">
        <v>31</v>
      </c>
      <c r="C37" s="20" t="s">
        <v>127</v>
      </c>
      <c r="D37" s="19" t="s">
        <v>128</v>
      </c>
      <c r="E37" s="21">
        <v>1</v>
      </c>
      <c r="F37" s="22" t="s">
        <v>129</v>
      </c>
      <c r="G37" s="23">
        <v>12</v>
      </c>
      <c r="H37" s="19" t="s">
        <v>106</v>
      </c>
    </row>
  </sheetData>
  <mergeCells count="2">
    <mergeCell ref="A1:H2"/>
    <mergeCell ref="A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0"/>
  <sheetViews>
    <sheetView showGridLines="0" workbookViewId="0">
      <selection activeCell="O11" sqref="O11"/>
    </sheetView>
  </sheetViews>
  <sheetFormatPr baseColWidth="10" defaultColWidth="8.83203125" defaultRowHeight="14"/>
  <cols>
    <col min="1" max="1" width="31" customWidth="1"/>
    <col min="2" max="9" width="17" customWidth="1"/>
  </cols>
  <sheetData>
    <row r="1" spans="1:9">
      <c r="A1" s="47" t="s">
        <v>130</v>
      </c>
      <c r="B1" s="47" t="s">
        <v>130</v>
      </c>
      <c r="C1" s="47" t="s">
        <v>130</v>
      </c>
      <c r="D1" s="47" t="s">
        <v>130</v>
      </c>
      <c r="E1" s="47" t="s">
        <v>130</v>
      </c>
      <c r="F1" s="47" t="s">
        <v>130</v>
      </c>
      <c r="G1" s="47" t="s">
        <v>130</v>
      </c>
      <c r="H1" s="47" t="s">
        <v>130</v>
      </c>
      <c r="I1" s="47" t="s">
        <v>130</v>
      </c>
    </row>
    <row r="2" spans="1:9">
      <c r="A2" s="47" t="s">
        <v>130</v>
      </c>
      <c r="B2" s="47" t="s">
        <v>130</v>
      </c>
      <c r="C2" s="47" t="s">
        <v>130</v>
      </c>
      <c r="D2" s="47" t="s">
        <v>130</v>
      </c>
      <c r="E2" s="47" t="s">
        <v>130</v>
      </c>
      <c r="F2" s="47" t="s">
        <v>130</v>
      </c>
      <c r="G2" s="47" t="s">
        <v>130</v>
      </c>
      <c r="H2" s="47" t="s">
        <v>130</v>
      </c>
      <c r="I2" s="47" t="s">
        <v>130</v>
      </c>
    </row>
    <row r="3" spans="1:9" ht="15">
      <c r="A3" s="2"/>
      <c r="B3" s="2"/>
      <c r="C3" s="2"/>
      <c r="D3" s="2"/>
      <c r="E3" s="2"/>
      <c r="F3" s="2"/>
      <c r="G3" s="2"/>
      <c r="H3" s="2"/>
      <c r="I3" s="2"/>
    </row>
    <row r="4" spans="1:9" ht="15">
      <c r="A4" s="49" t="s">
        <v>131</v>
      </c>
      <c r="B4" s="49" t="s">
        <v>131</v>
      </c>
      <c r="C4" s="49" t="s">
        <v>131</v>
      </c>
      <c r="D4" s="49" t="s">
        <v>131</v>
      </c>
      <c r="E4" s="49" t="s">
        <v>131</v>
      </c>
      <c r="F4" s="49" t="s">
        <v>131</v>
      </c>
      <c r="G4" s="49" t="s">
        <v>131</v>
      </c>
      <c r="H4" s="49" t="s">
        <v>131</v>
      </c>
      <c r="I4" s="49" t="s">
        <v>131</v>
      </c>
    </row>
    <row r="5" spans="1:9" ht="43" customHeight="1">
      <c r="A5" s="24" t="s">
        <v>132</v>
      </c>
      <c r="B5" s="75" t="s">
        <v>133</v>
      </c>
      <c r="C5" s="75"/>
      <c r="D5" s="75"/>
      <c r="E5" s="75"/>
      <c r="F5" s="75"/>
      <c r="G5" s="75"/>
      <c r="H5" s="75"/>
      <c r="I5" s="76"/>
    </row>
    <row r="6" spans="1:9" ht="43" customHeight="1">
      <c r="A6" s="25" t="s">
        <v>134</v>
      </c>
      <c r="B6" s="77" t="s">
        <v>135</v>
      </c>
      <c r="C6" s="77"/>
      <c r="D6" s="77"/>
      <c r="E6" s="77"/>
      <c r="F6" s="77"/>
      <c r="G6" s="77"/>
      <c r="H6" s="77"/>
      <c r="I6" s="78"/>
    </row>
    <row r="7" spans="1:9" ht="43" customHeight="1">
      <c r="A7" s="24" t="s">
        <v>136</v>
      </c>
      <c r="B7" s="75" t="s">
        <v>137</v>
      </c>
      <c r="C7" s="75"/>
      <c r="D7" s="75"/>
      <c r="E7" s="75"/>
      <c r="F7" s="75"/>
      <c r="G7" s="75"/>
      <c r="H7" s="75"/>
      <c r="I7" s="76"/>
    </row>
    <row r="8" spans="1:9" ht="59" customHeight="1">
      <c r="A8" s="25" t="s">
        <v>138</v>
      </c>
      <c r="B8" s="77" t="s">
        <v>222</v>
      </c>
      <c r="C8" s="77"/>
      <c r="D8" s="77"/>
      <c r="E8" s="77"/>
      <c r="F8" s="77"/>
      <c r="G8" s="77"/>
      <c r="H8" s="77"/>
      <c r="I8" s="78"/>
    </row>
    <row r="9" spans="1:9" ht="43" customHeight="1">
      <c r="A9" s="24" t="s">
        <v>139</v>
      </c>
      <c r="B9" s="75" t="s">
        <v>140</v>
      </c>
      <c r="C9" s="75"/>
      <c r="D9" s="75"/>
      <c r="E9" s="75"/>
      <c r="F9" s="75"/>
      <c r="G9" s="75"/>
      <c r="H9" s="75"/>
      <c r="I9" s="76"/>
    </row>
    <row r="10" spans="1:9" ht="15">
      <c r="A10" s="2"/>
      <c r="B10" s="2"/>
      <c r="C10" s="2"/>
      <c r="D10" s="2"/>
      <c r="E10" s="2"/>
      <c r="F10" s="2"/>
      <c r="G10" s="2"/>
      <c r="H10" s="2"/>
      <c r="I10" s="2"/>
    </row>
    <row r="11" spans="1:9" ht="15">
      <c r="A11" s="49" t="s">
        <v>141</v>
      </c>
      <c r="B11" s="49" t="s">
        <v>141</v>
      </c>
      <c r="C11" s="49" t="s">
        <v>141</v>
      </c>
      <c r="D11" s="49" t="s">
        <v>141</v>
      </c>
      <c r="E11" s="49" t="s">
        <v>141</v>
      </c>
      <c r="F11" s="49" t="s">
        <v>141</v>
      </c>
      <c r="G11" s="49" t="s">
        <v>141</v>
      </c>
      <c r="H11" s="49" t="s">
        <v>141</v>
      </c>
      <c r="I11" s="49" t="s">
        <v>141</v>
      </c>
    </row>
    <row r="12" spans="1:9" ht="43" customHeight="1">
      <c r="A12" s="25" t="s">
        <v>142</v>
      </c>
      <c r="B12" s="77" t="s">
        <v>143</v>
      </c>
      <c r="C12" s="77"/>
      <c r="D12" s="77"/>
      <c r="E12" s="77"/>
      <c r="F12" s="77"/>
      <c r="G12" s="77"/>
      <c r="H12" s="77"/>
      <c r="I12" s="78"/>
    </row>
    <row r="13" spans="1:9" ht="43" customHeight="1">
      <c r="A13" s="24" t="s">
        <v>144</v>
      </c>
      <c r="B13" s="75" t="s">
        <v>145</v>
      </c>
      <c r="C13" s="75"/>
      <c r="D13" s="75"/>
      <c r="E13" s="75"/>
      <c r="F13" s="75"/>
      <c r="G13" s="75"/>
      <c r="H13" s="75"/>
      <c r="I13" s="76"/>
    </row>
    <row r="14" spans="1:9" ht="43" customHeight="1">
      <c r="A14" s="25" t="s">
        <v>146</v>
      </c>
      <c r="B14" s="77" t="s">
        <v>147</v>
      </c>
      <c r="C14" s="77"/>
      <c r="D14" s="77"/>
      <c r="E14" s="77"/>
      <c r="F14" s="77"/>
      <c r="G14" s="77"/>
      <c r="H14" s="77"/>
      <c r="I14" s="78"/>
    </row>
    <row r="15" spans="1:9" ht="43" customHeight="1">
      <c r="A15" s="24" t="s">
        <v>148</v>
      </c>
      <c r="B15" s="75" t="s">
        <v>149</v>
      </c>
      <c r="C15" s="75"/>
      <c r="D15" s="75"/>
      <c r="E15" s="75"/>
      <c r="F15" s="75"/>
      <c r="G15" s="75"/>
      <c r="H15" s="75"/>
      <c r="I15" s="76"/>
    </row>
    <row r="16" spans="1:9" ht="15">
      <c r="A16" s="2"/>
      <c r="B16" s="2"/>
      <c r="C16" s="2"/>
      <c r="D16" s="2"/>
      <c r="E16" s="2"/>
      <c r="F16" s="2"/>
      <c r="G16" s="2"/>
      <c r="H16" s="2"/>
      <c r="I16" s="2"/>
    </row>
    <row r="17" spans="1:9" ht="15">
      <c r="A17" s="49" t="s">
        <v>150</v>
      </c>
      <c r="B17" s="49" t="s">
        <v>150</v>
      </c>
      <c r="C17" s="49" t="s">
        <v>150</v>
      </c>
      <c r="D17" s="49" t="s">
        <v>150</v>
      </c>
      <c r="E17" s="49" t="s">
        <v>150</v>
      </c>
      <c r="F17" s="49" t="s">
        <v>150</v>
      </c>
      <c r="G17" s="49" t="s">
        <v>150</v>
      </c>
      <c r="H17" s="49" t="s">
        <v>150</v>
      </c>
      <c r="I17" s="49" t="s">
        <v>150</v>
      </c>
    </row>
    <row r="18" spans="1:9" ht="43" customHeight="1">
      <c r="A18" s="25" t="s">
        <v>151</v>
      </c>
      <c r="B18" s="77" t="s">
        <v>152</v>
      </c>
      <c r="C18" s="77"/>
      <c r="D18" s="77"/>
      <c r="E18" s="77"/>
      <c r="F18" s="77"/>
      <c r="G18" s="77"/>
      <c r="H18" s="77"/>
      <c r="I18" s="78"/>
    </row>
    <row r="19" spans="1:9" ht="43" customHeight="1">
      <c r="A19" s="24" t="s">
        <v>153</v>
      </c>
      <c r="B19" s="75" t="s">
        <v>154</v>
      </c>
      <c r="C19" s="75"/>
      <c r="D19" s="75"/>
      <c r="E19" s="75"/>
      <c r="F19" s="75"/>
      <c r="G19" s="75"/>
      <c r="H19" s="75"/>
      <c r="I19" s="76"/>
    </row>
    <row r="20" spans="1:9" ht="43" customHeight="1">
      <c r="A20" s="25" t="s">
        <v>155</v>
      </c>
      <c r="B20" s="77" t="s">
        <v>156</v>
      </c>
      <c r="C20" s="77"/>
      <c r="D20" s="77"/>
      <c r="E20" s="77"/>
      <c r="F20" s="77"/>
      <c r="G20" s="77"/>
      <c r="H20" s="77"/>
      <c r="I20" s="78"/>
    </row>
    <row r="21" spans="1:9" ht="43" customHeight="1">
      <c r="A21" s="24" t="s">
        <v>157</v>
      </c>
      <c r="B21" s="75" t="s">
        <v>158</v>
      </c>
      <c r="C21" s="75"/>
      <c r="D21" s="75"/>
      <c r="E21" s="75"/>
      <c r="F21" s="75"/>
      <c r="G21" s="75"/>
      <c r="H21" s="75"/>
      <c r="I21" s="76"/>
    </row>
    <row r="22" spans="1:9" ht="43" customHeight="1">
      <c r="A22" s="25" t="s">
        <v>159</v>
      </c>
      <c r="B22" s="77" t="s">
        <v>160</v>
      </c>
      <c r="C22" s="77"/>
      <c r="D22" s="77"/>
      <c r="E22" s="77"/>
      <c r="F22" s="77"/>
      <c r="G22" s="77"/>
      <c r="H22" s="77"/>
      <c r="I22" s="78"/>
    </row>
    <row r="23" spans="1:9" ht="15">
      <c r="A23" s="2"/>
      <c r="B23" s="2"/>
      <c r="C23" s="2"/>
      <c r="D23" s="2"/>
      <c r="E23" s="2"/>
      <c r="F23" s="2"/>
      <c r="G23" s="2"/>
      <c r="H23" s="2"/>
      <c r="I23" s="2"/>
    </row>
    <row r="24" spans="1:9" ht="15">
      <c r="A24" s="49" t="s">
        <v>161</v>
      </c>
      <c r="B24" s="49" t="s">
        <v>161</v>
      </c>
      <c r="C24" s="49" t="s">
        <v>161</v>
      </c>
      <c r="D24" s="49" t="s">
        <v>161</v>
      </c>
      <c r="E24" s="49" t="s">
        <v>161</v>
      </c>
      <c r="F24" s="49" t="s">
        <v>161</v>
      </c>
      <c r="G24" s="49" t="s">
        <v>161</v>
      </c>
      <c r="H24" s="49" t="s">
        <v>161</v>
      </c>
      <c r="I24" s="49" t="s">
        <v>161</v>
      </c>
    </row>
    <row r="25" spans="1:9" ht="43" customHeight="1">
      <c r="A25" s="25" t="s">
        <v>162</v>
      </c>
      <c r="B25" s="77" t="s">
        <v>163</v>
      </c>
      <c r="C25" s="77"/>
      <c r="D25" s="77"/>
      <c r="E25" s="77"/>
      <c r="F25" s="77"/>
      <c r="G25" s="77"/>
      <c r="H25" s="77"/>
      <c r="I25" s="78"/>
    </row>
    <row r="26" spans="1:9" ht="43" customHeight="1">
      <c r="A26" s="26" t="s">
        <v>164</v>
      </c>
      <c r="B26" s="79" t="s">
        <v>165</v>
      </c>
      <c r="C26" s="79"/>
      <c r="D26" s="79"/>
      <c r="E26" s="79"/>
      <c r="F26" s="79"/>
      <c r="G26" s="79"/>
      <c r="H26" s="79"/>
      <c r="I26" s="80"/>
    </row>
    <row r="27" spans="1:9" ht="43" customHeight="1">
      <c r="A27" s="25" t="s">
        <v>166</v>
      </c>
      <c r="B27" s="77" t="s">
        <v>167</v>
      </c>
      <c r="C27" s="77"/>
      <c r="D27" s="77"/>
      <c r="E27" s="77"/>
      <c r="F27" s="77"/>
      <c r="G27" s="77"/>
      <c r="H27" s="77"/>
      <c r="I27" s="78"/>
    </row>
    <row r="28" spans="1:9" ht="43" customHeight="1">
      <c r="A28" s="24" t="s">
        <v>168</v>
      </c>
      <c r="B28" s="75" t="s">
        <v>169</v>
      </c>
      <c r="C28" s="75"/>
      <c r="D28" s="75"/>
      <c r="E28" s="75"/>
      <c r="F28" s="75"/>
      <c r="G28" s="75"/>
      <c r="H28" s="75"/>
      <c r="I28" s="76"/>
    </row>
    <row r="29" spans="1:9" ht="15">
      <c r="A29" s="2"/>
      <c r="B29" s="2"/>
      <c r="C29" s="2"/>
      <c r="D29" s="2"/>
      <c r="E29" s="2"/>
      <c r="F29" s="2"/>
      <c r="G29" s="2"/>
      <c r="H29" s="2"/>
      <c r="I29" s="2"/>
    </row>
    <row r="30" spans="1:9" ht="15">
      <c r="A30" s="49" t="s">
        <v>170</v>
      </c>
      <c r="B30" s="49" t="s">
        <v>171</v>
      </c>
      <c r="C30" s="49" t="s">
        <v>170</v>
      </c>
      <c r="D30" s="49" t="s">
        <v>170</v>
      </c>
      <c r="E30" s="49" t="s">
        <v>170</v>
      </c>
      <c r="F30" s="49" t="s">
        <v>170</v>
      </c>
      <c r="G30" s="49" t="s">
        <v>170</v>
      </c>
      <c r="H30" s="49" t="s">
        <v>170</v>
      </c>
      <c r="I30" s="49" t="s">
        <v>170</v>
      </c>
    </row>
    <row r="31" spans="1:9" ht="43" customHeight="1">
      <c r="A31" s="25" t="s">
        <v>172</v>
      </c>
      <c r="B31" s="77" t="s">
        <v>173</v>
      </c>
      <c r="C31" s="77"/>
      <c r="D31" s="77"/>
      <c r="E31" s="77"/>
      <c r="F31" s="77"/>
      <c r="G31" s="77"/>
      <c r="H31" s="77"/>
      <c r="I31" s="78"/>
    </row>
    <row r="32" spans="1:9" ht="43" customHeight="1">
      <c r="A32" s="24" t="s">
        <v>174</v>
      </c>
      <c r="B32" s="75" t="s">
        <v>175</v>
      </c>
      <c r="C32" s="75"/>
      <c r="D32" s="75"/>
      <c r="E32" s="75"/>
      <c r="F32" s="75"/>
      <c r="G32" s="75"/>
      <c r="H32" s="75"/>
      <c r="I32" s="76"/>
    </row>
    <row r="33" spans="1:9" ht="43" customHeight="1">
      <c r="A33" s="25" t="s">
        <v>176</v>
      </c>
      <c r="B33" s="77" t="s">
        <v>177</v>
      </c>
      <c r="C33" s="77"/>
      <c r="D33" s="77"/>
      <c r="E33" s="77"/>
      <c r="F33" s="77"/>
      <c r="G33" s="77"/>
      <c r="H33" s="77"/>
      <c r="I33" s="78"/>
    </row>
    <row r="34" spans="1:9" ht="43" customHeight="1">
      <c r="A34" s="24" t="s">
        <v>178</v>
      </c>
      <c r="B34" s="75" t="s">
        <v>179</v>
      </c>
      <c r="C34" s="75"/>
      <c r="D34" s="75"/>
      <c r="E34" s="75"/>
      <c r="F34" s="75"/>
      <c r="G34" s="75"/>
      <c r="H34" s="75"/>
      <c r="I34" s="76"/>
    </row>
    <row r="35" spans="1:9" ht="43" customHeight="1">
      <c r="A35" s="25" t="s">
        <v>180</v>
      </c>
      <c r="B35" s="77" t="s">
        <v>181</v>
      </c>
      <c r="C35" s="77"/>
      <c r="D35" s="77"/>
      <c r="E35" s="77"/>
      <c r="F35" s="77"/>
      <c r="G35" s="77"/>
      <c r="H35" s="77"/>
      <c r="I35" s="78"/>
    </row>
    <row r="36" spans="1:9" ht="15">
      <c r="A36" s="2"/>
      <c r="B36" s="2"/>
      <c r="C36" s="2"/>
      <c r="D36" s="2"/>
      <c r="E36" s="2"/>
      <c r="F36" s="2"/>
      <c r="G36" s="2"/>
      <c r="H36" s="2"/>
      <c r="I36" s="2"/>
    </row>
    <row r="37" spans="1:9" ht="15">
      <c r="A37" s="49" t="s">
        <v>182</v>
      </c>
      <c r="B37" s="49" t="s">
        <v>182</v>
      </c>
      <c r="C37" s="49" t="s">
        <v>182</v>
      </c>
      <c r="D37" s="49" t="s">
        <v>182</v>
      </c>
      <c r="E37" s="49" t="s">
        <v>182</v>
      </c>
      <c r="F37" s="49" t="s">
        <v>182</v>
      </c>
      <c r="G37" s="49" t="s">
        <v>182</v>
      </c>
      <c r="H37" s="49" t="s">
        <v>182</v>
      </c>
      <c r="I37" s="49" t="s">
        <v>182</v>
      </c>
    </row>
    <row r="38" spans="1:9" ht="43" customHeight="1">
      <c r="A38" s="24" t="s">
        <v>183</v>
      </c>
      <c r="B38" s="75" t="s">
        <v>184</v>
      </c>
      <c r="C38" s="75"/>
      <c r="D38" s="75"/>
      <c r="E38" s="75"/>
      <c r="F38" s="75"/>
      <c r="G38" s="75"/>
      <c r="H38" s="75"/>
      <c r="I38" s="76"/>
    </row>
    <row r="39" spans="1:9" ht="43" customHeight="1">
      <c r="A39" s="25" t="s">
        <v>185</v>
      </c>
      <c r="B39" s="77" t="s">
        <v>186</v>
      </c>
      <c r="C39" s="77"/>
      <c r="D39" s="77"/>
      <c r="E39" s="77"/>
      <c r="F39" s="77"/>
      <c r="G39" s="77"/>
      <c r="H39" s="77"/>
      <c r="I39" s="78"/>
    </row>
    <row r="40" spans="1:9" ht="43" customHeight="1">
      <c r="A40" s="24" t="s">
        <v>187</v>
      </c>
      <c r="B40" s="75" t="s">
        <v>188</v>
      </c>
      <c r="C40" s="75"/>
      <c r="D40" s="75"/>
      <c r="E40" s="75"/>
      <c r="F40" s="75"/>
      <c r="G40" s="75"/>
      <c r="H40" s="75"/>
      <c r="I40" s="76"/>
    </row>
    <row r="41" spans="1:9" ht="43" customHeight="1">
      <c r="A41" s="25" t="s">
        <v>189</v>
      </c>
      <c r="B41" s="77" t="s">
        <v>190</v>
      </c>
      <c r="C41" s="77"/>
      <c r="D41" s="77"/>
      <c r="E41" s="77"/>
      <c r="F41" s="77"/>
      <c r="G41" s="77"/>
      <c r="H41" s="77"/>
      <c r="I41" s="78"/>
    </row>
    <row r="42" spans="1:9" ht="15">
      <c r="A42" s="2"/>
      <c r="B42" s="2"/>
      <c r="C42" s="2"/>
      <c r="D42" s="2"/>
      <c r="E42" s="2"/>
      <c r="F42" s="2"/>
      <c r="G42" s="2"/>
      <c r="H42" s="2"/>
      <c r="I42" s="2"/>
    </row>
    <row r="43" spans="1:9" ht="15">
      <c r="A43" s="2"/>
      <c r="B43" s="2"/>
      <c r="C43" s="2"/>
      <c r="D43" s="2"/>
      <c r="E43" s="2"/>
      <c r="F43" s="2"/>
      <c r="G43" s="2"/>
      <c r="H43" s="2"/>
      <c r="I43" s="2"/>
    </row>
    <row r="44" spans="1:9" ht="15">
      <c r="A44" s="2"/>
      <c r="B44" s="2"/>
      <c r="C44" s="2"/>
      <c r="D44" s="2"/>
      <c r="E44" s="2"/>
      <c r="F44" s="2"/>
      <c r="G44" s="2"/>
      <c r="H44" s="2"/>
      <c r="I44" s="2"/>
    </row>
    <row r="45" spans="1:9" ht="15">
      <c r="A45" s="2"/>
      <c r="B45" s="2"/>
      <c r="C45" s="2"/>
      <c r="D45" s="2"/>
      <c r="E45" s="2"/>
      <c r="F45" s="2"/>
      <c r="G45" s="2"/>
      <c r="H45" s="2"/>
      <c r="I45" s="2"/>
    </row>
    <row r="46" spans="1:9" ht="15">
      <c r="A46" s="2"/>
      <c r="B46" s="2"/>
      <c r="C46" s="2"/>
      <c r="D46" s="2"/>
      <c r="E46" s="2"/>
      <c r="F46" s="2"/>
      <c r="G46" s="2"/>
      <c r="H46" s="2"/>
      <c r="I46" s="2"/>
    </row>
    <row r="47" spans="1:9" ht="15">
      <c r="A47" s="2"/>
      <c r="B47" s="2"/>
      <c r="C47" s="2"/>
      <c r="D47" s="2"/>
      <c r="E47" s="2"/>
      <c r="F47" s="2"/>
      <c r="G47" s="2"/>
      <c r="H47" s="2"/>
      <c r="I47" s="2"/>
    </row>
    <row r="48" spans="1:9" ht="15">
      <c r="A48" s="2"/>
      <c r="B48" s="2"/>
      <c r="C48" s="2"/>
      <c r="D48" s="2"/>
      <c r="E48" s="2"/>
      <c r="F48" s="2"/>
      <c r="G48" s="2"/>
      <c r="H48" s="2"/>
      <c r="I48" s="2"/>
    </row>
    <row r="49" spans="1:9" ht="15">
      <c r="A49" s="2"/>
      <c r="B49" s="2"/>
      <c r="C49" s="2"/>
      <c r="D49" s="2"/>
      <c r="E49" s="2"/>
      <c r="F49" s="2"/>
      <c r="G49" s="2"/>
      <c r="H49" s="2"/>
      <c r="I49" s="2"/>
    </row>
    <row r="50" spans="1:9" ht="15">
      <c r="A50" s="2"/>
      <c r="B50" s="2"/>
      <c r="C50" s="2"/>
      <c r="D50" s="2"/>
      <c r="E50" s="2"/>
      <c r="F50" s="2"/>
      <c r="G50" s="2"/>
      <c r="H50" s="2"/>
      <c r="I50" s="2"/>
    </row>
    <row r="51" spans="1:9" ht="15">
      <c r="A51" s="2"/>
      <c r="B51" s="2"/>
      <c r="C51" s="2"/>
      <c r="D51" s="2"/>
      <c r="E51" s="2"/>
      <c r="F51" s="2"/>
      <c r="G51" s="2"/>
      <c r="H51" s="2"/>
      <c r="I51" s="2"/>
    </row>
    <row r="52" spans="1:9" ht="15">
      <c r="A52" s="2"/>
      <c r="B52" s="2"/>
      <c r="C52" s="2"/>
      <c r="D52" s="2"/>
      <c r="E52" s="2"/>
      <c r="F52" s="2"/>
      <c r="G52" s="2"/>
      <c r="H52" s="2"/>
      <c r="I52" s="2"/>
    </row>
    <row r="53" spans="1:9" ht="15">
      <c r="A53" s="2"/>
      <c r="B53" s="2"/>
      <c r="C53" s="2"/>
      <c r="D53" s="2"/>
      <c r="E53" s="2"/>
      <c r="F53" s="2"/>
      <c r="G53" s="2"/>
      <c r="H53" s="2"/>
      <c r="I53" s="2"/>
    </row>
    <row r="54" spans="1:9" ht="15">
      <c r="A54" s="2"/>
      <c r="B54" s="2"/>
      <c r="C54" s="2"/>
      <c r="D54" s="2"/>
      <c r="E54" s="2"/>
      <c r="F54" s="2"/>
      <c r="G54" s="2"/>
      <c r="H54" s="2"/>
      <c r="I54" s="2"/>
    </row>
    <row r="55" spans="1:9" ht="15">
      <c r="A55" s="2"/>
      <c r="B55" s="2"/>
      <c r="C55" s="2"/>
      <c r="D55" s="2"/>
      <c r="E55" s="2"/>
      <c r="F55" s="2"/>
      <c r="G55" s="2"/>
      <c r="H55" s="2"/>
      <c r="I55" s="2"/>
    </row>
    <row r="56" spans="1:9" ht="15">
      <c r="A56" s="2"/>
      <c r="B56" s="2"/>
      <c r="C56" s="2"/>
      <c r="D56" s="2"/>
      <c r="E56" s="2"/>
      <c r="F56" s="2"/>
      <c r="G56" s="2"/>
      <c r="H56" s="2"/>
      <c r="I56" s="2"/>
    </row>
    <row r="57" spans="1:9" ht="15">
      <c r="A57" s="2"/>
      <c r="B57" s="2"/>
      <c r="C57" s="2"/>
      <c r="D57" s="2"/>
      <c r="E57" s="2"/>
      <c r="F57" s="2"/>
      <c r="G57" s="2"/>
      <c r="H57" s="2"/>
      <c r="I57" s="2"/>
    </row>
    <row r="58" spans="1:9" ht="15">
      <c r="A58" s="2"/>
      <c r="B58" s="2"/>
      <c r="C58" s="2"/>
      <c r="D58" s="2"/>
      <c r="E58" s="2"/>
      <c r="F58" s="2"/>
      <c r="G58" s="2"/>
      <c r="H58" s="2"/>
      <c r="I58" s="2"/>
    </row>
    <row r="59" spans="1:9" ht="15">
      <c r="A59" s="2"/>
      <c r="B59" s="2"/>
      <c r="C59" s="2"/>
      <c r="D59" s="2"/>
      <c r="E59" s="2"/>
      <c r="F59" s="2"/>
      <c r="G59" s="2"/>
      <c r="H59" s="2"/>
      <c r="I59" s="2"/>
    </row>
    <row r="60" spans="1:9" ht="15">
      <c r="A60" s="2"/>
      <c r="B60" s="2"/>
      <c r="C60" s="2"/>
      <c r="D60" s="2"/>
      <c r="E60" s="2"/>
      <c r="F60" s="2"/>
      <c r="G60" s="2"/>
      <c r="H60" s="2"/>
      <c r="I60" s="2"/>
    </row>
  </sheetData>
  <mergeCells count="34">
    <mergeCell ref="B38:I38"/>
    <mergeCell ref="B39:I39"/>
    <mergeCell ref="B40:I40"/>
    <mergeCell ref="B41:I41"/>
    <mergeCell ref="B32:I32"/>
    <mergeCell ref="B33:I33"/>
    <mergeCell ref="B34:I34"/>
    <mergeCell ref="B35:I35"/>
    <mergeCell ref="A37:I37"/>
    <mergeCell ref="B26:I26"/>
    <mergeCell ref="B27:I27"/>
    <mergeCell ref="B28:I28"/>
    <mergeCell ref="A30:I30"/>
    <mergeCell ref="B31:I31"/>
    <mergeCell ref="B20:I20"/>
    <mergeCell ref="B21:I21"/>
    <mergeCell ref="B22:I22"/>
    <mergeCell ref="A24:I24"/>
    <mergeCell ref="B25:I25"/>
    <mergeCell ref="B14:I14"/>
    <mergeCell ref="B15:I15"/>
    <mergeCell ref="A17:I17"/>
    <mergeCell ref="B18:I18"/>
    <mergeCell ref="B19:I19"/>
    <mergeCell ref="B8:I8"/>
    <mergeCell ref="B9:I9"/>
    <mergeCell ref="A11:I11"/>
    <mergeCell ref="B12:I12"/>
    <mergeCell ref="B13:I13"/>
    <mergeCell ref="A1:I2"/>
    <mergeCell ref="A4:I4"/>
    <mergeCell ref="B5:I5"/>
    <mergeCell ref="B6:I6"/>
    <mergeCell ref="B7:I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1"/>
  <sheetViews>
    <sheetView showGridLines="0" workbookViewId="0">
      <selection activeCell="A19" sqref="A19"/>
    </sheetView>
  </sheetViews>
  <sheetFormatPr baseColWidth="10" defaultColWidth="8.83203125" defaultRowHeight="14"/>
  <cols>
    <col min="1" max="1" width="38" customWidth="1"/>
    <col min="2" max="2" width="25" customWidth="1"/>
    <col min="3" max="3" width="52" customWidth="1"/>
  </cols>
  <sheetData>
    <row r="1" spans="1:3">
      <c r="A1" s="47" t="s">
        <v>191</v>
      </c>
      <c r="B1" s="47" t="s">
        <v>191</v>
      </c>
      <c r="C1" s="47" t="s">
        <v>191</v>
      </c>
    </row>
    <row r="2" spans="1:3">
      <c r="A2" s="47" t="s">
        <v>191</v>
      </c>
      <c r="B2" s="47" t="s">
        <v>191</v>
      </c>
      <c r="C2" s="47" t="s">
        <v>191</v>
      </c>
    </row>
    <row r="3" spans="1:3" ht="15">
      <c r="A3" s="2"/>
      <c r="B3" s="2"/>
      <c r="C3" s="2"/>
    </row>
    <row r="4" spans="1:3" ht="15">
      <c r="A4" s="48" t="s">
        <v>192</v>
      </c>
      <c r="B4" s="48"/>
      <c r="C4" s="48"/>
    </row>
    <row r="5" spans="1:3" ht="15">
      <c r="A5" s="2"/>
      <c r="B5" s="2"/>
      <c r="C5" s="2"/>
    </row>
    <row r="6" spans="1:3" ht="15">
      <c r="A6" s="28" t="s">
        <v>193</v>
      </c>
      <c r="B6" s="5" t="str">
        <f>IF(Prijsinvulformulier!B6="","",Prijsinvulformulier!B6)</f>
        <v/>
      </c>
      <c r="C6" s="2"/>
    </row>
    <row r="7" spans="1:3" ht="15">
      <c r="A7" s="28" t="s">
        <v>194</v>
      </c>
      <c r="B7" s="9" t="str">
        <f>IF(Prijsinvulformulier!I28="","",Prijsinvulformulier!I28)</f>
        <v>BIJLAGE 3 – PRIJSINVULFORMULIER SOFTWAREBROKER</v>
      </c>
      <c r="C7" s="2"/>
    </row>
    <row r="8" spans="1:3" ht="15">
      <c r="A8" s="28" t="s">
        <v>195</v>
      </c>
      <c r="B8" s="5">
        <v>30</v>
      </c>
      <c r="C8" s="2"/>
    </row>
    <row r="9" spans="1:3" ht="15">
      <c r="A9" s="2"/>
      <c r="B9" s="2"/>
      <c r="C9" s="2"/>
    </row>
    <row r="10" spans="1:3" ht="15">
      <c r="A10" s="49" t="s">
        <v>196</v>
      </c>
      <c r="B10" s="49" t="s">
        <v>196</v>
      </c>
      <c r="C10" s="49" t="s">
        <v>196</v>
      </c>
    </row>
    <row r="11" spans="1:3" ht="16">
      <c r="A11" s="3" t="s">
        <v>197</v>
      </c>
      <c r="B11" s="3" t="s">
        <v>198</v>
      </c>
      <c r="C11" s="3" t="s">
        <v>40</v>
      </c>
    </row>
    <row r="12" spans="1:3" ht="34" customHeight="1">
      <c r="A12" s="5" t="s">
        <v>199</v>
      </c>
      <c r="B12" s="41" t="str">
        <f>IF(Prijsinvulformulier!I19="","",Prijsinvulformulier!I19)</f>
        <v/>
      </c>
      <c r="C12" s="5" t="s">
        <v>200</v>
      </c>
    </row>
    <row r="13" spans="1:3" ht="34" customHeight="1">
      <c r="A13" s="5" t="s">
        <v>201</v>
      </c>
      <c r="B13" s="41" t="str">
        <f>IF(Prijsinvulformulier!I23="","",Prijsinvulformulier!I23)</f>
        <v/>
      </c>
      <c r="C13" s="5" t="s">
        <v>202</v>
      </c>
    </row>
    <row r="14" spans="1:3" ht="34" customHeight="1">
      <c r="A14" s="5" t="s">
        <v>203</v>
      </c>
      <c r="B14" s="41" t="str">
        <f>IF(Prijsinvulformulier!I24="","",Prijsinvulformulier!I24)</f>
        <v/>
      </c>
      <c r="C14" s="5" t="s">
        <v>223</v>
      </c>
    </row>
    <row r="15" spans="1:3" ht="34" customHeight="1">
      <c r="A15" s="5" t="s">
        <v>204</v>
      </c>
      <c r="B15" s="41" t="str">
        <f>IF(Prijsinvulformulier!I25="","",Prijsinvulformulier!I25)</f>
        <v/>
      </c>
      <c r="C15" s="5" t="s">
        <v>205</v>
      </c>
    </row>
    <row r="16" spans="1:3" ht="34" customHeight="1">
      <c r="A16" s="5" t="s">
        <v>206</v>
      </c>
      <c r="B16" s="41" t="str">
        <f>IF(Prijsinvulformulier!I26="","",Prijsinvulformulier!I26)</f>
        <v/>
      </c>
      <c r="C16" s="5" t="s">
        <v>207</v>
      </c>
    </row>
    <row r="17" spans="1:3" ht="42" customHeight="1">
      <c r="A17" s="35" t="s">
        <v>208</v>
      </c>
      <c r="B17" s="42" t="str">
        <f>IF(Prijsinvulformulier!I27="","",Prijsinvulformulier!I27)</f>
        <v/>
      </c>
      <c r="C17" s="35" t="s">
        <v>209</v>
      </c>
    </row>
    <row r="18" spans="1:3" ht="28" customHeight="1">
      <c r="A18" s="43" t="s">
        <v>210</v>
      </c>
      <c r="B18" s="44" t="str">
        <f>IF(COUNT(B12:B17)=6,SUM(B12:B17),"")</f>
        <v/>
      </c>
      <c r="C18" s="43" t="s">
        <v>211</v>
      </c>
    </row>
    <row r="19" spans="1:3" ht="15">
      <c r="A19" s="2"/>
      <c r="B19" s="2"/>
      <c r="C19" s="2"/>
    </row>
    <row r="20" spans="1:3" ht="15">
      <c r="A20" s="49" t="s">
        <v>212</v>
      </c>
      <c r="B20" s="49" t="s">
        <v>212</v>
      </c>
      <c r="C20" s="49" t="s">
        <v>212</v>
      </c>
    </row>
    <row r="21" spans="1:3">
      <c r="A21" s="50" t="s">
        <v>213</v>
      </c>
      <c r="B21" s="51"/>
      <c r="C21" s="52"/>
    </row>
    <row r="22" spans="1:3">
      <c r="A22" s="53"/>
      <c r="B22" s="54"/>
      <c r="C22" s="55"/>
    </row>
    <row r="23" spans="1:3" ht="15">
      <c r="A23" s="2"/>
      <c r="B23" s="2"/>
      <c r="C23" s="2"/>
    </row>
    <row r="24" spans="1:3" ht="16">
      <c r="A24" s="3" t="s">
        <v>214</v>
      </c>
      <c r="B24" s="3" t="s">
        <v>215</v>
      </c>
      <c r="C24" s="3" t="s">
        <v>216</v>
      </c>
    </row>
    <row r="25" spans="1:3" ht="15">
      <c r="A25" s="29"/>
      <c r="B25" s="30" t="str">
        <f>IF(OR(B29&lt;&gt;"COMPLEET",B30="NEGATIEF – ONGELDIG",NOT(ISNUMBER(A25)),A25&lt;=0,NOT(ISNUMBER(B7)),B7&lt;=0),"",ROUND(MIN(C25,A25/B7*C25),2))</f>
        <v/>
      </c>
      <c r="C25" s="30">
        <f>B8</f>
        <v>30</v>
      </c>
    </row>
    <row r="28" spans="1:3" ht="15">
      <c r="A28" s="46" t="s">
        <v>217</v>
      </c>
      <c r="B28" s="46" t="s">
        <v>217</v>
      </c>
      <c r="C28" s="46" t="s">
        <v>217</v>
      </c>
    </row>
    <row r="29" spans="1:3">
      <c r="A29" s="27" t="s">
        <v>218</v>
      </c>
      <c r="B29" s="1" t="str">
        <f>IF(COUNT(Prijsinvulformulier!G11:G17)+COUNT(Prijsinvulformulier!F23:F27)=12,"COMPLEET","ONVOLLEDIG OF TEKST")</f>
        <v>ONVOLLEDIG OF TEKST</v>
      </c>
    </row>
    <row r="30" spans="1:3">
      <c r="A30" s="27" t="s">
        <v>219</v>
      </c>
      <c r="B30" s="1" t="str">
        <f>IF(B29&lt;&gt;"COMPLEET","CONTROLE NODIG",IF(COUNTIF(Prijsinvulformulier!G11:G17,"&lt;0")+COUNTIF(Prijsinvulformulier!F23:F27,"&lt;0")&gt;0,"NEGATIEF – ONGELDIG",IF(COUNTIF(Prijsinvulformulier!G11:G17,"=0")+COUNTIF(Prijsinvulformulier!F23:F27,"=0")&gt;0,"NIHILPRIJS – VERIFICATIE","OK")))</f>
        <v>CONTROLE NODIG</v>
      </c>
    </row>
    <row r="31" spans="1:3">
      <c r="A31" s="27" t="s">
        <v>220</v>
      </c>
      <c r="B31" s="1" t="str">
        <f>B8&amp;" punten"</f>
        <v>30 punten</v>
      </c>
    </row>
  </sheetData>
  <mergeCells count="6">
    <mergeCell ref="A28:C28"/>
    <mergeCell ref="A1:C2"/>
    <mergeCell ref="A4:C4"/>
    <mergeCell ref="A10:C10"/>
    <mergeCell ref="A20:C20"/>
    <mergeCell ref="A21:C22"/>
  </mergeCells>
  <dataValidations count="1">
    <dataValidation type="decimal" operator="greaterThan" sqref="A25" xr:uid="{00000000-0002-0000-0300-000000000000}">
      <formula1>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Prijsinvulformulier</vt:lpstr>
      <vt:lpstr>Pakketspecificaties</vt:lpstr>
      <vt:lpstr>Toelichting</vt:lpstr>
      <vt:lpstr>Beoordeling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Paul van der Loos</cp:lastModifiedBy>
  <dcterms:created xsi:type="dcterms:W3CDTF">2026-08-14T03:55:55Z</dcterms:created>
  <dcterms:modified xsi:type="dcterms:W3CDTF">2026-08-14T03:55:55Z</dcterms:modified>
</cp:coreProperties>
</file>