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O:\02. Strategische inkoop\SI (nieuw)\Medisch\Projecten\2025\Div. 2 EA Wervelkolom\04 - Aanbestedingsdossier\"/>
    </mc:Choice>
  </mc:AlternateContent>
  <xr:revisionPtr revIDLastSave="0" documentId="13_ncr:1_{6A56F3DB-3B7E-4827-8456-1F43D94A81F2}" xr6:coauthVersionLast="47" xr6:coauthVersionMax="47" xr10:uidLastSave="{00000000-0000-0000-0000-000000000000}"/>
  <bookViews>
    <workbookView xWindow="-120" yWindow="-120" windowWidth="29040" windowHeight="17520" xr2:uid="{968D96A7-3C8D-45AA-8F7A-2D4B1735C8B3}"/>
  </bookViews>
  <sheets>
    <sheet name="Toelichting" sheetId="2" r:id="rId1"/>
    <sheet name="Prijzenblad" sheetId="1" r:id="rId2"/>
    <sheet name="Rekenblad" sheetId="3" r:id="rId3"/>
  </sheets>
  <definedNames>
    <definedName name="_xlnm._FilterDatabase" localSheetId="1" hidden="1">Prijzenblad!$A$3:$T$129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45" i="1" l="1"/>
  <c r="T134" i="1"/>
  <c r="T119" i="1"/>
  <c r="T129" i="1"/>
  <c r="D4" i="3" s="1"/>
  <c r="C14" i="3"/>
  <c r="F145" i="1"/>
  <c r="G145" i="1"/>
  <c r="H145" i="1"/>
  <c r="J145" i="1"/>
  <c r="C4" i="3"/>
  <c r="C6" i="3" s="1"/>
  <c r="B6" i="3"/>
  <c r="G129" i="1" l="1"/>
  <c r="F129" i="1"/>
  <c r="H134" i="1" l="1"/>
  <c r="H135" i="1"/>
  <c r="H136" i="1"/>
  <c r="H137" i="1"/>
  <c r="H26" i="1"/>
  <c r="H27" i="1"/>
  <c r="H60" i="1"/>
  <c r="H61" i="1"/>
  <c r="H62" i="1"/>
  <c r="H63" i="1"/>
  <c r="H91" i="1"/>
  <c r="H5" i="1"/>
  <c r="H6" i="1"/>
  <c r="H7" i="1"/>
  <c r="H8" i="1"/>
  <c r="H9" i="1"/>
  <c r="H10" i="1"/>
  <c r="H11" i="1"/>
  <c r="H12" i="1"/>
  <c r="H13" i="1"/>
  <c r="H14" i="1"/>
  <c r="H15" i="1"/>
  <c r="H16" i="1"/>
  <c r="H17" i="1"/>
  <c r="H18" i="1"/>
  <c r="H19" i="1"/>
  <c r="H20" i="1"/>
  <c r="H21" i="1"/>
  <c r="H22" i="1"/>
  <c r="H23" i="1"/>
  <c r="H24" i="1"/>
  <c r="H25" i="1"/>
  <c r="H28" i="1"/>
  <c r="H139" i="1"/>
  <c r="H140" i="1"/>
  <c r="H141" i="1"/>
  <c r="H31" i="1"/>
  <c r="H33" i="1"/>
  <c r="H34" i="1"/>
  <c r="H40" i="1"/>
  <c r="H42" i="1"/>
  <c r="H43" i="1"/>
  <c r="H44" i="1"/>
  <c r="H48" i="1"/>
  <c r="H52" i="1"/>
  <c r="H53" i="1"/>
  <c r="H54" i="1"/>
  <c r="H59" i="1"/>
  <c r="H64" i="1"/>
  <c r="H65" i="1"/>
  <c r="H66" i="1"/>
  <c r="H67" i="1"/>
  <c r="H71" i="1"/>
  <c r="H72" i="1"/>
  <c r="H73" i="1"/>
  <c r="H74" i="1"/>
  <c r="H75" i="1"/>
  <c r="H76" i="1"/>
  <c r="H77" i="1"/>
  <c r="H78" i="1"/>
  <c r="H79" i="1"/>
  <c r="H80" i="1"/>
  <c r="H81" i="1"/>
  <c r="H82" i="1"/>
  <c r="H83" i="1"/>
  <c r="H84" i="1"/>
  <c r="H85" i="1"/>
  <c r="H86" i="1"/>
  <c r="H87" i="1"/>
  <c r="H89" i="1"/>
  <c r="H90" i="1"/>
  <c r="H92" i="1"/>
  <c r="H93" i="1"/>
  <c r="H94" i="1"/>
  <c r="H95" i="1"/>
  <c r="H96" i="1"/>
  <c r="H97" i="1"/>
  <c r="H99" i="1"/>
  <c r="H100" i="1"/>
  <c r="H101" i="1"/>
  <c r="H102" i="1"/>
  <c r="H103" i="1"/>
  <c r="H104" i="1"/>
  <c r="H105" i="1"/>
  <c r="H106" i="1"/>
  <c r="H107" i="1"/>
  <c r="H108" i="1"/>
  <c r="H111" i="1"/>
  <c r="H112" i="1"/>
  <c r="H116" i="1"/>
  <c r="H117" i="1"/>
  <c r="H118" i="1"/>
  <c r="H119" i="1"/>
  <c r="H120" i="1"/>
  <c r="H122" i="1"/>
  <c r="H123" i="1"/>
  <c r="H124" i="1"/>
  <c r="H125" i="1"/>
  <c r="H126" i="1"/>
  <c r="H128" i="1"/>
  <c r="J15" i="1" l="1"/>
  <c r="J14" i="1"/>
  <c r="J10" i="1"/>
  <c r="J7" i="1"/>
  <c r="J11" i="1"/>
  <c r="T13" i="1"/>
  <c r="T17" i="1"/>
  <c r="J126" i="1"/>
  <c r="T25" i="1"/>
  <c r="T24" i="1"/>
  <c r="J23" i="1"/>
  <c r="T22" i="1"/>
  <c r="T21" i="1"/>
  <c r="T20" i="1"/>
  <c r="J19" i="1"/>
  <c r="T18" i="1"/>
  <c r="T16" i="1"/>
  <c r="J12" i="1"/>
  <c r="T9" i="1"/>
  <c r="T8" i="1"/>
  <c r="T6" i="1"/>
  <c r="T5" i="1"/>
  <c r="H127" i="1"/>
  <c r="J127" i="1" s="1"/>
  <c r="T125" i="1"/>
  <c r="J125" i="1"/>
  <c r="T124" i="1"/>
  <c r="J124" i="1"/>
  <c r="T123" i="1"/>
  <c r="J123" i="1"/>
  <c r="T122" i="1"/>
  <c r="J122" i="1"/>
  <c r="H121" i="1"/>
  <c r="T120" i="1"/>
  <c r="J120" i="1"/>
  <c r="J119" i="1"/>
  <c r="T118" i="1"/>
  <c r="J118" i="1"/>
  <c r="T117" i="1"/>
  <c r="J117" i="1"/>
  <c r="T116" i="1"/>
  <c r="J116" i="1"/>
  <c r="H115" i="1"/>
  <c r="H114" i="1"/>
  <c r="H113" i="1"/>
  <c r="T112" i="1"/>
  <c r="J112" i="1"/>
  <c r="T111" i="1"/>
  <c r="J111" i="1"/>
  <c r="H110" i="1"/>
  <c r="H109" i="1"/>
  <c r="T108" i="1"/>
  <c r="J108" i="1"/>
  <c r="T107" i="1"/>
  <c r="J107" i="1"/>
  <c r="T106" i="1"/>
  <c r="J106" i="1"/>
  <c r="T105" i="1"/>
  <c r="J105" i="1"/>
  <c r="T104" i="1"/>
  <c r="J104" i="1"/>
  <c r="T103" i="1"/>
  <c r="J103" i="1"/>
  <c r="T102" i="1"/>
  <c r="J102" i="1"/>
  <c r="T101" i="1"/>
  <c r="J101" i="1"/>
  <c r="T100" i="1"/>
  <c r="J100" i="1"/>
  <c r="T99" i="1"/>
  <c r="J99" i="1"/>
  <c r="H98" i="1"/>
  <c r="T97" i="1"/>
  <c r="J97" i="1"/>
  <c r="T96" i="1"/>
  <c r="J96" i="1"/>
  <c r="T95" i="1"/>
  <c r="J95" i="1"/>
  <c r="T94" i="1"/>
  <c r="J94" i="1"/>
  <c r="T93" i="1"/>
  <c r="J93" i="1"/>
  <c r="T92" i="1"/>
  <c r="J92" i="1"/>
  <c r="T90" i="1"/>
  <c r="J90" i="1"/>
  <c r="T89" i="1"/>
  <c r="J89" i="1"/>
  <c r="H88" i="1"/>
  <c r="T87" i="1"/>
  <c r="J87" i="1"/>
  <c r="T86" i="1"/>
  <c r="J86" i="1"/>
  <c r="T85" i="1"/>
  <c r="J85" i="1"/>
  <c r="T84" i="1"/>
  <c r="J84" i="1"/>
  <c r="T83" i="1"/>
  <c r="J83" i="1"/>
  <c r="T82" i="1"/>
  <c r="J82" i="1"/>
  <c r="T81" i="1"/>
  <c r="J81" i="1"/>
  <c r="T80" i="1"/>
  <c r="J80" i="1"/>
  <c r="T79" i="1"/>
  <c r="J79" i="1"/>
  <c r="T78" i="1"/>
  <c r="J78" i="1"/>
  <c r="T77" i="1"/>
  <c r="J77" i="1"/>
  <c r="T76" i="1"/>
  <c r="J76" i="1"/>
  <c r="T75" i="1"/>
  <c r="J75" i="1"/>
  <c r="T74" i="1"/>
  <c r="J74" i="1"/>
  <c r="T73" i="1"/>
  <c r="J73" i="1"/>
  <c r="T72" i="1"/>
  <c r="J72" i="1"/>
  <c r="T71" i="1"/>
  <c r="J71" i="1"/>
  <c r="H70" i="1"/>
  <c r="H69" i="1"/>
  <c r="H68" i="1"/>
  <c r="T67" i="1"/>
  <c r="J67" i="1"/>
  <c r="T66" i="1"/>
  <c r="J66" i="1"/>
  <c r="T65" i="1"/>
  <c r="J65" i="1"/>
  <c r="T64" i="1"/>
  <c r="J64" i="1"/>
  <c r="T59" i="1"/>
  <c r="J59" i="1"/>
  <c r="H58" i="1"/>
  <c r="H57" i="1"/>
  <c r="H56" i="1"/>
  <c r="H55" i="1"/>
  <c r="T54" i="1"/>
  <c r="J54" i="1"/>
  <c r="T53" i="1"/>
  <c r="J53" i="1"/>
  <c r="T52" i="1"/>
  <c r="J52" i="1"/>
  <c r="H51" i="1"/>
  <c r="H50" i="1"/>
  <c r="H49" i="1"/>
  <c r="T48" i="1"/>
  <c r="J48" i="1"/>
  <c r="H47" i="1"/>
  <c r="H46" i="1"/>
  <c r="H45" i="1"/>
  <c r="T44" i="1"/>
  <c r="J44" i="1"/>
  <c r="T43" i="1"/>
  <c r="J43" i="1"/>
  <c r="T42" i="1"/>
  <c r="J42" i="1"/>
  <c r="H41" i="1"/>
  <c r="T40" i="1"/>
  <c r="J40" i="1"/>
  <c r="H39" i="1"/>
  <c r="H38" i="1"/>
  <c r="H37" i="1"/>
  <c r="H36" i="1"/>
  <c r="H35" i="1"/>
  <c r="T34" i="1"/>
  <c r="J34" i="1"/>
  <c r="T33" i="1"/>
  <c r="J33" i="1"/>
  <c r="H32" i="1"/>
  <c r="T31" i="1"/>
  <c r="J31" i="1"/>
  <c r="H30" i="1"/>
  <c r="H29" i="1"/>
  <c r="H144" i="1"/>
  <c r="H143" i="1"/>
  <c r="H142" i="1"/>
  <c r="T141" i="1"/>
  <c r="J141" i="1"/>
  <c r="T140" i="1"/>
  <c r="J140" i="1"/>
  <c r="T139" i="1"/>
  <c r="J139" i="1"/>
  <c r="T28" i="1"/>
  <c r="J28" i="1"/>
  <c r="H138" i="1"/>
  <c r="T91" i="1"/>
  <c r="J91" i="1"/>
  <c r="T63" i="1"/>
  <c r="J63" i="1"/>
  <c r="T62" i="1"/>
  <c r="J62" i="1"/>
  <c r="T61" i="1"/>
  <c r="J61" i="1"/>
  <c r="T60" i="1"/>
  <c r="J60" i="1"/>
  <c r="T27" i="1"/>
  <c r="J27" i="1"/>
  <c r="T26" i="1"/>
  <c r="J26" i="1"/>
  <c r="T137" i="1"/>
  <c r="J137" i="1"/>
  <c r="T136" i="1"/>
  <c r="J136" i="1"/>
  <c r="T135" i="1"/>
  <c r="J135" i="1"/>
  <c r="J134" i="1"/>
  <c r="J22" i="1"/>
  <c r="J18" i="1"/>
  <c r="T15" i="1"/>
  <c r="J6" i="1"/>
  <c r="T14" i="1"/>
  <c r="J128" i="1"/>
  <c r="T128" i="1"/>
  <c r="J20" i="1"/>
  <c r="T10" i="1"/>
  <c r="T126" i="1"/>
  <c r="J17" i="1"/>
  <c r="T23" i="1"/>
  <c r="T12" i="1"/>
  <c r="T7" i="1"/>
  <c r="J21" i="1"/>
  <c r="J16" i="1"/>
  <c r="J5" i="1"/>
  <c r="T11" i="1"/>
  <c r="J25" i="1"/>
  <c r="J9" i="1"/>
  <c r="J24" i="1"/>
  <c r="J13" i="1"/>
  <c r="J8" i="1"/>
  <c r="T19" i="1"/>
  <c r="H4" i="1"/>
  <c r="T4" i="1" s="1"/>
  <c r="T127" i="1" l="1"/>
  <c r="H129" i="1"/>
  <c r="T138" i="1"/>
  <c r="J138" i="1"/>
  <c r="T142" i="1"/>
  <c r="J142" i="1"/>
  <c r="T143" i="1"/>
  <c r="J143" i="1"/>
  <c r="T144" i="1"/>
  <c r="J144" i="1"/>
  <c r="T29" i="1"/>
  <c r="J29" i="1"/>
  <c r="T30" i="1"/>
  <c r="J30" i="1"/>
  <c r="T32" i="1"/>
  <c r="J32" i="1"/>
  <c r="T35" i="1"/>
  <c r="J35" i="1"/>
  <c r="T36" i="1"/>
  <c r="J36" i="1"/>
  <c r="T37" i="1"/>
  <c r="J37" i="1"/>
  <c r="T38" i="1"/>
  <c r="J38" i="1"/>
  <c r="T39" i="1"/>
  <c r="J39" i="1"/>
  <c r="T41" i="1"/>
  <c r="J41" i="1"/>
  <c r="T45" i="1"/>
  <c r="J45" i="1"/>
  <c r="T46" i="1"/>
  <c r="J46" i="1"/>
  <c r="T47" i="1"/>
  <c r="J47" i="1"/>
  <c r="T49" i="1"/>
  <c r="J49" i="1"/>
  <c r="T50" i="1"/>
  <c r="J50" i="1"/>
  <c r="T51" i="1"/>
  <c r="J51" i="1"/>
  <c r="T55" i="1"/>
  <c r="J55" i="1"/>
  <c r="T56" i="1"/>
  <c r="J56" i="1"/>
  <c r="T57" i="1"/>
  <c r="J57" i="1"/>
  <c r="T58" i="1"/>
  <c r="J58" i="1"/>
  <c r="T68" i="1"/>
  <c r="J68" i="1"/>
  <c r="T69" i="1"/>
  <c r="J69" i="1"/>
  <c r="T70" i="1"/>
  <c r="J70" i="1"/>
  <c r="T88" i="1"/>
  <c r="J88" i="1"/>
  <c r="T98" i="1"/>
  <c r="J98" i="1"/>
  <c r="T109" i="1"/>
  <c r="J109" i="1"/>
  <c r="T110" i="1"/>
  <c r="J110" i="1"/>
  <c r="T113" i="1"/>
  <c r="J113" i="1"/>
  <c r="T114" i="1"/>
  <c r="J114" i="1"/>
  <c r="T115" i="1"/>
  <c r="J115" i="1"/>
  <c r="T121" i="1"/>
  <c r="J121" i="1"/>
  <c r="J4" i="1"/>
  <c r="J129" i="1" s="1"/>
  <c r="D6" i="3" l="1"/>
  <c r="D5" i="3" l="1"/>
  <c r="D7" i="3"/>
  <c r="D8" i="3"/>
  <c r="D9" i="3" s="1"/>
</calcChain>
</file>

<file path=xl/sharedStrings.xml><?xml version="1.0" encoding="utf-8"?>
<sst xmlns="http://schemas.openxmlformats.org/spreadsheetml/2006/main" count="642" uniqueCount="484">
  <si>
    <r>
      <rPr>
        <b/>
        <sz val="10"/>
        <color rgb="FF000000"/>
        <rFont val="Trebuchet MS"/>
      </rPr>
      <t xml:space="preserve">Bijlage 6.1 Prijzenblad en Rekenblad
</t>
    </r>
    <r>
      <rPr>
        <sz val="10"/>
        <color rgb="FF000000"/>
        <rFont val="Trebuchet MS"/>
      </rPr>
      <t xml:space="preserve">Behorende bij de Europese aanbesteding inzake Wervelkolomimplantaten met Tenderned kenmerk TN 605930
</t>
    </r>
    <r>
      <rPr>
        <b/>
        <sz val="10"/>
        <color rgb="FF000000"/>
        <rFont val="Trebuchet MS"/>
      </rPr>
      <t xml:space="preserve">
Instructie
</t>
    </r>
    <r>
      <rPr>
        <sz val="10"/>
        <color rgb="FF000000"/>
        <rFont val="Trebuchet MS"/>
      </rPr>
      <t xml:space="preserve">Inschrijver dient in het tabblad "prijzenblad" alle blauwe velden in te vullen. De inschrijver vult deze gegevens zo volledig mogelijk in. 
Bij het onderdeel inschrijfprijs vermeldt de inschrijver de stuksprijs. Dit is de prijs per één stuk, niet de prijs van het verzendvolume. Deze stuksprijs wordt vermenigvuldigd met het aantal stuks, gebaseerd op historische afnamegegevens (kolom F). Op basis hiervan wordt automatisch de totaalprijs per artikel berekend. De totaalprijzen van alle artikelen worden bij elkaar opgeteld en vormen samen de inschrijfprijs. In het tabblad "rekenblad" kan de inschrijver zien hoeveel punten hij voor het onderdeel prijs ontvangt.
</t>
    </r>
    <r>
      <rPr>
        <b/>
        <sz val="10"/>
        <color rgb="FF000000"/>
        <rFont val="Trebuchet MS"/>
      </rPr>
      <t xml:space="preserve">Voorwaarden
</t>
    </r>
    <r>
      <rPr>
        <sz val="10"/>
        <color rgb="FF000000"/>
        <rFont val="Trebuchet MS"/>
      </rPr>
      <t xml:space="preserve">-       Inschrijver kan geen rechten ontlenen aan de aantal afname op historische basis (voor het Amsterdam UMC is het gemiddelde van aantallen van 2023, 2024 en 2025, voor het Dijklander Ziekenhuis zijn het de aantallen van 2025). 
-       Bij het overschrijden van het prijsplafond wordt de Inschrijving </t>
    </r>
    <r>
      <rPr>
        <sz val="10"/>
        <rFont val="Trebuchet MS"/>
        <family val="2"/>
      </rPr>
      <t xml:space="preserve">als ongeldig terzijde gelegd en de Inschrijver uitgesloten van verdere deelname aan deze aanbestedingsprocedure. 
</t>
    </r>
    <r>
      <rPr>
        <sz val="10"/>
        <color rgb="FF000000"/>
        <rFont val="Trebuchet MS"/>
      </rPr>
      <t>-       De prijs per artikel die Inschrijver aanbiedt bevat alle kosten die te maken hebben met de productie, opslag en levering, tot aan ingebruikname. 
-       Prijzen zijn voor de levering van implantaten in consignatie. 
-       Prijzen zijn inclusief verrekening bruikleen instrumentarium.
-       Prijzen in 2 decimalen achter de komma
-       Onderaan het prijzenblad de kosten vermelden voor de kosten van huursets, indien er extra sets nodig zijn.
-       Er kunnen geen extra kosten in rekening worden gebracht.
-       Indien u Vertebral Body Replacement-artikelen kunt leveren, vult u hiervoor de betreffende artikelen en prijzen in het prijzenblad in. U ontvangt hiervoor 50 punten, mits de inschrijfsom voor deze artikelen onder de plafondprijs blijft.</t>
    </r>
  </si>
  <si>
    <t>Legenda</t>
  </si>
  <si>
    <t>Huidig artikelnummer</t>
  </si>
  <si>
    <t>Artikelnummer van het artikel zoals nu in gebruik bij Amsterdam UMC/Dijklander Ziekenhuis</t>
  </si>
  <si>
    <t>Huidig artikelomschrijving</t>
  </si>
  <si>
    <t>Artikelomschrijving van Amsterdam UMC / Dijklander Ziekenhuis</t>
  </si>
  <si>
    <t>Totaal aantal stuks per jaar</t>
  </si>
  <si>
    <t>Historische afname aantallen per jaar voor Amsterdam UMC en Dijklander opgetelt</t>
  </si>
  <si>
    <t xml:space="preserve">Bruto prijs </t>
  </si>
  <si>
    <t>Prijs exclusief eventuele korting en btw</t>
  </si>
  <si>
    <t>Korting %</t>
  </si>
  <si>
    <t>Kortingspercentage</t>
  </si>
  <si>
    <t xml:space="preserve">Netto prijs </t>
  </si>
  <si>
    <t>Prijs inclusief eventuele korting en exclusief btw</t>
  </si>
  <si>
    <t>BTW%</t>
  </si>
  <si>
    <t>Btw percentage</t>
  </si>
  <si>
    <t>Verpakkingseenheid</t>
  </si>
  <si>
    <t>Eenheid van de verpakking (in aantal stuks)</t>
  </si>
  <si>
    <t>Uw artikelnummer</t>
  </si>
  <si>
    <t>Uw artikelomschrijving</t>
  </si>
  <si>
    <t>Steriel / onsteriel</t>
  </si>
  <si>
    <t>Of het aanboden artikel steriel of onsteriel is</t>
  </si>
  <si>
    <t>Toelichting</t>
  </si>
  <si>
    <t>Eventuele toelichting die u heeft bij het artikel</t>
  </si>
  <si>
    <t>Totaalomzet</t>
  </si>
  <si>
    <t>Rekenformule ter berekening van uw te verwachten omzet</t>
  </si>
  <si>
    <t>Verbergen</t>
  </si>
  <si>
    <t>Prijzenblad wervelkolomimplantaten</t>
  </si>
  <si>
    <t>Artikelomschrijving</t>
  </si>
  <si>
    <t>JnJ Series</t>
  </si>
  <si>
    <t>Aantal stuks Amsterdam UMC</t>
  </si>
  <si>
    <t>Aantal stuks Dijklander</t>
  </si>
  <si>
    <t>Prijzen per stuk 2026 A UMC</t>
  </si>
  <si>
    <t>Totaal spend per jaar o.b.v. 2026 A UMC prijzen</t>
  </si>
  <si>
    <t>Bruto prijs excl. BTW</t>
  </si>
  <si>
    <t>Netto prijs excl. BTW</t>
  </si>
  <si>
    <t>Steriel / Onsteriel</t>
  </si>
  <si>
    <t>Totaalomzet excl. Btw (totaal aantal stuks * netto prijs)</t>
  </si>
  <si>
    <t>495.374</t>
  </si>
  <si>
    <t xml:space="preserve">synmesh 17*22                           </t>
  </si>
  <si>
    <t>SYNMESH CORPECT DEVICE 17X22</t>
  </si>
  <si>
    <t>SYNMESH</t>
  </si>
  <si>
    <t>495.379</t>
  </si>
  <si>
    <t xml:space="preserve">synmesh 22*28                           </t>
  </si>
  <si>
    <t>SYNMESH CORPECT DEVICE 22X28</t>
  </si>
  <si>
    <t>177492020</t>
  </si>
  <si>
    <t>CONNECTOR DUBBEL NST ELKAAR 5.50X5.50 ST</t>
  </si>
  <si>
    <t>MON DRC, S BY S, 5.5X5.50 TI</t>
  </si>
  <si>
    <t>MONARCH IMPLANTS</t>
  </si>
  <si>
    <t>179702000</t>
  </si>
  <si>
    <t>SCHRF BINNEN                          ST</t>
  </si>
  <si>
    <t>EXP SINGLE INNIE SETSCREW</t>
  </si>
  <si>
    <t>EXPEDIUM 5.5 SETSCREWS</t>
  </si>
  <si>
    <t>179704090</t>
  </si>
  <si>
    <t xml:space="preserve">EXP 5.5 TI SAI POLY 10X90MM ST          </t>
  </si>
  <si>
    <t>EXP 5.5 TI SAI POLY 10X90MM</t>
  </si>
  <si>
    <t>EXPEDIUM 5.5 S1/ALAR/SAI</t>
  </si>
  <si>
    <t>179752000</t>
  </si>
  <si>
    <t>HAAK PEDICULAIRE                      ST</t>
  </si>
  <si>
    <t>EXP PEDICLE HOOK</t>
  </si>
  <si>
    <t>EXPEDIUM HOOKS</t>
  </si>
  <si>
    <t>179762120</t>
  </si>
  <si>
    <t>STAAF 5X120MM                         ST</t>
  </si>
  <si>
    <t>ROD 120MM</t>
  </si>
  <si>
    <t>EXPEDIUM 5.5 RODS</t>
  </si>
  <si>
    <t>179974555</t>
  </si>
  <si>
    <t xml:space="preserve">CONN O/C ANGLD 5.5-6.35X6.35TI          </t>
  </si>
  <si>
    <t>CONN O/C ANGLD 5.5-6.35X6.35TI</t>
  </si>
  <si>
    <t>EXPEDIUM 5.5 CONNECTORS</t>
  </si>
  <si>
    <t>186100001</t>
  </si>
  <si>
    <t xml:space="preserve">single innie                            </t>
  </si>
  <si>
    <t>EXP4.5 TI SINGLE INNIE</t>
  </si>
  <si>
    <t>EXP. 4.5 SFX TRANS. CONN.</t>
  </si>
  <si>
    <t>186132027</t>
  </si>
  <si>
    <t xml:space="preserve">schroef x tab 4,35 pediatric 4,5x27     </t>
  </si>
  <si>
    <t>EXP4.5 POLY X-TABSCW 4.35X27.5</t>
  </si>
  <si>
    <t>EXPEDIUM 4.5 PEDICLE SCREWS</t>
  </si>
  <si>
    <t>186132030</t>
  </si>
  <si>
    <t xml:space="preserve">schroef x tab 4,35 pediatric 4,5x30     </t>
  </si>
  <si>
    <t>EXP4.5 POLY X-TAB SCW 4.35X30</t>
  </si>
  <si>
    <t>186132530</t>
  </si>
  <si>
    <t xml:space="preserve">schroef x tab 4,5 pediatric 5           </t>
  </si>
  <si>
    <t>EXP4.5 POLY TAB SCW 5.00X30</t>
  </si>
  <si>
    <t>186132535</t>
  </si>
  <si>
    <t xml:space="preserve">schroef x tab 4,5 pediatric 5x35        </t>
  </si>
  <si>
    <t>EXP4.5 POLY TAB SCW 5.00X35</t>
  </si>
  <si>
    <t>186152450</t>
  </si>
  <si>
    <t xml:space="preserve">hook 5,5                                </t>
  </si>
  <si>
    <t>EXP4.5  OPN WDE BLD HK 5.50MM</t>
  </si>
  <si>
    <t>EXPEDIUM 4.5 HOOKS</t>
  </si>
  <si>
    <t>186161412</t>
  </si>
  <si>
    <t xml:space="preserve">titanium rod                            </t>
  </si>
  <si>
    <t>EXP4.5 TI ROD 4.5 X 120</t>
  </si>
  <si>
    <t>EXPEDIUM 4.5 RODS</t>
  </si>
  <si>
    <t>189401206</t>
  </si>
  <si>
    <t>SFX 5.5 TRANSV CONN FIX 27 MM         ST</t>
  </si>
  <si>
    <t>CONNECTOR 5.5 TI ROD F6</t>
  </si>
  <si>
    <t>EXP. 5.5 SFX TRANS. CONN.</t>
  </si>
  <si>
    <t>189401404</t>
  </si>
  <si>
    <t xml:space="preserve">SFX 5.5 TRANSV CONN 37-41 MM ST         </t>
  </si>
  <si>
    <t>CONNECTOR 5.5 TI ROD A4</t>
  </si>
  <si>
    <t>189401405</t>
  </si>
  <si>
    <t>SFX 5.5 TRANSV CONN 41-49 MM          ST</t>
  </si>
  <si>
    <t>CONNECTOR 5.5 TI ROD A5</t>
  </si>
  <si>
    <t>189401406</t>
  </si>
  <si>
    <t>SFX 5.5 TRANSV CONN 49-66 MM          ST</t>
  </si>
  <si>
    <t>CONNECTOR 5.5 TI ROD A6</t>
  </si>
  <si>
    <t>283913000</t>
  </si>
  <si>
    <t>CONFIDENCE KIT WITHOUT NEEDLE         ST</t>
  </si>
  <si>
    <t>CONFIDENCE KIT WITHOUT NEEDLE</t>
  </si>
  <si>
    <t>CONFIDENCE</t>
  </si>
  <si>
    <t>286705220</t>
  </si>
  <si>
    <t>VIPER2 1.45MM GUIDEWIRE BLUNT         ST</t>
  </si>
  <si>
    <t>VIPER2 1.45 DIA GUIDEWIRE, BLU</t>
  </si>
  <si>
    <t>VIPER GUIDE WIRE'S &amp; STYLETS</t>
  </si>
  <si>
    <t>286705320</t>
  </si>
  <si>
    <t>VIPER PRIME NITINOL GUIDE WIRE 1,45M  ST</t>
  </si>
  <si>
    <t>NITINOL GUIDE WIRE 1.45 MM</t>
  </si>
  <si>
    <t>07.720.031S</t>
  </si>
  <si>
    <t>ChronOs Vivify Cylinder 9.5mm L25mm 07720031S</t>
  </si>
  <si>
    <t>CHRONOS VIVIFY CYLINDER</t>
  </si>
  <si>
    <t>CHRONOS CYLINDER</t>
  </si>
  <si>
    <t>07.720.063S</t>
  </si>
  <si>
    <t>ChronOs Vivify Wedge 13 gr. 25x35x13mm 07720063S</t>
  </si>
  <si>
    <t>CHRONOS VIVIFY WEDGE</t>
  </si>
  <si>
    <t>CHRONOS IN TRAUMA S</t>
  </si>
  <si>
    <t>07.801.101S</t>
  </si>
  <si>
    <t>CHRONOS STRIP 0.3MM                   ST</t>
  </si>
  <si>
    <t>CHRONOS STRIP BONEVOIDFILLER</t>
  </si>
  <si>
    <t>CHRONOS STRIP</t>
  </si>
  <si>
    <t>179702000S</t>
  </si>
  <si>
    <t>EXP SINGLE-INNIE SETSCREW             ST</t>
  </si>
  <si>
    <t>EXP SINGLE-INNIE SETSCREW</t>
  </si>
  <si>
    <t>179752040s</t>
  </si>
  <si>
    <t>WIDE BLADE HOOK                       ST</t>
  </si>
  <si>
    <t>EXP WIDE BLADE HOOK</t>
  </si>
  <si>
    <t>179752046S</t>
  </si>
  <si>
    <t>WIDE BLADE HOOK TI 6.5                ST</t>
  </si>
  <si>
    <t>WIDE BLADE HOOK TI 6.5</t>
  </si>
  <si>
    <t>179752048s</t>
  </si>
  <si>
    <t>WIDE BLADE HOOK TI 8.0                ST</t>
  </si>
  <si>
    <t>WIDE BLADE HOOK TI 8.0</t>
  </si>
  <si>
    <t>179752080s</t>
  </si>
  <si>
    <t>RIGHT OFFSET HOOK                     ST</t>
  </si>
  <si>
    <t>RIGHT OFFSET  HOOK</t>
  </si>
  <si>
    <t>179752090s</t>
  </si>
  <si>
    <t>LEFT OFFSET HOOK                      ST</t>
  </si>
  <si>
    <t>LEFT OFFSET  HOOK</t>
  </si>
  <si>
    <t>179772045S</t>
  </si>
  <si>
    <t>MMSI ROD PREBENT, 5.5 X45MM, T        ST</t>
  </si>
  <si>
    <t>PREBENT ROD 45MM</t>
  </si>
  <si>
    <t>179772055S</t>
  </si>
  <si>
    <t>MMSI ROD PREBENT, 5.5 X55MM, T        ST</t>
  </si>
  <si>
    <t>PREBENT ROD 55MM</t>
  </si>
  <si>
    <t>179772065S</t>
  </si>
  <si>
    <t>MMSI ROD PREBENT, 5.5 X65MM, T        ST</t>
  </si>
  <si>
    <t>PREBENT ROD 65MM</t>
  </si>
  <si>
    <t>179772075S</t>
  </si>
  <si>
    <t>MMSI ROD PREBENT, 5.5 X75MM, T        ST</t>
  </si>
  <si>
    <t>PREBENT ROD 75MM</t>
  </si>
  <si>
    <t>179772085S</t>
  </si>
  <si>
    <t>MMSI ROD PREBENT, 5.5 X85MM, T        ST</t>
  </si>
  <si>
    <t>PREBENT ROD 85MM</t>
  </si>
  <si>
    <t>179772095S</t>
  </si>
  <si>
    <t>MMSI ROD PREBENT, 5.5 X95MM, T        ST</t>
  </si>
  <si>
    <t>PREBENT ROD 95MM</t>
  </si>
  <si>
    <t>186715000S</t>
  </si>
  <si>
    <t>SINGLE-INNER SETSCREW                 ST</t>
  </si>
  <si>
    <t>SINGLE-INNER SETSCREW</t>
  </si>
  <si>
    <t>VIPER SETSCREWS</t>
  </si>
  <si>
    <t>186745430S</t>
  </si>
  <si>
    <t>VIPER PRIME CFXFEN XTAB 4.5X30        ST</t>
  </si>
  <si>
    <t>VIPER PRIME CFXFEN XTAB 4.5X30</t>
  </si>
  <si>
    <t>VIPER PRIME</t>
  </si>
  <si>
    <t>186745435S</t>
  </si>
  <si>
    <t>VIPER PRIME CFXFEN XTAB 4.5X35        ST</t>
  </si>
  <si>
    <t>VIPER PRIME CFXFEN XTAB 4.5X35</t>
  </si>
  <si>
    <t>186750430S</t>
  </si>
  <si>
    <t>VIPER PRIME 5X30MM                    ST</t>
  </si>
  <si>
    <t>VIPER PRIME 5X30MM</t>
  </si>
  <si>
    <t>186750435S</t>
  </si>
  <si>
    <t>VIPER PRIME 5X35MM                    ST</t>
  </si>
  <si>
    <t>VIPER PRIME 5X35MM</t>
  </si>
  <si>
    <t>186750440S</t>
  </si>
  <si>
    <t>VIPER PRIME 5X40MM                    ST</t>
  </si>
  <si>
    <t>VIPER PRIME 5X40MM</t>
  </si>
  <si>
    <t>186750445S</t>
  </si>
  <si>
    <t>VIPER PRIME 5X45MM                    ST</t>
  </si>
  <si>
    <t>VIPER PRIME 5X45MM</t>
  </si>
  <si>
    <t>186750450S</t>
  </si>
  <si>
    <t>VIPER PRIME 5X50MM                    ST</t>
  </si>
  <si>
    <t>VIPER PRIME 5X50MM</t>
  </si>
  <si>
    <t>186760435S</t>
  </si>
  <si>
    <t>VIPER PRIME 6X35MM                    ST</t>
  </si>
  <si>
    <t>VIPER PRIME 6X35MM</t>
  </si>
  <si>
    <t>186760440S</t>
  </si>
  <si>
    <t>VIPER PRIME 6X40MM                    ST</t>
  </si>
  <si>
    <t>VIPER PRIME 6X40MM</t>
  </si>
  <si>
    <t>186760445S</t>
  </si>
  <si>
    <t>VIPER PRIME 6X45MM                    ST</t>
  </si>
  <si>
    <t>VIPER PRIME 6X45MM</t>
  </si>
  <si>
    <t>186760450S</t>
  </si>
  <si>
    <t>VIPER PRIME 6X50MM                    ST</t>
  </si>
  <si>
    <t>VIPER PRIME 6X50MM</t>
  </si>
  <si>
    <t>186760455S</t>
  </si>
  <si>
    <t>VIPER PRIME 6X55MM                    ST</t>
  </si>
  <si>
    <t>VIPER PRIME 6X55MM</t>
  </si>
  <si>
    <t>186760460S</t>
  </si>
  <si>
    <t>VIPER PRIME 6X60MM                    ST</t>
  </si>
  <si>
    <t>VIPER PRIME 6X60MM</t>
  </si>
  <si>
    <t>186770440S</t>
  </si>
  <si>
    <t>VIPER PRIME 7X40MM                    ST</t>
  </si>
  <si>
    <t>VIPER PRIME 7X40MM</t>
  </si>
  <si>
    <t>186770445S</t>
  </si>
  <si>
    <t>VIPER PRIME 7X45MM                    ST</t>
  </si>
  <si>
    <t>VIPER PRIME 7X45MM</t>
  </si>
  <si>
    <t>186770450S</t>
  </si>
  <si>
    <t>VIPER PRIME 7X50MM                    ST</t>
  </si>
  <si>
    <t>VIPER PRIME 7X50MM</t>
  </si>
  <si>
    <t>186770455S</t>
  </si>
  <si>
    <t>VIPER PRIME 7X55MM                    ST</t>
  </si>
  <si>
    <t>VIPER PRIME 7X55MM</t>
  </si>
  <si>
    <t>186770460S</t>
  </si>
  <si>
    <t>VIPER PRIME 7X60MM                    ST</t>
  </si>
  <si>
    <t>VIPER PRIME 7X60MM</t>
  </si>
  <si>
    <t>186788075S</t>
  </si>
  <si>
    <t>Rod Pre-Lordosed 75mm 186788075S</t>
  </si>
  <si>
    <t>LIS 2 LORDOSED ROD TI 75MM</t>
  </si>
  <si>
    <t>VIPER RODS</t>
  </si>
  <si>
    <t>186788080S</t>
  </si>
  <si>
    <t>Rod Pre-Lordosed 80mm 186788080S</t>
  </si>
  <si>
    <t>LIS 2 LORDOSED ROD TI 80MM</t>
  </si>
  <si>
    <t>186788090S</t>
  </si>
  <si>
    <t>Rod Pre-Lordosed 90mm 186788090S</t>
  </si>
  <si>
    <t>LIS 2 LORDOSED ROD TI 90MM</t>
  </si>
  <si>
    <t>186788100S</t>
  </si>
  <si>
    <t>Rod Pre-Lordosed 100mm 186788100S</t>
  </si>
  <si>
    <t>LIS 2 LORDOSED ROD TI 100MM</t>
  </si>
  <si>
    <t>186789070S</t>
  </si>
  <si>
    <t>VIPER2 STRAIGHT ROD-70MM              ST</t>
  </si>
  <si>
    <t>VIPER2 STRAIGHT ROD-70MM</t>
  </si>
  <si>
    <t>186789080S</t>
  </si>
  <si>
    <t>VIPER2 STRAIGHT ROD-80MM              ST</t>
  </si>
  <si>
    <t>VIPER2 STRAIGHT ROD-80MM</t>
  </si>
  <si>
    <t>186789090S</t>
  </si>
  <si>
    <t>VIPER2 STRAIGHT ROD-90MM              ST</t>
  </si>
  <si>
    <t>VIPER2 STRAIGHT ROD-90MM</t>
  </si>
  <si>
    <t>186789100S</t>
  </si>
  <si>
    <t>VIPER2 STRAIGHT ROD-100MM             ST</t>
  </si>
  <si>
    <t>VIPER2 STRAIGHT ROD-100MM</t>
  </si>
  <si>
    <t>186789120S</t>
  </si>
  <si>
    <t>VIPER2 STRAIGHT ROD-120MM             ST</t>
  </si>
  <si>
    <t>VIPER2 STRAIGHT ROD-120MM</t>
  </si>
  <si>
    <t>186789200S</t>
  </si>
  <si>
    <t>VIPER2 STRAIGHT ROD-200MM             ST</t>
  </si>
  <si>
    <t>VIPER2 STRAIGHT ROD-200MM</t>
  </si>
  <si>
    <t>186789300S</t>
  </si>
  <si>
    <t>VIPER2 STRAIGHT ROD-300MM             ST</t>
  </si>
  <si>
    <t>VIPER2 STRAIGHT ROD-300MM</t>
  </si>
  <si>
    <t>186789400S</t>
  </si>
  <si>
    <t>VIPER2 STRAIGHT ROD 400MM             ST</t>
  </si>
  <si>
    <t>VIPER2 STRAIGHT ROD-400MM</t>
  </si>
  <si>
    <t>186789480S</t>
  </si>
  <si>
    <t>TITANIUM STAAF 480MM                  ST</t>
  </si>
  <si>
    <t>VIPER2 STRAIGHT ROD-480MM</t>
  </si>
  <si>
    <t>189401101S</t>
  </si>
  <si>
    <t>SFX CONNECTOR 5.5 ROD F1              ST</t>
  </si>
  <si>
    <t>CONNECTOR 5.5 TI ROD F1</t>
  </si>
  <si>
    <t>189401102S</t>
  </si>
  <si>
    <t>SFX CONNECTOR 5.5 ROD F2              ST</t>
  </si>
  <si>
    <t>CONNECTOR 5.5 TI ROD F2</t>
  </si>
  <si>
    <t>189401103S</t>
  </si>
  <si>
    <t>SFX CONNECTOR 5.5 ROD F3              ST</t>
  </si>
  <si>
    <t>CONNECTOR 5.5 TI ROD F3</t>
  </si>
  <si>
    <t>189401104S</t>
  </si>
  <si>
    <t>SFX CONNECTOR 5.5 ROD F4              ST</t>
  </si>
  <si>
    <t>CONNECTOR 5.5 TI ROD F4</t>
  </si>
  <si>
    <t>189401105S</t>
  </si>
  <si>
    <t>SFX CONNECTOR 5.5 ROD F5              ST</t>
  </si>
  <si>
    <t>CONNECTOR 5.5 TI ROD F5</t>
  </si>
  <si>
    <t>189401206S</t>
  </si>
  <si>
    <t>SFX CONNECTOR 5.5 ROD F6              ST</t>
  </si>
  <si>
    <t>189401209S</t>
  </si>
  <si>
    <t>SFX CONNECTOR 5.5 ROD F9              ST</t>
  </si>
  <si>
    <t>CONNECTOR 5.5 TI ROD F9</t>
  </si>
  <si>
    <t>189401301S</t>
  </si>
  <si>
    <t>SFX CONNECTOR 5.5 ROD A1              ST</t>
  </si>
  <si>
    <t>CONNECTOR 5.5 TI ROD A1</t>
  </si>
  <si>
    <t>189401302S</t>
  </si>
  <si>
    <t>SFX CONNECTOR 5.5 ROD A2              ST</t>
  </si>
  <si>
    <t>CONNECTOR 5.5 TI ROD A2</t>
  </si>
  <si>
    <t>189401303S</t>
  </si>
  <si>
    <t>SFX CONNECTOR 5.5 ROD A3              ST</t>
  </si>
  <si>
    <t>CONNECTOR 5.5 TI ROD A3</t>
  </si>
  <si>
    <t>189401404S</t>
  </si>
  <si>
    <t>SFX CONNECTOR 5.5 ROD A4              ST</t>
  </si>
  <si>
    <t>189401405S</t>
  </si>
  <si>
    <t>SFX CONNECTOR 5.5 ROD A5              ST</t>
  </si>
  <si>
    <t>189401406S</t>
  </si>
  <si>
    <t>SFX CONNECTOR 5.5 ROD A6              ST</t>
  </si>
  <si>
    <t>189401407S</t>
  </si>
  <si>
    <t>SFX CONNECTOR 5.5 ROD A7              ST</t>
  </si>
  <si>
    <t>CONNECTOR 5.5 TI ROD A7</t>
  </si>
  <si>
    <t>196789120S</t>
  </si>
  <si>
    <t>VIPER2 STRAIGHT ROD120MM, COCR        ST</t>
  </si>
  <si>
    <t>VIPER2 STRAIGHT ROD-120MM.COCR</t>
  </si>
  <si>
    <t>196789300S</t>
  </si>
  <si>
    <t>VIPER2 STRAIGHT ROD300MM, COCR        ST</t>
  </si>
  <si>
    <t>VIPER2 STRAIGHT ROD-300MM.COCR</t>
  </si>
  <si>
    <t>196789480S</t>
  </si>
  <si>
    <t>VIPER2 STRAIGHT ROD480MM, COCR        ST</t>
  </si>
  <si>
    <t>VIPER2 STRAIGHT ROD480MM. COCR</t>
  </si>
  <si>
    <t>199721000S</t>
  </si>
  <si>
    <t>5.5 EXP VERSE DI SET SCR              ST</t>
  </si>
  <si>
    <t>5.5 EXP VERSE DI SET SCREW</t>
  </si>
  <si>
    <t>VERSE CORRECTION KEY</t>
  </si>
  <si>
    <t>199721001</t>
  </si>
  <si>
    <t>5.5 exp verse unitized set scr 199721001</t>
  </si>
  <si>
    <t>5.5 EXP VERSE UNITIZ SET SCREW</t>
  </si>
  <si>
    <t>VERSE UNITIZED SETSCREW</t>
  </si>
  <si>
    <t>199721001S</t>
  </si>
  <si>
    <t>5.5 EXP VERSE UNITIZED SET SCR        ST</t>
  </si>
  <si>
    <t>199721425S</t>
  </si>
  <si>
    <t xml:space="preserve">5.5 exp verse screw4.35 x 25 lot363070  </t>
  </si>
  <si>
    <t>5.5 EXP VERSE SCREW 4.35 X 25</t>
  </si>
  <si>
    <t>VERSE STANDAARD</t>
  </si>
  <si>
    <t>199721525S</t>
  </si>
  <si>
    <t xml:space="preserve">5.5 exp verse screw5.0 x 25lot398152    </t>
  </si>
  <si>
    <t>5.5 EXP VERSE SCREW 5.0 X 25</t>
  </si>
  <si>
    <t>199721890S</t>
  </si>
  <si>
    <t>5.5 Ti EXP VERSE SCREW 8.0X90         ST</t>
  </si>
  <si>
    <t>5.5 EXP VERSE SCREW 8.0 X 90</t>
  </si>
  <si>
    <t>199721899S</t>
  </si>
  <si>
    <t>5.5 Ti EXP VERSE SCREW 8.0X100        ST</t>
  </si>
  <si>
    <t>5.5 EXP VERSE SCREW 8.0 X 100</t>
  </si>
  <si>
    <t>199723430S</t>
  </si>
  <si>
    <t>5.5 EXP VERSE FEN SCR 4.35X30         ST</t>
  </si>
  <si>
    <t>5.5 EXP VERSE FEN SCR 4.35X30</t>
  </si>
  <si>
    <t>VERSE ADVANCED</t>
  </si>
  <si>
    <t>199723435S</t>
  </si>
  <si>
    <t>5.5 EXP VERSE FEN SCR 4.35X35         ST</t>
  </si>
  <si>
    <t>5.5 EXP VERSE FEN SCR 4.35X35</t>
  </si>
  <si>
    <t>199723440S</t>
  </si>
  <si>
    <t>5.5 EXP VERSE FEN SCR 4.35X40         ST</t>
  </si>
  <si>
    <t>5.5 EXP VERSE FEN SCR 4.35X40</t>
  </si>
  <si>
    <t>199723445S</t>
  </si>
  <si>
    <t>5.5 EXP VERSE FEN SCR 4.35X45         ST</t>
  </si>
  <si>
    <t>5.5 EXP VERSE FEN SCR 4.35X45</t>
  </si>
  <si>
    <t>199723530S</t>
  </si>
  <si>
    <t>5.5 EXP VERSE FEN SCR 5.0X30          ST</t>
  </si>
  <si>
    <t>5.5 EXP VERSE FEN SCR 5.0X30</t>
  </si>
  <si>
    <t>199723535S</t>
  </si>
  <si>
    <t>5.5 EXP VERSE FEN SCR 5.0X35          ST</t>
  </si>
  <si>
    <t>5.5 EXP VERSE FEN SCR 5.0X35</t>
  </si>
  <si>
    <t>199723540S</t>
  </si>
  <si>
    <t>5.5 EXP VERSE FEN SCR 5.0X40          ST</t>
  </si>
  <si>
    <t>5.5 EXP VERSE FEN SCR 5.0X40</t>
  </si>
  <si>
    <t>199723545s</t>
  </si>
  <si>
    <t xml:space="preserve">verse schroef 5x45                      </t>
  </si>
  <si>
    <t>5.5 EXP VERSE FEN SCR 5.0X45</t>
  </si>
  <si>
    <t>199723550s</t>
  </si>
  <si>
    <t xml:space="preserve">verse schroef 5x50                      </t>
  </si>
  <si>
    <t>5.5 EXP VERSE FEN SCR 5.0X50</t>
  </si>
  <si>
    <t>199723630S</t>
  </si>
  <si>
    <t>5.5 EXP VERSE FEN SCR 6.0X30          ST</t>
  </si>
  <si>
    <t>5.5 EXP VERSE FEN SCR 6.0X30</t>
  </si>
  <si>
    <t>199723635S</t>
  </si>
  <si>
    <t>5.5 EXP VERSE FEN SCR 6.0X35          ST</t>
  </si>
  <si>
    <t>5.5 EXP VERSE FEN SCR 6.0X35</t>
  </si>
  <si>
    <t>199723640S</t>
  </si>
  <si>
    <t>5.5 EXP VERSE FEN SCR 6.0X40          ST</t>
  </si>
  <si>
    <t>5.5 EXP VERSE FEN SCR 6.0X40</t>
  </si>
  <si>
    <t>199723645S</t>
  </si>
  <si>
    <t>5.5 EXP VERSE FEN SCR 6.0X45          ST</t>
  </si>
  <si>
    <t>5.5 EXP VERSE FEN SCR 6.0X45</t>
  </si>
  <si>
    <t>199723650S</t>
  </si>
  <si>
    <t>5.5 EXP VERSE FEN SCR 6.0X50          ST</t>
  </si>
  <si>
    <t>5.5 EXP VERSE FEN SCR 6.0X50</t>
  </si>
  <si>
    <t>199723655S</t>
  </si>
  <si>
    <t>5.5 EXP VERSE FEN SCR 6.0X55          ST</t>
  </si>
  <si>
    <t>5.5 EXP VERSE FEN SCR 6.0X55</t>
  </si>
  <si>
    <t>199723735S</t>
  </si>
  <si>
    <t>5.5 EXP VERSE FEN SCR 7.0X35          ST</t>
  </si>
  <si>
    <t>5.5 EXP VERSE FEN SCR 7.0X35</t>
  </si>
  <si>
    <t>199723740S</t>
  </si>
  <si>
    <t>5.5 EXP VERSE FEN SCR 7.0X40          ST</t>
  </si>
  <si>
    <t>5.5 EXP VERSE FEN SCR 7.0X40</t>
  </si>
  <si>
    <t>199723745S</t>
  </si>
  <si>
    <t>5.5 EXP VERSE FEN SCR 7.0X45          ST</t>
  </si>
  <si>
    <t>5.5 EXP VERSE FEN SCR 7.0X45</t>
  </si>
  <si>
    <t>199723750S</t>
  </si>
  <si>
    <t>5.5 EXP VERSE FEN SCR 7.0X50          ST</t>
  </si>
  <si>
    <t>5.5 EXP VERSE FEN SCR 7.0X50</t>
  </si>
  <si>
    <t>199723755S</t>
  </si>
  <si>
    <t>5.5 EXP VERSE FEN SCR 7.0X55          ST</t>
  </si>
  <si>
    <t>5.5 EXP VERSE FEN SCR 7.0X55</t>
  </si>
  <si>
    <t>199723840S</t>
  </si>
  <si>
    <t>5.5 EXP VERSE FEN SCR 8.0X40          ST</t>
  </si>
  <si>
    <t>5.5 EXP VERSE FEN SCR 8.0X40</t>
  </si>
  <si>
    <t>199723845S</t>
  </si>
  <si>
    <t>5.5 EXP VERSE FEN SCR 8.0X45          ST</t>
  </si>
  <si>
    <t>5.5 EXP VERSE FEN SCR 8.0X45</t>
  </si>
  <si>
    <t>199723850S</t>
  </si>
  <si>
    <t>5.5 EXP VERSE FEN SCR 8.0X50          ST</t>
  </si>
  <si>
    <t>5.5 EXP VERSE FEN SCR 8.0X50</t>
  </si>
  <si>
    <t>199723855S</t>
  </si>
  <si>
    <t>5.5 EXP VERSE FEN SCR 8.0X55          ST</t>
  </si>
  <si>
    <t>5.5 EXP VERSE FEN SCR 8.0X55</t>
  </si>
  <si>
    <t>199723860S</t>
  </si>
  <si>
    <t>5.5 EXP VERSE FEN SCR 8.0X60          ST</t>
  </si>
  <si>
    <t>5.5 EXP VERSE FEN SCR 8.0X60</t>
  </si>
  <si>
    <t>199723870S</t>
  </si>
  <si>
    <t>5.5 EXP VERSE FEN SCR 8.0X70          ST</t>
  </si>
  <si>
    <t>5.5 EXP VERSE FEN SCR 8.0X70</t>
  </si>
  <si>
    <t>199723880S</t>
  </si>
  <si>
    <t>5.5 EXP VERSE FEN SCR 8.0X80          ST</t>
  </si>
  <si>
    <t>5.5 EXP VERSE FEN SCR 8.0X80</t>
  </si>
  <si>
    <t>286750200S</t>
  </si>
  <si>
    <t>VIPER PRIME STYLET                    ST</t>
  </si>
  <si>
    <t>VIPER PRIME STYLET</t>
  </si>
  <si>
    <t>286750210S</t>
  </si>
  <si>
    <t>STYLET VIPER PRIMER NAVIGATIE         ST</t>
  </si>
  <si>
    <t>VIPER PRIME NAV STYLET</t>
  </si>
  <si>
    <t>THI31128</t>
  </si>
  <si>
    <t xml:space="preserve">tlif-c hi 11mm                          </t>
  </si>
  <si>
    <t>TLIF-C HI 11MM 12DEG 28/10</t>
  </si>
  <si>
    <t>CONDUIT TLIF</t>
  </si>
  <si>
    <t>thi31132</t>
  </si>
  <si>
    <t xml:space="preserve">tlif-c hi 11mm 32/12                    </t>
  </si>
  <si>
    <t>TLIF-C HI 11MM 12DEG 32/12</t>
  </si>
  <si>
    <t>thi31332</t>
  </si>
  <si>
    <t xml:space="preserve">tlif-c hi 13mm 32/12                    </t>
  </si>
  <si>
    <t>TLIF-C HI 13MM 12DEG 32/12</t>
  </si>
  <si>
    <t>TOTAAL</t>
  </si>
  <si>
    <t>Vertebral Body Replacement</t>
  </si>
  <si>
    <t>03.702.215S</t>
  </si>
  <si>
    <t>Kit Vertecem V+ Syring Kit  03702215S</t>
  </si>
  <si>
    <t>VERTECEM V+ SYRINGE KIT</t>
  </si>
  <si>
    <t>SPINE INSTRUMENTS</t>
  </si>
  <si>
    <t>03.804.413S</t>
  </si>
  <si>
    <t>Inflation systeem 03804413S</t>
  </si>
  <si>
    <t>INFLATION SYSTEM STERILE</t>
  </si>
  <si>
    <t>03.804.612S</t>
  </si>
  <si>
    <t>Kit 4,7 Access 03804612S</t>
  </si>
  <si>
    <t>ACCESS KIT 4.7</t>
  </si>
  <si>
    <t>03.804.613S</t>
  </si>
  <si>
    <t>Biopsie-kit 4.7mm 03804613S</t>
  </si>
  <si>
    <t>BIOPSY KIT 4.7</t>
  </si>
  <si>
    <t>07.702.016S</t>
  </si>
  <si>
    <t>VERTECEM V+ CEMENT KIT                ST</t>
  </si>
  <si>
    <t>VERTECEM V+ CEMENT KIT</t>
  </si>
  <si>
    <t>CEMENT KIT</t>
  </si>
  <si>
    <t>09.804.500S</t>
  </si>
  <si>
    <t>VBS SMALL                             ST</t>
  </si>
  <si>
    <t>VBS SMALL</t>
  </si>
  <si>
    <t>VBS</t>
  </si>
  <si>
    <t>09.804.501S</t>
  </si>
  <si>
    <t>VBS MEDIUM                            ST</t>
  </si>
  <si>
    <t>VBS MEDIUM</t>
  </si>
  <si>
    <t>09.804.502S</t>
  </si>
  <si>
    <t>VBS LARGE                             ST</t>
  </si>
  <si>
    <t>VBS LARGE</t>
  </si>
  <si>
    <t>09.804.600S</t>
  </si>
  <si>
    <t>VBS W/BALLOON SM                      ST</t>
  </si>
  <si>
    <t>VBS W/BALLOON SM</t>
  </si>
  <si>
    <t>09.804.601S</t>
  </si>
  <si>
    <t>VBS W/BALLOON MED                     ST</t>
  </si>
  <si>
    <t>VBS W/BALLOON MED</t>
  </si>
  <si>
    <t>09.804.602S</t>
  </si>
  <si>
    <t>VBS W/BALLOON LRG                     ST</t>
  </si>
  <si>
    <t>VBS W/BALLOON LRG</t>
  </si>
  <si>
    <t>Kosten huursets</t>
  </si>
  <si>
    <t>Set</t>
  </si>
  <si>
    <t>Omschrijving</t>
  </si>
  <si>
    <t>Rekenblad wervelkolomimplantaten</t>
  </si>
  <si>
    <t>Prijsplafond ex. btw</t>
  </si>
  <si>
    <t>Ondergrens ex. btw</t>
  </si>
  <si>
    <t>Aanbieding Inschrijver</t>
  </si>
  <si>
    <t>0 punten</t>
  </si>
  <si>
    <t>250 punten</t>
  </si>
  <si>
    <t xml:space="preserve">Punten </t>
  </si>
  <si>
    <t>Vertebral body replacement</t>
  </si>
  <si>
    <t>Ondertekening van dit document</t>
  </si>
  <si>
    <t xml:space="preserve">Naam ondernemer: 
Naam rechtsgeldige ondertekenaar: 
Datum: 
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</si>
</sst>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16">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1"/>
      <name val="Aptos Narrow"/>
      <family val="2"/>
      <scheme val="minor"/>
    </font>
    <font>
      <sz val="11"/>
      <name val="Aptos Narrow"/>
      <family val="2"/>
    </font>
    <font>
      <sz val="11"/>
      <name val="Aptos Narrow"/>
      <family val="2"/>
      <scheme val="minor"/>
    </font>
    <font>
      <sz val="10"/>
      <color theme="1"/>
      <name val="Aptos Narrow"/>
      <family val="2"/>
      <scheme val="minor"/>
    </font>
    <font>
      <b/>
      <sz val="10"/>
      <color theme="1"/>
      <name val="Aptos Narrow"/>
      <family val="2"/>
      <scheme val="minor"/>
    </font>
    <font>
      <sz val="11"/>
      <color rgb="FF000000"/>
      <name val="Aptos Narrow"/>
      <family val="2"/>
      <scheme val="minor"/>
    </font>
    <font>
      <sz val="11"/>
      <color rgb="FF000000"/>
      <name val="Aptos Narrow"/>
      <family val="2"/>
    </font>
    <font>
      <sz val="10"/>
      <color rgb="FF000000"/>
      <name val="Trebuchet MS"/>
      <family val="2"/>
    </font>
    <font>
      <sz val="8"/>
      <name val="Aptos Narrow"/>
      <family val="2"/>
      <scheme val="minor"/>
    </font>
    <font>
      <b/>
      <sz val="10"/>
      <color rgb="FF000000"/>
      <name val="Trebuchet MS"/>
    </font>
    <font>
      <sz val="10"/>
      <color rgb="FF000000"/>
      <name val="Trebuchet MS"/>
    </font>
    <font>
      <sz val="10"/>
      <name val="Trebuchet MS"/>
      <family val="2"/>
    </font>
  </fonts>
  <fills count="7">
    <fill>
      <patternFill patternType="none"/>
    </fill>
    <fill>
      <patternFill patternType="gray125"/>
    </fill>
    <fill>
      <patternFill patternType="solid">
        <fgColor theme="3" tint="0.89999084444715716"/>
        <bgColor indexed="64"/>
      </patternFill>
    </fill>
    <fill>
      <patternFill patternType="solid">
        <fgColor rgb="FFFFFF0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cellStyleXfs>
  <cellXfs count="51">
    <xf numFmtId="0" fontId="0" fillId="0" borderId="0" xfId="0"/>
    <xf numFmtId="0" fontId="0" fillId="0" borderId="0" xfId="0" applyAlignment="1">
      <alignment vertical="center"/>
    </xf>
    <xf numFmtId="0" fontId="0" fillId="3" borderId="0" xfId="0" applyFill="1" applyAlignment="1">
      <alignment horizontal="center" vertical="center"/>
    </xf>
    <xf numFmtId="0" fontId="3" fillId="4" borderId="2" xfId="0" applyFont="1" applyFill="1" applyBorder="1" applyAlignment="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2" fillId="0" borderId="0" xfId="0" applyFont="1" applyAlignment="1">
      <alignment vertical="center"/>
    </xf>
    <xf numFmtId="0" fontId="0" fillId="0" borderId="1" xfId="0" applyBorder="1" applyAlignment="1">
      <alignment vertical="center"/>
    </xf>
    <xf numFmtId="44" fontId="0" fillId="0" borderId="1" xfId="1" applyFont="1" applyBorder="1" applyAlignment="1">
      <alignment vertical="center"/>
    </xf>
    <xf numFmtId="49" fontId="0" fillId="0" borderId="1" xfId="0" applyNumberFormat="1" applyBorder="1" applyAlignment="1">
      <alignment vertical="center"/>
    </xf>
    <xf numFmtId="0" fontId="3" fillId="0" borderId="1" xfId="0" applyFont="1" applyBorder="1" applyAlignment="1">
      <alignment vertical="center"/>
    </xf>
    <xf numFmtId="44" fontId="3" fillId="0" borderId="1" xfId="1" applyFont="1" applyBorder="1" applyAlignment="1">
      <alignment vertical="center"/>
    </xf>
    <xf numFmtId="0" fontId="2" fillId="2" borderId="1" xfId="0" applyFont="1" applyFill="1" applyBorder="1" applyAlignment="1">
      <alignment vertical="center"/>
    </xf>
    <xf numFmtId="0" fontId="0" fillId="2" borderId="1" xfId="0" applyFill="1" applyBorder="1" applyAlignment="1">
      <alignment vertical="center"/>
    </xf>
    <xf numFmtId="44" fontId="2" fillId="2" borderId="1" xfId="1" applyFont="1" applyFill="1" applyBorder="1" applyAlignment="1">
      <alignment vertical="center"/>
    </xf>
    <xf numFmtId="44" fontId="0" fillId="2" borderId="1" xfId="1" applyFont="1" applyFill="1" applyBorder="1" applyAlignment="1">
      <alignment vertical="center"/>
    </xf>
    <xf numFmtId="10" fontId="0" fillId="0" borderId="1" xfId="2" applyNumberFormat="1" applyFont="1" applyBorder="1" applyAlignment="1">
      <alignment vertical="center"/>
    </xf>
    <xf numFmtId="9" fontId="0" fillId="0" borderId="1" xfId="2" applyFont="1" applyBorder="1" applyAlignment="1">
      <alignment vertical="center"/>
    </xf>
    <xf numFmtId="2" fontId="0" fillId="0" borderId="1" xfId="0" applyNumberFormat="1" applyBorder="1" applyAlignment="1">
      <alignment vertical="center"/>
    </xf>
    <xf numFmtId="0" fontId="3" fillId="5" borderId="1" xfId="0" applyFont="1" applyFill="1" applyBorder="1" applyAlignment="1">
      <alignment vertical="center"/>
    </xf>
    <xf numFmtId="0" fontId="0" fillId="5" borderId="1" xfId="0" applyFill="1" applyBorder="1" applyAlignment="1">
      <alignment vertical="center"/>
    </xf>
    <xf numFmtId="2" fontId="4" fillId="6" borderId="1" xfId="0" applyNumberFormat="1" applyFont="1" applyFill="1" applyBorder="1" applyAlignment="1">
      <alignment vertical="center"/>
    </xf>
    <xf numFmtId="0" fontId="4" fillId="6" borderId="1" xfId="0" applyFont="1" applyFill="1" applyBorder="1" applyAlignment="1">
      <alignment vertical="center"/>
    </xf>
    <xf numFmtId="44" fontId="0" fillId="3" borderId="1" xfId="1" applyFont="1" applyFill="1" applyBorder="1" applyAlignment="1">
      <alignment vertical="center"/>
    </xf>
    <xf numFmtId="0" fontId="0" fillId="3" borderId="0" xfId="0" applyFill="1" applyAlignment="1">
      <alignment vertical="center"/>
    </xf>
    <xf numFmtId="49" fontId="6" fillId="0" borderId="1" xfId="0" applyNumberFormat="1" applyFont="1" applyBorder="1" applyAlignment="1">
      <alignment vertical="center"/>
    </xf>
    <xf numFmtId="0" fontId="6" fillId="0" borderId="1" xfId="0" applyFont="1" applyBorder="1" applyAlignment="1">
      <alignment vertical="center"/>
    </xf>
    <xf numFmtId="0" fontId="8"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49" fontId="9" fillId="0" borderId="1" xfId="0" applyNumberFormat="1" applyFont="1" applyBorder="1" applyAlignment="1">
      <alignment vertical="center"/>
    </xf>
    <xf numFmtId="0" fontId="9" fillId="0" borderId="1" xfId="0" applyFont="1" applyBorder="1" applyAlignment="1">
      <alignment vertical="center"/>
    </xf>
    <xf numFmtId="44" fontId="9" fillId="0" borderId="1" xfId="1" applyFont="1" applyBorder="1" applyAlignment="1">
      <alignment vertical="center"/>
    </xf>
    <xf numFmtId="0" fontId="10" fillId="0" borderId="1" xfId="3" applyFont="1" applyBorder="1"/>
    <xf numFmtId="8" fontId="0" fillId="3" borderId="1" xfId="1" applyNumberFormat="1" applyFont="1" applyFill="1" applyBorder="1" applyAlignment="1">
      <alignment vertical="center"/>
    </xf>
    <xf numFmtId="0" fontId="3" fillId="4" borderId="4" xfId="0" applyFont="1" applyFill="1" applyBorder="1" applyAlignment="1">
      <alignment vertical="center"/>
    </xf>
    <xf numFmtId="44" fontId="0" fillId="0" borderId="0" xfId="0" applyNumberFormat="1" applyAlignment="1">
      <alignment vertical="center"/>
    </xf>
    <xf numFmtId="0" fontId="14" fillId="2" borderId="0" xfId="0" applyFont="1" applyFill="1" applyAlignment="1">
      <alignment horizontal="left" vertical="center" wrapText="1"/>
    </xf>
    <xf numFmtId="0" fontId="11" fillId="2" borderId="0" xfId="0" applyFont="1" applyFill="1" applyAlignment="1">
      <alignment horizontal="left"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2" borderId="2" xfId="0" applyFont="1" applyFill="1" applyBorder="1" applyAlignment="1">
      <alignment horizontal="left" vertical="center"/>
    </xf>
    <xf numFmtId="0" fontId="3" fillId="2" borderId="4" xfId="0" applyFont="1" applyFill="1" applyBorder="1" applyAlignment="1">
      <alignment horizontal="left" vertical="center"/>
    </xf>
    <xf numFmtId="0" fontId="0" fillId="0" borderId="2" xfId="0" applyBorder="1" applyAlignment="1">
      <alignment horizontal="left" vertical="center" wrapText="1"/>
    </xf>
    <xf numFmtId="0" fontId="0" fillId="0" borderId="4" xfId="0" applyBorder="1" applyAlignment="1">
      <alignment horizontal="left" vertical="center" wrapText="1"/>
    </xf>
  </cellXfs>
  <cellStyles count="6">
    <cellStyle name="Procent" xfId="2" builtinId="5"/>
    <cellStyle name="Procent 2" xfId="5" xr:uid="{C0445519-3BA7-497D-8FDA-A306F9DFB1D3}"/>
    <cellStyle name="Standaard" xfId="0" builtinId="0"/>
    <cellStyle name="Standaard 2" xfId="3" xr:uid="{152A29E6-A118-47E6-AAAA-DD5094FB93F8}"/>
    <cellStyle name="Valuta" xfId="1" builtinId="4"/>
    <cellStyle name="Valuta 2" xfId="4" xr:uid="{36A9066D-108B-4FAE-A744-583ADC1D80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D3139-91F7-45E6-A650-BE27F2974C4C}">
  <dimension ref="B2:N40"/>
  <sheetViews>
    <sheetView showGridLines="0" tabSelected="1" topLeftCell="A12" workbookViewId="0">
      <selection activeCell="K33" sqref="K33"/>
    </sheetView>
  </sheetViews>
  <sheetFormatPr defaultColWidth="9.125" defaultRowHeight="14.25"/>
  <cols>
    <col min="1" max="1" width="2.75" style="1" customWidth="1"/>
    <col min="2" max="2" width="24.25" style="1" customWidth="1"/>
    <col min="3" max="13" width="9.125" style="1"/>
    <col min="14" max="14" width="9.125" style="1" customWidth="1"/>
    <col min="15" max="16384" width="9.125" style="1"/>
  </cols>
  <sheetData>
    <row r="2" spans="2:14" ht="15" customHeight="1">
      <c r="B2" s="42" t="s">
        <v>0</v>
      </c>
      <c r="C2" s="43"/>
      <c r="D2" s="43"/>
      <c r="E2" s="43"/>
      <c r="F2" s="43"/>
      <c r="G2" s="43"/>
      <c r="H2" s="43"/>
      <c r="I2" s="43"/>
      <c r="J2" s="43"/>
      <c r="K2" s="43"/>
      <c r="L2" s="43"/>
      <c r="M2" s="43"/>
      <c r="N2" s="43"/>
    </row>
    <row r="3" spans="2:14">
      <c r="B3" s="43"/>
      <c r="C3" s="43"/>
      <c r="D3" s="43"/>
      <c r="E3" s="43"/>
      <c r="F3" s="43"/>
      <c r="G3" s="43"/>
      <c r="H3" s="43"/>
      <c r="I3" s="43"/>
      <c r="J3" s="43"/>
      <c r="K3" s="43"/>
      <c r="L3" s="43"/>
      <c r="M3" s="43"/>
      <c r="N3" s="43"/>
    </row>
    <row r="4" spans="2:14">
      <c r="B4" s="43"/>
      <c r="C4" s="43"/>
      <c r="D4" s="43"/>
      <c r="E4" s="43"/>
      <c r="F4" s="43"/>
      <c r="G4" s="43"/>
      <c r="H4" s="43"/>
      <c r="I4" s="43"/>
      <c r="J4" s="43"/>
      <c r="K4" s="43"/>
      <c r="L4" s="43"/>
      <c r="M4" s="43"/>
      <c r="N4" s="43"/>
    </row>
    <row r="5" spans="2:14">
      <c r="B5" s="43"/>
      <c r="C5" s="43"/>
      <c r="D5" s="43"/>
      <c r="E5" s="43"/>
      <c r="F5" s="43"/>
      <c r="G5" s="43"/>
      <c r="H5" s="43"/>
      <c r="I5" s="43"/>
      <c r="J5" s="43"/>
      <c r="K5" s="43"/>
      <c r="L5" s="43"/>
      <c r="M5" s="43"/>
      <c r="N5" s="43"/>
    </row>
    <row r="6" spans="2:14">
      <c r="B6" s="43"/>
      <c r="C6" s="43"/>
      <c r="D6" s="43"/>
      <c r="E6" s="43"/>
      <c r="F6" s="43"/>
      <c r="G6" s="43"/>
      <c r="H6" s="43"/>
      <c r="I6" s="43"/>
      <c r="J6" s="43"/>
      <c r="K6" s="43"/>
      <c r="L6" s="43"/>
      <c r="M6" s="43"/>
      <c r="N6" s="43"/>
    </row>
    <row r="7" spans="2:14">
      <c r="B7" s="43"/>
      <c r="C7" s="43"/>
      <c r="D7" s="43"/>
      <c r="E7" s="43"/>
      <c r="F7" s="43"/>
      <c r="G7" s="43"/>
      <c r="H7" s="43"/>
      <c r="I7" s="43"/>
      <c r="J7" s="43"/>
      <c r="K7" s="43"/>
      <c r="L7" s="43"/>
      <c r="M7" s="43"/>
      <c r="N7" s="43"/>
    </row>
    <row r="8" spans="2:14">
      <c r="B8" s="43"/>
      <c r="C8" s="43"/>
      <c r="D8" s="43"/>
      <c r="E8" s="43"/>
      <c r="F8" s="43"/>
      <c r="G8" s="43"/>
      <c r="H8" s="43"/>
      <c r="I8" s="43"/>
      <c r="J8" s="43"/>
      <c r="K8" s="43"/>
      <c r="L8" s="43"/>
      <c r="M8" s="43"/>
      <c r="N8" s="43"/>
    </row>
    <row r="9" spans="2:14">
      <c r="B9" s="43"/>
      <c r="C9" s="43"/>
      <c r="D9" s="43"/>
      <c r="E9" s="43"/>
      <c r="F9" s="43"/>
      <c r="G9" s="43"/>
      <c r="H9" s="43"/>
      <c r="I9" s="43"/>
      <c r="J9" s="43"/>
      <c r="K9" s="43"/>
      <c r="L9" s="43"/>
      <c r="M9" s="43"/>
      <c r="N9" s="43"/>
    </row>
    <row r="10" spans="2:14">
      <c r="B10" s="43"/>
      <c r="C10" s="43"/>
      <c r="D10" s="43"/>
      <c r="E10" s="43"/>
      <c r="F10" s="43"/>
      <c r="G10" s="43"/>
      <c r="H10" s="43"/>
      <c r="I10" s="43"/>
      <c r="J10" s="43"/>
      <c r="K10" s="43"/>
      <c r="L10" s="43"/>
      <c r="M10" s="43"/>
      <c r="N10" s="43"/>
    </row>
    <row r="11" spans="2:14">
      <c r="B11" s="43"/>
      <c r="C11" s="43"/>
      <c r="D11" s="43"/>
      <c r="E11" s="43"/>
      <c r="F11" s="43"/>
      <c r="G11" s="43"/>
      <c r="H11" s="43"/>
      <c r="I11" s="43"/>
      <c r="J11" s="43"/>
      <c r="K11" s="43"/>
      <c r="L11" s="43"/>
      <c r="M11" s="43"/>
      <c r="N11" s="43"/>
    </row>
    <row r="12" spans="2:14">
      <c r="B12" s="43"/>
      <c r="C12" s="43"/>
      <c r="D12" s="43"/>
      <c r="E12" s="43"/>
      <c r="F12" s="43"/>
      <c r="G12" s="43"/>
      <c r="H12" s="43"/>
      <c r="I12" s="43"/>
      <c r="J12" s="43"/>
      <c r="K12" s="43"/>
      <c r="L12" s="43"/>
      <c r="M12" s="43"/>
      <c r="N12" s="43"/>
    </row>
    <row r="13" spans="2:14">
      <c r="B13" s="43"/>
      <c r="C13" s="43"/>
      <c r="D13" s="43"/>
      <c r="E13" s="43"/>
      <c r="F13" s="43"/>
      <c r="G13" s="43"/>
      <c r="H13" s="43"/>
      <c r="I13" s="43"/>
      <c r="J13" s="43"/>
      <c r="K13" s="43"/>
      <c r="L13" s="43"/>
      <c r="M13" s="43"/>
      <c r="N13" s="43"/>
    </row>
    <row r="14" spans="2:14">
      <c r="B14" s="43"/>
      <c r="C14" s="43"/>
      <c r="D14" s="43"/>
      <c r="E14" s="43"/>
      <c r="F14" s="43"/>
      <c r="G14" s="43"/>
      <c r="H14" s="43"/>
      <c r="I14" s="43"/>
      <c r="J14" s="43"/>
      <c r="K14" s="43"/>
      <c r="L14" s="43"/>
      <c r="M14" s="43"/>
      <c r="N14" s="43"/>
    </row>
    <row r="15" spans="2:14">
      <c r="B15" s="43"/>
      <c r="C15" s="43"/>
      <c r="D15" s="43"/>
      <c r="E15" s="43"/>
      <c r="F15" s="43"/>
      <c r="G15" s="43"/>
      <c r="H15" s="43"/>
      <c r="I15" s="43"/>
      <c r="J15" s="43"/>
      <c r="K15" s="43"/>
      <c r="L15" s="43"/>
      <c r="M15" s="43"/>
      <c r="N15" s="43"/>
    </row>
    <row r="16" spans="2:14">
      <c r="B16" s="43"/>
      <c r="C16" s="43"/>
      <c r="D16" s="43"/>
      <c r="E16" s="43"/>
      <c r="F16" s="43"/>
      <c r="G16" s="43"/>
      <c r="H16" s="43"/>
      <c r="I16" s="43"/>
      <c r="J16" s="43"/>
      <c r="K16" s="43"/>
      <c r="L16" s="43"/>
      <c r="M16" s="43"/>
      <c r="N16" s="43"/>
    </row>
    <row r="17" spans="2:14">
      <c r="B17" s="43"/>
      <c r="C17" s="43"/>
      <c r="D17" s="43"/>
      <c r="E17" s="43"/>
      <c r="F17" s="43"/>
      <c r="G17" s="43"/>
      <c r="H17" s="43"/>
      <c r="I17" s="43"/>
      <c r="J17" s="43"/>
      <c r="K17" s="43"/>
      <c r="L17" s="43"/>
      <c r="M17" s="43"/>
      <c r="N17" s="43"/>
    </row>
    <row r="18" spans="2:14">
      <c r="B18" s="43"/>
      <c r="C18" s="43"/>
      <c r="D18" s="43"/>
      <c r="E18" s="43"/>
      <c r="F18" s="43"/>
      <c r="G18" s="43"/>
      <c r="H18" s="43"/>
      <c r="I18" s="43"/>
      <c r="J18" s="43"/>
      <c r="K18" s="43"/>
      <c r="L18" s="43"/>
      <c r="M18" s="43"/>
      <c r="N18" s="43"/>
    </row>
    <row r="19" spans="2:14">
      <c r="B19" s="43"/>
      <c r="C19" s="43"/>
      <c r="D19" s="43"/>
      <c r="E19" s="43"/>
      <c r="F19" s="43"/>
      <c r="G19" s="43"/>
      <c r="H19" s="43"/>
      <c r="I19" s="43"/>
      <c r="J19" s="43"/>
      <c r="K19" s="43"/>
      <c r="L19" s="43"/>
      <c r="M19" s="43"/>
      <c r="N19" s="43"/>
    </row>
    <row r="20" spans="2:14" ht="13.5" customHeight="1">
      <c r="B20" s="43"/>
      <c r="C20" s="43"/>
      <c r="D20" s="43"/>
      <c r="E20" s="43"/>
      <c r="F20" s="43"/>
      <c r="G20" s="43"/>
      <c r="H20" s="43"/>
      <c r="I20" s="43"/>
      <c r="J20" s="43"/>
      <c r="K20" s="43"/>
      <c r="L20" s="43"/>
      <c r="M20" s="43"/>
      <c r="N20" s="43"/>
    </row>
    <row r="21" spans="2:14">
      <c r="B21" s="43"/>
      <c r="C21" s="43"/>
      <c r="D21" s="43"/>
      <c r="E21" s="43"/>
      <c r="F21" s="43"/>
      <c r="G21" s="43"/>
      <c r="H21" s="43"/>
      <c r="I21" s="43"/>
      <c r="J21" s="43"/>
      <c r="K21" s="43"/>
      <c r="L21" s="43"/>
      <c r="M21" s="43"/>
      <c r="N21" s="43"/>
    </row>
    <row r="22" spans="2:14">
      <c r="B22" s="43"/>
      <c r="C22" s="43"/>
      <c r="D22" s="43"/>
      <c r="E22" s="43"/>
      <c r="F22" s="43"/>
      <c r="G22" s="43"/>
      <c r="H22" s="43"/>
      <c r="I22" s="43"/>
      <c r="J22" s="43"/>
      <c r="K22" s="43"/>
      <c r="L22" s="43"/>
      <c r="M22" s="43"/>
      <c r="N22" s="43"/>
    </row>
    <row r="23" spans="2:14">
      <c r="B23" s="43"/>
      <c r="C23" s="43"/>
      <c r="D23" s="43"/>
      <c r="E23" s="43"/>
      <c r="F23" s="43"/>
      <c r="G23" s="43"/>
      <c r="H23" s="43"/>
      <c r="I23" s="43"/>
      <c r="J23" s="43"/>
      <c r="K23" s="43"/>
      <c r="L23" s="43"/>
      <c r="M23" s="43"/>
      <c r="N23" s="43"/>
    </row>
    <row r="24" spans="2:14">
      <c r="B24" s="43"/>
      <c r="C24" s="43"/>
      <c r="D24" s="43"/>
      <c r="E24" s="43"/>
      <c r="F24" s="43"/>
      <c r="G24" s="43"/>
      <c r="H24" s="43"/>
      <c r="I24" s="43"/>
      <c r="J24" s="43"/>
      <c r="K24" s="43"/>
      <c r="L24" s="43"/>
      <c r="M24" s="43"/>
      <c r="N24" s="43"/>
    </row>
    <row r="25" spans="2:14">
      <c r="B25" s="43"/>
      <c r="C25" s="43"/>
      <c r="D25" s="43"/>
      <c r="E25" s="43"/>
      <c r="F25" s="43"/>
      <c r="G25" s="43"/>
      <c r="H25" s="43"/>
      <c r="I25" s="43"/>
      <c r="J25" s="43"/>
      <c r="K25" s="43"/>
      <c r="L25" s="43"/>
      <c r="M25" s="43"/>
      <c r="N25" s="43"/>
    </row>
    <row r="26" spans="2:14" ht="13.5" customHeight="1">
      <c r="D26" s="8"/>
      <c r="E26" s="8"/>
      <c r="F26" s="8"/>
      <c r="G26" s="8"/>
      <c r="H26" s="8"/>
      <c r="I26" s="8"/>
      <c r="J26" s="8"/>
      <c r="K26" s="8"/>
      <c r="L26" s="8"/>
      <c r="M26" s="8"/>
      <c r="N26" s="8"/>
    </row>
    <row r="27" spans="2:14" ht="13.5" customHeight="1">
      <c r="B27" s="30" t="s">
        <v>1</v>
      </c>
      <c r="C27" s="31"/>
      <c r="D27" s="8"/>
      <c r="E27" s="8"/>
      <c r="F27" s="8"/>
      <c r="G27" s="8"/>
      <c r="H27" s="8"/>
      <c r="I27" s="8"/>
      <c r="J27" s="8"/>
      <c r="K27" s="8"/>
      <c r="L27" s="8"/>
      <c r="M27" s="8"/>
      <c r="N27" s="8"/>
    </row>
    <row r="28" spans="2:14" ht="13.5" customHeight="1">
      <c r="B28" s="31" t="s">
        <v>2</v>
      </c>
      <c r="C28" s="32" t="s">
        <v>3</v>
      </c>
    </row>
    <row r="29" spans="2:14" ht="13.5" customHeight="1">
      <c r="B29" s="32" t="s">
        <v>4</v>
      </c>
      <c r="C29" s="32" t="s">
        <v>5</v>
      </c>
    </row>
    <row r="30" spans="2:14" ht="13.5" customHeight="1">
      <c r="B30" s="32" t="s">
        <v>6</v>
      </c>
      <c r="C30" s="32" t="s">
        <v>7</v>
      </c>
    </row>
    <row r="31" spans="2:14" ht="13.5" customHeight="1">
      <c r="B31" s="32" t="s">
        <v>8</v>
      </c>
      <c r="C31" s="32" t="s">
        <v>9</v>
      </c>
    </row>
    <row r="32" spans="2:14" ht="13.5" customHeight="1">
      <c r="B32" s="32" t="s">
        <v>10</v>
      </c>
      <c r="C32" s="32" t="s">
        <v>11</v>
      </c>
    </row>
    <row r="33" spans="2:3" ht="13.5" customHeight="1">
      <c r="B33" s="32" t="s">
        <v>12</v>
      </c>
      <c r="C33" s="32" t="s">
        <v>13</v>
      </c>
    </row>
    <row r="34" spans="2:3" ht="13.5" customHeight="1">
      <c r="B34" s="32" t="s">
        <v>14</v>
      </c>
      <c r="C34" s="32" t="s">
        <v>15</v>
      </c>
    </row>
    <row r="35" spans="2:3" ht="13.5" customHeight="1">
      <c r="B35" s="32" t="s">
        <v>16</v>
      </c>
      <c r="C35" s="32" t="s">
        <v>17</v>
      </c>
    </row>
    <row r="36" spans="2:3" ht="13.5" customHeight="1">
      <c r="B36" s="32" t="s">
        <v>18</v>
      </c>
      <c r="C36" s="32" t="s">
        <v>18</v>
      </c>
    </row>
    <row r="37" spans="2:3" ht="13.5" customHeight="1">
      <c r="B37" s="32" t="s">
        <v>19</v>
      </c>
      <c r="C37" s="32" t="s">
        <v>19</v>
      </c>
    </row>
    <row r="38" spans="2:3" ht="13.5" customHeight="1">
      <c r="B38" s="32" t="s">
        <v>20</v>
      </c>
      <c r="C38" s="32" t="s">
        <v>21</v>
      </c>
    </row>
    <row r="39" spans="2:3" ht="13.5" customHeight="1">
      <c r="B39" s="32" t="s">
        <v>22</v>
      </c>
      <c r="C39" s="32" t="s">
        <v>23</v>
      </c>
    </row>
    <row r="40" spans="2:3" ht="13.5" customHeight="1">
      <c r="B40" s="32" t="s">
        <v>24</v>
      </c>
      <c r="C40" s="32" t="s">
        <v>25</v>
      </c>
    </row>
  </sheetData>
  <mergeCells count="1">
    <mergeCell ref="B2:N25"/>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9BD34-A468-40DC-BE63-AAF7F69C5587}">
  <dimension ref="B1:T155"/>
  <sheetViews>
    <sheetView showGridLines="0" zoomScale="85" zoomScaleNormal="85" workbookViewId="0">
      <pane xSplit="10" ySplit="3" topLeftCell="K7" activePane="bottomRight" state="frozen"/>
      <selection pane="topRight" activeCell="K1" sqref="K1"/>
      <selection pane="bottomLeft" activeCell="A5" sqref="A5"/>
      <selection pane="bottomRight" activeCell="H26" sqref="H26"/>
    </sheetView>
  </sheetViews>
  <sheetFormatPr defaultColWidth="9.125" defaultRowHeight="15" customHeight="1"/>
  <cols>
    <col min="1" max="1" width="4.25" style="1" bestFit="1" customWidth="1"/>
    <col min="2" max="2" width="15" style="1" customWidth="1"/>
    <col min="3" max="3" width="47.375" style="1" hidden="1" customWidth="1"/>
    <col min="4" max="4" width="35.375" style="1" customWidth="1"/>
    <col min="5" max="5" width="28.375" style="1" hidden="1" customWidth="1"/>
    <col min="6" max="6" width="17.25" style="1" hidden="1" customWidth="1"/>
    <col min="7" max="7" width="15.125" style="1" hidden="1" customWidth="1"/>
    <col min="8" max="8" width="17.125" style="1" bestFit="1" customWidth="1"/>
    <col min="9" max="9" width="16.375" style="1" hidden="1" customWidth="1"/>
    <col min="10" max="10" width="21" style="1" hidden="1" customWidth="1"/>
    <col min="11" max="11" width="19.125" style="1" bestFit="1" customWidth="1"/>
    <col min="12" max="12" width="26.375" style="1" bestFit="1" customWidth="1"/>
    <col min="13" max="13" width="10.25" style="1" bestFit="1" customWidth="1"/>
    <col min="14" max="14" width="9.375" style="1" bestFit="1" customWidth="1"/>
    <col min="15" max="15" width="10.625" style="1" bestFit="1" customWidth="1"/>
    <col min="16" max="16" width="9.125" style="1"/>
    <col min="17" max="17" width="11.625" style="1" customWidth="1"/>
    <col min="18" max="18" width="9.375" style="1" bestFit="1" customWidth="1"/>
    <col min="19" max="19" width="25.75" style="1" customWidth="1"/>
    <col min="20" max="20" width="18" style="1" bestFit="1" customWidth="1"/>
    <col min="21" max="16384" width="9.125" style="1"/>
  </cols>
  <sheetData>
    <row r="1" spans="2:20" ht="14.25">
      <c r="C1" s="2" t="s">
        <v>26</v>
      </c>
      <c r="E1" s="2" t="s">
        <v>26</v>
      </c>
      <c r="F1" s="2" t="s">
        <v>26</v>
      </c>
      <c r="G1" s="2" t="s">
        <v>26</v>
      </c>
      <c r="I1" s="2" t="s">
        <v>26</v>
      </c>
      <c r="J1" s="2" t="s">
        <v>26</v>
      </c>
    </row>
    <row r="2" spans="2:20">
      <c r="B2" s="44" t="s">
        <v>27</v>
      </c>
      <c r="C2" s="45"/>
      <c r="D2" s="45"/>
      <c r="E2" s="45"/>
      <c r="F2" s="45"/>
      <c r="G2" s="45"/>
      <c r="H2" s="45"/>
      <c r="I2" s="45"/>
      <c r="J2" s="45"/>
      <c r="K2" s="45"/>
      <c r="L2" s="45"/>
      <c r="M2" s="45"/>
      <c r="N2" s="45"/>
      <c r="O2" s="45"/>
      <c r="P2" s="45"/>
      <c r="Q2" s="45"/>
      <c r="R2" s="45"/>
      <c r="S2" s="45"/>
      <c r="T2" s="46"/>
    </row>
    <row r="3" spans="2:20" s="7" customFormat="1" ht="45">
      <c r="B3" s="33" t="s">
        <v>2</v>
      </c>
      <c r="C3" s="34" t="s">
        <v>4</v>
      </c>
      <c r="D3" s="33" t="s">
        <v>28</v>
      </c>
      <c r="E3" s="34" t="s">
        <v>29</v>
      </c>
      <c r="F3" s="33" t="s">
        <v>30</v>
      </c>
      <c r="G3" s="33" t="s">
        <v>31</v>
      </c>
      <c r="H3" s="33" t="s">
        <v>6</v>
      </c>
      <c r="I3" s="33" t="s">
        <v>32</v>
      </c>
      <c r="J3" s="33" t="s">
        <v>33</v>
      </c>
      <c r="K3" s="4" t="s">
        <v>18</v>
      </c>
      <c r="L3" s="4" t="s">
        <v>19</v>
      </c>
      <c r="M3" s="4" t="s">
        <v>34</v>
      </c>
      <c r="N3" s="5" t="s">
        <v>10</v>
      </c>
      <c r="O3" s="4" t="s">
        <v>35</v>
      </c>
      <c r="P3" s="5" t="s">
        <v>14</v>
      </c>
      <c r="Q3" s="4" t="s">
        <v>16</v>
      </c>
      <c r="R3" s="4" t="s">
        <v>36</v>
      </c>
      <c r="S3" s="4" t="s">
        <v>22</v>
      </c>
      <c r="T3" s="6" t="s">
        <v>37</v>
      </c>
    </row>
    <row r="4" spans="2:20" s="9" customFormat="1" ht="14.25">
      <c r="B4" s="28" t="s">
        <v>38</v>
      </c>
      <c r="C4" s="29" t="s">
        <v>39</v>
      </c>
      <c r="D4" s="29" t="s">
        <v>40</v>
      </c>
      <c r="E4" s="29" t="s">
        <v>41</v>
      </c>
      <c r="F4" s="10">
        <v>1</v>
      </c>
      <c r="G4" s="10">
        <v>0</v>
      </c>
      <c r="H4" s="10">
        <f t="shared" ref="H4:H28" si="0">F4+G4</f>
        <v>1</v>
      </c>
      <c r="I4" s="11">
        <v>886.29</v>
      </c>
      <c r="J4" s="11">
        <f>H4*I4</f>
        <v>886.29</v>
      </c>
      <c r="K4" s="15"/>
      <c r="L4" s="15"/>
      <c r="M4" s="17"/>
      <c r="N4" s="15"/>
      <c r="O4" s="17"/>
      <c r="P4" s="15"/>
      <c r="Q4" s="15"/>
      <c r="R4" s="15"/>
      <c r="S4" s="15"/>
      <c r="T4" s="11">
        <f>O4*H4</f>
        <v>0</v>
      </c>
    </row>
    <row r="5" spans="2:20" s="9" customFormat="1" ht="14.25">
      <c r="B5" s="28" t="s">
        <v>42</v>
      </c>
      <c r="C5" s="29" t="s">
        <v>43</v>
      </c>
      <c r="D5" s="29" t="s">
        <v>44</v>
      </c>
      <c r="E5" s="29" t="s">
        <v>41</v>
      </c>
      <c r="F5" s="10">
        <v>1</v>
      </c>
      <c r="G5" s="10">
        <v>0</v>
      </c>
      <c r="H5" s="10">
        <f t="shared" si="0"/>
        <v>1</v>
      </c>
      <c r="I5" s="11">
        <v>886.29</v>
      </c>
      <c r="J5" s="11">
        <f t="shared" ref="J5:J25" si="1">H5*I5</f>
        <v>886.29</v>
      </c>
      <c r="K5" s="15"/>
      <c r="L5" s="15"/>
      <c r="M5" s="17"/>
      <c r="N5" s="15"/>
      <c r="O5" s="17"/>
      <c r="P5" s="15"/>
      <c r="Q5" s="15"/>
      <c r="R5" s="15"/>
      <c r="S5" s="15"/>
      <c r="T5" s="11">
        <f t="shared" ref="T5:T28" si="2">O5*H5</f>
        <v>0</v>
      </c>
    </row>
    <row r="6" spans="2:20" ht="14.25">
      <c r="B6" s="12" t="s">
        <v>45</v>
      </c>
      <c r="C6" s="10" t="s">
        <v>46</v>
      </c>
      <c r="D6" s="29" t="s">
        <v>47</v>
      </c>
      <c r="E6" s="10" t="s">
        <v>48</v>
      </c>
      <c r="F6" s="10">
        <v>2</v>
      </c>
      <c r="G6" s="10">
        <v>0</v>
      </c>
      <c r="H6" s="10">
        <f t="shared" si="0"/>
        <v>2</v>
      </c>
      <c r="I6" s="11">
        <v>442.99</v>
      </c>
      <c r="J6" s="11">
        <f t="shared" si="1"/>
        <v>885.98</v>
      </c>
      <c r="K6" s="16"/>
      <c r="L6" s="16"/>
      <c r="M6" s="18"/>
      <c r="N6" s="16"/>
      <c r="O6" s="18"/>
      <c r="P6" s="16"/>
      <c r="Q6" s="16"/>
      <c r="R6" s="16"/>
      <c r="S6" s="16"/>
      <c r="T6" s="11">
        <f t="shared" si="2"/>
        <v>0</v>
      </c>
    </row>
    <row r="7" spans="2:20" ht="14.25">
      <c r="B7" s="12" t="s">
        <v>49</v>
      </c>
      <c r="C7" s="10" t="s">
        <v>50</v>
      </c>
      <c r="D7" s="29" t="s">
        <v>51</v>
      </c>
      <c r="E7" s="10" t="s">
        <v>52</v>
      </c>
      <c r="F7" s="10">
        <v>7</v>
      </c>
      <c r="G7" s="10">
        <v>0</v>
      </c>
      <c r="H7" s="10">
        <f t="shared" si="0"/>
        <v>7</v>
      </c>
      <c r="I7" s="11">
        <v>54.71</v>
      </c>
      <c r="J7" s="11">
        <f t="shared" si="1"/>
        <v>382.97</v>
      </c>
      <c r="K7" s="16"/>
      <c r="L7" s="16"/>
      <c r="M7" s="18"/>
      <c r="N7" s="16"/>
      <c r="O7" s="18"/>
      <c r="P7" s="16"/>
      <c r="Q7" s="16"/>
      <c r="R7" s="16"/>
      <c r="S7" s="16"/>
      <c r="T7" s="11">
        <f t="shared" si="2"/>
        <v>0</v>
      </c>
    </row>
    <row r="8" spans="2:20" ht="14.25">
      <c r="B8" s="12" t="s">
        <v>53</v>
      </c>
      <c r="C8" s="10" t="s">
        <v>54</v>
      </c>
      <c r="D8" s="29" t="s">
        <v>55</v>
      </c>
      <c r="E8" s="10" t="s">
        <v>56</v>
      </c>
      <c r="F8" s="10">
        <v>1</v>
      </c>
      <c r="G8" s="10">
        <v>0</v>
      </c>
      <c r="H8" s="10">
        <f t="shared" si="0"/>
        <v>1</v>
      </c>
      <c r="I8" s="11">
        <v>614.54999999999995</v>
      </c>
      <c r="J8" s="11">
        <f t="shared" si="1"/>
        <v>614.54999999999995</v>
      </c>
      <c r="K8" s="16"/>
      <c r="L8" s="16"/>
      <c r="M8" s="18"/>
      <c r="N8" s="16"/>
      <c r="O8" s="18"/>
      <c r="P8" s="16"/>
      <c r="Q8" s="16"/>
      <c r="R8" s="16"/>
      <c r="S8" s="16"/>
      <c r="T8" s="11">
        <f t="shared" si="2"/>
        <v>0</v>
      </c>
    </row>
    <row r="9" spans="2:20" ht="14.25">
      <c r="B9" s="12" t="s">
        <v>57</v>
      </c>
      <c r="C9" s="10" t="s">
        <v>58</v>
      </c>
      <c r="D9" s="29" t="s">
        <v>59</v>
      </c>
      <c r="E9" s="10" t="s">
        <v>60</v>
      </c>
      <c r="F9" s="10">
        <v>2</v>
      </c>
      <c r="G9" s="10">
        <v>0</v>
      </c>
      <c r="H9" s="10">
        <f t="shared" si="0"/>
        <v>2</v>
      </c>
      <c r="I9" s="11">
        <v>451.7</v>
      </c>
      <c r="J9" s="11">
        <f t="shared" si="1"/>
        <v>903.4</v>
      </c>
      <c r="K9" s="16"/>
      <c r="L9" s="16"/>
      <c r="M9" s="18"/>
      <c r="N9" s="16"/>
      <c r="O9" s="18"/>
      <c r="P9" s="16"/>
      <c r="Q9" s="16"/>
      <c r="R9" s="16"/>
      <c r="S9" s="16"/>
      <c r="T9" s="11">
        <f t="shared" si="2"/>
        <v>0</v>
      </c>
    </row>
    <row r="10" spans="2:20" ht="14.25">
      <c r="B10" s="12" t="s">
        <v>61</v>
      </c>
      <c r="C10" s="10" t="s">
        <v>62</v>
      </c>
      <c r="D10" s="29" t="s">
        <v>63</v>
      </c>
      <c r="E10" s="10" t="s">
        <v>64</v>
      </c>
      <c r="F10" s="10">
        <v>1</v>
      </c>
      <c r="G10" s="10">
        <v>0</v>
      </c>
      <c r="H10" s="10">
        <f t="shared" si="0"/>
        <v>1</v>
      </c>
      <c r="I10" s="11">
        <v>120.02</v>
      </c>
      <c r="J10" s="11">
        <f t="shared" si="1"/>
        <v>120.02</v>
      </c>
      <c r="K10" s="16"/>
      <c r="L10" s="16"/>
      <c r="M10" s="18"/>
      <c r="N10" s="16"/>
      <c r="O10" s="18"/>
      <c r="P10" s="16"/>
      <c r="Q10" s="16"/>
      <c r="R10" s="16"/>
      <c r="S10" s="16"/>
      <c r="T10" s="11">
        <f t="shared" si="2"/>
        <v>0</v>
      </c>
    </row>
    <row r="11" spans="2:20" ht="14.25">
      <c r="B11" s="12" t="s">
        <v>65</v>
      </c>
      <c r="C11" s="10" t="s">
        <v>66</v>
      </c>
      <c r="D11" s="29" t="s">
        <v>67</v>
      </c>
      <c r="E11" s="10" t="s">
        <v>68</v>
      </c>
      <c r="F11" s="10">
        <v>1</v>
      </c>
      <c r="G11" s="10">
        <v>0</v>
      </c>
      <c r="H11" s="10">
        <f t="shared" si="0"/>
        <v>1</v>
      </c>
      <c r="I11" s="11">
        <v>403.1</v>
      </c>
      <c r="J11" s="11">
        <f t="shared" si="1"/>
        <v>403.1</v>
      </c>
      <c r="K11" s="16"/>
      <c r="L11" s="16"/>
      <c r="M11" s="18"/>
      <c r="N11" s="16"/>
      <c r="O11" s="18"/>
      <c r="P11" s="16"/>
      <c r="Q11" s="16"/>
      <c r="R11" s="16"/>
      <c r="S11" s="16"/>
      <c r="T11" s="11">
        <f t="shared" si="2"/>
        <v>0</v>
      </c>
    </row>
    <row r="12" spans="2:20" ht="14.25">
      <c r="B12" s="12" t="s">
        <v>69</v>
      </c>
      <c r="C12" s="10" t="s">
        <v>70</v>
      </c>
      <c r="D12" s="29" t="s">
        <v>71</v>
      </c>
      <c r="E12" s="10" t="s">
        <v>72</v>
      </c>
      <c r="F12" s="10">
        <v>3</v>
      </c>
      <c r="G12" s="10">
        <v>0</v>
      </c>
      <c r="H12" s="10">
        <f t="shared" si="0"/>
        <v>3</v>
      </c>
      <c r="I12" s="11">
        <v>55.72</v>
      </c>
      <c r="J12" s="11">
        <f t="shared" si="1"/>
        <v>167.16</v>
      </c>
      <c r="K12" s="16"/>
      <c r="L12" s="16"/>
      <c r="M12" s="18"/>
      <c r="N12" s="16"/>
      <c r="O12" s="18"/>
      <c r="P12" s="16"/>
      <c r="Q12" s="16"/>
      <c r="R12" s="16"/>
      <c r="S12" s="16"/>
      <c r="T12" s="11">
        <f t="shared" si="2"/>
        <v>0</v>
      </c>
    </row>
    <row r="13" spans="2:20" ht="14.25">
      <c r="B13" s="12" t="s">
        <v>73</v>
      </c>
      <c r="C13" s="10" t="s">
        <v>74</v>
      </c>
      <c r="D13" s="29" t="s">
        <v>75</v>
      </c>
      <c r="E13" s="10" t="s">
        <v>76</v>
      </c>
      <c r="F13" s="10">
        <v>1</v>
      </c>
      <c r="G13" s="10">
        <v>0</v>
      </c>
      <c r="H13" s="10">
        <f t="shared" si="0"/>
        <v>1</v>
      </c>
      <c r="I13" s="11">
        <v>534.23</v>
      </c>
      <c r="J13" s="11">
        <f t="shared" si="1"/>
        <v>534.23</v>
      </c>
      <c r="K13" s="16"/>
      <c r="L13" s="16"/>
      <c r="M13" s="18"/>
      <c r="N13" s="16"/>
      <c r="O13" s="18"/>
      <c r="P13" s="16"/>
      <c r="Q13" s="16"/>
      <c r="R13" s="16"/>
      <c r="S13" s="16"/>
      <c r="T13" s="11">
        <f t="shared" si="2"/>
        <v>0</v>
      </c>
    </row>
    <row r="14" spans="2:20" ht="14.25">
      <c r="B14" s="12" t="s">
        <v>77</v>
      </c>
      <c r="C14" s="10" t="s">
        <v>78</v>
      </c>
      <c r="D14" s="29" t="s">
        <v>79</v>
      </c>
      <c r="E14" s="10" t="s">
        <v>76</v>
      </c>
      <c r="F14" s="10">
        <v>1</v>
      </c>
      <c r="G14" s="10">
        <v>0</v>
      </c>
      <c r="H14" s="10">
        <f t="shared" si="0"/>
        <v>1</v>
      </c>
      <c r="I14" s="11">
        <v>534.23</v>
      </c>
      <c r="J14" s="11">
        <f t="shared" si="1"/>
        <v>534.23</v>
      </c>
      <c r="K14" s="16"/>
      <c r="L14" s="16"/>
      <c r="M14" s="18"/>
      <c r="N14" s="16"/>
      <c r="O14" s="18"/>
      <c r="P14" s="16"/>
      <c r="Q14" s="16"/>
      <c r="R14" s="16"/>
      <c r="S14" s="16"/>
      <c r="T14" s="11">
        <f t="shared" si="2"/>
        <v>0</v>
      </c>
    </row>
    <row r="15" spans="2:20" ht="14.25">
      <c r="B15" s="12" t="s">
        <v>80</v>
      </c>
      <c r="C15" s="10" t="s">
        <v>81</v>
      </c>
      <c r="D15" s="29" t="s">
        <v>82</v>
      </c>
      <c r="E15" s="10" t="s">
        <v>76</v>
      </c>
      <c r="F15" s="10">
        <v>1</v>
      </c>
      <c r="G15" s="10">
        <v>0</v>
      </c>
      <c r="H15" s="10">
        <f t="shared" si="0"/>
        <v>1</v>
      </c>
      <c r="I15" s="11">
        <v>534.23</v>
      </c>
      <c r="J15" s="11">
        <f t="shared" si="1"/>
        <v>534.23</v>
      </c>
      <c r="K15" s="16"/>
      <c r="L15" s="16"/>
      <c r="M15" s="18"/>
      <c r="N15" s="16"/>
      <c r="O15" s="18"/>
      <c r="P15" s="16"/>
      <c r="Q15" s="16"/>
      <c r="R15" s="16"/>
      <c r="S15" s="16"/>
      <c r="T15" s="11">
        <f t="shared" si="2"/>
        <v>0</v>
      </c>
    </row>
    <row r="16" spans="2:20" ht="14.25">
      <c r="B16" s="12" t="s">
        <v>83</v>
      </c>
      <c r="C16" s="10" t="s">
        <v>84</v>
      </c>
      <c r="D16" s="29" t="s">
        <v>85</v>
      </c>
      <c r="E16" s="10" t="s">
        <v>76</v>
      </c>
      <c r="F16" s="10">
        <v>1</v>
      </c>
      <c r="G16" s="10">
        <v>0</v>
      </c>
      <c r="H16" s="10">
        <f t="shared" si="0"/>
        <v>1</v>
      </c>
      <c r="I16" s="11">
        <v>534.23</v>
      </c>
      <c r="J16" s="11">
        <f t="shared" si="1"/>
        <v>534.23</v>
      </c>
      <c r="K16" s="16"/>
      <c r="L16" s="16"/>
      <c r="M16" s="18"/>
      <c r="N16" s="16"/>
      <c r="O16" s="18"/>
      <c r="P16" s="16"/>
      <c r="Q16" s="16"/>
      <c r="R16" s="16"/>
      <c r="S16" s="16"/>
      <c r="T16" s="11">
        <f t="shared" si="2"/>
        <v>0</v>
      </c>
    </row>
    <row r="17" spans="2:20" ht="14.25">
      <c r="B17" s="12" t="s">
        <v>86</v>
      </c>
      <c r="C17" s="10" t="s">
        <v>87</v>
      </c>
      <c r="D17" s="29" t="s">
        <v>88</v>
      </c>
      <c r="E17" s="10" t="s">
        <v>89</v>
      </c>
      <c r="F17" s="10">
        <v>1</v>
      </c>
      <c r="G17" s="10">
        <v>0</v>
      </c>
      <c r="H17" s="10">
        <f t="shared" si="0"/>
        <v>1</v>
      </c>
      <c r="I17" s="11">
        <v>509.47</v>
      </c>
      <c r="J17" s="11">
        <f t="shared" si="1"/>
        <v>509.47</v>
      </c>
      <c r="K17" s="16"/>
      <c r="L17" s="16"/>
      <c r="M17" s="18"/>
      <c r="N17" s="16"/>
      <c r="O17" s="18"/>
      <c r="P17" s="16"/>
      <c r="Q17" s="16"/>
      <c r="R17" s="16"/>
      <c r="S17" s="16"/>
      <c r="T17" s="11">
        <f t="shared" si="2"/>
        <v>0</v>
      </c>
    </row>
    <row r="18" spans="2:20" ht="14.25">
      <c r="B18" s="12" t="s">
        <v>90</v>
      </c>
      <c r="C18" s="10" t="s">
        <v>91</v>
      </c>
      <c r="D18" s="29" t="s">
        <v>92</v>
      </c>
      <c r="E18" s="10" t="s">
        <v>93</v>
      </c>
      <c r="F18" s="10">
        <v>1</v>
      </c>
      <c r="G18" s="10">
        <v>0</v>
      </c>
      <c r="H18" s="10">
        <f t="shared" si="0"/>
        <v>1</v>
      </c>
      <c r="I18" s="11">
        <v>177.2</v>
      </c>
      <c r="J18" s="11">
        <f t="shared" si="1"/>
        <v>177.2</v>
      </c>
      <c r="K18" s="16"/>
      <c r="L18" s="16"/>
      <c r="M18" s="18"/>
      <c r="N18" s="16"/>
      <c r="O18" s="18"/>
      <c r="P18" s="16"/>
      <c r="Q18" s="16"/>
      <c r="R18" s="16"/>
      <c r="S18" s="16"/>
      <c r="T18" s="11">
        <f t="shared" si="2"/>
        <v>0</v>
      </c>
    </row>
    <row r="19" spans="2:20" ht="14.25">
      <c r="B19" s="12" t="s">
        <v>94</v>
      </c>
      <c r="C19" s="10" t="s">
        <v>95</v>
      </c>
      <c r="D19" s="29" t="s">
        <v>96</v>
      </c>
      <c r="E19" s="10" t="s">
        <v>97</v>
      </c>
      <c r="F19" s="10">
        <v>1</v>
      </c>
      <c r="G19" s="10">
        <v>0</v>
      </c>
      <c r="H19" s="10">
        <f t="shared" si="0"/>
        <v>1</v>
      </c>
      <c r="I19" s="11">
        <v>1018.93</v>
      </c>
      <c r="J19" s="11">
        <f t="shared" si="1"/>
        <v>1018.93</v>
      </c>
      <c r="K19" s="16"/>
      <c r="L19" s="16"/>
      <c r="M19" s="18"/>
      <c r="N19" s="16"/>
      <c r="O19" s="18"/>
      <c r="P19" s="16"/>
      <c r="Q19" s="16"/>
      <c r="R19" s="16"/>
      <c r="S19" s="16"/>
      <c r="T19" s="11">
        <f t="shared" si="2"/>
        <v>0</v>
      </c>
    </row>
    <row r="20" spans="2:20" ht="14.25">
      <c r="B20" s="12" t="s">
        <v>98</v>
      </c>
      <c r="C20" s="10" t="s">
        <v>99</v>
      </c>
      <c r="D20" s="29" t="s">
        <v>100</v>
      </c>
      <c r="E20" s="10" t="s">
        <v>97</v>
      </c>
      <c r="F20" s="10">
        <v>1</v>
      </c>
      <c r="G20" s="10">
        <v>0</v>
      </c>
      <c r="H20" s="10">
        <f t="shared" si="0"/>
        <v>1</v>
      </c>
      <c r="I20" s="11">
        <v>1018.93</v>
      </c>
      <c r="J20" s="11">
        <f t="shared" si="1"/>
        <v>1018.93</v>
      </c>
      <c r="K20" s="16"/>
      <c r="L20" s="16"/>
      <c r="M20" s="18"/>
      <c r="N20" s="16"/>
      <c r="O20" s="18"/>
      <c r="P20" s="16"/>
      <c r="Q20" s="16"/>
      <c r="R20" s="16"/>
      <c r="S20" s="16"/>
      <c r="T20" s="11">
        <f t="shared" si="2"/>
        <v>0</v>
      </c>
    </row>
    <row r="21" spans="2:20" ht="14.25">
      <c r="B21" s="12" t="s">
        <v>101</v>
      </c>
      <c r="C21" s="10" t="s">
        <v>102</v>
      </c>
      <c r="D21" s="29" t="s">
        <v>103</v>
      </c>
      <c r="E21" s="10" t="s">
        <v>97</v>
      </c>
      <c r="F21" s="10">
        <v>2</v>
      </c>
      <c r="G21" s="10">
        <v>0</v>
      </c>
      <c r="H21" s="10">
        <f t="shared" si="0"/>
        <v>2</v>
      </c>
      <c r="I21" s="11">
        <v>1018.93</v>
      </c>
      <c r="J21" s="11">
        <f t="shared" si="1"/>
        <v>2037.86</v>
      </c>
      <c r="K21" s="16"/>
      <c r="L21" s="16"/>
      <c r="M21" s="18"/>
      <c r="N21" s="16"/>
      <c r="O21" s="18"/>
      <c r="P21" s="16"/>
      <c r="Q21" s="16"/>
      <c r="R21" s="16"/>
      <c r="S21" s="16"/>
      <c r="T21" s="11">
        <f t="shared" si="2"/>
        <v>0</v>
      </c>
    </row>
    <row r="22" spans="2:20" ht="14.25">
      <c r="B22" s="12" t="s">
        <v>104</v>
      </c>
      <c r="C22" s="10" t="s">
        <v>105</v>
      </c>
      <c r="D22" s="29" t="s">
        <v>106</v>
      </c>
      <c r="E22" s="10" t="s">
        <v>97</v>
      </c>
      <c r="F22" s="10">
        <v>1</v>
      </c>
      <c r="G22" s="10">
        <v>0</v>
      </c>
      <c r="H22" s="10">
        <f t="shared" si="0"/>
        <v>1</v>
      </c>
      <c r="I22" s="11">
        <v>1018.93</v>
      </c>
      <c r="J22" s="11">
        <f t="shared" si="1"/>
        <v>1018.93</v>
      </c>
      <c r="K22" s="16"/>
      <c r="L22" s="16"/>
      <c r="M22" s="18"/>
      <c r="N22" s="16"/>
      <c r="O22" s="18"/>
      <c r="P22" s="16"/>
      <c r="Q22" s="16"/>
      <c r="R22" s="16"/>
      <c r="S22" s="16"/>
      <c r="T22" s="11">
        <f t="shared" si="2"/>
        <v>0</v>
      </c>
    </row>
    <row r="23" spans="2:20" ht="14.25">
      <c r="B23" s="12" t="s">
        <v>107</v>
      </c>
      <c r="C23" s="10" t="s">
        <v>108</v>
      </c>
      <c r="D23" s="29" t="s">
        <v>109</v>
      </c>
      <c r="E23" s="10" t="s">
        <v>110</v>
      </c>
      <c r="F23" s="10">
        <v>2</v>
      </c>
      <c r="G23" s="10">
        <v>0</v>
      </c>
      <c r="H23" s="10">
        <f t="shared" si="0"/>
        <v>2</v>
      </c>
      <c r="I23" s="11">
        <v>1911.03</v>
      </c>
      <c r="J23" s="11">
        <f t="shared" si="1"/>
        <v>3822.06</v>
      </c>
      <c r="K23" s="16"/>
      <c r="L23" s="16"/>
      <c r="M23" s="18"/>
      <c r="N23" s="16"/>
      <c r="O23" s="18"/>
      <c r="P23" s="16"/>
      <c r="Q23" s="16"/>
      <c r="R23" s="16"/>
      <c r="S23" s="16"/>
      <c r="T23" s="11">
        <f t="shared" si="2"/>
        <v>0</v>
      </c>
    </row>
    <row r="24" spans="2:20" ht="14.25">
      <c r="B24" s="12" t="s">
        <v>111</v>
      </c>
      <c r="C24" s="10" t="s">
        <v>112</v>
      </c>
      <c r="D24" s="29" t="s">
        <v>113</v>
      </c>
      <c r="E24" s="10" t="s">
        <v>114</v>
      </c>
      <c r="F24" s="10">
        <v>4</v>
      </c>
      <c r="G24" s="10">
        <v>0</v>
      </c>
      <c r="H24" s="10">
        <f t="shared" si="0"/>
        <v>4</v>
      </c>
      <c r="I24" s="11">
        <v>25.05</v>
      </c>
      <c r="J24" s="11">
        <f t="shared" si="1"/>
        <v>100.2</v>
      </c>
      <c r="K24" s="16"/>
      <c r="L24" s="16"/>
      <c r="M24" s="18"/>
      <c r="N24" s="16"/>
      <c r="O24" s="18"/>
      <c r="P24" s="16"/>
      <c r="Q24" s="16"/>
      <c r="R24" s="16"/>
      <c r="S24" s="16"/>
      <c r="T24" s="11">
        <f t="shared" si="2"/>
        <v>0</v>
      </c>
    </row>
    <row r="25" spans="2:20" ht="14.25">
      <c r="B25" s="35" t="s">
        <v>115</v>
      </c>
      <c r="C25" s="36" t="s">
        <v>116</v>
      </c>
      <c r="D25" s="36" t="s">
        <v>117</v>
      </c>
      <c r="E25" s="36" t="s">
        <v>114</v>
      </c>
      <c r="F25" s="36">
        <v>20</v>
      </c>
      <c r="G25" s="36">
        <v>0</v>
      </c>
      <c r="H25" s="36">
        <f t="shared" si="0"/>
        <v>20</v>
      </c>
      <c r="I25" s="37">
        <v>93.57</v>
      </c>
      <c r="J25" s="11">
        <f t="shared" si="1"/>
        <v>1871.3999999999999</v>
      </c>
      <c r="K25" s="16"/>
      <c r="L25" s="16"/>
      <c r="M25" s="18"/>
      <c r="N25" s="16"/>
      <c r="O25" s="18"/>
      <c r="P25" s="16"/>
      <c r="Q25" s="16"/>
      <c r="R25" s="16"/>
      <c r="S25" s="16"/>
      <c r="T25" s="11">
        <f t="shared" si="2"/>
        <v>0</v>
      </c>
    </row>
    <row r="26" spans="2:20" ht="14.25">
      <c r="B26" s="38" t="s">
        <v>118</v>
      </c>
      <c r="C26" s="38" t="s">
        <v>119</v>
      </c>
      <c r="D26" s="36" t="s">
        <v>120</v>
      </c>
      <c r="E26" s="38" t="s">
        <v>121</v>
      </c>
      <c r="F26" s="38">
        <v>0</v>
      </c>
      <c r="G26" s="38">
        <v>1</v>
      </c>
      <c r="H26" s="36">
        <f t="shared" si="0"/>
        <v>1</v>
      </c>
      <c r="I26" s="37">
        <v>162.15</v>
      </c>
      <c r="J26" s="11">
        <f>H26*I26</f>
        <v>162.15</v>
      </c>
      <c r="K26" s="16"/>
      <c r="L26" s="16"/>
      <c r="M26" s="18"/>
      <c r="N26" s="16"/>
      <c r="O26" s="18"/>
      <c r="P26" s="16"/>
      <c r="Q26" s="16"/>
      <c r="R26" s="16"/>
      <c r="S26" s="16"/>
      <c r="T26" s="11">
        <f t="shared" si="2"/>
        <v>0</v>
      </c>
    </row>
    <row r="27" spans="2:20" ht="14.25">
      <c r="B27" s="38" t="s">
        <v>122</v>
      </c>
      <c r="C27" s="38" t="s">
        <v>123</v>
      </c>
      <c r="D27" s="36" t="s">
        <v>124</v>
      </c>
      <c r="E27" s="38" t="s">
        <v>125</v>
      </c>
      <c r="F27" s="38">
        <v>0</v>
      </c>
      <c r="G27" s="38">
        <v>1</v>
      </c>
      <c r="H27" s="36">
        <f t="shared" si="0"/>
        <v>1</v>
      </c>
      <c r="I27" s="37">
        <v>499.19</v>
      </c>
      <c r="J27" s="11">
        <f>H27*I27</f>
        <v>499.19</v>
      </c>
      <c r="K27" s="16"/>
      <c r="L27" s="16"/>
      <c r="M27" s="18"/>
      <c r="N27" s="16"/>
      <c r="O27" s="18"/>
      <c r="P27" s="16"/>
      <c r="Q27" s="16"/>
      <c r="R27" s="16"/>
      <c r="S27" s="16"/>
      <c r="T27" s="11">
        <f t="shared" si="2"/>
        <v>0</v>
      </c>
    </row>
    <row r="28" spans="2:20" ht="14.25">
      <c r="B28" s="36" t="s">
        <v>126</v>
      </c>
      <c r="C28" s="36" t="s">
        <v>127</v>
      </c>
      <c r="D28" s="36" t="s">
        <v>128</v>
      </c>
      <c r="E28" s="36" t="s">
        <v>129</v>
      </c>
      <c r="F28" s="36">
        <v>5</v>
      </c>
      <c r="G28" s="36">
        <v>0</v>
      </c>
      <c r="H28" s="36">
        <f t="shared" si="0"/>
        <v>5</v>
      </c>
      <c r="I28" s="37">
        <v>413.19</v>
      </c>
      <c r="J28" s="11">
        <f>H28*I28</f>
        <v>2065.9499999999998</v>
      </c>
      <c r="K28" s="16"/>
      <c r="L28" s="16"/>
      <c r="M28" s="18"/>
      <c r="N28" s="16"/>
      <c r="O28" s="18"/>
      <c r="P28" s="16"/>
      <c r="Q28" s="16"/>
      <c r="R28" s="16"/>
      <c r="S28" s="16"/>
      <c r="T28" s="11">
        <f t="shared" si="2"/>
        <v>0</v>
      </c>
    </row>
    <row r="29" spans="2:20" ht="14.25">
      <c r="B29" s="36" t="s">
        <v>130</v>
      </c>
      <c r="C29" s="36" t="s">
        <v>131</v>
      </c>
      <c r="D29" s="36" t="s">
        <v>132</v>
      </c>
      <c r="E29" s="36" t="s">
        <v>52</v>
      </c>
      <c r="F29" s="36">
        <v>23</v>
      </c>
      <c r="G29" s="36">
        <v>12</v>
      </c>
      <c r="H29" s="36">
        <f t="shared" ref="H29:H56" si="3">F29+G29</f>
        <v>35</v>
      </c>
      <c r="I29" s="37">
        <v>59.64</v>
      </c>
      <c r="J29" s="11">
        <f t="shared" ref="J29:J61" si="4">H29*I29</f>
        <v>2087.4</v>
      </c>
      <c r="K29" s="16"/>
      <c r="L29" s="16"/>
      <c r="M29" s="18"/>
      <c r="N29" s="16"/>
      <c r="O29" s="18"/>
      <c r="P29" s="16"/>
      <c r="Q29" s="16"/>
      <c r="R29" s="16"/>
      <c r="S29" s="16"/>
      <c r="T29" s="11">
        <f t="shared" ref="T29:T56" si="5">O29*H29</f>
        <v>0</v>
      </c>
    </row>
    <row r="30" spans="2:20" ht="14.25">
      <c r="B30" s="36" t="s">
        <v>133</v>
      </c>
      <c r="C30" s="36" t="s">
        <v>134</v>
      </c>
      <c r="D30" s="36" t="s">
        <v>135</v>
      </c>
      <c r="E30" s="36" t="s">
        <v>60</v>
      </c>
      <c r="F30" s="36">
        <v>3</v>
      </c>
      <c r="G30" s="36">
        <v>9</v>
      </c>
      <c r="H30" s="36">
        <f t="shared" si="3"/>
        <v>12</v>
      </c>
      <c r="I30" s="37">
        <v>492.35</v>
      </c>
      <c r="J30" s="11">
        <f t="shared" si="4"/>
        <v>5908.2000000000007</v>
      </c>
      <c r="K30" s="16"/>
      <c r="L30" s="16"/>
      <c r="M30" s="18"/>
      <c r="N30" s="16"/>
      <c r="O30" s="18"/>
      <c r="P30" s="16"/>
      <c r="Q30" s="16"/>
      <c r="R30" s="16"/>
      <c r="S30" s="16"/>
      <c r="T30" s="11">
        <f t="shared" si="5"/>
        <v>0</v>
      </c>
    </row>
    <row r="31" spans="2:20" ht="14.25">
      <c r="B31" s="36" t="s">
        <v>136</v>
      </c>
      <c r="C31" s="36" t="s">
        <v>137</v>
      </c>
      <c r="D31" s="36" t="s">
        <v>138</v>
      </c>
      <c r="E31" s="36" t="s">
        <v>60</v>
      </c>
      <c r="F31" s="36">
        <v>5</v>
      </c>
      <c r="G31" s="36">
        <v>0</v>
      </c>
      <c r="H31" s="36">
        <f t="shared" si="3"/>
        <v>5</v>
      </c>
      <c r="I31" s="37">
        <v>492.35</v>
      </c>
      <c r="J31" s="11">
        <f t="shared" si="4"/>
        <v>2461.75</v>
      </c>
      <c r="K31" s="16"/>
      <c r="L31" s="16"/>
      <c r="M31" s="18"/>
      <c r="N31" s="16"/>
      <c r="O31" s="18"/>
      <c r="P31" s="16"/>
      <c r="Q31" s="16"/>
      <c r="R31" s="16"/>
      <c r="S31" s="16"/>
      <c r="T31" s="11">
        <f t="shared" si="5"/>
        <v>0</v>
      </c>
    </row>
    <row r="32" spans="2:20" ht="14.25">
      <c r="B32" s="36" t="s">
        <v>139</v>
      </c>
      <c r="C32" s="36" t="s">
        <v>140</v>
      </c>
      <c r="D32" s="36" t="s">
        <v>141</v>
      </c>
      <c r="E32" s="36" t="s">
        <v>60</v>
      </c>
      <c r="F32" s="36">
        <v>10</v>
      </c>
      <c r="G32" s="36">
        <v>2</v>
      </c>
      <c r="H32" s="36">
        <f t="shared" si="3"/>
        <v>12</v>
      </c>
      <c r="I32" s="37">
        <v>492.35</v>
      </c>
      <c r="J32" s="11">
        <f t="shared" si="4"/>
        <v>5908.2000000000007</v>
      </c>
      <c r="K32" s="16"/>
      <c r="L32" s="16"/>
      <c r="M32" s="18"/>
      <c r="N32" s="16"/>
      <c r="O32" s="18"/>
      <c r="P32" s="16"/>
      <c r="Q32" s="16"/>
      <c r="R32" s="16"/>
      <c r="S32" s="16"/>
      <c r="T32" s="11">
        <f t="shared" si="5"/>
        <v>0</v>
      </c>
    </row>
    <row r="33" spans="2:20" ht="14.25">
      <c r="B33" s="36" t="s">
        <v>142</v>
      </c>
      <c r="C33" s="36" t="s">
        <v>143</v>
      </c>
      <c r="D33" s="36" t="s">
        <v>144</v>
      </c>
      <c r="E33" s="36" t="s">
        <v>60</v>
      </c>
      <c r="F33" s="36">
        <v>2</v>
      </c>
      <c r="G33" s="36">
        <v>0</v>
      </c>
      <c r="H33" s="36">
        <f t="shared" si="3"/>
        <v>2</v>
      </c>
      <c r="I33" s="37">
        <v>492.35</v>
      </c>
      <c r="J33" s="11">
        <f t="shared" si="4"/>
        <v>984.7</v>
      </c>
      <c r="K33" s="16"/>
      <c r="L33" s="16"/>
      <c r="M33" s="18"/>
      <c r="N33" s="16"/>
      <c r="O33" s="18"/>
      <c r="P33" s="16"/>
      <c r="Q33" s="16"/>
      <c r="R33" s="16"/>
      <c r="S33" s="16"/>
      <c r="T33" s="11">
        <f t="shared" si="5"/>
        <v>0</v>
      </c>
    </row>
    <row r="34" spans="2:20" ht="14.25">
      <c r="B34" s="36" t="s">
        <v>145</v>
      </c>
      <c r="C34" s="36" t="s">
        <v>146</v>
      </c>
      <c r="D34" s="36" t="s">
        <v>147</v>
      </c>
      <c r="E34" s="36" t="s">
        <v>60</v>
      </c>
      <c r="F34" s="36">
        <v>2</v>
      </c>
      <c r="G34" s="36">
        <v>0</v>
      </c>
      <c r="H34" s="36">
        <f t="shared" si="3"/>
        <v>2</v>
      </c>
      <c r="I34" s="37">
        <v>492.35</v>
      </c>
      <c r="J34" s="11">
        <f t="shared" si="4"/>
        <v>984.7</v>
      </c>
      <c r="K34" s="16"/>
      <c r="L34" s="16"/>
      <c r="M34" s="18"/>
      <c r="N34" s="16"/>
      <c r="O34" s="18"/>
      <c r="P34" s="16"/>
      <c r="Q34" s="16"/>
      <c r="R34" s="16"/>
      <c r="S34" s="16"/>
      <c r="T34" s="11">
        <f t="shared" si="5"/>
        <v>0</v>
      </c>
    </row>
    <row r="35" spans="2:20" ht="14.25">
      <c r="B35" s="36" t="s">
        <v>148</v>
      </c>
      <c r="C35" s="36" t="s">
        <v>149</v>
      </c>
      <c r="D35" s="36" t="s">
        <v>150</v>
      </c>
      <c r="E35" s="36" t="s">
        <v>64</v>
      </c>
      <c r="F35" s="36">
        <v>5</v>
      </c>
      <c r="G35" s="36">
        <v>4</v>
      </c>
      <c r="H35" s="36">
        <f t="shared" si="3"/>
        <v>9</v>
      </c>
      <c r="I35" s="37">
        <v>137.29</v>
      </c>
      <c r="J35" s="11">
        <f t="shared" si="4"/>
        <v>1235.6099999999999</v>
      </c>
      <c r="K35" s="16"/>
      <c r="L35" s="16"/>
      <c r="M35" s="18"/>
      <c r="N35" s="16"/>
      <c r="O35" s="18"/>
      <c r="P35" s="16"/>
      <c r="Q35" s="16"/>
      <c r="R35" s="16"/>
      <c r="S35" s="16"/>
      <c r="T35" s="11">
        <f t="shared" si="5"/>
        <v>0</v>
      </c>
    </row>
    <row r="36" spans="2:20" ht="14.25">
      <c r="B36" s="36" t="s">
        <v>151</v>
      </c>
      <c r="C36" s="36" t="s">
        <v>152</v>
      </c>
      <c r="D36" s="36" t="s">
        <v>153</v>
      </c>
      <c r="E36" s="36" t="s">
        <v>64</v>
      </c>
      <c r="F36" s="36">
        <v>1</v>
      </c>
      <c r="G36" s="36">
        <v>26</v>
      </c>
      <c r="H36" s="36">
        <f t="shared" si="3"/>
        <v>27</v>
      </c>
      <c r="I36" s="37">
        <v>137.29</v>
      </c>
      <c r="J36" s="11">
        <f t="shared" si="4"/>
        <v>3706.83</v>
      </c>
      <c r="K36" s="16"/>
      <c r="L36" s="16"/>
      <c r="M36" s="18"/>
      <c r="N36" s="16"/>
      <c r="O36" s="18"/>
      <c r="P36" s="16"/>
      <c r="Q36" s="16"/>
      <c r="R36" s="16"/>
      <c r="S36" s="16"/>
      <c r="T36" s="11">
        <f t="shared" si="5"/>
        <v>0</v>
      </c>
    </row>
    <row r="37" spans="2:20" ht="14.25">
      <c r="B37" s="36" t="s">
        <v>154</v>
      </c>
      <c r="C37" s="36" t="s">
        <v>155</v>
      </c>
      <c r="D37" s="36" t="s">
        <v>156</v>
      </c>
      <c r="E37" s="36" t="s">
        <v>64</v>
      </c>
      <c r="F37" s="36">
        <v>2</v>
      </c>
      <c r="G37" s="36">
        <v>8</v>
      </c>
      <c r="H37" s="36">
        <f t="shared" si="3"/>
        <v>10</v>
      </c>
      <c r="I37" s="37">
        <v>137.29</v>
      </c>
      <c r="J37" s="11">
        <f t="shared" si="4"/>
        <v>1372.8999999999999</v>
      </c>
      <c r="K37" s="16"/>
      <c r="L37" s="16"/>
      <c r="M37" s="18"/>
      <c r="N37" s="16"/>
      <c r="O37" s="18"/>
      <c r="P37" s="16"/>
      <c r="Q37" s="16"/>
      <c r="R37" s="16"/>
      <c r="S37" s="16"/>
      <c r="T37" s="11">
        <f t="shared" si="5"/>
        <v>0</v>
      </c>
    </row>
    <row r="38" spans="2:20" ht="14.25">
      <c r="B38" s="36" t="s">
        <v>157</v>
      </c>
      <c r="C38" s="36" t="s">
        <v>158</v>
      </c>
      <c r="D38" s="36" t="s">
        <v>159</v>
      </c>
      <c r="E38" s="36" t="s">
        <v>64</v>
      </c>
      <c r="F38" s="36">
        <v>1</v>
      </c>
      <c r="G38" s="36">
        <v>4</v>
      </c>
      <c r="H38" s="36">
        <f t="shared" si="3"/>
        <v>5</v>
      </c>
      <c r="I38" s="37">
        <v>137.29</v>
      </c>
      <c r="J38" s="11">
        <f t="shared" si="4"/>
        <v>686.44999999999993</v>
      </c>
      <c r="K38" s="16"/>
      <c r="L38" s="16"/>
      <c r="M38" s="18"/>
      <c r="N38" s="16"/>
      <c r="O38" s="18"/>
      <c r="P38" s="16"/>
      <c r="Q38" s="16"/>
      <c r="R38" s="16"/>
      <c r="S38" s="16"/>
      <c r="T38" s="11">
        <f t="shared" si="5"/>
        <v>0</v>
      </c>
    </row>
    <row r="39" spans="2:20" ht="14.25">
      <c r="B39" s="36" t="s">
        <v>160</v>
      </c>
      <c r="C39" s="36" t="s">
        <v>161</v>
      </c>
      <c r="D39" s="36" t="s">
        <v>162</v>
      </c>
      <c r="E39" s="36" t="s">
        <v>64</v>
      </c>
      <c r="F39" s="36">
        <v>3</v>
      </c>
      <c r="G39" s="36">
        <v>5</v>
      </c>
      <c r="H39" s="36">
        <f t="shared" si="3"/>
        <v>8</v>
      </c>
      <c r="I39" s="37">
        <v>137.29</v>
      </c>
      <c r="J39" s="11">
        <f t="shared" si="4"/>
        <v>1098.32</v>
      </c>
      <c r="K39" s="16"/>
      <c r="L39" s="16"/>
      <c r="M39" s="18"/>
      <c r="N39" s="16"/>
      <c r="O39" s="18"/>
      <c r="P39" s="16"/>
      <c r="Q39" s="16"/>
      <c r="R39" s="16"/>
      <c r="S39" s="16"/>
      <c r="T39" s="11">
        <f t="shared" si="5"/>
        <v>0</v>
      </c>
    </row>
    <row r="40" spans="2:20" ht="14.25">
      <c r="B40" s="36" t="s">
        <v>163</v>
      </c>
      <c r="C40" s="36" t="s">
        <v>164</v>
      </c>
      <c r="D40" s="36" t="s">
        <v>165</v>
      </c>
      <c r="E40" s="36" t="s">
        <v>64</v>
      </c>
      <c r="F40" s="36">
        <v>5</v>
      </c>
      <c r="G40" s="36">
        <v>0</v>
      </c>
      <c r="H40" s="36">
        <f t="shared" si="3"/>
        <v>5</v>
      </c>
      <c r="I40" s="37">
        <v>137.29</v>
      </c>
      <c r="J40" s="11">
        <f t="shared" si="4"/>
        <v>686.44999999999993</v>
      </c>
      <c r="K40" s="16"/>
      <c r="L40" s="16"/>
      <c r="M40" s="18"/>
      <c r="N40" s="16"/>
      <c r="O40" s="18"/>
      <c r="P40" s="16"/>
      <c r="Q40" s="16"/>
      <c r="R40" s="16"/>
      <c r="S40" s="16"/>
      <c r="T40" s="11">
        <f t="shared" si="5"/>
        <v>0</v>
      </c>
    </row>
    <row r="41" spans="2:20" ht="14.25">
      <c r="B41" s="36" t="s">
        <v>166</v>
      </c>
      <c r="C41" s="36" t="s">
        <v>167</v>
      </c>
      <c r="D41" s="36" t="s">
        <v>168</v>
      </c>
      <c r="E41" s="36" t="s">
        <v>169</v>
      </c>
      <c r="F41" s="36">
        <v>377</v>
      </c>
      <c r="G41" s="36">
        <v>223</v>
      </c>
      <c r="H41" s="36">
        <f t="shared" si="3"/>
        <v>600</v>
      </c>
      <c r="I41" s="37">
        <v>92.97</v>
      </c>
      <c r="J41" s="11">
        <f t="shared" si="4"/>
        <v>55782</v>
      </c>
      <c r="K41" s="16"/>
      <c r="L41" s="16"/>
      <c r="M41" s="18"/>
      <c r="N41" s="16"/>
      <c r="O41" s="18"/>
      <c r="P41" s="16"/>
      <c r="Q41" s="16"/>
      <c r="R41" s="16"/>
      <c r="S41" s="16"/>
      <c r="T41" s="11">
        <f t="shared" si="5"/>
        <v>0</v>
      </c>
    </row>
    <row r="42" spans="2:20" ht="14.25">
      <c r="B42" s="36" t="s">
        <v>170</v>
      </c>
      <c r="C42" s="36" t="s">
        <v>171</v>
      </c>
      <c r="D42" s="36" t="s">
        <v>172</v>
      </c>
      <c r="E42" s="36" t="s">
        <v>173</v>
      </c>
      <c r="F42" s="36">
        <v>5</v>
      </c>
      <c r="G42" s="36">
        <v>0</v>
      </c>
      <c r="H42" s="36">
        <f t="shared" si="3"/>
        <v>5</v>
      </c>
      <c r="I42" s="37">
        <v>580.98</v>
      </c>
      <c r="J42" s="11">
        <f t="shared" si="4"/>
        <v>2904.9</v>
      </c>
      <c r="K42" s="16"/>
      <c r="L42" s="16"/>
      <c r="M42" s="18"/>
      <c r="N42" s="16"/>
      <c r="O42" s="18"/>
      <c r="P42" s="16"/>
      <c r="Q42" s="16"/>
      <c r="R42" s="16"/>
      <c r="S42" s="16"/>
      <c r="T42" s="11">
        <f t="shared" si="5"/>
        <v>0</v>
      </c>
    </row>
    <row r="43" spans="2:20" ht="14.25">
      <c r="B43" s="36" t="s">
        <v>174</v>
      </c>
      <c r="C43" s="36" t="s">
        <v>175</v>
      </c>
      <c r="D43" s="36" t="s">
        <v>176</v>
      </c>
      <c r="E43" s="36" t="s">
        <v>173</v>
      </c>
      <c r="F43" s="36">
        <v>13</v>
      </c>
      <c r="G43" s="36">
        <v>0</v>
      </c>
      <c r="H43" s="36">
        <f t="shared" si="3"/>
        <v>13</v>
      </c>
      <c r="I43" s="37">
        <v>580.98</v>
      </c>
      <c r="J43" s="11">
        <f t="shared" si="4"/>
        <v>7552.74</v>
      </c>
      <c r="K43" s="16"/>
      <c r="L43" s="16"/>
      <c r="M43" s="18"/>
      <c r="N43" s="16"/>
      <c r="O43" s="18"/>
      <c r="P43" s="16"/>
      <c r="Q43" s="16"/>
      <c r="R43" s="16"/>
      <c r="S43" s="16"/>
      <c r="T43" s="11">
        <f t="shared" si="5"/>
        <v>0</v>
      </c>
    </row>
    <row r="44" spans="2:20" ht="14.25">
      <c r="B44" s="36" t="s">
        <v>177</v>
      </c>
      <c r="C44" s="36" t="s">
        <v>178</v>
      </c>
      <c r="D44" s="36" t="s">
        <v>179</v>
      </c>
      <c r="E44" s="36" t="s">
        <v>173</v>
      </c>
      <c r="F44" s="36">
        <v>9</v>
      </c>
      <c r="G44" s="36">
        <v>0</v>
      </c>
      <c r="H44" s="36">
        <f t="shared" si="3"/>
        <v>9</v>
      </c>
      <c r="I44" s="37">
        <v>580.98</v>
      </c>
      <c r="J44" s="11">
        <f t="shared" si="4"/>
        <v>5228.82</v>
      </c>
      <c r="K44" s="16"/>
      <c r="L44" s="16"/>
      <c r="M44" s="18"/>
      <c r="N44" s="16"/>
      <c r="O44" s="18"/>
      <c r="P44" s="16"/>
      <c r="Q44" s="16"/>
      <c r="R44" s="16"/>
      <c r="S44" s="16"/>
      <c r="T44" s="11">
        <f t="shared" si="5"/>
        <v>0</v>
      </c>
    </row>
    <row r="45" spans="2:20" ht="14.25">
      <c r="B45" s="36" t="s">
        <v>180</v>
      </c>
      <c r="C45" s="36" t="s">
        <v>181</v>
      </c>
      <c r="D45" s="36" t="s">
        <v>182</v>
      </c>
      <c r="E45" s="36" t="s">
        <v>173</v>
      </c>
      <c r="F45" s="36">
        <v>13</v>
      </c>
      <c r="G45" s="36">
        <v>6</v>
      </c>
      <c r="H45" s="36">
        <f t="shared" si="3"/>
        <v>19</v>
      </c>
      <c r="I45" s="37">
        <v>580.98</v>
      </c>
      <c r="J45" s="11">
        <f t="shared" si="4"/>
        <v>11038.62</v>
      </c>
      <c r="K45" s="16"/>
      <c r="L45" s="16"/>
      <c r="M45" s="18"/>
      <c r="N45" s="16"/>
      <c r="O45" s="18"/>
      <c r="P45" s="16"/>
      <c r="Q45" s="16"/>
      <c r="R45" s="16"/>
      <c r="S45" s="16"/>
      <c r="T45" s="11">
        <f t="shared" si="5"/>
        <v>0</v>
      </c>
    </row>
    <row r="46" spans="2:20" ht="14.25">
      <c r="B46" s="36" t="s">
        <v>183</v>
      </c>
      <c r="C46" s="36" t="s">
        <v>184</v>
      </c>
      <c r="D46" s="36" t="s">
        <v>185</v>
      </c>
      <c r="E46" s="36" t="s">
        <v>173</v>
      </c>
      <c r="F46" s="36">
        <v>18</v>
      </c>
      <c r="G46" s="36">
        <v>5</v>
      </c>
      <c r="H46" s="36">
        <f t="shared" si="3"/>
        <v>23</v>
      </c>
      <c r="I46" s="37">
        <v>580.98</v>
      </c>
      <c r="J46" s="11">
        <f t="shared" si="4"/>
        <v>13362.54</v>
      </c>
      <c r="K46" s="16"/>
      <c r="L46" s="16"/>
      <c r="M46" s="18"/>
      <c r="N46" s="16"/>
      <c r="O46" s="18"/>
      <c r="P46" s="16"/>
      <c r="Q46" s="16"/>
      <c r="R46" s="16"/>
      <c r="S46" s="16"/>
      <c r="T46" s="11">
        <f t="shared" si="5"/>
        <v>0</v>
      </c>
    </row>
    <row r="47" spans="2:20" ht="14.25">
      <c r="B47" s="36" t="s">
        <v>186</v>
      </c>
      <c r="C47" s="36" t="s">
        <v>187</v>
      </c>
      <c r="D47" s="36" t="s">
        <v>188</v>
      </c>
      <c r="E47" s="36" t="s">
        <v>173</v>
      </c>
      <c r="F47" s="36">
        <v>13</v>
      </c>
      <c r="G47" s="36">
        <v>1</v>
      </c>
      <c r="H47" s="36">
        <f t="shared" si="3"/>
        <v>14</v>
      </c>
      <c r="I47" s="37">
        <v>580.98</v>
      </c>
      <c r="J47" s="11">
        <f t="shared" si="4"/>
        <v>8133.72</v>
      </c>
      <c r="K47" s="16"/>
      <c r="L47" s="16"/>
      <c r="M47" s="18"/>
      <c r="N47" s="16"/>
      <c r="O47" s="18"/>
      <c r="P47" s="16"/>
      <c r="Q47" s="16"/>
      <c r="R47" s="16"/>
      <c r="S47" s="16"/>
      <c r="T47" s="11">
        <f t="shared" si="5"/>
        <v>0</v>
      </c>
    </row>
    <row r="48" spans="2:20" ht="14.25">
      <c r="B48" s="36" t="s">
        <v>189</v>
      </c>
      <c r="C48" s="36" t="s">
        <v>190</v>
      </c>
      <c r="D48" s="36" t="s">
        <v>191</v>
      </c>
      <c r="E48" s="36" t="s">
        <v>173</v>
      </c>
      <c r="F48" s="36">
        <v>7</v>
      </c>
      <c r="G48" s="36">
        <v>0</v>
      </c>
      <c r="H48" s="36">
        <f t="shared" si="3"/>
        <v>7</v>
      </c>
      <c r="I48" s="37">
        <v>580.98</v>
      </c>
      <c r="J48" s="11">
        <f t="shared" si="4"/>
        <v>4066.86</v>
      </c>
      <c r="K48" s="16"/>
      <c r="L48" s="16"/>
      <c r="M48" s="18"/>
      <c r="N48" s="16"/>
      <c r="O48" s="18"/>
      <c r="P48" s="16"/>
      <c r="Q48" s="16"/>
      <c r="R48" s="16"/>
      <c r="S48" s="16"/>
      <c r="T48" s="11">
        <f t="shared" si="5"/>
        <v>0</v>
      </c>
    </row>
    <row r="49" spans="2:20" ht="14.25">
      <c r="B49" s="36" t="s">
        <v>192</v>
      </c>
      <c r="C49" s="36" t="s">
        <v>193</v>
      </c>
      <c r="D49" s="36" t="s">
        <v>194</v>
      </c>
      <c r="E49" s="36" t="s">
        <v>173</v>
      </c>
      <c r="F49" s="36">
        <v>18</v>
      </c>
      <c r="G49" s="36">
        <v>2</v>
      </c>
      <c r="H49" s="36">
        <f t="shared" si="3"/>
        <v>20</v>
      </c>
      <c r="I49" s="37">
        <v>580.98</v>
      </c>
      <c r="J49" s="11">
        <f t="shared" si="4"/>
        <v>11619.6</v>
      </c>
      <c r="K49" s="16"/>
      <c r="L49" s="16"/>
      <c r="M49" s="18"/>
      <c r="N49" s="16"/>
      <c r="O49" s="18"/>
      <c r="P49" s="16"/>
      <c r="Q49" s="16"/>
      <c r="R49" s="16"/>
      <c r="S49" s="16"/>
      <c r="T49" s="11">
        <f t="shared" si="5"/>
        <v>0</v>
      </c>
    </row>
    <row r="50" spans="2:20" ht="14.25">
      <c r="B50" s="36" t="s">
        <v>195</v>
      </c>
      <c r="C50" s="36" t="s">
        <v>196</v>
      </c>
      <c r="D50" s="36" t="s">
        <v>197</v>
      </c>
      <c r="E50" s="36" t="s">
        <v>173</v>
      </c>
      <c r="F50" s="36">
        <v>45</v>
      </c>
      <c r="G50" s="36">
        <v>10</v>
      </c>
      <c r="H50" s="36">
        <f t="shared" si="3"/>
        <v>55</v>
      </c>
      <c r="I50" s="37">
        <v>580.98</v>
      </c>
      <c r="J50" s="11">
        <f t="shared" si="4"/>
        <v>31953.9</v>
      </c>
      <c r="K50" s="16"/>
      <c r="L50" s="16"/>
      <c r="M50" s="18"/>
      <c r="N50" s="16"/>
      <c r="O50" s="18"/>
      <c r="P50" s="16"/>
      <c r="Q50" s="16"/>
      <c r="R50" s="16"/>
      <c r="S50" s="16"/>
      <c r="T50" s="11">
        <f t="shared" si="5"/>
        <v>0</v>
      </c>
    </row>
    <row r="51" spans="2:20" ht="14.25">
      <c r="B51" s="36" t="s">
        <v>198</v>
      </c>
      <c r="C51" s="36" t="s">
        <v>199</v>
      </c>
      <c r="D51" s="36" t="s">
        <v>200</v>
      </c>
      <c r="E51" s="36" t="s">
        <v>173</v>
      </c>
      <c r="F51" s="36">
        <v>40</v>
      </c>
      <c r="G51" s="36">
        <v>12</v>
      </c>
      <c r="H51" s="36">
        <f t="shared" si="3"/>
        <v>52</v>
      </c>
      <c r="I51" s="37">
        <v>580.98</v>
      </c>
      <c r="J51" s="11">
        <f t="shared" si="4"/>
        <v>30210.959999999999</v>
      </c>
      <c r="K51" s="16"/>
      <c r="L51" s="16"/>
      <c r="M51" s="18"/>
      <c r="N51" s="16"/>
      <c r="O51" s="18"/>
      <c r="P51" s="16"/>
      <c r="Q51" s="16"/>
      <c r="R51" s="16"/>
      <c r="S51" s="16"/>
      <c r="T51" s="11">
        <f t="shared" si="5"/>
        <v>0</v>
      </c>
    </row>
    <row r="52" spans="2:20" ht="14.25">
      <c r="B52" s="36" t="s">
        <v>201</v>
      </c>
      <c r="C52" s="36" t="s">
        <v>202</v>
      </c>
      <c r="D52" s="36" t="s">
        <v>203</v>
      </c>
      <c r="E52" s="36" t="s">
        <v>173</v>
      </c>
      <c r="F52" s="36">
        <v>12</v>
      </c>
      <c r="G52" s="36">
        <v>0</v>
      </c>
      <c r="H52" s="36">
        <f t="shared" si="3"/>
        <v>12</v>
      </c>
      <c r="I52" s="37">
        <v>580.98</v>
      </c>
      <c r="J52" s="11">
        <f t="shared" si="4"/>
        <v>6971.76</v>
      </c>
      <c r="K52" s="16"/>
      <c r="L52" s="16"/>
      <c r="M52" s="18"/>
      <c r="N52" s="16"/>
      <c r="O52" s="18"/>
      <c r="P52" s="16"/>
      <c r="Q52" s="16"/>
      <c r="R52" s="16"/>
      <c r="S52" s="16"/>
      <c r="T52" s="11">
        <f t="shared" si="5"/>
        <v>0</v>
      </c>
    </row>
    <row r="53" spans="2:20" ht="14.25">
      <c r="B53" s="36" t="s">
        <v>204</v>
      </c>
      <c r="C53" s="36" t="s">
        <v>205</v>
      </c>
      <c r="D53" s="36" t="s">
        <v>206</v>
      </c>
      <c r="E53" s="36" t="s">
        <v>173</v>
      </c>
      <c r="F53" s="36">
        <v>3</v>
      </c>
      <c r="G53" s="36">
        <v>0</v>
      </c>
      <c r="H53" s="36">
        <f t="shared" si="3"/>
        <v>3</v>
      </c>
      <c r="I53" s="37">
        <v>580.98</v>
      </c>
      <c r="J53" s="11">
        <f t="shared" si="4"/>
        <v>1742.94</v>
      </c>
      <c r="K53" s="16"/>
      <c r="L53" s="16"/>
      <c r="M53" s="18"/>
      <c r="N53" s="16"/>
      <c r="O53" s="18"/>
      <c r="P53" s="16"/>
      <c r="Q53" s="16"/>
      <c r="R53" s="16"/>
      <c r="S53" s="16"/>
      <c r="T53" s="11">
        <f t="shared" si="5"/>
        <v>0</v>
      </c>
    </row>
    <row r="54" spans="2:20" ht="14.25">
      <c r="B54" s="36" t="s">
        <v>207</v>
      </c>
      <c r="C54" s="36" t="s">
        <v>208</v>
      </c>
      <c r="D54" s="36" t="s">
        <v>209</v>
      </c>
      <c r="E54" s="36" t="s">
        <v>173</v>
      </c>
      <c r="F54" s="36">
        <v>3</v>
      </c>
      <c r="G54" s="36">
        <v>0</v>
      </c>
      <c r="H54" s="36">
        <f t="shared" si="3"/>
        <v>3</v>
      </c>
      <c r="I54" s="37">
        <v>580.98</v>
      </c>
      <c r="J54" s="11">
        <f t="shared" si="4"/>
        <v>1742.94</v>
      </c>
      <c r="K54" s="16"/>
      <c r="L54" s="16"/>
      <c r="M54" s="18"/>
      <c r="N54" s="16"/>
      <c r="O54" s="18"/>
      <c r="P54" s="16"/>
      <c r="Q54" s="16"/>
      <c r="R54" s="16"/>
      <c r="S54" s="16"/>
      <c r="T54" s="11">
        <f t="shared" si="5"/>
        <v>0</v>
      </c>
    </row>
    <row r="55" spans="2:20" ht="14.25">
      <c r="B55" s="36" t="s">
        <v>210</v>
      </c>
      <c r="C55" s="36" t="s">
        <v>211</v>
      </c>
      <c r="D55" s="36" t="s">
        <v>212</v>
      </c>
      <c r="E55" s="36" t="s">
        <v>173</v>
      </c>
      <c r="F55" s="36">
        <v>40</v>
      </c>
      <c r="G55" s="36">
        <v>11</v>
      </c>
      <c r="H55" s="36">
        <f t="shared" si="3"/>
        <v>51</v>
      </c>
      <c r="I55" s="37">
        <v>580.98</v>
      </c>
      <c r="J55" s="11">
        <f t="shared" si="4"/>
        <v>29629.98</v>
      </c>
      <c r="K55" s="16"/>
      <c r="L55" s="16"/>
      <c r="M55" s="18"/>
      <c r="N55" s="16"/>
      <c r="O55" s="18"/>
      <c r="P55" s="16"/>
      <c r="Q55" s="16"/>
      <c r="R55" s="16"/>
      <c r="S55" s="16"/>
      <c r="T55" s="11">
        <f t="shared" si="5"/>
        <v>0</v>
      </c>
    </row>
    <row r="56" spans="2:20" ht="14.25">
      <c r="B56" s="36" t="s">
        <v>213</v>
      </c>
      <c r="C56" s="36" t="s">
        <v>214</v>
      </c>
      <c r="D56" s="36" t="s">
        <v>215</v>
      </c>
      <c r="E56" s="36" t="s">
        <v>173</v>
      </c>
      <c r="F56" s="36">
        <v>77</v>
      </c>
      <c r="G56" s="36">
        <v>65</v>
      </c>
      <c r="H56" s="36">
        <f t="shared" si="3"/>
        <v>142</v>
      </c>
      <c r="I56" s="37">
        <v>580.98</v>
      </c>
      <c r="J56" s="11">
        <f t="shared" si="4"/>
        <v>82499.16</v>
      </c>
      <c r="K56" s="16"/>
      <c r="L56" s="16"/>
      <c r="M56" s="18"/>
      <c r="N56" s="16"/>
      <c r="O56" s="18"/>
      <c r="P56" s="16"/>
      <c r="Q56" s="16"/>
      <c r="R56" s="16"/>
      <c r="S56" s="16"/>
      <c r="T56" s="11">
        <f t="shared" si="5"/>
        <v>0</v>
      </c>
    </row>
    <row r="57" spans="2:20" ht="14.25">
      <c r="B57" s="36" t="s">
        <v>216</v>
      </c>
      <c r="C57" s="36" t="s">
        <v>217</v>
      </c>
      <c r="D57" s="36" t="s">
        <v>218</v>
      </c>
      <c r="E57" s="36" t="s">
        <v>173</v>
      </c>
      <c r="F57" s="36">
        <v>47</v>
      </c>
      <c r="G57" s="36">
        <v>63</v>
      </c>
      <c r="H57" s="36">
        <f t="shared" ref="H57:H88" si="6">F57+G57</f>
        <v>110</v>
      </c>
      <c r="I57" s="37">
        <v>580.98</v>
      </c>
      <c r="J57" s="11">
        <f t="shared" si="4"/>
        <v>63907.8</v>
      </c>
      <c r="K57" s="16"/>
      <c r="L57" s="16"/>
      <c r="M57" s="18"/>
      <c r="N57" s="16"/>
      <c r="O57" s="18"/>
      <c r="P57" s="16"/>
      <c r="Q57" s="16"/>
      <c r="R57" s="16"/>
      <c r="S57" s="16"/>
      <c r="T57" s="11">
        <f t="shared" ref="T57:T88" si="7">O57*H57</f>
        <v>0</v>
      </c>
    </row>
    <row r="58" spans="2:20" ht="14.25">
      <c r="B58" s="36" t="s">
        <v>219</v>
      </c>
      <c r="C58" s="36" t="s">
        <v>220</v>
      </c>
      <c r="D58" s="36" t="s">
        <v>221</v>
      </c>
      <c r="E58" s="36" t="s">
        <v>173</v>
      </c>
      <c r="F58" s="36">
        <v>10</v>
      </c>
      <c r="G58" s="36">
        <v>18</v>
      </c>
      <c r="H58" s="36">
        <f t="shared" si="6"/>
        <v>28</v>
      </c>
      <c r="I58" s="37">
        <v>580.98</v>
      </c>
      <c r="J58" s="11">
        <f t="shared" si="4"/>
        <v>16267.44</v>
      </c>
      <c r="K58" s="16"/>
      <c r="L58" s="16"/>
      <c r="M58" s="18"/>
      <c r="N58" s="16"/>
      <c r="O58" s="18"/>
      <c r="P58" s="16"/>
      <c r="Q58" s="16"/>
      <c r="R58" s="16"/>
      <c r="S58" s="16"/>
      <c r="T58" s="11">
        <f t="shared" si="7"/>
        <v>0</v>
      </c>
    </row>
    <row r="59" spans="2:20" ht="14.25">
      <c r="B59" s="36" t="s">
        <v>222</v>
      </c>
      <c r="C59" s="36" t="s">
        <v>223</v>
      </c>
      <c r="D59" s="36" t="s">
        <v>224</v>
      </c>
      <c r="E59" s="36" t="s">
        <v>173</v>
      </c>
      <c r="F59" s="36">
        <v>6</v>
      </c>
      <c r="G59" s="36">
        <v>0</v>
      </c>
      <c r="H59" s="36">
        <f t="shared" si="6"/>
        <v>6</v>
      </c>
      <c r="I59" s="37">
        <v>580.98</v>
      </c>
      <c r="J59" s="11">
        <f t="shared" si="4"/>
        <v>3485.88</v>
      </c>
      <c r="K59" s="16"/>
      <c r="L59" s="16"/>
      <c r="M59" s="18"/>
      <c r="N59" s="16"/>
      <c r="O59" s="18"/>
      <c r="P59" s="16"/>
      <c r="Q59" s="16"/>
      <c r="R59" s="16"/>
      <c r="S59" s="16"/>
      <c r="T59" s="11">
        <f t="shared" si="7"/>
        <v>0</v>
      </c>
    </row>
    <row r="60" spans="2:20" ht="14.25">
      <c r="B60" s="38" t="s">
        <v>225</v>
      </c>
      <c r="C60" s="38" t="s">
        <v>226</v>
      </c>
      <c r="D60" s="36" t="s">
        <v>227</v>
      </c>
      <c r="E60" s="38" t="s">
        <v>228</v>
      </c>
      <c r="F60" s="38">
        <v>0</v>
      </c>
      <c r="G60" s="38">
        <v>2</v>
      </c>
      <c r="H60" s="36">
        <f t="shared" si="6"/>
        <v>2</v>
      </c>
      <c r="I60" s="37">
        <v>192.19</v>
      </c>
      <c r="J60" s="11">
        <f t="shared" si="4"/>
        <v>384.38</v>
      </c>
      <c r="K60" s="16"/>
      <c r="L60" s="16"/>
      <c r="M60" s="18"/>
      <c r="N60" s="16"/>
      <c r="O60" s="18"/>
      <c r="P60" s="16"/>
      <c r="Q60" s="16"/>
      <c r="R60" s="16"/>
      <c r="S60" s="16"/>
      <c r="T60" s="11">
        <f t="shared" si="7"/>
        <v>0</v>
      </c>
    </row>
    <row r="61" spans="2:20" ht="14.25">
      <c r="B61" s="38" t="s">
        <v>229</v>
      </c>
      <c r="C61" s="38" t="s">
        <v>230</v>
      </c>
      <c r="D61" s="36" t="s">
        <v>231</v>
      </c>
      <c r="E61" s="38" t="s">
        <v>228</v>
      </c>
      <c r="F61" s="38">
        <v>0</v>
      </c>
      <c r="G61" s="38">
        <v>8</v>
      </c>
      <c r="H61" s="36">
        <f t="shared" si="6"/>
        <v>8</v>
      </c>
      <c r="I61" s="37">
        <v>192.19</v>
      </c>
      <c r="J61" s="11">
        <f t="shared" si="4"/>
        <v>1537.52</v>
      </c>
      <c r="K61" s="16"/>
      <c r="L61" s="16"/>
      <c r="M61" s="18"/>
      <c r="N61" s="16"/>
      <c r="O61" s="18"/>
      <c r="P61" s="16"/>
      <c r="Q61" s="16"/>
      <c r="R61" s="16"/>
      <c r="S61" s="16"/>
      <c r="T61" s="11">
        <f t="shared" si="7"/>
        <v>0</v>
      </c>
    </row>
    <row r="62" spans="2:20" ht="14.25">
      <c r="B62" s="38" t="s">
        <v>232</v>
      </c>
      <c r="C62" s="38" t="s">
        <v>233</v>
      </c>
      <c r="D62" s="36" t="s">
        <v>234</v>
      </c>
      <c r="E62" s="38" t="s">
        <v>228</v>
      </c>
      <c r="F62" s="38">
        <v>0</v>
      </c>
      <c r="G62" s="38">
        <v>6</v>
      </c>
      <c r="H62" s="36">
        <f t="shared" si="6"/>
        <v>6</v>
      </c>
      <c r="I62" s="37">
        <v>192.19</v>
      </c>
      <c r="J62" s="11">
        <f t="shared" ref="J62:J125" si="8">H62*I62</f>
        <v>1153.1399999999999</v>
      </c>
      <c r="K62" s="16"/>
      <c r="L62" s="16"/>
      <c r="M62" s="18"/>
      <c r="N62" s="16"/>
      <c r="O62" s="18"/>
      <c r="P62" s="16"/>
      <c r="Q62" s="16"/>
      <c r="R62" s="16"/>
      <c r="S62" s="16"/>
      <c r="T62" s="11">
        <f t="shared" si="7"/>
        <v>0</v>
      </c>
    </row>
    <row r="63" spans="2:20" ht="14.25">
      <c r="B63" s="38" t="s">
        <v>235</v>
      </c>
      <c r="C63" s="38" t="s">
        <v>236</v>
      </c>
      <c r="D63" s="36" t="s">
        <v>237</v>
      </c>
      <c r="E63" s="38" t="s">
        <v>228</v>
      </c>
      <c r="F63" s="38">
        <v>0</v>
      </c>
      <c r="G63" s="38">
        <v>6</v>
      </c>
      <c r="H63" s="36">
        <f t="shared" si="6"/>
        <v>6</v>
      </c>
      <c r="I63" s="37">
        <v>192.19</v>
      </c>
      <c r="J63" s="11">
        <f t="shared" si="8"/>
        <v>1153.1399999999999</v>
      </c>
      <c r="K63" s="16"/>
      <c r="L63" s="16"/>
      <c r="M63" s="18"/>
      <c r="N63" s="16"/>
      <c r="O63" s="18"/>
      <c r="P63" s="16"/>
      <c r="Q63" s="16"/>
      <c r="R63" s="16"/>
      <c r="S63" s="16"/>
      <c r="T63" s="11">
        <f t="shared" si="7"/>
        <v>0</v>
      </c>
    </row>
    <row r="64" spans="2:20" ht="14.25">
      <c r="B64" s="36" t="s">
        <v>238</v>
      </c>
      <c r="C64" s="36" t="s">
        <v>239</v>
      </c>
      <c r="D64" s="36" t="s">
        <v>240</v>
      </c>
      <c r="E64" s="36" t="s">
        <v>228</v>
      </c>
      <c r="F64" s="36">
        <v>5</v>
      </c>
      <c r="G64" s="36">
        <v>0</v>
      </c>
      <c r="H64" s="36">
        <f t="shared" si="6"/>
        <v>5</v>
      </c>
      <c r="I64" s="37">
        <v>192.19</v>
      </c>
      <c r="J64" s="11">
        <f t="shared" si="8"/>
        <v>960.95</v>
      </c>
      <c r="K64" s="16"/>
      <c r="L64" s="16"/>
      <c r="M64" s="18"/>
      <c r="N64" s="16"/>
      <c r="O64" s="18"/>
      <c r="P64" s="16"/>
      <c r="Q64" s="16"/>
      <c r="R64" s="16"/>
      <c r="S64" s="16"/>
      <c r="T64" s="11">
        <f t="shared" si="7"/>
        <v>0</v>
      </c>
    </row>
    <row r="65" spans="2:20" ht="14.25">
      <c r="B65" s="36" t="s">
        <v>241</v>
      </c>
      <c r="C65" s="36" t="s">
        <v>242</v>
      </c>
      <c r="D65" s="36" t="s">
        <v>243</v>
      </c>
      <c r="E65" s="36" t="s">
        <v>228</v>
      </c>
      <c r="F65" s="36">
        <v>4</v>
      </c>
      <c r="G65" s="36">
        <v>0</v>
      </c>
      <c r="H65" s="36">
        <f t="shared" si="6"/>
        <v>4</v>
      </c>
      <c r="I65" s="37">
        <v>192.19</v>
      </c>
      <c r="J65" s="11">
        <f t="shared" si="8"/>
        <v>768.76</v>
      </c>
      <c r="K65" s="16"/>
      <c r="L65" s="16"/>
      <c r="M65" s="18"/>
      <c r="N65" s="16"/>
      <c r="O65" s="18"/>
      <c r="P65" s="16"/>
      <c r="Q65" s="16"/>
      <c r="R65" s="16"/>
      <c r="S65" s="16"/>
      <c r="T65" s="11">
        <f t="shared" si="7"/>
        <v>0</v>
      </c>
    </row>
    <row r="66" spans="2:20" ht="14.25">
      <c r="B66" s="36" t="s">
        <v>244</v>
      </c>
      <c r="C66" s="36" t="s">
        <v>245</v>
      </c>
      <c r="D66" s="36" t="s">
        <v>246</v>
      </c>
      <c r="E66" s="36" t="s">
        <v>228</v>
      </c>
      <c r="F66" s="36">
        <v>7</v>
      </c>
      <c r="G66" s="36">
        <v>0</v>
      </c>
      <c r="H66" s="36">
        <f t="shared" si="6"/>
        <v>7</v>
      </c>
      <c r="I66" s="37">
        <v>192.19</v>
      </c>
      <c r="J66" s="11">
        <f t="shared" si="8"/>
        <v>1345.33</v>
      </c>
      <c r="K66" s="16"/>
      <c r="L66" s="16"/>
      <c r="M66" s="18"/>
      <c r="N66" s="16"/>
      <c r="O66" s="18"/>
      <c r="P66" s="16"/>
      <c r="Q66" s="16"/>
      <c r="R66" s="16"/>
      <c r="S66" s="16"/>
      <c r="T66" s="11">
        <f t="shared" si="7"/>
        <v>0</v>
      </c>
    </row>
    <row r="67" spans="2:20" ht="14.25">
      <c r="B67" s="36" t="s">
        <v>247</v>
      </c>
      <c r="C67" s="36" t="s">
        <v>248</v>
      </c>
      <c r="D67" s="36" t="s">
        <v>249</v>
      </c>
      <c r="E67" s="36" t="s">
        <v>228</v>
      </c>
      <c r="F67" s="36">
        <v>11</v>
      </c>
      <c r="G67" s="36">
        <v>0</v>
      </c>
      <c r="H67" s="36">
        <f t="shared" si="6"/>
        <v>11</v>
      </c>
      <c r="I67" s="37">
        <v>192.19</v>
      </c>
      <c r="J67" s="11">
        <f t="shared" si="8"/>
        <v>2114.09</v>
      </c>
      <c r="K67" s="16"/>
      <c r="L67" s="16"/>
      <c r="M67" s="18"/>
      <c r="N67" s="16"/>
      <c r="O67" s="18"/>
      <c r="P67" s="16"/>
      <c r="Q67" s="16"/>
      <c r="R67" s="16"/>
      <c r="S67" s="16"/>
      <c r="T67" s="11">
        <f t="shared" si="7"/>
        <v>0</v>
      </c>
    </row>
    <row r="68" spans="2:20" ht="14.25">
      <c r="B68" s="36" t="s">
        <v>250</v>
      </c>
      <c r="C68" s="36" t="s">
        <v>251</v>
      </c>
      <c r="D68" s="36" t="s">
        <v>252</v>
      </c>
      <c r="E68" s="36" t="s">
        <v>228</v>
      </c>
      <c r="F68" s="36">
        <v>24</v>
      </c>
      <c r="G68" s="36">
        <v>14</v>
      </c>
      <c r="H68" s="36">
        <f t="shared" si="6"/>
        <v>38</v>
      </c>
      <c r="I68" s="37">
        <v>192.19</v>
      </c>
      <c r="J68" s="11">
        <f t="shared" si="8"/>
        <v>7303.22</v>
      </c>
      <c r="K68" s="16"/>
      <c r="L68" s="16"/>
      <c r="M68" s="18"/>
      <c r="N68" s="16"/>
      <c r="O68" s="18"/>
      <c r="P68" s="16"/>
      <c r="Q68" s="16"/>
      <c r="R68" s="16"/>
      <c r="S68" s="16"/>
      <c r="T68" s="11">
        <f t="shared" si="7"/>
        <v>0</v>
      </c>
    </row>
    <row r="69" spans="2:20" ht="14.25">
      <c r="B69" s="36" t="s">
        <v>253</v>
      </c>
      <c r="C69" s="36" t="s">
        <v>254</v>
      </c>
      <c r="D69" s="36" t="s">
        <v>255</v>
      </c>
      <c r="E69" s="36" t="s">
        <v>228</v>
      </c>
      <c r="F69" s="36">
        <v>48</v>
      </c>
      <c r="G69" s="36">
        <v>36</v>
      </c>
      <c r="H69" s="36">
        <f t="shared" si="6"/>
        <v>84</v>
      </c>
      <c r="I69" s="37">
        <v>205.83</v>
      </c>
      <c r="J69" s="11">
        <f t="shared" si="8"/>
        <v>17289.72</v>
      </c>
      <c r="K69" s="16"/>
      <c r="L69" s="16"/>
      <c r="M69" s="18"/>
      <c r="N69" s="16"/>
      <c r="O69" s="18"/>
      <c r="P69" s="16"/>
      <c r="Q69" s="16"/>
      <c r="R69" s="16"/>
      <c r="S69" s="16"/>
      <c r="T69" s="11">
        <f t="shared" si="7"/>
        <v>0</v>
      </c>
    </row>
    <row r="70" spans="2:20" ht="14.25">
      <c r="B70" s="36" t="s">
        <v>256</v>
      </c>
      <c r="C70" s="36" t="s">
        <v>257</v>
      </c>
      <c r="D70" s="36" t="s">
        <v>258</v>
      </c>
      <c r="E70" s="36" t="s">
        <v>228</v>
      </c>
      <c r="F70" s="36">
        <v>15</v>
      </c>
      <c r="G70" s="36">
        <v>8</v>
      </c>
      <c r="H70" s="36">
        <f t="shared" si="6"/>
        <v>23</v>
      </c>
      <c r="I70" s="37">
        <v>212.36</v>
      </c>
      <c r="J70" s="11">
        <f t="shared" si="8"/>
        <v>4884.2800000000007</v>
      </c>
      <c r="K70" s="16"/>
      <c r="L70" s="16"/>
      <c r="M70" s="18"/>
      <c r="N70" s="16"/>
      <c r="O70" s="18"/>
      <c r="P70" s="16"/>
      <c r="Q70" s="16"/>
      <c r="R70" s="16"/>
      <c r="S70" s="16"/>
      <c r="T70" s="11">
        <f t="shared" si="7"/>
        <v>0</v>
      </c>
    </row>
    <row r="71" spans="2:20" ht="14.25">
      <c r="B71" s="36" t="s">
        <v>259</v>
      </c>
      <c r="C71" s="36" t="s">
        <v>260</v>
      </c>
      <c r="D71" s="36" t="s">
        <v>261</v>
      </c>
      <c r="E71" s="36" t="s">
        <v>228</v>
      </c>
      <c r="F71" s="36">
        <v>15</v>
      </c>
      <c r="G71" s="36">
        <v>0</v>
      </c>
      <c r="H71" s="36">
        <f t="shared" si="6"/>
        <v>15</v>
      </c>
      <c r="I71" s="37">
        <v>212.36</v>
      </c>
      <c r="J71" s="11">
        <f t="shared" si="8"/>
        <v>3185.4</v>
      </c>
      <c r="K71" s="16"/>
      <c r="L71" s="16"/>
      <c r="M71" s="18"/>
      <c r="N71" s="16"/>
      <c r="O71" s="18"/>
      <c r="P71" s="16"/>
      <c r="Q71" s="16"/>
      <c r="R71" s="16"/>
      <c r="S71" s="16"/>
      <c r="T71" s="11">
        <f t="shared" si="7"/>
        <v>0</v>
      </c>
    </row>
    <row r="72" spans="2:20" ht="14.25">
      <c r="B72" s="36" t="s">
        <v>262</v>
      </c>
      <c r="C72" s="36" t="s">
        <v>263</v>
      </c>
      <c r="D72" s="36" t="s">
        <v>264</v>
      </c>
      <c r="E72" s="36" t="s">
        <v>228</v>
      </c>
      <c r="F72" s="36">
        <v>3</v>
      </c>
      <c r="G72" s="36">
        <v>0</v>
      </c>
      <c r="H72" s="36">
        <f t="shared" si="6"/>
        <v>3</v>
      </c>
      <c r="I72" s="37">
        <v>212.36</v>
      </c>
      <c r="J72" s="11">
        <f t="shared" si="8"/>
        <v>637.08000000000004</v>
      </c>
      <c r="K72" s="16"/>
      <c r="L72" s="16"/>
      <c r="M72" s="18"/>
      <c r="N72" s="16"/>
      <c r="O72" s="18"/>
      <c r="P72" s="16"/>
      <c r="Q72" s="16"/>
      <c r="R72" s="16"/>
      <c r="S72" s="16"/>
      <c r="T72" s="11">
        <f t="shared" si="7"/>
        <v>0</v>
      </c>
    </row>
    <row r="73" spans="2:20" ht="14.25">
      <c r="B73" s="36" t="s">
        <v>265</v>
      </c>
      <c r="C73" s="36" t="s">
        <v>266</v>
      </c>
      <c r="D73" s="36" t="s">
        <v>267</v>
      </c>
      <c r="E73" s="36" t="s">
        <v>97</v>
      </c>
      <c r="F73" s="36">
        <v>1</v>
      </c>
      <c r="G73" s="36">
        <v>0</v>
      </c>
      <c r="H73" s="36">
        <f t="shared" si="6"/>
        <v>1</v>
      </c>
      <c r="I73" s="37">
        <v>1110.6300000000001</v>
      </c>
      <c r="J73" s="11">
        <f t="shared" si="8"/>
        <v>1110.6300000000001</v>
      </c>
      <c r="K73" s="16"/>
      <c r="L73" s="16"/>
      <c r="M73" s="18"/>
      <c r="N73" s="16"/>
      <c r="O73" s="18"/>
      <c r="P73" s="16"/>
      <c r="Q73" s="16"/>
      <c r="R73" s="16"/>
      <c r="S73" s="16"/>
      <c r="T73" s="11">
        <f t="shared" si="7"/>
        <v>0</v>
      </c>
    </row>
    <row r="74" spans="2:20" ht="14.25">
      <c r="B74" s="36" t="s">
        <v>268</v>
      </c>
      <c r="C74" s="36" t="s">
        <v>269</v>
      </c>
      <c r="D74" s="36" t="s">
        <v>270</v>
      </c>
      <c r="E74" s="36" t="s">
        <v>97</v>
      </c>
      <c r="F74" s="36">
        <v>1</v>
      </c>
      <c r="G74" s="36">
        <v>0</v>
      </c>
      <c r="H74" s="36">
        <f t="shared" si="6"/>
        <v>1</v>
      </c>
      <c r="I74" s="37">
        <v>1110.6300000000001</v>
      </c>
      <c r="J74" s="11">
        <f t="shared" si="8"/>
        <v>1110.6300000000001</v>
      </c>
      <c r="K74" s="16"/>
      <c r="L74" s="16"/>
      <c r="M74" s="18"/>
      <c r="N74" s="16"/>
      <c r="O74" s="18"/>
      <c r="P74" s="16"/>
      <c r="Q74" s="16"/>
      <c r="R74" s="16"/>
      <c r="S74" s="16"/>
      <c r="T74" s="11">
        <f t="shared" si="7"/>
        <v>0</v>
      </c>
    </row>
    <row r="75" spans="2:20" ht="14.25">
      <c r="B75" s="36" t="s">
        <v>271</v>
      </c>
      <c r="C75" s="36" t="s">
        <v>272</v>
      </c>
      <c r="D75" s="36" t="s">
        <v>273</v>
      </c>
      <c r="E75" s="36" t="s">
        <v>97</v>
      </c>
      <c r="F75" s="36">
        <v>1</v>
      </c>
      <c r="G75" s="36">
        <v>0</v>
      </c>
      <c r="H75" s="36">
        <f t="shared" si="6"/>
        <v>1</v>
      </c>
      <c r="I75" s="37">
        <v>1110.6300000000001</v>
      </c>
      <c r="J75" s="11">
        <f t="shared" si="8"/>
        <v>1110.6300000000001</v>
      </c>
      <c r="K75" s="16"/>
      <c r="L75" s="16"/>
      <c r="M75" s="18"/>
      <c r="N75" s="16"/>
      <c r="O75" s="18"/>
      <c r="P75" s="16"/>
      <c r="Q75" s="16"/>
      <c r="R75" s="16"/>
      <c r="S75" s="16"/>
      <c r="T75" s="11">
        <f t="shared" si="7"/>
        <v>0</v>
      </c>
    </row>
    <row r="76" spans="2:20" ht="14.25">
      <c r="B76" s="36" t="s">
        <v>274</v>
      </c>
      <c r="C76" s="36" t="s">
        <v>275</v>
      </c>
      <c r="D76" s="36" t="s">
        <v>276</v>
      </c>
      <c r="E76" s="36" t="s">
        <v>97</v>
      </c>
      <c r="F76" s="36">
        <v>1</v>
      </c>
      <c r="G76" s="36">
        <v>0</v>
      </c>
      <c r="H76" s="36">
        <f t="shared" si="6"/>
        <v>1</v>
      </c>
      <c r="I76" s="37">
        <v>1110.6300000000001</v>
      </c>
      <c r="J76" s="11">
        <f t="shared" si="8"/>
        <v>1110.6300000000001</v>
      </c>
      <c r="K76" s="16"/>
      <c r="L76" s="16"/>
      <c r="M76" s="18"/>
      <c r="N76" s="16"/>
      <c r="O76" s="18"/>
      <c r="P76" s="16"/>
      <c r="Q76" s="16"/>
      <c r="R76" s="16"/>
      <c r="S76" s="16"/>
      <c r="T76" s="11">
        <f t="shared" si="7"/>
        <v>0</v>
      </c>
    </row>
    <row r="77" spans="2:20" ht="14.25">
      <c r="B77" s="36" t="s">
        <v>277</v>
      </c>
      <c r="C77" s="36" t="s">
        <v>278</v>
      </c>
      <c r="D77" s="36" t="s">
        <v>279</v>
      </c>
      <c r="E77" s="36" t="s">
        <v>97</v>
      </c>
      <c r="F77" s="36">
        <v>1</v>
      </c>
      <c r="G77" s="36">
        <v>0</v>
      </c>
      <c r="H77" s="36">
        <f t="shared" si="6"/>
        <v>1</v>
      </c>
      <c r="I77" s="37">
        <v>1110.6300000000001</v>
      </c>
      <c r="J77" s="11">
        <f t="shared" si="8"/>
        <v>1110.6300000000001</v>
      </c>
      <c r="K77" s="16"/>
      <c r="L77" s="16"/>
      <c r="M77" s="18"/>
      <c r="N77" s="16"/>
      <c r="O77" s="18"/>
      <c r="P77" s="16"/>
      <c r="Q77" s="16"/>
      <c r="R77" s="16"/>
      <c r="S77" s="16"/>
      <c r="T77" s="11">
        <f t="shared" si="7"/>
        <v>0</v>
      </c>
    </row>
    <row r="78" spans="2:20" ht="14.25">
      <c r="B78" s="36" t="s">
        <v>280</v>
      </c>
      <c r="C78" s="36" t="s">
        <v>281</v>
      </c>
      <c r="D78" s="36" t="s">
        <v>96</v>
      </c>
      <c r="E78" s="36" t="s">
        <v>97</v>
      </c>
      <c r="F78" s="36">
        <v>1</v>
      </c>
      <c r="G78" s="36">
        <v>0</v>
      </c>
      <c r="H78" s="36">
        <f t="shared" si="6"/>
        <v>1</v>
      </c>
      <c r="I78" s="37">
        <v>1110.6300000000001</v>
      </c>
      <c r="J78" s="11">
        <f t="shared" si="8"/>
        <v>1110.6300000000001</v>
      </c>
      <c r="K78" s="16"/>
      <c r="L78" s="16"/>
      <c r="M78" s="18"/>
      <c r="N78" s="16"/>
      <c r="O78" s="18"/>
      <c r="P78" s="16"/>
      <c r="Q78" s="16"/>
      <c r="R78" s="16"/>
      <c r="S78" s="16"/>
      <c r="T78" s="11">
        <f t="shared" si="7"/>
        <v>0</v>
      </c>
    </row>
    <row r="79" spans="2:20" ht="14.25">
      <c r="B79" s="36" t="s">
        <v>282</v>
      </c>
      <c r="C79" s="36" t="s">
        <v>283</v>
      </c>
      <c r="D79" s="36" t="s">
        <v>284</v>
      </c>
      <c r="E79" s="36" t="s">
        <v>97</v>
      </c>
      <c r="F79" s="36">
        <v>1</v>
      </c>
      <c r="G79" s="36">
        <v>0</v>
      </c>
      <c r="H79" s="36">
        <f t="shared" si="6"/>
        <v>1</v>
      </c>
      <c r="I79" s="37">
        <v>1110.6300000000001</v>
      </c>
      <c r="J79" s="11">
        <f t="shared" si="8"/>
        <v>1110.6300000000001</v>
      </c>
      <c r="K79" s="16"/>
      <c r="L79" s="16"/>
      <c r="M79" s="18"/>
      <c r="N79" s="16"/>
      <c r="O79" s="18"/>
      <c r="P79" s="16"/>
      <c r="Q79" s="16"/>
      <c r="R79" s="16"/>
      <c r="S79" s="16"/>
      <c r="T79" s="11">
        <f t="shared" si="7"/>
        <v>0</v>
      </c>
    </row>
    <row r="80" spans="2:20" ht="14.25">
      <c r="B80" s="36" t="s">
        <v>285</v>
      </c>
      <c r="C80" s="36" t="s">
        <v>286</v>
      </c>
      <c r="D80" s="36" t="s">
        <v>287</v>
      </c>
      <c r="E80" s="36" t="s">
        <v>97</v>
      </c>
      <c r="F80" s="36">
        <v>1</v>
      </c>
      <c r="G80" s="36">
        <v>0</v>
      </c>
      <c r="H80" s="36">
        <f t="shared" si="6"/>
        <v>1</v>
      </c>
      <c r="I80" s="37">
        <v>1110.6300000000001</v>
      </c>
      <c r="J80" s="11">
        <f t="shared" si="8"/>
        <v>1110.6300000000001</v>
      </c>
      <c r="K80" s="16"/>
      <c r="L80" s="16"/>
      <c r="M80" s="18"/>
      <c r="N80" s="16"/>
      <c r="O80" s="18"/>
      <c r="P80" s="16"/>
      <c r="Q80" s="16"/>
      <c r="R80" s="16"/>
      <c r="S80" s="16"/>
      <c r="T80" s="11">
        <f t="shared" si="7"/>
        <v>0</v>
      </c>
    </row>
    <row r="81" spans="2:20" ht="14.25">
      <c r="B81" s="36" t="s">
        <v>288</v>
      </c>
      <c r="C81" s="36" t="s">
        <v>289</v>
      </c>
      <c r="D81" s="36" t="s">
        <v>290</v>
      </c>
      <c r="E81" s="36" t="s">
        <v>97</v>
      </c>
      <c r="F81" s="36">
        <v>1</v>
      </c>
      <c r="G81" s="36">
        <v>0</v>
      </c>
      <c r="H81" s="36">
        <f t="shared" si="6"/>
        <v>1</v>
      </c>
      <c r="I81" s="37">
        <v>1110.6300000000001</v>
      </c>
      <c r="J81" s="11">
        <f t="shared" si="8"/>
        <v>1110.6300000000001</v>
      </c>
      <c r="K81" s="16"/>
      <c r="L81" s="16"/>
      <c r="M81" s="18"/>
      <c r="N81" s="16"/>
      <c r="O81" s="18"/>
      <c r="P81" s="16"/>
      <c r="Q81" s="16"/>
      <c r="R81" s="16"/>
      <c r="S81" s="16"/>
      <c r="T81" s="11">
        <f t="shared" si="7"/>
        <v>0</v>
      </c>
    </row>
    <row r="82" spans="2:20" ht="14.25">
      <c r="B82" s="36" t="s">
        <v>291</v>
      </c>
      <c r="C82" s="36" t="s">
        <v>292</v>
      </c>
      <c r="D82" s="36" t="s">
        <v>293</v>
      </c>
      <c r="E82" s="36" t="s">
        <v>97</v>
      </c>
      <c r="F82" s="36">
        <v>1</v>
      </c>
      <c r="G82" s="36">
        <v>0</v>
      </c>
      <c r="H82" s="36">
        <f t="shared" si="6"/>
        <v>1</v>
      </c>
      <c r="I82" s="37">
        <v>1110.6300000000001</v>
      </c>
      <c r="J82" s="11">
        <f t="shared" si="8"/>
        <v>1110.6300000000001</v>
      </c>
      <c r="K82" s="16"/>
      <c r="L82" s="16"/>
      <c r="M82" s="18"/>
      <c r="N82" s="16"/>
      <c r="O82" s="18"/>
      <c r="P82" s="16"/>
      <c r="Q82" s="16"/>
      <c r="R82" s="16"/>
      <c r="S82" s="16"/>
      <c r="T82" s="11">
        <f t="shared" si="7"/>
        <v>0</v>
      </c>
    </row>
    <row r="83" spans="2:20" ht="14.25">
      <c r="B83" s="36" t="s">
        <v>294</v>
      </c>
      <c r="C83" s="36" t="s">
        <v>295</v>
      </c>
      <c r="D83" s="36" t="s">
        <v>100</v>
      </c>
      <c r="E83" s="36" t="s">
        <v>97</v>
      </c>
      <c r="F83" s="36">
        <v>1</v>
      </c>
      <c r="G83" s="36">
        <v>0</v>
      </c>
      <c r="H83" s="36">
        <f t="shared" si="6"/>
        <v>1</v>
      </c>
      <c r="I83" s="37">
        <v>1110.6300000000001</v>
      </c>
      <c r="J83" s="11">
        <f t="shared" si="8"/>
        <v>1110.6300000000001</v>
      </c>
      <c r="K83" s="16"/>
      <c r="L83" s="16"/>
      <c r="M83" s="18"/>
      <c r="N83" s="16"/>
      <c r="O83" s="18"/>
      <c r="P83" s="16"/>
      <c r="Q83" s="16"/>
      <c r="R83" s="16"/>
      <c r="S83" s="16"/>
      <c r="T83" s="11">
        <f t="shared" si="7"/>
        <v>0</v>
      </c>
    </row>
    <row r="84" spans="2:20" ht="14.25">
      <c r="B84" s="36" t="s">
        <v>296</v>
      </c>
      <c r="C84" s="36" t="s">
        <v>297</v>
      </c>
      <c r="D84" s="36" t="s">
        <v>103</v>
      </c>
      <c r="E84" s="36" t="s">
        <v>97</v>
      </c>
      <c r="F84" s="36">
        <v>1</v>
      </c>
      <c r="G84" s="36">
        <v>0</v>
      </c>
      <c r="H84" s="36">
        <f t="shared" si="6"/>
        <v>1</v>
      </c>
      <c r="I84" s="37">
        <v>1110.6300000000001</v>
      </c>
      <c r="J84" s="11">
        <f t="shared" si="8"/>
        <v>1110.6300000000001</v>
      </c>
      <c r="K84" s="16"/>
      <c r="L84" s="16"/>
      <c r="M84" s="18"/>
      <c r="N84" s="16"/>
      <c r="O84" s="18"/>
      <c r="P84" s="16"/>
      <c r="Q84" s="16"/>
      <c r="R84" s="16"/>
      <c r="S84" s="16"/>
      <c r="T84" s="11">
        <f t="shared" si="7"/>
        <v>0</v>
      </c>
    </row>
    <row r="85" spans="2:20" ht="14.25">
      <c r="B85" s="36" t="s">
        <v>298</v>
      </c>
      <c r="C85" s="36" t="s">
        <v>299</v>
      </c>
      <c r="D85" s="36" t="s">
        <v>106</v>
      </c>
      <c r="E85" s="36" t="s">
        <v>97</v>
      </c>
      <c r="F85" s="36">
        <v>2</v>
      </c>
      <c r="G85" s="36">
        <v>0</v>
      </c>
      <c r="H85" s="36">
        <f t="shared" si="6"/>
        <v>2</v>
      </c>
      <c r="I85" s="37">
        <v>1110.6300000000001</v>
      </c>
      <c r="J85" s="11">
        <f t="shared" si="8"/>
        <v>2221.2600000000002</v>
      </c>
      <c r="K85" s="16"/>
      <c r="L85" s="16"/>
      <c r="M85" s="18"/>
      <c r="N85" s="16"/>
      <c r="O85" s="18"/>
      <c r="P85" s="16"/>
      <c r="Q85" s="16"/>
      <c r="R85" s="16"/>
      <c r="S85" s="16"/>
      <c r="T85" s="11">
        <f t="shared" si="7"/>
        <v>0</v>
      </c>
    </row>
    <row r="86" spans="2:20" ht="14.25">
      <c r="B86" s="36" t="s">
        <v>300</v>
      </c>
      <c r="C86" s="36" t="s">
        <v>301</v>
      </c>
      <c r="D86" s="36" t="s">
        <v>302</v>
      </c>
      <c r="E86" s="36" t="s">
        <v>97</v>
      </c>
      <c r="F86" s="36">
        <v>1</v>
      </c>
      <c r="G86" s="36">
        <v>0</v>
      </c>
      <c r="H86" s="36">
        <f t="shared" si="6"/>
        <v>1</v>
      </c>
      <c r="I86" s="37">
        <v>1110.6300000000001</v>
      </c>
      <c r="J86" s="11">
        <f t="shared" si="8"/>
        <v>1110.6300000000001</v>
      </c>
      <c r="K86" s="16"/>
      <c r="L86" s="16"/>
      <c r="M86" s="18"/>
      <c r="N86" s="16"/>
      <c r="O86" s="18"/>
      <c r="P86" s="16"/>
      <c r="Q86" s="16"/>
      <c r="R86" s="16"/>
      <c r="S86" s="16"/>
      <c r="T86" s="11">
        <f t="shared" si="7"/>
        <v>0</v>
      </c>
    </row>
    <row r="87" spans="2:20" ht="14.25">
      <c r="B87" s="36" t="s">
        <v>303</v>
      </c>
      <c r="C87" s="36" t="s">
        <v>304</v>
      </c>
      <c r="D87" s="36" t="s">
        <v>305</v>
      </c>
      <c r="E87" s="36" t="s">
        <v>228</v>
      </c>
      <c r="F87" s="36">
        <v>3</v>
      </c>
      <c r="G87" s="36">
        <v>0</v>
      </c>
      <c r="H87" s="36">
        <f t="shared" si="6"/>
        <v>3</v>
      </c>
      <c r="I87" s="37">
        <v>193.15</v>
      </c>
      <c r="J87" s="11">
        <f t="shared" si="8"/>
        <v>579.45000000000005</v>
      </c>
      <c r="K87" s="16"/>
      <c r="L87" s="16"/>
      <c r="M87" s="18"/>
      <c r="N87" s="16"/>
      <c r="O87" s="18"/>
      <c r="P87" s="16"/>
      <c r="Q87" s="16"/>
      <c r="R87" s="16"/>
      <c r="S87" s="16"/>
      <c r="T87" s="11">
        <f t="shared" si="7"/>
        <v>0</v>
      </c>
    </row>
    <row r="88" spans="2:20" ht="14.25">
      <c r="B88" s="36" t="s">
        <v>306</v>
      </c>
      <c r="C88" s="36" t="s">
        <v>307</v>
      </c>
      <c r="D88" s="36" t="s">
        <v>308</v>
      </c>
      <c r="E88" s="36" t="s">
        <v>228</v>
      </c>
      <c r="F88" s="36">
        <v>18</v>
      </c>
      <c r="G88" s="36">
        <v>29</v>
      </c>
      <c r="H88" s="36">
        <f t="shared" si="6"/>
        <v>47</v>
      </c>
      <c r="I88" s="37">
        <v>212.36</v>
      </c>
      <c r="J88" s="11">
        <f t="shared" si="8"/>
        <v>9980.92</v>
      </c>
      <c r="K88" s="16"/>
      <c r="L88" s="16"/>
      <c r="M88" s="18"/>
      <c r="N88" s="16"/>
      <c r="O88" s="18"/>
      <c r="P88" s="16"/>
      <c r="Q88" s="16"/>
      <c r="R88" s="16"/>
      <c r="S88" s="16"/>
      <c r="T88" s="11">
        <f t="shared" si="7"/>
        <v>0</v>
      </c>
    </row>
    <row r="89" spans="2:20" ht="14.25">
      <c r="B89" s="36" t="s">
        <v>309</v>
      </c>
      <c r="C89" s="36" t="s">
        <v>310</v>
      </c>
      <c r="D89" s="36" t="s">
        <v>311</v>
      </c>
      <c r="E89" s="36" t="s">
        <v>228</v>
      </c>
      <c r="F89" s="36">
        <v>12</v>
      </c>
      <c r="G89" s="36">
        <v>21</v>
      </c>
      <c r="H89" s="36">
        <f t="shared" ref="H89:H120" si="9">F89+G89</f>
        <v>33</v>
      </c>
      <c r="I89" s="37">
        <v>193.15</v>
      </c>
      <c r="J89" s="11">
        <f t="shared" si="8"/>
        <v>6373.95</v>
      </c>
      <c r="K89" s="16"/>
      <c r="L89" s="16"/>
      <c r="M89" s="18"/>
      <c r="N89" s="16"/>
      <c r="O89" s="18"/>
      <c r="P89" s="16"/>
      <c r="Q89" s="16"/>
      <c r="R89" s="16"/>
      <c r="S89" s="16"/>
      <c r="T89" s="11">
        <f t="shared" ref="T89:T120" si="10">O89*H89</f>
        <v>0</v>
      </c>
    </row>
    <row r="90" spans="2:20" ht="14.25">
      <c r="B90" s="36" t="s">
        <v>312</v>
      </c>
      <c r="C90" s="36" t="s">
        <v>313</v>
      </c>
      <c r="D90" s="36" t="s">
        <v>314</v>
      </c>
      <c r="E90" s="36" t="s">
        <v>315</v>
      </c>
      <c r="F90" s="36">
        <v>57</v>
      </c>
      <c r="G90" s="36">
        <v>178</v>
      </c>
      <c r="H90" s="36">
        <f t="shared" si="9"/>
        <v>235</v>
      </c>
      <c r="I90" s="37">
        <v>141.26</v>
      </c>
      <c r="J90" s="11">
        <f t="shared" si="8"/>
        <v>33196.1</v>
      </c>
      <c r="K90" s="16"/>
      <c r="L90" s="16"/>
      <c r="M90" s="18"/>
      <c r="N90" s="16"/>
      <c r="O90" s="18"/>
      <c r="P90" s="16"/>
      <c r="Q90" s="16"/>
      <c r="R90" s="16"/>
      <c r="S90" s="16"/>
      <c r="T90" s="11">
        <f t="shared" si="10"/>
        <v>0</v>
      </c>
    </row>
    <row r="91" spans="2:20" ht="14.25">
      <c r="B91" s="38" t="s">
        <v>316</v>
      </c>
      <c r="C91" s="38" t="s">
        <v>317</v>
      </c>
      <c r="D91" s="36" t="s">
        <v>318</v>
      </c>
      <c r="E91" s="38" t="s">
        <v>319</v>
      </c>
      <c r="F91" s="38">
        <v>0</v>
      </c>
      <c r="G91" s="38">
        <v>16</v>
      </c>
      <c r="H91" s="36">
        <f t="shared" si="9"/>
        <v>16</v>
      </c>
      <c r="I91" s="37">
        <v>54.08</v>
      </c>
      <c r="J91" s="11">
        <f t="shared" si="8"/>
        <v>865.28</v>
      </c>
      <c r="K91" s="16"/>
      <c r="L91" s="16"/>
      <c r="M91" s="18"/>
      <c r="N91" s="16"/>
      <c r="O91" s="18"/>
      <c r="P91" s="16"/>
      <c r="Q91" s="16"/>
      <c r="R91" s="16"/>
      <c r="S91" s="16"/>
      <c r="T91" s="11">
        <f t="shared" si="10"/>
        <v>0</v>
      </c>
    </row>
    <row r="92" spans="2:20" ht="14.25">
      <c r="B92" s="36" t="s">
        <v>320</v>
      </c>
      <c r="C92" s="36" t="s">
        <v>321</v>
      </c>
      <c r="D92" s="36" t="s">
        <v>318</v>
      </c>
      <c r="E92" s="36" t="s">
        <v>319</v>
      </c>
      <c r="F92" s="36">
        <v>399</v>
      </c>
      <c r="G92" s="36">
        <v>424</v>
      </c>
      <c r="H92" s="36">
        <f t="shared" si="9"/>
        <v>823</v>
      </c>
      <c r="I92" s="37">
        <v>55.5</v>
      </c>
      <c r="J92" s="11">
        <f t="shared" si="8"/>
        <v>45676.5</v>
      </c>
      <c r="K92" s="16"/>
      <c r="L92" s="16"/>
      <c r="M92" s="18"/>
      <c r="N92" s="16"/>
      <c r="O92" s="18"/>
      <c r="P92" s="16"/>
      <c r="Q92" s="16"/>
      <c r="R92" s="16"/>
      <c r="S92" s="16"/>
      <c r="T92" s="11">
        <f t="shared" si="10"/>
        <v>0</v>
      </c>
    </row>
    <row r="93" spans="2:20" ht="14.25">
      <c r="B93" s="36" t="s">
        <v>322</v>
      </c>
      <c r="C93" s="36" t="s">
        <v>323</v>
      </c>
      <c r="D93" s="36" t="s">
        <v>324</v>
      </c>
      <c r="E93" s="36" t="s">
        <v>325</v>
      </c>
      <c r="F93" s="36">
        <v>2</v>
      </c>
      <c r="G93" s="36">
        <v>0</v>
      </c>
      <c r="H93" s="36">
        <f t="shared" si="9"/>
        <v>2</v>
      </c>
      <c r="I93" s="37">
        <v>570.9</v>
      </c>
      <c r="J93" s="11">
        <f t="shared" si="8"/>
        <v>1141.8</v>
      </c>
      <c r="K93" s="16"/>
      <c r="L93" s="16"/>
      <c r="M93" s="18"/>
      <c r="N93" s="16"/>
      <c r="O93" s="18"/>
      <c r="P93" s="16"/>
      <c r="Q93" s="16"/>
      <c r="R93" s="16"/>
      <c r="S93" s="16"/>
      <c r="T93" s="11">
        <f t="shared" si="10"/>
        <v>0</v>
      </c>
    </row>
    <row r="94" spans="2:20" ht="14.25">
      <c r="B94" s="36" t="s">
        <v>326</v>
      </c>
      <c r="C94" s="36" t="s">
        <v>327</v>
      </c>
      <c r="D94" s="36" t="s">
        <v>328</v>
      </c>
      <c r="E94" s="36" t="s">
        <v>325</v>
      </c>
      <c r="F94" s="36">
        <v>2</v>
      </c>
      <c r="G94" s="36">
        <v>0</v>
      </c>
      <c r="H94" s="36">
        <f t="shared" si="9"/>
        <v>2</v>
      </c>
      <c r="I94" s="37">
        <v>584.36</v>
      </c>
      <c r="J94" s="11">
        <f t="shared" si="8"/>
        <v>1168.72</v>
      </c>
      <c r="K94" s="16"/>
      <c r="L94" s="16"/>
      <c r="M94" s="18"/>
      <c r="N94" s="16"/>
      <c r="O94" s="18"/>
      <c r="P94" s="16"/>
      <c r="Q94" s="16"/>
      <c r="R94" s="16"/>
      <c r="S94" s="16"/>
      <c r="T94" s="11">
        <f t="shared" si="10"/>
        <v>0</v>
      </c>
    </row>
    <row r="95" spans="2:20" ht="14.25">
      <c r="B95" s="36" t="s">
        <v>329</v>
      </c>
      <c r="C95" s="36" t="s">
        <v>330</v>
      </c>
      <c r="D95" s="36" t="s">
        <v>331</v>
      </c>
      <c r="E95" s="36" t="s">
        <v>325</v>
      </c>
      <c r="F95" s="36">
        <v>2</v>
      </c>
      <c r="G95" s="36">
        <v>0</v>
      </c>
      <c r="H95" s="36">
        <f t="shared" si="9"/>
        <v>2</v>
      </c>
      <c r="I95" s="37">
        <v>584.36</v>
      </c>
      <c r="J95" s="11">
        <f t="shared" si="8"/>
        <v>1168.72</v>
      </c>
      <c r="K95" s="16"/>
      <c r="L95" s="16"/>
      <c r="M95" s="18"/>
      <c r="N95" s="16"/>
      <c r="O95" s="18"/>
      <c r="P95" s="16"/>
      <c r="Q95" s="16"/>
      <c r="R95" s="16"/>
      <c r="S95" s="16"/>
      <c r="T95" s="11">
        <f t="shared" si="10"/>
        <v>0</v>
      </c>
    </row>
    <row r="96" spans="2:20" ht="14.25">
      <c r="B96" s="36" t="s">
        <v>332</v>
      </c>
      <c r="C96" s="36" t="s">
        <v>333</v>
      </c>
      <c r="D96" s="36" t="s">
        <v>334</v>
      </c>
      <c r="E96" s="36" t="s">
        <v>325</v>
      </c>
      <c r="F96" s="36">
        <v>2</v>
      </c>
      <c r="G96" s="36">
        <v>0</v>
      </c>
      <c r="H96" s="36">
        <f t="shared" si="9"/>
        <v>2</v>
      </c>
      <c r="I96" s="37">
        <v>613.57000000000005</v>
      </c>
      <c r="J96" s="11">
        <f t="shared" si="8"/>
        <v>1227.1400000000001</v>
      </c>
      <c r="K96" s="16"/>
      <c r="L96" s="16"/>
      <c r="M96" s="18"/>
      <c r="N96" s="16"/>
      <c r="O96" s="18"/>
      <c r="P96" s="16"/>
      <c r="Q96" s="16"/>
      <c r="R96" s="16"/>
      <c r="S96" s="16"/>
      <c r="T96" s="11">
        <f t="shared" si="10"/>
        <v>0</v>
      </c>
    </row>
    <row r="97" spans="2:20" ht="14.25">
      <c r="B97" s="36" t="s">
        <v>335</v>
      </c>
      <c r="C97" s="36" t="s">
        <v>336</v>
      </c>
      <c r="D97" s="36" t="s">
        <v>337</v>
      </c>
      <c r="E97" s="36" t="s">
        <v>338</v>
      </c>
      <c r="F97" s="36">
        <v>13</v>
      </c>
      <c r="G97" s="36">
        <v>0</v>
      </c>
      <c r="H97" s="36">
        <f t="shared" si="9"/>
        <v>13</v>
      </c>
      <c r="I97" s="37">
        <v>599.46</v>
      </c>
      <c r="J97" s="11">
        <f t="shared" si="8"/>
        <v>7792.9800000000005</v>
      </c>
      <c r="K97" s="16"/>
      <c r="L97" s="16"/>
      <c r="M97" s="18"/>
      <c r="N97" s="16"/>
      <c r="O97" s="18"/>
      <c r="P97" s="16"/>
      <c r="Q97" s="16"/>
      <c r="R97" s="16"/>
      <c r="S97" s="16"/>
      <c r="T97" s="11">
        <f t="shared" si="10"/>
        <v>0</v>
      </c>
    </row>
    <row r="98" spans="2:20" ht="14.25">
      <c r="B98" s="36" t="s">
        <v>339</v>
      </c>
      <c r="C98" s="36" t="s">
        <v>340</v>
      </c>
      <c r="D98" s="36" t="s">
        <v>341</v>
      </c>
      <c r="E98" s="36" t="s">
        <v>338</v>
      </c>
      <c r="F98" s="36">
        <v>5</v>
      </c>
      <c r="G98" s="36">
        <v>1</v>
      </c>
      <c r="H98" s="36">
        <f t="shared" si="9"/>
        <v>6</v>
      </c>
      <c r="I98" s="37">
        <v>599.46</v>
      </c>
      <c r="J98" s="11">
        <f t="shared" si="8"/>
        <v>3596.76</v>
      </c>
      <c r="K98" s="16"/>
      <c r="L98" s="16"/>
      <c r="M98" s="18"/>
      <c r="N98" s="16"/>
      <c r="O98" s="18"/>
      <c r="P98" s="16"/>
      <c r="Q98" s="16"/>
      <c r="R98" s="16"/>
      <c r="S98" s="16"/>
      <c r="T98" s="11">
        <f t="shared" si="10"/>
        <v>0</v>
      </c>
    </row>
    <row r="99" spans="2:20" ht="14.25">
      <c r="B99" s="36" t="s">
        <v>342</v>
      </c>
      <c r="C99" s="36" t="s">
        <v>343</v>
      </c>
      <c r="D99" s="36" t="s">
        <v>344</v>
      </c>
      <c r="E99" s="36" t="s">
        <v>338</v>
      </c>
      <c r="F99" s="36">
        <v>7</v>
      </c>
      <c r="G99" s="36">
        <v>0</v>
      </c>
      <c r="H99" s="36">
        <f t="shared" si="9"/>
        <v>7</v>
      </c>
      <c r="I99" s="37">
        <v>599.46</v>
      </c>
      <c r="J99" s="11">
        <f t="shared" si="8"/>
        <v>4196.22</v>
      </c>
      <c r="K99" s="16"/>
      <c r="L99" s="16"/>
      <c r="M99" s="18"/>
      <c r="N99" s="16"/>
      <c r="O99" s="18"/>
      <c r="P99" s="16"/>
      <c r="Q99" s="16"/>
      <c r="R99" s="16"/>
      <c r="S99" s="16"/>
      <c r="T99" s="11">
        <f t="shared" si="10"/>
        <v>0</v>
      </c>
    </row>
    <row r="100" spans="2:20" ht="14.25">
      <c r="B100" s="36" t="s">
        <v>345</v>
      </c>
      <c r="C100" s="36" t="s">
        <v>346</v>
      </c>
      <c r="D100" s="36" t="s">
        <v>347</v>
      </c>
      <c r="E100" s="36" t="s">
        <v>338</v>
      </c>
      <c r="F100" s="36">
        <v>3</v>
      </c>
      <c r="G100" s="36">
        <v>0</v>
      </c>
      <c r="H100" s="36">
        <f t="shared" si="9"/>
        <v>3</v>
      </c>
      <c r="I100" s="37">
        <v>599.46</v>
      </c>
      <c r="J100" s="11">
        <f t="shared" si="8"/>
        <v>1798.38</v>
      </c>
      <c r="K100" s="16"/>
      <c r="L100" s="16"/>
      <c r="M100" s="18"/>
      <c r="N100" s="16"/>
      <c r="O100" s="18"/>
      <c r="P100" s="16"/>
      <c r="Q100" s="16"/>
      <c r="R100" s="16"/>
      <c r="S100" s="16"/>
      <c r="T100" s="11">
        <f t="shared" si="10"/>
        <v>0</v>
      </c>
    </row>
    <row r="101" spans="2:20" ht="14.25">
      <c r="B101" s="36" t="s">
        <v>348</v>
      </c>
      <c r="C101" s="36" t="s">
        <v>349</v>
      </c>
      <c r="D101" s="36" t="s">
        <v>350</v>
      </c>
      <c r="E101" s="36" t="s">
        <v>338</v>
      </c>
      <c r="F101" s="36">
        <v>20</v>
      </c>
      <c r="G101" s="36">
        <v>5</v>
      </c>
      <c r="H101" s="36">
        <f t="shared" si="9"/>
        <v>25</v>
      </c>
      <c r="I101" s="37">
        <v>613.57000000000005</v>
      </c>
      <c r="J101" s="11">
        <f t="shared" si="8"/>
        <v>15339.250000000002</v>
      </c>
      <c r="K101" s="16"/>
      <c r="L101" s="16"/>
      <c r="M101" s="18"/>
      <c r="N101" s="16"/>
      <c r="O101" s="18"/>
      <c r="P101" s="16"/>
      <c r="Q101" s="16"/>
      <c r="R101" s="16"/>
      <c r="S101" s="16"/>
      <c r="T101" s="11">
        <f t="shared" si="10"/>
        <v>0</v>
      </c>
    </row>
    <row r="102" spans="2:20" ht="14.25">
      <c r="B102" s="36" t="s">
        <v>351</v>
      </c>
      <c r="C102" s="36" t="s">
        <v>352</v>
      </c>
      <c r="D102" s="36" t="s">
        <v>353</v>
      </c>
      <c r="E102" s="36" t="s">
        <v>338</v>
      </c>
      <c r="F102" s="36">
        <v>29</v>
      </c>
      <c r="G102" s="36">
        <v>37</v>
      </c>
      <c r="H102" s="36">
        <f t="shared" si="9"/>
        <v>66</v>
      </c>
      <c r="I102" s="37">
        <v>613.57000000000005</v>
      </c>
      <c r="J102" s="11">
        <f t="shared" si="8"/>
        <v>40495.620000000003</v>
      </c>
      <c r="K102" s="16"/>
      <c r="L102" s="16"/>
      <c r="M102" s="18"/>
      <c r="N102" s="16"/>
      <c r="O102" s="18"/>
      <c r="P102" s="16"/>
      <c r="Q102" s="16"/>
      <c r="R102" s="16"/>
      <c r="S102" s="16"/>
      <c r="T102" s="11">
        <f t="shared" si="10"/>
        <v>0</v>
      </c>
    </row>
    <row r="103" spans="2:20" ht="14.25">
      <c r="B103" s="36" t="s">
        <v>354</v>
      </c>
      <c r="C103" s="36" t="s">
        <v>355</v>
      </c>
      <c r="D103" s="36" t="s">
        <v>356</v>
      </c>
      <c r="E103" s="36" t="s">
        <v>338</v>
      </c>
      <c r="F103" s="36">
        <v>30</v>
      </c>
      <c r="G103" s="36">
        <v>29</v>
      </c>
      <c r="H103" s="36">
        <f t="shared" si="9"/>
        <v>59</v>
      </c>
      <c r="I103" s="37">
        <v>613.57000000000005</v>
      </c>
      <c r="J103" s="11">
        <f t="shared" si="8"/>
        <v>36200.630000000005</v>
      </c>
      <c r="K103" s="16"/>
      <c r="L103" s="16"/>
      <c r="M103" s="18"/>
      <c r="N103" s="16"/>
      <c r="O103" s="18"/>
      <c r="P103" s="16"/>
      <c r="Q103" s="16"/>
      <c r="R103" s="16"/>
      <c r="S103" s="16"/>
      <c r="T103" s="11">
        <f t="shared" si="10"/>
        <v>0</v>
      </c>
    </row>
    <row r="104" spans="2:20" ht="14.25">
      <c r="B104" s="36" t="s">
        <v>357</v>
      </c>
      <c r="C104" s="36" t="s">
        <v>358</v>
      </c>
      <c r="D104" s="36" t="s">
        <v>359</v>
      </c>
      <c r="E104" s="36" t="s">
        <v>338</v>
      </c>
      <c r="F104" s="36">
        <v>1</v>
      </c>
      <c r="G104" s="36">
        <v>0</v>
      </c>
      <c r="H104" s="36">
        <f t="shared" si="9"/>
        <v>1</v>
      </c>
      <c r="I104" s="37">
        <v>613.57000000000005</v>
      </c>
      <c r="J104" s="11">
        <f t="shared" si="8"/>
        <v>613.57000000000005</v>
      </c>
      <c r="K104" s="16"/>
      <c r="L104" s="16"/>
      <c r="M104" s="18"/>
      <c r="N104" s="16"/>
      <c r="O104" s="18"/>
      <c r="P104" s="16"/>
      <c r="Q104" s="16"/>
      <c r="R104" s="16"/>
      <c r="S104" s="16"/>
      <c r="T104" s="11">
        <f t="shared" si="10"/>
        <v>0</v>
      </c>
    </row>
    <row r="105" spans="2:20" ht="14.25">
      <c r="B105" s="36" t="s">
        <v>360</v>
      </c>
      <c r="C105" s="36" t="s">
        <v>361</v>
      </c>
      <c r="D105" s="36" t="s">
        <v>362</v>
      </c>
      <c r="E105" s="36" t="s">
        <v>338</v>
      </c>
      <c r="F105" s="36">
        <v>1</v>
      </c>
      <c r="G105" s="36">
        <v>0</v>
      </c>
      <c r="H105" s="36">
        <f t="shared" si="9"/>
        <v>1</v>
      </c>
      <c r="I105" s="37">
        <v>613.57000000000005</v>
      </c>
      <c r="J105" s="11">
        <f t="shared" si="8"/>
        <v>613.57000000000005</v>
      </c>
      <c r="K105" s="16"/>
      <c r="L105" s="16"/>
      <c r="M105" s="18"/>
      <c r="N105" s="16"/>
      <c r="O105" s="18"/>
      <c r="P105" s="16"/>
      <c r="Q105" s="16"/>
      <c r="R105" s="16"/>
      <c r="S105" s="16"/>
      <c r="T105" s="11">
        <f t="shared" si="10"/>
        <v>0</v>
      </c>
    </row>
    <row r="106" spans="2:20" ht="14.25">
      <c r="B106" s="36" t="s">
        <v>363</v>
      </c>
      <c r="C106" s="36" t="s">
        <v>364</v>
      </c>
      <c r="D106" s="36" t="s">
        <v>365</v>
      </c>
      <c r="E106" s="36" t="s">
        <v>338</v>
      </c>
      <c r="F106" s="36">
        <v>28</v>
      </c>
      <c r="G106" s="36">
        <v>0</v>
      </c>
      <c r="H106" s="36">
        <f t="shared" si="9"/>
        <v>28</v>
      </c>
      <c r="I106" s="37">
        <v>613.57000000000005</v>
      </c>
      <c r="J106" s="11">
        <f t="shared" si="8"/>
        <v>17179.960000000003</v>
      </c>
      <c r="K106" s="16"/>
      <c r="L106" s="16"/>
      <c r="M106" s="18"/>
      <c r="N106" s="16"/>
      <c r="O106" s="18"/>
      <c r="P106" s="16"/>
      <c r="Q106" s="16"/>
      <c r="R106" s="16"/>
      <c r="S106" s="16"/>
      <c r="T106" s="11">
        <f t="shared" si="10"/>
        <v>0</v>
      </c>
    </row>
    <row r="107" spans="2:20" ht="14.25">
      <c r="B107" s="36" t="s">
        <v>366</v>
      </c>
      <c r="C107" s="36" t="s">
        <v>367</v>
      </c>
      <c r="D107" s="36" t="s">
        <v>368</v>
      </c>
      <c r="E107" s="36" t="s">
        <v>338</v>
      </c>
      <c r="F107" s="36">
        <v>30</v>
      </c>
      <c r="G107" s="36">
        <v>31</v>
      </c>
      <c r="H107" s="36">
        <f t="shared" si="9"/>
        <v>61</v>
      </c>
      <c r="I107" s="37">
        <v>613.57000000000005</v>
      </c>
      <c r="J107" s="11">
        <f t="shared" si="8"/>
        <v>37427.770000000004</v>
      </c>
      <c r="K107" s="16"/>
      <c r="L107" s="16"/>
      <c r="M107" s="18"/>
      <c r="N107" s="16"/>
      <c r="O107" s="18"/>
      <c r="P107" s="16"/>
      <c r="Q107" s="16"/>
      <c r="R107" s="16"/>
      <c r="S107" s="16"/>
      <c r="T107" s="11">
        <f t="shared" si="10"/>
        <v>0</v>
      </c>
    </row>
    <row r="108" spans="2:20" ht="14.25">
      <c r="B108" s="36" t="s">
        <v>369</v>
      </c>
      <c r="C108" s="36" t="s">
        <v>370</v>
      </c>
      <c r="D108" s="36" t="s">
        <v>371</v>
      </c>
      <c r="E108" s="36" t="s">
        <v>338</v>
      </c>
      <c r="F108" s="36">
        <v>60</v>
      </c>
      <c r="G108" s="36">
        <v>103</v>
      </c>
      <c r="H108" s="36">
        <f t="shared" si="9"/>
        <v>163</v>
      </c>
      <c r="I108" s="37">
        <v>613.57000000000005</v>
      </c>
      <c r="J108" s="11">
        <f t="shared" si="8"/>
        <v>100011.91</v>
      </c>
      <c r="K108" s="16"/>
      <c r="L108" s="16"/>
      <c r="M108" s="18"/>
      <c r="N108" s="16"/>
      <c r="O108" s="18"/>
      <c r="P108" s="16"/>
      <c r="Q108" s="16"/>
      <c r="R108" s="16"/>
      <c r="S108" s="16"/>
      <c r="T108" s="11">
        <f t="shared" si="10"/>
        <v>0</v>
      </c>
    </row>
    <row r="109" spans="2:20" ht="14.25">
      <c r="B109" s="36" t="s">
        <v>372</v>
      </c>
      <c r="C109" s="36" t="s">
        <v>373</v>
      </c>
      <c r="D109" s="36" t="s">
        <v>374</v>
      </c>
      <c r="E109" s="36" t="s">
        <v>338</v>
      </c>
      <c r="F109" s="36">
        <v>26</v>
      </c>
      <c r="G109" s="36">
        <v>25</v>
      </c>
      <c r="H109" s="36">
        <f t="shared" si="9"/>
        <v>51</v>
      </c>
      <c r="I109" s="37">
        <v>613.57000000000005</v>
      </c>
      <c r="J109" s="11">
        <f t="shared" si="8"/>
        <v>31292.070000000003</v>
      </c>
      <c r="K109" s="16"/>
      <c r="L109" s="16"/>
      <c r="M109" s="18"/>
      <c r="N109" s="16"/>
      <c r="O109" s="18"/>
      <c r="P109" s="16"/>
      <c r="Q109" s="16"/>
      <c r="R109" s="16"/>
      <c r="S109" s="16"/>
      <c r="T109" s="11">
        <f t="shared" si="10"/>
        <v>0</v>
      </c>
    </row>
    <row r="110" spans="2:20" ht="14.25">
      <c r="B110" s="36" t="s">
        <v>375</v>
      </c>
      <c r="C110" s="36" t="s">
        <v>376</v>
      </c>
      <c r="D110" s="36" t="s">
        <v>377</v>
      </c>
      <c r="E110" s="36" t="s">
        <v>338</v>
      </c>
      <c r="F110" s="36">
        <v>11</v>
      </c>
      <c r="G110" s="36">
        <v>6</v>
      </c>
      <c r="H110" s="36">
        <f t="shared" si="9"/>
        <v>17</v>
      </c>
      <c r="I110" s="37">
        <v>613.57000000000005</v>
      </c>
      <c r="J110" s="11">
        <f t="shared" si="8"/>
        <v>10430.69</v>
      </c>
      <c r="K110" s="16"/>
      <c r="L110" s="16"/>
      <c r="M110" s="18"/>
      <c r="N110" s="16"/>
      <c r="O110" s="18"/>
      <c r="P110" s="16"/>
      <c r="Q110" s="16"/>
      <c r="R110" s="16"/>
      <c r="S110" s="16"/>
      <c r="T110" s="11">
        <f t="shared" si="10"/>
        <v>0</v>
      </c>
    </row>
    <row r="111" spans="2:20" ht="14.25">
      <c r="B111" s="36" t="s">
        <v>378</v>
      </c>
      <c r="C111" s="36" t="s">
        <v>379</v>
      </c>
      <c r="D111" s="36" t="s">
        <v>380</v>
      </c>
      <c r="E111" s="36" t="s">
        <v>338</v>
      </c>
      <c r="F111" s="36">
        <v>8</v>
      </c>
      <c r="G111" s="36">
        <v>0</v>
      </c>
      <c r="H111" s="36">
        <f t="shared" si="9"/>
        <v>8</v>
      </c>
      <c r="I111" s="37">
        <v>613.57000000000005</v>
      </c>
      <c r="J111" s="11">
        <f t="shared" si="8"/>
        <v>4908.5600000000004</v>
      </c>
      <c r="K111" s="16"/>
      <c r="L111" s="16"/>
      <c r="M111" s="18"/>
      <c r="N111" s="16"/>
      <c r="O111" s="18"/>
      <c r="P111" s="16"/>
      <c r="Q111" s="16"/>
      <c r="R111" s="16"/>
      <c r="S111" s="16"/>
      <c r="T111" s="11">
        <f t="shared" si="10"/>
        <v>0</v>
      </c>
    </row>
    <row r="112" spans="2:20" ht="14.25">
      <c r="B112" s="36" t="s">
        <v>381</v>
      </c>
      <c r="C112" s="36" t="s">
        <v>382</v>
      </c>
      <c r="D112" s="36" t="s">
        <v>383</v>
      </c>
      <c r="E112" s="36" t="s">
        <v>338</v>
      </c>
      <c r="F112" s="36">
        <v>24</v>
      </c>
      <c r="G112" s="36">
        <v>0</v>
      </c>
      <c r="H112" s="36">
        <f t="shared" si="9"/>
        <v>24</v>
      </c>
      <c r="I112" s="37">
        <v>613.57000000000005</v>
      </c>
      <c r="J112" s="11">
        <f t="shared" si="8"/>
        <v>14725.68</v>
      </c>
      <c r="K112" s="16"/>
      <c r="L112" s="16"/>
      <c r="M112" s="18"/>
      <c r="N112" s="16"/>
      <c r="O112" s="18"/>
      <c r="P112" s="16"/>
      <c r="Q112" s="16"/>
      <c r="R112" s="16"/>
      <c r="S112" s="16"/>
      <c r="T112" s="11">
        <f t="shared" si="10"/>
        <v>0</v>
      </c>
    </row>
    <row r="113" spans="2:20" ht="14.25">
      <c r="B113" s="36" t="s">
        <v>384</v>
      </c>
      <c r="C113" s="36" t="s">
        <v>385</v>
      </c>
      <c r="D113" s="36" t="s">
        <v>386</v>
      </c>
      <c r="E113" s="36" t="s">
        <v>338</v>
      </c>
      <c r="F113" s="36">
        <v>37</v>
      </c>
      <c r="G113" s="36">
        <v>49</v>
      </c>
      <c r="H113" s="36">
        <f t="shared" si="9"/>
        <v>86</v>
      </c>
      <c r="I113" s="37">
        <v>613.57000000000005</v>
      </c>
      <c r="J113" s="11">
        <f t="shared" si="8"/>
        <v>52767.020000000004</v>
      </c>
      <c r="K113" s="16"/>
      <c r="L113" s="16"/>
      <c r="M113" s="18"/>
      <c r="N113" s="16"/>
      <c r="O113" s="18"/>
      <c r="P113" s="16"/>
      <c r="Q113" s="16"/>
      <c r="R113" s="16"/>
      <c r="S113" s="16"/>
      <c r="T113" s="11">
        <f t="shared" si="10"/>
        <v>0</v>
      </c>
    </row>
    <row r="114" spans="2:20" ht="14.25">
      <c r="B114" s="36" t="s">
        <v>387</v>
      </c>
      <c r="C114" s="36" t="s">
        <v>388</v>
      </c>
      <c r="D114" s="36" t="s">
        <v>389</v>
      </c>
      <c r="E114" s="36" t="s">
        <v>338</v>
      </c>
      <c r="F114" s="36">
        <v>40</v>
      </c>
      <c r="G114" s="36">
        <v>115</v>
      </c>
      <c r="H114" s="36">
        <f t="shared" si="9"/>
        <v>155</v>
      </c>
      <c r="I114" s="37">
        <v>613.57000000000005</v>
      </c>
      <c r="J114" s="11">
        <f t="shared" si="8"/>
        <v>95103.35</v>
      </c>
      <c r="K114" s="16"/>
      <c r="L114" s="16"/>
      <c r="M114" s="18"/>
      <c r="N114" s="16"/>
      <c r="O114" s="18"/>
      <c r="P114" s="16"/>
      <c r="Q114" s="16"/>
      <c r="R114" s="16"/>
      <c r="S114" s="16"/>
      <c r="T114" s="11">
        <f t="shared" si="10"/>
        <v>0</v>
      </c>
    </row>
    <row r="115" spans="2:20" ht="14.25">
      <c r="B115" s="36" t="s">
        <v>390</v>
      </c>
      <c r="C115" s="36" t="s">
        <v>391</v>
      </c>
      <c r="D115" s="36" t="s">
        <v>392</v>
      </c>
      <c r="E115" s="36" t="s">
        <v>338</v>
      </c>
      <c r="F115" s="36">
        <v>49</v>
      </c>
      <c r="G115" s="36">
        <v>99</v>
      </c>
      <c r="H115" s="36">
        <f t="shared" si="9"/>
        <v>148</v>
      </c>
      <c r="I115" s="37">
        <v>613.57000000000005</v>
      </c>
      <c r="J115" s="11">
        <f t="shared" si="8"/>
        <v>90808.36</v>
      </c>
      <c r="K115" s="16"/>
      <c r="L115" s="16"/>
      <c r="M115" s="18"/>
      <c r="N115" s="16"/>
      <c r="O115" s="18"/>
      <c r="P115" s="16"/>
      <c r="Q115" s="16"/>
      <c r="R115" s="16"/>
      <c r="S115" s="16"/>
      <c r="T115" s="11">
        <f t="shared" si="10"/>
        <v>0</v>
      </c>
    </row>
    <row r="116" spans="2:20" ht="14.25">
      <c r="B116" s="36" t="s">
        <v>393</v>
      </c>
      <c r="C116" s="36" t="s">
        <v>394</v>
      </c>
      <c r="D116" s="36" t="s">
        <v>395</v>
      </c>
      <c r="E116" s="36" t="s">
        <v>338</v>
      </c>
      <c r="F116" s="36">
        <v>18</v>
      </c>
      <c r="G116" s="36">
        <v>34</v>
      </c>
      <c r="H116" s="36">
        <f t="shared" si="9"/>
        <v>52</v>
      </c>
      <c r="I116" s="37">
        <v>613.57000000000005</v>
      </c>
      <c r="J116" s="11">
        <f t="shared" si="8"/>
        <v>31905.640000000003</v>
      </c>
      <c r="K116" s="16"/>
      <c r="L116" s="16"/>
      <c r="M116" s="18"/>
      <c r="N116" s="16"/>
      <c r="O116" s="18"/>
      <c r="P116" s="16"/>
      <c r="Q116" s="16"/>
      <c r="R116" s="16"/>
      <c r="S116" s="16"/>
      <c r="T116" s="11">
        <f t="shared" si="10"/>
        <v>0</v>
      </c>
    </row>
    <row r="117" spans="2:20" ht="14.25">
      <c r="B117" s="36" t="s">
        <v>396</v>
      </c>
      <c r="C117" s="36" t="s">
        <v>397</v>
      </c>
      <c r="D117" s="36" t="s">
        <v>398</v>
      </c>
      <c r="E117" s="36" t="s">
        <v>338</v>
      </c>
      <c r="F117" s="36">
        <v>2</v>
      </c>
      <c r="G117" s="36">
        <v>0</v>
      </c>
      <c r="H117" s="36">
        <f t="shared" si="9"/>
        <v>2</v>
      </c>
      <c r="I117" s="37">
        <v>613.57000000000005</v>
      </c>
      <c r="J117" s="11">
        <f t="shared" si="8"/>
        <v>1227.1400000000001</v>
      </c>
      <c r="K117" s="16"/>
      <c r="L117" s="16"/>
      <c r="M117" s="18"/>
      <c r="N117" s="16"/>
      <c r="O117" s="18"/>
      <c r="P117" s="16"/>
      <c r="Q117" s="16"/>
      <c r="R117" s="16"/>
      <c r="S117" s="16"/>
      <c r="T117" s="11">
        <f t="shared" si="10"/>
        <v>0</v>
      </c>
    </row>
    <row r="118" spans="2:20" ht="14.25">
      <c r="B118" s="36" t="s">
        <v>399</v>
      </c>
      <c r="C118" s="36" t="s">
        <v>400</v>
      </c>
      <c r="D118" s="36" t="s">
        <v>401</v>
      </c>
      <c r="E118" s="36" t="s">
        <v>338</v>
      </c>
      <c r="F118" s="36">
        <v>3</v>
      </c>
      <c r="G118" s="36">
        <v>1</v>
      </c>
      <c r="H118" s="36">
        <f t="shared" si="9"/>
        <v>4</v>
      </c>
      <c r="I118" s="37">
        <v>613.57000000000005</v>
      </c>
      <c r="J118" s="11">
        <f t="shared" si="8"/>
        <v>2454.2800000000002</v>
      </c>
      <c r="K118" s="16"/>
      <c r="L118" s="16"/>
      <c r="M118" s="18"/>
      <c r="N118" s="16"/>
      <c r="O118" s="18"/>
      <c r="P118" s="16"/>
      <c r="Q118" s="16"/>
      <c r="R118" s="16"/>
      <c r="S118" s="16"/>
      <c r="T118" s="11">
        <f t="shared" si="10"/>
        <v>0</v>
      </c>
    </row>
    <row r="119" spans="2:20" ht="14.25">
      <c r="B119" s="36" t="s">
        <v>402</v>
      </c>
      <c r="C119" s="36" t="s">
        <v>403</v>
      </c>
      <c r="D119" s="36" t="s">
        <v>404</v>
      </c>
      <c r="E119" s="36" t="s">
        <v>338</v>
      </c>
      <c r="F119" s="36">
        <v>1</v>
      </c>
      <c r="G119" s="36">
        <v>2</v>
      </c>
      <c r="H119" s="36">
        <f t="shared" si="9"/>
        <v>3</v>
      </c>
      <c r="I119" s="37">
        <v>613.57000000000005</v>
      </c>
      <c r="J119" s="11">
        <f t="shared" si="8"/>
        <v>1840.71</v>
      </c>
      <c r="K119" s="16"/>
      <c r="L119" s="16"/>
      <c r="M119" s="18"/>
      <c r="N119" s="16"/>
      <c r="O119" s="18"/>
      <c r="P119" s="16"/>
      <c r="Q119" s="16"/>
      <c r="R119" s="16"/>
      <c r="S119" s="16"/>
      <c r="T119" s="11">
        <f>O119*H119</f>
        <v>0</v>
      </c>
    </row>
    <row r="120" spans="2:20" ht="14.25">
      <c r="B120" s="36" t="s">
        <v>405</v>
      </c>
      <c r="C120" s="36" t="s">
        <v>406</v>
      </c>
      <c r="D120" s="36" t="s">
        <v>407</v>
      </c>
      <c r="E120" s="36" t="s">
        <v>338</v>
      </c>
      <c r="F120" s="36">
        <v>3</v>
      </c>
      <c r="G120" s="36">
        <v>1</v>
      </c>
      <c r="H120" s="36">
        <f t="shared" si="9"/>
        <v>4</v>
      </c>
      <c r="I120" s="37">
        <v>613.57000000000005</v>
      </c>
      <c r="J120" s="11">
        <f t="shared" si="8"/>
        <v>2454.2800000000002</v>
      </c>
      <c r="K120" s="16"/>
      <c r="L120" s="16"/>
      <c r="M120" s="18"/>
      <c r="N120" s="16"/>
      <c r="O120" s="18"/>
      <c r="P120" s="16"/>
      <c r="Q120" s="16"/>
      <c r="R120" s="16"/>
      <c r="S120" s="16"/>
      <c r="T120" s="11">
        <f t="shared" si="10"/>
        <v>0</v>
      </c>
    </row>
    <row r="121" spans="2:20" ht="14.25">
      <c r="B121" s="36" t="s">
        <v>408</v>
      </c>
      <c r="C121" s="36" t="s">
        <v>409</v>
      </c>
      <c r="D121" s="36" t="s">
        <v>410</v>
      </c>
      <c r="E121" s="36" t="s">
        <v>338</v>
      </c>
      <c r="F121" s="36">
        <v>2</v>
      </c>
      <c r="G121" s="36">
        <v>2</v>
      </c>
      <c r="H121" s="36">
        <f t="shared" ref="H121:H128" si="11">F121+G121</f>
        <v>4</v>
      </c>
      <c r="I121" s="37">
        <v>613.57000000000005</v>
      </c>
      <c r="J121" s="11">
        <f t="shared" si="8"/>
        <v>2454.2800000000002</v>
      </c>
      <c r="K121" s="16"/>
      <c r="L121" s="16"/>
      <c r="M121" s="18"/>
      <c r="N121" s="16"/>
      <c r="O121" s="18"/>
      <c r="P121" s="16"/>
      <c r="Q121" s="16"/>
      <c r="R121" s="16"/>
      <c r="S121" s="16"/>
      <c r="T121" s="11">
        <f t="shared" ref="T121:T128" si="12">O121*H121</f>
        <v>0</v>
      </c>
    </row>
    <row r="122" spans="2:20" ht="14.25">
      <c r="B122" s="36" t="s">
        <v>411</v>
      </c>
      <c r="C122" s="36" t="s">
        <v>412</v>
      </c>
      <c r="D122" s="36" t="s">
        <v>413</v>
      </c>
      <c r="E122" s="36" t="s">
        <v>338</v>
      </c>
      <c r="F122" s="36">
        <v>3</v>
      </c>
      <c r="G122" s="36">
        <v>0</v>
      </c>
      <c r="H122" s="36">
        <f t="shared" si="11"/>
        <v>3</v>
      </c>
      <c r="I122" s="37">
        <v>613.57000000000005</v>
      </c>
      <c r="J122" s="11">
        <f t="shared" si="8"/>
        <v>1840.71</v>
      </c>
      <c r="K122" s="16"/>
      <c r="L122" s="16"/>
      <c r="M122" s="18"/>
      <c r="N122" s="16"/>
      <c r="O122" s="18"/>
      <c r="P122" s="16"/>
      <c r="Q122" s="16"/>
      <c r="R122" s="16"/>
      <c r="S122" s="16"/>
      <c r="T122" s="11">
        <f t="shared" si="12"/>
        <v>0</v>
      </c>
    </row>
    <row r="123" spans="2:20" ht="14.25">
      <c r="B123" s="36" t="s">
        <v>414</v>
      </c>
      <c r="C123" s="36" t="s">
        <v>415</v>
      </c>
      <c r="D123" s="36" t="s">
        <v>416</v>
      </c>
      <c r="E123" s="36" t="s">
        <v>338</v>
      </c>
      <c r="F123" s="36">
        <v>3</v>
      </c>
      <c r="G123" s="36">
        <v>0</v>
      </c>
      <c r="H123" s="36">
        <f t="shared" si="11"/>
        <v>3</v>
      </c>
      <c r="I123" s="37">
        <v>613.57000000000005</v>
      </c>
      <c r="J123" s="11">
        <f t="shared" si="8"/>
        <v>1840.71</v>
      </c>
      <c r="K123" s="16"/>
      <c r="L123" s="16"/>
      <c r="M123" s="18"/>
      <c r="N123" s="16"/>
      <c r="O123" s="18"/>
      <c r="P123" s="16"/>
      <c r="Q123" s="16"/>
      <c r="R123" s="16"/>
      <c r="S123" s="16"/>
      <c r="T123" s="11">
        <f t="shared" si="12"/>
        <v>0</v>
      </c>
    </row>
    <row r="124" spans="2:20" ht="14.25">
      <c r="B124" s="36" t="s">
        <v>417</v>
      </c>
      <c r="C124" s="36" t="s">
        <v>418</v>
      </c>
      <c r="D124" s="36" t="s">
        <v>419</v>
      </c>
      <c r="E124" s="36" t="s">
        <v>114</v>
      </c>
      <c r="F124" s="36">
        <v>9</v>
      </c>
      <c r="G124" s="36">
        <v>1</v>
      </c>
      <c r="H124" s="36">
        <f t="shared" si="11"/>
        <v>10</v>
      </c>
      <c r="I124" s="37">
        <v>147.69999999999999</v>
      </c>
      <c r="J124" s="11">
        <f t="shared" si="8"/>
        <v>1477</v>
      </c>
      <c r="K124" s="16"/>
      <c r="L124" s="16"/>
      <c r="M124" s="18"/>
      <c r="N124" s="16"/>
      <c r="O124" s="18"/>
      <c r="P124" s="16"/>
      <c r="Q124" s="16"/>
      <c r="R124" s="16"/>
      <c r="S124" s="16"/>
      <c r="T124" s="11">
        <f t="shared" si="12"/>
        <v>0</v>
      </c>
    </row>
    <row r="125" spans="2:20" ht="14.25">
      <c r="B125" s="36" t="s">
        <v>420</v>
      </c>
      <c r="C125" s="36" t="s">
        <v>421</v>
      </c>
      <c r="D125" s="36" t="s">
        <v>422</v>
      </c>
      <c r="E125" s="36" t="s">
        <v>114</v>
      </c>
      <c r="F125" s="36">
        <v>6</v>
      </c>
      <c r="G125" s="36">
        <v>0</v>
      </c>
      <c r="H125" s="36">
        <f t="shared" si="11"/>
        <v>6</v>
      </c>
      <c r="I125" s="37">
        <v>147.69999999999999</v>
      </c>
      <c r="J125" s="11">
        <f t="shared" si="8"/>
        <v>886.19999999999993</v>
      </c>
      <c r="K125" s="16"/>
      <c r="L125" s="16"/>
      <c r="M125" s="18"/>
      <c r="N125" s="16"/>
      <c r="O125" s="18"/>
      <c r="P125" s="16"/>
      <c r="Q125" s="16"/>
      <c r="R125" s="16"/>
      <c r="S125" s="16"/>
      <c r="T125" s="11">
        <f t="shared" si="12"/>
        <v>0</v>
      </c>
    </row>
    <row r="126" spans="2:20" ht="14.25">
      <c r="B126" s="10" t="s">
        <v>423</v>
      </c>
      <c r="C126" s="10" t="s">
        <v>424</v>
      </c>
      <c r="D126" s="29" t="s">
        <v>425</v>
      </c>
      <c r="E126" s="10" t="s">
        <v>426</v>
      </c>
      <c r="F126" s="10">
        <v>1</v>
      </c>
      <c r="G126" s="10">
        <v>0</v>
      </c>
      <c r="H126" s="10">
        <f t="shared" si="11"/>
        <v>1</v>
      </c>
      <c r="I126" s="11">
        <v>1297.8499999999999</v>
      </c>
      <c r="J126" s="11">
        <f t="shared" ref="J126" si="13">H126*I126</f>
        <v>1297.8499999999999</v>
      </c>
      <c r="K126" s="16"/>
      <c r="L126" s="16"/>
      <c r="M126" s="18"/>
      <c r="N126" s="16"/>
      <c r="O126" s="18"/>
      <c r="P126" s="16"/>
      <c r="Q126" s="16"/>
      <c r="R126" s="16"/>
      <c r="S126" s="16"/>
      <c r="T126" s="11">
        <f t="shared" si="12"/>
        <v>0</v>
      </c>
    </row>
    <row r="127" spans="2:20" ht="14.25">
      <c r="B127" s="10" t="s">
        <v>427</v>
      </c>
      <c r="C127" s="10" t="s">
        <v>428</v>
      </c>
      <c r="D127" s="29" t="s">
        <v>429</v>
      </c>
      <c r="E127" s="10" t="s">
        <v>426</v>
      </c>
      <c r="F127" s="10">
        <v>1</v>
      </c>
      <c r="G127" s="10">
        <v>0</v>
      </c>
      <c r="H127" s="10">
        <f t="shared" si="11"/>
        <v>1</v>
      </c>
      <c r="I127" s="11">
        <v>1297.8499999999999</v>
      </c>
      <c r="J127" s="11">
        <f t="shared" ref="J127:J128" si="14">H127*I127</f>
        <v>1297.8499999999999</v>
      </c>
      <c r="K127" s="16"/>
      <c r="L127" s="16"/>
      <c r="M127" s="18"/>
      <c r="N127" s="16"/>
      <c r="O127" s="18"/>
      <c r="P127" s="16"/>
      <c r="Q127" s="16"/>
      <c r="R127" s="16"/>
      <c r="S127" s="16"/>
      <c r="T127" s="11">
        <f t="shared" si="12"/>
        <v>0</v>
      </c>
    </row>
    <row r="128" spans="2:20" ht="14.25">
      <c r="B128" s="10" t="s">
        <v>430</v>
      </c>
      <c r="C128" s="10" t="s">
        <v>431</v>
      </c>
      <c r="D128" s="29" t="s">
        <v>432</v>
      </c>
      <c r="E128" s="10" t="s">
        <v>426</v>
      </c>
      <c r="F128" s="10">
        <v>1</v>
      </c>
      <c r="G128" s="10">
        <v>0</v>
      </c>
      <c r="H128" s="10">
        <f t="shared" si="11"/>
        <v>1</v>
      </c>
      <c r="I128" s="11">
        <v>1297.8499999999999</v>
      </c>
      <c r="J128" s="11">
        <f t="shared" si="14"/>
        <v>1297.8499999999999</v>
      </c>
      <c r="K128" s="16"/>
      <c r="L128" s="16"/>
      <c r="M128" s="18"/>
      <c r="N128" s="16"/>
      <c r="O128" s="18"/>
      <c r="P128" s="16"/>
      <c r="Q128" s="16"/>
      <c r="R128" s="16"/>
      <c r="S128" s="16"/>
      <c r="T128" s="11">
        <f t="shared" si="12"/>
        <v>0</v>
      </c>
    </row>
    <row r="129" spans="2:20">
      <c r="B129" s="13" t="s">
        <v>433</v>
      </c>
      <c r="C129" s="13"/>
      <c r="D129" s="13"/>
      <c r="E129" s="13"/>
      <c r="F129" s="13">
        <f>SUM(F4:F128)</f>
        <v>1998</v>
      </c>
      <c r="G129" s="13">
        <f>SUM(G4:G128)</f>
        <v>1777</v>
      </c>
      <c r="H129" s="13">
        <f>SUM(H4:H128)</f>
        <v>3775</v>
      </c>
      <c r="I129" s="14"/>
      <c r="J129" s="14">
        <f>SUM(J4:J128)</f>
        <v>1215244.9100000004</v>
      </c>
      <c r="K129" s="13"/>
      <c r="L129" s="13"/>
      <c r="M129" s="14"/>
      <c r="N129" s="13"/>
      <c r="O129" s="14"/>
      <c r="P129" s="13"/>
      <c r="Q129" s="13"/>
      <c r="R129" s="13"/>
      <c r="S129" s="13"/>
      <c r="T129" s="14">
        <f>SUM(T4:T128)</f>
        <v>0</v>
      </c>
    </row>
    <row r="130" spans="2:20" ht="15" customHeight="1">
      <c r="J130" s="41"/>
    </row>
    <row r="131" spans="2:20" ht="14.25"/>
    <row r="132" spans="2:20">
      <c r="B132" s="44" t="s">
        <v>434</v>
      </c>
      <c r="C132" s="45"/>
      <c r="D132" s="45"/>
      <c r="E132" s="45"/>
      <c r="F132" s="45"/>
      <c r="G132" s="45"/>
      <c r="H132" s="45"/>
      <c r="I132" s="45"/>
      <c r="J132" s="45"/>
      <c r="K132" s="45"/>
      <c r="L132" s="45"/>
      <c r="M132" s="45"/>
      <c r="N132" s="45"/>
      <c r="O132" s="45"/>
      <c r="P132" s="45"/>
      <c r="Q132" s="45"/>
      <c r="R132" s="45"/>
      <c r="S132" s="45"/>
      <c r="T132" s="46"/>
    </row>
    <row r="133" spans="2:20" s="7" customFormat="1" ht="45">
      <c r="B133" s="33" t="s">
        <v>2</v>
      </c>
      <c r="C133" s="34" t="s">
        <v>4</v>
      </c>
      <c r="D133" s="33" t="s">
        <v>28</v>
      </c>
      <c r="E133" s="34" t="s">
        <v>29</v>
      </c>
      <c r="F133" s="33" t="s">
        <v>30</v>
      </c>
      <c r="G133" s="33" t="s">
        <v>31</v>
      </c>
      <c r="H133" s="33" t="s">
        <v>6</v>
      </c>
      <c r="I133" s="33" t="s">
        <v>32</v>
      </c>
      <c r="J133" s="33" t="s">
        <v>33</v>
      </c>
      <c r="K133" s="4" t="s">
        <v>18</v>
      </c>
      <c r="L133" s="4" t="s">
        <v>19</v>
      </c>
      <c r="M133" s="4" t="s">
        <v>34</v>
      </c>
      <c r="N133" s="5" t="s">
        <v>10</v>
      </c>
      <c r="O133" s="4" t="s">
        <v>35</v>
      </c>
      <c r="P133" s="5" t="s">
        <v>14</v>
      </c>
      <c r="Q133" s="4" t="s">
        <v>16</v>
      </c>
      <c r="R133" s="4" t="s">
        <v>36</v>
      </c>
      <c r="S133" s="4" t="s">
        <v>22</v>
      </c>
      <c r="T133" s="6" t="s">
        <v>37</v>
      </c>
    </row>
    <row r="134" spans="2:20" ht="14.25">
      <c r="B134" s="38" t="s">
        <v>435</v>
      </c>
      <c r="C134" s="38" t="s">
        <v>436</v>
      </c>
      <c r="D134" s="36" t="s">
        <v>437</v>
      </c>
      <c r="E134" s="38" t="s">
        <v>438</v>
      </c>
      <c r="F134" s="38">
        <v>0</v>
      </c>
      <c r="G134" s="38">
        <v>14</v>
      </c>
      <c r="H134" s="36">
        <f t="shared" ref="H134:H144" si="15">F134+G134</f>
        <v>14</v>
      </c>
      <c r="I134" s="37">
        <v>273.92</v>
      </c>
      <c r="J134" s="11">
        <f t="shared" ref="J134:J144" si="16">H134*I134</f>
        <v>3834.88</v>
      </c>
      <c r="K134" s="16"/>
      <c r="L134" s="16"/>
      <c r="M134" s="18"/>
      <c r="N134" s="16"/>
      <c r="O134" s="18"/>
      <c r="P134" s="16"/>
      <c r="Q134" s="16"/>
      <c r="R134" s="16"/>
      <c r="S134" s="16"/>
      <c r="T134" s="11">
        <f>O134*H134</f>
        <v>0</v>
      </c>
    </row>
    <row r="135" spans="2:20" ht="14.25">
      <c r="B135" s="38" t="s">
        <v>439</v>
      </c>
      <c r="C135" s="38" t="s">
        <v>440</v>
      </c>
      <c r="D135" s="36" t="s">
        <v>441</v>
      </c>
      <c r="E135" s="38" t="s">
        <v>438</v>
      </c>
      <c r="F135" s="38">
        <v>0</v>
      </c>
      <c r="G135" s="38">
        <v>27</v>
      </c>
      <c r="H135" s="36">
        <f t="shared" si="15"/>
        <v>27</v>
      </c>
      <c r="I135" s="37">
        <v>109.2</v>
      </c>
      <c r="J135" s="11">
        <f t="shared" si="16"/>
        <v>2948.4</v>
      </c>
      <c r="K135" s="16"/>
      <c r="L135" s="16"/>
      <c r="M135" s="18"/>
      <c r="N135" s="16"/>
      <c r="O135" s="18"/>
      <c r="P135" s="16"/>
      <c r="Q135" s="16"/>
      <c r="R135" s="16"/>
      <c r="S135" s="16"/>
      <c r="T135" s="11">
        <f t="shared" ref="T135:T144" si="17">O135*H135</f>
        <v>0</v>
      </c>
    </row>
    <row r="136" spans="2:20" ht="14.25">
      <c r="B136" s="38" t="s">
        <v>442</v>
      </c>
      <c r="C136" s="38" t="s">
        <v>443</v>
      </c>
      <c r="D136" s="36" t="s">
        <v>444</v>
      </c>
      <c r="E136" s="38" t="s">
        <v>438</v>
      </c>
      <c r="F136" s="38">
        <v>0</v>
      </c>
      <c r="G136" s="38">
        <v>22</v>
      </c>
      <c r="H136" s="36">
        <f t="shared" si="15"/>
        <v>22</v>
      </c>
      <c r="I136" s="37">
        <v>121.8</v>
      </c>
      <c r="J136" s="11">
        <f t="shared" si="16"/>
        <v>2679.6</v>
      </c>
      <c r="K136" s="16"/>
      <c r="L136" s="16"/>
      <c r="M136" s="18"/>
      <c r="N136" s="16"/>
      <c r="O136" s="18"/>
      <c r="P136" s="16"/>
      <c r="Q136" s="16"/>
      <c r="R136" s="16"/>
      <c r="S136" s="16"/>
      <c r="T136" s="11">
        <f t="shared" si="17"/>
        <v>0</v>
      </c>
    </row>
    <row r="137" spans="2:20" ht="14.25">
      <c r="B137" s="38" t="s">
        <v>445</v>
      </c>
      <c r="C137" s="38" t="s">
        <v>446</v>
      </c>
      <c r="D137" s="36" t="s">
        <v>447</v>
      </c>
      <c r="E137" s="38" t="s">
        <v>438</v>
      </c>
      <c r="F137" s="38">
        <v>0</v>
      </c>
      <c r="G137" s="38">
        <v>14</v>
      </c>
      <c r="H137" s="36">
        <f t="shared" si="15"/>
        <v>14</v>
      </c>
      <c r="I137" s="37">
        <v>69.14</v>
      </c>
      <c r="J137" s="11">
        <f t="shared" si="16"/>
        <v>967.96</v>
      </c>
      <c r="K137" s="16"/>
      <c r="L137" s="16"/>
      <c r="M137" s="18"/>
      <c r="N137" s="16"/>
      <c r="O137" s="18"/>
      <c r="P137" s="16"/>
      <c r="Q137" s="16"/>
      <c r="R137" s="16"/>
      <c r="S137" s="16"/>
      <c r="T137" s="11">
        <f t="shared" si="17"/>
        <v>0</v>
      </c>
    </row>
    <row r="138" spans="2:20" ht="14.25">
      <c r="B138" s="36" t="s">
        <v>448</v>
      </c>
      <c r="C138" s="36" t="s">
        <v>449</v>
      </c>
      <c r="D138" s="36" t="s">
        <v>450</v>
      </c>
      <c r="E138" s="36" t="s">
        <v>451</v>
      </c>
      <c r="F138" s="36">
        <v>6</v>
      </c>
      <c r="G138" s="36">
        <v>15</v>
      </c>
      <c r="H138" s="36">
        <f t="shared" si="15"/>
        <v>21</v>
      </c>
      <c r="I138" s="37">
        <v>434.11</v>
      </c>
      <c r="J138" s="11">
        <f t="shared" si="16"/>
        <v>9116.31</v>
      </c>
      <c r="K138" s="16"/>
      <c r="L138" s="16"/>
      <c r="M138" s="18"/>
      <c r="N138" s="16"/>
      <c r="O138" s="18"/>
      <c r="P138" s="16"/>
      <c r="Q138" s="16"/>
      <c r="R138" s="16"/>
      <c r="S138" s="16"/>
      <c r="T138" s="11">
        <f t="shared" si="17"/>
        <v>0</v>
      </c>
    </row>
    <row r="139" spans="2:20" ht="14.25">
      <c r="B139" s="36" t="s">
        <v>452</v>
      </c>
      <c r="C139" s="36" t="s">
        <v>453</v>
      </c>
      <c r="D139" s="36" t="s">
        <v>454</v>
      </c>
      <c r="E139" s="36" t="s">
        <v>455</v>
      </c>
      <c r="F139" s="36">
        <v>2</v>
      </c>
      <c r="G139" s="36">
        <v>0</v>
      </c>
      <c r="H139" s="36">
        <f t="shared" si="15"/>
        <v>2</v>
      </c>
      <c r="I139" s="37">
        <v>826.32</v>
      </c>
      <c r="J139" s="11">
        <f t="shared" si="16"/>
        <v>1652.64</v>
      </c>
      <c r="K139" s="16"/>
      <c r="L139" s="16"/>
      <c r="M139" s="18"/>
      <c r="N139" s="16"/>
      <c r="O139" s="18"/>
      <c r="P139" s="16"/>
      <c r="Q139" s="16"/>
      <c r="R139" s="16"/>
      <c r="S139" s="16"/>
      <c r="T139" s="11">
        <f t="shared" si="17"/>
        <v>0</v>
      </c>
    </row>
    <row r="140" spans="2:20" ht="14.25">
      <c r="B140" s="36" t="s">
        <v>456</v>
      </c>
      <c r="C140" s="36" t="s">
        <v>457</v>
      </c>
      <c r="D140" s="36" t="s">
        <v>458</v>
      </c>
      <c r="E140" s="36" t="s">
        <v>455</v>
      </c>
      <c r="F140" s="36">
        <v>2</v>
      </c>
      <c r="G140" s="36">
        <v>0</v>
      </c>
      <c r="H140" s="36">
        <f t="shared" si="15"/>
        <v>2</v>
      </c>
      <c r="I140" s="37">
        <v>826.32</v>
      </c>
      <c r="J140" s="11">
        <f t="shared" si="16"/>
        <v>1652.64</v>
      </c>
      <c r="K140" s="16"/>
      <c r="L140" s="16"/>
      <c r="M140" s="18"/>
      <c r="N140" s="16"/>
      <c r="O140" s="18"/>
      <c r="P140" s="16"/>
      <c r="Q140" s="16"/>
      <c r="R140" s="16"/>
      <c r="S140" s="16"/>
      <c r="T140" s="11">
        <f t="shared" si="17"/>
        <v>0</v>
      </c>
    </row>
    <row r="141" spans="2:20" ht="14.25">
      <c r="B141" s="36" t="s">
        <v>459</v>
      </c>
      <c r="C141" s="36" t="s">
        <v>460</v>
      </c>
      <c r="D141" s="36" t="s">
        <v>461</v>
      </c>
      <c r="E141" s="36" t="s">
        <v>455</v>
      </c>
      <c r="F141" s="36">
        <v>1</v>
      </c>
      <c r="G141" s="36">
        <v>0</v>
      </c>
      <c r="H141" s="36">
        <f t="shared" si="15"/>
        <v>1</v>
      </c>
      <c r="I141" s="37">
        <v>826.32</v>
      </c>
      <c r="J141" s="11">
        <f t="shared" si="16"/>
        <v>826.32</v>
      </c>
      <c r="K141" s="16"/>
      <c r="L141" s="16"/>
      <c r="M141" s="18"/>
      <c r="N141" s="16"/>
      <c r="O141" s="18"/>
      <c r="P141" s="16"/>
      <c r="Q141" s="16"/>
      <c r="R141" s="16"/>
      <c r="S141" s="16"/>
      <c r="T141" s="11">
        <f t="shared" si="17"/>
        <v>0</v>
      </c>
    </row>
    <row r="142" spans="2:20" ht="14.25">
      <c r="B142" s="36" t="s">
        <v>462</v>
      </c>
      <c r="C142" s="36" t="s">
        <v>463</v>
      </c>
      <c r="D142" s="36" t="s">
        <v>464</v>
      </c>
      <c r="E142" s="36" t="s">
        <v>455</v>
      </c>
      <c r="F142" s="36">
        <v>2</v>
      </c>
      <c r="G142" s="36">
        <v>7</v>
      </c>
      <c r="H142" s="36">
        <f t="shared" si="15"/>
        <v>9</v>
      </c>
      <c r="I142" s="37">
        <v>826.32</v>
      </c>
      <c r="J142" s="11">
        <f t="shared" si="16"/>
        <v>7436.88</v>
      </c>
      <c r="K142" s="16"/>
      <c r="L142" s="16"/>
      <c r="M142" s="18"/>
      <c r="N142" s="16"/>
      <c r="O142" s="18"/>
      <c r="P142" s="16"/>
      <c r="Q142" s="16"/>
      <c r="R142" s="16"/>
      <c r="S142" s="16"/>
      <c r="T142" s="11">
        <f t="shared" si="17"/>
        <v>0</v>
      </c>
    </row>
    <row r="143" spans="2:20" ht="14.25">
      <c r="B143" s="36" t="s">
        <v>465</v>
      </c>
      <c r="C143" s="36" t="s">
        <v>466</v>
      </c>
      <c r="D143" s="36" t="s">
        <v>467</v>
      </c>
      <c r="E143" s="36" t="s">
        <v>455</v>
      </c>
      <c r="F143" s="36">
        <v>2</v>
      </c>
      <c r="G143" s="36">
        <v>14</v>
      </c>
      <c r="H143" s="36">
        <f t="shared" si="15"/>
        <v>16</v>
      </c>
      <c r="I143" s="37">
        <v>826.32</v>
      </c>
      <c r="J143" s="11">
        <f t="shared" si="16"/>
        <v>13221.12</v>
      </c>
      <c r="K143" s="16"/>
      <c r="L143" s="16"/>
      <c r="M143" s="18"/>
      <c r="N143" s="16"/>
      <c r="O143" s="18"/>
      <c r="P143" s="16"/>
      <c r="Q143" s="16"/>
      <c r="R143" s="16"/>
      <c r="S143" s="16"/>
      <c r="T143" s="11">
        <f t="shared" si="17"/>
        <v>0</v>
      </c>
    </row>
    <row r="144" spans="2:20" ht="14.25">
      <c r="B144" s="36" t="s">
        <v>468</v>
      </c>
      <c r="C144" s="36" t="s">
        <v>469</v>
      </c>
      <c r="D144" s="36" t="s">
        <v>470</v>
      </c>
      <c r="E144" s="36" t="s">
        <v>455</v>
      </c>
      <c r="F144" s="36">
        <v>3</v>
      </c>
      <c r="G144" s="36">
        <v>7</v>
      </c>
      <c r="H144" s="36">
        <f t="shared" si="15"/>
        <v>10</v>
      </c>
      <c r="I144" s="37">
        <v>826.32</v>
      </c>
      <c r="J144" s="11">
        <f t="shared" si="16"/>
        <v>8263.2000000000007</v>
      </c>
      <c r="K144" s="16"/>
      <c r="L144" s="16"/>
      <c r="M144" s="18"/>
      <c r="N144" s="16"/>
      <c r="O144" s="18"/>
      <c r="P144" s="16"/>
      <c r="Q144" s="16"/>
      <c r="R144" s="16"/>
      <c r="S144" s="16"/>
      <c r="T144" s="11">
        <f t="shared" si="17"/>
        <v>0</v>
      </c>
    </row>
    <row r="145" spans="2:20">
      <c r="B145" s="13" t="s">
        <v>433</v>
      </c>
      <c r="C145" s="13"/>
      <c r="D145" s="13"/>
      <c r="E145" s="13"/>
      <c r="F145" s="13">
        <f>SUM(F134:F144)</f>
        <v>18</v>
      </c>
      <c r="G145" s="13">
        <f>SUM(G134:G144)</f>
        <v>120</v>
      </c>
      <c r="H145" s="13">
        <f>SUM(H134:H144)</f>
        <v>138</v>
      </c>
      <c r="I145" s="14"/>
      <c r="J145" s="14">
        <f>SUM(J134:J144)</f>
        <v>52599.95</v>
      </c>
      <c r="K145" s="13"/>
      <c r="L145" s="13"/>
      <c r="M145" s="14"/>
      <c r="N145" s="13"/>
      <c r="O145" s="14"/>
      <c r="P145" s="13"/>
      <c r="Q145" s="13"/>
      <c r="R145" s="13"/>
      <c r="S145" s="13"/>
      <c r="T145" s="14">
        <f>SUM(T134:T144)</f>
        <v>0</v>
      </c>
    </row>
    <row r="148" spans="2:20">
      <c r="B148" s="44" t="s">
        <v>471</v>
      </c>
      <c r="C148" s="45"/>
      <c r="D148" s="45"/>
      <c r="E148" s="45"/>
      <c r="F148" s="45"/>
      <c r="G148" s="45"/>
      <c r="H148" s="45"/>
      <c r="I148" s="45"/>
      <c r="J148" s="45"/>
      <c r="K148" s="45"/>
      <c r="L148" s="46"/>
    </row>
    <row r="149" spans="2:20" s="8" customFormat="1" ht="30">
      <c r="B149" s="33" t="s">
        <v>472</v>
      </c>
      <c r="C149" s="33"/>
      <c r="D149" s="33" t="s">
        <v>473</v>
      </c>
      <c r="E149" s="33"/>
      <c r="F149" s="33"/>
      <c r="G149" s="33"/>
      <c r="H149" s="33" t="s">
        <v>34</v>
      </c>
      <c r="I149" s="33"/>
      <c r="J149" s="33"/>
      <c r="K149" s="33" t="s">
        <v>10</v>
      </c>
      <c r="L149" s="33" t="s">
        <v>35</v>
      </c>
    </row>
    <row r="150" spans="2:20" ht="15" customHeight="1">
      <c r="B150" s="16"/>
      <c r="C150" s="16"/>
      <c r="D150" s="16"/>
      <c r="E150" s="10"/>
      <c r="F150" s="10"/>
      <c r="G150" s="10"/>
      <c r="H150" s="16"/>
      <c r="I150" s="16"/>
      <c r="J150" s="16"/>
      <c r="K150" s="16"/>
      <c r="L150" s="16"/>
    </row>
    <row r="151" spans="2:20" ht="15" customHeight="1">
      <c r="B151" s="16"/>
      <c r="C151" s="16"/>
      <c r="D151" s="16"/>
      <c r="E151" s="10"/>
      <c r="F151" s="10"/>
      <c r="G151" s="10"/>
      <c r="H151" s="16"/>
      <c r="I151" s="16"/>
      <c r="J151" s="16"/>
      <c r="K151" s="16"/>
      <c r="L151" s="16"/>
    </row>
    <row r="152" spans="2:20" ht="15" customHeight="1">
      <c r="B152" s="16"/>
      <c r="C152" s="16"/>
      <c r="D152" s="16"/>
      <c r="E152" s="10"/>
      <c r="F152" s="10"/>
      <c r="G152" s="10"/>
      <c r="H152" s="16"/>
      <c r="I152" s="16"/>
      <c r="J152" s="16"/>
      <c r="K152" s="16"/>
      <c r="L152" s="16"/>
    </row>
    <row r="153" spans="2:20" ht="15" customHeight="1">
      <c r="B153" s="16"/>
      <c r="C153" s="16"/>
      <c r="D153" s="16"/>
      <c r="E153" s="10"/>
      <c r="F153" s="10"/>
      <c r="G153" s="10"/>
      <c r="H153" s="16"/>
      <c r="I153" s="16"/>
      <c r="J153" s="16"/>
      <c r="K153" s="16"/>
      <c r="L153" s="16"/>
    </row>
    <row r="154" spans="2:20" ht="15" customHeight="1">
      <c r="B154" s="16"/>
      <c r="C154" s="16"/>
      <c r="D154" s="16"/>
      <c r="E154" s="10"/>
      <c r="F154" s="10"/>
      <c r="G154" s="10"/>
      <c r="H154" s="16"/>
      <c r="I154" s="16"/>
      <c r="J154" s="16"/>
      <c r="K154" s="16"/>
      <c r="L154" s="16"/>
    </row>
    <row r="155" spans="2:20" ht="15" customHeight="1">
      <c r="B155" s="16"/>
      <c r="C155" s="16"/>
      <c r="D155" s="16"/>
      <c r="E155" s="10"/>
      <c r="F155" s="10"/>
      <c r="G155" s="10"/>
      <c r="H155" s="16"/>
      <c r="I155" s="16"/>
      <c r="J155" s="16"/>
      <c r="K155" s="16"/>
      <c r="L155" s="16"/>
    </row>
  </sheetData>
  <sheetProtection algorithmName="SHA-512" hashValue="hsDDa3eRPb8cEbhJn0MIyJrf5USKXexIEfPxE2Eh8JoOOTodaBsZ6CT77xQ3mzQQawvopB/sqH3NuHOvOhN3qg==" saltValue="v4gx5nV0YL1HHV3Qs0uPtA==" spinCount="100000" sheet="1" objects="1" scenarios="1"/>
  <autoFilter ref="A3:T129" xr:uid="{FA49BD34-A468-40DC-BE63-AAF7F69C5587}"/>
  <mergeCells count="3">
    <mergeCell ref="B2:T2"/>
    <mergeCell ref="B132:T132"/>
    <mergeCell ref="B148:L148"/>
  </mergeCells>
  <phoneticPr fontId="1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43344-7D6B-4CCD-834F-B4ACE8B0D0DA}">
  <dimension ref="B2:E18"/>
  <sheetViews>
    <sheetView showGridLines="0" workbookViewId="0">
      <selection activeCell="E18" sqref="E18"/>
    </sheetView>
  </sheetViews>
  <sheetFormatPr defaultColWidth="9.125" defaultRowHeight="14.25"/>
  <cols>
    <col min="1" max="1" width="2.75" style="1" customWidth="1"/>
    <col min="2" max="4" width="25.75" style="1" customWidth="1"/>
    <col min="5" max="5" width="9.875" style="1" bestFit="1" customWidth="1"/>
    <col min="6" max="6" width="9.125" style="1" customWidth="1"/>
    <col min="7" max="8" width="9.125" style="1"/>
    <col min="9" max="9" width="7.75" style="1" bestFit="1" customWidth="1"/>
    <col min="10" max="10" width="14.125" style="1" bestFit="1" customWidth="1"/>
    <col min="11" max="11" width="9.125" style="1"/>
    <col min="12" max="12" width="12.375" style="1" bestFit="1" customWidth="1"/>
    <col min="13" max="14" width="9.125" style="1"/>
    <col min="15" max="15" width="14.25" style="1" bestFit="1" customWidth="1"/>
    <col min="16" max="16384" width="9.125" style="1"/>
  </cols>
  <sheetData>
    <row r="2" spans="2:5" ht="15">
      <c r="B2" s="44" t="s">
        <v>474</v>
      </c>
      <c r="C2" s="45"/>
      <c r="D2" s="46"/>
    </row>
    <row r="3" spans="2:5" ht="15">
      <c r="B3" s="22" t="s">
        <v>475</v>
      </c>
      <c r="C3" s="22" t="s">
        <v>476</v>
      </c>
      <c r="D3" s="22" t="s">
        <v>477</v>
      </c>
    </row>
    <row r="4" spans="2:5">
      <c r="B4" s="39">
        <v>1032958</v>
      </c>
      <c r="C4" s="39">
        <f>B4*C5</f>
        <v>878014.29999999993</v>
      </c>
      <c r="D4" s="26">
        <f>Prijzenblad!T129</f>
        <v>0</v>
      </c>
    </row>
    <row r="5" spans="2:5" hidden="1">
      <c r="B5" s="20">
        <v>1</v>
      </c>
      <c r="C5" s="19">
        <v>0.85</v>
      </c>
      <c r="D5" s="19">
        <f>+B5*D4/B4</f>
        <v>0</v>
      </c>
      <c r="E5" s="27" t="s">
        <v>26</v>
      </c>
    </row>
    <row r="6" spans="2:5" hidden="1">
      <c r="B6" s="11">
        <f>+B4-B4</f>
        <v>0</v>
      </c>
      <c r="C6" s="11">
        <f>+B4-C4</f>
        <v>154943.70000000007</v>
      </c>
      <c r="D6" s="11">
        <f>+B4-D4</f>
        <v>1032958</v>
      </c>
      <c r="E6" s="27" t="s">
        <v>26</v>
      </c>
    </row>
    <row r="7" spans="2:5" hidden="1">
      <c r="B7" s="20">
        <v>0</v>
      </c>
      <c r="C7" s="20">
        <v>1</v>
      </c>
      <c r="D7" s="19">
        <f>+(B6-D6)/(B6-C6)</f>
        <v>6.6666666666666634</v>
      </c>
      <c r="E7" s="27" t="s">
        <v>26</v>
      </c>
    </row>
    <row r="8" spans="2:5" hidden="1">
      <c r="B8" s="10">
        <v>0</v>
      </c>
      <c r="C8" s="10">
        <v>250</v>
      </c>
      <c r="D8" s="21">
        <f>+C8*D6/C6</f>
        <v>1666.6666666666658</v>
      </c>
      <c r="E8" s="27" t="s">
        <v>26</v>
      </c>
    </row>
    <row r="9" spans="2:5" ht="15">
      <c r="B9" s="23" t="s">
        <v>478</v>
      </c>
      <c r="C9" s="23" t="s">
        <v>479</v>
      </c>
      <c r="D9" s="24">
        <f>IF(AND(D4&lt;=B4,D4&gt;=C4),D8,0)</f>
        <v>0</v>
      </c>
      <c r="E9" s="25" t="s">
        <v>480</v>
      </c>
    </row>
    <row r="12" spans="2:5" ht="15">
      <c r="B12" s="3" t="s">
        <v>481</v>
      </c>
      <c r="C12" s="40"/>
    </row>
    <row r="13" spans="2:5" ht="15">
      <c r="B13" s="22" t="s">
        <v>475</v>
      </c>
      <c r="C13" s="22" t="s">
        <v>477</v>
      </c>
    </row>
    <row r="14" spans="2:5">
      <c r="B14" s="39">
        <v>44710</v>
      </c>
      <c r="C14" s="26">
        <f>Rekenblad!T145</f>
        <v>0</v>
      </c>
    </row>
    <row r="17" spans="2:3" ht="15">
      <c r="B17" s="47" t="s">
        <v>482</v>
      </c>
      <c r="C17" s="48"/>
    </row>
    <row r="18" spans="2:3" ht="62.25" customHeight="1">
      <c r="B18" s="49" t="s">
        <v>483</v>
      </c>
      <c r="C18" s="50"/>
    </row>
  </sheetData>
  <sheetProtection algorithmName="SHA-512" hashValue="85ZEQkIc387aKJIjOEjJE35ExB/ZXwOQB5zwAxqVmA41FfFyVU8uBfFSONAk6rlj54rOMlz4kFPCRyrZE5VoHA==" saltValue="/VuWdbxwSHiEy9efrW1VVw==" spinCount="100000" sheet="1" objects="1" scenarios="1"/>
  <mergeCells count="3">
    <mergeCell ref="B17:C17"/>
    <mergeCell ref="B18:C18"/>
    <mergeCell ref="B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652890-33ab-498a-85db-8c6e543bf8e1">
      <Terms xmlns="http://schemas.microsoft.com/office/infopath/2007/PartnerControls"/>
    </lcf76f155ced4ddcb4097134ff3c332f>
    <TaxCatchAll xmlns="834c6b20-2373-47d5-becd-37257b631ea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742BED5F51A5449506F4B89D697B5C" ma:contentTypeVersion="10" ma:contentTypeDescription="Een nieuw document maken." ma:contentTypeScope="" ma:versionID="f218f89e2bd1c8b98f87b6795594cda1">
  <xsd:schema xmlns:xsd="http://www.w3.org/2001/XMLSchema" xmlns:xs="http://www.w3.org/2001/XMLSchema" xmlns:p="http://schemas.microsoft.com/office/2006/metadata/properties" xmlns:ns2="19652890-33ab-498a-85db-8c6e543bf8e1" xmlns:ns3="834c6b20-2373-47d5-becd-37257b631ea7" targetNamespace="http://schemas.microsoft.com/office/2006/metadata/properties" ma:root="true" ma:fieldsID="01555c54e7013a7b91368cd680b5b943" ns2:_="" ns3:_="">
    <xsd:import namespace="19652890-33ab-498a-85db-8c6e543bf8e1"/>
    <xsd:import namespace="834c6b20-2373-47d5-becd-37257b631e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652890-33ab-498a-85db-8c6e543bf8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4c6b20-2373-47d5-becd-37257b631ea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f04283-5020-4648-9c34-d1fc601717d3}" ma:internalName="TaxCatchAll" ma:showField="CatchAllData" ma:web="834c6b20-2373-47d5-becd-37257b631e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3AEB1F-8CA2-44F4-AC68-459664277FFF}">
  <ds:schemaRefs>
    <ds:schemaRef ds:uri="http://schemas.microsoft.com/office/2006/documentManagement/types"/>
    <ds:schemaRef ds:uri="http://schemas.microsoft.com/office/2006/metadata/properties"/>
    <ds:schemaRef ds:uri="http://purl.org/dc/terms/"/>
    <ds:schemaRef ds:uri="19652890-33ab-498a-85db-8c6e543bf8e1"/>
    <ds:schemaRef ds:uri="834c6b20-2373-47d5-becd-37257b631ea7"/>
    <ds:schemaRef ds:uri="http://purl.org/dc/dcmitype/"/>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7E3BEC84-7F2C-46D4-928D-5B299DD81C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652890-33ab-498a-85db-8c6e543bf8e1"/>
    <ds:schemaRef ds:uri="834c6b20-2373-47d5-becd-37257b631e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9AA83D-071B-4CBF-BC4E-FECC9AC051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Prijzenblad</vt:lpstr>
      <vt:lpstr>Rekenblad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Coopmans, H.L. (Milou)</dc:creator>
  <cp:keywords/>
  <dc:description/>
  <cp:lastModifiedBy>Coopmans, H.L. (Milou)</cp:lastModifiedBy>
  <cp:revision/>
  <dcterms:created xsi:type="dcterms:W3CDTF">2026-05-27T09:35:25Z</dcterms:created>
  <dcterms:modified xsi:type="dcterms:W3CDTF">2026-08-11T13:13:35Z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0x010100D0742BED5F51A5449506F4B89D697B5C</vt:lpwstr>
  </property>
  <property fmtid="{D5CDD505-2E9C-101B-9397-08002B2CF9AE}" pid="3" name="MediaServiceImageTags">
    <vt:lpwstr/>
  </property>
</Properties>
</file>