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filterPrivacy="1" codeName="ThisWorkbook" defaultThemeVersion="124226"/>
  <xr:revisionPtr revIDLastSave="0" documentId="13_ncr:1_{27A08533-5B53-4907-92A6-FC6B8AF622E9}" xr6:coauthVersionLast="47" xr6:coauthVersionMax="47" xr10:uidLastSave="{00000000-0000-0000-0000-000000000000}"/>
  <bookViews>
    <workbookView xWindow="28680" yWindow="-120" windowWidth="29040" windowHeight="17520" tabRatio="775" xr2:uid="{00000000-000D-0000-FFFF-FFFF00000000}"/>
  </bookViews>
  <sheets>
    <sheet name="Invulinstructie Prijsopgaveform" sheetId="6" r:id="rId1"/>
    <sheet name="Perceel 1" sheetId="1" r:id="rId2"/>
    <sheet name="Perceel 2" sheetId="7" r:id="rId3"/>
    <sheet name="Perceel 3" sheetId="8" r:id="rId4"/>
    <sheet name="Perceel 4" sheetId="9" r:id="rId5"/>
    <sheet name="Perceel 5" sheetId="10" r:id="rId6"/>
    <sheet name="Sheet1" sheetId="5" state="hidden" r:id="rId7"/>
  </sheets>
  <definedNames>
    <definedName name="_xlnm.Print_Area" localSheetId="1">'Perceel 1'!$A$1:$E$21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8" i="9" l="1"/>
  <c r="C10" i="9"/>
  <c r="B10" i="9"/>
  <c r="C12" i="9"/>
  <c r="C13" i="9"/>
  <c r="C21" i="9"/>
  <c r="C23" i="9"/>
  <c r="B23" i="9"/>
  <c r="C25" i="9"/>
  <c r="C26" i="9"/>
  <c r="F26" i="9"/>
  <c r="H15" i="9"/>
  <c r="H2" i="10"/>
  <c r="H2" i="9"/>
  <c r="H2" i="8"/>
  <c r="H2" i="7"/>
  <c r="H2" i="1"/>
  <c r="B10" i="10"/>
  <c r="B9" i="1"/>
  <c r="A10" i="1"/>
  <c r="B10" i="1"/>
  <c r="A23" i="9"/>
  <c r="B22" i="9"/>
  <c r="D18" i="9"/>
  <c r="D5" i="9"/>
  <c r="D5" i="10"/>
  <c r="A10" i="10"/>
  <c r="B9" i="10"/>
  <c r="C8" i="10"/>
  <c r="C10" i="10" s="1"/>
  <c r="A10" i="9"/>
  <c r="B9" i="9"/>
  <c r="B10" i="8"/>
  <c r="A10" i="8"/>
  <c r="B9" i="8"/>
  <c r="C8" i="8"/>
  <c r="D5" i="8"/>
  <c r="B10" i="7"/>
  <c r="A10" i="7"/>
  <c r="B9" i="7"/>
  <c r="C8" i="7"/>
  <c r="C10" i="7"/>
  <c r="D5" i="7"/>
  <c r="C9" i="7"/>
  <c r="D8" i="7"/>
  <c r="C12" i="7"/>
  <c r="C13" i="7"/>
  <c r="C10" i="8"/>
  <c r="C12" i="8"/>
  <c r="C13" i="8"/>
  <c r="C22" i="9"/>
  <c r="D21" i="9"/>
  <c r="C11" i="9"/>
  <c r="C9" i="9"/>
  <c r="D8" i="9"/>
  <c r="C9" i="8"/>
  <c r="D8" i="8"/>
  <c r="C11" i="7"/>
  <c r="C8" i="1"/>
  <c r="C10" i="1" s="1"/>
  <c r="C9" i="1"/>
  <c r="C11" i="8"/>
  <c r="C24" i="9"/>
  <c r="D8" i="1"/>
  <c r="D5" i="1"/>
  <c r="C11" i="10" l="1"/>
  <c r="C12" i="10"/>
  <c r="D8" i="10"/>
  <c r="C9" i="10"/>
  <c r="C13" i="10"/>
  <c r="C13" i="1"/>
  <c r="C12" i="1"/>
  <c r="C11" i="1"/>
</calcChain>
</file>

<file path=xl/sharedStrings.xml><?xml version="1.0" encoding="utf-8"?>
<sst xmlns="http://schemas.openxmlformats.org/spreadsheetml/2006/main" count="147" uniqueCount="34">
  <si>
    <t>[invullen]</t>
  </si>
  <si>
    <t>Prijsplafond</t>
  </si>
  <si>
    <t>Aanbieding Inschrijver</t>
  </si>
  <si>
    <t>Verbergen</t>
  </si>
  <si>
    <t xml:space="preserve">Punten </t>
  </si>
  <si>
    <t>Ondergrens ex. btw</t>
  </si>
  <si>
    <t>0 punten</t>
  </si>
  <si>
    <t>Ondertekening van dit document</t>
  </si>
  <si>
    <t>Artikelomschrijving / Type:</t>
  </si>
  <si>
    <t>Netto prijs ex. btw</t>
  </si>
  <si>
    <t>per stuk</t>
  </si>
  <si>
    <t>Prijsplafond ex. btw</t>
  </si>
  <si>
    <t>Schrijft in</t>
  </si>
  <si>
    <t>[invullen  ja / nee]</t>
  </si>
  <si>
    <t xml:space="preserve">Prijsopgaveformulier - Perceel 1  Biologische aortaklep en mitraalklep 
</t>
  </si>
  <si>
    <t xml:space="preserve">Prijsopgaveformulier - Perceel 2 Biologische aorta sutureless kleppen
</t>
  </si>
  <si>
    <t xml:space="preserve">Prijsopgaveformulier - Perceel 4  Mechanische mitraal- en aortaklep
</t>
  </si>
  <si>
    <t xml:space="preserve"> 
1.Inschrijver vult per perceel enkel de blanco cellen in.
2.Spreadsheet rekent automatisch totaal aantal punten o.b.v. geoffreerde prijs, Dit is tevens de score van Inschrijver op Gunningscriterium Prijs.
3.Indien Inschrijver een hogere prijs invult dan Prijsplafond voldoet Inschrijver niet aan de eis en wordt Inschrijver uitgesloten van verdere deelname.
4. Indien blijkt dat Inschrijver wijzigingen heeft aangebracht in het spreadsheet op andere plekken dan hierboven genoemd, wordt Inschrijver uitgesloten van deelname.
5. Onderteken Prijsopgaveformulier.
6. Vul Registratieformulier in op artikelniveau.
7. Let op, indien formulier niet volledig en/of correct is ingevuld wordt Inschrijver uitgesloten van deelname.</t>
  </si>
  <si>
    <t>Punten inclusief klep-conduit prothese</t>
  </si>
  <si>
    <t>300 punten</t>
  </si>
  <si>
    <t>Variant, indien beschikbaar. Daadwerkelijke inzet van variant wordt te allen tijde bepaald door behandelend arts</t>
  </si>
  <si>
    <t xml:space="preserve">Naam ondernemer: 
Naam rechtsgeldige ondertekenaar: 
Datum: 
Handtekening: </t>
  </si>
  <si>
    <t xml:space="preserve">Prijsopgaveformulier - Perceel 3 Biologische aortawortelprothese
</t>
  </si>
  <si>
    <t xml:space="preserve">Prijsopgaveformulier - Perceel 5 Annuloplastiekringen 
</t>
  </si>
  <si>
    <r>
      <t xml:space="preserve">Punten worden gescoord tussen inschrijfprijs € 2.250,- (Prijsplafond = 0 punten) en € 1.800,- (bodem =300  punten). 
Formule: elke € 1,50 onder Prijsplafond is 1 punt waard. 
</t>
    </r>
    <r>
      <rPr>
        <i/>
        <sz val="11"/>
        <rFont val="Trebuchet MS"/>
        <family val="2"/>
      </rPr>
      <t>(v.b. verschil inschrijfprijs € 1.900 - € 2.250 prijsplafond = € 350 / € 1,50 = 233,33 punten)</t>
    </r>
  </si>
  <si>
    <r>
      <t xml:space="preserve">Punten worden gescoord tussen inschrijfprijs € 4.000,- (Prijsplafond = 0 punten) en € 3.500,- (bodem =300  punten). 
Formule: elke € 1,6667 onder Prijsplafond is 1 punt waard. 
</t>
    </r>
    <r>
      <rPr>
        <i/>
        <sz val="11"/>
        <rFont val="Trebuchet MS"/>
        <family val="2"/>
      </rPr>
      <t>(v.b. verschil inschrijfprijs € 3.800 - € 4.000 prijsplafond = € 200 / € 1,6667 = 120 punten)</t>
    </r>
  </si>
  <si>
    <r>
      <t xml:space="preserve">Punten worden gescoord tussen inschrijfprijs € 1.100,- (Prijsplafond = 0 punten) en € 850,- (bodem =300  punten). 
Formule: elke € 0,8333 onder Prijsplafond is 1 punt waard. 
</t>
    </r>
    <r>
      <rPr>
        <i/>
        <sz val="11"/>
        <rFont val="Trebuchet MS"/>
        <family val="2"/>
      </rPr>
      <t>(v.b. verschil inschrijfprijs € 875 - € 1.100 prijsplafond = € 225 / € 0,8333 = 270 punten)</t>
    </r>
  </si>
  <si>
    <r>
      <t xml:space="preserve">Punten worden gescoord tussen inschrijfprijs € 700,- (Prijsplafond = 0 punten) en € 450,- (bodem =300 punten). 
Formule: elke € 0,8333 onder Prijsplafond is 1 punt waard. 
</t>
    </r>
    <r>
      <rPr>
        <i/>
        <sz val="11"/>
        <rFont val="Trebuchet MS"/>
        <family val="2"/>
      </rPr>
      <t>(v.b. verschil inschrijfprijs € 500 - € 700 prijsplafond = € 200 / € 0,8333 = 240 punten)</t>
    </r>
  </si>
  <si>
    <r>
      <t xml:space="preserve">Punten worden gescoord tussen inschrijfprijs € 2.250,- (Prijsplafond = 0 punten) en € 1.400,- (bodem =300  punten). 
Formule: elke € 2,8333 onder Prijsplafond is 1 punt waard. 
</t>
    </r>
    <r>
      <rPr>
        <i/>
        <sz val="11"/>
        <rFont val="Trebuchet MS"/>
        <family val="2"/>
      </rPr>
      <t>(v.b. verschil inschrijfprijs € 1950 - € 2.250 prijsplafond = € 300 / € 2,8333 = 105,88 punten)</t>
    </r>
  </si>
  <si>
    <r>
      <t xml:space="preserve">Punten worden gescoord tussen inschrijfprijs € 2.000,- (Prijsplafond = 0 punten) en € 1.400,- (bodem =300  punten). 
Formule: elke € 2,00 onder Prijsplafond is 1 punt waard. 
</t>
    </r>
    <r>
      <rPr>
        <i/>
        <sz val="11"/>
        <rFont val="Trebuchet MS"/>
        <family val="2"/>
      </rPr>
      <t>(v.b. verschil inschrijfprijs € 1.600 - 2.000 prijsplafond = € 400 / € 2,00 = 200 punten)</t>
    </r>
  </si>
  <si>
    <t>200 punten</t>
  </si>
  <si>
    <t>Bepalend voor score</t>
  </si>
  <si>
    <t>Maximale opslag 10% op aangeboden klep</t>
  </si>
  <si>
    <t>[Invullen]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</si>
</sst>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_-&quot;$&quot;* #,##0.00_-;\-&quot;$&quot;* #,##0.00_-;_-&quot;$&quot;* &quot;-&quot;??_-;_-@_-"/>
    <numFmt numFmtId="165" formatCode="_ [$€-413]\ * #,##0.00_ ;_ [$€-413]\ * \-#,##0.00_ ;_ [$€-413]\ * &quot;-&quot;??_ ;_ @_ "/>
    <numFmt numFmtId="166" formatCode="&quot;€&quot;#,##0.00"/>
    <numFmt numFmtId="167" formatCode="0.000%"/>
    <numFmt numFmtId="168" formatCode="&quot;€&quot;#,##0.000"/>
    <numFmt numFmtId="170" formatCode="0.0000"/>
    <numFmt numFmtId="171" formatCode="[$€-413]\ #,##0.00;[$€-413]\ \-#,##0.00"/>
  </numFmts>
  <fonts count="31" x14ac:knownFonts="1">
    <font>
      <sz val="11"/>
      <color theme="1"/>
      <name val="Arial"/>
      <family val="2"/>
    </font>
    <font>
      <sz val="11"/>
      <color theme="1"/>
      <name val="Arial"/>
      <family val="2"/>
    </font>
    <font>
      <u/>
      <sz val="11"/>
      <color theme="10"/>
      <name val="Arial"/>
      <family val="2"/>
    </font>
    <font>
      <b/>
      <sz val="18"/>
      <color rgb="FF00669A"/>
      <name val="Trebuchet MS"/>
      <family val="2"/>
    </font>
    <font>
      <u/>
      <sz val="11"/>
      <color theme="10"/>
      <name val="Trebuchet MS"/>
      <family val="2"/>
    </font>
    <font>
      <sz val="14"/>
      <color theme="1"/>
      <name val="Trebuchet MS"/>
      <family val="2"/>
    </font>
    <font>
      <b/>
      <sz val="10"/>
      <color theme="1"/>
      <name val="Trebuchet MS"/>
      <family val="2"/>
    </font>
    <font>
      <sz val="10"/>
      <color theme="1"/>
      <name val="Trebuchet MS"/>
      <family val="2"/>
    </font>
    <font>
      <sz val="11"/>
      <color rgb="FFFF0000"/>
      <name val="Calibri"/>
      <family val="2"/>
      <scheme val="minor"/>
    </font>
    <font>
      <sz val="11"/>
      <name val="Arial"/>
      <family val="2"/>
    </font>
    <font>
      <b/>
      <sz val="11"/>
      <color theme="1"/>
      <name val="Arial"/>
      <family val="2"/>
    </font>
    <font>
      <b/>
      <sz val="11"/>
      <color theme="0"/>
      <name val="Arial"/>
      <family val="2"/>
    </font>
    <font>
      <sz val="11"/>
      <name val="Trebuchet MS"/>
      <family val="2"/>
    </font>
    <font>
      <b/>
      <sz val="11"/>
      <name val="Trebuchet MS"/>
      <family val="2"/>
    </font>
    <font>
      <b/>
      <sz val="11"/>
      <color theme="0"/>
      <name val="Trebuchet MS"/>
      <family val="2"/>
    </font>
    <font>
      <b/>
      <sz val="11"/>
      <color rgb="FFFF0000"/>
      <name val="Trebuchet MS"/>
      <family val="2"/>
    </font>
    <font>
      <b/>
      <sz val="11"/>
      <color theme="1"/>
      <name val="Trebuchet MS"/>
      <family val="2"/>
    </font>
    <font>
      <sz val="11"/>
      <color theme="1"/>
      <name val="Trebuchet MS"/>
      <family val="2"/>
    </font>
    <font>
      <sz val="11"/>
      <color rgb="FFFF0000"/>
      <name val="Trebuchet MS"/>
      <family val="2"/>
    </font>
    <font>
      <b/>
      <sz val="11"/>
      <name val="Calibri"/>
      <family val="2"/>
      <scheme val="minor"/>
    </font>
    <font>
      <sz val="11"/>
      <color theme="0"/>
      <name val="Trebuchet MS"/>
      <family val="2"/>
    </font>
    <font>
      <b/>
      <sz val="11"/>
      <color rgb="FF00B050"/>
      <name val="Trebuchet MS"/>
      <family val="2"/>
    </font>
    <font>
      <i/>
      <sz val="11"/>
      <color theme="1"/>
      <name val="Trebuchet MS"/>
      <family val="2"/>
    </font>
    <font>
      <i/>
      <sz val="11"/>
      <name val="Trebuchet MS"/>
      <family val="2"/>
    </font>
    <font>
      <b/>
      <sz val="18"/>
      <color indexed="56"/>
      <name val="Cambria"/>
      <family val="2"/>
    </font>
    <font>
      <sz val="10"/>
      <name val="Arial"/>
      <family val="2"/>
    </font>
    <font>
      <strike/>
      <sz val="10"/>
      <color theme="1"/>
      <name val="Trebuchet MS"/>
      <family val="2"/>
    </font>
    <font>
      <b/>
      <strike/>
      <sz val="10"/>
      <color theme="1"/>
      <name val="Trebuchet MS"/>
      <family val="2"/>
    </font>
    <font>
      <sz val="12"/>
      <color rgb="FFFF0000"/>
      <name val="Trebuchet MS"/>
      <family val="2"/>
    </font>
    <font>
      <sz val="14"/>
      <color theme="0"/>
      <name val="Trebuchet MS"/>
      <family val="2"/>
    </font>
    <font>
      <sz val="10"/>
      <color theme="0"/>
      <name val="Trebuchet MS"/>
      <family val="2"/>
    </font>
  </fonts>
  <fills count="10">
    <fill>
      <patternFill patternType="none"/>
    </fill>
    <fill>
      <patternFill patternType="gray125"/>
    </fill>
    <fill>
      <patternFill patternType="solid">
        <fgColor theme="0"/>
        <bgColor indexed="64"/>
      </patternFill>
    </fill>
    <fill>
      <patternFill patternType="solid">
        <fgColor theme="0" tint="-0.249977111117893"/>
        <bgColor indexed="64"/>
      </patternFill>
    </fill>
    <fill>
      <patternFill patternType="solid">
        <fgColor theme="8" tint="0.59999389629810485"/>
        <bgColor indexed="64"/>
      </patternFill>
    </fill>
    <fill>
      <patternFill patternType="solid">
        <fgColor theme="7" tint="-0.249977111117893"/>
        <bgColor indexed="64"/>
      </patternFill>
    </fill>
    <fill>
      <patternFill patternType="solid">
        <fgColor rgb="FF0070C0"/>
        <bgColor indexed="64"/>
      </patternFill>
    </fill>
    <fill>
      <patternFill patternType="solid">
        <fgColor theme="4" tint="0.79998168889431442"/>
        <bgColor indexed="64"/>
      </patternFill>
    </fill>
    <fill>
      <patternFill patternType="solid">
        <fgColor rgb="FFFFFF00"/>
        <bgColor indexed="64"/>
      </patternFill>
    </fill>
    <fill>
      <patternFill patternType="solid">
        <fgColor theme="3" tint="0.89999084444715716"/>
        <bgColor indexed="64"/>
      </patternFill>
    </fill>
  </fills>
  <borders count="12">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s>
  <cellStyleXfs count="6">
    <xf numFmtId="0" fontId="0" fillId="0" borderId="0"/>
    <xf numFmtId="164" fontId="1" fillId="0" borderId="0" applyFont="0" applyFill="0" applyBorder="0" applyAlignment="0" applyProtection="0"/>
    <xf numFmtId="0" fontId="2" fillId="0" borderId="0" applyNumberFormat="0" applyFill="0" applyBorder="0" applyAlignment="0" applyProtection="0"/>
    <xf numFmtId="9" fontId="1" fillId="0" borderId="0" applyFont="0" applyFill="0" applyBorder="0" applyAlignment="0" applyProtection="0"/>
    <xf numFmtId="0" fontId="24" fillId="0" borderId="0" applyNumberFormat="0" applyFill="0" applyBorder="0" applyAlignment="0" applyProtection="0"/>
    <xf numFmtId="0" fontId="25" fillId="0" borderId="0"/>
  </cellStyleXfs>
  <cellXfs count="64">
    <xf numFmtId="0" fontId="0" fillId="0" borderId="0" xfId="0"/>
    <xf numFmtId="166" fontId="8" fillId="4" borderId="2" xfId="0" applyNumberFormat="1" applyFont="1" applyFill="1" applyBorder="1" applyAlignment="1" applyProtection="1">
      <alignment horizontal="left" vertical="top"/>
      <protection hidden="1"/>
    </xf>
    <xf numFmtId="166" fontId="20" fillId="6" borderId="2" xfId="0" applyNumberFormat="1" applyFont="1" applyFill="1" applyBorder="1" applyAlignment="1" applyProtection="1">
      <alignment horizontal="center" vertical="top"/>
      <protection hidden="1"/>
    </xf>
    <xf numFmtId="10" fontId="22" fillId="3" borderId="2" xfId="3" applyNumberFormat="1" applyFont="1" applyFill="1" applyBorder="1" applyAlignment="1" applyProtection="1">
      <alignment horizontal="center" vertical="top"/>
      <protection hidden="1"/>
    </xf>
    <xf numFmtId="167" fontId="22" fillId="3" borderId="2" xfId="3" applyNumberFormat="1" applyFont="1" applyFill="1" applyBorder="1" applyAlignment="1" applyProtection="1">
      <alignment horizontal="center" vertical="top"/>
      <protection hidden="1"/>
    </xf>
    <xf numFmtId="166" fontId="18" fillId="4" borderId="4" xfId="0" applyNumberFormat="1" applyFont="1" applyFill="1" applyBorder="1" applyAlignment="1" applyProtection="1">
      <alignment horizontal="left" vertical="top"/>
      <protection hidden="1"/>
    </xf>
    <xf numFmtId="166" fontId="17" fillId="3" borderId="2" xfId="0" applyNumberFormat="1" applyFont="1" applyFill="1" applyBorder="1" applyAlignment="1" applyProtection="1">
      <alignment horizontal="center" vertical="top"/>
      <protection hidden="1"/>
    </xf>
    <xf numFmtId="168" fontId="17" fillId="3" borderId="2" xfId="0" applyNumberFormat="1" applyFont="1" applyFill="1" applyBorder="1" applyAlignment="1" applyProtection="1">
      <alignment horizontal="center" vertical="top"/>
      <protection hidden="1"/>
    </xf>
    <xf numFmtId="9" fontId="17" fillId="3" borderId="2" xfId="3" applyFont="1" applyFill="1" applyBorder="1" applyAlignment="1" applyProtection="1">
      <alignment horizontal="center" vertical="top"/>
      <protection hidden="1"/>
    </xf>
    <xf numFmtId="10" fontId="17" fillId="3" borderId="2" xfId="3" applyNumberFormat="1" applyFont="1" applyFill="1" applyBorder="1" applyAlignment="1" applyProtection="1">
      <alignment horizontal="center" vertical="top"/>
      <protection hidden="1"/>
    </xf>
    <xf numFmtId="1" fontId="18" fillId="3" borderId="2" xfId="3" applyNumberFormat="1" applyFont="1" applyFill="1" applyBorder="1" applyAlignment="1" applyProtection="1">
      <alignment horizontal="center" vertical="top"/>
      <protection hidden="1"/>
    </xf>
    <xf numFmtId="2" fontId="18" fillId="3" borderId="10" xfId="3" applyNumberFormat="1" applyFont="1" applyFill="1" applyBorder="1" applyAlignment="1" applyProtection="1">
      <alignment horizontal="center" vertical="top"/>
      <protection hidden="1"/>
    </xf>
    <xf numFmtId="1" fontId="18" fillId="4" borderId="6" xfId="0" applyNumberFormat="1" applyFont="1" applyFill="1" applyBorder="1" applyAlignment="1" applyProtection="1">
      <alignment horizontal="left" vertical="top"/>
      <protection hidden="1"/>
    </xf>
    <xf numFmtId="0" fontId="4" fillId="0" borderId="0" xfId="2" applyFont="1" applyAlignment="1" applyProtection="1">
      <alignment horizontal="left" vertical="top"/>
      <protection hidden="1"/>
    </xf>
    <xf numFmtId="0" fontId="5" fillId="0" borderId="0" xfId="0" applyFont="1" applyAlignment="1" applyProtection="1">
      <alignment horizontal="left" vertical="top"/>
      <protection hidden="1"/>
    </xf>
    <xf numFmtId="164" fontId="5" fillId="0" borderId="0" xfId="0" applyNumberFormat="1" applyFont="1" applyAlignment="1" applyProtection="1">
      <alignment horizontal="left" vertical="top"/>
      <protection hidden="1"/>
    </xf>
    <xf numFmtId="0" fontId="20" fillId="6" borderId="2" xfId="0" applyFont="1" applyFill="1" applyBorder="1" applyAlignment="1" applyProtection="1">
      <alignment horizontal="center" vertical="top" wrapText="1"/>
      <protection hidden="1"/>
    </xf>
    <xf numFmtId="0" fontId="11" fillId="2" borderId="0" xfId="0" applyFont="1" applyFill="1" applyBorder="1" applyAlignment="1" applyProtection="1">
      <alignment horizontal="left" vertical="top" wrapText="1"/>
      <protection hidden="1"/>
    </xf>
    <xf numFmtId="0" fontId="7" fillId="0" borderId="0" xfId="0" applyFont="1" applyAlignment="1" applyProtection="1">
      <alignment horizontal="left" vertical="top"/>
      <protection hidden="1"/>
    </xf>
    <xf numFmtId="0" fontId="15" fillId="0" borderId="0" xfId="0" applyFont="1" applyAlignment="1" applyProtection="1">
      <alignment horizontal="left" vertical="top"/>
      <protection hidden="1"/>
    </xf>
    <xf numFmtId="0" fontId="17" fillId="0" borderId="0" xfId="0" applyFont="1" applyAlignment="1" applyProtection="1">
      <alignment horizontal="left" vertical="top"/>
      <protection hidden="1"/>
    </xf>
    <xf numFmtId="0" fontId="17" fillId="3" borderId="2" xfId="0" applyFont="1" applyFill="1" applyBorder="1" applyAlignment="1" applyProtection="1">
      <alignment horizontal="left" vertical="top" wrapText="1"/>
      <protection hidden="1"/>
    </xf>
    <xf numFmtId="0" fontId="18" fillId="3" borderId="6" xfId="0" applyFont="1" applyFill="1" applyBorder="1" applyAlignment="1" applyProtection="1">
      <alignment horizontal="left" vertical="top" wrapText="1"/>
      <protection hidden="1"/>
    </xf>
    <xf numFmtId="165" fontId="18" fillId="3" borderId="10" xfId="1" applyNumberFormat="1" applyFont="1" applyFill="1" applyBorder="1" applyAlignment="1" applyProtection="1">
      <alignment horizontal="left" vertical="top" wrapText="1"/>
      <protection hidden="1"/>
    </xf>
    <xf numFmtId="0" fontId="19" fillId="0" borderId="0" xfId="0" applyFont="1" applyFill="1" applyAlignment="1" applyProtection="1">
      <alignment horizontal="left" vertical="top" wrapText="1"/>
      <protection hidden="1"/>
    </xf>
    <xf numFmtId="0" fontId="21" fillId="0" borderId="0" xfId="0" applyFont="1" applyFill="1" applyAlignment="1" applyProtection="1">
      <alignment horizontal="left" vertical="top"/>
      <protection hidden="1"/>
    </xf>
    <xf numFmtId="2" fontId="14" fillId="5" borderId="2" xfId="0" applyNumberFormat="1" applyFont="1" applyFill="1" applyBorder="1" applyAlignment="1" applyProtection="1">
      <alignment horizontal="center" vertical="top" wrapText="1"/>
      <protection hidden="1"/>
    </xf>
    <xf numFmtId="0" fontId="14" fillId="5" borderId="2" xfId="0" applyFont="1" applyFill="1" applyBorder="1" applyAlignment="1" applyProtection="1">
      <alignment horizontal="center" vertical="top" wrapText="1"/>
      <protection hidden="1"/>
    </xf>
    <xf numFmtId="0" fontId="28" fillId="0" borderId="0" xfId="0" applyFont="1" applyAlignment="1" applyProtection="1">
      <alignment horizontal="left" vertical="top"/>
      <protection hidden="1"/>
    </xf>
    <xf numFmtId="171" fontId="18" fillId="3" borderId="10" xfId="1" applyNumberFormat="1" applyFont="1" applyFill="1" applyBorder="1" applyAlignment="1" applyProtection="1">
      <alignment horizontal="center" vertical="top" wrapText="1"/>
      <protection hidden="1"/>
    </xf>
    <xf numFmtId="0" fontId="26" fillId="0" borderId="0" xfId="0" applyFont="1" applyAlignment="1" applyProtection="1">
      <alignment horizontal="left" vertical="top"/>
      <protection hidden="1"/>
    </xf>
    <xf numFmtId="0" fontId="27" fillId="0" borderId="0" xfId="0" applyFont="1" applyAlignment="1" applyProtection="1">
      <alignment horizontal="left" vertical="top"/>
      <protection hidden="1"/>
    </xf>
    <xf numFmtId="171" fontId="18" fillId="2" borderId="3" xfId="1" applyNumberFormat="1" applyFont="1" applyFill="1" applyBorder="1" applyAlignment="1" applyProtection="1">
      <alignment horizontal="center" vertical="top" wrapText="1"/>
      <protection locked="0"/>
    </xf>
    <xf numFmtId="170" fontId="29" fillId="0" borderId="0" xfId="0" applyNumberFormat="1" applyFont="1" applyAlignment="1" applyProtection="1">
      <alignment horizontal="left" vertical="top"/>
      <protection hidden="1"/>
    </xf>
    <xf numFmtId="0" fontId="29" fillId="0" borderId="0" xfId="0" applyFont="1" applyAlignment="1" applyProtection="1">
      <alignment horizontal="left" vertical="top"/>
      <protection hidden="1"/>
    </xf>
    <xf numFmtId="0" fontId="30" fillId="0" borderId="0" xfId="0" applyFont="1" applyAlignment="1" applyProtection="1">
      <alignment horizontal="left" vertical="top"/>
      <protection hidden="1"/>
    </xf>
    <xf numFmtId="2" fontId="29" fillId="0" borderId="0" xfId="0" applyNumberFormat="1" applyFont="1" applyAlignment="1" applyProtection="1">
      <alignment horizontal="left" vertical="top"/>
      <protection hidden="1"/>
    </xf>
    <xf numFmtId="0" fontId="6" fillId="0" borderId="0" xfId="0" applyFont="1" applyAlignment="1" applyProtection="1">
      <alignment horizontal="left" vertical="top"/>
      <protection hidden="1"/>
    </xf>
    <xf numFmtId="0" fontId="20" fillId="6" borderId="1" xfId="0" applyFont="1" applyFill="1" applyBorder="1" applyAlignment="1" applyProtection="1">
      <alignment horizontal="center" vertical="top" wrapText="1"/>
      <protection hidden="1"/>
    </xf>
    <xf numFmtId="171" fontId="18" fillId="2" borderId="3" xfId="1" applyNumberFormat="1" applyFont="1" applyFill="1" applyBorder="1" applyAlignment="1" applyProtection="1">
      <alignment horizontal="center" vertical="center" wrapText="1"/>
      <protection locked="0"/>
    </xf>
    <xf numFmtId="165" fontId="18" fillId="2" borderId="3" xfId="1" applyNumberFormat="1" applyFont="1" applyFill="1" applyBorder="1" applyAlignment="1" applyProtection="1">
      <alignment horizontal="center" vertical="top" wrapText="1"/>
      <protection locked="0"/>
    </xf>
    <xf numFmtId="0" fontId="16" fillId="0" borderId="0" xfId="0" applyFont="1" applyAlignment="1" applyProtection="1">
      <alignment horizontal="left" vertical="top"/>
      <protection hidden="1"/>
    </xf>
    <xf numFmtId="0" fontId="12" fillId="7" borderId="0" xfId="0" applyFont="1" applyFill="1" applyBorder="1" applyAlignment="1">
      <alignment horizontal="left" vertical="top" wrapText="1"/>
    </xf>
    <xf numFmtId="0" fontId="9" fillId="7" borderId="0" xfId="0" applyFont="1" applyFill="1" applyBorder="1" applyAlignment="1">
      <alignment horizontal="left" vertical="top" wrapText="1"/>
    </xf>
    <xf numFmtId="0" fontId="0" fillId="0" borderId="0" xfId="0" applyAlignment="1">
      <alignment wrapText="1"/>
    </xf>
    <xf numFmtId="0" fontId="16" fillId="9" borderId="2" xfId="0" applyFont="1" applyFill="1" applyBorder="1" applyAlignment="1" applyProtection="1">
      <protection hidden="1"/>
    </xf>
    <xf numFmtId="0" fontId="16" fillId="0" borderId="2" xfId="0" applyFont="1" applyBorder="1" applyAlignment="1" applyProtection="1">
      <protection hidden="1"/>
    </xf>
    <xf numFmtId="0" fontId="17" fillId="0" borderId="2" xfId="0" applyFont="1" applyBorder="1" applyAlignment="1" applyProtection="1">
      <alignment horizontal="left" wrapText="1"/>
      <protection locked="0"/>
    </xf>
    <xf numFmtId="0" fontId="18" fillId="2" borderId="1" xfId="0" applyFont="1" applyFill="1" applyBorder="1" applyAlignment="1" applyProtection="1">
      <alignment horizontal="left" vertical="top"/>
      <protection locked="0"/>
    </xf>
    <xf numFmtId="0" fontId="18" fillId="2" borderId="2" xfId="0" applyFont="1" applyFill="1" applyBorder="1" applyAlignment="1" applyProtection="1">
      <alignment horizontal="left" vertical="top"/>
      <protection locked="0"/>
    </xf>
    <xf numFmtId="0" fontId="18" fillId="2" borderId="8" xfId="0" applyFont="1" applyFill="1" applyBorder="1" applyAlignment="1" applyProtection="1">
      <alignment horizontal="left" vertical="top"/>
      <protection locked="0"/>
    </xf>
    <xf numFmtId="0" fontId="3" fillId="0" borderId="7" xfId="0" applyFont="1" applyBorder="1" applyAlignment="1" applyProtection="1">
      <alignment horizontal="center" vertical="top" wrapText="1"/>
      <protection hidden="1"/>
    </xf>
    <xf numFmtId="0" fontId="0" fillId="0" borderId="7" xfId="0" applyBorder="1" applyAlignment="1" applyProtection="1">
      <alignment horizontal="center" vertical="top" wrapText="1"/>
      <protection hidden="1"/>
    </xf>
    <xf numFmtId="0" fontId="16" fillId="0" borderId="0" xfId="0" applyFont="1" applyAlignment="1" applyProtection="1">
      <alignment horizontal="left" vertical="top"/>
      <protection hidden="1"/>
    </xf>
    <xf numFmtId="0" fontId="13" fillId="7" borderId="5" xfId="0" applyFont="1" applyFill="1" applyBorder="1" applyAlignment="1" applyProtection="1">
      <alignment horizontal="left" vertical="top" wrapText="1"/>
      <protection hidden="1"/>
    </xf>
    <xf numFmtId="0" fontId="10" fillId="7" borderId="9" xfId="0" applyFont="1" applyFill="1" applyBorder="1" applyAlignment="1" applyProtection="1">
      <alignment horizontal="left" vertical="top" wrapText="1"/>
      <protection hidden="1"/>
    </xf>
    <xf numFmtId="0" fontId="10" fillId="7" borderId="4" xfId="0" applyFont="1" applyFill="1" applyBorder="1" applyAlignment="1" applyProtection="1">
      <alignment horizontal="left" vertical="top" wrapText="1"/>
      <protection hidden="1"/>
    </xf>
    <xf numFmtId="0" fontId="13" fillId="8" borderId="11" xfId="0" applyFont="1" applyFill="1" applyBorder="1" applyAlignment="1" applyProtection="1">
      <alignment horizontal="left" vertical="top" wrapText="1"/>
      <protection hidden="1"/>
    </xf>
    <xf numFmtId="0" fontId="10" fillId="8" borderId="9" xfId="0" applyFont="1" applyFill="1" applyBorder="1" applyAlignment="1" applyProtection="1">
      <alignment horizontal="left" vertical="top" wrapText="1"/>
      <protection hidden="1"/>
    </xf>
    <xf numFmtId="0" fontId="0" fillId="8" borderId="9" xfId="0" applyFill="1" applyBorder="1" applyAlignment="1" applyProtection="1">
      <alignment horizontal="left" vertical="top" wrapText="1"/>
      <protection hidden="1"/>
    </xf>
    <xf numFmtId="0" fontId="0" fillId="8" borderId="4" xfId="0" applyFill="1" applyBorder="1" applyAlignment="1" applyProtection="1">
      <alignment horizontal="left" vertical="top" wrapText="1"/>
      <protection hidden="1"/>
    </xf>
    <xf numFmtId="0" fontId="10" fillId="9" borderId="2" xfId="0" applyFont="1" applyFill="1" applyBorder="1" applyAlignment="1" applyProtection="1">
      <protection hidden="1"/>
    </xf>
    <xf numFmtId="0" fontId="10" fillId="0" borderId="2" xfId="0" applyFont="1" applyBorder="1" applyAlignment="1" applyProtection="1">
      <protection hidden="1"/>
    </xf>
    <xf numFmtId="0" fontId="10" fillId="0" borderId="7" xfId="0" applyFont="1" applyBorder="1" applyAlignment="1" applyProtection="1">
      <alignment horizontal="center" vertical="top" wrapText="1"/>
      <protection hidden="1"/>
    </xf>
  </cellXfs>
  <cellStyles count="6">
    <cellStyle name="Hyperlink" xfId="2" builtinId="8"/>
    <cellStyle name="Normal" xfId="5" xr:uid="{C0E44C2F-AC83-45B5-A514-31B776ABA729}"/>
    <cellStyle name="Procent" xfId="3" builtinId="5"/>
    <cellStyle name="Standaard" xfId="0" builtinId="0"/>
    <cellStyle name="Title" xfId="4" xr:uid="{F8924D87-B519-48C7-B9C0-5413216FA475}"/>
    <cellStyle name="Valuta" xfId="1" builtinId="4"/>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AD15F1-149E-469C-829C-40058022826A}">
  <dimension ref="A2:M22"/>
  <sheetViews>
    <sheetView showGridLines="0" tabSelected="1" workbookViewId="0">
      <selection activeCell="A2" sqref="A2:M22"/>
    </sheetView>
  </sheetViews>
  <sheetFormatPr defaultRowHeight="14.25" x14ac:dyDescent="0.2"/>
  <sheetData>
    <row r="2" spans="1:13" x14ac:dyDescent="0.2">
      <c r="A2" s="42" t="s">
        <v>17</v>
      </c>
      <c r="B2" s="43"/>
      <c r="C2" s="43"/>
      <c r="D2" s="43"/>
      <c r="E2" s="43"/>
      <c r="F2" s="44"/>
      <c r="G2" s="44"/>
      <c r="H2" s="44"/>
      <c r="I2" s="44"/>
      <c r="J2" s="44"/>
      <c r="K2" s="44"/>
      <c r="L2" s="44"/>
      <c r="M2" s="44"/>
    </row>
    <row r="3" spans="1:13" x14ac:dyDescent="0.2">
      <c r="A3" s="44"/>
      <c r="B3" s="44"/>
      <c r="C3" s="44"/>
      <c r="D3" s="44"/>
      <c r="E3" s="44"/>
      <c r="F3" s="44"/>
      <c r="G3" s="44"/>
      <c r="H3" s="44"/>
      <c r="I3" s="44"/>
      <c r="J3" s="44"/>
      <c r="K3" s="44"/>
      <c r="L3" s="44"/>
      <c r="M3" s="44"/>
    </row>
    <row r="4" spans="1:13" x14ac:dyDescent="0.2">
      <c r="A4" s="44"/>
      <c r="B4" s="44"/>
      <c r="C4" s="44"/>
      <c r="D4" s="44"/>
      <c r="E4" s="44"/>
      <c r="F4" s="44"/>
      <c r="G4" s="44"/>
      <c r="H4" s="44"/>
      <c r="I4" s="44"/>
      <c r="J4" s="44"/>
      <c r="K4" s="44"/>
      <c r="L4" s="44"/>
      <c r="M4" s="44"/>
    </row>
    <row r="5" spans="1:13" x14ac:dyDescent="0.2">
      <c r="A5" s="44"/>
      <c r="B5" s="44"/>
      <c r="C5" s="44"/>
      <c r="D5" s="44"/>
      <c r="E5" s="44"/>
      <c r="F5" s="44"/>
      <c r="G5" s="44"/>
      <c r="H5" s="44"/>
      <c r="I5" s="44"/>
      <c r="J5" s="44"/>
      <c r="K5" s="44"/>
      <c r="L5" s="44"/>
      <c r="M5" s="44"/>
    </row>
    <row r="6" spans="1:13" x14ac:dyDescent="0.2">
      <c r="A6" s="44"/>
      <c r="B6" s="44"/>
      <c r="C6" s="44"/>
      <c r="D6" s="44"/>
      <c r="E6" s="44"/>
      <c r="F6" s="44"/>
      <c r="G6" s="44"/>
      <c r="H6" s="44"/>
      <c r="I6" s="44"/>
      <c r="J6" s="44"/>
      <c r="K6" s="44"/>
      <c r="L6" s="44"/>
      <c r="M6" s="44"/>
    </row>
    <row r="7" spans="1:13" x14ac:dyDescent="0.2">
      <c r="A7" s="44"/>
      <c r="B7" s="44"/>
      <c r="C7" s="44"/>
      <c r="D7" s="44"/>
      <c r="E7" s="44"/>
      <c r="F7" s="44"/>
      <c r="G7" s="44"/>
      <c r="H7" s="44"/>
      <c r="I7" s="44"/>
      <c r="J7" s="44"/>
      <c r="K7" s="44"/>
      <c r="L7" s="44"/>
      <c r="M7" s="44"/>
    </row>
    <row r="8" spans="1:13" x14ac:dyDescent="0.2">
      <c r="A8" s="44"/>
      <c r="B8" s="44"/>
      <c r="C8" s="44"/>
      <c r="D8" s="44"/>
      <c r="E8" s="44"/>
      <c r="F8" s="44"/>
      <c r="G8" s="44"/>
      <c r="H8" s="44"/>
      <c r="I8" s="44"/>
      <c r="J8" s="44"/>
      <c r="K8" s="44"/>
      <c r="L8" s="44"/>
      <c r="M8" s="44"/>
    </row>
    <row r="9" spans="1:13" x14ac:dyDescent="0.2">
      <c r="A9" s="44"/>
      <c r="B9" s="44"/>
      <c r="C9" s="44"/>
      <c r="D9" s="44"/>
      <c r="E9" s="44"/>
      <c r="F9" s="44"/>
      <c r="G9" s="44"/>
      <c r="H9" s="44"/>
      <c r="I9" s="44"/>
      <c r="J9" s="44"/>
      <c r="K9" s="44"/>
      <c r="L9" s="44"/>
      <c r="M9" s="44"/>
    </row>
    <row r="10" spans="1:13" x14ac:dyDescent="0.2">
      <c r="A10" s="44"/>
      <c r="B10" s="44"/>
      <c r="C10" s="44"/>
      <c r="D10" s="44"/>
      <c r="E10" s="44"/>
      <c r="F10" s="44"/>
      <c r="G10" s="44"/>
      <c r="H10" s="44"/>
      <c r="I10" s="44"/>
      <c r="J10" s="44"/>
      <c r="K10" s="44"/>
      <c r="L10" s="44"/>
      <c r="M10" s="44"/>
    </row>
    <row r="11" spans="1:13" x14ac:dyDescent="0.2">
      <c r="A11" s="44"/>
      <c r="B11" s="44"/>
      <c r="C11" s="44"/>
      <c r="D11" s="44"/>
      <c r="E11" s="44"/>
      <c r="F11" s="44"/>
      <c r="G11" s="44"/>
      <c r="H11" s="44"/>
      <c r="I11" s="44"/>
      <c r="J11" s="44"/>
      <c r="K11" s="44"/>
      <c r="L11" s="44"/>
      <c r="M11" s="44"/>
    </row>
    <row r="12" spans="1:13" x14ac:dyDescent="0.2">
      <c r="A12" s="44"/>
      <c r="B12" s="44"/>
      <c r="C12" s="44"/>
      <c r="D12" s="44"/>
      <c r="E12" s="44"/>
      <c r="F12" s="44"/>
      <c r="G12" s="44"/>
      <c r="H12" s="44"/>
      <c r="I12" s="44"/>
      <c r="J12" s="44"/>
      <c r="K12" s="44"/>
      <c r="L12" s="44"/>
      <c r="M12" s="44"/>
    </row>
    <row r="13" spans="1:13" x14ac:dyDescent="0.2">
      <c r="A13" s="44"/>
      <c r="B13" s="44"/>
      <c r="C13" s="44"/>
      <c r="D13" s="44"/>
      <c r="E13" s="44"/>
      <c r="F13" s="44"/>
      <c r="G13" s="44"/>
      <c r="H13" s="44"/>
      <c r="I13" s="44"/>
      <c r="J13" s="44"/>
      <c r="K13" s="44"/>
      <c r="L13" s="44"/>
      <c r="M13" s="44"/>
    </row>
    <row r="14" spans="1:13" x14ac:dyDescent="0.2">
      <c r="A14" s="44"/>
      <c r="B14" s="44"/>
      <c r="C14" s="44"/>
      <c r="D14" s="44"/>
      <c r="E14" s="44"/>
      <c r="F14" s="44"/>
      <c r="G14" s="44"/>
      <c r="H14" s="44"/>
      <c r="I14" s="44"/>
      <c r="J14" s="44"/>
      <c r="K14" s="44"/>
      <c r="L14" s="44"/>
      <c r="M14" s="44"/>
    </row>
    <row r="15" spans="1:13" x14ac:dyDescent="0.2">
      <c r="A15" s="44"/>
      <c r="B15" s="44"/>
      <c r="C15" s="44"/>
      <c r="D15" s="44"/>
      <c r="E15" s="44"/>
      <c r="F15" s="44"/>
      <c r="G15" s="44"/>
      <c r="H15" s="44"/>
      <c r="I15" s="44"/>
      <c r="J15" s="44"/>
      <c r="K15" s="44"/>
      <c r="L15" s="44"/>
      <c r="M15" s="44"/>
    </row>
    <row r="16" spans="1:13" x14ac:dyDescent="0.2">
      <c r="A16" s="44"/>
      <c r="B16" s="44"/>
      <c r="C16" s="44"/>
      <c r="D16" s="44"/>
      <c r="E16" s="44"/>
      <c r="F16" s="44"/>
      <c r="G16" s="44"/>
      <c r="H16" s="44"/>
      <c r="I16" s="44"/>
      <c r="J16" s="44"/>
      <c r="K16" s="44"/>
      <c r="L16" s="44"/>
      <c r="M16" s="44"/>
    </row>
    <row r="17" spans="1:13" x14ac:dyDescent="0.2">
      <c r="A17" s="44"/>
      <c r="B17" s="44"/>
      <c r="C17" s="44"/>
      <c r="D17" s="44"/>
      <c r="E17" s="44"/>
      <c r="F17" s="44"/>
      <c r="G17" s="44"/>
      <c r="H17" s="44"/>
      <c r="I17" s="44"/>
      <c r="J17" s="44"/>
      <c r="K17" s="44"/>
      <c r="L17" s="44"/>
      <c r="M17" s="44"/>
    </row>
    <row r="18" spans="1:13" x14ac:dyDescent="0.2">
      <c r="A18" s="44"/>
      <c r="B18" s="44"/>
      <c r="C18" s="44"/>
      <c r="D18" s="44"/>
      <c r="E18" s="44"/>
      <c r="F18" s="44"/>
      <c r="G18" s="44"/>
      <c r="H18" s="44"/>
      <c r="I18" s="44"/>
      <c r="J18" s="44"/>
      <c r="K18" s="44"/>
      <c r="L18" s="44"/>
      <c r="M18" s="44"/>
    </row>
    <row r="19" spans="1:13" x14ac:dyDescent="0.2">
      <c r="A19" s="44"/>
      <c r="B19" s="44"/>
      <c r="C19" s="44"/>
      <c r="D19" s="44"/>
      <c r="E19" s="44"/>
      <c r="F19" s="44"/>
      <c r="G19" s="44"/>
      <c r="H19" s="44"/>
      <c r="I19" s="44"/>
      <c r="J19" s="44"/>
      <c r="K19" s="44"/>
      <c r="L19" s="44"/>
      <c r="M19" s="44"/>
    </row>
    <row r="20" spans="1:13" x14ac:dyDescent="0.2">
      <c r="A20" s="44"/>
      <c r="B20" s="44"/>
      <c r="C20" s="44"/>
      <c r="D20" s="44"/>
      <c r="E20" s="44"/>
      <c r="F20" s="44"/>
      <c r="G20" s="44"/>
      <c r="H20" s="44"/>
      <c r="I20" s="44"/>
      <c r="J20" s="44"/>
      <c r="K20" s="44"/>
      <c r="L20" s="44"/>
      <c r="M20" s="44"/>
    </row>
    <row r="21" spans="1:13" x14ac:dyDescent="0.2">
      <c r="A21" s="44"/>
      <c r="B21" s="44"/>
      <c r="C21" s="44"/>
      <c r="D21" s="44"/>
      <c r="E21" s="44"/>
      <c r="F21" s="44"/>
      <c r="G21" s="44"/>
      <c r="H21" s="44"/>
      <c r="I21" s="44"/>
      <c r="J21" s="44"/>
      <c r="K21" s="44"/>
      <c r="L21" s="44"/>
      <c r="M21" s="44"/>
    </row>
    <row r="22" spans="1:13" x14ac:dyDescent="0.2">
      <c r="A22" s="44"/>
      <c r="B22" s="44"/>
      <c r="C22" s="44"/>
      <c r="D22" s="44"/>
      <c r="E22" s="44"/>
      <c r="F22" s="44"/>
      <c r="G22" s="44"/>
      <c r="H22" s="44"/>
      <c r="I22" s="44"/>
      <c r="J22" s="44"/>
      <c r="K22" s="44"/>
      <c r="L22" s="44"/>
      <c r="M22" s="44"/>
    </row>
  </sheetData>
  <sheetProtection algorithmName="SHA-512" hashValue="+w3oYsl9dmytpKuMLgErclFBNNhnu3DdLjER26gILaroWRtQpuql5QOAtpC25L76H4Mzz6DxOoEScc3X4vCEaQ==" saltValue="iBA+BdIsqjCNkkVsoLYOyg==" spinCount="100000" sheet="1" objects="1" scenarios="1"/>
  <mergeCells count="1">
    <mergeCell ref="A2:M2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H23"/>
  <sheetViews>
    <sheetView showGridLines="0" zoomScaleNormal="100" workbookViewId="0">
      <selection activeCell="C5" sqref="C5"/>
    </sheetView>
  </sheetViews>
  <sheetFormatPr defaultColWidth="8.75" defaultRowHeight="15" x14ac:dyDescent="0.2"/>
  <cols>
    <col min="1" max="1" width="28" style="18" customWidth="1"/>
    <col min="2" max="2" width="24.5" style="18" customWidth="1"/>
    <col min="3" max="3" width="37.625" style="18" customWidth="1"/>
    <col min="4" max="4" width="22" style="37" customWidth="1"/>
    <col min="5" max="5" width="21.875" style="37" customWidth="1"/>
    <col min="6" max="6" width="15.25" style="18" bestFit="1" customWidth="1"/>
    <col min="7" max="16384" width="8.75" style="18"/>
  </cols>
  <sheetData>
    <row r="1" spans="1:8" s="14" customFormat="1" ht="23.25" x14ac:dyDescent="0.2">
      <c r="A1" s="51" t="s">
        <v>14</v>
      </c>
      <c r="B1" s="51"/>
      <c r="C1" s="51"/>
      <c r="D1" s="52"/>
      <c r="E1" s="52"/>
      <c r="F1" s="13"/>
    </row>
    <row r="2" spans="1:8" s="14" customFormat="1" ht="56.25" customHeight="1" x14ac:dyDescent="0.2">
      <c r="A2" s="54" t="s">
        <v>28</v>
      </c>
      <c r="B2" s="55"/>
      <c r="C2" s="55"/>
      <c r="D2" s="55"/>
      <c r="E2" s="56"/>
      <c r="F2" s="15"/>
      <c r="H2" s="33">
        <f>(2250-1400)/300</f>
        <v>2.8333333333333335</v>
      </c>
    </row>
    <row r="3" spans="1:8" s="14" customFormat="1" ht="18.75" x14ac:dyDescent="0.2">
      <c r="A3" s="16" t="s">
        <v>12</v>
      </c>
      <c r="B3" s="50" t="s">
        <v>13</v>
      </c>
      <c r="C3" s="48"/>
      <c r="D3" s="17"/>
      <c r="E3" s="17"/>
      <c r="F3" s="15"/>
    </row>
    <row r="4" spans="1:8" ht="16.5" x14ac:dyDescent="0.2">
      <c r="A4" s="16" t="s">
        <v>8</v>
      </c>
      <c r="B4" s="50" t="s">
        <v>0</v>
      </c>
      <c r="C4" s="48"/>
      <c r="D4" s="53"/>
      <c r="E4" s="53"/>
    </row>
    <row r="5" spans="1:8" ht="16.5" x14ac:dyDescent="0.2">
      <c r="A5" s="16" t="s">
        <v>9</v>
      </c>
      <c r="B5" s="16" t="s">
        <v>10</v>
      </c>
      <c r="C5" s="39" t="s">
        <v>0</v>
      </c>
      <c r="D5" s="19" t="str">
        <f>IF(C5&gt;C6, "Prijsplafond eis wordt overschreden Inschrijver wordt uitgesloten", "")</f>
        <v>Prijsplafond eis wordt overschreden Inschrijver wordt uitgesloten</v>
      </c>
      <c r="E5" s="20"/>
    </row>
    <row r="6" spans="1:8" ht="16.5" hidden="1" x14ac:dyDescent="0.2">
      <c r="A6" s="21"/>
      <c r="B6" s="22" t="s">
        <v>1</v>
      </c>
      <c r="C6" s="23">
        <v>2250</v>
      </c>
      <c r="D6" s="1" t="s">
        <v>3</v>
      </c>
      <c r="E6" s="41"/>
    </row>
    <row r="7" spans="1:8" ht="16.5" x14ac:dyDescent="0.2">
      <c r="A7" s="16" t="s">
        <v>11</v>
      </c>
      <c r="B7" s="16" t="s">
        <v>5</v>
      </c>
      <c r="C7" s="16" t="s">
        <v>2</v>
      </c>
      <c r="D7" s="24"/>
      <c r="E7" s="41"/>
    </row>
    <row r="8" spans="1:8" ht="16.5" x14ac:dyDescent="0.2">
      <c r="A8" s="2">
        <v>2250</v>
      </c>
      <c r="B8" s="2">
        <v>1400</v>
      </c>
      <c r="C8" s="2" t="str">
        <f>C5</f>
        <v>[invullen]</v>
      </c>
      <c r="D8" s="25" t="str">
        <f>IF(C8&lt;B8,"250 Max aantal punten"," ")</f>
        <v xml:space="preserve"> </v>
      </c>
      <c r="E8" s="41"/>
    </row>
    <row r="9" spans="1:8" ht="16.5" hidden="1" x14ac:dyDescent="0.2">
      <c r="A9" s="3">
        <v>1</v>
      </c>
      <c r="B9" s="4">
        <f>B8/A8</f>
        <v>0.62222222222222223</v>
      </c>
      <c r="C9" s="4" t="e">
        <f>+A9*C8/A8</f>
        <v>#VALUE!</v>
      </c>
      <c r="D9" s="5" t="s">
        <v>3</v>
      </c>
      <c r="E9" s="41"/>
    </row>
    <row r="10" spans="1:8" ht="16.5" hidden="1" x14ac:dyDescent="0.2">
      <c r="A10" s="6">
        <f>+A8-A8</f>
        <v>0</v>
      </c>
      <c r="B10" s="6">
        <f>+A8-B8</f>
        <v>850</v>
      </c>
      <c r="C10" s="7" t="e">
        <f>+A8-C8</f>
        <v>#VALUE!</v>
      </c>
      <c r="D10" s="5" t="s">
        <v>3</v>
      </c>
      <c r="E10" s="41"/>
    </row>
    <row r="11" spans="1:8" ht="16.5" hidden="1" x14ac:dyDescent="0.2">
      <c r="A11" s="8">
        <v>0</v>
      </c>
      <c r="B11" s="8">
        <v>1</v>
      </c>
      <c r="C11" s="9" t="e">
        <f>+(A10-C10)/(A10-B10)</f>
        <v>#VALUE!</v>
      </c>
      <c r="D11" s="5" t="s">
        <v>3</v>
      </c>
      <c r="E11" s="41"/>
    </row>
    <row r="12" spans="1:8" ht="16.5" hidden="1" x14ac:dyDescent="0.2">
      <c r="A12" s="10">
        <v>0</v>
      </c>
      <c r="B12" s="10">
        <v>300</v>
      </c>
      <c r="C12" s="11" t="e">
        <f>+B12*C10/B10</f>
        <v>#VALUE!</v>
      </c>
      <c r="D12" s="12" t="s">
        <v>3</v>
      </c>
      <c r="E12" s="41"/>
    </row>
    <row r="13" spans="1:8" ht="16.5" x14ac:dyDescent="0.2">
      <c r="A13" s="2" t="s">
        <v>6</v>
      </c>
      <c r="B13" s="2" t="s">
        <v>19</v>
      </c>
      <c r="C13" s="26">
        <f>IF(AND(C8&lt;=A8,C8&gt;=B8),C12,0)</f>
        <v>0</v>
      </c>
      <c r="D13" s="27" t="s">
        <v>4</v>
      </c>
      <c r="E13" s="41"/>
    </row>
    <row r="14" spans="1:8" ht="16.5" x14ac:dyDescent="0.2">
      <c r="A14" s="20"/>
      <c r="B14" s="20"/>
      <c r="C14" s="20"/>
      <c r="D14" s="41"/>
      <c r="E14" s="41"/>
    </row>
    <row r="16" spans="1:8" x14ac:dyDescent="0.2">
      <c r="A16" s="57" t="s">
        <v>20</v>
      </c>
      <c r="B16" s="58"/>
      <c r="C16" s="58"/>
      <c r="D16" s="59"/>
      <c r="E16" s="60"/>
    </row>
    <row r="17" spans="1:3" ht="16.5" x14ac:dyDescent="0.2">
      <c r="A17" s="38" t="s">
        <v>12</v>
      </c>
      <c r="B17" s="48" t="s">
        <v>13</v>
      </c>
      <c r="C17" s="48"/>
    </row>
    <row r="18" spans="1:3" ht="16.5" x14ac:dyDescent="0.2">
      <c r="A18" s="16" t="s">
        <v>8</v>
      </c>
      <c r="B18" s="49" t="s">
        <v>0</v>
      </c>
      <c r="C18" s="49"/>
    </row>
    <row r="19" spans="1:3" ht="16.5" x14ac:dyDescent="0.2">
      <c r="A19" s="16" t="s">
        <v>9</v>
      </c>
      <c r="B19" s="16" t="s">
        <v>10</v>
      </c>
      <c r="C19" s="39" t="s">
        <v>0</v>
      </c>
    </row>
    <row r="20" spans="1:3" ht="16.5" x14ac:dyDescent="0.2">
      <c r="C20" s="16" t="s">
        <v>32</v>
      </c>
    </row>
    <row r="22" spans="1:3" ht="16.5" x14ac:dyDescent="0.3">
      <c r="A22" s="45" t="s">
        <v>7</v>
      </c>
      <c r="B22" s="46"/>
    </row>
    <row r="23" spans="1:3" ht="63" customHeight="1" x14ac:dyDescent="0.3">
      <c r="A23" s="47" t="s">
        <v>21</v>
      </c>
      <c r="B23" s="47"/>
    </row>
  </sheetData>
  <sheetProtection algorithmName="SHA-512" hashValue="TyhofyrtHJcXIMOjeD3CFHPnm6EwlstYnN/5zQRCmdM4QvAoBhb9UBFr/+TX+g7qsMcmd8xaERca9dHJ2H6LlA==" saltValue="tMXoVskfSEuLqEn5D13ESQ==" spinCount="100000" sheet="1" formatCells="0" formatColumns="0" formatRows="0" insertColumns="0" insertRows="0" insertHyperlinks="0" deleteColumns="0" deleteRows="0" sort="0" autoFilter="0" pivotTables="0"/>
  <protectedRanges>
    <protectedRange password="CCFD" sqref="B5 B19" name="Purchase costs"/>
  </protectedRanges>
  <mergeCells count="10">
    <mergeCell ref="A1:E1"/>
    <mergeCell ref="D4:E4"/>
    <mergeCell ref="B4:C4"/>
    <mergeCell ref="A2:E2"/>
    <mergeCell ref="A16:E16"/>
    <mergeCell ref="A22:B22"/>
    <mergeCell ref="A23:B23"/>
    <mergeCell ref="B17:C17"/>
    <mergeCell ref="B18:C18"/>
    <mergeCell ref="B3:C3"/>
  </mergeCells>
  <pageMargins left="0.25" right="0.25" top="0.75" bottom="0.75" header="0.3" footer="0.3"/>
  <pageSetup paperSize="9" scale="58"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31C43B-AE7D-4C90-8EBD-7B810FAD5B72}">
  <dimension ref="A1:H17"/>
  <sheetViews>
    <sheetView showGridLines="0" workbookViewId="0">
      <selection activeCell="A2" sqref="A2:E2"/>
    </sheetView>
  </sheetViews>
  <sheetFormatPr defaultColWidth="8.75" defaultRowHeight="15" x14ac:dyDescent="0.2"/>
  <cols>
    <col min="1" max="1" width="28" style="18" customWidth="1"/>
    <col min="2" max="2" width="24.5" style="18" customWidth="1"/>
    <col min="3" max="3" width="27.875" style="18" customWidth="1"/>
    <col min="4" max="4" width="22" style="37" customWidth="1"/>
    <col min="5" max="5" width="26.625" style="37" customWidth="1"/>
    <col min="6" max="6" width="15.25" style="18" bestFit="1" customWidth="1"/>
    <col min="7" max="16384" width="8.75" style="18"/>
  </cols>
  <sheetData>
    <row r="1" spans="1:8" s="14" customFormat="1" ht="23.25" x14ac:dyDescent="0.2">
      <c r="A1" s="51" t="s">
        <v>15</v>
      </c>
      <c r="B1" s="51"/>
      <c r="C1" s="51"/>
      <c r="D1" s="52"/>
      <c r="E1" s="52"/>
      <c r="F1" s="13"/>
    </row>
    <row r="2" spans="1:8" s="14" customFormat="1" ht="56.25" customHeight="1" x14ac:dyDescent="0.2">
      <c r="A2" s="54" t="s">
        <v>25</v>
      </c>
      <c r="B2" s="55"/>
      <c r="C2" s="55"/>
      <c r="D2" s="55"/>
      <c r="E2" s="56"/>
      <c r="F2" s="15"/>
      <c r="H2" s="33">
        <f>(4000-3500)/300</f>
        <v>1.6666666666666667</v>
      </c>
    </row>
    <row r="3" spans="1:8" s="14" customFormat="1" ht="18.75" x14ac:dyDescent="0.2">
      <c r="A3" s="16" t="s">
        <v>12</v>
      </c>
      <c r="B3" s="50" t="s">
        <v>13</v>
      </c>
      <c r="C3" s="48"/>
      <c r="D3" s="17"/>
      <c r="E3" s="17"/>
      <c r="F3" s="15"/>
    </row>
    <row r="4" spans="1:8" ht="16.5" x14ac:dyDescent="0.2">
      <c r="A4" s="16" t="s">
        <v>8</v>
      </c>
      <c r="B4" s="50" t="s">
        <v>0</v>
      </c>
      <c r="C4" s="48"/>
      <c r="D4" s="53"/>
      <c r="E4" s="53"/>
    </row>
    <row r="5" spans="1:8" ht="16.5" x14ac:dyDescent="0.2">
      <c r="A5" s="16" t="s">
        <v>9</v>
      </c>
      <c r="B5" s="16" t="s">
        <v>10</v>
      </c>
      <c r="C5" s="32" t="s">
        <v>0</v>
      </c>
      <c r="D5" s="19" t="str">
        <f>IF(C5&gt;C6, "Prijsplafond eis wordt overschreden Inschrijver wordt uitgesloten", "")</f>
        <v>Prijsplafond eis wordt overschreden Inschrijver wordt uitgesloten</v>
      </c>
      <c r="E5" s="20"/>
    </row>
    <row r="6" spans="1:8" ht="16.5" hidden="1" x14ac:dyDescent="0.2">
      <c r="A6" s="21"/>
      <c r="B6" s="22" t="s">
        <v>1</v>
      </c>
      <c r="C6" s="23">
        <v>4000</v>
      </c>
      <c r="D6" s="1" t="s">
        <v>3</v>
      </c>
      <c r="E6" s="41"/>
    </row>
    <row r="7" spans="1:8" ht="16.5" x14ac:dyDescent="0.2">
      <c r="A7" s="16" t="s">
        <v>11</v>
      </c>
      <c r="B7" s="16" t="s">
        <v>5</v>
      </c>
      <c r="C7" s="16" t="s">
        <v>2</v>
      </c>
      <c r="D7" s="24"/>
      <c r="E7" s="41"/>
    </row>
    <row r="8" spans="1:8" ht="16.5" x14ac:dyDescent="0.2">
      <c r="A8" s="2">
        <v>4000</v>
      </c>
      <c r="B8" s="2">
        <v>3500</v>
      </c>
      <c r="C8" s="2" t="str">
        <f>C5</f>
        <v>[invullen]</v>
      </c>
      <c r="D8" s="25" t="str">
        <f>IF(C8&lt;B8,"250 Max aantal punten"," ")</f>
        <v xml:space="preserve"> </v>
      </c>
      <c r="E8" s="41"/>
    </row>
    <row r="9" spans="1:8" ht="16.5" hidden="1" x14ac:dyDescent="0.2">
      <c r="A9" s="3">
        <v>1</v>
      </c>
      <c r="B9" s="4">
        <f>B8/A8</f>
        <v>0.875</v>
      </c>
      <c r="C9" s="4" t="e">
        <f>+A9*C8/A8</f>
        <v>#VALUE!</v>
      </c>
      <c r="D9" s="5" t="s">
        <v>3</v>
      </c>
      <c r="E9" s="41"/>
    </row>
    <row r="10" spans="1:8" ht="16.5" hidden="1" x14ac:dyDescent="0.2">
      <c r="A10" s="6">
        <f>+A8-A8</f>
        <v>0</v>
      </c>
      <c r="B10" s="6">
        <f>+A8-B8</f>
        <v>500</v>
      </c>
      <c r="C10" s="7" t="e">
        <f>+A8-C8</f>
        <v>#VALUE!</v>
      </c>
      <c r="D10" s="5" t="s">
        <v>3</v>
      </c>
      <c r="E10" s="41"/>
    </row>
    <row r="11" spans="1:8" ht="16.5" hidden="1" x14ac:dyDescent="0.2">
      <c r="A11" s="8">
        <v>0</v>
      </c>
      <c r="B11" s="8">
        <v>1</v>
      </c>
      <c r="C11" s="9" t="e">
        <f>+(A10-C10)/(A10-B10)</f>
        <v>#VALUE!</v>
      </c>
      <c r="D11" s="5" t="s">
        <v>3</v>
      </c>
      <c r="E11" s="41"/>
    </row>
    <row r="12" spans="1:8" ht="16.5" hidden="1" x14ac:dyDescent="0.2">
      <c r="A12" s="10">
        <v>0</v>
      </c>
      <c r="B12" s="10">
        <v>300</v>
      </c>
      <c r="C12" s="11" t="e">
        <f>+B12*C10/B10</f>
        <v>#VALUE!</v>
      </c>
      <c r="D12" s="12" t="s">
        <v>3</v>
      </c>
      <c r="E12" s="41"/>
    </row>
    <row r="13" spans="1:8" ht="16.5" x14ac:dyDescent="0.2">
      <c r="A13" s="2" t="s">
        <v>6</v>
      </c>
      <c r="B13" s="2" t="s">
        <v>19</v>
      </c>
      <c r="C13" s="26">
        <f>IF(AND(C8&lt;=A8,C8&gt;=B8),C12,0)</f>
        <v>0</v>
      </c>
      <c r="D13" s="27" t="s">
        <v>4</v>
      </c>
      <c r="E13" s="41"/>
    </row>
    <row r="14" spans="1:8" ht="16.5" x14ac:dyDescent="0.2">
      <c r="A14" s="20"/>
      <c r="B14" s="20"/>
      <c r="C14" s="20"/>
      <c r="D14" s="41"/>
      <c r="E14" s="41"/>
    </row>
    <row r="16" spans="1:8" ht="16.5" x14ac:dyDescent="0.3">
      <c r="A16" s="45" t="s">
        <v>7</v>
      </c>
      <c r="B16" s="46"/>
    </row>
    <row r="17" spans="1:2" ht="66" customHeight="1" x14ac:dyDescent="0.3">
      <c r="A17" s="47" t="s">
        <v>21</v>
      </c>
      <c r="B17" s="47"/>
    </row>
  </sheetData>
  <sheetProtection algorithmName="SHA-512" hashValue="wPNe3mGKNrwoxyXOBl43mlXABABdixi2VzPTkVmgtqBtWHCj84i98QkOF9wZl0pOA1u/a2omrvaeeHcgE6vgtQ==" saltValue="Z6RnxvM/xqJJbtbqnTE0bw==" spinCount="100000" sheet="1" formatCells="0" formatColumns="0" formatRows="0" insertColumns="0" insertRows="0" insertHyperlinks="0" deleteColumns="0" deleteRows="0" sort="0" autoFilter="0" pivotTables="0"/>
  <protectedRanges>
    <protectedRange password="CCFD" sqref="B5" name="Purchase costs"/>
  </protectedRanges>
  <mergeCells count="7">
    <mergeCell ref="A16:B16"/>
    <mergeCell ref="A17:B17"/>
    <mergeCell ref="A1:E1"/>
    <mergeCell ref="A2:E2"/>
    <mergeCell ref="B3:C3"/>
    <mergeCell ref="B4:C4"/>
    <mergeCell ref="D4:E4"/>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5DD356-8827-4268-848F-16D0915E091F}">
  <dimension ref="A1:H17"/>
  <sheetViews>
    <sheetView showGridLines="0" workbookViewId="0">
      <selection activeCell="A2" sqref="A2:E2"/>
    </sheetView>
  </sheetViews>
  <sheetFormatPr defaultColWidth="8.75" defaultRowHeight="15" x14ac:dyDescent="0.2"/>
  <cols>
    <col min="1" max="1" width="28" style="18" customWidth="1"/>
    <col min="2" max="2" width="24.5" style="18" customWidth="1"/>
    <col min="3" max="3" width="27.875" style="18" customWidth="1"/>
    <col min="4" max="4" width="22" style="37" customWidth="1"/>
    <col min="5" max="5" width="26.625" style="37" customWidth="1"/>
    <col min="6" max="6" width="12.125" style="18" customWidth="1"/>
    <col min="7" max="16384" width="8.75" style="18"/>
  </cols>
  <sheetData>
    <row r="1" spans="1:8" s="14" customFormat="1" ht="23.25" x14ac:dyDescent="0.2">
      <c r="A1" s="51" t="s">
        <v>22</v>
      </c>
      <c r="B1" s="51"/>
      <c r="C1" s="51"/>
      <c r="D1" s="63"/>
      <c r="E1" s="63"/>
      <c r="F1" s="13"/>
    </row>
    <row r="2" spans="1:8" s="14" customFormat="1" ht="56.25" customHeight="1" x14ac:dyDescent="0.2">
      <c r="A2" s="54" t="s">
        <v>24</v>
      </c>
      <c r="B2" s="55"/>
      <c r="C2" s="55"/>
      <c r="D2" s="55"/>
      <c r="E2" s="56"/>
      <c r="F2" s="15"/>
      <c r="H2" s="33">
        <f>(2250-1800)/300</f>
        <v>1.5</v>
      </c>
    </row>
    <row r="3" spans="1:8" s="14" customFormat="1" ht="18.75" x14ac:dyDescent="0.2">
      <c r="A3" s="16" t="s">
        <v>12</v>
      </c>
      <c r="B3" s="50" t="s">
        <v>13</v>
      </c>
      <c r="C3" s="48"/>
      <c r="D3" s="17"/>
      <c r="E3" s="17"/>
      <c r="F3" s="15"/>
    </row>
    <row r="4" spans="1:8" ht="16.5" x14ac:dyDescent="0.2">
      <c r="A4" s="16" t="s">
        <v>8</v>
      </c>
      <c r="B4" s="50" t="s">
        <v>0</v>
      </c>
      <c r="C4" s="48"/>
      <c r="D4" s="53"/>
      <c r="E4" s="53"/>
    </row>
    <row r="5" spans="1:8" ht="16.5" x14ac:dyDescent="0.2">
      <c r="A5" s="16" t="s">
        <v>9</v>
      </c>
      <c r="B5" s="16" t="s">
        <v>10</v>
      </c>
      <c r="C5" s="32" t="s">
        <v>0</v>
      </c>
      <c r="D5" s="19" t="str">
        <f>IF(C5&gt;C6, "Prijsplafond eis wordt overschreden Inschrijver wordt uitgesloten", "")</f>
        <v>Prijsplafond eis wordt overschreden Inschrijver wordt uitgesloten</v>
      </c>
      <c r="E5" s="20"/>
    </row>
    <row r="6" spans="1:8" ht="16.5" hidden="1" x14ac:dyDescent="0.2">
      <c r="A6" s="21"/>
      <c r="B6" s="22" t="s">
        <v>1</v>
      </c>
      <c r="C6" s="23">
        <v>2250</v>
      </c>
      <c r="D6" s="1" t="s">
        <v>3</v>
      </c>
      <c r="E6" s="41"/>
    </row>
    <row r="7" spans="1:8" ht="16.5" x14ac:dyDescent="0.2">
      <c r="A7" s="16" t="s">
        <v>11</v>
      </c>
      <c r="B7" s="16" t="s">
        <v>5</v>
      </c>
      <c r="C7" s="16" t="s">
        <v>2</v>
      </c>
      <c r="D7" s="24"/>
      <c r="E7" s="41"/>
    </row>
    <row r="8" spans="1:8" ht="16.5" x14ac:dyDescent="0.2">
      <c r="A8" s="2">
        <v>2250</v>
      </c>
      <c r="B8" s="2">
        <v>1800</v>
      </c>
      <c r="C8" s="2" t="str">
        <f>C5</f>
        <v>[invullen]</v>
      </c>
      <c r="D8" s="25" t="str">
        <f>IF(C8&lt;B8,"250 Max aantal punten"," ")</f>
        <v xml:space="preserve"> </v>
      </c>
      <c r="E8" s="41"/>
    </row>
    <row r="9" spans="1:8" ht="16.5" hidden="1" x14ac:dyDescent="0.2">
      <c r="A9" s="3">
        <v>1</v>
      </c>
      <c r="B9" s="4">
        <f>B8/A8</f>
        <v>0.8</v>
      </c>
      <c r="C9" s="4" t="e">
        <f>+A9*C8/A8</f>
        <v>#VALUE!</v>
      </c>
      <c r="D9" s="5" t="s">
        <v>3</v>
      </c>
      <c r="E9" s="41"/>
    </row>
    <row r="10" spans="1:8" ht="16.5" hidden="1" x14ac:dyDescent="0.2">
      <c r="A10" s="6">
        <f>+A8-A8</f>
        <v>0</v>
      </c>
      <c r="B10" s="6">
        <f>+A8-B8</f>
        <v>450</v>
      </c>
      <c r="C10" s="7" t="e">
        <f>+A8-C8</f>
        <v>#VALUE!</v>
      </c>
      <c r="D10" s="5" t="s">
        <v>3</v>
      </c>
      <c r="E10" s="41"/>
    </row>
    <row r="11" spans="1:8" ht="16.5" hidden="1" x14ac:dyDescent="0.2">
      <c r="A11" s="8">
        <v>0</v>
      </c>
      <c r="B11" s="8">
        <v>1</v>
      </c>
      <c r="C11" s="9" t="e">
        <f>+(A10-C10)/(A10-B10)</f>
        <v>#VALUE!</v>
      </c>
      <c r="D11" s="5" t="s">
        <v>3</v>
      </c>
      <c r="E11" s="41"/>
    </row>
    <row r="12" spans="1:8" ht="16.5" hidden="1" x14ac:dyDescent="0.2">
      <c r="A12" s="10">
        <v>0</v>
      </c>
      <c r="B12" s="10">
        <v>300</v>
      </c>
      <c r="C12" s="11" t="e">
        <f>+B12*C10/B10</f>
        <v>#VALUE!</v>
      </c>
      <c r="D12" s="12" t="s">
        <v>3</v>
      </c>
      <c r="E12" s="41"/>
    </row>
    <row r="13" spans="1:8" ht="16.5" x14ac:dyDescent="0.2">
      <c r="A13" s="2" t="s">
        <v>6</v>
      </c>
      <c r="B13" s="2" t="s">
        <v>19</v>
      </c>
      <c r="C13" s="26">
        <f>IF(AND(C8&lt;=A8,C8&gt;=B8),C12,0)</f>
        <v>0</v>
      </c>
      <c r="D13" s="27" t="s">
        <v>4</v>
      </c>
      <c r="E13" s="41"/>
    </row>
    <row r="14" spans="1:8" ht="16.5" x14ac:dyDescent="0.2">
      <c r="A14" s="20"/>
      <c r="B14" s="20"/>
      <c r="C14" s="20"/>
      <c r="D14" s="41"/>
      <c r="E14" s="41"/>
    </row>
    <row r="16" spans="1:8" x14ac:dyDescent="0.25">
      <c r="A16" s="61" t="s">
        <v>7</v>
      </c>
      <c r="B16" s="62"/>
    </row>
    <row r="17" spans="1:2" ht="63.75" customHeight="1" x14ac:dyDescent="0.3">
      <c r="A17" s="47" t="s">
        <v>21</v>
      </c>
      <c r="B17" s="47"/>
    </row>
  </sheetData>
  <sheetProtection algorithmName="SHA-512" hashValue="s2V3SV3mlFdrhAyjzXBn3iemZC3aMf/AOcLS4pZtIZY7/Pp56sMNsMB+M3MwQ4FVj9TMaup1RBpa5DIf2FJBFw==" saltValue="yYz8RF95KspXUXiy9HPK/Q==" spinCount="100000" sheet="1" formatCells="0" formatColumns="0" formatRows="0" insertColumns="0" insertRows="0" insertHyperlinks="0" deleteColumns="0" deleteRows="0" sort="0" autoFilter="0" pivotTables="0"/>
  <protectedRanges>
    <protectedRange password="CCFD" sqref="B5" name="Purchase costs"/>
  </protectedRanges>
  <mergeCells count="7">
    <mergeCell ref="A16:B16"/>
    <mergeCell ref="A17:B17"/>
    <mergeCell ref="A1:E1"/>
    <mergeCell ref="A2:E2"/>
    <mergeCell ref="B3:C3"/>
    <mergeCell ref="B4:C4"/>
    <mergeCell ref="D4:E4"/>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A4DEBD-BCBC-4290-BC8F-EAB9238A0335}">
  <dimension ref="A1:H29"/>
  <sheetViews>
    <sheetView showGridLines="0" workbookViewId="0">
      <selection activeCell="B8" sqref="B8"/>
    </sheetView>
  </sheetViews>
  <sheetFormatPr defaultColWidth="8.75" defaultRowHeight="15" x14ac:dyDescent="0.2"/>
  <cols>
    <col min="1" max="1" width="28" style="18" customWidth="1"/>
    <col min="2" max="2" width="24.5" style="18" customWidth="1"/>
    <col min="3" max="3" width="27.875" style="18" customWidth="1"/>
    <col min="4" max="4" width="22" style="37" customWidth="1"/>
    <col min="5" max="5" width="15.25" style="37" customWidth="1"/>
    <col min="6" max="6" width="14.625" style="18" customWidth="1"/>
    <col min="7" max="7" width="35.875" style="18" customWidth="1"/>
    <col min="8" max="16384" width="8.75" style="18"/>
  </cols>
  <sheetData>
    <row r="1" spans="1:8" s="14" customFormat="1" ht="23.25" x14ac:dyDescent="0.2">
      <c r="A1" s="51" t="s">
        <v>16</v>
      </c>
      <c r="B1" s="51"/>
      <c r="C1" s="51"/>
      <c r="D1" s="52"/>
      <c r="E1" s="52"/>
      <c r="F1" s="13"/>
    </row>
    <row r="2" spans="1:8" s="14" customFormat="1" ht="56.25" customHeight="1" x14ac:dyDescent="0.2">
      <c r="A2" s="54" t="s">
        <v>26</v>
      </c>
      <c r="B2" s="55"/>
      <c r="C2" s="55"/>
      <c r="D2" s="55"/>
      <c r="E2" s="56"/>
      <c r="F2" s="15"/>
      <c r="H2" s="33">
        <f>(1100-850)/300</f>
        <v>0.83333333333333337</v>
      </c>
    </row>
    <row r="3" spans="1:8" s="14" customFormat="1" ht="18.75" x14ac:dyDescent="0.2">
      <c r="A3" s="16" t="s">
        <v>12</v>
      </c>
      <c r="B3" s="50" t="s">
        <v>13</v>
      </c>
      <c r="C3" s="48"/>
      <c r="D3" s="17"/>
      <c r="E3" s="17"/>
      <c r="F3" s="15"/>
      <c r="H3" s="34"/>
    </row>
    <row r="4" spans="1:8" ht="16.5" x14ac:dyDescent="0.2">
      <c r="A4" s="16" t="s">
        <v>8</v>
      </c>
      <c r="B4" s="50" t="s">
        <v>0</v>
      </c>
      <c r="C4" s="48"/>
      <c r="D4" s="53"/>
      <c r="E4" s="53"/>
      <c r="H4" s="35"/>
    </row>
    <row r="5" spans="1:8" ht="16.5" x14ac:dyDescent="0.2">
      <c r="A5" s="16" t="s">
        <v>9</v>
      </c>
      <c r="B5" s="16" t="s">
        <v>10</v>
      </c>
      <c r="C5" s="32" t="s">
        <v>33</v>
      </c>
      <c r="D5" s="19" t="str">
        <f>IF(C5&gt;C6, "Prijsplafond eis wordt overschreden Inschrijver wordt uitgesloten", "")</f>
        <v>Prijsplafond eis wordt overschreden Inschrijver wordt uitgesloten</v>
      </c>
      <c r="E5" s="20"/>
      <c r="H5" s="35"/>
    </row>
    <row r="6" spans="1:8" ht="16.5" hidden="1" x14ac:dyDescent="0.2">
      <c r="A6" s="21"/>
      <c r="B6" s="22" t="s">
        <v>1</v>
      </c>
      <c r="C6" s="23">
        <v>1100</v>
      </c>
      <c r="D6" s="1" t="s">
        <v>3</v>
      </c>
      <c r="E6" s="41"/>
      <c r="H6" s="35"/>
    </row>
    <row r="7" spans="1:8" ht="16.5" x14ac:dyDescent="0.2">
      <c r="A7" s="16" t="s">
        <v>11</v>
      </c>
      <c r="B7" s="16" t="s">
        <v>5</v>
      </c>
      <c r="C7" s="16" t="s">
        <v>2</v>
      </c>
      <c r="D7" s="24"/>
      <c r="E7" s="41"/>
      <c r="H7" s="35"/>
    </row>
    <row r="8" spans="1:8" ht="16.5" x14ac:dyDescent="0.2">
      <c r="A8" s="2">
        <v>1100</v>
      </c>
      <c r="B8" s="2">
        <v>850</v>
      </c>
      <c r="C8" s="2" t="str">
        <f>C5</f>
        <v>[Invullen]</v>
      </c>
      <c r="D8" s="25" t="str">
        <f>IF(C8&lt;B8,"250 Max aantal punten"," ")</f>
        <v xml:space="preserve"> </v>
      </c>
      <c r="E8" s="41"/>
      <c r="H8" s="35"/>
    </row>
    <row r="9" spans="1:8" ht="16.5" hidden="1" x14ac:dyDescent="0.2">
      <c r="A9" s="3">
        <v>1</v>
      </c>
      <c r="B9" s="4">
        <f>B8/A8</f>
        <v>0.77272727272727271</v>
      </c>
      <c r="C9" s="4" t="e">
        <f>+A9*C8/A8</f>
        <v>#VALUE!</v>
      </c>
      <c r="D9" s="5" t="s">
        <v>3</v>
      </c>
      <c r="E9" s="41"/>
      <c r="H9" s="35"/>
    </row>
    <row r="10" spans="1:8" ht="16.5" hidden="1" x14ac:dyDescent="0.2">
      <c r="A10" s="6">
        <f>+A8-A8</f>
        <v>0</v>
      </c>
      <c r="B10" s="6">
        <f>+A8-B8</f>
        <v>250</v>
      </c>
      <c r="C10" s="7" t="e">
        <f>+A8-C8</f>
        <v>#VALUE!</v>
      </c>
      <c r="D10" s="5" t="s">
        <v>3</v>
      </c>
      <c r="E10" s="41"/>
      <c r="H10" s="35"/>
    </row>
    <row r="11" spans="1:8" ht="16.5" hidden="1" x14ac:dyDescent="0.2">
      <c r="A11" s="8">
        <v>0</v>
      </c>
      <c r="B11" s="8">
        <v>1</v>
      </c>
      <c r="C11" s="9" t="e">
        <f>+(A10-C10)/(A10-B10)</f>
        <v>#VALUE!</v>
      </c>
      <c r="D11" s="5" t="s">
        <v>3</v>
      </c>
      <c r="E11" s="41"/>
      <c r="H11" s="35"/>
    </row>
    <row r="12" spans="1:8" ht="16.5" hidden="1" x14ac:dyDescent="0.2">
      <c r="A12" s="10">
        <v>0</v>
      </c>
      <c r="B12" s="10">
        <v>300</v>
      </c>
      <c r="C12" s="11" t="e">
        <f>+B12*C10/B10</f>
        <v>#VALUE!</v>
      </c>
      <c r="D12" s="12" t="s">
        <v>3</v>
      </c>
      <c r="E12" s="41"/>
      <c r="H12" s="35"/>
    </row>
    <row r="13" spans="1:8" ht="16.5" x14ac:dyDescent="0.2">
      <c r="A13" s="2" t="s">
        <v>6</v>
      </c>
      <c r="B13" s="2" t="s">
        <v>19</v>
      </c>
      <c r="C13" s="26">
        <f>IF(AND(C8&lt;=A8,C8&gt;=B8),C12,0)</f>
        <v>0</v>
      </c>
      <c r="D13" s="27" t="s">
        <v>4</v>
      </c>
      <c r="E13" s="41"/>
      <c r="H13" s="35"/>
    </row>
    <row r="14" spans="1:8" ht="16.5" x14ac:dyDescent="0.2">
      <c r="D14" s="18"/>
      <c r="E14" s="41"/>
      <c r="H14" s="35"/>
    </row>
    <row r="15" spans="1:8" ht="64.5" customHeight="1" x14ac:dyDescent="0.2">
      <c r="A15" s="54" t="s">
        <v>29</v>
      </c>
      <c r="B15" s="55"/>
      <c r="C15" s="55"/>
      <c r="D15" s="55"/>
      <c r="E15" s="56"/>
      <c r="G15" s="28"/>
      <c r="H15" s="36">
        <f>(2000-1400)/300</f>
        <v>2</v>
      </c>
    </row>
    <row r="16" spans="1:8" ht="16.5" x14ac:dyDescent="0.2">
      <c r="A16" s="16" t="s">
        <v>12</v>
      </c>
      <c r="B16" s="50" t="s">
        <v>13</v>
      </c>
      <c r="C16" s="48"/>
      <c r="D16" s="17"/>
      <c r="E16" s="17"/>
    </row>
    <row r="17" spans="1:8" ht="16.5" x14ac:dyDescent="0.2">
      <c r="A17" s="16" t="s">
        <v>8</v>
      </c>
      <c r="B17" s="50" t="s">
        <v>0</v>
      </c>
      <c r="C17" s="48"/>
      <c r="D17" s="53"/>
      <c r="E17" s="53"/>
    </row>
    <row r="18" spans="1:8" ht="16.5" x14ac:dyDescent="0.2">
      <c r="A18" s="16" t="s">
        <v>9</v>
      </c>
      <c r="B18" s="16" t="s">
        <v>10</v>
      </c>
      <c r="C18" s="32" t="s">
        <v>0</v>
      </c>
      <c r="D18" s="19" t="str">
        <f>IF(C18&gt;C19, "Prijsplafond eis wordt overschreden Inschrijver wordt uitgesloten", "")</f>
        <v>Prijsplafond eis wordt overschreden Inschrijver wordt uitgesloten</v>
      </c>
      <c r="E18" s="20"/>
    </row>
    <row r="19" spans="1:8" ht="16.5" hidden="1" x14ac:dyDescent="0.2">
      <c r="A19" s="21"/>
      <c r="B19" s="22" t="s">
        <v>1</v>
      </c>
      <c r="C19" s="29">
        <v>2000</v>
      </c>
      <c r="D19" s="1" t="s">
        <v>3</v>
      </c>
      <c r="E19" s="41"/>
    </row>
    <row r="20" spans="1:8" ht="16.5" x14ac:dyDescent="0.2">
      <c r="A20" s="16" t="s">
        <v>11</v>
      </c>
      <c r="B20" s="16" t="s">
        <v>5</v>
      </c>
      <c r="C20" s="16" t="s">
        <v>2</v>
      </c>
      <c r="D20" s="24"/>
      <c r="E20" s="41"/>
    </row>
    <row r="21" spans="1:8" ht="16.5" x14ac:dyDescent="0.2">
      <c r="A21" s="2">
        <v>2000</v>
      </c>
      <c r="B21" s="2">
        <v>1400</v>
      </c>
      <c r="C21" s="2" t="str">
        <f>C18</f>
        <v>[invullen]</v>
      </c>
      <c r="D21" s="25" t="str">
        <f>IF(C21&lt;B21,"250 Max aantal punten"," ")</f>
        <v xml:space="preserve"> </v>
      </c>
      <c r="E21" s="41"/>
    </row>
    <row r="22" spans="1:8" ht="16.5" hidden="1" x14ac:dyDescent="0.2">
      <c r="A22" s="3">
        <v>1</v>
      </c>
      <c r="B22" s="4">
        <f>B21/A21</f>
        <v>0.7</v>
      </c>
      <c r="C22" s="4" t="e">
        <f>+A22*C21/A21</f>
        <v>#VALUE!</v>
      </c>
      <c r="D22" s="5" t="s">
        <v>3</v>
      </c>
      <c r="E22" s="41"/>
    </row>
    <row r="23" spans="1:8" ht="16.5" hidden="1" x14ac:dyDescent="0.2">
      <c r="A23" s="6">
        <f>+A21-A21</f>
        <v>0</v>
      </c>
      <c r="B23" s="6">
        <f>+A21-B21</f>
        <v>600</v>
      </c>
      <c r="C23" s="7" t="e">
        <f>+A21-C21</f>
        <v>#VALUE!</v>
      </c>
      <c r="D23" s="5" t="s">
        <v>3</v>
      </c>
      <c r="E23" s="41"/>
    </row>
    <row r="24" spans="1:8" ht="16.5" hidden="1" x14ac:dyDescent="0.2">
      <c r="A24" s="8">
        <v>0</v>
      </c>
      <c r="B24" s="8">
        <v>1</v>
      </c>
      <c r="C24" s="9" t="e">
        <f>+(A23-C23)/(A23-B23)</f>
        <v>#VALUE!</v>
      </c>
      <c r="D24" s="5" t="s">
        <v>3</v>
      </c>
      <c r="E24" s="41"/>
    </row>
    <row r="25" spans="1:8" ht="16.5" hidden="1" x14ac:dyDescent="0.2">
      <c r="A25" s="10">
        <v>0</v>
      </c>
      <c r="B25" s="10">
        <v>300</v>
      </c>
      <c r="C25" s="11" t="e">
        <f>+B25*C23/B23</f>
        <v>#VALUE!</v>
      </c>
      <c r="D25" s="12" t="s">
        <v>3</v>
      </c>
      <c r="E25" s="41"/>
    </row>
    <row r="26" spans="1:8" ht="33" x14ac:dyDescent="0.2">
      <c r="A26" s="2" t="s">
        <v>6</v>
      </c>
      <c r="B26" s="2" t="s">
        <v>30</v>
      </c>
      <c r="C26" s="26">
        <f>IF(AND(C21&lt;=A21,C21&gt;=B21),C25,0)</f>
        <v>0</v>
      </c>
      <c r="D26" s="27" t="s">
        <v>4</v>
      </c>
      <c r="E26" s="41"/>
      <c r="F26" s="26">
        <f>(C13*0.75)+(C26*0.25)</f>
        <v>0</v>
      </c>
      <c r="G26" s="27" t="s">
        <v>18</v>
      </c>
    </row>
    <row r="27" spans="1:8" ht="16.5" x14ac:dyDescent="0.2">
      <c r="A27" s="30"/>
      <c r="B27" s="30"/>
      <c r="C27" s="30"/>
      <c r="D27" s="31"/>
      <c r="E27" s="31"/>
      <c r="F27" s="30"/>
      <c r="G27" s="27" t="s">
        <v>31</v>
      </c>
      <c r="H27" s="30"/>
    </row>
    <row r="28" spans="1:8" ht="16.5" x14ac:dyDescent="0.3">
      <c r="A28" s="45" t="s">
        <v>7</v>
      </c>
      <c r="B28" s="46"/>
    </row>
    <row r="29" spans="1:8" ht="63" customHeight="1" x14ac:dyDescent="0.3">
      <c r="A29" s="47" t="s">
        <v>21</v>
      </c>
      <c r="B29" s="47"/>
    </row>
  </sheetData>
  <sheetProtection algorithmName="SHA-512" hashValue="ZqiNNlZGnTinxG/VwbF1nJyYgPBYV9LhfwsL5TEDlexINfwWC6g6D4rHaUTBU6kCvUToT5dLEUMklKwAfbIE/g==" saltValue="2GatuWfjWbtwk4BCurp3Jw==" spinCount="100000" sheet="1" formatCells="0" formatColumns="0" formatRows="0" insertColumns="0" insertRows="0" insertHyperlinks="0" deleteColumns="0" deleteRows="0" sort="0" autoFilter="0" pivotTables="0"/>
  <protectedRanges>
    <protectedRange password="CCFD" sqref="B5 B18" name="Purchase costs"/>
  </protectedRanges>
  <mergeCells count="11">
    <mergeCell ref="A1:E1"/>
    <mergeCell ref="A2:E2"/>
    <mergeCell ref="B3:C3"/>
    <mergeCell ref="B4:C4"/>
    <mergeCell ref="D4:E4"/>
    <mergeCell ref="A28:B28"/>
    <mergeCell ref="A29:B29"/>
    <mergeCell ref="A15:E15"/>
    <mergeCell ref="B16:C16"/>
    <mergeCell ref="B17:C17"/>
    <mergeCell ref="D17:E17"/>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B890DB-D9B6-4E22-8C48-DF674AFC771F}">
  <dimension ref="A1:H17"/>
  <sheetViews>
    <sheetView showGridLines="0" workbookViewId="0">
      <selection activeCell="C17" sqref="C17"/>
    </sheetView>
  </sheetViews>
  <sheetFormatPr defaultColWidth="8.75" defaultRowHeight="15" x14ac:dyDescent="0.2"/>
  <cols>
    <col min="1" max="1" width="28" style="18" customWidth="1"/>
    <col min="2" max="2" width="24.5" style="18" customWidth="1"/>
    <col min="3" max="3" width="27.875" style="18" customWidth="1"/>
    <col min="4" max="4" width="22" style="37" customWidth="1"/>
    <col min="5" max="5" width="26.625" style="37" customWidth="1"/>
    <col min="6" max="6" width="11.625" style="18" customWidth="1"/>
    <col min="7" max="16384" width="8.75" style="18"/>
  </cols>
  <sheetData>
    <row r="1" spans="1:8" s="14" customFormat="1" ht="23.25" x14ac:dyDescent="0.2">
      <c r="A1" s="51" t="s">
        <v>23</v>
      </c>
      <c r="B1" s="51"/>
      <c r="C1" s="51"/>
      <c r="D1" s="52"/>
      <c r="E1" s="52"/>
      <c r="F1" s="13"/>
    </row>
    <row r="2" spans="1:8" s="14" customFormat="1" ht="56.25" customHeight="1" x14ac:dyDescent="0.2">
      <c r="A2" s="54" t="s">
        <v>27</v>
      </c>
      <c r="B2" s="55"/>
      <c r="C2" s="55"/>
      <c r="D2" s="55"/>
      <c r="E2" s="56"/>
      <c r="F2" s="15"/>
      <c r="H2" s="33">
        <f>(700-450)/300</f>
        <v>0.83333333333333337</v>
      </c>
    </row>
    <row r="3" spans="1:8" s="14" customFormat="1" ht="18.75" x14ac:dyDescent="0.2">
      <c r="A3" s="16" t="s">
        <v>12</v>
      </c>
      <c r="B3" s="50" t="s">
        <v>13</v>
      </c>
      <c r="C3" s="48"/>
      <c r="D3" s="17"/>
      <c r="E3" s="17"/>
      <c r="F3" s="15"/>
    </row>
    <row r="4" spans="1:8" ht="16.5" x14ac:dyDescent="0.2">
      <c r="A4" s="16" t="s">
        <v>8</v>
      </c>
      <c r="B4" s="50" t="s">
        <v>0</v>
      </c>
      <c r="C4" s="48"/>
      <c r="D4" s="53"/>
      <c r="E4" s="53"/>
    </row>
    <row r="5" spans="1:8" ht="16.5" x14ac:dyDescent="0.2">
      <c r="A5" s="16" t="s">
        <v>9</v>
      </c>
      <c r="B5" s="16" t="s">
        <v>10</v>
      </c>
      <c r="C5" s="40" t="s">
        <v>0</v>
      </c>
      <c r="D5" s="19" t="str">
        <f>IF(C5&gt;C6, "Prijsplafond eis wordt overschreden Inschrijver wordt uitgesloten", "")</f>
        <v>Prijsplafond eis wordt overschreden Inschrijver wordt uitgesloten</v>
      </c>
      <c r="E5" s="20"/>
    </row>
    <row r="6" spans="1:8" ht="16.5" hidden="1" x14ac:dyDescent="0.2">
      <c r="A6" s="21"/>
      <c r="B6" s="22" t="s">
        <v>1</v>
      </c>
      <c r="C6" s="23">
        <v>700</v>
      </c>
      <c r="D6" s="1" t="s">
        <v>3</v>
      </c>
      <c r="E6" s="41"/>
    </row>
    <row r="7" spans="1:8" ht="16.5" x14ac:dyDescent="0.2">
      <c r="A7" s="16" t="s">
        <v>11</v>
      </c>
      <c r="B7" s="16" t="s">
        <v>5</v>
      </c>
      <c r="C7" s="16" t="s">
        <v>2</v>
      </c>
      <c r="D7" s="24"/>
      <c r="E7" s="41"/>
    </row>
    <row r="8" spans="1:8" ht="16.5" x14ac:dyDescent="0.2">
      <c r="A8" s="2">
        <v>700</v>
      </c>
      <c r="B8" s="2">
        <v>450</v>
      </c>
      <c r="C8" s="2" t="str">
        <f>C5</f>
        <v>[invullen]</v>
      </c>
      <c r="D8" s="25" t="str">
        <f>IF(C8&lt;B8,"250 Max aantal punten"," ")</f>
        <v xml:space="preserve"> </v>
      </c>
      <c r="E8" s="41"/>
    </row>
    <row r="9" spans="1:8" ht="16.5" hidden="1" x14ac:dyDescent="0.2">
      <c r="A9" s="3">
        <v>1</v>
      </c>
      <c r="B9" s="4">
        <f>B8/A8</f>
        <v>0.6428571428571429</v>
      </c>
      <c r="C9" s="4" t="e">
        <f>+A9*C8/A8</f>
        <v>#VALUE!</v>
      </c>
      <c r="D9" s="5" t="s">
        <v>3</v>
      </c>
      <c r="E9" s="41"/>
    </row>
    <row r="10" spans="1:8" ht="16.5" hidden="1" x14ac:dyDescent="0.2">
      <c r="A10" s="6">
        <f>+A8-A8</f>
        <v>0</v>
      </c>
      <c r="B10" s="6">
        <f>+A8-B8</f>
        <v>250</v>
      </c>
      <c r="C10" s="7" t="e">
        <f>+A8-C8</f>
        <v>#VALUE!</v>
      </c>
      <c r="D10" s="5" t="s">
        <v>3</v>
      </c>
      <c r="E10" s="41"/>
    </row>
    <row r="11" spans="1:8" ht="16.5" hidden="1" x14ac:dyDescent="0.2">
      <c r="A11" s="8">
        <v>0</v>
      </c>
      <c r="B11" s="8">
        <v>1</v>
      </c>
      <c r="C11" s="9" t="e">
        <f>+(A10-C10)/(A10-B10)</f>
        <v>#VALUE!</v>
      </c>
      <c r="D11" s="5" t="s">
        <v>3</v>
      </c>
      <c r="E11" s="41"/>
    </row>
    <row r="12" spans="1:8" ht="16.5" hidden="1" x14ac:dyDescent="0.2">
      <c r="A12" s="10">
        <v>0</v>
      </c>
      <c r="B12" s="10">
        <v>300</v>
      </c>
      <c r="C12" s="11" t="e">
        <f>+B12*C10/B10</f>
        <v>#VALUE!</v>
      </c>
      <c r="D12" s="12" t="s">
        <v>3</v>
      </c>
      <c r="E12" s="41"/>
    </row>
    <row r="13" spans="1:8" ht="16.5" x14ac:dyDescent="0.2">
      <c r="A13" s="2" t="s">
        <v>6</v>
      </c>
      <c r="B13" s="2" t="s">
        <v>19</v>
      </c>
      <c r="C13" s="26">
        <f>IF(AND(C8&lt;=A8,C8&gt;=B8),C12,0)</f>
        <v>0</v>
      </c>
      <c r="D13" s="27" t="s">
        <v>4</v>
      </c>
      <c r="E13" s="41"/>
    </row>
    <row r="14" spans="1:8" ht="16.5" x14ac:dyDescent="0.2">
      <c r="A14" s="20"/>
      <c r="B14" s="20"/>
      <c r="C14" s="20"/>
      <c r="D14" s="41"/>
      <c r="E14" s="41"/>
    </row>
    <row r="16" spans="1:8" ht="16.5" x14ac:dyDescent="0.3">
      <c r="A16" s="45" t="s">
        <v>7</v>
      </c>
      <c r="B16" s="46"/>
    </row>
    <row r="17" spans="1:2" ht="63.75" customHeight="1" x14ac:dyDescent="0.3">
      <c r="A17" s="47" t="s">
        <v>21</v>
      </c>
      <c r="B17" s="47"/>
    </row>
  </sheetData>
  <sheetProtection algorithmName="SHA-512" hashValue="bqWEBVZtelnWKiPWwFvStHQG8Ibeqb0CSde7pPDdZ+tVyISWD+GG6fmfT1mzuuYTEn9N4dOGBIoma5UCPaBYpw==" saltValue="3ZPEeVXxsxmpXtKzs7LuCQ==" spinCount="100000" sheet="1" formatCells="0" formatColumns="0" formatRows="0" insertColumns="0" insertRows="0" insertHyperlinks="0" deleteColumns="0" deleteRows="0" sort="0" autoFilter="0" pivotTables="0"/>
  <protectedRanges>
    <protectedRange password="CCFD" sqref="B5" name="Purchase costs_2"/>
  </protectedRanges>
  <mergeCells count="7">
    <mergeCell ref="A16:B16"/>
    <mergeCell ref="A17:B17"/>
    <mergeCell ref="A1:E1"/>
    <mergeCell ref="A2:E2"/>
    <mergeCell ref="B3:C3"/>
    <mergeCell ref="B4:C4"/>
    <mergeCell ref="D4:E4"/>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dimension ref="A1"/>
  <sheetViews>
    <sheetView workbookViewId="0">
      <selection activeCell="D9" sqref="D9"/>
    </sheetView>
  </sheetViews>
  <sheetFormatPr defaultRowHeight="14.25" x14ac:dyDescent="0.2"/>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7588DB33367F34096916AF9F2284C87" ma:contentTypeVersion="13" ma:contentTypeDescription="Een nieuw document maken." ma:contentTypeScope="" ma:versionID="0a5f7e120919fea236b6712526e34aa2">
  <xsd:schema xmlns:xsd="http://www.w3.org/2001/XMLSchema" xmlns:xs="http://www.w3.org/2001/XMLSchema" xmlns:p="http://schemas.microsoft.com/office/2006/metadata/properties" xmlns:ns2="0cbdc75d-26c8-4022-ab25-86a3314d411c" xmlns:ns3="d6f54209-6e88-4c16-8c43-f20db16bb932" targetNamespace="http://schemas.microsoft.com/office/2006/metadata/properties" ma:root="true" ma:fieldsID="71784f90534ce95b3f5161cd8bcdb006" ns2:_="" ns3:_="">
    <xsd:import namespace="0cbdc75d-26c8-4022-ab25-86a3314d411c"/>
    <xsd:import namespace="d6f54209-6e88-4c16-8c43-f20db16bb932"/>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bdc75d-26c8-4022-ab25-86a3314d41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lcf76f155ced4ddcb4097134ff3c332f" ma:index="15" nillable="true" ma:taxonomy="true" ma:internalName="lcf76f155ced4ddcb4097134ff3c332f" ma:taxonomyFieldName="MediaServiceImageTags" ma:displayName="Afbeeldingtags" ma:readOnly="false" ma:fieldId="{5cf76f15-5ced-4ddc-b409-7134ff3c332f}" ma:taxonomyMulti="true" ma:sspId="296240b3-82fb-446b-a13e-4fc46c6b6567"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6f54209-6e88-4c16-8c43-f20db16bb932"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element name="TaxCatchAll" ma:index="16" nillable="true" ma:displayName="Taxonomy Catch All Column" ma:hidden="true" ma:list="{5c0df2d5-6099-4428-bf54-f8db15c8f242}" ma:internalName="TaxCatchAll" ma:showField="CatchAllData" ma:web="d6f54209-6e88-4c16-8c43-f20db16bb93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0cbdc75d-26c8-4022-ab25-86a3314d411c">
      <Terms xmlns="http://schemas.microsoft.com/office/infopath/2007/PartnerControls"/>
    </lcf76f155ced4ddcb4097134ff3c332f>
    <TaxCatchAll xmlns="d6f54209-6e88-4c16-8c43-f20db16bb932" xsi:nil="true"/>
  </documentManagement>
</p:properties>
</file>

<file path=customXml/itemProps1.xml><?xml version="1.0" encoding="utf-8"?>
<ds:datastoreItem xmlns:ds="http://schemas.openxmlformats.org/officeDocument/2006/customXml" ds:itemID="{F94730FC-04D0-4A82-8446-EFA76C82799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bdc75d-26c8-4022-ab25-86a3314d411c"/>
    <ds:schemaRef ds:uri="d6f54209-6e88-4c16-8c43-f20db16bb93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0268372-CD4B-4C48-A805-99FD19795BD3}">
  <ds:schemaRefs>
    <ds:schemaRef ds:uri="http://schemas.microsoft.com/sharepoint/v3/contenttype/forms"/>
  </ds:schemaRefs>
</ds:datastoreItem>
</file>

<file path=customXml/itemProps3.xml><?xml version="1.0" encoding="utf-8"?>
<ds:datastoreItem xmlns:ds="http://schemas.openxmlformats.org/officeDocument/2006/customXml" ds:itemID="{F9BFD3A2-763D-4819-B429-BEEA57E89D42}">
  <ds:schemaRefs>
    <ds:schemaRef ds:uri="http://schemas.microsoft.com/office/2006/metadata/properties"/>
    <ds:schemaRef ds:uri="http://schemas.microsoft.com/office/infopath/2007/PartnerControls"/>
    <ds:schemaRef ds:uri="0cbdc75d-26c8-4022-ab25-86a3314d411c"/>
    <ds:schemaRef ds:uri="d6f54209-6e88-4c16-8c43-f20db16bb932"/>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7</vt:i4>
      </vt:variant>
      <vt:variant>
        <vt:lpstr>Benoemde bereiken</vt:lpstr>
      </vt:variant>
      <vt:variant>
        <vt:i4>1</vt:i4>
      </vt:variant>
    </vt:vector>
  </HeadingPairs>
  <TitlesOfParts>
    <vt:vector size="8" baseType="lpstr">
      <vt:lpstr>Invulinstructie Prijsopgaveform</vt:lpstr>
      <vt:lpstr>Perceel 1</vt:lpstr>
      <vt:lpstr>Perceel 2</vt:lpstr>
      <vt:lpstr>Perceel 3</vt:lpstr>
      <vt:lpstr>Perceel 4</vt:lpstr>
      <vt:lpstr>Perceel 5</vt:lpstr>
      <vt:lpstr>Sheet1</vt:lpstr>
      <vt:lpstr>'Perceel 1'!Afdrukbereik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Total Cost of Ownership - Quick Calculator</dc:title>
  <dc:subject/>
  <dc:creator/>
  <cp:keywords/>
  <dc:description/>
  <cp:lastModifiedBy/>
  <cp:revision/>
  <dcterms:created xsi:type="dcterms:W3CDTF">2017-12-06T20:38:40Z</dcterms:created>
  <dcterms:modified xsi:type="dcterms:W3CDTF">2026-07-03T11:56:06Z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0x010100F7588DB33367F34096916AF9F2284C87</vt:lpwstr>
  </property>
</Properties>
</file>