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showInkAnnotation="0" codeName="ThisWorkbook" defaultThemeVersion="166925"/>
  <mc:AlternateContent xmlns:mc="http://schemas.openxmlformats.org/markup-compatibility/2006">
    <mc:Choice Requires="x15">
      <x15ac:absPath xmlns:x15ac="http://schemas.microsoft.com/office/spreadsheetml/2010/11/ac" url="c:\Users\SusanneM\OneDrive - Gemeente Helmond\Desktop\VE-subsidie 2026\"/>
    </mc:Choice>
  </mc:AlternateContent>
  <xr:revisionPtr revIDLastSave="0" documentId="13_ncr:1_{405F2B7D-2A5E-499F-839F-221CF4CE7C0F}" xr6:coauthVersionLast="47" xr6:coauthVersionMax="47" xr10:uidLastSave="{00000000-0000-0000-0000-000000000000}"/>
  <bookViews>
    <workbookView xWindow="-120" yWindow="-120" windowWidth="29040" windowHeight="15720" tabRatio="478" xr2:uid="{00000000-000D-0000-FFFF-FFFF00000000}"/>
  </bookViews>
  <sheets>
    <sheet name="Aanvraag kindgebonden subsidie" sheetId="10" r:id="rId1"/>
    <sheet name="Details subsidie" sheetId="9" r:id="rId2"/>
  </sheets>
  <definedNames>
    <definedName name="_xlnm.Print_Area" localSheetId="0">'Aanvraag kindgebonden subsidie'!$B$2:$U$50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3" i="10" l="1"/>
  <c r="P36" i="10"/>
  <c r="L36" i="10"/>
  <c r="G20" i="10" l="1"/>
  <c r="R14" i="10"/>
  <c r="R15" i="10"/>
  <c r="R16" i="10"/>
  <c r="R17" i="10"/>
  <c r="R18" i="10"/>
  <c r="R19" i="10"/>
  <c r="R20" i="10"/>
  <c r="R21" i="10"/>
  <c r="R22" i="10"/>
  <c r="R23" i="10"/>
  <c r="R24" i="10"/>
  <c r="R25" i="10"/>
  <c r="R26" i="10"/>
  <c r="R27" i="10"/>
  <c r="R28" i="10"/>
  <c r="R29" i="10"/>
  <c r="R30" i="10"/>
  <c r="R31" i="10"/>
  <c r="R32" i="10"/>
  <c r="R33" i="10"/>
  <c r="R34" i="10"/>
  <c r="R35" i="10"/>
  <c r="R13" i="10" l="1"/>
  <c r="D8" i="9"/>
  <c r="V6" i="10"/>
  <c r="V10" i="10" s="1"/>
  <c r="H15" i="9"/>
  <c r="O15" i="10" l="1"/>
  <c r="O23" i="10"/>
  <c r="O31" i="10"/>
  <c r="O16" i="10"/>
  <c r="O24" i="10"/>
  <c r="O32" i="10"/>
  <c r="O26" i="10"/>
  <c r="O19" i="10"/>
  <c r="O27" i="10"/>
  <c r="O35" i="10"/>
  <c r="O28" i="10"/>
  <c r="O21" i="10"/>
  <c r="O22" i="10"/>
  <c r="O17" i="10"/>
  <c r="O25" i="10"/>
  <c r="O33" i="10"/>
  <c r="O18" i="10"/>
  <c r="O34" i="10"/>
  <c r="O20" i="10"/>
  <c r="O13" i="10"/>
  <c r="O29" i="10"/>
  <c r="O14" i="10"/>
  <c r="O30" i="10"/>
  <c r="S14" i="10"/>
  <c r="S22" i="10"/>
  <c r="S30" i="10"/>
  <c r="S26" i="10"/>
  <c r="S29" i="10"/>
  <c r="S15" i="10"/>
  <c r="S23" i="10"/>
  <c r="S31" i="10"/>
  <c r="S33" i="10"/>
  <c r="S16" i="10"/>
  <c r="S24" i="10"/>
  <c r="S32" i="10"/>
  <c r="S34" i="10"/>
  <c r="S21" i="10"/>
  <c r="S17" i="10"/>
  <c r="S25" i="10"/>
  <c r="S13" i="10"/>
  <c r="S18" i="10"/>
  <c r="S19" i="10"/>
  <c r="S27" i="10"/>
  <c r="S35" i="10"/>
  <c r="S28" i="10"/>
  <c r="S20" i="10"/>
  <c r="H16" i="9"/>
  <c r="R36" i="10"/>
  <c r="G28" i="10" l="1"/>
  <c r="I41" i="10"/>
  <c r="H20" i="9"/>
  <c r="N36" i="10"/>
  <c r="J36" i="10"/>
  <c r="H36" i="10"/>
  <c r="F36" i="10"/>
  <c r="G15" i="10"/>
  <c r="D20" i="9"/>
  <c r="I31" i="10" s="1"/>
  <c r="H21" i="9"/>
  <c r="K32" i="10"/>
  <c r="Q20" i="10" l="1"/>
  <c r="Q21" i="10"/>
  <c r="Q29" i="10"/>
  <c r="Q22" i="10"/>
  <c r="Q30" i="10"/>
  <c r="Q32" i="10"/>
  <c r="Q28" i="10"/>
  <c r="Q14" i="10"/>
  <c r="Q15" i="10"/>
  <c r="Q23" i="10"/>
  <c r="Q31" i="10"/>
  <c r="Q24" i="10"/>
  <c r="Q16" i="10"/>
  <c r="Q17" i="10"/>
  <c r="Q25" i="10"/>
  <c r="Q33" i="10"/>
  <c r="Q26" i="10"/>
  <c r="Q34" i="10"/>
  <c r="Q18" i="10"/>
  <c r="Q19" i="10"/>
  <c r="Q27" i="10"/>
  <c r="Q35" i="10"/>
  <c r="M17" i="10"/>
  <c r="M25" i="10"/>
  <c r="M33" i="10"/>
  <c r="M26" i="10"/>
  <c r="M34" i="10"/>
  <c r="M27" i="10"/>
  <c r="M35" i="10"/>
  <c r="M20" i="10"/>
  <c r="M28" i="10"/>
  <c r="M13" i="10"/>
  <c r="M18" i="10"/>
  <c r="M19" i="10"/>
  <c r="M21" i="10"/>
  <c r="M14" i="10"/>
  <c r="M22" i="10"/>
  <c r="M30" i="10"/>
  <c r="M23" i="10"/>
  <c r="M31" i="10"/>
  <c r="M16" i="10"/>
  <c r="M24" i="10"/>
  <c r="M32" i="10"/>
  <c r="M29" i="10"/>
  <c r="M15" i="10"/>
  <c r="G30" i="10"/>
  <c r="G22" i="10"/>
  <c r="I16" i="10"/>
  <c r="S36" i="10"/>
  <c r="K13" i="10"/>
  <c r="K17" i="10"/>
  <c r="G29" i="10"/>
  <c r="G21" i="10"/>
  <c r="G13" i="10"/>
  <c r="G14" i="10"/>
  <c r="K20" i="10"/>
  <c r="G35" i="10"/>
  <c r="G27" i="10"/>
  <c r="G19" i="10"/>
  <c r="I18" i="10"/>
  <c r="K28" i="10"/>
  <c r="G34" i="10"/>
  <c r="G26" i="10"/>
  <c r="G18" i="10"/>
  <c r="I24" i="10"/>
  <c r="K33" i="10"/>
  <c r="G33" i="10"/>
  <c r="G25" i="10"/>
  <c r="G17" i="10"/>
  <c r="I27" i="10"/>
  <c r="K26" i="10"/>
  <c r="G32" i="10"/>
  <c r="G24" i="10"/>
  <c r="G16" i="10"/>
  <c r="I32" i="10"/>
  <c r="G31" i="10"/>
  <c r="G23" i="10"/>
  <c r="I35" i="10"/>
  <c r="I17" i="10"/>
  <c r="I25" i="10"/>
  <c r="I33" i="10"/>
  <c r="K18" i="10"/>
  <c r="K24" i="10"/>
  <c r="K34" i="10"/>
  <c r="I19" i="10"/>
  <c r="I26" i="10"/>
  <c r="I34" i="10"/>
  <c r="K19" i="10"/>
  <c r="K27" i="10"/>
  <c r="K35" i="10"/>
  <c r="I13" i="10"/>
  <c r="I20" i="10"/>
  <c r="I28" i="10"/>
  <c r="K21" i="10"/>
  <c r="K29" i="10"/>
  <c r="I21" i="10"/>
  <c r="I29" i="10"/>
  <c r="K14" i="10"/>
  <c r="K22" i="10"/>
  <c r="K30" i="10"/>
  <c r="I14" i="10"/>
  <c r="I22" i="10"/>
  <c r="I30" i="10"/>
  <c r="K15" i="10"/>
  <c r="K23" i="10"/>
  <c r="K31" i="10"/>
  <c r="I15" i="10"/>
  <c r="I23" i="10"/>
  <c r="K16" i="10"/>
  <c r="K25" i="10"/>
  <c r="T32" i="10" l="1"/>
  <c r="T31" i="10"/>
  <c r="T23" i="10"/>
  <c r="T33" i="10"/>
  <c r="T25" i="10"/>
  <c r="T14" i="10"/>
  <c r="T19" i="10"/>
  <c r="T28" i="10"/>
  <c r="T34" i="10"/>
  <c r="T24" i="10"/>
  <c r="T30" i="10"/>
  <c r="T21" i="10"/>
  <c r="T15" i="10"/>
  <c r="T35" i="10"/>
  <c r="T27" i="10"/>
  <c r="T29" i="10"/>
  <c r="T26" i="10"/>
  <c r="T22" i="10"/>
  <c r="T20" i="10"/>
  <c r="T18" i="10"/>
  <c r="T17" i="10"/>
  <c r="T16" i="10"/>
  <c r="T13" i="10"/>
  <c r="G36" i="10"/>
  <c r="K36" i="10"/>
  <c r="O36" i="10"/>
  <c r="I36" i="10"/>
  <c r="T36" i="10" l="1"/>
  <c r="C39" i="10" s="1"/>
  <c r="C43" i="10" l="1"/>
  <c r="C44" i="10"/>
</calcChain>
</file>

<file path=xl/sharedStrings.xml><?xml version="1.0" encoding="utf-8"?>
<sst xmlns="http://schemas.openxmlformats.org/spreadsheetml/2006/main" count="72" uniqueCount="60">
  <si>
    <t>Organisatie:</t>
  </si>
  <si>
    <t>PROGNOSE SUBSIDIEAANVRAAG 2026</t>
  </si>
  <si>
    <t>t/m</t>
  </si>
  <si>
    <t>Vul hier uw gemiddelde ouderbijdrage per uur in voor niet-KOT ouders</t>
  </si>
  <si>
    <t>KOT Ouders</t>
  </si>
  <si>
    <t>Niet-KOT Ouders</t>
  </si>
  <si>
    <t>Niet minima</t>
  </si>
  <si>
    <t>Minima</t>
  </si>
  <si>
    <t>Organisatie</t>
  </si>
  <si>
    <t>Locatie</t>
  </si>
  <si>
    <t>Aantal groepen</t>
  </si>
  <si>
    <t>LRK nummer</t>
  </si>
  <si>
    <t>KOT regulier</t>
  </si>
  <si>
    <t>KOT Geïndiceerd</t>
  </si>
  <si>
    <t>Regulier</t>
  </si>
  <si>
    <t>Geïndiceerd</t>
  </si>
  <si>
    <t>Totaal aantal
bezette kindplaatsen</t>
  </si>
  <si>
    <t>Niet-KOT Ouderbijdrage 
in €</t>
  </si>
  <si>
    <r>
      <t xml:space="preserve"> Subsidie Gemeente in </t>
    </r>
    <r>
      <rPr>
        <b/>
        <strike/>
        <sz val="10"/>
        <color theme="1"/>
        <rFont val="Arial"/>
        <family val="2"/>
      </rPr>
      <t>€</t>
    </r>
  </si>
  <si>
    <t>aantal
bezette kindplaatsen</t>
  </si>
  <si>
    <t>Afname 
8 uur</t>
  </si>
  <si>
    <t xml:space="preserve"> </t>
  </si>
  <si>
    <t>Afname 
16 uur</t>
  </si>
  <si>
    <t>Voorlopige subsidie:</t>
  </si>
  <si>
    <t>Voorschot per kwartaal:</t>
  </si>
  <si>
    <t xml:space="preserve">Voorschot per maand: </t>
  </si>
  <si>
    <t>Naam invuller</t>
  </si>
  <si>
    <t>Naam organisatie</t>
  </si>
  <si>
    <t>Correspondentie adres</t>
  </si>
  <si>
    <t>Emailadres</t>
  </si>
  <si>
    <t>Postcode en woonplaats</t>
  </si>
  <si>
    <t>Telnr.</t>
  </si>
  <si>
    <t>Rechtpersoonlijkheid</t>
  </si>
  <si>
    <t>…..............................</t>
  </si>
  <si>
    <t>KVK-nummer</t>
  </si>
  <si>
    <t>IBAN</t>
  </si>
  <si>
    <t>Ten name van</t>
  </si>
  <si>
    <t>Datum</t>
  </si>
  <si>
    <t>Plaats</t>
  </si>
  <si>
    <t>Hierbij verklaar ik dat ik de nadere regels subsidie voorschoolse educatie 2025 heb gelezen en begrepen. Ik heb het aanvraagformulier naar waarheid ingevuld. De organisatie kan voldoen aan de subsidievoorwaarden zoals opgenomen in de regeling.</t>
  </si>
  <si>
    <t>Handtekening</t>
  </si>
  <si>
    <t>Details subsidie aanvraag Kindgebonden subsidie 2026 Gemeente Helmond</t>
  </si>
  <si>
    <t>Weken per jaar</t>
  </si>
  <si>
    <t>Kinderopvangtoeslag (normtarief) 2025</t>
  </si>
  <si>
    <t>Extra toeslag Gemeente Helmond</t>
  </si>
  <si>
    <t>Gemiddelde ouderbijdrage per uur Niet-KOT</t>
  </si>
  <si>
    <t>Aantal uren afname 8 uur p/wk</t>
  </si>
  <si>
    <t>Aantal uren afname 16 uur p/wk</t>
  </si>
  <si>
    <t>KOT Niet Geïndiceerd (regulier)</t>
  </si>
  <si>
    <t>Niet-KOT Niet Geïndiceerd (regulier)</t>
  </si>
  <si>
    <t>KOT (geen extra toeslag)</t>
  </si>
  <si>
    <t>Niet KOT (Gemeentelijke toeslag tot normtarief)</t>
  </si>
  <si>
    <t>Subsidie benodigd bij afname 8 uur</t>
  </si>
  <si>
    <t>Subsidie benodigd bij afname 8 uur (Minima regeling)</t>
  </si>
  <si>
    <t>KOT-Doelgroep (geïndiceerd)</t>
  </si>
  <si>
    <t>Niet-KOT Doelgroep  (geïndiceerd)</t>
  </si>
  <si>
    <t>KOT (Extra toeslag per uur + 8 uur volledige kostprijs)</t>
  </si>
  <si>
    <t>Niet KOT (Gemeentelijke toeslag tot normtarief + 8 uur volledige kostprijs)</t>
  </si>
  <si>
    <t>Subsidie benodigd bij afname 16 uur</t>
  </si>
  <si>
    <t>Subsidie benodigd bij afname 16 uur (Minima regeling)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</si>
</sst>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quot;€&quot;\ * #,##0.00_ ;_ &quot;€&quot;\ * \-#,##0.00_ ;_ &quot;€&quot;\ * &quot;-&quot;??_ ;_ @_ "/>
    <numFmt numFmtId="165" formatCode="_ &quot;€&quot;\ * #,##0_ ;_ &quot;€&quot;\ * \-#,##0_ ;_ &quot;€&quot;\ * &quot;-&quot;??_ ;_ @_ "/>
    <numFmt numFmtId="166" formatCode="&quot;€&quot;\ #,##0.00"/>
  </numFmts>
  <fonts count="24">
    <font>
      <sz val="11"/>
      <color theme="1"/>
      <name val="Calibri"/>
      <family val="2"/>
      <scheme val="minor"/>
    </font>
    <font>
      <sz val="11"/>
      <color theme="1"/>
      <name val="Calibri"/>
      <family val="2"/>
      <scheme val="minor"/>
    </font>
    <font>
      <b/>
      <sz val="11"/>
      <color theme="1"/>
      <name val="Calibri"/>
      <family val="2"/>
      <scheme val="minor"/>
    </font>
    <font>
      <sz val="10"/>
      <color theme="1"/>
      <name val="Arial Black"/>
      <family val="2"/>
    </font>
    <font>
      <b/>
      <sz val="10"/>
      <color theme="1"/>
      <name val="Arial"/>
      <family val="2"/>
    </font>
    <font>
      <sz val="10"/>
      <color theme="1"/>
      <name val="Calibri"/>
      <family val="2"/>
      <scheme val="minor"/>
    </font>
    <font>
      <b/>
      <strike/>
      <sz val="10"/>
      <color theme="1"/>
      <name val="Arial"/>
      <family val="2"/>
    </font>
    <font>
      <sz val="11"/>
      <name val="Calibri"/>
      <family val="2"/>
      <scheme val="minor"/>
    </font>
    <font>
      <b/>
      <sz val="8.5"/>
      <color theme="1"/>
      <name val="Lucida Sans"/>
      <family val="2"/>
    </font>
    <font>
      <b/>
      <sz val="11"/>
      <name val="Calibri"/>
      <family val="2"/>
      <scheme val="minor"/>
    </font>
    <font>
      <b/>
      <u/>
      <sz val="14"/>
      <name val="Calibri"/>
      <family val="2"/>
      <scheme val="minor"/>
    </font>
    <font>
      <sz val="11"/>
      <color theme="0"/>
      <name val="Calibri"/>
      <family val="2"/>
      <scheme val="minor"/>
    </font>
    <font>
      <sz val="11"/>
      <color rgb="FFFF0000"/>
      <name val="Calibri"/>
      <family val="2"/>
      <scheme val="minor"/>
    </font>
    <font>
      <b/>
      <sz val="11"/>
      <color rgb="FFFF0000"/>
      <name val="Arial"/>
      <family val="2"/>
    </font>
    <font>
      <sz val="11"/>
      <color rgb="FF666666"/>
      <name val="Courier New"/>
      <family val="3"/>
    </font>
    <font>
      <sz val="11"/>
      <color theme="2" tint="-0.249977111117893"/>
      <name val="Calibri"/>
      <family val="2"/>
      <scheme val="minor"/>
    </font>
    <font>
      <b/>
      <sz val="8.5"/>
      <color theme="2" tint="-0.249977111117893"/>
      <name val="Lucida Sans"/>
      <family val="2"/>
    </font>
    <font>
      <b/>
      <sz val="9"/>
      <color theme="1"/>
      <name val="Calibri"/>
      <family val="2"/>
      <scheme val="minor"/>
    </font>
    <font>
      <sz val="12"/>
      <color theme="1"/>
      <name val="Calibri"/>
      <family val="2"/>
      <scheme val="minor"/>
    </font>
    <font>
      <sz val="8"/>
      <name val="Calibri"/>
      <family val="2"/>
      <scheme val="minor"/>
    </font>
    <font>
      <sz val="9"/>
      <color theme="1"/>
      <name val="Calibri"/>
      <family val="2"/>
      <scheme val="minor"/>
    </font>
    <font>
      <b/>
      <sz val="9"/>
      <name val="Calibri"/>
      <family val="2"/>
      <scheme val="minor"/>
    </font>
    <font>
      <sz val="9"/>
      <name val="Calibri"/>
      <family val="2"/>
      <scheme val="minor"/>
    </font>
    <font>
      <b/>
      <sz val="11"/>
      <color theme="2" tint="-0.249977111117893"/>
      <name val="Calibri"/>
      <family val="2"/>
      <scheme val="minor"/>
    </font>
  </fonts>
  <fills count="13">
    <fill>
      <patternFill patternType="none"/>
    </fill>
    <fill>
      <patternFill patternType="gray125"/>
    </fill>
    <fill>
      <patternFill patternType="solid">
        <fgColor theme="5"/>
        <bgColor indexed="64"/>
      </patternFill>
    </fill>
    <fill>
      <patternFill patternType="solid">
        <fgColor theme="0"/>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3" tint="0.39997558519241921"/>
        <bgColor indexed="64"/>
      </patternFill>
    </fill>
    <fill>
      <patternFill patternType="solid">
        <fgColor theme="2"/>
        <bgColor indexed="64"/>
      </patternFill>
    </fill>
    <fill>
      <patternFill patternType="solid">
        <fgColor theme="2" tint="-9.9978637043366805E-2"/>
        <bgColor indexed="64"/>
      </patternFill>
    </fill>
    <fill>
      <patternFill patternType="solid">
        <fgColor rgb="FFF0EBFF"/>
        <bgColor indexed="64"/>
      </patternFill>
    </fill>
    <fill>
      <patternFill patternType="solid">
        <fgColor theme="6" tint="0.79998168889431442"/>
        <bgColor indexed="64"/>
      </patternFill>
    </fill>
  </fills>
  <borders count="77">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hair">
        <color indexed="64"/>
      </bottom>
      <diagonal/>
    </border>
    <border>
      <left style="medium">
        <color indexed="64"/>
      </left>
      <right style="medium">
        <color indexed="64"/>
      </right>
      <top style="medium">
        <color indexed="64"/>
      </top>
      <bottom/>
      <diagonal/>
    </border>
    <border>
      <left style="medium">
        <color indexed="64"/>
      </left>
      <right style="thin">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hair">
        <color indexed="64"/>
      </bottom>
      <diagonal/>
    </border>
    <border>
      <left style="thin">
        <color indexed="64"/>
      </left>
      <right style="hair">
        <color indexed="64"/>
      </right>
      <top/>
      <bottom style="hair">
        <color indexed="64"/>
      </bottom>
      <diagonal/>
    </border>
    <border>
      <left style="medium">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style="thin">
        <color indexed="64"/>
      </right>
      <top style="hair">
        <color indexed="64"/>
      </top>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hair">
        <color indexed="64"/>
      </bottom>
      <diagonal/>
    </border>
    <border>
      <left/>
      <right/>
      <top style="medium">
        <color indexed="64"/>
      </top>
      <bottom style="medium">
        <color indexed="64"/>
      </bottom>
      <diagonal/>
    </border>
    <border>
      <left/>
      <right style="medium">
        <color indexed="64"/>
      </right>
      <top/>
      <bottom style="hair">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style="hair">
        <color indexed="64"/>
      </bottom>
      <diagonal/>
    </border>
    <border>
      <left/>
      <right style="hair">
        <color indexed="64"/>
      </right>
      <top style="medium">
        <color indexed="64"/>
      </top>
      <bottom style="medium">
        <color indexed="64"/>
      </bottom>
      <diagonal/>
    </border>
    <border>
      <left style="thin">
        <color indexed="64"/>
      </left>
      <right style="thin">
        <color indexed="64"/>
      </right>
      <top style="hair">
        <color indexed="64"/>
      </top>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bottom style="hair">
        <color indexed="64"/>
      </bottom>
      <diagonal/>
    </border>
    <border>
      <left style="medium">
        <color indexed="64"/>
      </left>
      <right style="hair">
        <color indexed="64"/>
      </right>
      <top style="hair">
        <color indexed="64"/>
      </top>
      <bottom style="hair">
        <color indexed="64"/>
      </bottom>
      <diagonal/>
    </border>
    <border>
      <left style="thin">
        <color indexed="64"/>
      </left>
      <right style="thin">
        <color indexed="64"/>
      </right>
      <top/>
      <bottom style="hair">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hair">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thin">
        <color theme="0" tint="-0.499984740745262"/>
      </right>
      <top style="medium">
        <color indexed="64"/>
      </top>
      <bottom style="medium">
        <color indexed="64"/>
      </bottom>
      <diagonal/>
    </border>
    <border>
      <left style="thin">
        <color theme="0" tint="-0.499984740745262"/>
      </left>
      <right/>
      <top style="medium">
        <color indexed="64"/>
      </top>
      <bottom style="medium">
        <color indexed="64"/>
      </bottom>
      <diagonal/>
    </border>
    <border>
      <left/>
      <right style="thin">
        <color theme="0" tint="-0.499984740745262"/>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top/>
      <bottom style="thin">
        <color indexed="64"/>
      </bottom>
      <diagonal/>
    </border>
    <border>
      <left style="hair">
        <color indexed="64"/>
      </left>
      <right style="thin">
        <color indexed="64"/>
      </right>
      <top style="hair">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style="medium">
        <color indexed="64"/>
      </left>
      <right style="medium">
        <color indexed="64"/>
      </right>
      <top style="hair">
        <color indexed="64"/>
      </top>
      <bottom style="hair">
        <color indexed="64"/>
      </bottom>
      <diagonal/>
    </border>
    <border>
      <left/>
      <right/>
      <top style="medium">
        <color indexed="64"/>
      </top>
      <bottom/>
      <diagonal/>
    </border>
    <border>
      <left style="hair">
        <color indexed="64"/>
      </left>
      <right style="thin">
        <color indexed="64"/>
      </right>
      <top style="medium">
        <color indexed="64"/>
      </top>
      <bottom/>
      <diagonal/>
    </border>
    <border>
      <left style="hair">
        <color indexed="64"/>
      </left>
      <right style="thin">
        <color indexed="64"/>
      </right>
      <top/>
      <bottom/>
      <diagonal/>
    </border>
    <border>
      <left style="hair">
        <color indexed="64"/>
      </left>
      <right style="thin">
        <color indexed="64"/>
      </right>
      <top style="hair">
        <color indexed="64"/>
      </top>
      <bottom/>
      <diagonal/>
    </border>
  </borders>
  <cellStyleXfs count="2">
    <xf numFmtId="0" fontId="0" fillId="0" borderId="0"/>
    <xf numFmtId="164" fontId="1" fillId="0" borderId="0" applyFont="0" applyFill="0" applyBorder="0" applyAlignment="0" applyProtection="0"/>
  </cellStyleXfs>
  <cellXfs count="191">
    <xf numFmtId="0" fontId="0" fillId="0" borderId="0" xfId="0"/>
    <xf numFmtId="0" fontId="7" fillId="3" borderId="0" xfId="0" applyFont="1" applyFill="1"/>
    <xf numFmtId="0" fontId="9" fillId="8" borderId="22" xfId="0" applyFont="1" applyFill="1" applyBorder="1"/>
    <xf numFmtId="0" fontId="7" fillId="8" borderId="19" xfId="0" applyFont="1" applyFill="1" applyBorder="1"/>
    <xf numFmtId="0" fontId="7" fillId="8" borderId="21" xfId="0" applyFont="1" applyFill="1" applyBorder="1"/>
    <xf numFmtId="0" fontId="7" fillId="9" borderId="24" xfId="0" applyFont="1" applyFill="1" applyBorder="1"/>
    <xf numFmtId="0" fontId="7" fillId="9" borderId="26" xfId="0" applyFont="1" applyFill="1" applyBorder="1"/>
    <xf numFmtId="0" fontId="7" fillId="9" borderId="28" xfId="0" applyFont="1" applyFill="1" applyBorder="1"/>
    <xf numFmtId="0" fontId="10" fillId="3" borderId="0" xfId="0" applyFont="1" applyFill="1"/>
    <xf numFmtId="166" fontId="7" fillId="3" borderId="0" xfId="0" applyNumberFormat="1" applyFont="1" applyFill="1"/>
    <xf numFmtId="0" fontId="7" fillId="3" borderId="22" xfId="0" applyFont="1" applyFill="1" applyBorder="1"/>
    <xf numFmtId="166" fontId="7" fillId="3" borderId="19" xfId="0" applyNumberFormat="1" applyFont="1" applyFill="1" applyBorder="1"/>
    <xf numFmtId="0" fontId="7" fillId="3" borderId="21" xfId="0" applyFont="1" applyFill="1" applyBorder="1"/>
    <xf numFmtId="165" fontId="0" fillId="0" borderId="0" xfId="0" applyNumberFormat="1"/>
    <xf numFmtId="0" fontId="11" fillId="0" borderId="0" xfId="0" applyFont="1"/>
    <xf numFmtId="0" fontId="12" fillId="0" borderId="0" xfId="0" applyFont="1"/>
    <xf numFmtId="0" fontId="7" fillId="0" borderId="21" xfId="0" applyFont="1" applyBorder="1"/>
    <xf numFmtId="1" fontId="11" fillId="0" borderId="0" xfId="0" applyNumberFormat="1" applyFont="1"/>
    <xf numFmtId="0" fontId="11" fillId="0" borderId="0" xfId="0" applyFont="1" applyAlignment="1">
      <alignment horizontal="center"/>
    </xf>
    <xf numFmtId="0" fontId="13" fillId="0" borderId="0" xfId="0" applyFont="1" applyAlignment="1">
      <alignment horizontal="left"/>
    </xf>
    <xf numFmtId="0" fontId="7" fillId="0" borderId="0" xfId="0" applyFont="1"/>
    <xf numFmtId="0" fontId="7" fillId="3" borderId="26" xfId="0" applyFont="1" applyFill="1" applyBorder="1"/>
    <xf numFmtId="0" fontId="7" fillId="3" borderId="27" xfId="0" applyFont="1" applyFill="1" applyBorder="1"/>
    <xf numFmtId="0" fontId="2" fillId="0" borderId="0" xfId="0" applyFont="1"/>
    <xf numFmtId="165" fontId="8" fillId="0" borderId="0" xfId="0" applyNumberFormat="1" applyFont="1"/>
    <xf numFmtId="0" fontId="15" fillId="0" borderId="0" xfId="0" applyFont="1"/>
    <xf numFmtId="165" fontId="16" fillId="3" borderId="0" xfId="0" applyNumberFormat="1" applyFont="1" applyFill="1"/>
    <xf numFmtId="0" fontId="14" fillId="0" borderId="0" xfId="0" applyFont="1"/>
    <xf numFmtId="0" fontId="2" fillId="5" borderId="59" xfId="0" applyFont="1" applyFill="1" applyBorder="1" applyAlignment="1">
      <alignment horizontal="center" vertical="center"/>
    </xf>
    <xf numFmtId="0" fontId="2" fillId="5" borderId="19" xfId="0" applyFont="1" applyFill="1" applyBorder="1" applyAlignment="1">
      <alignment horizontal="center" vertical="center"/>
    </xf>
    <xf numFmtId="0" fontId="2" fillId="5" borderId="19" xfId="0" applyFont="1" applyFill="1" applyBorder="1"/>
    <xf numFmtId="0" fontId="18" fillId="5" borderId="19" xfId="0" applyFont="1" applyFill="1" applyBorder="1"/>
    <xf numFmtId="0" fontId="18" fillId="5" borderId="21" xfId="0" applyFont="1" applyFill="1" applyBorder="1"/>
    <xf numFmtId="0" fontId="18" fillId="0" borderId="0" xfId="0" applyFont="1"/>
    <xf numFmtId="0" fontId="19" fillId="7" borderId="53" xfId="0" applyFont="1" applyFill="1" applyBorder="1" applyAlignment="1">
      <alignment horizontal="center" wrapText="1"/>
    </xf>
    <xf numFmtId="0" fontId="7" fillId="7" borderId="6" xfId="0" applyFont="1" applyFill="1" applyBorder="1" applyAlignment="1">
      <alignment horizontal="center" wrapText="1"/>
    </xf>
    <xf numFmtId="1" fontId="19" fillId="6" borderId="7" xfId="0" applyNumberFormat="1" applyFont="1" applyFill="1" applyBorder="1" applyAlignment="1">
      <alignment horizontal="center" wrapText="1"/>
    </xf>
    <xf numFmtId="0" fontId="7" fillId="6" borderId="6" xfId="0" applyFont="1" applyFill="1" applyBorder="1" applyAlignment="1">
      <alignment horizontal="center" wrapText="1"/>
    </xf>
    <xf numFmtId="0" fontId="20" fillId="0" borderId="0" xfId="0" applyFont="1" applyProtection="1">
      <protection locked="0"/>
    </xf>
    <xf numFmtId="0" fontId="17" fillId="0" borderId="17" xfId="0" applyFont="1" applyBorder="1" applyProtection="1">
      <protection locked="0"/>
    </xf>
    <xf numFmtId="0" fontId="21" fillId="0" borderId="4" xfId="0" applyFont="1" applyBorder="1" applyAlignment="1">
      <alignment horizontal="left"/>
    </xf>
    <xf numFmtId="0" fontId="21" fillId="0" borderId="63" xfId="0" quotePrefix="1" applyFont="1" applyBorder="1" applyAlignment="1">
      <alignment horizontal="left"/>
    </xf>
    <xf numFmtId="0" fontId="21" fillId="0" borderId="64" xfId="0" quotePrefix="1" applyFont="1" applyBorder="1" applyAlignment="1">
      <alignment horizontal="left"/>
    </xf>
    <xf numFmtId="0" fontId="17" fillId="0" borderId="65" xfId="0" applyFont="1" applyBorder="1"/>
    <xf numFmtId="0" fontId="17" fillId="0" borderId="66" xfId="0" applyFont="1" applyBorder="1"/>
    <xf numFmtId="0" fontId="21" fillId="0" borderId="65" xfId="0" applyFont="1" applyBorder="1" applyAlignment="1">
      <alignment horizontal="left"/>
    </xf>
    <xf numFmtId="0" fontId="21" fillId="0" borderId="65" xfId="0" quotePrefix="1" applyFont="1" applyBorder="1" applyAlignment="1">
      <alignment horizontal="left"/>
    </xf>
    <xf numFmtId="0" fontId="17" fillId="0" borderId="8" xfId="0" applyFont="1" applyBorder="1" applyProtection="1">
      <protection locked="0"/>
    </xf>
    <xf numFmtId="0" fontId="20" fillId="3" borderId="2" xfId="0" applyFont="1" applyFill="1" applyBorder="1" applyAlignment="1" applyProtection="1">
      <alignment horizontal="right"/>
      <protection locked="0"/>
    </xf>
    <xf numFmtId="0" fontId="7" fillId="3" borderId="24" xfId="0" applyFont="1" applyFill="1" applyBorder="1"/>
    <xf numFmtId="0" fontId="7" fillId="3" borderId="25" xfId="0" applyFont="1" applyFill="1" applyBorder="1"/>
    <xf numFmtId="164" fontId="2" fillId="4" borderId="23" xfId="0" applyNumberFormat="1" applyFont="1" applyFill="1" applyBorder="1" applyAlignment="1">
      <alignment horizontal="center" vertical="center"/>
    </xf>
    <xf numFmtId="165" fontId="2" fillId="0" borderId="0" xfId="0" applyNumberFormat="1" applyFont="1" applyAlignment="1">
      <alignment horizontal="center" vertical="center"/>
    </xf>
    <xf numFmtId="165" fontId="23" fillId="3" borderId="0" xfId="0" applyNumberFormat="1" applyFont="1" applyFill="1" applyAlignment="1">
      <alignment horizontal="center" vertical="center"/>
    </xf>
    <xf numFmtId="0" fontId="15" fillId="0" borderId="0" xfId="0" applyFont="1" applyAlignment="1">
      <alignment horizontal="center" vertical="center"/>
    </xf>
    <xf numFmtId="164" fontId="2" fillId="4" borderId="23" xfId="0" applyNumberFormat="1" applyFont="1" applyFill="1" applyBorder="1" applyAlignment="1">
      <alignment horizontal="right" vertical="center"/>
    </xf>
    <xf numFmtId="0" fontId="9" fillId="0" borderId="0" xfId="0" applyFont="1" applyAlignment="1">
      <alignment horizontal="left" wrapText="1"/>
    </xf>
    <xf numFmtId="0" fontId="0" fillId="0" borderId="29" xfId="0" applyBorder="1"/>
    <xf numFmtId="166" fontId="7" fillId="9" borderId="27" xfId="1" applyNumberFormat="1" applyFont="1" applyFill="1" applyBorder="1" applyProtection="1"/>
    <xf numFmtId="1" fontId="19" fillId="11" borderId="7" xfId="0" applyNumberFormat="1" applyFont="1" applyFill="1" applyBorder="1" applyAlignment="1">
      <alignment horizontal="center" wrapText="1"/>
    </xf>
    <xf numFmtId="0" fontId="7" fillId="11" borderId="6" xfId="0" applyFont="1" applyFill="1" applyBorder="1" applyAlignment="1">
      <alignment horizontal="center" wrapText="1"/>
    </xf>
    <xf numFmtId="1" fontId="19" fillId="11" borderId="53" xfId="0" applyNumberFormat="1" applyFont="1" applyFill="1" applyBorder="1" applyAlignment="1">
      <alignment horizontal="center" wrapText="1"/>
    </xf>
    <xf numFmtId="0" fontId="2" fillId="10" borderId="45" xfId="0" applyFont="1" applyFill="1" applyBorder="1" applyAlignment="1">
      <alignment horizontal="center"/>
    </xf>
    <xf numFmtId="164" fontId="2" fillId="10" borderId="15" xfId="0" applyNumberFormat="1" applyFont="1" applyFill="1" applyBorder="1"/>
    <xf numFmtId="0" fontId="2" fillId="10" borderId="16" xfId="0" applyFont="1" applyFill="1" applyBorder="1" applyAlignment="1">
      <alignment horizontal="center"/>
    </xf>
    <xf numFmtId="164" fontId="2" fillId="10" borderId="19" xfId="0" applyNumberFormat="1" applyFont="1" applyFill="1" applyBorder="1"/>
    <xf numFmtId="0" fontId="2" fillId="10" borderId="37" xfId="0" applyFont="1" applyFill="1" applyBorder="1" applyAlignment="1">
      <alignment horizontal="center"/>
    </xf>
    <xf numFmtId="164" fontId="2" fillId="10" borderId="17" xfId="0" applyNumberFormat="1" applyFont="1" applyFill="1" applyBorder="1"/>
    <xf numFmtId="166" fontId="2" fillId="10" borderId="17" xfId="0" applyNumberFormat="1" applyFont="1" applyFill="1" applyBorder="1"/>
    <xf numFmtId="164" fontId="5" fillId="10" borderId="18" xfId="1" applyFont="1" applyFill="1" applyBorder="1" applyAlignment="1" applyProtection="1">
      <alignment horizontal="center"/>
    </xf>
    <xf numFmtId="164" fontId="5" fillId="10" borderId="29" xfId="1" applyFont="1" applyFill="1" applyBorder="1" applyAlignment="1" applyProtection="1">
      <alignment horizontal="center"/>
    </xf>
    <xf numFmtId="164" fontId="5" fillId="10" borderId="71" xfId="1" applyFont="1" applyFill="1" applyBorder="1" applyAlignment="1" applyProtection="1">
      <alignment horizontal="center"/>
    </xf>
    <xf numFmtId="164" fontId="5" fillId="10" borderId="68" xfId="1" applyFont="1" applyFill="1" applyBorder="1" applyAlignment="1" applyProtection="1">
      <alignment horizontal="center"/>
    </xf>
    <xf numFmtId="164" fontId="1" fillId="10" borderId="20" xfId="1" applyFont="1" applyFill="1" applyBorder="1" applyAlignment="1" applyProtection="1">
      <alignment horizontal="center"/>
    </xf>
    <xf numFmtId="166" fontId="0" fillId="10" borderId="11" xfId="0" applyNumberFormat="1" applyFill="1" applyBorder="1"/>
    <xf numFmtId="1" fontId="5" fillId="10" borderId="11" xfId="1" applyNumberFormat="1" applyFont="1" applyFill="1" applyBorder="1" applyAlignment="1" applyProtection="1">
      <alignment horizontal="center"/>
    </xf>
    <xf numFmtId="0" fontId="0" fillId="12" borderId="9" xfId="0" applyFill="1" applyBorder="1" applyProtection="1">
      <protection locked="0"/>
    </xf>
    <xf numFmtId="0" fontId="0" fillId="12" borderId="41" xfId="0" applyFill="1" applyBorder="1" applyProtection="1">
      <protection locked="0"/>
    </xf>
    <xf numFmtId="0" fontId="0" fillId="12" borderId="50" xfId="0" applyFill="1" applyBorder="1" applyAlignment="1" applyProtection="1">
      <alignment horizontal="center"/>
      <protection locked="0"/>
    </xf>
    <xf numFmtId="0" fontId="0" fillId="12" borderId="50" xfId="0" applyFill="1" applyBorder="1" applyProtection="1">
      <protection locked="0"/>
    </xf>
    <xf numFmtId="0" fontId="0" fillId="12" borderId="48" xfId="0" applyFill="1" applyBorder="1" applyAlignment="1" applyProtection="1">
      <alignment horizontal="center"/>
      <protection locked="0"/>
    </xf>
    <xf numFmtId="0" fontId="0" fillId="12" borderId="12" xfId="0" applyFill="1" applyBorder="1" applyProtection="1">
      <protection locked="0"/>
    </xf>
    <xf numFmtId="0" fontId="0" fillId="12" borderId="42" xfId="0" applyFill="1" applyBorder="1" applyProtection="1">
      <protection locked="0"/>
    </xf>
    <xf numFmtId="0" fontId="0" fillId="12" borderId="44" xfId="0" applyFill="1" applyBorder="1" applyAlignment="1" applyProtection="1">
      <alignment horizontal="center"/>
      <protection locked="0"/>
    </xf>
    <xf numFmtId="0" fontId="0" fillId="12" borderId="44" xfId="0" applyFill="1" applyBorder="1" applyProtection="1">
      <protection locked="0"/>
    </xf>
    <xf numFmtId="0" fontId="0" fillId="12" borderId="49" xfId="0" applyFill="1" applyBorder="1" applyAlignment="1" applyProtection="1">
      <alignment horizontal="center"/>
      <protection locked="0"/>
    </xf>
    <xf numFmtId="0" fontId="0" fillId="12" borderId="42" xfId="0" quotePrefix="1" applyFill="1" applyBorder="1" applyProtection="1">
      <protection locked="0"/>
    </xf>
    <xf numFmtId="0" fontId="0" fillId="12" borderId="44" xfId="0" quotePrefix="1" applyFill="1" applyBorder="1" applyAlignment="1" applyProtection="1">
      <alignment horizontal="center"/>
      <protection locked="0"/>
    </xf>
    <xf numFmtId="0" fontId="0" fillId="12" borderId="14" xfId="0" applyFill="1" applyBorder="1" applyProtection="1">
      <protection locked="0"/>
    </xf>
    <xf numFmtId="0" fontId="0" fillId="12" borderId="43" xfId="0" applyFill="1" applyBorder="1" applyProtection="1">
      <protection locked="0"/>
    </xf>
    <xf numFmtId="0" fontId="0" fillId="12" borderId="46" xfId="0" applyFill="1" applyBorder="1" applyAlignment="1" applyProtection="1">
      <alignment horizontal="center"/>
      <protection locked="0"/>
    </xf>
    <xf numFmtId="0" fontId="0" fillId="12" borderId="46" xfId="0" applyFill="1" applyBorder="1" applyProtection="1">
      <protection locked="0"/>
    </xf>
    <xf numFmtId="0" fontId="0" fillId="12" borderId="47" xfId="0" applyFill="1" applyBorder="1" applyAlignment="1" applyProtection="1">
      <alignment horizontal="center"/>
      <protection locked="0"/>
    </xf>
    <xf numFmtId="0" fontId="0" fillId="12" borderId="10" xfId="0" applyFill="1" applyBorder="1" applyAlignment="1" applyProtection="1">
      <alignment horizontal="center"/>
      <protection locked="0"/>
    </xf>
    <xf numFmtId="0" fontId="0" fillId="12" borderId="13" xfId="0" applyFill="1" applyBorder="1" applyAlignment="1" applyProtection="1">
      <alignment horizontal="center"/>
      <protection locked="0"/>
    </xf>
    <xf numFmtId="0" fontId="0" fillId="12" borderId="7" xfId="0" applyFill="1" applyBorder="1" applyAlignment="1" applyProtection="1">
      <alignment horizontal="center"/>
      <protection locked="0"/>
    </xf>
    <xf numFmtId="0" fontId="0" fillId="12" borderId="69" xfId="0" applyFill="1" applyBorder="1" applyAlignment="1" applyProtection="1">
      <alignment horizontal="center"/>
      <protection locked="0"/>
    </xf>
    <xf numFmtId="0" fontId="0" fillId="12" borderId="70" xfId="0" applyFill="1" applyBorder="1" applyAlignment="1" applyProtection="1">
      <alignment horizontal="center"/>
      <protection locked="0"/>
    </xf>
    <xf numFmtId="0" fontId="0" fillId="12" borderId="53" xfId="0" applyFill="1" applyBorder="1" applyAlignment="1" applyProtection="1">
      <alignment horizontal="center"/>
      <protection locked="0"/>
    </xf>
    <xf numFmtId="0" fontId="2" fillId="10" borderId="17" xfId="0" applyFont="1" applyFill="1" applyBorder="1"/>
    <xf numFmtId="0" fontId="2" fillId="10" borderId="19" xfId="0" applyFont="1" applyFill="1" applyBorder="1"/>
    <xf numFmtId="0" fontId="2" fillId="10" borderId="17" xfId="0" applyFont="1" applyFill="1" applyBorder="1" applyAlignment="1">
      <alignment horizontal="center"/>
    </xf>
    <xf numFmtId="0" fontId="20" fillId="12" borderId="34" xfId="0" applyFont="1" applyFill="1" applyBorder="1" applyProtection="1">
      <protection locked="0"/>
    </xf>
    <xf numFmtId="0" fontId="20" fillId="12" borderId="62" xfId="0" applyFont="1" applyFill="1" applyBorder="1" applyProtection="1">
      <protection locked="0"/>
    </xf>
    <xf numFmtId="1" fontId="5" fillId="10" borderId="4" xfId="1" applyNumberFormat="1" applyFont="1" applyFill="1" applyBorder="1" applyAlignment="1" applyProtection="1">
      <alignment horizontal="center"/>
    </xf>
    <xf numFmtId="1" fontId="5" fillId="10" borderId="72" xfId="1" applyNumberFormat="1" applyFont="1" applyFill="1" applyBorder="1" applyAlignment="1" applyProtection="1">
      <alignment horizontal="center"/>
    </xf>
    <xf numFmtId="1" fontId="5" fillId="10" borderId="64" xfId="1" applyNumberFormat="1" applyFont="1" applyFill="1" applyBorder="1" applyAlignment="1" applyProtection="1">
      <alignment horizontal="center"/>
    </xf>
    <xf numFmtId="164" fontId="5" fillId="10" borderId="74" xfId="1" applyFont="1" applyFill="1" applyBorder="1" applyAlignment="1" applyProtection="1">
      <alignment horizontal="center"/>
    </xf>
    <xf numFmtId="164" fontId="5" fillId="10" borderId="6" xfId="1" applyFont="1" applyFill="1" applyBorder="1" applyAlignment="1" applyProtection="1">
      <alignment horizontal="center"/>
    </xf>
    <xf numFmtId="164" fontId="5" fillId="10" borderId="75" xfId="1" applyFont="1" applyFill="1" applyBorder="1" applyAlignment="1" applyProtection="1">
      <alignment horizontal="center"/>
    </xf>
    <xf numFmtId="164" fontId="5" fillId="10" borderId="76" xfId="1" applyFont="1" applyFill="1" applyBorder="1" applyAlignment="1" applyProtection="1">
      <alignment horizontal="center"/>
    </xf>
    <xf numFmtId="164" fontId="0" fillId="12" borderId="17" xfId="1" applyFont="1" applyFill="1" applyBorder="1" applyProtection="1">
      <protection locked="0"/>
    </xf>
    <xf numFmtId="0" fontId="7" fillId="9" borderId="25" xfId="0" applyFont="1" applyFill="1" applyBorder="1"/>
    <xf numFmtId="166" fontId="7" fillId="9" borderId="27" xfId="0" applyNumberFormat="1" applyFont="1" applyFill="1" applyBorder="1"/>
    <xf numFmtId="1" fontId="7" fillId="9" borderId="27" xfId="0" applyNumberFormat="1" applyFont="1" applyFill="1" applyBorder="1"/>
    <xf numFmtId="1" fontId="7" fillId="9" borderId="30" xfId="0" applyNumberFormat="1" applyFont="1" applyFill="1" applyBorder="1"/>
    <xf numFmtId="0" fontId="2" fillId="3" borderId="0" xfId="0" applyFont="1" applyFill="1" applyAlignment="1">
      <alignment horizontal="center"/>
    </xf>
    <xf numFmtId="0" fontId="3" fillId="5" borderId="3" xfId="0" applyFont="1" applyFill="1" applyBorder="1" applyAlignment="1">
      <alignment horizontal="center" vertical="center"/>
    </xf>
    <xf numFmtId="0" fontId="3" fillId="5" borderId="5" xfId="0" applyFont="1" applyFill="1" applyBorder="1" applyAlignment="1">
      <alignment horizontal="center" vertical="center"/>
    </xf>
    <xf numFmtId="0" fontId="3" fillId="5" borderId="39" xfId="0" applyFont="1" applyFill="1" applyBorder="1" applyAlignment="1">
      <alignment horizontal="center" vertical="center"/>
    </xf>
    <xf numFmtId="0" fontId="3" fillId="5" borderId="40" xfId="0" applyFont="1" applyFill="1" applyBorder="1" applyAlignment="1">
      <alignment horizontal="center" vertical="center"/>
    </xf>
    <xf numFmtId="0" fontId="3" fillId="5" borderId="38" xfId="0" applyFont="1" applyFill="1" applyBorder="1" applyAlignment="1">
      <alignment horizontal="center" vertical="center"/>
    </xf>
    <xf numFmtId="0" fontId="3" fillId="5" borderId="54" xfId="0" applyFont="1" applyFill="1" applyBorder="1" applyAlignment="1">
      <alignment horizontal="center" vertical="center"/>
    </xf>
    <xf numFmtId="0" fontId="2" fillId="7" borderId="31" xfId="0" applyFont="1" applyFill="1" applyBorder="1" applyAlignment="1">
      <alignment horizontal="center"/>
    </xf>
    <xf numFmtId="0" fontId="2" fillId="7" borderId="33" xfId="0" applyFont="1" applyFill="1" applyBorder="1" applyAlignment="1">
      <alignment horizontal="center"/>
    </xf>
    <xf numFmtId="0" fontId="2" fillId="7" borderId="32" xfId="0" applyFont="1" applyFill="1" applyBorder="1" applyAlignment="1">
      <alignment horizontal="center"/>
    </xf>
    <xf numFmtId="0" fontId="2" fillId="6" borderId="32" xfId="0" applyFont="1" applyFill="1" applyBorder="1" applyAlignment="1">
      <alignment horizontal="center"/>
    </xf>
    <xf numFmtId="0" fontId="2" fillId="6" borderId="33" xfId="0" applyFont="1" applyFill="1" applyBorder="1" applyAlignment="1">
      <alignment horizontal="center"/>
    </xf>
    <xf numFmtId="0" fontId="2" fillId="11" borderId="32" xfId="0" applyFont="1" applyFill="1" applyBorder="1" applyAlignment="1">
      <alignment horizontal="center"/>
    </xf>
    <xf numFmtId="0" fontId="2" fillId="11" borderId="33" xfId="0" applyFont="1" applyFill="1" applyBorder="1" applyAlignment="1">
      <alignment horizontal="center"/>
    </xf>
    <xf numFmtId="0" fontId="4" fillId="2" borderId="4" xfId="0" applyFont="1" applyFill="1" applyBorder="1" applyAlignment="1">
      <alignment horizontal="center" wrapText="1"/>
    </xf>
    <xf numFmtId="0" fontId="4" fillId="2" borderId="8" xfId="0" applyFont="1" applyFill="1" applyBorder="1" applyAlignment="1">
      <alignment horizontal="center" wrapText="1"/>
    </xf>
    <xf numFmtId="0" fontId="4" fillId="5" borderId="4"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2" fillId="11" borderId="31" xfId="0" applyFont="1" applyFill="1" applyBorder="1" applyAlignment="1">
      <alignment horizontal="center"/>
    </xf>
    <xf numFmtId="0" fontId="0" fillId="12" borderId="60" xfId="0" applyFill="1" applyBorder="1" applyAlignment="1" applyProtection="1">
      <alignment horizontal="left" vertical="center"/>
      <protection locked="0"/>
    </xf>
    <xf numFmtId="0" fontId="0" fillId="12" borderId="61" xfId="0" applyFill="1" applyBorder="1" applyAlignment="1" applyProtection="1">
      <alignment horizontal="left" vertical="center"/>
      <protection locked="0"/>
    </xf>
    <xf numFmtId="0" fontId="2" fillId="5" borderId="60" xfId="0" applyFont="1" applyFill="1" applyBorder="1" applyAlignment="1">
      <alignment horizontal="center" vertical="center"/>
    </xf>
    <xf numFmtId="0" fontId="2" fillId="5" borderId="19" xfId="0" applyFont="1" applyFill="1" applyBorder="1" applyAlignment="1">
      <alignment horizontal="center" vertical="center"/>
    </xf>
    <xf numFmtId="14" fontId="2" fillId="5" borderId="19" xfId="0" applyNumberFormat="1" applyFont="1" applyFill="1" applyBorder="1" applyAlignment="1">
      <alignment horizontal="center" vertical="center"/>
    </xf>
    <xf numFmtId="0" fontId="9" fillId="0" borderId="0" xfId="0" applyFont="1" applyAlignment="1">
      <alignment horizontal="left" wrapText="1"/>
    </xf>
    <xf numFmtId="0" fontId="2" fillId="0" borderId="28" xfId="0" applyFont="1" applyBorder="1" applyAlignment="1">
      <alignment horizontal="center"/>
    </xf>
    <xf numFmtId="0" fontId="2" fillId="0" borderId="29" xfId="0" applyFont="1" applyBorder="1" applyAlignment="1">
      <alignment horizontal="center"/>
    </xf>
    <xf numFmtId="0" fontId="2" fillId="0" borderId="30" xfId="0" applyFont="1" applyBorder="1" applyAlignment="1">
      <alignment horizontal="center"/>
    </xf>
    <xf numFmtId="0" fontId="2" fillId="6" borderId="31" xfId="0" applyFont="1" applyFill="1" applyBorder="1" applyAlignment="1">
      <alignment horizontal="center"/>
    </xf>
    <xf numFmtId="0" fontId="2" fillId="0" borderId="22" xfId="0" applyFont="1" applyBorder="1" applyAlignment="1">
      <alignment horizontal="center"/>
    </xf>
    <xf numFmtId="0" fontId="0" fillId="0" borderId="19" xfId="0" applyBorder="1" applyAlignment="1">
      <alignment horizontal="center"/>
    </xf>
    <xf numFmtId="0" fontId="0" fillId="0" borderId="21" xfId="0" applyBorder="1" applyAlignment="1">
      <alignment horizontal="center"/>
    </xf>
    <xf numFmtId="0" fontId="2" fillId="0" borderId="24" xfId="0" applyFont="1" applyBorder="1" applyAlignment="1">
      <alignment horizontal="center" vertical="center"/>
    </xf>
    <xf numFmtId="0" fontId="2" fillId="0" borderId="73" xfId="0" applyFont="1" applyBorder="1" applyAlignment="1">
      <alignment horizontal="center" vertical="center"/>
    </xf>
    <xf numFmtId="0" fontId="2" fillId="0" borderId="25"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3" fillId="5" borderId="4"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2" fillId="0" borderId="0" xfId="0" applyFont="1" applyAlignment="1">
      <alignment horizontal="center" vertical="center" wrapText="1"/>
    </xf>
    <xf numFmtId="0" fontId="2" fillId="0" borderId="27" xfId="0" applyFont="1" applyBorder="1" applyAlignment="1">
      <alignment horizontal="center" vertical="center" wrapText="1"/>
    </xf>
    <xf numFmtId="0" fontId="20" fillId="12" borderId="67" xfId="0" applyFont="1" applyFill="1" applyBorder="1" applyAlignment="1" applyProtection="1">
      <alignment horizontal="left"/>
      <protection locked="0"/>
    </xf>
    <xf numFmtId="0" fontId="20" fillId="12" borderId="55" xfId="0" applyFont="1" applyFill="1" applyBorder="1" applyAlignment="1" applyProtection="1">
      <alignment horizontal="left"/>
      <protection locked="0"/>
    </xf>
    <xf numFmtId="0" fontId="20" fillId="12" borderId="51" xfId="0" applyFont="1" applyFill="1" applyBorder="1" applyAlignment="1" applyProtection="1">
      <alignment horizontal="left"/>
      <protection locked="0"/>
    </xf>
    <xf numFmtId="0" fontId="20" fillId="12" borderId="58" xfId="0" applyFont="1" applyFill="1" applyBorder="1" applyAlignment="1" applyProtection="1">
      <alignment horizontal="left"/>
      <protection locked="0"/>
    </xf>
    <xf numFmtId="0" fontId="20" fillId="12" borderId="34" xfId="0" applyFont="1" applyFill="1" applyBorder="1" applyAlignment="1" applyProtection="1">
      <alignment horizontal="left"/>
      <protection locked="0"/>
    </xf>
    <xf numFmtId="0" fontId="22" fillId="12" borderId="57" xfId="0" quotePrefix="1" applyFont="1" applyFill="1" applyBorder="1" applyAlignment="1" applyProtection="1">
      <alignment horizontal="left"/>
      <protection locked="0"/>
    </xf>
    <xf numFmtId="0" fontId="22" fillId="12" borderId="35" xfId="0" quotePrefix="1" applyFont="1" applyFill="1" applyBorder="1" applyAlignment="1" applyProtection="1">
      <alignment horizontal="left"/>
      <protection locked="0"/>
    </xf>
    <xf numFmtId="0" fontId="22" fillId="12" borderId="36" xfId="0" quotePrefix="1" applyFont="1" applyFill="1" applyBorder="1" applyAlignment="1" applyProtection="1">
      <alignment horizontal="left"/>
      <protection locked="0"/>
    </xf>
    <xf numFmtId="0" fontId="20" fillId="12" borderId="62" xfId="0" applyFont="1" applyFill="1" applyBorder="1" applyAlignment="1" applyProtection="1">
      <alignment horizontal="left"/>
      <protection locked="0"/>
    </xf>
    <xf numFmtId="0" fontId="22" fillId="12" borderId="56" xfId="0" quotePrefix="1" applyFont="1" applyFill="1" applyBorder="1" applyAlignment="1" applyProtection="1">
      <alignment horizontal="left"/>
      <protection locked="0"/>
    </xf>
    <xf numFmtId="0" fontId="22" fillId="12" borderId="1" xfId="0" quotePrefix="1" applyFont="1" applyFill="1" applyBorder="1" applyAlignment="1" applyProtection="1">
      <alignment horizontal="left"/>
      <protection locked="0"/>
    </xf>
    <xf numFmtId="0" fontId="22" fillId="12" borderId="52" xfId="0" quotePrefix="1" applyFont="1" applyFill="1" applyBorder="1" applyAlignment="1" applyProtection="1">
      <alignment horizontal="left"/>
      <protection locked="0"/>
    </xf>
    <xf numFmtId="0" fontId="20" fillId="12" borderId="56" xfId="0" applyFont="1" applyFill="1" applyBorder="1" applyAlignment="1" applyProtection="1">
      <alignment horizontal="left"/>
      <protection locked="0"/>
    </xf>
    <xf numFmtId="0" fontId="20" fillId="12" borderId="1" xfId="0" applyFont="1" applyFill="1" applyBorder="1" applyAlignment="1" applyProtection="1">
      <alignment horizontal="left"/>
      <protection locked="0"/>
    </xf>
    <xf numFmtId="0" fontId="20" fillId="12" borderId="52" xfId="0" applyFont="1" applyFill="1" applyBorder="1" applyAlignment="1" applyProtection="1">
      <alignment horizontal="left"/>
      <protection locked="0"/>
    </xf>
    <xf numFmtId="14" fontId="21" fillId="0" borderId="64" xfId="0" applyNumberFormat="1" applyFont="1" applyBorder="1" applyAlignment="1">
      <alignment horizontal="left" vertical="top"/>
    </xf>
    <xf numFmtId="14" fontId="21" fillId="0" borderId="8" xfId="0" applyNumberFormat="1" applyFont="1" applyBorder="1" applyAlignment="1">
      <alignment horizontal="left" vertical="top"/>
    </xf>
    <xf numFmtId="14" fontId="9" fillId="12" borderId="0" xfId="0" applyNumberFormat="1" applyFont="1" applyFill="1" applyAlignment="1" applyProtection="1">
      <alignment horizontal="left" vertical="center"/>
      <protection locked="0"/>
    </xf>
    <xf numFmtId="14" fontId="9" fillId="12" borderId="27" xfId="0" applyNumberFormat="1" applyFont="1" applyFill="1" applyBorder="1" applyAlignment="1" applyProtection="1">
      <alignment horizontal="left" vertical="center"/>
      <protection locked="0"/>
    </xf>
    <xf numFmtId="14" fontId="9" fillId="12" borderId="29" xfId="0" applyNumberFormat="1" applyFont="1" applyFill="1" applyBorder="1" applyAlignment="1" applyProtection="1">
      <alignment horizontal="left" vertical="center"/>
      <protection locked="0"/>
    </xf>
    <xf numFmtId="14" fontId="9" fillId="12" borderId="30" xfId="0" applyNumberFormat="1" applyFont="1" applyFill="1" applyBorder="1" applyAlignment="1" applyProtection="1">
      <alignment horizontal="left" vertical="center"/>
      <protection locked="0"/>
    </xf>
    <xf numFmtId="0" fontId="22" fillId="12" borderId="56" xfId="0" applyFont="1" applyFill="1" applyBorder="1" applyAlignment="1" applyProtection="1">
      <alignment horizontal="left"/>
      <protection locked="0"/>
    </xf>
    <xf numFmtId="0" fontId="22" fillId="12" borderId="1" xfId="0" applyFont="1" applyFill="1" applyBorder="1" applyAlignment="1" applyProtection="1">
      <alignment horizontal="left"/>
      <protection locked="0"/>
    </xf>
    <xf numFmtId="0" fontId="22" fillId="12" borderId="52" xfId="0" applyFont="1" applyFill="1" applyBorder="1" applyAlignment="1" applyProtection="1">
      <alignment horizontal="left"/>
      <protection locked="0"/>
    </xf>
    <xf numFmtId="0" fontId="21" fillId="0" borderId="22" xfId="0" quotePrefix="1" applyFont="1" applyBorder="1" applyAlignment="1">
      <alignment horizontal="left" wrapText="1"/>
    </xf>
    <xf numFmtId="0" fontId="21" fillId="0" borderId="19" xfId="0" quotePrefix="1" applyFont="1" applyBorder="1" applyAlignment="1">
      <alignment horizontal="left" wrapText="1"/>
    </xf>
    <xf numFmtId="0" fontId="21" fillId="0" borderId="21" xfId="0" quotePrefix="1" applyFont="1" applyBorder="1" applyAlignment="1">
      <alignment horizontal="left" wrapText="1"/>
    </xf>
    <xf numFmtId="0" fontId="9" fillId="8" borderId="22" xfId="0" applyFont="1" applyFill="1" applyBorder="1" applyAlignment="1">
      <alignment horizontal="left" wrapText="1"/>
    </xf>
    <xf numFmtId="0" fontId="9" fillId="8" borderId="19" xfId="0" applyFont="1" applyFill="1" applyBorder="1" applyAlignment="1">
      <alignment horizontal="left" wrapText="1"/>
    </xf>
    <xf numFmtId="0" fontId="9" fillId="8" borderId="21" xfId="0" applyFont="1" applyFill="1" applyBorder="1" applyAlignment="1">
      <alignment horizontal="left" wrapText="1"/>
    </xf>
    <xf numFmtId="0" fontId="7" fillId="3" borderId="22" xfId="0" applyFont="1" applyFill="1" applyBorder="1" applyAlignment="1">
      <alignment horizontal="center"/>
    </xf>
    <xf numFmtId="0" fontId="7" fillId="3" borderId="19" xfId="0" applyFont="1" applyFill="1" applyBorder="1" applyAlignment="1">
      <alignment horizontal="center"/>
    </xf>
    <xf numFmtId="0" fontId="7" fillId="3" borderId="21" xfId="0" applyFont="1" applyFill="1" applyBorder="1" applyAlignment="1">
      <alignment horizontal="center"/>
    </xf>
  </cellXfs>
  <cellStyles count="2">
    <cellStyle name="Standaard" xfId="0" builtinId="0"/>
    <cellStyle name="Valuta" xfId="1" builtinId="4"/>
  </cellStyles>
  <dxfs count="0"/>
  <tableStyles count="0" defaultTableStyle="TableStyleMedium2" defaultPivotStyle="PivotStyleLight16"/>
  <colors>
    <mruColors>
      <color rgb="FFF0EBFF"/>
      <color rgb="FFE0D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3</xdr:col>
      <xdr:colOff>319581</xdr:colOff>
      <xdr:row>37</xdr:row>
      <xdr:rowOff>99481</xdr:rowOff>
    </xdr:from>
    <xdr:to>
      <xdr:col>19</xdr:col>
      <xdr:colOff>560916</xdr:colOff>
      <xdr:row>40</xdr:row>
      <xdr:rowOff>92672</xdr:rowOff>
    </xdr:to>
    <xdr:sp macro="" textlink="">
      <xdr:nvSpPr>
        <xdr:cNvPr id="2" name="Pijl: gebogen 1">
          <a:extLst>
            <a:ext uri="{FF2B5EF4-FFF2-40B4-BE49-F238E27FC236}">
              <a16:creationId xmlns:a16="http://schemas.microsoft.com/office/drawing/2014/main" id="{00000000-0008-0000-0000-000002000000}"/>
            </a:ext>
          </a:extLst>
        </xdr:cNvPr>
        <xdr:cNvSpPr/>
      </xdr:nvSpPr>
      <xdr:spPr>
        <a:xfrm rot="10800000">
          <a:off x="3970831" y="8058148"/>
          <a:ext cx="18360002" cy="564691"/>
        </a:xfrm>
        <a:prstGeom prst="bentArrow">
          <a:avLst>
            <a:gd name="adj1" fmla="val 25000"/>
            <a:gd name="adj2" fmla="val 25000"/>
            <a:gd name="adj3" fmla="val 50000"/>
            <a:gd name="adj4" fmla="val 43750"/>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solidFill>
              <a:schemeClr val="tx1"/>
            </a:solidFill>
          </a:endParaRPr>
        </a:p>
      </xdr:txBody>
    </xdr:sp>
    <xdr:clientData/>
  </xdr:twoCellAnchor>
  <xdr:twoCellAnchor editAs="oneCell">
    <xdr:from>
      <xdr:col>1</xdr:col>
      <xdr:colOff>659606</xdr:colOff>
      <xdr:row>2</xdr:row>
      <xdr:rowOff>66675</xdr:rowOff>
    </xdr:from>
    <xdr:to>
      <xdr:col>4</xdr:col>
      <xdr:colOff>445189</xdr:colOff>
      <xdr:row>6</xdr:row>
      <xdr:rowOff>171722</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92439" y="299508"/>
          <a:ext cx="4230583" cy="107871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1628775</xdr:colOff>
          <xdr:row>49</xdr:row>
          <xdr:rowOff>190500</xdr:rowOff>
        </xdr:from>
        <xdr:to>
          <xdr:col>3</xdr:col>
          <xdr:colOff>552450</xdr:colOff>
          <xdr:row>51</xdr:row>
          <xdr:rowOff>19050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BV</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400050</xdr:colOff>
          <xdr:row>49</xdr:row>
          <xdr:rowOff>200025</xdr:rowOff>
        </xdr:from>
        <xdr:to>
          <xdr:col>4</xdr:col>
          <xdr:colOff>1066800</xdr:colOff>
          <xdr:row>51</xdr:row>
          <xdr:rowOff>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Stichting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504825</xdr:colOff>
          <xdr:row>50</xdr:row>
          <xdr:rowOff>38100</xdr:rowOff>
        </xdr:from>
        <xdr:to>
          <xdr:col>3</xdr:col>
          <xdr:colOff>857250</xdr:colOff>
          <xdr:row>50</xdr:row>
          <xdr:rowOff>161925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NV</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314325</xdr:colOff>
          <xdr:row>50</xdr:row>
          <xdr:rowOff>0</xdr:rowOff>
        </xdr:from>
        <xdr:to>
          <xdr:col>6</xdr:col>
          <xdr:colOff>314325</xdr:colOff>
          <xdr:row>51</xdr:row>
          <xdr:rowOff>9525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Vereniging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695325</xdr:colOff>
          <xdr:row>50</xdr:row>
          <xdr:rowOff>0</xdr:rowOff>
        </xdr:from>
        <xdr:to>
          <xdr:col>6</xdr:col>
          <xdr:colOff>1238250</xdr:colOff>
          <xdr:row>51</xdr:row>
          <xdr:rowOff>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Anders, nl</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6</xdr:col>
      <xdr:colOff>349774</xdr:colOff>
      <xdr:row>3</xdr:row>
      <xdr:rowOff>94919</xdr:rowOff>
    </xdr:from>
    <xdr:ext cx="184731" cy="264560"/>
    <xdr:sp macro="" textlink="">
      <xdr:nvSpPr>
        <xdr:cNvPr id="4" name="Tekstvak 3">
          <a:extLst>
            <a:ext uri="{FF2B5EF4-FFF2-40B4-BE49-F238E27FC236}">
              <a16:creationId xmlns:a16="http://schemas.microsoft.com/office/drawing/2014/main" id="{00000000-0008-0000-0200-000004000000}"/>
            </a:ext>
          </a:extLst>
        </xdr:cNvPr>
        <xdr:cNvSpPr txBox="1"/>
      </xdr:nvSpPr>
      <xdr:spPr>
        <a:xfrm>
          <a:off x="7953209" y="6912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vmlDrawing" Target="../drawings/vmlDrawing1.vml"/><Relationship Id="rId7" Type="http://schemas.openxmlformats.org/officeDocument/2006/relationships/ctrlProp" Target="../ctrlProps/ctrlProp3.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2.vml"/><Relationship Id="rId9"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CBD62-43EC-4AB9-8E5B-3AD4D024C2AD}">
  <sheetPr codeName="Blad1">
    <tabColor theme="4"/>
    <pageSetUpPr fitToPage="1"/>
  </sheetPr>
  <dimension ref="B1:AF60"/>
  <sheetViews>
    <sheetView showGridLines="0" showRowColHeaders="0" tabSelected="1" zoomScale="90" zoomScaleNormal="90" workbookViewId="0">
      <selection activeCell="C2" sqref="C2:D2"/>
      <extLst>
        <ext xmlns:xlsdti="http://schemas.microsoft.com/office/spreadsheetml/2023/showDataTypeIcons" uri="{77bfe23e-c014-4d31-8a63-9c772dbf06b6}">
          <xlsdti:showDataTypeIcons visible="0"/>
        </ext>
      </extLst>
    </sheetView>
  </sheetViews>
  <sheetFormatPr defaultColWidth="9.28515625" defaultRowHeight="15"/>
  <cols>
    <col min="1" max="1" width="3.42578125" customWidth="1"/>
    <col min="2" max="2" width="28" customWidth="1"/>
    <col min="3" max="3" width="23.28515625" customWidth="1"/>
    <col min="4" max="4" width="15.42578125" customWidth="1"/>
    <col min="5" max="5" width="16.7109375" customWidth="1"/>
    <col min="6" max="6" width="10.140625" customWidth="1"/>
    <col min="7" max="7" width="20.7109375" customWidth="1"/>
    <col min="8" max="8" width="11" customWidth="1"/>
    <col min="9" max="9" width="20.7109375" customWidth="1"/>
    <col min="10" max="10" width="10.5703125" customWidth="1"/>
    <col min="11" max="11" width="20.7109375" customWidth="1"/>
    <col min="12" max="12" width="10.140625" customWidth="1"/>
    <col min="13" max="13" width="20.7109375" customWidth="1"/>
    <col min="14" max="14" width="10.140625" customWidth="1"/>
    <col min="15" max="15" width="19.5703125" customWidth="1"/>
    <col min="16" max="16" width="10.28515625" customWidth="1"/>
    <col min="17" max="17" width="19.5703125" customWidth="1"/>
    <col min="18" max="18" width="25.140625" customWidth="1"/>
    <col min="19" max="19" width="34.42578125" customWidth="1"/>
    <col min="20" max="21" width="16.28515625" customWidth="1"/>
    <col min="22" max="22" width="9.28515625" customWidth="1"/>
    <col min="23" max="23" width="16.28515625" customWidth="1"/>
    <col min="24" max="24" width="11.5703125" customWidth="1"/>
    <col min="25" max="25" width="15.7109375" customWidth="1"/>
    <col min="26" max="26" width="7" bestFit="1" customWidth="1"/>
    <col min="27" max="27" width="11.7109375" bestFit="1" customWidth="1"/>
    <col min="28" max="29" width="13.28515625" customWidth="1"/>
    <col min="30" max="30" width="13.5703125" customWidth="1"/>
    <col min="31" max="31" width="14.28515625" customWidth="1"/>
    <col min="32" max="32" width="19.28515625" hidden="1" customWidth="1"/>
    <col min="33" max="33" width="14.42578125" bestFit="1" customWidth="1"/>
    <col min="34" max="34" width="10.5703125" customWidth="1"/>
    <col min="36" max="36" width="10.5703125" customWidth="1"/>
    <col min="37" max="37" width="10.42578125" customWidth="1"/>
  </cols>
  <sheetData>
    <row r="1" spans="2:31" ht="15.75" thickBot="1"/>
    <row r="2" spans="2:31" s="33" customFormat="1" ht="18.600000000000001" customHeight="1" thickBot="1">
      <c r="B2" s="28" t="s">
        <v>0</v>
      </c>
      <c r="C2" s="135"/>
      <c r="D2" s="136"/>
      <c r="E2" s="137" t="s">
        <v>1</v>
      </c>
      <c r="F2" s="138"/>
      <c r="G2" s="138"/>
      <c r="H2" s="139">
        <v>46023</v>
      </c>
      <c r="I2" s="138"/>
      <c r="J2" s="29" t="s">
        <v>2</v>
      </c>
      <c r="K2" s="139">
        <v>46387</v>
      </c>
      <c r="L2" s="139"/>
      <c r="M2" s="30"/>
      <c r="N2" s="31"/>
      <c r="O2" s="31"/>
      <c r="P2" s="31"/>
      <c r="Q2" s="31"/>
      <c r="R2" s="31"/>
      <c r="S2" s="31"/>
      <c r="T2" s="31"/>
      <c r="U2" s="32"/>
    </row>
    <row r="3" spans="2:31" ht="18.75" customHeight="1">
      <c r="X3" s="19"/>
      <c r="AB3" s="15"/>
      <c r="AC3" s="15"/>
      <c r="AD3" s="15"/>
      <c r="AE3" s="15"/>
    </row>
    <row r="4" spans="2:31" ht="18.75" customHeight="1">
      <c r="X4" s="15"/>
      <c r="AB4" s="15"/>
      <c r="AC4" s="15"/>
      <c r="AD4" s="15"/>
      <c r="AE4" s="15"/>
    </row>
    <row r="5" spans="2:31" ht="18.75" customHeight="1">
      <c r="R5" s="15"/>
      <c r="S5" s="15"/>
      <c r="T5" s="15"/>
      <c r="U5" s="15"/>
      <c r="V5" s="14"/>
      <c r="W5" s="14"/>
      <c r="X5" s="15"/>
      <c r="Y5" s="15"/>
      <c r="Z5" s="15"/>
      <c r="AA5" s="15"/>
      <c r="AB5" s="15"/>
      <c r="AC5" s="15"/>
      <c r="AD5" s="15"/>
      <c r="AE5" s="15"/>
    </row>
    <row r="6" spans="2:31" ht="18.75" customHeight="1">
      <c r="R6" s="15"/>
      <c r="S6" s="15"/>
      <c r="T6" s="15"/>
      <c r="U6" s="14">
        <v>366</v>
      </c>
      <c r="V6" s="17">
        <f>(S4-M4+1)</f>
        <v>1</v>
      </c>
      <c r="W6" s="14"/>
    </row>
    <row r="7" spans="2:31" ht="18.75" customHeight="1" thickBot="1">
      <c r="R7" s="15"/>
      <c r="S7" s="15"/>
      <c r="T7" s="15"/>
      <c r="U7" s="14"/>
      <c r="V7" s="17"/>
      <c r="W7" s="14"/>
    </row>
    <row r="8" spans="2:31" ht="30" customHeight="1" thickBot="1">
      <c r="B8" s="156" t="s">
        <v>3</v>
      </c>
      <c r="C8" s="157"/>
      <c r="D8" s="111"/>
      <c r="R8" s="15"/>
      <c r="S8" s="15"/>
      <c r="T8" s="15"/>
      <c r="U8" s="14"/>
      <c r="V8" s="17"/>
      <c r="W8" s="14"/>
    </row>
    <row r="9" spans="2:31" ht="18.75" customHeight="1" thickBot="1">
      <c r="F9" s="148" t="s">
        <v>4</v>
      </c>
      <c r="G9" s="149"/>
      <c r="H9" s="149"/>
      <c r="I9" s="150"/>
      <c r="J9" s="145" t="s">
        <v>5</v>
      </c>
      <c r="K9" s="146"/>
      <c r="L9" s="146"/>
      <c r="M9" s="146"/>
      <c r="N9" s="146"/>
      <c r="O9" s="146"/>
      <c r="P9" s="146"/>
      <c r="Q9" s="147"/>
      <c r="R9" s="15"/>
      <c r="S9" s="15"/>
      <c r="T9" s="15"/>
      <c r="U9" s="14"/>
      <c r="V9" s="17"/>
      <c r="W9" s="14"/>
    </row>
    <row r="10" spans="2:31" ht="18.75" customHeight="1" thickBot="1">
      <c r="F10" s="151"/>
      <c r="G10" s="152"/>
      <c r="H10" s="152"/>
      <c r="I10" s="153"/>
      <c r="J10" s="141" t="s">
        <v>6</v>
      </c>
      <c r="K10" s="142"/>
      <c r="L10" s="142"/>
      <c r="M10" s="143"/>
      <c r="N10" s="142" t="s">
        <v>7</v>
      </c>
      <c r="O10" s="142"/>
      <c r="P10" s="142"/>
      <c r="Q10" s="143"/>
      <c r="R10" s="57"/>
      <c r="S10" s="15"/>
      <c r="T10" s="15"/>
      <c r="U10" s="14">
        <v>366</v>
      </c>
      <c r="V10" s="14">
        <f>V6/U6</f>
        <v>2.7322404371584699E-3</v>
      </c>
      <c r="W10" s="18"/>
      <c r="X10" s="116"/>
      <c r="Y10" s="116"/>
      <c r="Z10" s="116"/>
    </row>
    <row r="11" spans="2:31" ht="25.5" customHeight="1">
      <c r="B11" s="117" t="s">
        <v>8</v>
      </c>
      <c r="C11" s="119" t="s">
        <v>9</v>
      </c>
      <c r="D11" s="154" t="s">
        <v>10</v>
      </c>
      <c r="E11" s="121" t="s">
        <v>11</v>
      </c>
      <c r="F11" s="123" t="s">
        <v>12</v>
      </c>
      <c r="G11" s="124"/>
      <c r="H11" s="125" t="s">
        <v>13</v>
      </c>
      <c r="I11" s="124"/>
      <c r="J11" s="126" t="s">
        <v>14</v>
      </c>
      <c r="K11" s="127"/>
      <c r="L11" s="144" t="s">
        <v>15</v>
      </c>
      <c r="M11" s="127"/>
      <c r="N11" s="128" t="s">
        <v>14</v>
      </c>
      <c r="O11" s="129"/>
      <c r="P11" s="134" t="s">
        <v>15</v>
      </c>
      <c r="Q11" s="129"/>
      <c r="R11" s="130" t="s">
        <v>16</v>
      </c>
      <c r="S11" s="132" t="s">
        <v>17</v>
      </c>
      <c r="T11" s="132" t="s">
        <v>18</v>
      </c>
      <c r="U11" s="14"/>
      <c r="V11" s="14"/>
    </row>
    <row r="12" spans="2:31" ht="43.5" customHeight="1" thickBot="1">
      <c r="B12" s="118"/>
      <c r="C12" s="120"/>
      <c r="D12" s="155"/>
      <c r="E12" s="122"/>
      <c r="F12" s="34" t="s">
        <v>19</v>
      </c>
      <c r="G12" s="35" t="s">
        <v>20</v>
      </c>
      <c r="H12" s="34" t="s">
        <v>19</v>
      </c>
      <c r="I12" s="35" t="s">
        <v>21</v>
      </c>
      <c r="J12" s="36" t="s">
        <v>19</v>
      </c>
      <c r="K12" s="37" t="s">
        <v>20</v>
      </c>
      <c r="L12" s="36" t="s">
        <v>19</v>
      </c>
      <c r="M12" s="37" t="s">
        <v>22</v>
      </c>
      <c r="N12" s="59" t="s">
        <v>19</v>
      </c>
      <c r="O12" s="60" t="s">
        <v>20</v>
      </c>
      <c r="P12" s="61" t="s">
        <v>19</v>
      </c>
      <c r="Q12" s="60" t="s">
        <v>22</v>
      </c>
      <c r="R12" s="131"/>
      <c r="S12" s="133"/>
      <c r="T12" s="133"/>
    </row>
    <row r="13" spans="2:31">
      <c r="B13" s="76"/>
      <c r="C13" s="77"/>
      <c r="D13" s="78"/>
      <c r="E13" s="79"/>
      <c r="F13" s="80"/>
      <c r="G13" s="69">
        <f>'Details subsidie'!$D$15*F13</f>
        <v>0</v>
      </c>
      <c r="H13" s="93"/>
      <c r="I13" s="69">
        <f>('Details subsidie'!D20*H13)</f>
        <v>0</v>
      </c>
      <c r="J13" s="93"/>
      <c r="K13" s="69">
        <f>'Details subsidie'!H16*J13</f>
        <v>0</v>
      </c>
      <c r="L13" s="93"/>
      <c r="M13" s="71">
        <f>'Details subsidie'!$H$21*L13</f>
        <v>0</v>
      </c>
      <c r="N13" s="93"/>
      <c r="O13" s="107">
        <f>'Details subsidie'!$H$15*N13</f>
        <v>0</v>
      </c>
      <c r="P13" s="96"/>
      <c r="Q13" s="69">
        <f>'Details subsidie'!$H$20*P13</f>
        <v>0</v>
      </c>
      <c r="R13" s="104">
        <f>F13+H13+J13+L13+N13+P13</f>
        <v>0</v>
      </c>
      <c r="S13" s="73">
        <f>('Details subsidie'!$D$8*J13*8*40)+('Details subsidie'!$D$8*L13*8*40)</f>
        <v>0</v>
      </c>
      <c r="T13" s="74">
        <f t="shared" ref="T13:T35" si="0">SUM(I13+K13+M13+O13+Q13)</f>
        <v>0</v>
      </c>
      <c r="U13" s="13"/>
      <c r="V13" s="13"/>
      <c r="W13" s="13"/>
    </row>
    <row r="14" spans="2:31">
      <c r="B14" s="81"/>
      <c r="C14" s="82"/>
      <c r="D14" s="83"/>
      <c r="E14" s="84"/>
      <c r="F14" s="85"/>
      <c r="G14" s="69">
        <f>'Details subsidie'!$D$15*F14</f>
        <v>0</v>
      </c>
      <c r="H14" s="94"/>
      <c r="I14" s="69">
        <f>('Details subsidie'!D20*H14)</f>
        <v>0</v>
      </c>
      <c r="J14" s="94"/>
      <c r="K14" s="69">
        <f>'Details subsidie'!H16*J14</f>
        <v>0</v>
      </c>
      <c r="L14" s="94"/>
      <c r="M14" s="71">
        <f>'Details subsidie'!$H$21*L14</f>
        <v>0</v>
      </c>
      <c r="N14" s="94"/>
      <c r="O14" s="72">
        <f>'Details subsidie'!$H$15*N14</f>
        <v>0</v>
      </c>
      <c r="P14" s="97"/>
      <c r="Q14" s="69">
        <f>'Details subsidie'!$H$20*P14</f>
        <v>0</v>
      </c>
      <c r="R14" s="105">
        <f t="shared" ref="R14:R35" si="1">F14+H14+J14+L14+N14+P14</f>
        <v>0</v>
      </c>
      <c r="S14" s="73">
        <f>('Details subsidie'!$D$8*J14*8*40)+('Details subsidie'!$D$8*L14*8*40)</f>
        <v>0</v>
      </c>
      <c r="T14" s="74">
        <f t="shared" si="0"/>
        <v>0</v>
      </c>
    </row>
    <row r="15" spans="2:31">
      <c r="B15" s="81"/>
      <c r="C15" s="86"/>
      <c r="D15" s="87"/>
      <c r="E15" s="84"/>
      <c r="F15" s="85"/>
      <c r="G15" s="69">
        <f>'Details subsidie'!$D$15*F15</f>
        <v>0</v>
      </c>
      <c r="H15" s="94"/>
      <c r="I15" s="69">
        <f>('Details subsidie'!D20*H15)</f>
        <v>0</v>
      </c>
      <c r="J15" s="94"/>
      <c r="K15" s="69">
        <f>'Details subsidie'!H16*J15</f>
        <v>0</v>
      </c>
      <c r="L15" s="94"/>
      <c r="M15" s="71">
        <f>'Details subsidie'!$H$21*L15</f>
        <v>0</v>
      </c>
      <c r="N15" s="94"/>
      <c r="O15" s="109">
        <f>'Details subsidie'!$H$15*N15</f>
        <v>0</v>
      </c>
      <c r="P15" s="97"/>
      <c r="Q15" s="69">
        <f>'Details subsidie'!$H$20*P15</f>
        <v>0</v>
      </c>
      <c r="R15" s="105">
        <f t="shared" si="1"/>
        <v>0</v>
      </c>
      <c r="S15" s="73">
        <f>('Details subsidie'!$D$8*J15*8*40)+('Details subsidie'!$D$8*L15*8*40)</f>
        <v>0</v>
      </c>
      <c r="T15" s="74">
        <f t="shared" si="0"/>
        <v>0</v>
      </c>
    </row>
    <row r="16" spans="2:31">
      <c r="B16" s="81"/>
      <c r="C16" s="82"/>
      <c r="D16" s="83"/>
      <c r="E16" s="84"/>
      <c r="F16" s="85"/>
      <c r="G16" s="69">
        <f>'Details subsidie'!$D$15*F16</f>
        <v>0</v>
      </c>
      <c r="H16" s="94"/>
      <c r="I16" s="69">
        <f>('Details subsidie'!D20*H16)</f>
        <v>0</v>
      </c>
      <c r="J16" s="94"/>
      <c r="K16" s="69">
        <f>'Details subsidie'!H16*J16</f>
        <v>0</v>
      </c>
      <c r="L16" s="94"/>
      <c r="M16" s="71">
        <f>'Details subsidie'!$H$21*L16</f>
        <v>0</v>
      </c>
      <c r="N16" s="94"/>
      <c r="O16" s="72">
        <f>'Details subsidie'!$H$15*N16</f>
        <v>0</v>
      </c>
      <c r="P16" s="97"/>
      <c r="Q16" s="69">
        <f>'Details subsidie'!$H$20*P16</f>
        <v>0</v>
      </c>
      <c r="R16" s="105">
        <f t="shared" si="1"/>
        <v>0</v>
      </c>
      <c r="S16" s="73">
        <f>('Details subsidie'!$D$8*J16*8*40)+('Details subsidie'!$D$8*L16*8*40)</f>
        <v>0</v>
      </c>
      <c r="T16" s="74">
        <f t="shared" si="0"/>
        <v>0</v>
      </c>
    </row>
    <row r="17" spans="2:20">
      <c r="B17" s="81"/>
      <c r="C17" s="86"/>
      <c r="D17" s="87"/>
      <c r="E17" s="84"/>
      <c r="F17" s="85"/>
      <c r="G17" s="69">
        <f>'Details subsidie'!$D$15*F17</f>
        <v>0</v>
      </c>
      <c r="H17" s="94"/>
      <c r="I17" s="69">
        <f>('Details subsidie'!D20*H17)</f>
        <v>0</v>
      </c>
      <c r="J17" s="94"/>
      <c r="K17" s="69">
        <f>'Details subsidie'!H16*J17</f>
        <v>0</v>
      </c>
      <c r="L17" s="94"/>
      <c r="M17" s="71">
        <f>'Details subsidie'!$H$21*L17</f>
        <v>0</v>
      </c>
      <c r="N17" s="94"/>
      <c r="O17" s="72">
        <f>'Details subsidie'!$H$15*N17</f>
        <v>0</v>
      </c>
      <c r="P17" s="97"/>
      <c r="Q17" s="69">
        <f>'Details subsidie'!$H$20*P17</f>
        <v>0</v>
      </c>
      <c r="R17" s="105">
        <f t="shared" si="1"/>
        <v>0</v>
      </c>
      <c r="S17" s="73">
        <f>('Details subsidie'!$D$8*J17*8*40)+('Details subsidie'!$D$8*L17*8*40)</f>
        <v>0</v>
      </c>
      <c r="T17" s="74">
        <f t="shared" si="0"/>
        <v>0</v>
      </c>
    </row>
    <row r="18" spans="2:20">
      <c r="B18" s="81"/>
      <c r="C18" s="82"/>
      <c r="D18" s="83"/>
      <c r="E18" s="84"/>
      <c r="F18" s="85"/>
      <c r="G18" s="69">
        <f>'Details subsidie'!$D$15*F18</f>
        <v>0</v>
      </c>
      <c r="H18" s="94"/>
      <c r="I18" s="69">
        <f>('Details subsidie'!D20*H18)</f>
        <v>0</v>
      </c>
      <c r="J18" s="94"/>
      <c r="K18" s="69">
        <f>'Details subsidie'!H16*J18</f>
        <v>0</v>
      </c>
      <c r="L18" s="94"/>
      <c r="M18" s="71">
        <f>'Details subsidie'!$H$21*L18</f>
        <v>0</v>
      </c>
      <c r="N18" s="94"/>
      <c r="O18" s="109">
        <f>'Details subsidie'!$H$15*N18</f>
        <v>0</v>
      </c>
      <c r="P18" s="97"/>
      <c r="Q18" s="69">
        <f>'Details subsidie'!$H$20*P18</f>
        <v>0</v>
      </c>
      <c r="R18" s="106">
        <f t="shared" si="1"/>
        <v>0</v>
      </c>
      <c r="S18" s="73">
        <f>('Details subsidie'!$D$8*J18*8*40)+('Details subsidie'!$D$8*L18*8*40)</f>
        <v>0</v>
      </c>
      <c r="T18" s="74">
        <f t="shared" si="0"/>
        <v>0</v>
      </c>
    </row>
    <row r="19" spans="2:20">
      <c r="B19" s="81"/>
      <c r="C19" s="82"/>
      <c r="D19" s="83"/>
      <c r="E19" s="84"/>
      <c r="F19" s="85"/>
      <c r="G19" s="69">
        <f>'Details subsidie'!$D$15*F19</f>
        <v>0</v>
      </c>
      <c r="H19" s="94"/>
      <c r="I19" s="69">
        <f>('Details subsidie'!D20*H19)</f>
        <v>0</v>
      </c>
      <c r="J19" s="94"/>
      <c r="K19" s="69">
        <f>'Details subsidie'!H16*J19</f>
        <v>0</v>
      </c>
      <c r="L19" s="94"/>
      <c r="M19" s="71">
        <f>'Details subsidie'!$H$21*L19</f>
        <v>0</v>
      </c>
      <c r="N19" s="94"/>
      <c r="O19" s="72">
        <f>'Details subsidie'!$H$15*N19</f>
        <v>0</v>
      </c>
      <c r="P19" s="97"/>
      <c r="Q19" s="69">
        <f>'Details subsidie'!$H$20*P19</f>
        <v>0</v>
      </c>
      <c r="R19" s="105">
        <f t="shared" si="1"/>
        <v>0</v>
      </c>
      <c r="S19" s="73">
        <f>('Details subsidie'!$D$8*J19*8*40)+('Details subsidie'!$D$8*L19*8*40)</f>
        <v>0</v>
      </c>
      <c r="T19" s="74">
        <f t="shared" si="0"/>
        <v>0</v>
      </c>
    </row>
    <row r="20" spans="2:20">
      <c r="B20" s="81"/>
      <c r="C20" s="82"/>
      <c r="D20" s="83"/>
      <c r="E20" s="84"/>
      <c r="F20" s="85"/>
      <c r="G20" s="69">
        <f>'Details subsidie'!$D$15*F20</f>
        <v>0</v>
      </c>
      <c r="H20" s="94"/>
      <c r="I20" s="69">
        <f>('Details subsidie'!D20*H20)</f>
        <v>0</v>
      </c>
      <c r="J20" s="94"/>
      <c r="K20" s="69">
        <f>'Details subsidie'!H16*J20</f>
        <v>0</v>
      </c>
      <c r="L20" s="94"/>
      <c r="M20" s="71">
        <f>'Details subsidie'!$H$21*L20</f>
        <v>0</v>
      </c>
      <c r="N20" s="94"/>
      <c r="O20" s="72">
        <f>'Details subsidie'!$H$15*N20</f>
        <v>0</v>
      </c>
      <c r="P20" s="97"/>
      <c r="Q20" s="69">
        <f>'Details subsidie'!$H$20*P20</f>
        <v>0</v>
      </c>
      <c r="R20" s="106">
        <f t="shared" si="1"/>
        <v>0</v>
      </c>
      <c r="S20" s="73">
        <f>('Details subsidie'!$D$8*J20*8*40)+('Details subsidie'!$D$8*L20*8*40)</f>
        <v>0</v>
      </c>
      <c r="T20" s="74">
        <f t="shared" si="0"/>
        <v>0</v>
      </c>
    </row>
    <row r="21" spans="2:20">
      <c r="B21" s="81"/>
      <c r="C21" s="82"/>
      <c r="D21" s="83"/>
      <c r="E21" s="84"/>
      <c r="F21" s="85"/>
      <c r="G21" s="69">
        <f>'Details subsidie'!$D$15*F21</f>
        <v>0</v>
      </c>
      <c r="H21" s="94"/>
      <c r="I21" s="69">
        <f>('Details subsidie'!D20*H21)</f>
        <v>0</v>
      </c>
      <c r="J21" s="94"/>
      <c r="K21" s="69">
        <f>'Details subsidie'!H16*J21</f>
        <v>0</v>
      </c>
      <c r="L21" s="94"/>
      <c r="M21" s="71">
        <f>'Details subsidie'!$H$21*L21</f>
        <v>0</v>
      </c>
      <c r="N21" s="94"/>
      <c r="O21" s="72">
        <f>'Details subsidie'!$H$15*N21</f>
        <v>0</v>
      </c>
      <c r="P21" s="97"/>
      <c r="Q21" s="69">
        <f>'Details subsidie'!$H$20*P21</f>
        <v>0</v>
      </c>
      <c r="R21" s="105">
        <f t="shared" si="1"/>
        <v>0</v>
      </c>
      <c r="S21" s="73">
        <f>('Details subsidie'!$D$8*J21*8*40)+('Details subsidie'!$D$8*L21*8*40)</f>
        <v>0</v>
      </c>
      <c r="T21" s="74">
        <f t="shared" si="0"/>
        <v>0</v>
      </c>
    </row>
    <row r="22" spans="2:20">
      <c r="B22" s="81"/>
      <c r="C22" s="82"/>
      <c r="D22" s="83"/>
      <c r="E22" s="84"/>
      <c r="F22" s="85"/>
      <c r="G22" s="69">
        <f>'Details subsidie'!$D$15*F22</f>
        <v>0</v>
      </c>
      <c r="H22" s="94"/>
      <c r="I22" s="69">
        <f>('Details subsidie'!D20*H22)</f>
        <v>0</v>
      </c>
      <c r="J22" s="94"/>
      <c r="K22" s="69">
        <f>'Details subsidie'!H16*J22</f>
        <v>0</v>
      </c>
      <c r="L22" s="94"/>
      <c r="M22" s="71">
        <f>'Details subsidie'!$H$21*L22</f>
        <v>0</v>
      </c>
      <c r="N22" s="94"/>
      <c r="O22" s="72">
        <f>'Details subsidie'!$H$15*N22</f>
        <v>0</v>
      </c>
      <c r="P22" s="97"/>
      <c r="Q22" s="69">
        <f>'Details subsidie'!$H$20*P22</f>
        <v>0</v>
      </c>
      <c r="R22" s="105">
        <f t="shared" si="1"/>
        <v>0</v>
      </c>
      <c r="S22" s="73">
        <f>('Details subsidie'!$D$8*J22*8*40)+('Details subsidie'!$D$8*L22*8*40)</f>
        <v>0</v>
      </c>
      <c r="T22" s="74">
        <f t="shared" si="0"/>
        <v>0</v>
      </c>
    </row>
    <row r="23" spans="2:20">
      <c r="B23" s="81"/>
      <c r="C23" s="82"/>
      <c r="D23" s="83"/>
      <c r="E23" s="84"/>
      <c r="F23" s="85"/>
      <c r="G23" s="69">
        <f>'Details subsidie'!$D$15*F23</f>
        <v>0</v>
      </c>
      <c r="H23" s="94"/>
      <c r="I23" s="69">
        <f>('Details subsidie'!D20*H23)</f>
        <v>0</v>
      </c>
      <c r="J23" s="94"/>
      <c r="K23" s="69">
        <f>'Details subsidie'!H16*J23</f>
        <v>0</v>
      </c>
      <c r="L23" s="94"/>
      <c r="M23" s="71">
        <f>'Details subsidie'!$H$21*L23</f>
        <v>0</v>
      </c>
      <c r="N23" s="94"/>
      <c r="O23" s="72">
        <f>'Details subsidie'!$H$15*N23</f>
        <v>0</v>
      </c>
      <c r="P23" s="97"/>
      <c r="Q23" s="69">
        <f>'Details subsidie'!$H$20*P23</f>
        <v>0</v>
      </c>
      <c r="R23" s="106">
        <f t="shared" si="1"/>
        <v>0</v>
      </c>
      <c r="S23" s="73">
        <f>('Details subsidie'!$D$8*J23*8*40)+('Details subsidie'!$D$8*L23*8*40)</f>
        <v>0</v>
      </c>
      <c r="T23" s="74">
        <f t="shared" si="0"/>
        <v>0</v>
      </c>
    </row>
    <row r="24" spans="2:20">
      <c r="B24" s="81"/>
      <c r="C24" s="82"/>
      <c r="D24" s="83"/>
      <c r="E24" s="84"/>
      <c r="F24" s="85"/>
      <c r="G24" s="69">
        <f>'Details subsidie'!$D$15*F24</f>
        <v>0</v>
      </c>
      <c r="H24" s="94"/>
      <c r="I24" s="69">
        <f>('Details subsidie'!D20*H24)</f>
        <v>0</v>
      </c>
      <c r="J24" s="94"/>
      <c r="K24" s="69">
        <f>'Details subsidie'!H16*J24</f>
        <v>0</v>
      </c>
      <c r="L24" s="94"/>
      <c r="M24" s="71">
        <f>'Details subsidie'!$H$21*L24</f>
        <v>0</v>
      </c>
      <c r="N24" s="94"/>
      <c r="O24" s="72">
        <f>'Details subsidie'!$H$15*N24</f>
        <v>0</v>
      </c>
      <c r="P24" s="97"/>
      <c r="Q24" s="69">
        <f>'Details subsidie'!$H$20*P24</f>
        <v>0</v>
      </c>
      <c r="R24" s="105">
        <f t="shared" si="1"/>
        <v>0</v>
      </c>
      <c r="S24" s="73">
        <f>('Details subsidie'!$D$8*J24*8*40)+('Details subsidie'!$D$8*L24*8*40)</f>
        <v>0</v>
      </c>
      <c r="T24" s="74">
        <f t="shared" si="0"/>
        <v>0</v>
      </c>
    </row>
    <row r="25" spans="2:20">
      <c r="B25" s="81"/>
      <c r="C25" s="82"/>
      <c r="D25" s="83"/>
      <c r="E25" s="84"/>
      <c r="F25" s="85"/>
      <c r="G25" s="69">
        <f>'Details subsidie'!$D$15*F25</f>
        <v>0</v>
      </c>
      <c r="H25" s="94"/>
      <c r="I25" s="69">
        <f>('Details subsidie'!D20*H25)</f>
        <v>0</v>
      </c>
      <c r="J25" s="94"/>
      <c r="K25" s="69">
        <f>'Details subsidie'!H16*J25</f>
        <v>0</v>
      </c>
      <c r="L25" s="94"/>
      <c r="M25" s="71">
        <f>'Details subsidie'!$H$21*L25</f>
        <v>0</v>
      </c>
      <c r="N25" s="94"/>
      <c r="O25" s="72">
        <f>'Details subsidie'!$H$15*N25</f>
        <v>0</v>
      </c>
      <c r="P25" s="97"/>
      <c r="Q25" s="69">
        <f>'Details subsidie'!$H$20*P25</f>
        <v>0</v>
      </c>
      <c r="R25" s="105">
        <f t="shared" si="1"/>
        <v>0</v>
      </c>
      <c r="S25" s="73">
        <f>('Details subsidie'!$D$8*J25*8*40)+('Details subsidie'!$D$8*L25*8*40)</f>
        <v>0</v>
      </c>
      <c r="T25" s="74">
        <f t="shared" si="0"/>
        <v>0</v>
      </c>
    </row>
    <row r="26" spans="2:20">
      <c r="B26" s="81"/>
      <c r="C26" s="86"/>
      <c r="D26" s="87"/>
      <c r="E26" s="84"/>
      <c r="F26" s="85"/>
      <c r="G26" s="69">
        <f>'Details subsidie'!$D$15*F26</f>
        <v>0</v>
      </c>
      <c r="H26" s="94"/>
      <c r="I26" s="69">
        <f>('Details subsidie'!D20*H26)</f>
        <v>0</v>
      </c>
      <c r="J26" s="94"/>
      <c r="K26" s="69">
        <f>'Details subsidie'!H16*J26</f>
        <v>0</v>
      </c>
      <c r="L26" s="94"/>
      <c r="M26" s="71">
        <f>'Details subsidie'!$H$21*L26</f>
        <v>0</v>
      </c>
      <c r="N26" s="94"/>
      <c r="O26" s="109">
        <f>'Details subsidie'!$H$15*N26</f>
        <v>0</v>
      </c>
      <c r="P26" s="97"/>
      <c r="Q26" s="69">
        <f>'Details subsidie'!$H$20*P26</f>
        <v>0</v>
      </c>
      <c r="R26" s="105">
        <f t="shared" si="1"/>
        <v>0</v>
      </c>
      <c r="S26" s="73">
        <f>('Details subsidie'!$D$8*J26*8*40)+('Details subsidie'!$D$8*L26*8*40)</f>
        <v>0</v>
      </c>
      <c r="T26" s="74">
        <f t="shared" si="0"/>
        <v>0</v>
      </c>
    </row>
    <row r="27" spans="2:20">
      <c r="B27" s="81"/>
      <c r="C27" s="82"/>
      <c r="D27" s="83"/>
      <c r="E27" s="84"/>
      <c r="F27" s="85"/>
      <c r="G27" s="69">
        <f>'Details subsidie'!$D$15*F27</f>
        <v>0</v>
      </c>
      <c r="H27" s="94"/>
      <c r="I27" s="69">
        <f>('Details subsidie'!D20*H27)</f>
        <v>0</v>
      </c>
      <c r="J27" s="94"/>
      <c r="K27" s="69">
        <f>'Details subsidie'!H16*J27</f>
        <v>0</v>
      </c>
      <c r="L27" s="94"/>
      <c r="M27" s="71">
        <f>'Details subsidie'!$H$21*L27</f>
        <v>0</v>
      </c>
      <c r="N27" s="94"/>
      <c r="O27" s="72">
        <f>'Details subsidie'!$H$15*N27</f>
        <v>0</v>
      </c>
      <c r="P27" s="97"/>
      <c r="Q27" s="69">
        <f>'Details subsidie'!$H$20*P27</f>
        <v>0</v>
      </c>
      <c r="R27" s="75">
        <f t="shared" si="1"/>
        <v>0</v>
      </c>
      <c r="S27" s="73">
        <f>('Details subsidie'!$D$8*J27*8*40)+('Details subsidie'!$D$8*L27*8*40)</f>
        <v>0</v>
      </c>
      <c r="T27" s="74">
        <f t="shared" si="0"/>
        <v>0</v>
      </c>
    </row>
    <row r="28" spans="2:20">
      <c r="B28" s="81"/>
      <c r="C28" s="82"/>
      <c r="D28" s="83"/>
      <c r="E28" s="84"/>
      <c r="F28" s="85"/>
      <c r="G28" s="69">
        <f>'Details subsidie'!$D$15*F28</f>
        <v>0</v>
      </c>
      <c r="H28" s="94"/>
      <c r="I28" s="69">
        <f>('Details subsidie'!D20*H28)</f>
        <v>0</v>
      </c>
      <c r="J28" s="94"/>
      <c r="K28" s="69">
        <f>'Details subsidie'!H16*J28</f>
        <v>0</v>
      </c>
      <c r="L28" s="94"/>
      <c r="M28" s="71">
        <f>'Details subsidie'!$H$21*L28</f>
        <v>0</v>
      </c>
      <c r="N28" s="94"/>
      <c r="O28" s="109">
        <f>'Details subsidie'!$H$15*N28</f>
        <v>0</v>
      </c>
      <c r="P28" s="97"/>
      <c r="Q28" s="69">
        <f>'Details subsidie'!$H$20*P28</f>
        <v>0</v>
      </c>
      <c r="R28" s="75">
        <f t="shared" si="1"/>
        <v>0</v>
      </c>
      <c r="S28" s="73">
        <f>('Details subsidie'!$D$8*J28*8*40)+('Details subsidie'!$D$8*L28*8*40)</f>
        <v>0</v>
      </c>
      <c r="T28" s="74">
        <f t="shared" si="0"/>
        <v>0</v>
      </c>
    </row>
    <row r="29" spans="2:20">
      <c r="B29" s="81"/>
      <c r="C29" s="86"/>
      <c r="D29" s="87"/>
      <c r="E29" s="84"/>
      <c r="F29" s="85"/>
      <c r="G29" s="69">
        <f>'Details subsidie'!$D$15*F29</f>
        <v>0</v>
      </c>
      <c r="H29" s="94"/>
      <c r="I29" s="69">
        <f>('Details subsidie'!D20*H29)</f>
        <v>0</v>
      </c>
      <c r="J29" s="94"/>
      <c r="K29" s="69">
        <f>'Details subsidie'!H16*J29</f>
        <v>0</v>
      </c>
      <c r="L29" s="94"/>
      <c r="M29" s="71">
        <f>'Details subsidie'!$H$21*L29</f>
        <v>0</v>
      </c>
      <c r="N29" s="94"/>
      <c r="O29" s="72">
        <f>'Details subsidie'!$H$15*N29</f>
        <v>0</v>
      </c>
      <c r="P29" s="97"/>
      <c r="Q29" s="69">
        <f>'Details subsidie'!$H$20*P29</f>
        <v>0</v>
      </c>
      <c r="R29" s="106">
        <f t="shared" si="1"/>
        <v>0</v>
      </c>
      <c r="S29" s="73">
        <f>('Details subsidie'!$D$8*J29*8*40)+('Details subsidie'!$D$8*L29*8*40)</f>
        <v>0</v>
      </c>
      <c r="T29" s="74">
        <f t="shared" si="0"/>
        <v>0</v>
      </c>
    </row>
    <row r="30" spans="2:20">
      <c r="B30" s="81"/>
      <c r="C30" s="82"/>
      <c r="D30" s="83"/>
      <c r="E30" s="84"/>
      <c r="F30" s="85"/>
      <c r="G30" s="69">
        <f>'Details subsidie'!$D$15*F30</f>
        <v>0</v>
      </c>
      <c r="H30" s="94"/>
      <c r="I30" s="69">
        <f>('Details subsidie'!D20*H30)</f>
        <v>0</v>
      </c>
      <c r="J30" s="94"/>
      <c r="K30" s="69">
        <f>'Details subsidie'!H16*J30</f>
        <v>0</v>
      </c>
      <c r="L30" s="94"/>
      <c r="M30" s="71">
        <f>'Details subsidie'!$H$21*L30</f>
        <v>0</v>
      </c>
      <c r="N30" s="94"/>
      <c r="O30" s="110">
        <f>'Details subsidie'!$H$15*N30</f>
        <v>0</v>
      </c>
      <c r="P30" s="97"/>
      <c r="Q30" s="69">
        <f>'Details subsidie'!$H$20*P30</f>
        <v>0</v>
      </c>
      <c r="R30" s="105">
        <f t="shared" si="1"/>
        <v>0</v>
      </c>
      <c r="S30" s="73">
        <f>('Details subsidie'!$D$8*J30*8*40)+('Details subsidie'!$D$8*L30*8*40)</f>
        <v>0</v>
      </c>
      <c r="T30" s="74">
        <f t="shared" si="0"/>
        <v>0</v>
      </c>
    </row>
    <row r="31" spans="2:20">
      <c r="B31" s="81"/>
      <c r="C31" s="82"/>
      <c r="D31" s="83"/>
      <c r="E31" s="84"/>
      <c r="F31" s="85"/>
      <c r="G31" s="69">
        <f>'Details subsidie'!$D$15*F31</f>
        <v>0</v>
      </c>
      <c r="H31" s="94"/>
      <c r="I31" s="69">
        <f>('Details subsidie'!D20*H31)</f>
        <v>0</v>
      </c>
      <c r="J31" s="94"/>
      <c r="K31" s="69">
        <f>'Details subsidie'!H16*J31</f>
        <v>0</v>
      </c>
      <c r="L31" s="94"/>
      <c r="M31" s="71">
        <f>'Details subsidie'!$H$21*L31</f>
        <v>0</v>
      </c>
      <c r="N31" s="94"/>
      <c r="O31" s="72">
        <f>'Details subsidie'!$H$15*N31</f>
        <v>0</v>
      </c>
      <c r="P31" s="97"/>
      <c r="Q31" s="69">
        <f>'Details subsidie'!$H$20*P31</f>
        <v>0</v>
      </c>
      <c r="R31" s="105">
        <f t="shared" si="1"/>
        <v>0</v>
      </c>
      <c r="S31" s="73">
        <f>('Details subsidie'!$D$8*J31*8*40)+('Details subsidie'!$D$8*L31*8*40)</f>
        <v>0</v>
      </c>
      <c r="T31" s="74">
        <f t="shared" si="0"/>
        <v>0</v>
      </c>
    </row>
    <row r="32" spans="2:20">
      <c r="B32" s="81"/>
      <c r="C32" s="82"/>
      <c r="D32" s="83"/>
      <c r="E32" s="84"/>
      <c r="F32" s="85"/>
      <c r="G32" s="69">
        <f>'Details subsidie'!$D$15*F32</f>
        <v>0</v>
      </c>
      <c r="H32" s="94"/>
      <c r="I32" s="69">
        <f>('Details subsidie'!D20*H32)</f>
        <v>0</v>
      </c>
      <c r="J32" s="94"/>
      <c r="K32" s="69">
        <f>'Details subsidie'!H16*J32</f>
        <v>0</v>
      </c>
      <c r="L32" s="94"/>
      <c r="M32" s="71">
        <f>'Details subsidie'!$H$21*L32</f>
        <v>0</v>
      </c>
      <c r="N32" s="94"/>
      <c r="O32" s="109">
        <f>'Details subsidie'!$H$15*N32</f>
        <v>0</v>
      </c>
      <c r="P32" s="97"/>
      <c r="Q32" s="69">
        <f>'Details subsidie'!$H$20*P32</f>
        <v>0</v>
      </c>
      <c r="R32" s="105">
        <f t="shared" si="1"/>
        <v>0</v>
      </c>
      <c r="S32" s="73">
        <f>('Details subsidie'!$D$8*J32*8*40)+('Details subsidie'!$D$8*L32*8*40)</f>
        <v>0</v>
      </c>
      <c r="T32" s="74">
        <f t="shared" si="0"/>
        <v>0</v>
      </c>
    </row>
    <row r="33" spans="2:20">
      <c r="B33" s="81"/>
      <c r="C33" s="82"/>
      <c r="D33" s="83"/>
      <c r="E33" s="84"/>
      <c r="F33" s="85"/>
      <c r="G33" s="69">
        <f>'Details subsidie'!$D$15*F33</f>
        <v>0</v>
      </c>
      <c r="H33" s="94"/>
      <c r="I33" s="69">
        <f>('Details subsidie'!D20*H33)</f>
        <v>0</v>
      </c>
      <c r="J33" s="94"/>
      <c r="K33" s="69">
        <f>'Details subsidie'!H16*J33</f>
        <v>0</v>
      </c>
      <c r="L33" s="94"/>
      <c r="M33" s="71">
        <f>'Details subsidie'!$H$21*L33</f>
        <v>0</v>
      </c>
      <c r="N33" s="94"/>
      <c r="O33" s="72">
        <f>'Details subsidie'!$H$15*N33</f>
        <v>0</v>
      </c>
      <c r="P33" s="97"/>
      <c r="Q33" s="69">
        <f>'Details subsidie'!$H$20*P33</f>
        <v>0</v>
      </c>
      <c r="R33" s="75">
        <f t="shared" si="1"/>
        <v>0</v>
      </c>
      <c r="S33" s="73">
        <f>('Details subsidie'!$D$8*J33*8*40)+('Details subsidie'!$D$8*L33*8*40)</f>
        <v>0</v>
      </c>
      <c r="T33" s="74">
        <f t="shared" si="0"/>
        <v>0</v>
      </c>
    </row>
    <row r="34" spans="2:20">
      <c r="B34" s="81"/>
      <c r="C34" s="82"/>
      <c r="D34" s="83"/>
      <c r="E34" s="84"/>
      <c r="F34" s="85"/>
      <c r="G34" s="69">
        <f>'Details subsidie'!$D$15*F34</f>
        <v>0</v>
      </c>
      <c r="H34" s="94"/>
      <c r="I34" s="69">
        <f>('Details subsidie'!D20*H34)</f>
        <v>0</v>
      </c>
      <c r="J34" s="94"/>
      <c r="K34" s="69">
        <f>'Details subsidie'!H16*J34</f>
        <v>0</v>
      </c>
      <c r="L34" s="94"/>
      <c r="M34" s="71">
        <f>'Details subsidie'!$H$21*L34</f>
        <v>0</v>
      </c>
      <c r="N34" s="94"/>
      <c r="O34" s="72">
        <f>'Details subsidie'!$H$15*N34</f>
        <v>0</v>
      </c>
      <c r="P34" s="97"/>
      <c r="Q34" s="69">
        <f>'Details subsidie'!$H$20*P34</f>
        <v>0</v>
      </c>
      <c r="R34" s="75">
        <f t="shared" si="1"/>
        <v>0</v>
      </c>
      <c r="S34" s="73">
        <f>('Details subsidie'!$D$8*J34*8*40)+('Details subsidie'!$D$8*L34*8*40)</f>
        <v>0</v>
      </c>
      <c r="T34" s="74">
        <f t="shared" si="0"/>
        <v>0</v>
      </c>
    </row>
    <row r="35" spans="2:20" ht="15.75" thickBot="1">
      <c r="B35" s="88"/>
      <c r="C35" s="89"/>
      <c r="D35" s="90"/>
      <c r="E35" s="91"/>
      <c r="F35" s="92"/>
      <c r="G35" s="70">
        <f>'Details subsidie'!$D$15*F35</f>
        <v>0</v>
      </c>
      <c r="H35" s="95"/>
      <c r="I35" s="70">
        <f>('Details subsidie'!D20*H35)</f>
        <v>0</v>
      </c>
      <c r="J35" s="95"/>
      <c r="K35" s="70">
        <f>'Details subsidie'!H16*J35</f>
        <v>0</v>
      </c>
      <c r="L35" s="95"/>
      <c r="M35" s="71">
        <f>'Details subsidie'!$H$21*L35</f>
        <v>0</v>
      </c>
      <c r="N35" s="95"/>
      <c r="O35" s="108">
        <f>'Details subsidie'!$H$15*N35</f>
        <v>0</v>
      </c>
      <c r="P35" s="98"/>
      <c r="Q35" s="69">
        <f>'Details subsidie'!$H$20*P35</f>
        <v>0</v>
      </c>
      <c r="R35" s="75">
        <f t="shared" si="1"/>
        <v>0</v>
      </c>
      <c r="S35" s="73">
        <f>('Details subsidie'!$D$8*J35*8*40)+('Details subsidie'!$D$8*L35*8*40)</f>
        <v>0</v>
      </c>
      <c r="T35" s="74">
        <f t="shared" si="0"/>
        <v>0</v>
      </c>
    </row>
    <row r="36" spans="2:20" ht="15.75" thickBot="1">
      <c r="B36" s="99"/>
      <c r="C36" s="100"/>
      <c r="D36" s="101"/>
      <c r="E36" s="99"/>
      <c r="F36" s="62">
        <f t="shared" ref="F36:O36" si="2">SUM(F13:F35)</f>
        <v>0</v>
      </c>
      <c r="G36" s="63">
        <f t="shared" si="2"/>
        <v>0</v>
      </c>
      <c r="H36" s="64">
        <f t="shared" si="2"/>
        <v>0</v>
      </c>
      <c r="I36" s="63">
        <f>SUM(I13:I35)</f>
        <v>0</v>
      </c>
      <c r="J36" s="64">
        <f t="shared" ref="J36:L36" si="3">SUM(J13:J35)</f>
        <v>0</v>
      </c>
      <c r="K36" s="63">
        <f t="shared" si="2"/>
        <v>0</v>
      </c>
      <c r="L36" s="64">
        <f t="shared" si="3"/>
        <v>0</v>
      </c>
      <c r="M36" s="65"/>
      <c r="N36" s="64">
        <f t="shared" ref="N36" si="4">SUM(N13:N35)</f>
        <v>0</v>
      </c>
      <c r="O36" s="63">
        <f t="shared" si="2"/>
        <v>0</v>
      </c>
      <c r="P36" s="64">
        <f t="shared" ref="P36" si="5">SUM(P13:P35)</f>
        <v>0</v>
      </c>
      <c r="Q36" s="65"/>
      <c r="R36" s="66">
        <f t="shared" ref="R36" si="6">SUM(R13:R35)</f>
        <v>0</v>
      </c>
      <c r="S36" s="67">
        <f>SUM(S13:S35)</f>
        <v>0</v>
      </c>
      <c r="T36" s="68">
        <f>SUM(T13:T35)</f>
        <v>0</v>
      </c>
    </row>
    <row r="39" spans="2:20">
      <c r="B39" s="23" t="s">
        <v>23</v>
      </c>
      <c r="C39" s="55">
        <f>T36</f>
        <v>0</v>
      </c>
      <c r="D39" s="24"/>
      <c r="E39" s="24"/>
      <c r="F39" s="24"/>
    </row>
    <row r="40" spans="2:20">
      <c r="B40" s="23"/>
      <c r="C40" s="52"/>
      <c r="D40" s="24"/>
      <c r="E40" s="24"/>
      <c r="F40" s="24"/>
    </row>
    <row r="41" spans="2:20">
      <c r="C41" s="53"/>
      <c r="D41" s="26"/>
      <c r="E41" s="26"/>
      <c r="F41" s="26"/>
      <c r="G41" s="25"/>
      <c r="H41" s="25"/>
      <c r="I41" s="27" t="str">
        <f>IF(ISERROR(B2/B4),"",B2/B4)</f>
        <v/>
      </c>
    </row>
    <row r="42" spans="2:20">
      <c r="B42" s="140" t="s">
        <v>24</v>
      </c>
      <c r="C42" s="54"/>
      <c r="D42" s="25"/>
      <c r="E42" s="25"/>
      <c r="F42" s="25"/>
      <c r="G42" s="25"/>
      <c r="H42" s="25"/>
    </row>
    <row r="43" spans="2:20">
      <c r="B43" s="140"/>
      <c r="C43" s="51">
        <f>IFERROR(#REF!,C39/4)</f>
        <v>0</v>
      </c>
      <c r="D43" s="24"/>
      <c r="E43" s="24"/>
      <c r="F43" s="24"/>
    </row>
    <row r="44" spans="2:20">
      <c r="B44" s="56" t="s">
        <v>25</v>
      </c>
      <c r="C44" s="51">
        <f>IFERROR(#REF!,C39/12)</f>
        <v>0</v>
      </c>
      <c r="D44" s="24"/>
      <c r="E44" s="24"/>
      <c r="F44" s="24"/>
    </row>
    <row r="46" spans="2:20" ht="15.75" thickBot="1"/>
    <row r="47" spans="2:20">
      <c r="C47" s="40" t="s">
        <v>26</v>
      </c>
      <c r="D47" s="163"/>
      <c r="E47" s="164"/>
      <c r="F47" s="164"/>
      <c r="G47" s="164"/>
      <c r="H47" s="164"/>
      <c r="I47" s="164"/>
      <c r="J47" s="164"/>
      <c r="K47" s="165"/>
    </row>
    <row r="48" spans="2:20" ht="15.75" thickBot="1">
      <c r="C48" s="46" t="s">
        <v>27</v>
      </c>
      <c r="D48" s="161"/>
      <c r="E48" s="162"/>
      <c r="F48" s="162"/>
      <c r="G48" s="162"/>
      <c r="H48" s="162"/>
      <c r="I48" s="162"/>
      <c r="J48" s="162"/>
      <c r="K48" s="166"/>
    </row>
    <row r="49" spans="3:11" ht="15.75" thickBot="1">
      <c r="C49" s="42" t="s">
        <v>28</v>
      </c>
      <c r="D49" s="167"/>
      <c r="E49" s="168"/>
      <c r="F49" s="168"/>
      <c r="G49" s="169"/>
      <c r="H49" s="39" t="s">
        <v>29</v>
      </c>
      <c r="I49" s="167"/>
      <c r="J49" s="168"/>
      <c r="K49" s="169"/>
    </row>
    <row r="50" spans="3:11" ht="15.75" thickBot="1">
      <c r="C50" s="43" t="s">
        <v>30</v>
      </c>
      <c r="D50" s="170"/>
      <c r="E50" s="171"/>
      <c r="F50" s="171"/>
      <c r="G50" s="172"/>
      <c r="H50" s="47" t="s">
        <v>31</v>
      </c>
      <c r="I50" s="170"/>
      <c r="J50" s="171"/>
      <c r="K50" s="172"/>
    </row>
    <row r="51" spans="3:11">
      <c r="C51" s="43" t="s">
        <v>32</v>
      </c>
      <c r="D51" s="38"/>
      <c r="E51" s="38"/>
      <c r="F51" s="38"/>
      <c r="G51" s="48"/>
      <c r="H51" s="158" t="s">
        <v>33</v>
      </c>
      <c r="I51" s="159"/>
      <c r="J51" s="159"/>
      <c r="K51" s="160"/>
    </row>
    <row r="52" spans="3:11">
      <c r="C52" s="44" t="s">
        <v>34</v>
      </c>
      <c r="D52" s="170"/>
      <c r="E52" s="171"/>
      <c r="F52" s="171"/>
      <c r="G52" s="171"/>
      <c r="H52" s="171"/>
      <c r="I52" s="171"/>
      <c r="J52" s="171"/>
      <c r="K52" s="172"/>
    </row>
    <row r="53" spans="3:11">
      <c r="C53" s="45" t="s">
        <v>35</v>
      </c>
      <c r="D53" s="179"/>
      <c r="E53" s="180"/>
      <c r="F53" s="180"/>
      <c r="G53" s="180"/>
      <c r="H53" s="180"/>
      <c r="I53" s="180"/>
      <c r="J53" s="180"/>
      <c r="K53" s="181"/>
    </row>
    <row r="54" spans="3:11">
      <c r="C54" s="45" t="s">
        <v>36</v>
      </c>
      <c r="D54" s="179"/>
      <c r="E54" s="180"/>
      <c r="F54" s="180"/>
      <c r="G54" s="180"/>
      <c r="H54" s="180"/>
      <c r="I54" s="180"/>
      <c r="J54" s="180"/>
      <c r="K54" s="181"/>
    </row>
    <row r="55" spans="3:11">
      <c r="C55" s="41" t="s">
        <v>37</v>
      </c>
      <c r="D55" s="170"/>
      <c r="E55" s="171"/>
      <c r="F55" s="171"/>
      <c r="G55" s="171"/>
      <c r="H55" s="171"/>
      <c r="I55" s="171"/>
      <c r="J55" s="171"/>
      <c r="K55" s="172"/>
    </row>
    <row r="56" spans="3:11" ht="15.75" thickBot="1">
      <c r="C56" s="42" t="s">
        <v>38</v>
      </c>
      <c r="D56" s="161"/>
      <c r="E56" s="162"/>
      <c r="F56" s="162"/>
      <c r="G56" s="162"/>
      <c r="H56" s="102"/>
      <c r="I56" s="102"/>
      <c r="J56" s="102"/>
      <c r="K56" s="103"/>
    </row>
    <row r="57" spans="3:11" ht="27.75" customHeight="1" thickBot="1">
      <c r="C57" s="182" t="s">
        <v>39</v>
      </c>
      <c r="D57" s="183"/>
      <c r="E57" s="183"/>
      <c r="F57" s="183"/>
      <c r="G57" s="183"/>
      <c r="H57" s="183"/>
      <c r="I57" s="183"/>
      <c r="J57" s="183"/>
      <c r="K57" s="184"/>
    </row>
    <row r="58" spans="3:11">
      <c r="C58" s="173" t="s">
        <v>40</v>
      </c>
      <c r="D58" s="175"/>
      <c r="E58" s="175"/>
      <c r="F58" s="175"/>
      <c r="G58" s="176"/>
    </row>
    <row r="59" spans="3:11">
      <c r="C59" s="173"/>
      <c r="D59" s="175"/>
      <c r="E59" s="175"/>
      <c r="F59" s="175"/>
      <c r="G59" s="176"/>
    </row>
    <row r="60" spans="3:11" ht="15.75" thickBot="1">
      <c r="C60" s="174"/>
      <c r="D60" s="177"/>
      <c r="E60" s="177"/>
      <c r="F60" s="177"/>
      <c r="G60" s="178"/>
    </row>
  </sheetData>
  <sheetProtection algorithmName="SHA-512" hashValue="zQ1yi9H86X4M0thez4JOowOCRLTc4MkEk0DGFyPmZ3FN5DMBUF3wZvsCsH9UcWYpLq2eN4s+veCLa3Q80y+Q7A==" saltValue="yZYa81vPQOPTs1V0dgc4GQ==" spinCount="100000" sheet="1" objects="1" scenarios="1" selectLockedCells="1"/>
  <protectedRanges>
    <protectedRange sqref="C2 D8 B13:F35 H13:H35 J13:J35 L13:L35 N13:N35 P13:P35 D47:K48 D49:G50 I49:K50 D51:K56 D58" name="Bereik1"/>
  </protectedRanges>
  <mergeCells count="39">
    <mergeCell ref="C58:C60"/>
    <mergeCell ref="D58:G60"/>
    <mergeCell ref="D52:K52"/>
    <mergeCell ref="D53:K53"/>
    <mergeCell ref="D54:K54"/>
    <mergeCell ref="D55:K55"/>
    <mergeCell ref="C57:K57"/>
    <mergeCell ref="H51:K51"/>
    <mergeCell ref="D56:G56"/>
    <mergeCell ref="D47:K47"/>
    <mergeCell ref="D48:K48"/>
    <mergeCell ref="I49:K49"/>
    <mergeCell ref="I50:K50"/>
    <mergeCell ref="D50:G50"/>
    <mergeCell ref="D49:G49"/>
    <mergeCell ref="C2:D2"/>
    <mergeCell ref="E2:G2"/>
    <mergeCell ref="H2:I2"/>
    <mergeCell ref="K2:L2"/>
    <mergeCell ref="B42:B43"/>
    <mergeCell ref="J10:M10"/>
    <mergeCell ref="L11:M11"/>
    <mergeCell ref="J9:Q9"/>
    <mergeCell ref="F9:I10"/>
    <mergeCell ref="D11:D12"/>
    <mergeCell ref="B8:C8"/>
    <mergeCell ref="N10:Q10"/>
    <mergeCell ref="X10:Z10"/>
    <mergeCell ref="B11:B12"/>
    <mergeCell ref="C11:C12"/>
    <mergeCell ref="E11:E12"/>
    <mergeCell ref="F11:G11"/>
    <mergeCell ref="H11:I11"/>
    <mergeCell ref="J11:K11"/>
    <mergeCell ref="N11:O11"/>
    <mergeCell ref="R11:R12"/>
    <mergeCell ref="S11:S12"/>
    <mergeCell ref="T11:T12"/>
    <mergeCell ref="P11:Q11"/>
  </mergeCells>
  <pageMargins left="0.70866141732283472" right="0.70866141732283472" top="0.74803149606299213" bottom="0.74803149606299213" header="0.31496062992125984" footer="0.31496062992125984"/>
  <pageSetup paperSize="9" scale="36" orientation="landscape" r:id="rId1"/>
  <headerFooter>
    <oddHeader>&amp;R&amp;G</oddHeader>
  </headerFooter>
  <ignoredErrors>
    <ignoredError sqref="O36 K36" formula="1"/>
  </ignoredError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85" r:id="rId5" name="Check Box 61">
              <controlPr defaultSize="0" autoFill="0" autoLine="0" autoPict="0">
                <anchor moveWithCells="1">
                  <from>
                    <xdr:col>2</xdr:col>
                    <xdr:colOff>1628775</xdr:colOff>
                    <xdr:row>49</xdr:row>
                    <xdr:rowOff>190500</xdr:rowOff>
                  </from>
                  <to>
                    <xdr:col>3</xdr:col>
                    <xdr:colOff>552450</xdr:colOff>
                    <xdr:row>51</xdr:row>
                    <xdr:rowOff>19050</xdr:rowOff>
                  </to>
                </anchor>
              </controlPr>
            </control>
          </mc:Choice>
        </mc:AlternateContent>
        <mc:AlternateContent xmlns:mc="http://schemas.openxmlformats.org/markup-compatibility/2006">
          <mc:Choice Requires="x14">
            <control shapeId="1086" r:id="rId6" name="Check Box 62">
              <controlPr defaultSize="0" autoFill="0" autoLine="0" autoPict="0">
                <anchor moveWithCells="1">
                  <from>
                    <xdr:col>4</xdr:col>
                    <xdr:colOff>400050</xdr:colOff>
                    <xdr:row>49</xdr:row>
                    <xdr:rowOff>200025</xdr:rowOff>
                  </from>
                  <to>
                    <xdr:col>4</xdr:col>
                    <xdr:colOff>1066800</xdr:colOff>
                    <xdr:row>51</xdr:row>
                    <xdr:rowOff>0</xdr:rowOff>
                  </to>
                </anchor>
              </controlPr>
            </control>
          </mc:Choice>
        </mc:AlternateContent>
        <mc:AlternateContent xmlns:mc="http://schemas.openxmlformats.org/markup-compatibility/2006">
          <mc:Choice Requires="x14">
            <control shapeId="1087" r:id="rId7" name="Check Box 63">
              <controlPr defaultSize="0" autoFill="0" autoLine="0" autoPict="0">
                <anchor moveWithCells="1">
                  <from>
                    <xdr:col>3</xdr:col>
                    <xdr:colOff>504825</xdr:colOff>
                    <xdr:row>50</xdr:row>
                    <xdr:rowOff>38100</xdr:rowOff>
                  </from>
                  <to>
                    <xdr:col>3</xdr:col>
                    <xdr:colOff>857250</xdr:colOff>
                    <xdr:row>50</xdr:row>
                    <xdr:rowOff>161925</xdr:rowOff>
                  </to>
                </anchor>
              </controlPr>
            </control>
          </mc:Choice>
        </mc:AlternateContent>
        <mc:AlternateContent xmlns:mc="http://schemas.openxmlformats.org/markup-compatibility/2006">
          <mc:Choice Requires="x14">
            <control shapeId="1088" r:id="rId8" name="Check Box 64">
              <controlPr defaultSize="0" autoFill="0" autoLine="0" autoPict="0">
                <anchor moveWithCells="1">
                  <from>
                    <xdr:col>5</xdr:col>
                    <xdr:colOff>314325</xdr:colOff>
                    <xdr:row>50</xdr:row>
                    <xdr:rowOff>0</xdr:rowOff>
                  </from>
                  <to>
                    <xdr:col>6</xdr:col>
                    <xdr:colOff>314325</xdr:colOff>
                    <xdr:row>51</xdr:row>
                    <xdr:rowOff>9525</xdr:rowOff>
                  </to>
                </anchor>
              </controlPr>
            </control>
          </mc:Choice>
        </mc:AlternateContent>
        <mc:AlternateContent xmlns:mc="http://schemas.openxmlformats.org/markup-compatibility/2006">
          <mc:Choice Requires="x14">
            <control shapeId="1089" r:id="rId9" name="Check Box 65">
              <controlPr defaultSize="0" autoFill="0" autoLine="0" autoPict="0">
                <anchor moveWithCells="1">
                  <from>
                    <xdr:col>6</xdr:col>
                    <xdr:colOff>695325</xdr:colOff>
                    <xdr:row>50</xdr:row>
                    <xdr:rowOff>0</xdr:rowOff>
                  </from>
                  <to>
                    <xdr:col>6</xdr:col>
                    <xdr:colOff>1238250</xdr:colOff>
                    <xdr:row>51</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tabColor theme="2" tint="-9.9978637043366805E-2"/>
  </sheetPr>
  <dimension ref="C2:J25"/>
  <sheetViews>
    <sheetView showGridLines="0" zoomScale="115" zoomScaleNormal="115" workbookViewId="0"/>
  </sheetViews>
  <sheetFormatPr defaultColWidth="9.28515625" defaultRowHeight="15"/>
  <cols>
    <col min="1" max="1" width="9.28515625" style="1"/>
    <col min="2" max="2" width="10" style="1" customWidth="1"/>
    <col min="3" max="3" width="57.42578125" style="1" customWidth="1"/>
    <col min="4" max="4" width="14.7109375" style="1" customWidth="1"/>
    <col min="5" max="5" width="9.28515625" style="1"/>
    <col min="6" max="6" width="10.28515625" style="1" customWidth="1"/>
    <col min="7" max="7" width="47.7109375" style="1" customWidth="1"/>
    <col min="8" max="8" width="19.42578125" style="1" customWidth="1"/>
    <col min="9" max="9" width="11.7109375" style="1" customWidth="1"/>
    <col min="10" max="11" width="9.28515625" style="1"/>
    <col min="12" max="12" width="9.7109375" style="1" customWidth="1"/>
    <col min="13" max="13" width="10.42578125" style="1" customWidth="1"/>
    <col min="14" max="16384" width="9.28515625" style="1"/>
  </cols>
  <sheetData>
    <row r="2" spans="3:9" ht="18.75">
      <c r="C2" s="8" t="s">
        <v>41</v>
      </c>
    </row>
    <row r="4" spans="3:9" ht="15.75" thickBot="1"/>
    <row r="5" spans="3:9" ht="16.5" customHeight="1">
      <c r="C5" s="5" t="s">
        <v>42</v>
      </c>
      <c r="D5" s="112">
        <v>40</v>
      </c>
    </row>
    <row r="6" spans="3:9" ht="16.5" customHeight="1">
      <c r="C6" s="6" t="s">
        <v>43</v>
      </c>
      <c r="D6" s="58">
        <v>11.23</v>
      </c>
    </row>
    <row r="7" spans="3:9" ht="16.5" customHeight="1">
      <c r="C7" s="6" t="s">
        <v>44</v>
      </c>
      <c r="D7" s="58">
        <v>4.17</v>
      </c>
    </row>
    <row r="8" spans="3:9" ht="16.5" customHeight="1">
      <c r="C8" s="6" t="s">
        <v>45</v>
      </c>
      <c r="D8" s="113">
        <f>'Aanvraag kindgebonden subsidie'!D8</f>
        <v>0</v>
      </c>
    </row>
    <row r="9" spans="3:9" ht="16.5" customHeight="1">
      <c r="C9" s="6" t="s">
        <v>46</v>
      </c>
      <c r="D9" s="114">
        <v>8</v>
      </c>
    </row>
    <row r="10" spans="3:9" ht="16.5" customHeight="1" thickBot="1">
      <c r="C10" s="7" t="s">
        <v>47</v>
      </c>
      <c r="D10" s="115">
        <v>16</v>
      </c>
    </row>
    <row r="11" spans="3:9" ht="16.5" customHeight="1"/>
    <row r="12" spans="3:9" ht="16.5" customHeight="1" thickBot="1"/>
    <row r="13" spans="3:9" ht="16.5" customHeight="1" thickBot="1">
      <c r="C13" s="188" t="s">
        <v>48</v>
      </c>
      <c r="D13" s="189"/>
      <c r="E13" s="190"/>
      <c r="G13" s="188" t="s">
        <v>49</v>
      </c>
      <c r="H13" s="189"/>
      <c r="I13" s="190"/>
    </row>
    <row r="14" spans="3:9" ht="16.5" customHeight="1" thickBot="1">
      <c r="C14" s="2" t="s">
        <v>50</v>
      </c>
      <c r="D14" s="3"/>
      <c r="E14" s="4"/>
      <c r="G14" s="2" t="s">
        <v>51</v>
      </c>
      <c r="H14" s="3"/>
      <c r="I14" s="4"/>
    </row>
    <row r="15" spans="3:9" ht="16.5" customHeight="1" thickBot="1">
      <c r="C15" s="10" t="s">
        <v>52</v>
      </c>
      <c r="D15" s="11">
        <v>0</v>
      </c>
      <c r="E15" s="16"/>
      <c r="G15" s="21" t="s">
        <v>53</v>
      </c>
      <c r="H15" s="11">
        <f>($D$5*$D$9)*($D$6)</f>
        <v>3593.6000000000004</v>
      </c>
      <c r="I15" s="22"/>
    </row>
    <row r="16" spans="3:9" ht="16.5" customHeight="1" thickBot="1">
      <c r="D16" s="9"/>
      <c r="E16" s="20"/>
      <c r="G16" s="10" t="s">
        <v>52</v>
      </c>
      <c r="H16" s="11">
        <f>($D$5*$D$9)*($D$6-$D$8)</f>
        <v>3593.6000000000004</v>
      </c>
      <c r="I16" s="16"/>
    </row>
    <row r="17" spans="3:10" ht="16.5" customHeight="1" thickBot="1"/>
    <row r="18" spans="3:10" ht="16.5" customHeight="1" thickBot="1">
      <c r="C18" s="188" t="s">
        <v>54</v>
      </c>
      <c r="D18" s="189"/>
      <c r="E18" s="190"/>
      <c r="G18" s="188" t="s">
        <v>55</v>
      </c>
      <c r="H18" s="189"/>
      <c r="I18" s="190"/>
    </row>
    <row r="19" spans="3:10" ht="15.75" thickBot="1">
      <c r="C19" s="2" t="s">
        <v>56</v>
      </c>
      <c r="D19" s="3"/>
      <c r="E19" s="4"/>
      <c r="G19" s="185" t="s">
        <v>57</v>
      </c>
      <c r="H19" s="186"/>
      <c r="I19" s="187"/>
    </row>
    <row r="20" spans="3:10" ht="18.600000000000001" customHeight="1" thickBot="1">
      <c r="C20" s="10" t="s">
        <v>58</v>
      </c>
      <c r="D20" s="11">
        <f>($D$5*$D$7*$D$9)+(($D$10-$D$9)*$D$5*($D$6+$D$7))</f>
        <v>6262.4</v>
      </c>
      <c r="E20" s="12"/>
      <c r="G20" s="49" t="s">
        <v>59</v>
      </c>
      <c r="H20" s="11">
        <f>($D$5*$D$10*($D$6+$D$7))</f>
        <v>9856</v>
      </c>
      <c r="I20" s="50"/>
      <c r="J20" s="9"/>
    </row>
    <row r="21" spans="3:10" ht="21" customHeight="1" thickBot="1">
      <c r="G21" s="10" t="s">
        <v>58</v>
      </c>
      <c r="H21" s="11">
        <f>($D$5*$D$9*($D$6+$D$7-$D$8))+(($D$10-$D$9)*($D$6+$D$7)*$D$5)</f>
        <v>9856</v>
      </c>
      <c r="I21" s="12"/>
      <c r="J21" s="9"/>
    </row>
    <row r="24" spans="3:10" ht="15.75" customHeight="1"/>
    <row r="25" spans="3:10" ht="15.75" customHeight="1"/>
  </sheetData>
  <sheetProtection algorithmName="SHA-512" hashValue="F9F5lrIZ0pRek+KlKtJ0AC3Ek52/wH7fssXrfhZ1NVxMq2XMCdNTOQI1ytkPFwpgCoaPLlP3aBr02ku+Fp4k0g==" saltValue="0zWTnBOMl5YTOx5pKQqQOA==" spinCount="100000" sheet="1" objects="1" scenarios="1" selectLockedCells="1"/>
  <mergeCells count="5">
    <mergeCell ref="G19:I19"/>
    <mergeCell ref="G18:I18"/>
    <mergeCell ref="C13:E13"/>
    <mergeCell ref="C18:E18"/>
    <mergeCell ref="G13:I1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54221A794FD94CAA3A40D3A3F38B97" ma:contentTypeVersion="20" ma:contentTypeDescription="Create a new document." ma:contentTypeScope="" ma:versionID="d0550e5211b2e563f241c93260cd1b2f">
  <xsd:schema xmlns:xsd="http://www.w3.org/2001/XMLSchema" xmlns:xs="http://www.w3.org/2001/XMLSchema" xmlns:p="http://schemas.microsoft.com/office/2006/metadata/properties" xmlns:ns2="6cc69150-5337-48d5-a6e6-fa6dec4f44de" xmlns:ns3="6e5f1d77-a50f-45d9-a6e3-37b0d66762a7" targetNamespace="http://schemas.microsoft.com/office/2006/metadata/properties" ma:root="true" ma:fieldsID="3df96d698106d0cd1f8dbf9ba71b1bd6" ns2:_="" ns3:_="">
    <xsd:import namespace="6cc69150-5337-48d5-a6e6-fa6dec4f44de"/>
    <xsd:import namespace="6e5f1d77-a50f-45d9-a6e3-37b0d66762a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c69150-5337-48d5-a6e6-fa6dec4f44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3af13432-8453-4b2c-bba2-7f692be7e38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e5f1d77-a50f-45d9-a6e3-37b0d66762a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705d6606-9840-4778-aeeb-4243307a2f6f}" ma:internalName="TaxCatchAll" ma:showField="CatchAllData" ma:web="6e5f1d77-a50f-45d9-a6e3-37b0d66762a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6e5f1d77-a50f-45d9-a6e3-37b0d66762a7">
      <UserInfo>
        <DisplayName>Martin Niemeijer</DisplayName>
        <AccountId>91</AccountId>
        <AccountType/>
      </UserInfo>
      <UserInfo>
        <DisplayName>Koen Kock</DisplayName>
        <AccountId>94</AccountId>
        <AccountType/>
      </UserInfo>
    </SharedWithUsers>
    <lcf76f155ced4ddcb4097134ff3c332f xmlns="6cc69150-5337-48d5-a6e6-fa6dec4f44de">
      <Terms xmlns="http://schemas.microsoft.com/office/infopath/2007/PartnerControls"/>
    </lcf76f155ced4ddcb4097134ff3c332f>
    <TaxCatchAll xmlns="6e5f1d77-a50f-45d9-a6e3-37b0d66762a7" xsi:nil="true"/>
  </documentManagement>
</p:properties>
</file>

<file path=customXml/itemProps1.xml><?xml version="1.0" encoding="utf-8"?>
<ds:datastoreItem xmlns:ds="http://schemas.openxmlformats.org/officeDocument/2006/customXml" ds:itemID="{383F1AA0-E291-48AF-AB25-19BCFA24CCFA}"/>
</file>

<file path=customXml/itemProps2.xml><?xml version="1.0" encoding="utf-8"?>
<ds:datastoreItem xmlns:ds="http://schemas.openxmlformats.org/officeDocument/2006/customXml" ds:itemID="{86442EEA-A4D5-40C3-BE3B-025A2A7B7938}"/>
</file>

<file path=customXml/itemProps3.xml><?xml version="1.0" encoding="utf-8"?>
<ds:datastoreItem xmlns:ds="http://schemas.openxmlformats.org/officeDocument/2006/customXml" ds:itemID="{25CC7A57-FF2C-4F90-A340-68E43D3A056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Niemeijer</dc:creator>
  <cp:keywords/>
  <dc:description/>
  <cp:lastModifiedBy>Denessen, Cheryl</cp:lastModifiedBy>
  <cp:revision/>
  <dcterms:created xsi:type="dcterms:W3CDTF">2017-09-08T12:13:19Z</dcterms:created>
  <dcterms:modified xsi:type="dcterms:W3CDTF">2026-07-01T09:14:08Z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0x010100AD54221A794FD94CAA3A40D3A3F38B97</vt:lpwstr>
  </property>
  <property fmtid="{D5CDD505-2E9C-101B-9397-08002B2CF9AE}" pid="3" name="AuthorIds_UIVersion_512">
    <vt:lpwstr>91</vt:lpwstr>
  </property>
  <property fmtid="{D5CDD505-2E9C-101B-9397-08002B2CF9AE}" pid="4" name="AuthorIds_UIVersion_1024">
    <vt:lpwstr>91,94</vt:lpwstr>
  </property>
  <property fmtid="{D5CDD505-2E9C-101B-9397-08002B2CF9AE}" pid="5" name="MediaServiceImageTags">
    <vt:lpwstr/>
  </property>
  <property fmtid="{D5CDD505-2E9C-101B-9397-08002B2CF9AE}" pid="6" name="MSIP_Label_809b38bc-0ed8-48ce-ab09-5250aa17f0d6_Enabled">
    <vt:lpwstr>true</vt:lpwstr>
  </property>
  <property fmtid="{D5CDD505-2E9C-101B-9397-08002B2CF9AE}" pid="7" name="MSIP_Label_809b38bc-0ed8-48ce-ab09-5250aa17f0d6_SetDate">
    <vt:lpwstr>2024-09-24T09:58:07Z</vt:lpwstr>
  </property>
  <property fmtid="{D5CDD505-2E9C-101B-9397-08002B2CF9AE}" pid="8" name="MSIP_Label_809b38bc-0ed8-48ce-ab09-5250aa17f0d6_Method">
    <vt:lpwstr>Standard</vt:lpwstr>
  </property>
  <property fmtid="{D5CDD505-2E9C-101B-9397-08002B2CF9AE}" pid="9" name="MSIP_Label_809b38bc-0ed8-48ce-ab09-5250aa17f0d6_Name">
    <vt:lpwstr>Public</vt:lpwstr>
  </property>
  <property fmtid="{D5CDD505-2E9C-101B-9397-08002B2CF9AE}" pid="10" name="MSIP_Label_809b38bc-0ed8-48ce-ab09-5250aa17f0d6_SiteId">
    <vt:lpwstr>7f263ce8-b129-4c08-b21c-36d0ebea0d03</vt:lpwstr>
  </property>
  <property fmtid="{D5CDD505-2E9C-101B-9397-08002B2CF9AE}" pid="11" name="MSIP_Label_809b38bc-0ed8-48ce-ab09-5250aa17f0d6_ActionId">
    <vt:lpwstr>1987ffc7-03ba-4e24-b886-9a3d1458e427</vt:lpwstr>
  </property>
  <property fmtid="{D5CDD505-2E9C-101B-9397-08002B2CF9AE}" pid="12" name="MSIP_Label_809b38bc-0ed8-48ce-ab09-5250aa17f0d6_ContentBits">
    <vt:lpwstr>0</vt:lpwstr>
  </property>
</Properties>
</file>