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K:\955. Project Inkoop Grondstoffen\GHRA 2026\3. Aanbestedingsdocumenten\"/>
    </mc:Choice>
  </mc:AlternateContent>
  <xr:revisionPtr revIDLastSave="0" documentId="13_ncr:1_{C7F06D19-2901-40BC-9831-06D3A690F997}" xr6:coauthVersionLast="47" xr6:coauthVersionMax="47" xr10:uidLastSave="{00000000-0000-0000-0000-000000000000}"/>
  <bookViews>
    <workbookView xWindow="-108" yWindow="-108" windowWidth="23256" windowHeight="13896" tabRatio="832" activeTab="5" xr2:uid="{00000000-000D-0000-FFFF-FFFF00000000}"/>
  </bookViews>
  <sheets>
    <sheet name="Inschrijvers" sheetId="2" r:id="rId1"/>
    <sheet name="2. Geschiktheidseisen" sheetId="8" state="hidden" r:id="rId2"/>
    <sheet name="1. Formaliteiten" sheetId="49" r:id="rId3"/>
    <sheet name="2. Geschiktheidseisen " sheetId="50" r:id="rId4"/>
    <sheet name="3. Eisen" sheetId="51" r:id="rId5"/>
    <sheet name="Wens K1" sheetId="44" r:id="rId6"/>
    <sheet name="Wens K2" sheetId="47" r:id="rId7"/>
    <sheet name="Wens K3" sheetId="48" r:id="rId8"/>
    <sheet name="5. Inschrijfprijs" sheetId="39" r:id="rId9"/>
    <sheet name="Evaluatieprijs (totaalscore)" sheetId="7" r:id="rId10"/>
  </sheets>
  <externalReferences>
    <externalReference r:id="rId11"/>
  </externalReferences>
  <definedNames>
    <definedName name="_xlnm._FilterDatabase" localSheetId="1" hidden="1">'2. Geschiktheidseisen'!#REF!</definedName>
    <definedName name="_xlnm._FilterDatabase" localSheetId="3" hidden="1">'2. Geschiktheidseisen '!#REF!</definedName>
    <definedName name="_xlnm._FilterDatabase" localSheetId="4" hidden="1">'3. Eisen'!#REF!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51" l="1"/>
  <c r="O12" i="51"/>
  <c r="O11" i="51"/>
  <c r="M11" i="51"/>
  <c r="M12" i="51" s="1"/>
  <c r="K11" i="51"/>
  <c r="K12" i="51" s="1"/>
  <c r="I11" i="51"/>
  <c r="I12" i="51" s="1"/>
  <c r="G11" i="51"/>
  <c r="G12" i="51" s="1"/>
  <c r="E11" i="51"/>
  <c r="E12" i="51" s="1"/>
  <c r="C11" i="51"/>
  <c r="C12" i="51" s="1"/>
  <c r="O10" i="51"/>
  <c r="M10" i="51"/>
  <c r="K10" i="51"/>
  <c r="I10" i="51"/>
  <c r="G10" i="51"/>
  <c r="E10" i="51"/>
  <c r="C10" i="51"/>
  <c r="O4" i="51"/>
  <c r="M4" i="51"/>
  <c r="K4" i="51"/>
  <c r="I4" i="51"/>
  <c r="G4" i="51"/>
  <c r="E4" i="51"/>
  <c r="C4" i="51"/>
  <c r="B1" i="50"/>
  <c r="O21" i="50"/>
  <c r="M21" i="50"/>
  <c r="K21" i="50"/>
  <c r="I21" i="50"/>
  <c r="I22" i="50" s="1"/>
  <c r="G21" i="50"/>
  <c r="E21" i="50"/>
  <c r="O20" i="50"/>
  <c r="O22" i="50" s="1"/>
  <c r="M20" i="50"/>
  <c r="M22" i="50" s="1"/>
  <c r="K20" i="50"/>
  <c r="K22" i="50" s="1"/>
  <c r="I20" i="50"/>
  <c r="G20" i="50"/>
  <c r="G22" i="50" s="1"/>
  <c r="E20" i="50"/>
  <c r="E22" i="50" s="1"/>
  <c r="O19" i="50"/>
  <c r="M19" i="50"/>
  <c r="K19" i="50"/>
  <c r="I19" i="50"/>
  <c r="G19" i="50"/>
  <c r="E19" i="50"/>
  <c r="C19" i="50"/>
  <c r="C20" i="50" s="1"/>
  <c r="C22" i="50" s="1"/>
  <c r="O4" i="50"/>
  <c r="M4" i="50"/>
  <c r="K4" i="50"/>
  <c r="I4" i="50"/>
  <c r="G4" i="50"/>
  <c r="E4" i="50"/>
  <c r="C4" i="50"/>
  <c r="B1" i="49"/>
  <c r="O22" i="49"/>
  <c r="M22" i="49"/>
  <c r="K22" i="49"/>
  <c r="I22" i="49"/>
  <c r="G22" i="49"/>
  <c r="E22" i="49"/>
  <c r="C22" i="49"/>
  <c r="O21" i="49"/>
  <c r="O23" i="49" s="1"/>
  <c r="M21" i="49"/>
  <c r="M23" i="49" s="1"/>
  <c r="K21" i="49"/>
  <c r="K23" i="49" s="1"/>
  <c r="I21" i="49"/>
  <c r="I23" i="49" s="1"/>
  <c r="G21" i="49"/>
  <c r="G23" i="49" s="1"/>
  <c r="E21" i="49"/>
  <c r="E23" i="49" s="1"/>
  <c r="C21" i="49"/>
  <c r="C23" i="49" s="1"/>
  <c r="O20" i="49"/>
  <c r="M20" i="49"/>
  <c r="K20" i="49"/>
  <c r="I20" i="49"/>
  <c r="G20" i="49"/>
  <c r="E20" i="49"/>
  <c r="C20" i="49"/>
  <c r="O4" i="49"/>
  <c r="M4" i="49"/>
  <c r="K4" i="49"/>
  <c r="I4" i="49"/>
  <c r="G4" i="49"/>
  <c r="E4" i="49"/>
  <c r="C4" i="49"/>
  <c r="C21" i="50" l="1"/>
  <c r="C7" i="7" l="1"/>
  <c r="F12" i="48"/>
  <c r="F13" i="48" s="1"/>
  <c r="G7" i="7" s="1"/>
  <c r="F5" i="48"/>
  <c r="F13" i="47"/>
  <c r="G6" i="7" s="1"/>
  <c r="F12" i="47"/>
  <c r="F5" i="47"/>
  <c r="F12" i="44"/>
  <c r="F13" i="44" s="1"/>
  <c r="G5" i="7" s="1"/>
  <c r="F5" i="44"/>
  <c r="E12" i="48"/>
  <c r="E13" i="48" s="1"/>
  <c r="F7" i="7" s="1"/>
  <c r="D12" i="48"/>
  <c r="D13" i="48" s="1"/>
  <c r="E7" i="7" s="1"/>
  <c r="C12" i="48"/>
  <c r="C13" i="48" s="1"/>
  <c r="D7" i="7" s="1"/>
  <c r="E5" i="48"/>
  <c r="D5" i="48"/>
  <c r="C5" i="48"/>
  <c r="B1" i="48"/>
  <c r="G4" i="7"/>
  <c r="C10" i="39"/>
  <c r="D8" i="39" s="1"/>
  <c r="F9" i="7" s="1"/>
  <c r="B9" i="39"/>
  <c r="D12" i="44"/>
  <c r="D13" i="44" s="1"/>
  <c r="E5" i="7" s="1"/>
  <c r="C12" i="44"/>
  <c r="C13" i="44" s="1"/>
  <c r="D5" i="7" s="1"/>
  <c r="B8" i="39"/>
  <c r="C12" i="47"/>
  <c r="C13" i="47" s="1"/>
  <c r="D6" i="7" s="1"/>
  <c r="E12" i="47"/>
  <c r="E13" i="47" s="1"/>
  <c r="F6" i="7" s="1"/>
  <c r="D12" i="47"/>
  <c r="D13" i="47" s="1"/>
  <c r="E6" i="7" s="1"/>
  <c r="E5" i="47"/>
  <c r="D5" i="47"/>
  <c r="C5" i="47"/>
  <c r="B1" i="47"/>
  <c r="E12" i="44"/>
  <c r="E13" i="44" s="1"/>
  <c r="G8" i="7" l="1"/>
  <c r="D6" i="39"/>
  <c r="D9" i="7" s="1"/>
  <c r="D7" i="39"/>
  <c r="E9" i="7" s="1"/>
  <c r="D9" i="39"/>
  <c r="G9" i="7" s="1"/>
  <c r="E8" i="7"/>
  <c r="D8" i="7"/>
  <c r="D10" i="7" l="1"/>
  <c r="E10" i="7"/>
  <c r="G10" i="7"/>
  <c r="O21" i="8"/>
  <c r="O20" i="8"/>
  <c r="O22" i="8" s="1"/>
  <c r="O19" i="8"/>
  <c r="M21" i="8"/>
  <c r="M20" i="8"/>
  <c r="M22" i="8" s="1"/>
  <c r="M19" i="8"/>
  <c r="K19" i="8"/>
  <c r="K21" i="8"/>
  <c r="K20" i="8"/>
  <c r="K22" i="8" s="1"/>
  <c r="I21" i="8"/>
  <c r="I22" i="8" s="1"/>
  <c r="I20" i="8"/>
  <c r="I19" i="8"/>
  <c r="G21" i="8"/>
  <c r="G20" i="8"/>
  <c r="G22" i="8" s="1"/>
  <c r="G19" i="8"/>
  <c r="E21" i="8"/>
  <c r="E20" i="8"/>
  <c r="E22" i="8" s="1"/>
  <c r="E19" i="8"/>
  <c r="C19" i="8"/>
  <c r="C20" i="8" s="1"/>
  <c r="O4" i="8"/>
  <c r="M4" i="8"/>
  <c r="K4" i="8"/>
  <c r="I4" i="8"/>
  <c r="C21" i="8" l="1"/>
  <c r="G4" i="8" l="1"/>
  <c r="F4" i="7"/>
  <c r="E5" i="44"/>
  <c r="F5" i="7"/>
  <c r="F8" i="7" l="1"/>
  <c r="F10" i="7" s="1"/>
  <c r="D5" i="44" l="1"/>
  <c r="C6" i="7" l="1"/>
  <c r="C5" i="7"/>
  <c r="C5" i="44"/>
  <c r="D12" i="7" l="1"/>
  <c r="G12" i="7"/>
  <c r="F12" i="7"/>
  <c r="E12" i="7"/>
  <c r="B1" i="44"/>
  <c r="B6" i="39" l="1"/>
  <c r="B7" i="39"/>
  <c r="B1" i="7" l="1"/>
  <c r="B1" i="39"/>
  <c r="B1" i="8"/>
  <c r="E4" i="7"/>
  <c r="D4" i="7"/>
  <c r="E4" i="8"/>
  <c r="C4" i="8"/>
  <c r="C22" i="8" l="1"/>
</calcChain>
</file>

<file path=xl/sharedStrings.xml><?xml version="1.0" encoding="utf-8"?>
<sst xmlns="http://schemas.openxmlformats.org/spreadsheetml/2006/main" count="192" uniqueCount="76">
  <si>
    <t>Nummer</t>
  </si>
  <si>
    <t>Omschrijving</t>
  </si>
  <si>
    <t xml:space="preserve">Voldaan? </t>
  </si>
  <si>
    <t>Inschrijvers</t>
  </si>
  <si>
    <t>EINDSCORE GESCHIKTHEIDSEISEN</t>
  </si>
  <si>
    <t>Beoordeling Inschrijving: berekening EMVI</t>
  </si>
  <si>
    <t>AANTAL GESCHIKTHEIDSEISEN NVT</t>
  </si>
  <si>
    <t>EINDSCORE EISEN</t>
  </si>
  <si>
    <t>Score</t>
  </si>
  <si>
    <t>Opmerkingen</t>
  </si>
  <si>
    <t>Vormvereiste 2 - Volledigheid inschrijving</t>
  </si>
  <si>
    <t xml:space="preserve">Overige vormvereisten - Voldoen aan overige voorwaarden en voorschriften voor indienen inschrijving </t>
  </si>
  <si>
    <t>AANTAL VORMVEREISTEN/UITSLUITINGSGRONDEN NVT</t>
  </si>
  <si>
    <t>EINDSCORE VORMVEREISTEN/UITSLUITINGSGRONDEN</t>
  </si>
  <si>
    <t>Geschiktheidseis 1 - Financiële en economische draagkracht</t>
  </si>
  <si>
    <t>Geschiktheidseis 2 - Continuïteit</t>
  </si>
  <si>
    <t>Uit de referentie(s) blijkt dat ervaring is opgedaan met de gevraagde kerncompetenties. In geval van combinaties voldoen de combinatieleden gezamenlijk aan de referentie-eisen.</t>
  </si>
  <si>
    <t>Te beoordelen bedrag</t>
  </si>
  <si>
    <t>K1</t>
  </si>
  <si>
    <t>K2</t>
  </si>
  <si>
    <t>P1</t>
  </si>
  <si>
    <t>K3</t>
  </si>
  <si>
    <t>Beoordeling inschrijving: prijzen</t>
  </si>
  <si>
    <t xml:space="preserve">    </t>
  </si>
  <si>
    <t xml:space="preserve">      </t>
  </si>
  <si>
    <t xml:space="preserve">  </t>
  </si>
  <si>
    <t>Beoordeling Inschrijvingen: Vormvereisten en Uitsluitingsgronden</t>
  </si>
  <si>
    <r>
      <t xml:space="preserve">AANTAL VORMVEREISTEN/UITSLUITINGSGRONDEN </t>
    </r>
    <r>
      <rPr>
        <b/>
        <sz val="10"/>
        <color indexed="50"/>
        <rFont val="Cambria"/>
        <family val="1"/>
        <scheme val="major"/>
      </rPr>
      <t>JA</t>
    </r>
  </si>
  <si>
    <r>
      <t xml:space="preserve">AANTAL VORMVEREISTEN/UITSLUITINGSGRONDEN </t>
    </r>
    <r>
      <rPr>
        <b/>
        <sz val="10"/>
        <color indexed="10"/>
        <rFont val="Cambria"/>
        <family val="1"/>
        <scheme val="major"/>
      </rPr>
      <t>NEE</t>
    </r>
  </si>
  <si>
    <r>
      <t xml:space="preserve">AANTAL GESCHIKTHEIDSEISEN </t>
    </r>
    <r>
      <rPr>
        <b/>
        <sz val="10"/>
        <color indexed="50"/>
        <rFont val="Cambria"/>
        <family val="1"/>
        <scheme val="major"/>
      </rPr>
      <t>JA</t>
    </r>
  </si>
  <si>
    <r>
      <t xml:space="preserve">AANTAL GESCHIKTHEIDSEISEN </t>
    </r>
    <r>
      <rPr>
        <b/>
        <sz val="10"/>
        <color indexed="10"/>
        <rFont val="Cambria"/>
        <family val="1"/>
        <scheme val="major"/>
      </rPr>
      <t>NEE</t>
    </r>
  </si>
  <si>
    <r>
      <t xml:space="preserve">AANTAL EISEN </t>
    </r>
    <r>
      <rPr>
        <b/>
        <sz val="10"/>
        <color indexed="50"/>
        <rFont val="Cambria"/>
        <family val="1"/>
        <scheme val="major"/>
      </rPr>
      <t>JA</t>
    </r>
  </si>
  <si>
    <r>
      <t xml:space="preserve">AANTAL EISEN </t>
    </r>
    <r>
      <rPr>
        <b/>
        <sz val="10"/>
        <color indexed="10"/>
        <rFont val="Cambria"/>
        <family val="1"/>
        <scheme val="major"/>
      </rPr>
      <t>NEE</t>
    </r>
  </si>
  <si>
    <t>Vormvereiste 1 - Tijdige inschrijving via TenderNed</t>
  </si>
  <si>
    <t>Vormvereiste 3 - Nederlandse taal</t>
  </si>
  <si>
    <t>Vormvereiste 4 - Rechtsgeldige ondertekening</t>
  </si>
  <si>
    <t>Geschiktheidseis 3 - Technische- en beroepsbekwaamheid / referenties</t>
  </si>
  <si>
    <t>Geschiktheidseis 4 - Technische- en beroepsbekwaamheid / Kwaliteitsnormen</t>
  </si>
  <si>
    <t>Geschiktheidseis 5 - Beroepsbevoegdheid</t>
  </si>
  <si>
    <t xml:space="preserve">De inschrijving is rechtsgeldig ondertekend door de bevoegde persoon uit de organisatie. </t>
  </si>
  <si>
    <t>Beoordeling Inschrijving: Eisen</t>
  </si>
  <si>
    <t>Gemiddelde score</t>
  </si>
  <si>
    <t>Behaalde meerwaarde</t>
  </si>
  <si>
    <t xml:space="preserve">Beoordelingsscores </t>
  </si>
  <si>
    <t xml:space="preserve">Maximale meerwaarde: </t>
  </si>
  <si>
    <t>Inschrijfprijs</t>
  </si>
  <si>
    <t>Totaal behaalde meerwaarde</t>
  </si>
  <si>
    <t>De offerte is opgesteld in het Nederlands.</t>
  </si>
  <si>
    <t xml:space="preserve">Inschrijver maakt geen voorbehouden c.q. andere voorwaarden in de Inschrijving, op welke manier dan ook. </t>
  </si>
  <si>
    <t xml:space="preserve">De ingediende referentie(s) voldoen aan de volgende criteria: 
(1) De opdracht is niet ouder dan 3 jaar vanaf de begindatum van de opdracht. 
(2) De referentieopdracht is/wordt succesvol en naar tevredenheid uitgevoerd 
In geval van combinaties voldoen de combinatieleden gezamenlijk aan de referentie-eisen.
(3) Het referentieformulier is ingevuld en rechtsgeldig ondertekend. </t>
  </si>
  <si>
    <t>&lt;OMSCHRIJVING TECHNISCHE-EN BEROEPSBEKWAAMHEID&gt;</t>
  </si>
  <si>
    <t xml:space="preserve">Middels ondertekening van het Uniform Europees Aanbestedingsdocument verklaart de inschrijver aan de eis te (zullen) voldoen. </t>
  </si>
  <si>
    <t>Beoordeling Inschrijvingen: Geschiktheidseisen (selectiecriteria)</t>
  </si>
  <si>
    <t>De Inschrijver moet ingeschreven zijn in het beroeps- of handelsregister of een buitenlandse variant daarvan volgens de geldende wetgeving in zijn land van vestiging.</t>
  </si>
  <si>
    <t>&lt;naam beoordelaar 1&gt;</t>
  </si>
  <si>
    <t>&lt;naam beoordelaar 2&gt;</t>
  </si>
  <si>
    <t>&lt;naam beoordelaar 3&gt;</t>
  </si>
  <si>
    <t>&lt;naam beoordelaar 4&gt;</t>
  </si>
  <si>
    <t>&lt;naam beoordelaar 5&gt;</t>
  </si>
  <si>
    <t xml:space="preserve">Individuele beoordeling wens 1: </t>
  </si>
  <si>
    <t xml:space="preserve">Individuele beoordeling wens 2: </t>
  </si>
  <si>
    <t>RANKING</t>
  </si>
  <si>
    <t>Op &lt;datum&gt; voor &lt;tijd&gt; uur.</t>
  </si>
  <si>
    <t>Evaluatiescore</t>
  </si>
  <si>
    <t>Score inschrijfprijs</t>
  </si>
  <si>
    <t>Prijsscore</t>
  </si>
  <si>
    <t>Beoordelingsmatrix Openbaar Europese Aanbesteding 'Verwerking en transport (optioneel) van Grof Huishoudelijk RestAfval'.</t>
  </si>
  <si>
    <t>De inschrijver heeft waar van toepassing alle benodigde informatie ingevuld en ondertekend. Alle gevraagde bewijsstukken of andere informatie is bijgesloten en alle vragen/wensen zijn beantwoord.
• Uniform Europees Aanbestedingsdocument;
• Akkoordverklaring;
• Prijzenblad;
• Referenties;
• Beantwoording van de wensen;
• &lt;OPTIONEEL&gt; Verklaring Combinatievorming;
• &lt;OPTIONEEL&gt; Verklaring Derden;
• &lt;OPTIONEEL&gt; Concerngarantie.</t>
  </si>
  <si>
    <t>Uitsluitingsgronden</t>
  </si>
  <si>
    <t xml:space="preserve">Geen van de dwingende uitsluitingsgronden in het Uniform Europees Aanbestedingsdocument zijn van toepassing. </t>
  </si>
  <si>
    <t>Programma van eisen (onderdeel x van de inschrijving) (NIET VAN TOEPASSING)</t>
  </si>
  <si>
    <t xml:space="preserve">De akkoordverklaring (Bijlage []) is rechtsgeldig ondertekend. Hiermee verklaart de Inschrijver zich onvoorwaardelijk akkoord met:
(1) de Algemene Inkoopvoorwaarden van de &lt;AANBESTEDENDE DIENST&gt;;
(2) het volledige Programma van Eisen. 
(3) met de concept Overeenkomst
(4) met alle in het aanbestedingsdocument gestelde uitvoeringsvoorwaarden en procedurevoorschriften.
</t>
  </si>
  <si>
    <t>R1- score</t>
  </si>
  <si>
    <t>Co2 afvang</t>
  </si>
  <si>
    <t>Reststoffenbenutting</t>
  </si>
  <si>
    <t xml:space="preserve">Individuele beoordeling wens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</si>
</sst>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quot;€&quot;\ #,##0.00"/>
    <numFmt numFmtId="166" formatCode="[$€-2]\ #,##0.00;[Red][$€-2]\ #,##0.00"/>
    <numFmt numFmtId="167" formatCode="[$€-413]\ #,##0.00"/>
  </numFmts>
  <fonts count="29" x14ac:knownFonts="1">
    <font>
      <sz val="10"/>
      <name val="Arial"/>
    </font>
    <font>
      <sz val="10"/>
      <name val="Cambria"/>
      <family val="1"/>
      <scheme val="major"/>
    </font>
    <font>
      <b/>
      <sz val="14"/>
      <name val="Cambria"/>
      <family val="1"/>
      <scheme val="major"/>
    </font>
    <font>
      <b/>
      <sz val="10"/>
      <name val="Cambria"/>
      <family val="1"/>
      <scheme val="major"/>
    </font>
    <font>
      <sz val="10"/>
      <color theme="0"/>
      <name val="Cambria"/>
      <family val="1"/>
      <scheme val="major"/>
    </font>
    <font>
      <b/>
      <sz val="14"/>
      <color theme="0" tint="-0.499984740745262"/>
      <name val="Cambria"/>
      <family val="1"/>
      <scheme val="major"/>
    </font>
    <font>
      <sz val="14"/>
      <color theme="0" tint="-0.499984740745262"/>
      <name val="Cambria"/>
      <family val="1"/>
      <scheme val="major"/>
    </font>
    <font>
      <b/>
      <sz val="12"/>
      <name val="Cambria"/>
      <family val="1"/>
      <scheme val="major"/>
    </font>
    <font>
      <sz val="12"/>
      <name val="Cambria"/>
      <family val="1"/>
      <scheme val="major"/>
    </font>
    <font>
      <b/>
      <sz val="10"/>
      <color theme="0"/>
      <name val="Cambria"/>
      <family val="1"/>
      <scheme val="major"/>
    </font>
    <font>
      <b/>
      <sz val="10"/>
      <color indexed="50"/>
      <name val="Cambria"/>
      <family val="1"/>
      <scheme val="major"/>
    </font>
    <font>
      <b/>
      <sz val="10"/>
      <color indexed="10"/>
      <name val="Cambria"/>
      <family val="1"/>
      <scheme val="major"/>
    </font>
    <font>
      <b/>
      <i/>
      <sz val="10"/>
      <color rgb="FF000000"/>
      <name val="Cambria"/>
      <family val="1"/>
      <scheme val="major"/>
    </font>
    <font>
      <b/>
      <sz val="10"/>
      <color rgb="FF000000"/>
      <name val="Cambria"/>
      <family val="1"/>
      <scheme val="major"/>
    </font>
    <font>
      <sz val="10"/>
      <color theme="1"/>
      <name val="Cambria"/>
      <family val="1"/>
      <scheme val="major"/>
    </font>
    <font>
      <b/>
      <sz val="10"/>
      <color theme="1"/>
      <name val="Cambria"/>
      <family val="1"/>
      <scheme val="major"/>
    </font>
    <font>
      <b/>
      <sz val="16"/>
      <color theme="0" tint="-0.499984740745262"/>
      <name val="Cambria"/>
      <family val="1"/>
      <scheme val="major"/>
    </font>
    <font>
      <sz val="16"/>
      <color theme="0" tint="-0.499984740745262"/>
      <name val="Cambria"/>
      <family val="1"/>
      <scheme val="major"/>
    </font>
    <font>
      <sz val="12"/>
      <color theme="0" tint="-0.499984740745262"/>
      <name val="Cambria"/>
      <family val="1"/>
      <scheme val="major"/>
    </font>
    <font>
      <sz val="14"/>
      <name val="Cambria"/>
      <family val="1"/>
      <scheme val="major"/>
    </font>
    <font>
      <i/>
      <sz val="10"/>
      <name val="Cambria"/>
      <family val="1"/>
      <scheme val="major"/>
    </font>
    <font>
      <b/>
      <i/>
      <sz val="10"/>
      <name val="Cambria"/>
      <family val="1"/>
      <scheme val="major"/>
    </font>
    <font>
      <sz val="10"/>
      <color theme="0" tint="-0.499984740745262"/>
      <name val="Cambria"/>
      <family val="1"/>
      <scheme val="major"/>
    </font>
    <font>
      <sz val="9"/>
      <name val="Cambria"/>
      <family val="1"/>
      <scheme val="major"/>
    </font>
    <font>
      <sz val="10"/>
      <name val="Cambria"/>
      <family val="1"/>
    </font>
    <font>
      <sz val="10"/>
      <color rgb="FFFF0000"/>
      <name val="Cambria"/>
      <family val="1"/>
      <scheme val="major"/>
    </font>
    <font>
      <sz val="10"/>
      <name val="Arial"/>
      <family val="2"/>
    </font>
    <font>
      <sz val="11"/>
      <name val="Cambria"/>
      <family val="1"/>
    </font>
    <font>
      <sz val="9"/>
      <color rgb="FFFF0000"/>
      <name val="Cambria"/>
      <family val="1"/>
      <scheme val="major"/>
    </font>
  </fonts>
  <fills count="15">
    <fill>
      <patternFill patternType="none"/>
    </fill>
    <fill>
      <patternFill patternType="gray125"/>
    </fill>
    <fill>
      <patternFill patternType="solid">
        <fgColor indexed="43"/>
        <bgColor indexed="8"/>
      </patternFill>
    </fill>
    <fill>
      <patternFill patternType="solid">
        <fgColor indexed="22"/>
        <bgColor indexed="8"/>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249977111117893"/>
        <bgColor indexed="8"/>
      </patternFill>
    </fill>
    <fill>
      <patternFill patternType="solid">
        <fgColor theme="0" tint="-4.9989318521683403E-2"/>
        <bgColor indexed="64"/>
      </patternFill>
    </fill>
    <fill>
      <patternFill patternType="solid">
        <fgColor rgb="FF00B0F0"/>
        <bgColor indexed="8"/>
      </patternFill>
    </fill>
    <fill>
      <patternFill patternType="solid">
        <fgColor rgb="FF00B0F0"/>
        <bgColor indexed="64"/>
      </patternFill>
    </fill>
    <fill>
      <patternFill patternType="solid">
        <fgColor rgb="FF92D050"/>
        <bgColor indexed="64"/>
      </patternFill>
    </fill>
    <fill>
      <patternFill patternType="solid">
        <fgColor rgb="FFEEECE1"/>
        <bgColor rgb="FF000000"/>
      </patternFill>
    </fill>
    <fill>
      <patternFill patternType="solid">
        <fgColor rgb="FFD9D9D9"/>
        <bgColor rgb="FF000000"/>
      </patternFill>
    </fill>
    <fill>
      <patternFill patternType="solid">
        <fgColor rgb="FF00B0F0"/>
        <bgColor rgb="FF000000"/>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6" fillId="0" borderId="0"/>
  </cellStyleXfs>
  <cellXfs count="166">
    <xf numFmtId="0" fontId="0" fillId="0" borderId="0" xfId="0"/>
    <xf numFmtId="0" fontId="1" fillId="0" borderId="0" xfId="0" applyFont="1"/>
    <xf numFmtId="0" fontId="3" fillId="4" borderId="1" xfId="0" applyFont="1" applyFill="1" applyBorder="1" applyAlignment="1">
      <alignment horizontal="center" vertical="center" wrapText="1"/>
    </xf>
    <xf numFmtId="0" fontId="3" fillId="4" borderId="9" xfId="0" applyFont="1" applyFill="1" applyBorder="1" applyAlignment="1">
      <alignment vertical="center" wrapText="1"/>
    </xf>
    <xf numFmtId="0" fontId="1" fillId="0" borderId="0" xfId="0" applyFont="1" applyAlignment="1">
      <alignment vertical="center"/>
    </xf>
    <xf numFmtId="0" fontId="1" fillId="0" borderId="6" xfId="0" applyFont="1" applyBorder="1" applyAlignment="1">
      <alignment horizontal="center" vertical="center" wrapText="1"/>
    </xf>
    <xf numFmtId="0" fontId="4" fillId="10" borderId="10" xfId="0" applyFont="1" applyFill="1" applyBorder="1" applyAlignment="1">
      <alignment vertical="center" wrapText="1"/>
    </xf>
    <xf numFmtId="0" fontId="6" fillId="0" borderId="0" xfId="0" applyFont="1"/>
    <xf numFmtId="0" fontId="7" fillId="0" borderId="0" xfId="0" applyFont="1" applyAlignment="1">
      <alignment vertical="center"/>
    </xf>
    <xf numFmtId="0" fontId="8" fillId="0" borderId="0" xfId="0" applyFont="1" applyAlignment="1">
      <alignment vertical="center" wrapText="1"/>
    </xf>
    <xf numFmtId="0" fontId="8" fillId="0" borderId="0" xfId="0" applyFont="1"/>
    <xf numFmtId="0" fontId="3" fillId="0" borderId="0" xfId="0" applyFont="1"/>
    <xf numFmtId="0" fontId="1" fillId="0" borderId="0" xfId="0" applyFont="1" applyAlignment="1">
      <alignment vertical="center" wrapText="1"/>
    </xf>
    <xf numFmtId="0" fontId="3" fillId="0" borderId="0" xfId="0" applyFont="1" applyAlignment="1">
      <alignment vertical="center"/>
    </xf>
    <xf numFmtId="0" fontId="3" fillId="2" borderId="1" xfId="0" applyFont="1" applyFill="1" applyBorder="1" applyAlignment="1">
      <alignment horizontal="center" vertical="center"/>
    </xf>
    <xf numFmtId="0" fontId="3" fillId="3" borderId="4" xfId="0" applyFont="1" applyFill="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5" xfId="0" applyFont="1" applyBorder="1" applyAlignment="1">
      <alignment vertical="center" wrapText="1"/>
    </xf>
    <xf numFmtId="0" fontId="1" fillId="0" borderId="0" xfId="0" applyFont="1" applyAlignment="1">
      <alignment horizontal="center" vertical="center"/>
    </xf>
    <xf numFmtId="0" fontId="3" fillId="0" borderId="1" xfId="0" applyFont="1" applyBorder="1" applyAlignment="1">
      <alignment horizontal="center" vertical="center"/>
    </xf>
    <xf numFmtId="0" fontId="3" fillId="7" borderId="4" xfId="0" applyFont="1" applyFill="1" applyBorder="1" applyAlignment="1">
      <alignment vertical="center" wrapText="1"/>
    </xf>
    <xf numFmtId="0" fontId="1" fillId="0" borderId="8" xfId="0" applyFont="1" applyBorder="1" applyAlignment="1">
      <alignment horizontal="center" vertical="center"/>
    </xf>
    <xf numFmtId="0" fontId="3" fillId="5" borderId="1" xfId="0" applyFont="1" applyFill="1" applyBorder="1" applyAlignment="1">
      <alignment vertical="top" wrapText="1"/>
    </xf>
    <xf numFmtId="0" fontId="3" fillId="6" borderId="1" xfId="0" applyFont="1" applyFill="1" applyBorder="1" applyAlignment="1">
      <alignment horizontal="center"/>
    </xf>
    <xf numFmtId="0" fontId="3" fillId="0" borderId="1" xfId="0" applyFont="1" applyBorder="1" applyAlignment="1">
      <alignment horizontal="center"/>
    </xf>
    <xf numFmtId="0" fontId="3" fillId="5" borderId="0" xfId="0" applyFont="1" applyFill="1" applyAlignment="1">
      <alignment vertical="top" wrapText="1"/>
    </xf>
    <xf numFmtId="0" fontId="6" fillId="0" borderId="0" xfId="0" applyFont="1" applyAlignment="1">
      <alignment wrapText="1"/>
    </xf>
    <xf numFmtId="1" fontId="1" fillId="0" borderId="0" xfId="0" applyNumberFormat="1" applyFont="1"/>
    <xf numFmtId="0" fontId="17" fillId="0" borderId="0" xfId="0" applyFont="1"/>
    <xf numFmtId="0" fontId="2" fillId="0" borderId="0" xfId="0" applyFont="1" applyAlignment="1">
      <alignment vertical="center"/>
    </xf>
    <xf numFmtId="0" fontId="19" fillId="0" borderId="0" xfId="0" applyFont="1"/>
    <xf numFmtId="0" fontId="19" fillId="0" borderId="0" xfId="0" applyFont="1" applyAlignment="1">
      <alignment vertical="center" wrapText="1"/>
    </xf>
    <xf numFmtId="0" fontId="9" fillId="9"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20" fillId="6" borderId="1" xfId="0" applyFont="1" applyFill="1" applyBorder="1" applyAlignment="1">
      <alignment horizontal="right" vertical="center" wrapText="1"/>
    </xf>
    <xf numFmtId="0" fontId="20" fillId="0" borderId="0" xfId="0" applyFont="1"/>
    <xf numFmtId="0" fontId="3" fillId="6" borderId="1" xfId="0" applyFont="1" applyFill="1" applyBorder="1" applyAlignment="1">
      <alignment vertical="center" wrapText="1"/>
    </xf>
    <xf numFmtId="0" fontId="3" fillId="7" borderId="1" xfId="0" applyFont="1" applyFill="1" applyBorder="1" applyAlignment="1">
      <alignment vertical="center" wrapText="1"/>
    </xf>
    <xf numFmtId="0" fontId="18" fillId="0" borderId="0" xfId="0" applyFont="1" applyAlignment="1">
      <alignment vertical="center" wrapText="1"/>
    </xf>
    <xf numFmtId="1" fontId="8" fillId="0" borderId="0" xfId="0" applyNumberFormat="1" applyFont="1"/>
    <xf numFmtId="0" fontId="18" fillId="0" borderId="0" xfId="0" applyFont="1"/>
    <xf numFmtId="0" fontId="22" fillId="0" borderId="0" xfId="0" applyFont="1" applyAlignment="1">
      <alignment vertical="center" wrapText="1"/>
    </xf>
    <xf numFmtId="0" fontId="22" fillId="0" borderId="0" xfId="0" applyFont="1"/>
    <xf numFmtId="0" fontId="22" fillId="0" borderId="0" xfId="0" applyFont="1" applyAlignment="1">
      <alignment vertical="center"/>
    </xf>
    <xf numFmtId="1" fontId="1" fillId="0" borderId="0" xfId="0" applyNumberFormat="1" applyFont="1" applyAlignment="1">
      <alignment vertical="center"/>
    </xf>
    <xf numFmtId="0" fontId="1" fillId="0" borderId="0" xfId="0" applyFont="1" applyAlignment="1">
      <alignment vertical="top"/>
    </xf>
    <xf numFmtId="0" fontId="22" fillId="0" borderId="0" xfId="0" applyFont="1" applyAlignment="1">
      <alignment horizontal="right" vertical="center"/>
    </xf>
    <xf numFmtId="0" fontId="22" fillId="0" borderId="0" xfId="0" applyFont="1" applyAlignment="1">
      <alignment vertical="top"/>
    </xf>
    <xf numFmtId="1" fontId="22" fillId="0" borderId="0" xfId="0" applyNumberFormat="1" applyFont="1" applyAlignment="1">
      <alignment vertical="center"/>
    </xf>
    <xf numFmtId="0" fontId="12" fillId="0" borderId="0" xfId="0" applyFont="1" applyAlignment="1">
      <alignment horizontal="left" vertical="center" wrapText="1"/>
    </xf>
    <xf numFmtId="0" fontId="12" fillId="12" borderId="1" xfId="0" applyFont="1" applyFill="1" applyBorder="1" applyAlignment="1">
      <alignment wrapText="1"/>
    </xf>
    <xf numFmtId="0" fontId="14" fillId="12" borderId="8" xfId="0" applyFont="1" applyFill="1" applyBorder="1"/>
    <xf numFmtId="0" fontId="15" fillId="12" borderId="5" xfId="0" applyFont="1" applyFill="1" applyBorder="1"/>
    <xf numFmtId="0" fontId="15" fillId="12" borderId="4" xfId="0" applyFont="1" applyFill="1" applyBorder="1"/>
    <xf numFmtId="0" fontId="7" fillId="6" borderId="1" xfId="0" applyFont="1" applyFill="1" applyBorder="1" applyAlignment="1">
      <alignment vertical="center" wrapText="1"/>
    </xf>
    <xf numFmtId="0" fontId="3" fillId="6" borderId="1" xfId="0" applyFont="1" applyFill="1" applyBorder="1" applyAlignment="1">
      <alignment horizontal="left" vertical="center" wrapText="1"/>
    </xf>
    <xf numFmtId="0" fontId="5" fillId="0" borderId="0" xfId="0" applyFont="1" applyAlignment="1">
      <alignment vertical="center"/>
    </xf>
    <xf numFmtId="9" fontId="14" fillId="13" borderId="17" xfId="0" applyNumberFormat="1" applyFont="1" applyFill="1" applyBorder="1" applyAlignment="1">
      <alignment horizontal="center"/>
    </xf>
    <xf numFmtId="0" fontId="23" fillId="0" borderId="2" xfId="0" applyFont="1" applyBorder="1" applyAlignment="1">
      <alignment horizontal="center" vertical="center"/>
    </xf>
    <xf numFmtId="0" fontId="3" fillId="2" borderId="11" xfId="0" applyFont="1" applyFill="1" applyBorder="1" applyAlignment="1">
      <alignment vertical="center" wrapText="1"/>
    </xf>
    <xf numFmtId="0" fontId="1" fillId="0" borderId="16" xfId="0" applyFont="1" applyBorder="1" applyAlignment="1">
      <alignment vertical="center" wrapText="1"/>
    </xf>
    <xf numFmtId="0" fontId="24" fillId="0" borderId="6" xfId="0" applyFont="1" applyBorder="1" applyAlignment="1">
      <alignment vertical="center" wrapText="1"/>
    </xf>
    <xf numFmtId="166" fontId="1" fillId="0" borderId="0" xfId="0" applyNumberFormat="1" applyFont="1" applyAlignment="1">
      <alignment horizontal="left"/>
    </xf>
    <xf numFmtId="167" fontId="1" fillId="0" borderId="23" xfId="0" applyNumberFormat="1" applyFont="1" applyBorder="1" applyAlignment="1">
      <alignment vertical="center"/>
    </xf>
    <xf numFmtId="0" fontId="13" fillId="14" borderId="15" xfId="0" applyFont="1" applyFill="1" applyBorder="1" applyAlignment="1">
      <alignment horizontal="center" vertical="center"/>
    </xf>
    <xf numFmtId="9" fontId="14" fillId="13" borderId="26" xfId="0" applyNumberFormat="1" applyFont="1" applyFill="1" applyBorder="1" applyAlignment="1">
      <alignment horizontal="center"/>
    </xf>
    <xf numFmtId="10" fontId="15" fillId="13" borderId="4" xfId="0" applyNumberFormat="1" applyFont="1" applyFill="1" applyBorder="1" applyAlignment="1">
      <alignment horizontal="center"/>
    </xf>
    <xf numFmtId="0" fontId="13" fillId="14" borderId="22" xfId="0" applyFont="1" applyFill="1" applyBorder="1" applyAlignment="1">
      <alignment horizontal="center" vertical="center"/>
    </xf>
    <xf numFmtId="0" fontId="13" fillId="14" borderId="1" xfId="0" applyFont="1" applyFill="1" applyBorder="1" applyAlignment="1">
      <alignment horizontal="center" vertical="center"/>
    </xf>
    <xf numFmtId="0" fontId="9" fillId="9" borderId="27" xfId="0" applyFont="1" applyFill="1" applyBorder="1" applyAlignment="1">
      <alignment horizontal="left" vertical="center" wrapText="1"/>
    </xf>
    <xf numFmtId="0" fontId="9" fillId="9" borderId="28"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1" xfId="0" applyFont="1" applyFill="1" applyBorder="1" applyAlignment="1">
      <alignment horizontal="center" vertical="center" wrapText="1"/>
    </xf>
    <xf numFmtId="0" fontId="3" fillId="3" borderId="12" xfId="0" quotePrefix="1" applyFont="1" applyFill="1" applyBorder="1" applyAlignment="1">
      <alignment horizontal="center" vertical="center" wrapText="1"/>
    </xf>
    <xf numFmtId="0" fontId="3" fillId="3" borderId="1" xfId="0" quotePrefix="1" applyFont="1" applyFill="1" applyBorder="1" applyAlignment="1">
      <alignment horizontal="center" vertical="center" wrapText="1"/>
    </xf>
    <xf numFmtId="2" fontId="22" fillId="0" borderId="0" xfId="0" applyNumberFormat="1" applyFont="1" applyAlignment="1">
      <alignment vertical="center"/>
    </xf>
    <xf numFmtId="164" fontId="1" fillId="0" borderId="3" xfId="0" applyNumberFormat="1" applyFont="1" applyBorder="1" applyAlignment="1">
      <alignment horizontal="center" vertical="center" wrapText="1"/>
    </xf>
    <xf numFmtId="164" fontId="1" fillId="0" borderId="28" xfId="0" applyNumberFormat="1" applyFont="1" applyBorder="1" applyAlignment="1">
      <alignment horizontal="center" vertical="center" wrapText="1"/>
    </xf>
    <xf numFmtId="0" fontId="3" fillId="3" borderId="11" xfId="0" quotePrefix="1" applyFont="1" applyFill="1" applyBorder="1" applyAlignment="1">
      <alignment horizontal="center" vertical="center" wrapText="1"/>
    </xf>
    <xf numFmtId="1" fontId="22" fillId="0" borderId="29" xfId="0" applyNumberFormat="1" applyFont="1" applyBorder="1" applyAlignment="1">
      <alignment horizontal="center" vertical="center"/>
    </xf>
    <xf numFmtId="165" fontId="4" fillId="0" borderId="0" xfId="0" applyNumberFormat="1" applyFont="1" applyAlignment="1">
      <alignment horizontal="left"/>
    </xf>
    <xf numFmtId="167" fontId="25" fillId="0" borderId="23" xfId="0" applyNumberFormat="1" applyFont="1" applyBorder="1" applyAlignment="1">
      <alignment vertical="center"/>
    </xf>
    <xf numFmtId="1" fontId="1" fillId="0" borderId="1" xfId="0" applyNumberFormat="1" applyFont="1" applyBorder="1" applyAlignment="1">
      <alignment horizontal="center" vertical="center"/>
    </xf>
    <xf numFmtId="1" fontId="3" fillId="11" borderId="1" xfId="0" applyNumberFormat="1" applyFont="1" applyFill="1" applyBorder="1" applyAlignment="1">
      <alignment horizontal="center" vertical="center"/>
    </xf>
    <xf numFmtId="1" fontId="15" fillId="13" borderId="5" xfId="0" applyNumberFormat="1" applyFont="1" applyFill="1" applyBorder="1" applyAlignment="1">
      <alignment horizontal="center"/>
    </xf>
    <xf numFmtId="1" fontId="1" fillId="0" borderId="14" xfId="0" applyNumberFormat="1" applyFont="1" applyBorder="1" applyAlignment="1">
      <alignment horizontal="left" vertical="center"/>
    </xf>
    <xf numFmtId="0" fontId="3" fillId="2" borderId="13" xfId="0" applyFont="1" applyFill="1" applyBorder="1" applyAlignment="1">
      <alignment horizontal="center" vertical="center" wrapText="1"/>
    </xf>
    <xf numFmtId="0" fontId="1" fillId="0" borderId="29" xfId="0" applyFont="1" applyBorder="1" applyAlignment="1">
      <alignment horizontal="left" vertical="center" wrapText="1"/>
    </xf>
    <xf numFmtId="1" fontId="1" fillId="8" borderId="1" xfId="0" applyNumberFormat="1" applyFont="1" applyFill="1" applyBorder="1" applyAlignment="1">
      <alignment horizontal="center" vertical="center"/>
    </xf>
    <xf numFmtId="0" fontId="6" fillId="0" borderId="0" xfId="1" applyFont="1"/>
    <xf numFmtId="0" fontId="7" fillId="0" borderId="0" xfId="1" applyFont="1" applyAlignment="1">
      <alignment vertical="center"/>
    </xf>
    <xf numFmtId="0" fontId="8" fillId="0" borderId="0" xfId="1" applyFont="1" applyAlignment="1">
      <alignment vertical="center" wrapText="1"/>
    </xf>
    <xf numFmtId="0" fontId="8" fillId="0" borderId="0" xfId="1" applyFont="1"/>
    <xf numFmtId="0" fontId="3" fillId="0" borderId="0" xfId="1" applyFont="1"/>
    <xf numFmtId="0" fontId="1" fillId="0" borderId="0" xfId="1" applyFont="1" applyAlignment="1">
      <alignment vertical="center" wrapText="1"/>
    </xf>
    <xf numFmtId="0" fontId="1" fillId="0" borderId="0" xfId="1" applyFont="1"/>
    <xf numFmtId="0" fontId="3" fillId="0" borderId="0" xfId="1" applyFont="1" applyAlignment="1">
      <alignment vertical="center"/>
    </xf>
    <xf numFmtId="0" fontId="1" fillId="0" borderId="0" xfId="1" applyFont="1" applyAlignment="1">
      <alignment vertical="center"/>
    </xf>
    <xf numFmtId="0" fontId="3" fillId="2" borderId="11" xfId="1" applyFont="1" applyFill="1" applyBorder="1" applyAlignment="1">
      <alignment vertical="center" wrapText="1"/>
    </xf>
    <xf numFmtId="0" fontId="3" fillId="2" borderId="1" xfId="1" applyFont="1" applyFill="1" applyBorder="1" applyAlignment="1">
      <alignment horizontal="center" vertical="center"/>
    </xf>
    <xf numFmtId="0" fontId="3" fillId="2" borderId="9" xfId="1" applyFont="1" applyFill="1" applyBorder="1" applyAlignment="1">
      <alignment horizontal="center" vertical="center"/>
    </xf>
    <xf numFmtId="0" fontId="3" fillId="3" borderId="4" xfId="1" applyFont="1" applyFill="1" applyBorder="1" applyAlignment="1">
      <alignment vertical="center" wrapText="1"/>
    </xf>
    <xf numFmtId="0" fontId="3" fillId="3" borderId="4" xfId="1" applyFont="1" applyFill="1" applyBorder="1" applyAlignment="1">
      <alignment horizontal="left" vertical="center" wrapText="1"/>
    </xf>
    <xf numFmtId="0" fontId="3" fillId="3" borderId="22" xfId="1" applyFont="1" applyFill="1" applyBorder="1" applyAlignment="1">
      <alignment horizontal="left" vertical="center" wrapText="1"/>
    </xf>
    <xf numFmtId="0" fontId="1" fillId="0" borderId="5" xfId="1" applyFont="1" applyBorder="1" applyAlignment="1">
      <alignment vertical="center" wrapText="1"/>
    </xf>
    <xf numFmtId="0" fontId="1" fillId="0" borderId="6" xfId="1" applyFont="1" applyBorder="1" applyAlignment="1">
      <alignment horizontal="center" vertical="center"/>
    </xf>
    <xf numFmtId="0" fontId="1" fillId="0" borderId="6" xfId="1" applyFont="1" applyBorder="1" applyAlignment="1">
      <alignment horizontal="left" vertical="center" wrapText="1"/>
    </xf>
    <xf numFmtId="0" fontId="1" fillId="0" borderId="19" xfId="1" applyFont="1" applyBorder="1" applyAlignment="1">
      <alignment vertical="top" wrapText="1"/>
    </xf>
    <xf numFmtId="0" fontId="3" fillId="7" borderId="4" xfId="1" applyFont="1" applyFill="1" applyBorder="1" applyAlignment="1">
      <alignment horizontal="left" vertical="center" wrapText="1"/>
    </xf>
    <xf numFmtId="0" fontId="3" fillId="3" borderId="18" xfId="1" applyFont="1" applyFill="1" applyBorder="1" applyAlignment="1">
      <alignment horizontal="left" vertical="center" wrapText="1"/>
    </xf>
    <xf numFmtId="0" fontId="1" fillId="0" borderId="5" xfId="1" applyFont="1" applyBorder="1" applyAlignment="1">
      <alignment horizontal="left" vertical="center" wrapText="1"/>
    </xf>
    <xf numFmtId="0" fontId="1" fillId="0" borderId="21" xfId="1" applyFont="1" applyBorder="1" applyAlignment="1">
      <alignment horizontal="left" vertical="center" wrapText="1"/>
    </xf>
    <xf numFmtId="0" fontId="3" fillId="3" borderId="20" xfId="1" applyFont="1" applyFill="1" applyBorder="1" applyAlignment="1">
      <alignment horizontal="left" vertical="center" wrapText="1"/>
    </xf>
    <xf numFmtId="0" fontId="27" fillId="0" borderId="13" xfId="1" applyFont="1" applyBorder="1" applyAlignment="1">
      <alignment wrapText="1"/>
    </xf>
    <xf numFmtId="0" fontId="1" fillId="0" borderId="2" xfId="1" applyFont="1" applyBorder="1" applyAlignment="1">
      <alignment horizontal="center" vertical="center"/>
    </xf>
    <xf numFmtId="0" fontId="1" fillId="0" borderId="2" xfId="1" applyFont="1" applyBorder="1" applyAlignment="1">
      <alignment horizontal="left" vertical="center" wrapText="1"/>
    </xf>
    <xf numFmtId="0" fontId="1" fillId="0" borderId="19" xfId="1" applyFont="1" applyBorder="1" applyAlignment="1">
      <alignment horizontal="left" vertical="center" wrapText="1"/>
    </xf>
    <xf numFmtId="0" fontId="1" fillId="0" borderId="5" xfId="1" applyFont="1" applyBorder="1" applyAlignment="1">
      <alignment horizontal="center" vertical="center"/>
    </xf>
    <xf numFmtId="0" fontId="28" fillId="0" borderId="5" xfId="1" applyFont="1" applyBorder="1" applyAlignment="1">
      <alignment horizontal="left" vertical="center" wrapText="1"/>
    </xf>
    <xf numFmtId="0" fontId="23" fillId="0" borderId="21" xfId="1" applyFont="1" applyBorder="1" applyAlignment="1">
      <alignment horizontal="left" vertical="center" wrapText="1"/>
    </xf>
    <xf numFmtId="0" fontId="1" fillId="0" borderId="0" xfId="1" applyFont="1" applyAlignment="1">
      <alignment horizontal="center" vertical="center"/>
    </xf>
    <xf numFmtId="0" fontId="3" fillId="5" borderId="1" xfId="1" applyFont="1" applyFill="1" applyBorder="1" applyAlignment="1">
      <alignment vertical="center" wrapText="1"/>
    </xf>
    <xf numFmtId="0" fontId="3" fillId="6" borderId="1" xfId="1" applyFont="1" applyFill="1" applyBorder="1" applyAlignment="1">
      <alignment horizontal="center" vertical="center"/>
    </xf>
    <xf numFmtId="0" fontId="3" fillId="0" borderId="1" xfId="1" applyFont="1" applyBorder="1" applyAlignment="1">
      <alignment horizontal="center" vertical="center"/>
    </xf>
    <xf numFmtId="0" fontId="3" fillId="7" borderId="4" xfId="1" applyFont="1" applyFill="1" applyBorder="1" applyAlignment="1">
      <alignment vertical="center" wrapText="1"/>
    </xf>
    <xf numFmtId="0" fontId="1" fillId="0" borderId="2" xfId="1" applyFont="1" applyBorder="1" applyAlignment="1">
      <alignment vertical="center" wrapText="1"/>
    </xf>
    <xf numFmtId="0" fontId="1" fillId="0" borderId="2" xfId="1" applyFont="1" applyBorder="1" applyAlignment="1">
      <alignment horizontal="center" vertical="center" wrapText="1"/>
    </xf>
    <xf numFmtId="0" fontId="23" fillId="0" borderId="2" xfId="1" applyFont="1" applyBorder="1" applyAlignment="1">
      <alignment horizontal="center" vertical="center"/>
    </xf>
    <xf numFmtId="0" fontId="1" fillId="0" borderId="16" xfId="1" applyFont="1" applyBorder="1" applyAlignment="1">
      <alignment vertical="center" wrapText="1"/>
    </xf>
    <xf numFmtId="0" fontId="1" fillId="0" borderId="8" xfId="1" applyFont="1" applyBorder="1" applyAlignment="1">
      <alignment horizontal="center" vertical="center"/>
    </xf>
    <xf numFmtId="0" fontId="24" fillId="0" borderId="6" xfId="1" applyFont="1" applyBorder="1" applyAlignment="1">
      <alignment vertical="center" wrapText="1"/>
    </xf>
    <xf numFmtId="0" fontId="3" fillId="5" borderId="1" xfId="1" applyFont="1" applyFill="1" applyBorder="1" applyAlignment="1">
      <alignment vertical="top" wrapText="1"/>
    </xf>
    <xf numFmtId="0" fontId="3" fillId="6" borderId="1" xfId="1" applyFont="1" applyFill="1" applyBorder="1" applyAlignment="1">
      <alignment horizontal="center"/>
    </xf>
    <xf numFmtId="0" fontId="3" fillId="0" borderId="1" xfId="1" applyFont="1" applyBorder="1" applyAlignment="1">
      <alignment horizontal="center"/>
    </xf>
    <xf numFmtId="0" fontId="3" fillId="5" borderId="0" xfId="1" applyFont="1" applyFill="1" applyAlignment="1">
      <alignment vertical="top" wrapText="1"/>
    </xf>
    <xf numFmtId="0" fontId="3" fillId="2" borderId="7" xfId="1" applyFont="1" applyFill="1" applyBorder="1" applyAlignment="1">
      <alignment vertical="center" wrapText="1"/>
    </xf>
    <xf numFmtId="0" fontId="3" fillId="3" borderId="3" xfId="1" applyFont="1" applyFill="1" applyBorder="1" applyAlignment="1">
      <alignment vertical="center" wrapText="1"/>
    </xf>
    <xf numFmtId="0" fontId="1" fillId="5" borderId="5" xfId="1" applyFont="1" applyFill="1" applyBorder="1" applyAlignment="1">
      <alignment vertical="center" wrapText="1"/>
    </xf>
    <xf numFmtId="0" fontId="1" fillId="5" borderId="5" xfId="1" applyFont="1" applyFill="1" applyBorder="1" applyAlignment="1">
      <alignment horizontal="center" vertical="center"/>
    </xf>
    <xf numFmtId="0" fontId="5" fillId="0" borderId="0" xfId="1" applyFont="1" applyAlignment="1">
      <alignment vertical="center" wrapText="1"/>
    </xf>
    <xf numFmtId="0" fontId="6" fillId="0" borderId="0" xfId="1" applyFont="1" applyAlignment="1">
      <alignment vertical="center" wrapText="1"/>
    </xf>
    <xf numFmtId="0" fontId="6" fillId="0" borderId="0" xfId="1" applyFont="1" applyAlignment="1">
      <alignment wrapText="1"/>
    </xf>
    <xf numFmtId="0" fontId="9" fillId="9" borderId="12" xfId="1" applyFont="1" applyFill="1" applyBorder="1" applyAlignment="1">
      <alignment horizontal="center" vertical="center" wrapText="1"/>
    </xf>
    <xf numFmtId="0" fontId="4" fillId="10" borderId="9" xfId="1" applyFont="1" applyFill="1" applyBorder="1" applyAlignment="1">
      <alignment horizontal="center" vertical="center" wrapText="1"/>
    </xf>
    <xf numFmtId="0" fontId="9" fillId="9" borderId="9" xfId="1" applyFont="1" applyFill="1" applyBorder="1" applyAlignment="1">
      <alignment horizontal="center" vertical="center" wrapText="1"/>
    </xf>
    <xf numFmtId="0" fontId="3" fillId="6" borderId="11" xfId="1" applyFont="1" applyFill="1" applyBorder="1" applyAlignment="1">
      <alignment horizontal="center" vertical="center" wrapText="1"/>
    </xf>
    <xf numFmtId="0" fontId="3" fillId="0" borderId="13" xfId="1" applyFont="1" applyBorder="1" applyAlignment="1">
      <alignment horizontal="center" vertical="center" wrapText="1"/>
    </xf>
    <xf numFmtId="0" fontId="3" fillId="0" borderId="6" xfId="1" applyFont="1" applyBorder="1" applyAlignment="1">
      <alignment horizontal="center" vertical="center" wrapText="1"/>
    </xf>
    <xf numFmtId="0" fontId="2" fillId="4" borderId="0" xfId="0" applyFont="1" applyFill="1" applyAlignment="1">
      <alignment vertical="center" wrapText="1"/>
    </xf>
    <xf numFmtId="0" fontId="1" fillId="0" borderId="0" xfId="0" applyFont="1" applyAlignment="1">
      <alignment vertical="center" wrapText="1"/>
    </xf>
    <xf numFmtId="0" fontId="9" fillId="9" borderId="12" xfId="0" applyFont="1" applyFill="1" applyBorder="1" applyAlignment="1">
      <alignment horizontal="center" vertical="center" wrapText="1"/>
    </xf>
    <xf numFmtId="0" fontId="4" fillId="10" borderId="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6" xfId="0" applyFont="1" applyBorder="1" applyAlignment="1">
      <alignment horizontal="center" vertical="center" wrapText="1"/>
    </xf>
    <xf numFmtId="0" fontId="5"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wrapText="1"/>
    </xf>
    <xf numFmtId="0" fontId="5" fillId="0" borderId="0" xfId="1" applyFont="1" applyAlignment="1">
      <alignment horizontal="left" vertical="center" wrapText="1"/>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16" fillId="0" borderId="0" xfId="0" applyFont="1" applyAlignment="1">
      <alignment horizontal="left" vertical="center"/>
    </xf>
  </cellXfs>
  <cellStyles count="2">
    <cellStyle name="Standaard" xfId="0" builtinId="0"/>
    <cellStyle name="Standaard 2" xfId="1" xr:uid="{FE997EC2-AAD4-4690-8005-26CB9E930BA4}"/>
  </cellStyles>
  <dxfs count="36">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92D050"/>
        </patternFill>
      </fill>
    </dxf>
    <dxf>
      <font>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53.%20Inkoop/2.%20Sjablonen_toolkit%20EA%20procedures/Sjablonen%20nieuw-aangepast/Europese%20aanbesteding/1.%20Offerteaanvraag/Beoordelingsmatrix%20EA.xlsx" TargetMode="External"/><Relationship Id="rId2" Type="http://schemas.openxmlformats.org/officeDocument/2006/relationships/externalLinkPath" Target="file:///K:\153.%20Inkoop\2.%20Sjablonen_toolkit%20EA%20procedures\Sjablonen%20nieuw-aangepast\Europese%20aanbesteding\1.%20Offerteaanvraag\Beoordelingsmatrix%20EA.xlsx" TargetMode="External"/><Relationship Id="rId1" Type="http://schemas.openxmlformats.org/officeDocument/2006/relationships/externalLinkPath" Target="/153.%20Inkoop/2.%20Sjablonen_toolkit%20EA%20procedures/Sjablonen%20nieuw-aangepast/Europese%20aanbesteding/1.%20Offerteaanvraag/Beoordelingsmatrix%20E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chrijvers"/>
      <sheetName val="1. Formaliteiten"/>
      <sheetName val="2. Geschiktheidseisen"/>
      <sheetName val="3. Eisen"/>
      <sheetName val="Wens K1"/>
      <sheetName val="Wens K2"/>
      <sheetName val="Wens K3"/>
      <sheetName val="Wens K4"/>
      <sheetName val="Wens K5"/>
      <sheetName val="5. Inschrijfprijs"/>
      <sheetName val="Evaluatieprijs (totaalscore)"/>
    </sheetNames>
    <sheetDataSet>
      <sheetData sheetId="0">
        <row r="5">
          <cell r="C5"/>
        </row>
        <row r="6">
          <cell r="C6"/>
        </row>
        <row r="7">
          <cell r="C7"/>
        </row>
        <row r="8">
          <cell r="C8"/>
        </row>
        <row r="9">
          <cell r="C9"/>
        </row>
        <row r="10">
          <cell r="C10"/>
        </row>
        <row r="11">
          <cell r="C11"/>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indexed="25"/>
  </sheetPr>
  <dimension ref="B1:D8"/>
  <sheetViews>
    <sheetView showGridLines="0" zoomScaleNormal="100" workbookViewId="0">
      <selection activeCell="D15" sqref="D15"/>
    </sheetView>
  </sheetViews>
  <sheetFormatPr defaultColWidth="9.109375" defaultRowHeight="13.2" x14ac:dyDescent="0.25"/>
  <cols>
    <col min="1" max="1" width="0.88671875" style="1" customWidth="1"/>
    <col min="2" max="2" width="9.88671875" style="1" customWidth="1"/>
    <col min="3" max="3" width="43.44140625" style="1" customWidth="1"/>
    <col min="4" max="4" width="65.88671875" style="1" customWidth="1"/>
    <col min="5" max="16384" width="9.109375" style="1"/>
  </cols>
  <sheetData>
    <row r="1" spans="2:4" ht="3" customHeight="1" x14ac:dyDescent="0.25"/>
    <row r="2" spans="2:4" ht="37.5" customHeight="1" x14ac:dyDescent="0.25">
      <c r="B2" s="152" t="s">
        <v>66</v>
      </c>
      <c r="C2" s="153"/>
      <c r="D2" s="153"/>
    </row>
    <row r="3" spans="2:4" ht="13.8" thickBot="1" x14ac:dyDescent="0.3"/>
    <row r="4" spans="2:4" s="4" customFormat="1" ht="15" customHeight="1" thickBot="1" x14ac:dyDescent="0.3">
      <c r="B4" s="2" t="s">
        <v>0</v>
      </c>
      <c r="C4" s="3" t="s">
        <v>3</v>
      </c>
    </row>
    <row r="5" spans="2:4" s="4" customFormat="1" ht="15" customHeight="1" thickBot="1" x14ac:dyDescent="0.3">
      <c r="B5" s="5">
        <v>1</v>
      </c>
      <c r="C5" s="6"/>
    </row>
    <row r="6" spans="2:4" s="4" customFormat="1" ht="15" customHeight="1" thickBot="1" x14ac:dyDescent="0.3">
      <c r="B6" s="5">
        <v>2</v>
      </c>
      <c r="C6" s="6"/>
    </row>
    <row r="7" spans="2:4" ht="13.8" thickBot="1" x14ac:dyDescent="0.3">
      <c r="B7" s="5">
        <v>3</v>
      </c>
      <c r="C7" s="6"/>
    </row>
    <row r="8" spans="2:4" ht="13.8" thickBot="1" x14ac:dyDescent="0.3">
      <c r="B8" s="5">
        <v>4</v>
      </c>
      <c r="C8" s="6"/>
    </row>
  </sheetData>
  <mergeCells count="1">
    <mergeCell ref="B2:D2"/>
  </mergeCells>
  <phoneticPr fontId="0" type="noConversion"/>
  <pageMargins left="0.78740157480314965" right="0.78740157480314965" top="0.98425196850393704" bottom="0.98425196850393704" header="0.51181102362204722" footer="0.51181102362204722"/>
  <pageSetup paperSize="8"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tabColor theme="4" tint="0.79998168889431442"/>
    <pageSetUpPr fitToPage="1"/>
  </sheetPr>
  <dimension ref="B1:G30"/>
  <sheetViews>
    <sheetView showGridLines="0" zoomScale="90" zoomScaleNormal="90" workbookViewId="0">
      <selection activeCell="N10" sqref="N10"/>
    </sheetView>
  </sheetViews>
  <sheetFormatPr defaultColWidth="9.109375" defaultRowHeight="13.2" x14ac:dyDescent="0.25"/>
  <cols>
    <col min="1" max="1" width="0.88671875" style="1" customWidth="1"/>
    <col min="2" max="2" width="9.109375" style="1"/>
    <col min="3" max="3" width="66.5546875" style="1" bestFit="1" customWidth="1"/>
    <col min="4" max="5" width="14.109375" style="1" bestFit="1" customWidth="1"/>
    <col min="6" max="6" width="8.6640625" style="1" customWidth="1"/>
    <col min="7" max="16384" width="9.109375" style="1"/>
  </cols>
  <sheetData>
    <row r="1" spans="2:7" s="31" customFormat="1" ht="20.399999999999999" x14ac:dyDescent="0.35">
      <c r="B1" s="165" t="str">
        <f>Inschrijvers!B2</f>
        <v>Beoordelingsmatrix Openbaar Europese Aanbesteding 'Verwerking en transport (optioneel) van Grof Huishoudelijk RestAfval'.</v>
      </c>
      <c r="C1" s="165"/>
      <c r="D1" s="165"/>
      <c r="E1" s="165"/>
      <c r="F1" s="165"/>
    </row>
    <row r="2" spans="2:7" s="33" customFormat="1" ht="26.25" customHeight="1" x14ac:dyDescent="0.3">
      <c r="B2" s="32" t="s">
        <v>5</v>
      </c>
      <c r="D2" s="32"/>
      <c r="E2" s="34"/>
    </row>
    <row r="3" spans="2:7" ht="13.8" thickBot="1" x14ac:dyDescent="0.3">
      <c r="C3" s="11"/>
      <c r="D3" s="12"/>
      <c r="E3" s="12"/>
    </row>
    <row r="4" spans="2:7" s="4" customFormat="1" ht="29.25" customHeight="1" thickBot="1" x14ac:dyDescent="0.3">
      <c r="C4" s="13"/>
      <c r="D4" s="35">
        <f>Inschrijvers!C5</f>
        <v>0</v>
      </c>
      <c r="E4" s="35">
        <f>Inschrijvers!C6</f>
        <v>0</v>
      </c>
      <c r="F4" s="35">
        <f>Inschrijvers!C7</f>
        <v>0</v>
      </c>
      <c r="G4" s="35">
        <f>Inschrijvers!C8</f>
        <v>0</v>
      </c>
    </row>
    <row r="5" spans="2:7" ht="30" customHeight="1" thickBot="1" x14ac:dyDescent="0.3">
      <c r="B5" s="36" t="s">
        <v>18</v>
      </c>
      <c r="C5" s="40" t="str">
        <f>'Wens K1'!D2</f>
        <v>R1- score</v>
      </c>
      <c r="D5" s="86">
        <f>'Wens K1'!C13</f>
        <v>0</v>
      </c>
      <c r="E5" s="86">
        <f>'Wens K1'!D13</f>
        <v>0</v>
      </c>
      <c r="F5" s="86">
        <f>'Wens K1'!E13</f>
        <v>0</v>
      </c>
      <c r="G5" s="86">
        <f>'Wens K1'!F13</f>
        <v>0</v>
      </c>
    </row>
    <row r="6" spans="2:7" ht="30" customHeight="1" thickBot="1" x14ac:dyDescent="0.3">
      <c r="B6" s="36" t="s">
        <v>19</v>
      </c>
      <c r="C6" s="40" t="str">
        <f>'Wens K2'!D2</f>
        <v>Co2 afvang</v>
      </c>
      <c r="D6" s="86">
        <f>'Wens K2'!C13</f>
        <v>0</v>
      </c>
      <c r="E6" s="86">
        <f>'Wens K2'!D13</f>
        <v>0</v>
      </c>
      <c r="F6" s="86">
        <f>'Wens K2'!E13</f>
        <v>0</v>
      </c>
      <c r="G6" s="86">
        <f>'Wens K2'!F13</f>
        <v>0</v>
      </c>
    </row>
    <row r="7" spans="2:7" ht="30" customHeight="1" thickBot="1" x14ac:dyDescent="0.3">
      <c r="B7" s="36" t="s">
        <v>21</v>
      </c>
      <c r="C7" s="40" t="str">
        <f>'Wens K3'!D2</f>
        <v>Reststoffenbenutting</v>
      </c>
      <c r="D7" s="86">
        <f>'Wens K3'!C13</f>
        <v>0</v>
      </c>
      <c r="E7" s="86">
        <f>'Wens K3'!D13</f>
        <v>0</v>
      </c>
      <c r="F7" s="86">
        <f>'Wens K3'!E13</f>
        <v>0</v>
      </c>
      <c r="G7" s="86">
        <f>'Wens K3'!F13</f>
        <v>0</v>
      </c>
    </row>
    <row r="8" spans="2:7" s="39" customFormat="1" ht="13.8" thickBot="1" x14ac:dyDescent="0.3">
      <c r="B8" s="37"/>
      <c r="C8" s="38" t="s">
        <v>46</v>
      </c>
      <c r="D8" s="87">
        <f>SUM(D5:D7)</f>
        <v>0</v>
      </c>
      <c r="E8" s="87">
        <f>SUM(E5:E7)</f>
        <v>0</v>
      </c>
      <c r="F8" s="87">
        <f>SUM(F5:F7)</f>
        <v>0</v>
      </c>
      <c r="G8" s="87">
        <f>SUM(G5:G7)</f>
        <v>0</v>
      </c>
    </row>
    <row r="9" spans="2:7" s="39" customFormat="1" ht="30" customHeight="1" thickBot="1" x14ac:dyDescent="0.3">
      <c r="B9" s="36" t="s">
        <v>20</v>
      </c>
      <c r="C9" s="59" t="s">
        <v>64</v>
      </c>
      <c r="D9" s="92" t="e">
        <f>'5. Inschrijfprijs'!D6</f>
        <v>#NUM!</v>
      </c>
      <c r="E9" s="92" t="e">
        <f>'5. Inschrijfprijs'!D7</f>
        <v>#NUM!</v>
      </c>
      <c r="F9" s="92" t="e">
        <f>'5. Inschrijfprijs'!D8</f>
        <v>#NUM!</v>
      </c>
      <c r="G9" s="92" t="e">
        <f>'5. Inschrijfprijs'!D9</f>
        <v>#NUM!</v>
      </c>
    </row>
    <row r="10" spans="2:7" ht="30" customHeight="1" thickBot="1" x14ac:dyDescent="0.3">
      <c r="B10" s="36"/>
      <c r="C10" s="58" t="s">
        <v>63</v>
      </c>
      <c r="D10" s="87" t="e">
        <f>D9+D8</f>
        <v>#NUM!</v>
      </c>
      <c r="E10" s="87" t="e">
        <f>E9+E8</f>
        <v>#NUM!</v>
      </c>
      <c r="F10" s="87" t="e">
        <f>F9+F8</f>
        <v>#NUM!</v>
      </c>
      <c r="G10" s="87" t="e">
        <f>G9+G8</f>
        <v>#NUM!</v>
      </c>
    </row>
    <row r="11" spans="2:7" ht="30" customHeight="1" thickBot="1" x14ac:dyDescent="0.3"/>
    <row r="12" spans="2:7" ht="29.25" customHeight="1" thickBot="1" x14ac:dyDescent="0.3">
      <c r="C12" s="41" t="s">
        <v>61</v>
      </c>
      <c r="D12" s="22" t="e">
        <f>RANK(D10,$D$10:$G$10,0)</f>
        <v>#NUM!</v>
      </c>
      <c r="E12" s="22" t="e">
        <f>RANK(E10,$D$10:$G$10,0)</f>
        <v>#NUM!</v>
      </c>
      <c r="F12" s="22" t="e">
        <f>RANK(F10,$D$10:$G$10,0)</f>
        <v>#NUM!</v>
      </c>
      <c r="G12" s="22" t="e">
        <f>RANK(G10,$D$10:$G$10,0)</f>
        <v>#NUM!</v>
      </c>
    </row>
    <row r="13" spans="2:7" ht="15" customHeight="1" x14ac:dyDescent="0.25"/>
    <row r="14" spans="2:7" ht="15" customHeight="1" x14ac:dyDescent="0.25">
      <c r="D14" s="30" t="s">
        <v>25</v>
      </c>
      <c r="E14" s="1" t="s">
        <v>25</v>
      </c>
    </row>
    <row r="15" spans="2:7" ht="15" customHeight="1" x14ac:dyDescent="0.25">
      <c r="D15" s="1" t="s">
        <v>24</v>
      </c>
    </row>
    <row r="16" spans="2:7"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sheetData>
  <mergeCells count="1">
    <mergeCell ref="B1:F1"/>
  </mergeCells>
  <phoneticPr fontId="0" type="noConversion"/>
  <pageMargins left="0.74803149606299213" right="0.74803149606299213" top="0.98425196850393704" bottom="0.98425196850393704" header="0.51181102362204722" footer="0.51181102362204722"/>
  <pageSetup paperSize="8" scale="83" fitToHeight="0" orientation="landscape" r:id="rId1"/>
  <headerFooter alignWithMargins="0">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4" tint="-0.249977111117893"/>
    <pageSetUpPr fitToPage="1"/>
  </sheetPr>
  <dimension ref="B1:P25"/>
  <sheetViews>
    <sheetView showGridLines="0" zoomScale="90" zoomScaleNormal="90" workbookViewId="0">
      <selection activeCell="C9" sqref="C9"/>
    </sheetView>
  </sheetViews>
  <sheetFormatPr defaultColWidth="10.6640625" defaultRowHeight="13.2" x14ac:dyDescent="0.25"/>
  <cols>
    <col min="1" max="1" width="0.88671875" style="1" customWidth="1"/>
    <col min="2" max="2" width="72.109375" style="1" customWidth="1"/>
    <col min="3" max="3" width="9.5546875" style="1" bestFit="1" customWidth="1"/>
    <col min="4" max="4" width="23.33203125" style="1" customWidth="1"/>
    <col min="5" max="5" width="9.5546875" style="1" bestFit="1" customWidth="1"/>
    <col min="6" max="6" width="23.33203125" style="1" customWidth="1"/>
    <col min="7" max="7" width="9.5546875" style="1" bestFit="1" customWidth="1"/>
    <col min="8" max="8" width="23.33203125" style="1" customWidth="1"/>
    <col min="9" max="9" width="9.5546875" style="1" bestFit="1" customWidth="1"/>
    <col min="10" max="10" width="23.33203125" style="1" customWidth="1"/>
    <col min="11" max="11" width="10.6640625" style="1"/>
    <col min="12" max="12" width="23.33203125" style="1" customWidth="1"/>
    <col min="13" max="13" width="10.6640625" style="1"/>
    <col min="14" max="14" width="23.33203125" style="1" customWidth="1"/>
    <col min="15" max="15" width="10.6640625" style="1"/>
    <col min="16" max="16" width="23.33203125" style="1" customWidth="1"/>
    <col min="17" max="16384" width="10.6640625" style="1"/>
  </cols>
  <sheetData>
    <row r="1" spans="2:16" s="7" customFormat="1" ht="26.25" customHeight="1" x14ac:dyDescent="0.3">
      <c r="B1" s="159" t="str">
        <f>Inschrijvers!B2</f>
        <v>Beoordelingsmatrix Openbaar Europese Aanbesteding 'Verwerking en transport (optioneel) van Grof Huishoudelijk RestAfval'.</v>
      </c>
      <c r="C1" s="160"/>
      <c r="D1" s="160"/>
      <c r="E1" s="160"/>
      <c r="F1" s="161"/>
    </row>
    <row r="2" spans="2:16" s="10" customFormat="1" ht="26.25" customHeight="1" x14ac:dyDescent="0.25">
      <c r="B2" s="8" t="s">
        <v>52</v>
      </c>
      <c r="C2" s="9"/>
      <c r="D2" s="9"/>
      <c r="E2" s="9"/>
    </row>
    <row r="3" spans="2:16" ht="20.25" customHeight="1" thickBot="1" x14ac:dyDescent="0.3">
      <c r="B3" s="11"/>
      <c r="C3" s="12"/>
      <c r="D3" s="12"/>
      <c r="E3" s="12"/>
    </row>
    <row r="4" spans="2:16" s="4" customFormat="1" ht="13.8" thickBot="1" x14ac:dyDescent="0.3">
      <c r="B4" s="13"/>
      <c r="C4" s="154">
        <f>Inschrijvers!C5</f>
        <v>0</v>
      </c>
      <c r="D4" s="155"/>
      <c r="E4" s="154">
        <f>Inschrijvers!C6</f>
        <v>0</v>
      </c>
      <c r="F4" s="155"/>
      <c r="G4" s="154">
        <f>Inschrijvers!C7</f>
        <v>0</v>
      </c>
      <c r="H4" s="155"/>
      <c r="I4" s="154" t="e">
        <f>Inschrijvers!#REF!</f>
        <v>#REF!</v>
      </c>
      <c r="J4" s="155"/>
      <c r="K4" s="154" t="e">
        <f>Inschrijvers!#REF!</f>
        <v>#REF!</v>
      </c>
      <c r="L4" s="155"/>
      <c r="M4" s="154" t="e">
        <f>Inschrijvers!#REF!</f>
        <v>#REF!</v>
      </c>
      <c r="N4" s="155"/>
      <c r="O4" s="154" t="e">
        <f>Inschrijvers!#REF!</f>
        <v>#REF!</v>
      </c>
      <c r="P4" s="155"/>
    </row>
    <row r="5" spans="2:16" s="4" customFormat="1" ht="20.100000000000001" customHeight="1" thickBot="1" x14ac:dyDescent="0.3">
      <c r="B5" s="63" t="s">
        <v>1</v>
      </c>
      <c r="C5" s="14" t="s">
        <v>2</v>
      </c>
      <c r="D5" s="14" t="s">
        <v>9</v>
      </c>
      <c r="E5" s="14" t="s">
        <v>2</v>
      </c>
      <c r="F5" s="14" t="s">
        <v>9</v>
      </c>
      <c r="G5" s="14" t="s">
        <v>2</v>
      </c>
      <c r="H5" s="14" t="s">
        <v>9</v>
      </c>
      <c r="I5" s="14" t="s">
        <v>2</v>
      </c>
      <c r="J5" s="14" t="s">
        <v>9</v>
      </c>
      <c r="K5" s="14" t="s">
        <v>2</v>
      </c>
      <c r="L5" s="14" t="s">
        <v>9</v>
      </c>
      <c r="M5" s="14" t="s">
        <v>2</v>
      </c>
      <c r="N5" s="14" t="s">
        <v>9</v>
      </c>
      <c r="O5" s="14" t="s">
        <v>2</v>
      </c>
      <c r="P5" s="14" t="s">
        <v>9</v>
      </c>
    </row>
    <row r="6" spans="2:16" x14ac:dyDescent="0.25">
      <c r="B6" s="15" t="s">
        <v>14</v>
      </c>
      <c r="C6" s="15"/>
      <c r="D6" s="23"/>
      <c r="E6" s="15"/>
      <c r="F6" s="15"/>
      <c r="G6" s="15"/>
      <c r="H6" s="15"/>
      <c r="I6" s="15"/>
      <c r="J6" s="15"/>
      <c r="K6" s="15"/>
      <c r="L6" s="15"/>
      <c r="M6" s="15"/>
      <c r="N6" s="15"/>
      <c r="O6" s="15"/>
      <c r="P6" s="15"/>
    </row>
    <row r="7" spans="2:16" ht="39.75" customHeight="1" thickBot="1" x14ac:dyDescent="0.3">
      <c r="B7" s="16" t="s">
        <v>51</v>
      </c>
      <c r="C7" s="17"/>
      <c r="D7" s="19"/>
      <c r="E7" s="17"/>
      <c r="F7" s="62"/>
      <c r="G7" s="17"/>
      <c r="H7" s="62"/>
      <c r="I7" s="17"/>
      <c r="J7" s="62"/>
      <c r="K7" s="17"/>
      <c r="L7" s="62"/>
      <c r="M7" s="17"/>
      <c r="N7" s="62"/>
      <c r="O7" s="17"/>
      <c r="P7" s="62"/>
    </row>
    <row r="8" spans="2:16" x14ac:dyDescent="0.25">
      <c r="B8" s="15" t="s">
        <v>15</v>
      </c>
      <c r="C8" s="15"/>
      <c r="D8" s="23"/>
      <c r="E8" s="15"/>
      <c r="F8" s="15"/>
      <c r="G8" s="15"/>
      <c r="H8" s="15"/>
      <c r="I8" s="15"/>
      <c r="J8" s="15"/>
      <c r="K8" s="15"/>
      <c r="L8" s="15"/>
      <c r="M8" s="15"/>
      <c r="N8" s="15"/>
      <c r="O8" s="15"/>
      <c r="P8" s="15"/>
    </row>
    <row r="9" spans="2:16" ht="27" thickBot="1" x14ac:dyDescent="0.3">
      <c r="B9" s="16" t="s">
        <v>51</v>
      </c>
      <c r="C9" s="17"/>
      <c r="D9" s="19"/>
      <c r="E9" s="17"/>
      <c r="F9" s="62"/>
      <c r="G9" s="17"/>
      <c r="H9" s="62"/>
      <c r="I9" s="17"/>
      <c r="J9" s="62"/>
      <c r="K9" s="17"/>
      <c r="L9" s="62"/>
      <c r="M9" s="17"/>
      <c r="N9" s="62"/>
      <c r="O9" s="17"/>
      <c r="P9" s="62"/>
    </row>
    <row r="10" spans="2:16" ht="19.5" customHeight="1" x14ac:dyDescent="0.25">
      <c r="B10" s="15" t="s">
        <v>36</v>
      </c>
      <c r="C10" s="15"/>
      <c r="D10" s="15"/>
      <c r="E10" s="15"/>
      <c r="F10" s="15"/>
      <c r="G10" s="15"/>
      <c r="H10" s="15"/>
      <c r="I10" s="15"/>
      <c r="J10" s="15"/>
      <c r="K10" s="15"/>
      <c r="L10" s="15"/>
      <c r="M10" s="15"/>
      <c r="N10" s="15"/>
      <c r="O10" s="15"/>
      <c r="P10" s="15"/>
    </row>
    <row r="11" spans="2:16" ht="39.6" x14ac:dyDescent="0.25">
      <c r="B11" s="64" t="s">
        <v>16</v>
      </c>
      <c r="C11" s="17"/>
      <c r="D11" s="18"/>
      <c r="E11" s="17"/>
      <c r="F11" s="18"/>
      <c r="G11" s="17"/>
      <c r="H11" s="19"/>
      <c r="I11" s="17"/>
      <c r="J11" s="19"/>
      <c r="K11" s="17"/>
      <c r="L11" s="19"/>
      <c r="M11" s="17"/>
      <c r="N11" s="19"/>
      <c r="O11" s="17"/>
      <c r="P11" s="19"/>
    </row>
    <row r="12" spans="2:16" ht="79.8" thickBot="1" x14ac:dyDescent="0.3">
      <c r="B12" s="20" t="s">
        <v>49</v>
      </c>
      <c r="C12" s="24"/>
      <c r="D12" s="62"/>
      <c r="E12" s="24"/>
      <c r="F12" s="62"/>
      <c r="G12" s="24"/>
      <c r="H12" s="62"/>
      <c r="I12" s="24"/>
      <c r="J12" s="62"/>
      <c r="K12" s="24"/>
      <c r="L12" s="62"/>
      <c r="M12" s="24"/>
      <c r="N12" s="62"/>
      <c r="O12" s="24"/>
      <c r="P12" s="62"/>
    </row>
    <row r="13" spans="2:16" ht="19.5" customHeight="1" x14ac:dyDescent="0.25">
      <c r="B13" s="15" t="s">
        <v>37</v>
      </c>
      <c r="C13" s="15"/>
      <c r="D13" s="15"/>
      <c r="E13" s="15"/>
      <c r="F13" s="15"/>
      <c r="G13" s="15"/>
      <c r="H13" s="15"/>
      <c r="I13" s="15"/>
      <c r="J13" s="15"/>
      <c r="K13" s="15"/>
      <c r="L13" s="15"/>
      <c r="M13" s="15"/>
      <c r="N13" s="15"/>
      <c r="O13" s="15"/>
      <c r="P13" s="15"/>
    </row>
    <row r="14" spans="2:16" ht="13.8" thickBot="1" x14ac:dyDescent="0.3">
      <c r="B14" s="16" t="s">
        <v>50</v>
      </c>
      <c r="C14" s="24"/>
      <c r="D14" s="62"/>
      <c r="E14" s="24"/>
      <c r="F14" s="62"/>
      <c r="G14" s="24"/>
      <c r="H14" s="62"/>
      <c r="I14" s="24"/>
      <c r="J14" s="62"/>
      <c r="K14" s="24"/>
      <c r="L14" s="62"/>
      <c r="M14" s="24"/>
      <c r="N14" s="62"/>
      <c r="O14" s="24"/>
      <c r="P14" s="62"/>
    </row>
    <row r="15" spans="2:16" x14ac:dyDescent="0.25">
      <c r="B15" s="15" t="s">
        <v>38</v>
      </c>
      <c r="C15" s="15"/>
      <c r="D15" s="15"/>
      <c r="E15" s="15"/>
      <c r="F15" s="15"/>
      <c r="G15" s="15"/>
      <c r="H15" s="15"/>
      <c r="I15" s="15"/>
      <c r="J15" s="15"/>
      <c r="K15" s="15"/>
      <c r="L15" s="15"/>
      <c r="M15" s="15"/>
      <c r="N15" s="15"/>
      <c r="O15" s="15"/>
      <c r="P15" s="15"/>
    </row>
    <row r="16" spans="2:16" ht="40.5" customHeight="1" thickBot="1" x14ac:dyDescent="0.3">
      <c r="B16" s="65" t="s">
        <v>53</v>
      </c>
      <c r="C16" s="24"/>
      <c r="D16" s="24"/>
      <c r="E16" s="24"/>
      <c r="F16" s="24"/>
      <c r="G16" s="24"/>
      <c r="H16" s="24"/>
      <c r="I16" s="24"/>
      <c r="J16" s="24"/>
      <c r="K16" s="24"/>
      <c r="L16" s="24"/>
      <c r="M16" s="24"/>
      <c r="N16" s="24"/>
      <c r="O16" s="24"/>
      <c r="P16" s="24"/>
    </row>
    <row r="18" spans="2:16" ht="14.25" customHeight="1" thickBot="1" x14ac:dyDescent="0.3">
      <c r="B18" s="12"/>
      <c r="D18" s="21"/>
      <c r="E18" s="21"/>
      <c r="F18" s="21"/>
    </row>
    <row r="19" spans="2:16" ht="13.8" thickBot="1" x14ac:dyDescent="0.3">
      <c r="B19" s="25" t="s">
        <v>29</v>
      </c>
      <c r="C19" s="26">
        <f>COUNTIF($C$7:$C$16,"JA")</f>
        <v>0</v>
      </c>
      <c r="D19" s="156"/>
      <c r="E19" s="26">
        <f>COUNTIF($E$7:$E$16,"JA")</f>
        <v>0</v>
      </c>
      <c r="F19" s="156"/>
      <c r="G19" s="26">
        <f>COUNTIF($G$7:$G$16,"JA")</f>
        <v>0</v>
      </c>
      <c r="H19" s="156"/>
      <c r="I19" s="26">
        <f>COUNTIF($I$7:$I$16,"JA")</f>
        <v>0</v>
      </c>
      <c r="J19" s="156"/>
      <c r="K19" s="26">
        <f>COUNTIF($K$7:$K$16,"JA")</f>
        <v>0</v>
      </c>
      <c r="L19" s="156"/>
      <c r="M19" s="26">
        <f>COUNTIF($M$7:$M$16,"JA")</f>
        <v>0</v>
      </c>
      <c r="N19" s="156"/>
      <c r="O19" s="26">
        <f>COUNTIF($O$7:$O$16,"JA")</f>
        <v>0</v>
      </c>
      <c r="P19" s="156"/>
    </row>
    <row r="20" spans="2:16" ht="13.8" thickBot="1" x14ac:dyDescent="0.3">
      <c r="B20" s="25" t="s">
        <v>30</v>
      </c>
      <c r="C20" s="26">
        <f>COUNTIF($C$7:$C$19,"NEE")</f>
        <v>0</v>
      </c>
      <c r="D20" s="157"/>
      <c r="E20" s="26">
        <f>COUNTIF($E$7:$E$16,"NEE")</f>
        <v>0</v>
      </c>
      <c r="F20" s="157"/>
      <c r="G20" s="26">
        <f>COUNTIF($G$7:$G$16,"NEE")</f>
        <v>0</v>
      </c>
      <c r="H20" s="157"/>
      <c r="I20" s="26">
        <f>COUNTIF($I$7:$I$16,"NEE")</f>
        <v>0</v>
      </c>
      <c r="J20" s="157"/>
      <c r="K20" s="26">
        <f>COUNTIF($K$7:$K$16,"NEE")</f>
        <v>0</v>
      </c>
      <c r="L20" s="157"/>
      <c r="M20" s="26">
        <f>COUNTIF($M$7:$M$16,"NEE")</f>
        <v>0</v>
      </c>
      <c r="N20" s="157"/>
      <c r="O20" s="26">
        <f>COUNTIF($O$7:$O$16,"NEE")</f>
        <v>0</v>
      </c>
      <c r="P20" s="157"/>
    </row>
    <row r="21" spans="2:16" ht="13.8" thickBot="1" x14ac:dyDescent="0.3">
      <c r="B21" s="25" t="s">
        <v>6</v>
      </c>
      <c r="C21" s="26">
        <f>COUNTIF($C$7:$C$19,"NVT")</f>
        <v>0</v>
      </c>
      <c r="D21" s="157"/>
      <c r="E21" s="26">
        <f>COUNTIF($E$7:$E$16,"NVT")</f>
        <v>0</v>
      </c>
      <c r="F21" s="157"/>
      <c r="G21" s="26">
        <f>COUNTIF($G$7:$G$16,"NVT")</f>
        <v>0</v>
      </c>
      <c r="H21" s="157"/>
      <c r="I21" s="26">
        <f>COUNTIF($I$7:$I$16,"NVT")</f>
        <v>0</v>
      </c>
      <c r="J21" s="157"/>
      <c r="K21" s="26">
        <f>COUNTIF($K$7:$K$16,"NVT")</f>
        <v>0</v>
      </c>
      <c r="L21" s="157"/>
      <c r="M21" s="26">
        <f>COUNTIF($M$7:$M$16,"NVT")</f>
        <v>0</v>
      </c>
      <c r="N21" s="157"/>
      <c r="O21" s="26">
        <f>COUNTIF($O$7:$O$16,"NVT")</f>
        <v>0</v>
      </c>
      <c r="P21" s="157"/>
    </row>
    <row r="22" spans="2:16" ht="13.8" thickBot="1" x14ac:dyDescent="0.3">
      <c r="B22" s="25" t="s">
        <v>4</v>
      </c>
      <c r="C22" s="27" t="str">
        <f>IF(C20=0,"Akkoord","Afwijzen")</f>
        <v>Akkoord</v>
      </c>
      <c r="D22" s="158"/>
      <c r="E22" s="27" t="str">
        <f>IF(E20=0,"Akkoord","Afwijzen")</f>
        <v>Akkoord</v>
      </c>
      <c r="F22" s="158"/>
      <c r="G22" s="27" t="str">
        <f>IF(G20=0,"Akkoord","Afwijzen")</f>
        <v>Akkoord</v>
      </c>
      <c r="H22" s="158"/>
      <c r="I22" s="27" t="str">
        <f t="shared" ref="I22" si="0">IF(I21=0,"Akkoord","Afwijzen")</f>
        <v>Akkoord</v>
      </c>
      <c r="J22" s="158"/>
      <c r="K22" s="27" t="str">
        <f>IF(K20=0,"Akkoord","Afwijzen")</f>
        <v>Akkoord</v>
      </c>
      <c r="L22" s="158"/>
      <c r="M22" s="27" t="str">
        <f>IF(M20=0,"Akkoord","Afwijzen")</f>
        <v>Akkoord</v>
      </c>
      <c r="N22" s="158"/>
      <c r="O22" s="27" t="str">
        <f>IF(O20=0,"Akkoord","Afwijzen")</f>
        <v>Akkoord</v>
      </c>
      <c r="P22" s="158"/>
    </row>
    <row r="25" spans="2:16" x14ac:dyDescent="0.25">
      <c r="B25" s="28" t="s">
        <v>25</v>
      </c>
      <c r="D25" s="1" t="s">
        <v>25</v>
      </c>
    </row>
  </sheetData>
  <mergeCells count="15">
    <mergeCell ref="I4:J4"/>
    <mergeCell ref="K4:L4"/>
    <mergeCell ref="M4:N4"/>
    <mergeCell ref="O4:P4"/>
    <mergeCell ref="J19:J22"/>
    <mergeCell ref="L19:L22"/>
    <mergeCell ref="N19:N22"/>
    <mergeCell ref="P19:P22"/>
    <mergeCell ref="G4:H4"/>
    <mergeCell ref="H19:H22"/>
    <mergeCell ref="D19:D22"/>
    <mergeCell ref="F19:F22"/>
    <mergeCell ref="B1:F1"/>
    <mergeCell ref="C4:D4"/>
    <mergeCell ref="E4:F4"/>
  </mergeCells>
  <conditionalFormatting sqref="C19">
    <cfRule type="expression" dxfId="35" priority="17" stopIfTrue="1">
      <formula>"&lt;Akkoord&gt;"</formula>
    </cfRule>
  </conditionalFormatting>
  <conditionalFormatting sqref="C22">
    <cfRule type="cellIs" dxfId="34" priority="46" stopIfTrue="1" operator="equal">
      <formula>"Akkoord"</formula>
    </cfRule>
    <cfRule type="cellIs" dxfId="33" priority="47" stopIfTrue="1" operator="notEqual">
      <formula>"Akkoord"</formula>
    </cfRule>
    <cfRule type="colorScale" priority="49">
      <colorScale>
        <cfvo type="min"/>
        <cfvo type="percentile" val="50"/>
        <cfvo type="max"/>
        <color rgb="FFF8696B"/>
        <color rgb="FFFFEB84"/>
        <color rgb="FF63BE7B"/>
      </colorScale>
    </cfRule>
  </conditionalFormatting>
  <conditionalFormatting sqref="E19 G19 I19 K19 M19 O19">
    <cfRule type="expression" dxfId="32" priority="44" stopIfTrue="1">
      <formula>"&lt;Akkoord&gt;"</formula>
    </cfRule>
  </conditionalFormatting>
  <conditionalFormatting sqref="E22 G22 I22 K22 M22 O22">
    <cfRule type="cellIs" dxfId="31" priority="42" stopIfTrue="1" operator="equal">
      <formula>"Akkoord"</formula>
    </cfRule>
    <cfRule type="cellIs" dxfId="30" priority="43" stopIfTrue="1" operator="notEqual">
      <formula>"Akkoord"</formula>
    </cfRule>
    <cfRule type="colorScale" priority="45">
      <colorScale>
        <cfvo type="min"/>
        <cfvo type="percentile" val="50"/>
        <cfvo type="max"/>
        <color rgb="FFF8696B"/>
        <color rgb="FFFFEB84"/>
        <color rgb="FF63BE7B"/>
      </colorScale>
    </cfRule>
  </conditionalFormatting>
  <dataValidations count="2">
    <dataValidation type="list" allowBlank="1" showInputMessage="1" showErrorMessage="1" sqref="C9 C16 E7 E9 C7 C11:C12 E16 E14 C14 E11:E12 G7 G9 G16 G14 G11:G12 I7 K7 M7 O7 I9 K9 M9 O9 I16 K16 M16 O16 I14 K14 M14 O14 I11:I12 K11:K12 M11:M12 O11:O12" xr:uid="{00000000-0002-0000-0200-000000000000}">
      <formula1>"JA,NEE,NVT"</formula1>
    </dataValidation>
    <dataValidation type="list" allowBlank="1" showInputMessage="1" showErrorMessage="1" sqref="E18" xr:uid="{00000000-0002-0000-0200-000001000000}">
      <formula1>"Voldaan,Niet voldaan"</formula1>
    </dataValidation>
  </dataValidations>
  <pageMargins left="0.59055118110236227" right="0.39370078740157483" top="0.59055118110236227" bottom="0.59055118110236227" header="0.31496062992125984" footer="0.31496062992125984"/>
  <pageSetup paperSize="8"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EDD0E-CA58-4899-A761-0B2D2162F142}">
  <sheetPr>
    <tabColor theme="4" tint="-0.499984740745262"/>
    <pageSetUpPr fitToPage="1"/>
  </sheetPr>
  <dimension ref="B1:P23"/>
  <sheetViews>
    <sheetView showGridLines="0" zoomScale="90" zoomScaleNormal="90" workbookViewId="0">
      <pane xSplit="2" ySplit="4" topLeftCell="C5" activePane="bottomRight" state="frozen"/>
      <selection pane="topRight" activeCell="C1" sqref="C1"/>
      <selection pane="bottomLeft" activeCell="A5" sqref="A5"/>
      <selection pane="bottomRight" activeCell="B9" sqref="B9"/>
    </sheetView>
  </sheetViews>
  <sheetFormatPr defaultColWidth="10.6640625" defaultRowHeight="13.2" x14ac:dyDescent="0.25"/>
  <cols>
    <col min="1" max="1" width="1.6640625" style="99" customWidth="1"/>
    <col min="2" max="2" width="65.6640625" style="99" customWidth="1"/>
    <col min="3" max="3" width="9.5546875" style="99" bestFit="1" customWidth="1"/>
    <col min="4" max="4" width="23.109375" style="99" customWidth="1"/>
    <col min="5" max="5" width="9.5546875" style="99" bestFit="1" customWidth="1"/>
    <col min="6" max="6" width="23.33203125" style="99" customWidth="1"/>
    <col min="7" max="7" width="9.5546875" style="99" bestFit="1" customWidth="1"/>
    <col min="8" max="8" width="23.33203125" style="99" customWidth="1"/>
    <col min="9" max="9" width="10.6640625" style="99"/>
    <col min="10" max="10" width="23.109375" style="99" customWidth="1"/>
    <col min="11" max="11" width="10.6640625" style="99"/>
    <col min="12" max="12" width="23.109375" style="99" customWidth="1"/>
    <col min="13" max="13" width="10.6640625" style="99"/>
    <col min="14" max="14" width="23.109375" style="99" customWidth="1"/>
    <col min="15" max="15" width="10.6640625" style="99"/>
    <col min="16" max="16" width="23.109375" style="99" customWidth="1"/>
    <col min="17" max="16384" width="10.6640625" style="99"/>
  </cols>
  <sheetData>
    <row r="1" spans="2:16" s="93" customFormat="1" ht="17.399999999999999" x14ac:dyDescent="0.3">
      <c r="B1" s="162" t="str">
        <f>Inschrijvers!B2</f>
        <v>Beoordelingsmatrix Openbaar Europese Aanbesteding 'Verwerking en transport (optioneel) van Grof Huishoudelijk RestAfval'.</v>
      </c>
      <c r="C1" s="162"/>
      <c r="D1" s="162"/>
      <c r="E1" s="162"/>
      <c r="F1" s="162"/>
    </row>
    <row r="2" spans="2:16" s="96" customFormat="1" ht="26.25" customHeight="1" x14ac:dyDescent="0.25">
      <c r="B2" s="94" t="s">
        <v>26</v>
      </c>
      <c r="C2" s="95"/>
      <c r="D2" s="95"/>
      <c r="E2" s="95"/>
    </row>
    <row r="3" spans="2:16" ht="20.25" customHeight="1" thickBot="1" x14ac:dyDescent="0.3">
      <c r="B3" s="97"/>
      <c r="C3" s="98"/>
      <c r="D3" s="98"/>
      <c r="E3" s="98"/>
    </row>
    <row r="4" spans="2:16" s="101" customFormat="1" ht="13.8" thickBot="1" x14ac:dyDescent="0.3">
      <c r="B4" s="100"/>
      <c r="C4" s="146">
        <f>[1]Inschrijvers!C5</f>
        <v>0</v>
      </c>
      <c r="D4" s="147"/>
      <c r="E4" s="146">
        <f>[1]Inschrijvers!C6</f>
        <v>0</v>
      </c>
      <c r="F4" s="147"/>
      <c r="G4" s="146">
        <f>[1]Inschrijvers!C7</f>
        <v>0</v>
      </c>
      <c r="H4" s="147"/>
      <c r="I4" s="146">
        <f>[1]Inschrijvers!C8</f>
        <v>0</v>
      </c>
      <c r="J4" s="147"/>
      <c r="K4" s="146">
        <f>[1]Inschrijvers!C9</f>
        <v>0</v>
      </c>
      <c r="L4" s="147"/>
      <c r="M4" s="146">
        <f>[1]Inschrijvers!C10</f>
        <v>0</v>
      </c>
      <c r="N4" s="147"/>
      <c r="O4" s="146">
        <f>[1]Inschrijvers!C11</f>
        <v>0</v>
      </c>
      <c r="P4" s="147"/>
    </row>
    <row r="5" spans="2:16" s="101" customFormat="1" ht="20.100000000000001" customHeight="1" thickBot="1" x14ac:dyDescent="0.3">
      <c r="B5" s="102" t="s">
        <v>1</v>
      </c>
      <c r="C5" s="103" t="s">
        <v>2</v>
      </c>
      <c r="D5" s="103" t="s">
        <v>9</v>
      </c>
      <c r="E5" s="103" t="s">
        <v>2</v>
      </c>
      <c r="F5" s="103" t="s">
        <v>9</v>
      </c>
      <c r="G5" s="103" t="s">
        <v>2</v>
      </c>
      <c r="H5" s="104" t="s">
        <v>9</v>
      </c>
      <c r="I5" s="103" t="s">
        <v>2</v>
      </c>
      <c r="J5" s="103" t="s">
        <v>9</v>
      </c>
      <c r="K5" s="103" t="s">
        <v>2</v>
      </c>
      <c r="L5" s="104" t="s">
        <v>9</v>
      </c>
      <c r="M5" s="103" t="s">
        <v>2</v>
      </c>
      <c r="N5" s="103" t="s">
        <v>9</v>
      </c>
      <c r="O5" s="103" t="s">
        <v>2</v>
      </c>
      <c r="P5" s="104" t="s">
        <v>9</v>
      </c>
    </row>
    <row r="6" spans="2:16" s="101" customFormat="1" ht="20.100000000000001" customHeight="1" x14ac:dyDescent="0.25">
      <c r="B6" s="105" t="s">
        <v>33</v>
      </c>
      <c r="C6" s="105"/>
      <c r="D6" s="106"/>
      <c r="E6" s="105"/>
      <c r="F6" s="106"/>
      <c r="G6" s="105"/>
      <c r="H6" s="107"/>
      <c r="I6" s="105"/>
      <c r="J6" s="106"/>
      <c r="K6" s="105"/>
      <c r="L6" s="107"/>
      <c r="M6" s="105"/>
      <c r="N6" s="106"/>
      <c r="O6" s="105"/>
      <c r="P6" s="107"/>
    </row>
    <row r="7" spans="2:16" ht="13.8" thickBot="1" x14ac:dyDescent="0.3">
      <c r="B7" s="108" t="s">
        <v>62</v>
      </c>
      <c r="C7" s="109"/>
      <c r="D7" s="110"/>
      <c r="E7" s="109"/>
      <c r="F7" s="110"/>
      <c r="G7" s="109"/>
      <c r="H7" s="111"/>
      <c r="I7" s="109"/>
      <c r="J7" s="110"/>
      <c r="K7" s="109"/>
      <c r="L7" s="111"/>
      <c r="M7" s="109"/>
      <c r="N7" s="110"/>
      <c r="O7" s="109"/>
      <c r="P7" s="111"/>
    </row>
    <row r="8" spans="2:16" ht="20.100000000000001" customHeight="1" x14ac:dyDescent="0.25">
      <c r="B8" s="105" t="s">
        <v>10</v>
      </c>
      <c r="C8" s="105"/>
      <c r="D8" s="112"/>
      <c r="E8" s="105"/>
      <c r="F8" s="106"/>
      <c r="G8" s="105"/>
      <c r="H8" s="113"/>
      <c r="I8" s="105"/>
      <c r="J8" s="106"/>
      <c r="K8" s="105"/>
      <c r="L8" s="113"/>
      <c r="M8" s="105"/>
      <c r="N8" s="106"/>
      <c r="O8" s="105"/>
      <c r="P8" s="113"/>
    </row>
    <row r="9" spans="2:16" ht="159" thickBot="1" x14ac:dyDescent="0.3">
      <c r="B9" s="108" t="s">
        <v>67</v>
      </c>
      <c r="C9" s="109"/>
      <c r="D9" s="114"/>
      <c r="E9" s="109"/>
      <c r="F9" s="114"/>
      <c r="G9" s="109"/>
      <c r="H9" s="115"/>
      <c r="I9" s="109"/>
      <c r="J9" s="114"/>
      <c r="K9" s="109"/>
      <c r="L9" s="115"/>
      <c r="M9" s="109"/>
      <c r="N9" s="114"/>
      <c r="O9" s="109"/>
      <c r="P9" s="115"/>
    </row>
    <row r="10" spans="2:16" ht="20.100000000000001" customHeight="1" x14ac:dyDescent="0.25">
      <c r="B10" s="105" t="s">
        <v>34</v>
      </c>
      <c r="C10" s="105"/>
      <c r="D10" s="112"/>
      <c r="E10" s="105"/>
      <c r="F10" s="106"/>
      <c r="G10" s="105"/>
      <c r="H10" s="116"/>
      <c r="I10" s="105"/>
      <c r="J10" s="106"/>
      <c r="K10" s="105"/>
      <c r="L10" s="116"/>
      <c r="M10" s="105"/>
      <c r="N10" s="106"/>
      <c r="O10" s="105"/>
      <c r="P10" s="116"/>
    </row>
    <row r="11" spans="2:16" ht="13.8" thickBot="1" x14ac:dyDescent="0.3">
      <c r="B11" s="108" t="s">
        <v>47</v>
      </c>
      <c r="C11" s="109"/>
      <c r="D11" s="114"/>
      <c r="E11" s="109"/>
      <c r="F11" s="114"/>
      <c r="G11" s="109"/>
      <c r="H11" s="115"/>
      <c r="I11" s="109"/>
      <c r="J11" s="114"/>
      <c r="K11" s="109"/>
      <c r="L11" s="115"/>
      <c r="M11" s="109"/>
      <c r="N11" s="114"/>
      <c r="O11" s="109"/>
      <c r="P11" s="115"/>
    </row>
    <row r="12" spans="2:16" ht="20.100000000000001" customHeight="1" x14ac:dyDescent="0.25">
      <c r="B12" s="105" t="s">
        <v>35</v>
      </c>
      <c r="C12" s="105"/>
      <c r="D12" s="112"/>
      <c r="E12" s="105"/>
      <c r="F12" s="106"/>
      <c r="G12" s="105"/>
      <c r="H12" s="116"/>
      <c r="I12" s="105"/>
      <c r="J12" s="106"/>
      <c r="K12" s="105"/>
      <c r="L12" s="116"/>
      <c r="M12" s="105"/>
      <c r="N12" s="106"/>
      <c r="O12" s="105"/>
      <c r="P12" s="116"/>
    </row>
    <row r="13" spans="2:16" ht="27" thickBot="1" x14ac:dyDescent="0.3">
      <c r="B13" s="108" t="s">
        <v>39</v>
      </c>
      <c r="C13" s="109"/>
      <c r="D13" s="114"/>
      <c r="E13" s="109"/>
      <c r="F13" s="114"/>
      <c r="G13" s="109"/>
      <c r="H13" s="115"/>
      <c r="I13" s="109"/>
      <c r="J13" s="114"/>
      <c r="K13" s="109"/>
      <c r="L13" s="115"/>
      <c r="M13" s="109"/>
      <c r="N13" s="114"/>
      <c r="O13" s="109"/>
      <c r="P13" s="115"/>
    </row>
    <row r="14" spans="2:16" ht="26.4" x14ac:dyDescent="0.25">
      <c r="B14" s="105" t="s">
        <v>11</v>
      </c>
      <c r="C14" s="105"/>
      <c r="D14" s="106"/>
      <c r="E14" s="105"/>
      <c r="F14" s="106"/>
      <c r="G14" s="105"/>
      <c r="H14" s="116"/>
      <c r="I14" s="105"/>
      <c r="J14" s="106"/>
      <c r="K14" s="105"/>
      <c r="L14" s="116"/>
      <c r="M14" s="105"/>
      <c r="N14" s="106"/>
      <c r="O14" s="105"/>
      <c r="P14" s="116"/>
    </row>
    <row r="15" spans="2:16" ht="28.2" thickBot="1" x14ac:dyDescent="0.3">
      <c r="B15" s="117" t="s">
        <v>48</v>
      </c>
      <c r="C15" s="118"/>
      <c r="D15" s="119"/>
      <c r="E15" s="118"/>
      <c r="F15" s="119"/>
      <c r="G15" s="118"/>
      <c r="H15" s="120"/>
      <c r="I15" s="118"/>
      <c r="J15" s="119"/>
      <c r="K15" s="118"/>
      <c r="L15" s="120"/>
      <c r="M15" s="118"/>
      <c r="N15" s="119"/>
      <c r="O15" s="118"/>
      <c r="P15" s="120"/>
    </row>
    <row r="16" spans="2:16" x14ac:dyDescent="0.25">
      <c r="B16" s="105" t="s">
        <v>68</v>
      </c>
      <c r="C16" s="105"/>
      <c r="D16" s="106"/>
      <c r="E16" s="105"/>
      <c r="F16" s="106"/>
      <c r="G16" s="105"/>
      <c r="H16" s="116"/>
      <c r="I16" s="105"/>
      <c r="J16" s="106"/>
      <c r="K16" s="105"/>
      <c r="L16" s="116"/>
      <c r="M16" s="105"/>
      <c r="N16" s="106"/>
      <c r="O16" s="105"/>
      <c r="P16" s="116"/>
    </row>
    <row r="17" spans="2:16" ht="27" thickBot="1" x14ac:dyDescent="0.3">
      <c r="B17" s="108" t="s">
        <v>69</v>
      </c>
      <c r="C17" s="121"/>
      <c r="D17" s="114"/>
      <c r="E17" s="121"/>
      <c r="F17" s="122"/>
      <c r="G17" s="121"/>
      <c r="H17" s="123"/>
      <c r="I17" s="121"/>
      <c r="J17" s="122"/>
      <c r="K17" s="121"/>
      <c r="L17" s="123"/>
      <c r="M17" s="121"/>
      <c r="N17" s="122"/>
      <c r="O17" s="121"/>
      <c r="P17" s="123"/>
    </row>
    <row r="19" spans="2:16" ht="14.25" customHeight="1" thickBot="1" x14ac:dyDescent="0.3">
      <c r="B19" s="98"/>
      <c r="C19" s="124"/>
      <c r="D19" s="124"/>
      <c r="E19" s="124"/>
      <c r="F19" s="124"/>
      <c r="G19" s="124"/>
      <c r="H19" s="124"/>
      <c r="I19" s="124"/>
      <c r="J19" s="124"/>
      <c r="K19" s="124"/>
      <c r="L19" s="124"/>
      <c r="M19" s="124"/>
      <c r="N19" s="124"/>
      <c r="O19" s="124"/>
      <c r="P19" s="124"/>
    </row>
    <row r="20" spans="2:16" s="101" customFormat="1" ht="16.5" customHeight="1" thickBot="1" x14ac:dyDescent="0.3">
      <c r="B20" s="125" t="s">
        <v>27</v>
      </c>
      <c r="C20" s="126">
        <f>COUNTIF($C$7:$C$17,"JA")</f>
        <v>0</v>
      </c>
      <c r="D20" s="149"/>
      <c r="E20" s="126">
        <f>COUNTIF($E$7:$E$17,"JA")</f>
        <v>0</v>
      </c>
      <c r="F20" s="149"/>
      <c r="G20" s="126">
        <f>COUNTIF($G$7:$G$17,"JA")</f>
        <v>0</v>
      </c>
      <c r="H20" s="149"/>
      <c r="I20" s="126">
        <f>COUNTIF($I$7:$I$17,"JA")</f>
        <v>0</v>
      </c>
      <c r="J20" s="149"/>
      <c r="K20" s="126">
        <f>COUNTIF($K$7:$K$17,"JA")</f>
        <v>0</v>
      </c>
      <c r="L20" s="149"/>
      <c r="M20" s="126">
        <f>COUNTIF($M$7:$M$17,"JA")</f>
        <v>0</v>
      </c>
      <c r="N20" s="149"/>
      <c r="O20" s="126">
        <f>COUNTIF($O$7:$O$17,"JA")</f>
        <v>0</v>
      </c>
      <c r="P20" s="149"/>
    </row>
    <row r="21" spans="2:16" s="101" customFormat="1" ht="16.5" customHeight="1" thickBot="1" x14ac:dyDescent="0.3">
      <c r="B21" s="125" t="s">
        <v>28</v>
      </c>
      <c r="C21" s="126">
        <f>COUNTIF($C$7:$C$17,"NEE")</f>
        <v>0</v>
      </c>
      <c r="D21" s="150"/>
      <c r="E21" s="126">
        <f>COUNTIF($E$7:$E$17,"NEE")</f>
        <v>0</v>
      </c>
      <c r="F21" s="150"/>
      <c r="G21" s="126">
        <f>COUNTIF($G$7:$G$17,"NEE")</f>
        <v>0</v>
      </c>
      <c r="H21" s="150"/>
      <c r="I21" s="126">
        <f>COUNTIF($I$7:$I$17,"NEE")</f>
        <v>0</v>
      </c>
      <c r="J21" s="150"/>
      <c r="K21" s="126">
        <f>COUNTIF($K$7:$K$17,"NEE")</f>
        <v>0</v>
      </c>
      <c r="L21" s="150"/>
      <c r="M21" s="126">
        <f>COUNTIF($M$7:$M$17,"NEE")</f>
        <v>0</v>
      </c>
      <c r="N21" s="150"/>
      <c r="O21" s="126">
        <f>COUNTIF($O$7:$O$17,"NEE")</f>
        <v>0</v>
      </c>
      <c r="P21" s="150"/>
    </row>
    <row r="22" spans="2:16" s="101" customFormat="1" ht="16.5" customHeight="1" thickBot="1" x14ac:dyDescent="0.3">
      <c r="B22" s="125" t="s">
        <v>12</v>
      </c>
      <c r="C22" s="126">
        <f>COUNTIF($C$7:$C$17,"NVT")</f>
        <v>0</v>
      </c>
      <c r="D22" s="150"/>
      <c r="E22" s="126">
        <f>COUNTIF($E$7:$E$17,"NVT")</f>
        <v>0</v>
      </c>
      <c r="F22" s="150"/>
      <c r="G22" s="126">
        <f>COUNTIF($G$7:$G$17,"NVT")</f>
        <v>0</v>
      </c>
      <c r="H22" s="150"/>
      <c r="I22" s="126">
        <f>COUNTIF($I$7:$I$17,"NVT")</f>
        <v>0</v>
      </c>
      <c r="J22" s="150"/>
      <c r="K22" s="126">
        <f>COUNTIF($K$7:$K$17,"NVT")</f>
        <v>0</v>
      </c>
      <c r="L22" s="150"/>
      <c r="M22" s="126">
        <f>COUNTIF($M$7:$M$17,"NVT")</f>
        <v>0</v>
      </c>
      <c r="N22" s="150"/>
      <c r="O22" s="126">
        <f>COUNTIF($O$7:$O$17,"NVT")</f>
        <v>0</v>
      </c>
      <c r="P22" s="150"/>
    </row>
    <row r="23" spans="2:16" s="101" customFormat="1" ht="16.5" customHeight="1" thickBot="1" x14ac:dyDescent="0.3">
      <c r="B23" s="125" t="s">
        <v>13</v>
      </c>
      <c r="C23" s="127" t="str">
        <f>IF(C21=0,"Akkoord","Afwijzen")</f>
        <v>Akkoord</v>
      </c>
      <c r="D23" s="151"/>
      <c r="E23" s="127" t="str">
        <f>IF(E21=0,"Akkoord","Afwijzen")</f>
        <v>Akkoord</v>
      </c>
      <c r="F23" s="151"/>
      <c r="G23" s="127" t="str">
        <f>IF(G21=0,"Akkoord","Afwijzen")</f>
        <v>Akkoord</v>
      </c>
      <c r="H23" s="151"/>
      <c r="I23" s="127" t="str">
        <f>IF(I21=0,"Akkoord","Afwijzen")</f>
        <v>Akkoord</v>
      </c>
      <c r="J23" s="151"/>
      <c r="K23" s="127" t="str">
        <f>IF(K21=0,"Akkoord","Afwijzen")</f>
        <v>Akkoord</v>
      </c>
      <c r="L23" s="151"/>
      <c r="M23" s="127" t="str">
        <f>IF(M21=0,"Akkoord","Afwijzen")</f>
        <v>Akkoord</v>
      </c>
      <c r="N23" s="151"/>
      <c r="O23" s="127" t="str">
        <f>IF(O21=0,"Akkoord","Afwijzen")</f>
        <v>Akkoord</v>
      </c>
      <c r="P23" s="151"/>
    </row>
  </sheetData>
  <mergeCells count="15">
    <mergeCell ref="M4:N4"/>
    <mergeCell ref="O4:P4"/>
    <mergeCell ref="D20:D23"/>
    <mergeCell ref="F20:F23"/>
    <mergeCell ref="H20:H23"/>
    <mergeCell ref="J20:J23"/>
    <mergeCell ref="L20:L23"/>
    <mergeCell ref="N20:N23"/>
    <mergeCell ref="P20:P23"/>
    <mergeCell ref="K4:L4"/>
    <mergeCell ref="B1:F1"/>
    <mergeCell ref="C4:D4"/>
    <mergeCell ref="E4:F4"/>
    <mergeCell ref="G4:H4"/>
    <mergeCell ref="I4:J4"/>
  </mergeCells>
  <conditionalFormatting sqref="C20">
    <cfRule type="expression" dxfId="29" priority="16" stopIfTrue="1">
      <formula>"&lt;Akkoord&gt;"</formula>
    </cfRule>
  </conditionalFormatting>
  <conditionalFormatting sqref="C23">
    <cfRule type="cellIs" dxfId="28" priority="14" stopIfTrue="1" operator="equal">
      <formula>"Akkoord"</formula>
    </cfRule>
    <cfRule type="cellIs" dxfId="27" priority="15" stopIfTrue="1" operator="notEqual">
      <formula>"Akkoord"</formula>
    </cfRule>
    <cfRule type="colorScale" priority="17">
      <colorScale>
        <cfvo type="min"/>
        <cfvo type="percentile" val="50"/>
        <cfvo type="max"/>
        <color rgb="FFF8696B"/>
        <color rgb="FFFFEB84"/>
        <color rgb="FF63BE7B"/>
      </colorScale>
    </cfRule>
  </conditionalFormatting>
  <conditionalFormatting sqref="E20 G20 I20">
    <cfRule type="expression" dxfId="26" priority="13" stopIfTrue="1">
      <formula>"&lt;Akkoord&gt;"</formula>
    </cfRule>
  </conditionalFormatting>
  <conditionalFormatting sqref="E23 G23 I23">
    <cfRule type="cellIs" dxfId="25" priority="18" stopIfTrue="1" operator="equal">
      <formula>"Akkoord"</formula>
    </cfRule>
    <cfRule type="cellIs" dxfId="24" priority="19" stopIfTrue="1" operator="notEqual">
      <formula>"Akkoord"</formula>
    </cfRule>
    <cfRule type="colorScale" priority="20">
      <colorScale>
        <cfvo type="min"/>
        <cfvo type="percentile" val="50"/>
        <cfvo type="max"/>
        <color rgb="FFF8696B"/>
        <color rgb="FFFFEB84"/>
        <color rgb="FF63BE7B"/>
      </colorScale>
    </cfRule>
  </conditionalFormatting>
  <conditionalFormatting sqref="K20">
    <cfRule type="expression" dxfId="23" priority="9" stopIfTrue="1">
      <formula>"&lt;Akkoord&gt;"</formula>
    </cfRule>
  </conditionalFormatting>
  <conditionalFormatting sqref="K23">
    <cfRule type="cellIs" dxfId="22" priority="10" stopIfTrue="1" operator="equal">
      <formula>"Akkoord"</formula>
    </cfRule>
    <cfRule type="cellIs" dxfId="21" priority="11" stopIfTrue="1" operator="notEqual">
      <formula>"Akkoord"</formula>
    </cfRule>
    <cfRule type="colorScale" priority="12">
      <colorScale>
        <cfvo type="min"/>
        <cfvo type="percentile" val="50"/>
        <cfvo type="max"/>
        <color rgb="FFF8696B"/>
        <color rgb="FFFFEB84"/>
        <color rgb="FF63BE7B"/>
      </colorScale>
    </cfRule>
  </conditionalFormatting>
  <conditionalFormatting sqref="M20">
    <cfRule type="expression" dxfId="20" priority="5" stopIfTrue="1">
      <formula>"&lt;Akkoord&gt;"</formula>
    </cfRule>
  </conditionalFormatting>
  <conditionalFormatting sqref="M23">
    <cfRule type="cellIs" dxfId="19" priority="6" stopIfTrue="1" operator="equal">
      <formula>"Akkoord"</formula>
    </cfRule>
    <cfRule type="cellIs" dxfId="18" priority="7" stopIfTrue="1" operator="notEqual">
      <formula>"Akkoord"</formula>
    </cfRule>
    <cfRule type="colorScale" priority="8">
      <colorScale>
        <cfvo type="min"/>
        <cfvo type="percentile" val="50"/>
        <cfvo type="max"/>
        <color rgb="FFF8696B"/>
        <color rgb="FFFFEB84"/>
        <color rgb="FF63BE7B"/>
      </colorScale>
    </cfRule>
  </conditionalFormatting>
  <conditionalFormatting sqref="O20">
    <cfRule type="expression" dxfId="17" priority="1" stopIfTrue="1">
      <formula>"&lt;Akkoord&gt;"</formula>
    </cfRule>
  </conditionalFormatting>
  <conditionalFormatting sqref="O23">
    <cfRule type="cellIs" dxfId="16" priority="2" stopIfTrue="1" operator="equal">
      <formula>"Akkoord"</formula>
    </cfRule>
    <cfRule type="cellIs" dxfId="15" priority="3" stopIfTrue="1" operator="notEqual">
      <formula>"Akkoord"</formula>
    </cfRule>
    <cfRule type="colorScale" priority="4">
      <colorScale>
        <cfvo type="min"/>
        <cfvo type="percentile" val="50"/>
        <cfvo type="max"/>
        <color rgb="FFF8696B"/>
        <color rgb="FFFFEB84"/>
        <color rgb="FF63BE7B"/>
      </colorScale>
    </cfRule>
  </conditionalFormatting>
  <dataValidations count="2">
    <dataValidation type="list" allowBlank="1" showInputMessage="1" showErrorMessage="1" sqref="E17 E13 E7 C7 C17 C13 E9 C15 E15 C9 E11 C11 G17 G13 G7 G9 G15 G11 I17 M17 I13 M13 I7 M7 I9 M9 I15 M15 I11 M11 K17 O17 K13 O13 K7 O7 K9 O9 K15 O15 K11 O11" xr:uid="{FDBB1E14-02B5-4A43-956E-2DE4F1EB7FF8}">
      <formula1>"JA,NEE"</formula1>
    </dataValidation>
    <dataValidation type="list" allowBlank="1" showInputMessage="1" showErrorMessage="1" sqref="C19 E19 G19 I19 M19 K19 O19" xr:uid="{E15762C9-76AB-4F9D-A28A-65E64E7C3DB7}">
      <formula1>"Voldaan,Niet voldaan"</formula1>
    </dataValidation>
  </dataValidations>
  <pageMargins left="0.7" right="0.7" top="0.75" bottom="0.75" header="0.3" footer="0.3"/>
  <pageSetup paperSize="8" scale="5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8EFD6-E477-4E1A-8296-47E97772920B}">
  <sheetPr>
    <tabColor theme="4" tint="-0.249977111117893"/>
    <pageSetUpPr fitToPage="1"/>
  </sheetPr>
  <dimension ref="B1:P25"/>
  <sheetViews>
    <sheetView showGridLines="0" zoomScale="90" zoomScaleNormal="90" workbookViewId="0">
      <selection activeCell="E33" sqref="E33"/>
    </sheetView>
  </sheetViews>
  <sheetFormatPr defaultColWidth="10.6640625" defaultRowHeight="13.2" x14ac:dyDescent="0.25"/>
  <cols>
    <col min="1" max="1" width="0.88671875" style="99" customWidth="1"/>
    <col min="2" max="2" width="72.109375" style="99" customWidth="1"/>
    <col min="3" max="3" width="9.5546875" style="99" bestFit="1" customWidth="1"/>
    <col min="4" max="4" width="23.33203125" style="99" customWidth="1"/>
    <col min="5" max="5" width="9.5546875" style="99" bestFit="1" customWidth="1"/>
    <col min="6" max="6" width="23.33203125" style="99" customWidth="1"/>
    <col min="7" max="7" width="9.5546875" style="99" bestFit="1" customWidth="1"/>
    <col min="8" max="8" width="23.33203125" style="99" customWidth="1"/>
    <col min="9" max="9" width="9.5546875" style="99" bestFit="1" customWidth="1"/>
    <col min="10" max="10" width="23.33203125" style="99" customWidth="1"/>
    <col min="11" max="11" width="10.6640625" style="99"/>
    <col min="12" max="12" width="23.33203125" style="99" customWidth="1"/>
    <col min="13" max="13" width="10.6640625" style="99"/>
    <col min="14" max="14" width="23.33203125" style="99" customWidth="1"/>
    <col min="15" max="15" width="10.6640625" style="99"/>
    <col min="16" max="16" width="23.33203125" style="99" customWidth="1"/>
    <col min="17" max="16384" width="10.6640625" style="99"/>
  </cols>
  <sheetData>
    <row r="1" spans="2:16" s="93" customFormat="1" ht="17.399999999999999" x14ac:dyDescent="0.3">
      <c r="B1" s="143" t="str">
        <f>Inschrijvers!B2</f>
        <v>Beoordelingsmatrix Openbaar Europese Aanbesteding 'Verwerking en transport (optioneel) van Grof Huishoudelijk RestAfval'.</v>
      </c>
      <c r="C1" s="144"/>
      <c r="D1" s="144"/>
      <c r="E1" s="144"/>
      <c r="F1" s="145"/>
    </row>
    <row r="2" spans="2:16" s="96" customFormat="1" ht="26.25" customHeight="1" x14ac:dyDescent="0.25">
      <c r="B2" s="94" t="s">
        <v>52</v>
      </c>
      <c r="C2" s="95"/>
      <c r="D2" s="95"/>
      <c r="E2" s="95"/>
    </row>
    <row r="3" spans="2:16" ht="20.25" customHeight="1" thickBot="1" x14ac:dyDescent="0.3">
      <c r="B3" s="97"/>
      <c r="C3" s="98"/>
      <c r="D3" s="98"/>
      <c r="E3" s="98"/>
    </row>
    <row r="4" spans="2:16" s="101" customFormat="1" ht="13.8" thickBot="1" x14ac:dyDescent="0.3">
      <c r="B4" s="100"/>
      <c r="C4" s="146">
        <f>[1]Inschrijvers!C5</f>
        <v>0</v>
      </c>
      <c r="D4" s="147"/>
      <c r="E4" s="146">
        <f>[1]Inschrijvers!C6</f>
        <v>0</v>
      </c>
      <c r="F4" s="147"/>
      <c r="G4" s="146">
        <f>[1]Inschrijvers!C7</f>
        <v>0</v>
      </c>
      <c r="H4" s="147"/>
      <c r="I4" s="146">
        <f>[1]Inschrijvers!C8</f>
        <v>0</v>
      </c>
      <c r="J4" s="147"/>
      <c r="K4" s="146">
        <f>[1]Inschrijvers!C9</f>
        <v>0</v>
      </c>
      <c r="L4" s="147"/>
      <c r="M4" s="146">
        <f>[1]Inschrijvers!C10</f>
        <v>0</v>
      </c>
      <c r="N4" s="147"/>
      <c r="O4" s="146">
        <f>[1]Inschrijvers!C11</f>
        <v>0</v>
      </c>
      <c r="P4" s="147"/>
    </row>
    <row r="5" spans="2:16" s="101" customFormat="1" ht="20.100000000000001" customHeight="1" thickBot="1" x14ac:dyDescent="0.3">
      <c r="B5" s="102" t="s">
        <v>1</v>
      </c>
      <c r="C5" s="103" t="s">
        <v>2</v>
      </c>
      <c r="D5" s="103" t="s">
        <v>9</v>
      </c>
      <c r="E5" s="103" t="s">
        <v>2</v>
      </c>
      <c r="F5" s="103" t="s">
        <v>9</v>
      </c>
      <c r="G5" s="103" t="s">
        <v>2</v>
      </c>
      <c r="H5" s="103" t="s">
        <v>9</v>
      </c>
      <c r="I5" s="103" t="s">
        <v>2</v>
      </c>
      <c r="J5" s="103" t="s">
        <v>9</v>
      </c>
      <c r="K5" s="103" t="s">
        <v>2</v>
      </c>
      <c r="L5" s="103" t="s">
        <v>9</v>
      </c>
      <c r="M5" s="103" t="s">
        <v>2</v>
      </c>
      <c r="N5" s="103" t="s">
        <v>9</v>
      </c>
      <c r="O5" s="103" t="s">
        <v>2</v>
      </c>
      <c r="P5" s="103" t="s">
        <v>9</v>
      </c>
    </row>
    <row r="6" spans="2:16" x14ac:dyDescent="0.25">
      <c r="B6" s="105" t="s">
        <v>14</v>
      </c>
      <c r="C6" s="105"/>
      <c r="D6" s="128"/>
      <c r="E6" s="105"/>
      <c r="F6" s="105"/>
      <c r="G6" s="105"/>
      <c r="H6" s="105"/>
      <c r="I6" s="105"/>
      <c r="J6" s="105"/>
      <c r="K6" s="105"/>
      <c r="L6" s="105"/>
      <c r="M6" s="105"/>
      <c r="N6" s="105"/>
      <c r="O6" s="105"/>
      <c r="P6" s="105"/>
    </row>
    <row r="7" spans="2:16" ht="39.75" customHeight="1" thickBot="1" x14ac:dyDescent="0.3">
      <c r="B7" s="129" t="s">
        <v>51</v>
      </c>
      <c r="C7" s="118"/>
      <c r="D7" s="130"/>
      <c r="E7" s="118"/>
      <c r="F7" s="131"/>
      <c r="G7" s="118"/>
      <c r="H7" s="131"/>
      <c r="I7" s="118"/>
      <c r="J7" s="131"/>
      <c r="K7" s="118"/>
      <c r="L7" s="131"/>
      <c r="M7" s="118"/>
      <c r="N7" s="131"/>
      <c r="O7" s="118"/>
      <c r="P7" s="131"/>
    </row>
    <row r="8" spans="2:16" x14ac:dyDescent="0.25">
      <c r="B8" s="105" t="s">
        <v>15</v>
      </c>
      <c r="C8" s="105"/>
      <c r="D8" s="128"/>
      <c r="E8" s="105"/>
      <c r="F8" s="105"/>
      <c r="G8" s="105"/>
      <c r="H8" s="105"/>
      <c r="I8" s="105"/>
      <c r="J8" s="105"/>
      <c r="K8" s="105"/>
      <c r="L8" s="105"/>
      <c r="M8" s="105"/>
      <c r="N8" s="105"/>
      <c r="O8" s="105"/>
      <c r="P8" s="105"/>
    </row>
    <row r="9" spans="2:16" ht="27" thickBot="1" x14ac:dyDescent="0.3">
      <c r="B9" s="129" t="s">
        <v>51</v>
      </c>
      <c r="C9" s="118"/>
      <c r="D9" s="130"/>
      <c r="E9" s="118"/>
      <c r="F9" s="131"/>
      <c r="G9" s="118"/>
      <c r="H9" s="131"/>
      <c r="I9" s="118"/>
      <c r="J9" s="131"/>
      <c r="K9" s="118"/>
      <c r="L9" s="131"/>
      <c r="M9" s="118"/>
      <c r="N9" s="131"/>
      <c r="O9" s="118"/>
      <c r="P9" s="131"/>
    </row>
    <row r="10" spans="2:16" ht="19.5" customHeight="1" x14ac:dyDescent="0.25">
      <c r="B10" s="105" t="s">
        <v>36</v>
      </c>
      <c r="C10" s="105"/>
      <c r="D10" s="105"/>
      <c r="E10" s="105"/>
      <c r="F10" s="105"/>
      <c r="G10" s="105"/>
      <c r="H10" s="105"/>
      <c r="I10" s="105"/>
      <c r="J10" s="105"/>
      <c r="K10" s="105"/>
      <c r="L10" s="105"/>
      <c r="M10" s="105"/>
      <c r="N10" s="105"/>
      <c r="O10" s="105"/>
      <c r="P10" s="105"/>
    </row>
    <row r="11" spans="2:16" ht="39.6" x14ac:dyDescent="0.25">
      <c r="B11" s="132" t="s">
        <v>16</v>
      </c>
      <c r="C11" s="118"/>
      <c r="D11" s="119"/>
      <c r="E11" s="118"/>
      <c r="F11" s="119"/>
      <c r="G11" s="118"/>
      <c r="H11" s="130"/>
      <c r="I11" s="118"/>
      <c r="J11" s="130"/>
      <c r="K11" s="118"/>
      <c r="L11" s="130"/>
      <c r="M11" s="118"/>
      <c r="N11" s="130"/>
      <c r="O11" s="118"/>
      <c r="P11" s="130"/>
    </row>
    <row r="12" spans="2:16" ht="79.8" thickBot="1" x14ac:dyDescent="0.3">
      <c r="B12" s="108" t="s">
        <v>49</v>
      </c>
      <c r="C12" s="133"/>
      <c r="D12" s="131"/>
      <c r="E12" s="133"/>
      <c r="F12" s="131"/>
      <c r="G12" s="133"/>
      <c r="H12" s="131"/>
      <c r="I12" s="133"/>
      <c r="J12" s="131"/>
      <c r="K12" s="133"/>
      <c r="L12" s="131"/>
      <c r="M12" s="133"/>
      <c r="N12" s="131"/>
      <c r="O12" s="133"/>
      <c r="P12" s="131"/>
    </row>
    <row r="13" spans="2:16" ht="19.5" customHeight="1" x14ac:dyDescent="0.25">
      <c r="B13" s="105" t="s">
        <v>37</v>
      </c>
      <c r="C13" s="105"/>
      <c r="D13" s="105"/>
      <c r="E13" s="105"/>
      <c r="F13" s="105"/>
      <c r="G13" s="105"/>
      <c r="H13" s="105"/>
      <c r="I13" s="105"/>
      <c r="J13" s="105"/>
      <c r="K13" s="105"/>
      <c r="L13" s="105"/>
      <c r="M13" s="105"/>
      <c r="N13" s="105"/>
      <c r="O13" s="105"/>
      <c r="P13" s="105"/>
    </row>
    <row r="14" spans="2:16" ht="13.8" thickBot="1" x14ac:dyDescent="0.3">
      <c r="B14" s="129" t="s">
        <v>50</v>
      </c>
      <c r="C14" s="133"/>
      <c r="D14" s="131"/>
      <c r="E14" s="133"/>
      <c r="F14" s="131"/>
      <c r="G14" s="133"/>
      <c r="H14" s="131"/>
      <c r="I14" s="133"/>
      <c r="J14" s="131"/>
      <c r="K14" s="133"/>
      <c r="L14" s="131"/>
      <c r="M14" s="133"/>
      <c r="N14" s="131"/>
      <c r="O14" s="133"/>
      <c r="P14" s="131"/>
    </row>
    <row r="15" spans="2:16" x14ac:dyDescent="0.25">
      <c r="B15" s="105" t="s">
        <v>38</v>
      </c>
      <c r="C15" s="105"/>
      <c r="D15" s="105"/>
      <c r="E15" s="105"/>
      <c r="F15" s="105"/>
      <c r="G15" s="105"/>
      <c r="H15" s="105"/>
      <c r="I15" s="105"/>
      <c r="J15" s="105"/>
      <c r="K15" s="105"/>
      <c r="L15" s="105"/>
      <c r="M15" s="105"/>
      <c r="N15" s="105"/>
      <c r="O15" s="105"/>
      <c r="P15" s="105"/>
    </row>
    <row r="16" spans="2:16" ht="40.5" customHeight="1" thickBot="1" x14ac:dyDescent="0.3">
      <c r="B16" s="134" t="s">
        <v>53</v>
      </c>
      <c r="C16" s="133"/>
      <c r="D16" s="133"/>
      <c r="E16" s="133"/>
      <c r="F16" s="133"/>
      <c r="G16" s="133"/>
      <c r="H16" s="133"/>
      <c r="I16" s="133"/>
      <c r="J16" s="133"/>
      <c r="K16" s="133"/>
      <c r="L16" s="133"/>
      <c r="M16" s="133"/>
      <c r="N16" s="133"/>
      <c r="O16" s="133"/>
      <c r="P16" s="133"/>
    </row>
    <row r="18" spans="2:16" ht="14.25" customHeight="1" thickBot="1" x14ac:dyDescent="0.3">
      <c r="B18" s="98"/>
      <c r="D18" s="124"/>
      <c r="E18" s="124"/>
      <c r="F18" s="124"/>
    </row>
    <row r="19" spans="2:16" ht="13.8" thickBot="1" x14ac:dyDescent="0.3">
      <c r="B19" s="135" t="s">
        <v>29</v>
      </c>
      <c r="C19" s="136">
        <f>COUNTIF($C$7:$C$16,"JA")</f>
        <v>0</v>
      </c>
      <c r="D19" s="149"/>
      <c r="E19" s="136">
        <f>COUNTIF($E$7:$E$16,"JA")</f>
        <v>0</v>
      </c>
      <c r="F19" s="149"/>
      <c r="G19" s="136">
        <f>COUNTIF($G$7:$G$16,"JA")</f>
        <v>0</v>
      </c>
      <c r="H19" s="149"/>
      <c r="I19" s="136">
        <f>COUNTIF($I$7:$I$16,"JA")</f>
        <v>0</v>
      </c>
      <c r="J19" s="149"/>
      <c r="K19" s="136">
        <f>COUNTIF($K$7:$K$16,"JA")</f>
        <v>0</v>
      </c>
      <c r="L19" s="149"/>
      <c r="M19" s="136">
        <f>COUNTIF($M$7:$M$16,"JA")</f>
        <v>0</v>
      </c>
      <c r="N19" s="149"/>
      <c r="O19" s="136">
        <f>COUNTIF($O$7:$O$16,"JA")</f>
        <v>0</v>
      </c>
      <c r="P19" s="149"/>
    </row>
    <row r="20" spans="2:16" ht="13.8" thickBot="1" x14ac:dyDescent="0.3">
      <c r="B20" s="135" t="s">
        <v>30</v>
      </c>
      <c r="C20" s="136">
        <f>COUNTIF($C$7:$C$19,"NEE")</f>
        <v>0</v>
      </c>
      <c r="D20" s="150"/>
      <c r="E20" s="136">
        <f>COUNTIF($E$7:$E$16,"NEE")</f>
        <v>0</v>
      </c>
      <c r="F20" s="150"/>
      <c r="G20" s="136">
        <f>COUNTIF($G$7:$G$16,"NEE")</f>
        <v>0</v>
      </c>
      <c r="H20" s="150"/>
      <c r="I20" s="136">
        <f>COUNTIF($I$7:$I$16,"NEE")</f>
        <v>0</v>
      </c>
      <c r="J20" s="150"/>
      <c r="K20" s="136">
        <f>COUNTIF($K$7:$K$16,"NEE")</f>
        <v>0</v>
      </c>
      <c r="L20" s="150"/>
      <c r="M20" s="136">
        <f>COUNTIF($M$7:$M$16,"NEE")</f>
        <v>0</v>
      </c>
      <c r="N20" s="150"/>
      <c r="O20" s="136">
        <f>COUNTIF($O$7:$O$16,"NEE")</f>
        <v>0</v>
      </c>
      <c r="P20" s="150"/>
    </row>
    <row r="21" spans="2:16" ht="13.8" thickBot="1" x14ac:dyDescent="0.3">
      <c r="B21" s="135" t="s">
        <v>6</v>
      </c>
      <c r="C21" s="136">
        <f>COUNTIF($C$7:$C$19,"NVT")</f>
        <v>0</v>
      </c>
      <c r="D21" s="150"/>
      <c r="E21" s="136">
        <f>COUNTIF($E$7:$E$16,"NVT")</f>
        <v>0</v>
      </c>
      <c r="F21" s="150"/>
      <c r="G21" s="136">
        <f>COUNTIF($G$7:$G$16,"NVT")</f>
        <v>0</v>
      </c>
      <c r="H21" s="150"/>
      <c r="I21" s="136">
        <f>COUNTIF($I$7:$I$16,"NVT")</f>
        <v>0</v>
      </c>
      <c r="J21" s="150"/>
      <c r="K21" s="136">
        <f>COUNTIF($K$7:$K$16,"NVT")</f>
        <v>0</v>
      </c>
      <c r="L21" s="150"/>
      <c r="M21" s="136">
        <f>COUNTIF($M$7:$M$16,"NVT")</f>
        <v>0</v>
      </c>
      <c r="N21" s="150"/>
      <c r="O21" s="136">
        <f>COUNTIF($O$7:$O$16,"NVT")</f>
        <v>0</v>
      </c>
      <c r="P21" s="150"/>
    </row>
    <row r="22" spans="2:16" ht="13.8" thickBot="1" x14ac:dyDescent="0.3">
      <c r="B22" s="135" t="s">
        <v>4</v>
      </c>
      <c r="C22" s="137" t="str">
        <f>IF(C20=0,"Akkoord","Afwijzen")</f>
        <v>Akkoord</v>
      </c>
      <c r="D22" s="151"/>
      <c r="E22" s="137" t="str">
        <f>IF(E20=0,"Akkoord","Afwijzen")</f>
        <v>Akkoord</v>
      </c>
      <c r="F22" s="151"/>
      <c r="G22" s="137" t="str">
        <f>IF(G20=0,"Akkoord","Afwijzen")</f>
        <v>Akkoord</v>
      </c>
      <c r="H22" s="151"/>
      <c r="I22" s="137" t="str">
        <f t="shared" ref="I22" si="0">IF(I21=0,"Akkoord","Afwijzen")</f>
        <v>Akkoord</v>
      </c>
      <c r="J22" s="151"/>
      <c r="K22" s="137" t="str">
        <f>IF(K20=0,"Akkoord","Afwijzen")</f>
        <v>Akkoord</v>
      </c>
      <c r="L22" s="151"/>
      <c r="M22" s="137" t="str">
        <f>IF(M20=0,"Akkoord","Afwijzen")</f>
        <v>Akkoord</v>
      </c>
      <c r="N22" s="151"/>
      <c r="O22" s="137" t="str">
        <f>IF(O20=0,"Akkoord","Afwijzen")</f>
        <v>Akkoord</v>
      </c>
      <c r="P22" s="151"/>
    </row>
    <row r="25" spans="2:16" x14ac:dyDescent="0.25">
      <c r="B25" s="138" t="s">
        <v>25</v>
      </c>
      <c r="D25" s="99" t="s">
        <v>25</v>
      </c>
    </row>
  </sheetData>
  <mergeCells count="15">
    <mergeCell ref="M4:N4"/>
    <mergeCell ref="O4:P4"/>
    <mergeCell ref="D19:D22"/>
    <mergeCell ref="F19:F22"/>
    <mergeCell ref="H19:H22"/>
    <mergeCell ref="J19:J22"/>
    <mergeCell ref="L19:L22"/>
    <mergeCell ref="N19:N22"/>
    <mergeCell ref="P19:P22"/>
    <mergeCell ref="K4:L4"/>
    <mergeCell ref="B1:F1"/>
    <mergeCell ref="C4:D4"/>
    <mergeCell ref="E4:F4"/>
    <mergeCell ref="G4:H4"/>
    <mergeCell ref="I4:J4"/>
  </mergeCells>
  <conditionalFormatting sqref="C19">
    <cfRule type="expression" dxfId="14" priority="1" stopIfTrue="1">
      <formula>"&lt;Akkoord&gt;"</formula>
    </cfRule>
  </conditionalFormatting>
  <conditionalFormatting sqref="C22">
    <cfRule type="cellIs" dxfId="13" priority="6" stopIfTrue="1" operator="equal">
      <formula>"Akkoord"</formula>
    </cfRule>
    <cfRule type="cellIs" dxfId="12" priority="7" stopIfTrue="1" operator="notEqual">
      <formula>"Akkoord"</formula>
    </cfRule>
    <cfRule type="colorScale" priority="8">
      <colorScale>
        <cfvo type="min"/>
        <cfvo type="percentile" val="50"/>
        <cfvo type="max"/>
        <color rgb="FFF8696B"/>
        <color rgb="FFFFEB84"/>
        <color rgb="FF63BE7B"/>
      </colorScale>
    </cfRule>
  </conditionalFormatting>
  <conditionalFormatting sqref="E19 G19 I19 K19 M19 O19">
    <cfRule type="expression" dxfId="11" priority="4" stopIfTrue="1">
      <formula>"&lt;Akkoord&gt;"</formula>
    </cfRule>
  </conditionalFormatting>
  <conditionalFormatting sqref="E22 G22 I22 K22 M22 O22">
    <cfRule type="cellIs" dxfId="10" priority="2" stopIfTrue="1" operator="equal">
      <formula>"Akkoord"</formula>
    </cfRule>
    <cfRule type="cellIs" dxfId="9" priority="3" stopIfTrue="1" operator="notEqual">
      <formula>"Akkoord"</formula>
    </cfRule>
    <cfRule type="colorScale" priority="5">
      <colorScale>
        <cfvo type="min"/>
        <cfvo type="percentile" val="50"/>
        <cfvo type="max"/>
        <color rgb="FFF8696B"/>
        <color rgb="FFFFEB84"/>
        <color rgb="FF63BE7B"/>
      </colorScale>
    </cfRule>
  </conditionalFormatting>
  <dataValidations count="2">
    <dataValidation type="list" allowBlank="1" showInputMessage="1" showErrorMessage="1" sqref="E18" xr:uid="{1E5DA6F8-A037-45BC-B998-F51F97783BDF}">
      <formula1>"Voldaan,Niet voldaan"</formula1>
    </dataValidation>
    <dataValidation type="list" allowBlank="1" showInputMessage="1" showErrorMessage="1" sqref="C9 C16 E7 E9 C7 C11:C12 E16 E14 C14 E11:E12 G7 G9 G16 G14 G11:G12 I7 K7 M7 O7 I9 K9 M9 O9 I16 K16 M16 O16 I14 K14 M14 O14 I11:I12 K11:K12 M11:M12 O11:O12" xr:uid="{76466C3C-2677-4DDD-B1D7-C9C8DD18647E}">
      <formula1>"JA,NEE,NVT"</formula1>
    </dataValidation>
  </dataValidations>
  <pageMargins left="0.59055118110236227" right="0.39370078740157483" top="0.59055118110236227" bottom="0.59055118110236227" header="0.31496062992125984" footer="0.31496062992125984"/>
  <pageSetup paperSize="8" scale="5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D27E7-6152-4084-ADA3-3CE370CC07BA}">
  <sheetPr>
    <tabColor theme="4"/>
    <pageSetUpPr fitToPage="1"/>
  </sheetPr>
  <dimension ref="B1:P12"/>
  <sheetViews>
    <sheetView showGridLines="0" zoomScale="90" zoomScaleNormal="90" workbookViewId="0">
      <selection activeCell="D7" sqref="D7"/>
    </sheetView>
  </sheetViews>
  <sheetFormatPr defaultColWidth="10.6640625" defaultRowHeight="13.2" x14ac:dyDescent="0.25"/>
  <cols>
    <col min="1" max="1" width="0.88671875" style="99" customWidth="1"/>
    <col min="2" max="2" width="72.109375" style="99" customWidth="1"/>
    <col min="3" max="3" width="9.5546875" style="99" bestFit="1" customWidth="1"/>
    <col min="4" max="4" width="23.44140625" style="99" customWidth="1"/>
    <col min="5" max="5" width="9.5546875" style="99" bestFit="1" customWidth="1"/>
    <col min="6" max="6" width="23.33203125" style="99" customWidth="1"/>
    <col min="7" max="7" width="9.5546875" style="99" bestFit="1" customWidth="1"/>
    <col min="8" max="8" width="23.109375" style="99" customWidth="1"/>
    <col min="9" max="9" width="10.6640625" style="99"/>
    <col min="10" max="10" width="23.33203125" style="99" customWidth="1"/>
    <col min="11" max="11" width="10.6640625" style="99"/>
    <col min="12" max="12" width="23.109375" style="99" customWidth="1"/>
    <col min="13" max="13" width="10.6640625" style="99"/>
    <col min="14" max="14" width="23.109375" style="99" customWidth="1"/>
    <col min="15" max="15" width="10.6640625" style="99"/>
    <col min="16" max="16" width="23.33203125" style="99" customWidth="1"/>
    <col min="17" max="16384" width="10.6640625" style="99"/>
  </cols>
  <sheetData>
    <row r="1" spans="2:16" s="93" customFormat="1" ht="30" customHeight="1" x14ac:dyDescent="0.3">
      <c r="B1" s="143" t="str">
        <f>Inschrijvers!B2</f>
        <v>Beoordelingsmatrix Openbaar Europese Aanbesteding 'Verwerking en transport (optioneel) van Grof Huishoudelijk RestAfval'.</v>
      </c>
      <c r="C1" s="144"/>
      <c r="D1" s="144"/>
      <c r="E1" s="144"/>
      <c r="F1" s="145"/>
    </row>
    <row r="2" spans="2:16" s="96" customFormat="1" ht="26.25" customHeight="1" x14ac:dyDescent="0.25">
      <c r="B2" s="94" t="s">
        <v>40</v>
      </c>
      <c r="C2" s="95"/>
      <c r="D2" s="95"/>
      <c r="E2" s="95"/>
    </row>
    <row r="3" spans="2:16" ht="20.25" customHeight="1" thickBot="1" x14ac:dyDescent="0.3">
      <c r="B3" s="97"/>
      <c r="C3" s="98"/>
      <c r="D3" s="98"/>
      <c r="E3" s="98"/>
    </row>
    <row r="4" spans="2:16" s="101" customFormat="1" ht="13.8" thickBot="1" x14ac:dyDescent="0.3">
      <c r="B4" s="100"/>
      <c r="C4" s="146">
        <f>[1]Inschrijvers!C5</f>
        <v>0</v>
      </c>
      <c r="D4" s="147"/>
      <c r="E4" s="146">
        <f>[1]Inschrijvers!C6</f>
        <v>0</v>
      </c>
      <c r="F4" s="148"/>
      <c r="G4" s="146">
        <f>[1]Inschrijvers!C7</f>
        <v>0</v>
      </c>
      <c r="H4" s="148"/>
      <c r="I4" s="146">
        <f>[1]Inschrijvers!C8</f>
        <v>0</v>
      </c>
      <c r="J4" s="148"/>
      <c r="K4" s="146">
        <f>[1]Inschrijvers!C9</f>
        <v>0</v>
      </c>
      <c r="L4" s="148"/>
      <c r="M4" s="146">
        <f>[1]Inschrijvers!C10</f>
        <v>0</v>
      </c>
      <c r="N4" s="148"/>
      <c r="O4" s="146">
        <f>[1]Inschrijvers!C11</f>
        <v>0</v>
      </c>
      <c r="P4" s="148"/>
    </row>
    <row r="5" spans="2:16" s="101" customFormat="1" ht="20.100000000000001" customHeight="1" thickBot="1" x14ac:dyDescent="0.3">
      <c r="B5" s="139"/>
      <c r="C5" s="103" t="s">
        <v>2</v>
      </c>
      <c r="D5" s="103" t="s">
        <v>9</v>
      </c>
      <c r="E5" s="103" t="s">
        <v>2</v>
      </c>
      <c r="F5" s="103" t="s">
        <v>9</v>
      </c>
      <c r="G5" s="103" t="s">
        <v>2</v>
      </c>
      <c r="H5" s="103" t="s">
        <v>9</v>
      </c>
      <c r="I5" s="103" t="s">
        <v>2</v>
      </c>
      <c r="J5" s="103" t="s">
        <v>9</v>
      </c>
      <c r="K5" s="103" t="s">
        <v>2</v>
      </c>
      <c r="L5" s="103" t="s">
        <v>9</v>
      </c>
      <c r="M5" s="103" t="s">
        <v>2</v>
      </c>
      <c r="N5" s="103" t="s">
        <v>9</v>
      </c>
      <c r="O5" s="103" t="s">
        <v>2</v>
      </c>
      <c r="P5" s="103" t="s">
        <v>9</v>
      </c>
    </row>
    <row r="6" spans="2:16" ht="31.5" customHeight="1" x14ac:dyDescent="0.25">
      <c r="B6" s="140" t="s">
        <v>70</v>
      </c>
      <c r="C6" s="105"/>
      <c r="D6" s="128"/>
      <c r="E6" s="105"/>
      <c r="F6" s="105"/>
      <c r="G6" s="105"/>
      <c r="H6" s="105"/>
      <c r="I6" s="105"/>
      <c r="J6" s="105"/>
      <c r="K6" s="105"/>
      <c r="L6" s="105"/>
      <c r="M6" s="105"/>
      <c r="N6" s="105"/>
      <c r="O6" s="105"/>
      <c r="P6" s="105"/>
    </row>
    <row r="7" spans="2:16" ht="106.2" thickBot="1" x14ac:dyDescent="0.3">
      <c r="B7" s="141" t="s">
        <v>71</v>
      </c>
      <c r="C7" s="142"/>
      <c r="D7" s="142"/>
      <c r="E7" s="142"/>
      <c r="F7" s="142"/>
      <c r="G7" s="142"/>
      <c r="H7" s="142"/>
      <c r="I7" s="142"/>
      <c r="J7" s="142"/>
      <c r="K7" s="142"/>
      <c r="L7" s="142"/>
      <c r="M7" s="142"/>
      <c r="N7" s="142"/>
      <c r="O7" s="142"/>
      <c r="P7" s="142"/>
    </row>
    <row r="9" spans="2:16" ht="14.25" customHeight="1" thickBot="1" x14ac:dyDescent="0.3">
      <c r="B9" s="98"/>
      <c r="C9" s="124"/>
      <c r="D9" s="124"/>
      <c r="E9" s="124"/>
      <c r="F9" s="124"/>
    </row>
    <row r="10" spans="2:16" s="101" customFormat="1" ht="16.5" customHeight="1" thickBot="1" x14ac:dyDescent="0.3">
      <c r="B10" s="125" t="s">
        <v>31</v>
      </c>
      <c r="C10" s="126">
        <f>COUNTIF($C$7:$C$7,"JA")</f>
        <v>0</v>
      </c>
      <c r="D10" s="149"/>
      <c r="E10" s="126">
        <f>COUNTIF($E$7:$E$7,"JA")</f>
        <v>0</v>
      </c>
      <c r="F10" s="149"/>
      <c r="G10" s="126">
        <f>COUNTIF($G$7:$G$7,"JA")</f>
        <v>0</v>
      </c>
      <c r="H10" s="149"/>
      <c r="I10" s="126">
        <f>COUNTIF($I$7:$I$7,"JA")</f>
        <v>0</v>
      </c>
      <c r="J10" s="149"/>
      <c r="K10" s="126">
        <f>COUNTIF($K$7:$K$7,"JA")</f>
        <v>0</v>
      </c>
      <c r="L10" s="149"/>
      <c r="M10" s="126">
        <f>COUNTIF($M$7:$M$7,"JA")</f>
        <v>0</v>
      </c>
      <c r="N10" s="149"/>
      <c r="O10" s="126">
        <f>COUNTIF($O$7:$O$7,"JA")</f>
        <v>0</v>
      </c>
      <c r="P10" s="149"/>
    </row>
    <row r="11" spans="2:16" s="101" customFormat="1" ht="16.5" customHeight="1" thickBot="1" x14ac:dyDescent="0.3">
      <c r="B11" s="125" t="s">
        <v>32</v>
      </c>
      <c r="C11" s="126">
        <f>COUNTIF($C$7:$C$7,"NEE")</f>
        <v>0</v>
      </c>
      <c r="D11" s="150"/>
      <c r="E11" s="126">
        <f>COUNTIF($E$7:$E$7,"NEE")</f>
        <v>0</v>
      </c>
      <c r="F11" s="150"/>
      <c r="G11" s="126">
        <f>COUNTIF($G$7:$G$7,"NEE")</f>
        <v>0</v>
      </c>
      <c r="H11" s="150"/>
      <c r="I11" s="126">
        <f>COUNTIF($I$7:$I$7,"NEE")</f>
        <v>0</v>
      </c>
      <c r="J11" s="150"/>
      <c r="K11" s="126">
        <f>COUNTIF($K$7:$K$7,"NEE")</f>
        <v>0</v>
      </c>
      <c r="L11" s="150"/>
      <c r="M11" s="126">
        <f>COUNTIF($M$7:$M$7,"NEE")</f>
        <v>0</v>
      </c>
      <c r="N11" s="150"/>
      <c r="O11" s="126">
        <f>COUNTIF($O$7:$O$7,"NEE")</f>
        <v>0</v>
      </c>
      <c r="P11" s="150"/>
    </row>
    <row r="12" spans="2:16" s="101" customFormat="1" ht="16.5" customHeight="1" thickBot="1" x14ac:dyDescent="0.3">
      <c r="B12" s="125" t="s">
        <v>7</v>
      </c>
      <c r="C12" s="127" t="str">
        <f>IF(C11=0,"Akkoord","Afwijzen")</f>
        <v>Akkoord</v>
      </c>
      <c r="D12" s="151"/>
      <c r="E12" s="127" t="str">
        <f>IF(E11=0,"Akkoord","Afwijzen")</f>
        <v>Akkoord</v>
      </c>
      <c r="F12" s="151"/>
      <c r="G12" s="127" t="str">
        <f>IF(G11=0,"Akkoord","Afwijzen")</f>
        <v>Akkoord</v>
      </c>
      <c r="H12" s="151"/>
      <c r="I12" s="127" t="str">
        <f t="shared" ref="I12" si="0">IF(I11=0,"Akkoord","Afwijzen")</f>
        <v>Akkoord</v>
      </c>
      <c r="J12" s="151"/>
      <c r="K12" s="127" t="str">
        <f t="shared" ref="K12" si="1">IF(K11=0,"Akkoord","Afwijzen")</f>
        <v>Akkoord</v>
      </c>
      <c r="L12" s="151"/>
      <c r="M12" s="127" t="str">
        <f t="shared" ref="M12" si="2">IF(M11=0,"Akkoord","Afwijzen")</f>
        <v>Akkoord</v>
      </c>
      <c r="N12" s="151"/>
      <c r="O12" s="127" t="str">
        <f t="shared" ref="O12" si="3">IF(O11=0,"Akkoord","Afwijzen")</f>
        <v>Akkoord</v>
      </c>
      <c r="P12" s="151"/>
    </row>
  </sheetData>
  <mergeCells count="15">
    <mergeCell ref="M4:N4"/>
    <mergeCell ref="O4:P4"/>
    <mergeCell ref="D10:D12"/>
    <mergeCell ref="F10:F12"/>
    <mergeCell ref="H10:H12"/>
    <mergeCell ref="J10:J12"/>
    <mergeCell ref="L10:L12"/>
    <mergeCell ref="N10:N12"/>
    <mergeCell ref="P10:P12"/>
    <mergeCell ref="K4:L4"/>
    <mergeCell ref="B1:F1"/>
    <mergeCell ref="C4:D4"/>
    <mergeCell ref="E4:F4"/>
    <mergeCell ref="G4:H4"/>
    <mergeCell ref="I4:J4"/>
  </mergeCells>
  <conditionalFormatting sqref="C10">
    <cfRule type="expression" dxfId="8" priority="11" stopIfTrue="1">
      <formula>"&lt;Akkoord&gt;"</formula>
    </cfRule>
  </conditionalFormatting>
  <conditionalFormatting sqref="C12">
    <cfRule type="cellIs" dxfId="7" priority="9" stopIfTrue="1" operator="equal">
      <formula>"Akkoord"</formula>
    </cfRule>
    <cfRule type="cellIs" dxfId="6" priority="10" stopIfTrue="1" operator="notEqual">
      <formula>"Akkoord"</formula>
    </cfRule>
    <cfRule type="colorScale" priority="12">
      <colorScale>
        <cfvo type="min"/>
        <cfvo type="percentile" val="50"/>
        <cfvo type="max"/>
        <color rgb="FFF8696B"/>
        <color rgb="FFFFEB84"/>
        <color rgb="FF63BE7B"/>
      </colorScale>
    </cfRule>
  </conditionalFormatting>
  <conditionalFormatting sqref="E10 I10 K10 M10 O10">
    <cfRule type="expression" dxfId="5" priority="7" stopIfTrue="1">
      <formula>"&lt;Akkoord&gt;"</formula>
    </cfRule>
  </conditionalFormatting>
  <conditionalFormatting sqref="E12 I12 K12 M12 O12">
    <cfRule type="cellIs" dxfId="4" priority="5" stopIfTrue="1" operator="equal">
      <formula>"Akkoord"</formula>
    </cfRule>
    <cfRule type="cellIs" dxfId="3" priority="6" stopIfTrue="1" operator="notEqual">
      <formula>"Akkoord"</formula>
    </cfRule>
    <cfRule type="colorScale" priority="8">
      <colorScale>
        <cfvo type="min"/>
        <cfvo type="percentile" val="50"/>
        <cfvo type="max"/>
        <color rgb="FFF8696B"/>
        <color rgb="FFFFEB84"/>
        <color rgb="FF63BE7B"/>
      </colorScale>
    </cfRule>
  </conditionalFormatting>
  <conditionalFormatting sqref="G10">
    <cfRule type="expression" dxfId="2" priority="3" stopIfTrue="1">
      <formula>"&lt;Akkoord&gt;"</formula>
    </cfRule>
  </conditionalFormatting>
  <conditionalFormatting sqref="G12">
    <cfRule type="cellIs" dxfId="1" priority="1" stopIfTrue="1" operator="equal">
      <formula>"Akkoord"</formula>
    </cfRule>
    <cfRule type="cellIs" dxfId="0" priority="2" stopIfTrue="1" operator="notEqual">
      <formula>"Akkoord"</formula>
    </cfRule>
    <cfRule type="colorScale" priority="4">
      <colorScale>
        <cfvo type="min"/>
        <cfvo type="percentile" val="50"/>
        <cfvo type="max"/>
        <color rgb="FFF8696B"/>
        <color rgb="FFFFEB84"/>
        <color rgb="FF63BE7B"/>
      </colorScale>
    </cfRule>
  </conditionalFormatting>
  <dataValidations count="2">
    <dataValidation type="list" allowBlank="1" showInputMessage="1" showErrorMessage="1" sqref="C7 E7 G7 I7 K7 M7 O7" xr:uid="{61FA7157-B046-4246-8393-072DE2A65D7E}">
      <formula1>"JA,NEE"</formula1>
    </dataValidation>
    <dataValidation type="list" allowBlank="1" showInputMessage="1" showErrorMessage="1" sqref="C9 E9" xr:uid="{EBA5EF10-0D59-45D9-8C4C-A87B313F87E1}">
      <formula1>"Voldaan,Niet voldaan"</formula1>
    </dataValidation>
  </dataValidations>
  <pageMargins left="0.59055118110236227" right="0.39370078740157483" top="0.59055118110236227" bottom="0.59055118110236227" header="0.31496062992125984" footer="0.31496062992125984"/>
  <pageSetup paperSize="8"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F20"/>
  <sheetViews>
    <sheetView showGridLines="0" tabSelected="1" zoomScaleNormal="100" workbookViewId="0">
      <selection activeCell="E23" sqref="E23"/>
    </sheetView>
  </sheetViews>
  <sheetFormatPr defaultColWidth="9.109375" defaultRowHeight="13.2" x14ac:dyDescent="0.25"/>
  <cols>
    <col min="1" max="1" width="1.44140625" style="1" customWidth="1"/>
    <col min="2" max="2" width="22.6640625" style="1" customWidth="1"/>
    <col min="3" max="6" width="27" style="1" bestFit="1" customWidth="1"/>
    <col min="7" max="16384" width="9.109375" style="1"/>
  </cols>
  <sheetData>
    <row r="1" spans="2:6" ht="25.5" customHeight="1" x14ac:dyDescent="0.25">
      <c r="B1" s="60" t="str">
        <f>Inschrijvers!B2</f>
        <v>Beoordelingsmatrix Openbaar Europese Aanbesteding 'Verwerking en transport (optioneel) van Grof Huishoudelijk RestAfval'.</v>
      </c>
    </row>
    <row r="2" spans="2:6" ht="15" x14ac:dyDescent="0.25">
      <c r="B2" s="8" t="s">
        <v>59</v>
      </c>
      <c r="D2" s="163" t="s">
        <v>72</v>
      </c>
      <c r="E2" s="164"/>
    </row>
    <row r="3" spans="2:6" x14ac:dyDescent="0.25">
      <c r="B3" s="1" t="s">
        <v>44</v>
      </c>
      <c r="C3" s="66"/>
      <c r="D3" s="89">
        <v>10</v>
      </c>
      <c r="E3" s="67"/>
    </row>
    <row r="4" spans="2:6" ht="13.8" thickBot="1" x14ac:dyDescent="0.3"/>
    <row r="5" spans="2:6" ht="26.25" customHeight="1" thickBot="1" x14ac:dyDescent="0.3">
      <c r="B5" s="53"/>
      <c r="C5" s="72">
        <f>Inschrijvers!C5</f>
        <v>0</v>
      </c>
      <c r="D5" s="71">
        <f>Inschrijvers!C6</f>
        <v>0</v>
      </c>
      <c r="E5" s="68">
        <f>Inschrijvers!C7</f>
        <v>0</v>
      </c>
      <c r="F5" s="68">
        <f>Inschrijvers!D7</f>
        <v>0</v>
      </c>
    </row>
    <row r="6" spans="2:6" ht="13.8" thickBot="1" x14ac:dyDescent="0.3">
      <c r="B6" s="54" t="s">
        <v>43</v>
      </c>
      <c r="C6" s="14" t="s">
        <v>8</v>
      </c>
      <c r="D6" s="14" t="s">
        <v>8</v>
      </c>
      <c r="E6" s="14" t="s">
        <v>8</v>
      </c>
      <c r="F6" s="14" t="s">
        <v>8</v>
      </c>
    </row>
    <row r="7" spans="2:6" x14ac:dyDescent="0.25">
      <c r="B7" s="55" t="s">
        <v>54</v>
      </c>
      <c r="C7" s="69">
        <v>0</v>
      </c>
      <c r="D7" s="69">
        <v>0</v>
      </c>
      <c r="E7" s="69">
        <v>0</v>
      </c>
      <c r="F7" s="69">
        <v>0</v>
      </c>
    </row>
    <row r="8" spans="2:6" x14ac:dyDescent="0.25">
      <c r="B8" s="55" t="s">
        <v>55</v>
      </c>
      <c r="C8" s="69">
        <v>0</v>
      </c>
      <c r="D8" s="69">
        <v>0</v>
      </c>
      <c r="E8" s="69">
        <v>0</v>
      </c>
      <c r="F8" s="69">
        <v>0</v>
      </c>
    </row>
    <row r="9" spans="2:6" x14ac:dyDescent="0.25">
      <c r="B9" s="55" t="s">
        <v>56</v>
      </c>
      <c r="C9" s="61">
        <v>0</v>
      </c>
      <c r="D9" s="61">
        <v>0</v>
      </c>
      <c r="E9" s="61">
        <v>0</v>
      </c>
      <c r="F9" s="61">
        <v>0</v>
      </c>
    </row>
    <row r="10" spans="2:6" x14ac:dyDescent="0.25">
      <c r="B10" s="55" t="s">
        <v>57</v>
      </c>
      <c r="C10" s="69">
        <v>0</v>
      </c>
      <c r="D10" s="69">
        <v>0</v>
      </c>
      <c r="E10" s="69">
        <v>0</v>
      </c>
      <c r="F10" s="69">
        <v>0</v>
      </c>
    </row>
    <row r="11" spans="2:6" ht="13.8" thickBot="1" x14ac:dyDescent="0.3">
      <c r="B11" s="55" t="s">
        <v>58</v>
      </c>
      <c r="C11" s="69">
        <v>0</v>
      </c>
      <c r="D11" s="69">
        <v>0</v>
      </c>
      <c r="E11" s="69">
        <v>0</v>
      </c>
      <c r="F11" s="69">
        <v>0</v>
      </c>
    </row>
    <row r="12" spans="2:6" x14ac:dyDescent="0.25">
      <c r="B12" s="57" t="s">
        <v>41</v>
      </c>
      <c r="C12" s="70">
        <f t="shared" ref="C12:E12" si="0">SUM(C7:C11)/5</f>
        <v>0</v>
      </c>
      <c r="D12" s="70">
        <f t="shared" si="0"/>
        <v>0</v>
      </c>
      <c r="E12" s="70">
        <f t="shared" si="0"/>
        <v>0</v>
      </c>
      <c r="F12" s="70">
        <f t="shared" ref="F12" si="1">SUM(F7:F11)/5</f>
        <v>0</v>
      </c>
    </row>
    <row r="13" spans="2:6" ht="13.8" thickBot="1" x14ac:dyDescent="0.3">
      <c r="B13" s="56" t="s">
        <v>42</v>
      </c>
      <c r="C13" s="88">
        <f>D3*C12</f>
        <v>0</v>
      </c>
      <c r="D13" s="88">
        <f>D3*D12</f>
        <v>0</v>
      </c>
      <c r="E13" s="88">
        <f>D3*E12</f>
        <v>0</v>
      </c>
      <c r="F13" s="88">
        <f>E3*F12</f>
        <v>0</v>
      </c>
    </row>
    <row r="16" spans="2:6" x14ac:dyDescent="0.25">
      <c r="D16" s="1" t="s">
        <v>25</v>
      </c>
    </row>
    <row r="17" spans="3:3" x14ac:dyDescent="0.25">
      <c r="C17" s="1" t="s">
        <v>25</v>
      </c>
    </row>
    <row r="20" spans="3:3" x14ac:dyDescent="0.25">
      <c r="C20" s="1" t="s">
        <v>23</v>
      </c>
    </row>
  </sheetData>
  <mergeCells count="1">
    <mergeCell ref="D2:E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20"/>
  <sheetViews>
    <sheetView showGridLines="0" zoomScaleNormal="100" workbookViewId="0">
      <selection activeCell="D3" sqref="D3"/>
    </sheetView>
  </sheetViews>
  <sheetFormatPr defaultColWidth="9.109375" defaultRowHeight="13.2" x14ac:dyDescent="0.25"/>
  <cols>
    <col min="1" max="1" width="1.44140625" style="1" customWidth="1"/>
    <col min="2" max="2" width="22.6640625" style="1" customWidth="1"/>
    <col min="3" max="6" width="27" style="1" bestFit="1" customWidth="1"/>
    <col min="7" max="16384" width="9.109375" style="1"/>
  </cols>
  <sheetData>
    <row r="1" spans="2:6" ht="25.5" customHeight="1" x14ac:dyDescent="0.25">
      <c r="B1" s="60" t="str">
        <f>Inschrijvers!B2</f>
        <v>Beoordelingsmatrix Openbaar Europese Aanbesteding 'Verwerking en transport (optioneel) van Grof Huishoudelijk RestAfval'.</v>
      </c>
    </row>
    <row r="2" spans="2:6" ht="15" x14ac:dyDescent="0.25">
      <c r="B2" s="8" t="s">
        <v>60</v>
      </c>
      <c r="D2" s="163" t="s">
        <v>73</v>
      </c>
      <c r="E2" s="164"/>
    </row>
    <row r="3" spans="2:6" x14ac:dyDescent="0.25">
      <c r="B3" s="1" t="s">
        <v>44</v>
      </c>
      <c r="C3" s="66"/>
      <c r="D3" s="89">
        <v>10</v>
      </c>
      <c r="E3" s="85"/>
    </row>
    <row r="4" spans="2:6" ht="13.8" thickBot="1" x14ac:dyDescent="0.3"/>
    <row r="5" spans="2:6" ht="26.25" customHeight="1" thickBot="1" x14ac:dyDescent="0.3">
      <c r="B5" s="53"/>
      <c r="C5" s="72">
        <f>Inschrijvers!C5</f>
        <v>0</v>
      </c>
      <c r="D5" s="71">
        <f>Inschrijvers!C6</f>
        <v>0</v>
      </c>
      <c r="E5" s="68">
        <f>Inschrijvers!C7</f>
        <v>0</v>
      </c>
      <c r="F5" s="68">
        <f>Inschrijvers!D7</f>
        <v>0</v>
      </c>
    </row>
    <row r="6" spans="2:6" ht="13.8" thickBot="1" x14ac:dyDescent="0.3">
      <c r="B6" s="54" t="s">
        <v>43</v>
      </c>
      <c r="C6" s="14" t="s">
        <v>8</v>
      </c>
      <c r="D6" s="14" t="s">
        <v>8</v>
      </c>
      <c r="E6" s="14" t="s">
        <v>8</v>
      </c>
      <c r="F6" s="14" t="s">
        <v>8</v>
      </c>
    </row>
    <row r="7" spans="2:6" x14ac:dyDescent="0.25">
      <c r="B7" s="55" t="s">
        <v>54</v>
      </c>
      <c r="C7" s="69">
        <v>0</v>
      </c>
      <c r="D7" s="69">
        <v>0</v>
      </c>
      <c r="E7" s="69">
        <v>0</v>
      </c>
      <c r="F7" s="69">
        <v>0</v>
      </c>
    </row>
    <row r="8" spans="2:6" x14ac:dyDescent="0.25">
      <c r="B8" s="55" t="s">
        <v>55</v>
      </c>
      <c r="C8" s="69">
        <v>0</v>
      </c>
      <c r="D8" s="69">
        <v>0</v>
      </c>
      <c r="E8" s="69">
        <v>0</v>
      </c>
      <c r="F8" s="69">
        <v>0</v>
      </c>
    </row>
    <row r="9" spans="2:6" x14ac:dyDescent="0.25">
      <c r="B9" s="55" t="s">
        <v>56</v>
      </c>
      <c r="C9" s="61">
        <v>0</v>
      </c>
      <c r="D9" s="61">
        <v>0</v>
      </c>
      <c r="E9" s="61">
        <v>0</v>
      </c>
      <c r="F9" s="61">
        <v>0</v>
      </c>
    </row>
    <row r="10" spans="2:6" x14ac:dyDescent="0.25">
      <c r="B10" s="55" t="s">
        <v>57</v>
      </c>
      <c r="C10" s="69">
        <v>0</v>
      </c>
      <c r="D10" s="69">
        <v>0</v>
      </c>
      <c r="E10" s="69">
        <v>0</v>
      </c>
      <c r="F10" s="69">
        <v>0</v>
      </c>
    </row>
    <row r="11" spans="2:6" ht="13.8" thickBot="1" x14ac:dyDescent="0.3">
      <c r="B11" s="55" t="s">
        <v>58</v>
      </c>
      <c r="C11" s="69">
        <v>0</v>
      </c>
      <c r="D11" s="69">
        <v>0</v>
      </c>
      <c r="E11" s="69">
        <v>0</v>
      </c>
      <c r="F11" s="69">
        <v>0</v>
      </c>
    </row>
    <row r="12" spans="2:6" x14ac:dyDescent="0.25">
      <c r="B12" s="57" t="s">
        <v>41</v>
      </c>
      <c r="C12" s="70">
        <f t="shared" ref="C12:F12" si="0">SUM(C7:C11)/5</f>
        <v>0</v>
      </c>
      <c r="D12" s="70">
        <f t="shared" si="0"/>
        <v>0</v>
      </c>
      <c r="E12" s="70">
        <f t="shared" si="0"/>
        <v>0</v>
      </c>
      <c r="F12" s="70">
        <f t="shared" si="0"/>
        <v>0</v>
      </c>
    </row>
    <row r="13" spans="2:6" ht="13.8" thickBot="1" x14ac:dyDescent="0.3">
      <c r="B13" s="56" t="s">
        <v>42</v>
      </c>
      <c r="C13" s="88">
        <f>D3*C12</f>
        <v>0</v>
      </c>
      <c r="D13" s="88">
        <f>D3*D12</f>
        <v>0</v>
      </c>
      <c r="E13" s="88">
        <f>D3*E12</f>
        <v>0</v>
      </c>
      <c r="F13" s="88">
        <f>E3*F12</f>
        <v>0</v>
      </c>
    </row>
    <row r="16" spans="2:6" x14ac:dyDescent="0.25">
      <c r="D16" s="1" t="s">
        <v>25</v>
      </c>
    </row>
    <row r="17" spans="3:3" x14ac:dyDescent="0.25">
      <c r="C17" s="1" t="s">
        <v>25</v>
      </c>
    </row>
    <row r="20" spans="3:3" x14ac:dyDescent="0.25">
      <c r="C20" s="1" t="s">
        <v>23</v>
      </c>
    </row>
  </sheetData>
  <mergeCells count="1">
    <mergeCell ref="D2:E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CBB2-AF9D-497A-A11C-1F653C40F69D}">
  <dimension ref="B1:F20"/>
  <sheetViews>
    <sheetView showGridLines="0" zoomScaleNormal="100" workbookViewId="0">
      <selection activeCell="E20" sqref="E20"/>
    </sheetView>
  </sheetViews>
  <sheetFormatPr defaultColWidth="9.109375" defaultRowHeight="13.2" x14ac:dyDescent="0.25"/>
  <cols>
    <col min="1" max="1" width="1.44140625" style="1" customWidth="1"/>
    <col min="2" max="2" width="22.6640625" style="1" customWidth="1"/>
    <col min="3" max="6" width="27" style="1" bestFit="1" customWidth="1"/>
    <col min="7" max="16384" width="9.109375" style="1"/>
  </cols>
  <sheetData>
    <row r="1" spans="2:6" ht="25.5" customHeight="1" x14ac:dyDescent="0.25">
      <c r="B1" s="60" t="str">
        <f>Inschrijvers!B2</f>
        <v>Beoordelingsmatrix Openbaar Europese Aanbesteding 'Verwerking en transport (optioneel) van Grof Huishoudelijk RestAfval'.</v>
      </c>
    </row>
    <row r="2" spans="2:6" ht="15" x14ac:dyDescent="0.25">
      <c r="B2" s="8" t="s">
        <v>75</v>
      </c>
      <c r="D2" s="163" t="s">
        <v>74</v>
      </c>
      <c r="E2" s="164"/>
    </row>
    <row r="3" spans="2:6" x14ac:dyDescent="0.25">
      <c r="B3" s="1" t="s">
        <v>44</v>
      </c>
      <c r="C3" s="66"/>
      <c r="D3" s="89">
        <v>10</v>
      </c>
      <c r="E3" s="85"/>
    </row>
    <row r="4" spans="2:6" ht="13.8" thickBot="1" x14ac:dyDescent="0.3"/>
    <row r="5" spans="2:6" ht="26.25" customHeight="1" thickBot="1" x14ac:dyDescent="0.3">
      <c r="B5" s="53"/>
      <c r="C5" s="72">
        <f>Inschrijvers!C5</f>
        <v>0</v>
      </c>
      <c r="D5" s="71">
        <f>Inschrijvers!C6</f>
        <v>0</v>
      </c>
      <c r="E5" s="68">
        <f>Inschrijvers!C7</f>
        <v>0</v>
      </c>
      <c r="F5" s="68">
        <f>Inschrijvers!D7</f>
        <v>0</v>
      </c>
    </row>
    <row r="6" spans="2:6" ht="13.8" thickBot="1" x14ac:dyDescent="0.3">
      <c r="B6" s="54" t="s">
        <v>43</v>
      </c>
      <c r="C6" s="14" t="s">
        <v>8</v>
      </c>
      <c r="D6" s="14" t="s">
        <v>8</v>
      </c>
      <c r="E6" s="14" t="s">
        <v>8</v>
      </c>
      <c r="F6" s="14" t="s">
        <v>8</v>
      </c>
    </row>
    <row r="7" spans="2:6" x14ac:dyDescent="0.25">
      <c r="B7" s="55" t="s">
        <v>54</v>
      </c>
      <c r="C7" s="69">
        <v>0</v>
      </c>
      <c r="D7" s="69">
        <v>0</v>
      </c>
      <c r="E7" s="69">
        <v>0</v>
      </c>
      <c r="F7" s="69">
        <v>0</v>
      </c>
    </row>
    <row r="8" spans="2:6" x14ac:dyDescent="0.25">
      <c r="B8" s="55" t="s">
        <v>55</v>
      </c>
      <c r="C8" s="69">
        <v>0</v>
      </c>
      <c r="D8" s="69">
        <v>0</v>
      </c>
      <c r="E8" s="69">
        <v>0</v>
      </c>
      <c r="F8" s="69">
        <v>0</v>
      </c>
    </row>
    <row r="9" spans="2:6" x14ac:dyDescent="0.25">
      <c r="B9" s="55" t="s">
        <v>56</v>
      </c>
      <c r="C9" s="61">
        <v>0</v>
      </c>
      <c r="D9" s="61">
        <v>0</v>
      </c>
      <c r="E9" s="61">
        <v>0</v>
      </c>
      <c r="F9" s="61">
        <v>0</v>
      </c>
    </row>
    <row r="10" spans="2:6" x14ac:dyDescent="0.25">
      <c r="B10" s="55" t="s">
        <v>57</v>
      </c>
      <c r="C10" s="69">
        <v>0</v>
      </c>
      <c r="D10" s="69">
        <v>0</v>
      </c>
      <c r="E10" s="69">
        <v>0</v>
      </c>
      <c r="F10" s="69">
        <v>0</v>
      </c>
    </row>
    <row r="11" spans="2:6" ht="13.8" thickBot="1" x14ac:dyDescent="0.3">
      <c r="B11" s="55" t="s">
        <v>58</v>
      </c>
      <c r="C11" s="69">
        <v>0</v>
      </c>
      <c r="D11" s="69">
        <v>0</v>
      </c>
      <c r="E11" s="69">
        <v>0</v>
      </c>
      <c r="F11" s="69">
        <v>0</v>
      </c>
    </row>
    <row r="12" spans="2:6" x14ac:dyDescent="0.25">
      <c r="B12" s="57" t="s">
        <v>41</v>
      </c>
      <c r="C12" s="70">
        <f t="shared" ref="C12:F12" si="0">SUM(C7:C11)/5</f>
        <v>0</v>
      </c>
      <c r="D12" s="70">
        <f t="shared" si="0"/>
        <v>0</v>
      </c>
      <c r="E12" s="70">
        <f t="shared" si="0"/>
        <v>0</v>
      </c>
      <c r="F12" s="70">
        <f t="shared" si="0"/>
        <v>0</v>
      </c>
    </row>
    <row r="13" spans="2:6" ht="13.8" thickBot="1" x14ac:dyDescent="0.3">
      <c r="B13" s="56" t="s">
        <v>42</v>
      </c>
      <c r="C13" s="88">
        <f>D3*C12</f>
        <v>0</v>
      </c>
      <c r="D13" s="88">
        <f>D3*D12</f>
        <v>0</v>
      </c>
      <c r="E13" s="88">
        <f>D3*E12</f>
        <v>0</v>
      </c>
      <c r="F13" s="88">
        <f>E3*F12</f>
        <v>0</v>
      </c>
    </row>
    <row r="16" spans="2:6" x14ac:dyDescent="0.25">
      <c r="D16" s="1" t="s">
        <v>25</v>
      </c>
    </row>
    <row r="17" spans="3:3" x14ac:dyDescent="0.25">
      <c r="C17" s="1" t="s">
        <v>25</v>
      </c>
    </row>
    <row r="20" spans="3:3" x14ac:dyDescent="0.25">
      <c r="C20" s="1" t="s">
        <v>23</v>
      </c>
    </row>
  </sheetData>
  <mergeCells count="1">
    <mergeCell ref="D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pageSetUpPr fitToPage="1"/>
  </sheetPr>
  <dimension ref="B1:K10"/>
  <sheetViews>
    <sheetView showGridLines="0" zoomScale="90" zoomScaleNormal="90" workbookViewId="0">
      <selection activeCell="D4" sqref="D4"/>
    </sheetView>
  </sheetViews>
  <sheetFormatPr defaultColWidth="9.109375" defaultRowHeight="13.2" x14ac:dyDescent="0.25"/>
  <cols>
    <col min="1" max="1" width="0.88671875" style="1" customWidth="1"/>
    <col min="2" max="2" width="27.5546875" style="1" customWidth="1"/>
    <col min="3" max="6" width="22.44140625" style="1" customWidth="1"/>
    <col min="7" max="7" width="4.109375" style="1" customWidth="1"/>
    <col min="8" max="8" width="16.5546875" style="46" customWidth="1"/>
    <col min="9" max="9" width="6.6640625" style="30" customWidth="1"/>
    <col min="10" max="10" width="9.33203125" style="1" bestFit="1" customWidth="1"/>
    <col min="11" max="11" width="6.33203125" style="46" customWidth="1"/>
    <col min="12" max="12" width="11" style="1" bestFit="1" customWidth="1"/>
    <col min="13" max="13" width="12.33203125" style="1" bestFit="1" customWidth="1"/>
    <col min="14" max="14" width="11" style="1" bestFit="1" customWidth="1"/>
    <col min="15" max="15" width="12.33203125" style="1" bestFit="1" customWidth="1"/>
    <col min="16" max="16" width="11" style="1" bestFit="1" customWidth="1"/>
    <col min="17" max="17" width="12.33203125" style="1" bestFit="1" customWidth="1"/>
    <col min="18" max="18" width="11" style="1" bestFit="1" customWidth="1"/>
    <col min="19" max="16384" width="9.109375" style="1"/>
  </cols>
  <sheetData>
    <row r="1" spans="2:11" s="7" customFormat="1" ht="26.25" customHeight="1" x14ac:dyDescent="0.3">
      <c r="B1" s="159" t="str">
        <f>Inschrijvers!B2</f>
        <v>Beoordelingsmatrix Openbaar Europese Aanbesteding 'Verwerking en transport (optioneel) van Grof Huishoudelijk RestAfval'.</v>
      </c>
      <c r="C1" s="159"/>
      <c r="D1" s="160"/>
      <c r="E1" s="160"/>
      <c r="F1" s="160"/>
      <c r="G1" s="160"/>
      <c r="H1" s="160"/>
      <c r="I1" s="161"/>
      <c r="J1" s="161"/>
      <c r="K1" s="29"/>
    </row>
    <row r="2" spans="2:11" s="10" customFormat="1" ht="26.25" customHeight="1" x14ac:dyDescent="0.25">
      <c r="B2" s="8" t="s">
        <v>22</v>
      </c>
      <c r="C2" s="8"/>
      <c r="D2" s="9"/>
      <c r="E2" s="9"/>
      <c r="F2" s="9"/>
      <c r="G2" s="9"/>
      <c r="H2" s="42"/>
      <c r="I2" s="43"/>
      <c r="K2" s="44"/>
    </row>
    <row r="3" spans="2:11" ht="20.25" customHeight="1" thickBot="1" x14ac:dyDescent="0.3">
      <c r="B3" s="11"/>
      <c r="C3" s="11"/>
      <c r="D3" s="91">
        <v>70</v>
      </c>
      <c r="E3" s="12"/>
      <c r="F3" s="12"/>
      <c r="G3" s="12"/>
      <c r="H3" s="45"/>
    </row>
    <row r="4" spans="2:11" s="4" customFormat="1" ht="35.1" customHeight="1" thickBot="1" x14ac:dyDescent="0.3">
      <c r="B4" s="75"/>
      <c r="C4" s="76" t="s">
        <v>17</v>
      </c>
      <c r="D4" s="90" t="s">
        <v>64</v>
      </c>
      <c r="E4" s="48"/>
      <c r="G4" s="47"/>
    </row>
    <row r="5" spans="2:11" s="49" customFormat="1" ht="13.8" thickBot="1" x14ac:dyDescent="0.3">
      <c r="B5" s="77"/>
      <c r="C5" s="78" t="s">
        <v>45</v>
      </c>
      <c r="D5" s="82" t="s">
        <v>65</v>
      </c>
      <c r="E5" s="50"/>
      <c r="G5" s="51"/>
    </row>
    <row r="6" spans="2:11" s="4" customFormat="1" ht="17.25" customHeight="1" x14ac:dyDescent="0.25">
      <c r="B6" s="73">
        <f>Inschrijvers!C5</f>
        <v>0</v>
      </c>
      <c r="C6" s="80"/>
      <c r="D6" s="83" t="e">
        <f>IF(C6=SMALL(C$6:C$9,1),$D$3,(1-(($C6-$C$10)/$C$10))*$D$3)</f>
        <v>#NUM!</v>
      </c>
      <c r="E6" s="52"/>
      <c r="F6" s="47"/>
      <c r="G6" s="47"/>
    </row>
    <row r="7" spans="2:11" s="4" customFormat="1" ht="17.25" customHeight="1" x14ac:dyDescent="0.25">
      <c r="B7" s="74">
        <f>Inschrijvers!C6</f>
        <v>0</v>
      </c>
      <c r="C7" s="81"/>
      <c r="D7" s="83" t="e">
        <f t="shared" ref="D7:D9" si="0">IF(C7=SMALL(C$6:C$9,1),$D$3,(1-(($C7-$C$10)/$C$10))*$D$3)</f>
        <v>#NUM!</v>
      </c>
      <c r="E7" s="79"/>
      <c r="F7" s="47"/>
      <c r="G7" s="47"/>
    </row>
    <row r="8" spans="2:11" ht="18" customHeight="1" x14ac:dyDescent="0.25">
      <c r="B8" s="74">
        <f>Inschrijvers!C7</f>
        <v>0</v>
      </c>
      <c r="C8" s="81"/>
      <c r="D8" s="83" t="e">
        <f t="shared" si="0"/>
        <v>#NUM!</v>
      </c>
      <c r="E8" s="79"/>
    </row>
    <row r="9" spans="2:11" ht="15.75" customHeight="1" x14ac:dyDescent="0.25">
      <c r="B9" s="74">
        <f>Inschrijvers!C8</f>
        <v>0</v>
      </c>
      <c r="C9" s="81"/>
      <c r="D9" s="83" t="e">
        <f t="shared" si="0"/>
        <v>#NUM!</v>
      </c>
      <c r="E9" s="79"/>
    </row>
    <row r="10" spans="2:11" x14ac:dyDescent="0.25">
      <c r="C10" s="84" t="e">
        <f>SMALL(C$6:C$9,1)</f>
        <v>#NUM!</v>
      </c>
    </row>
  </sheetData>
  <mergeCells count="1">
    <mergeCell ref="B1:J1"/>
  </mergeCells>
  <pageMargins left="0.7" right="0.7" top="0.75" bottom="0.75" header="0.3" footer="0.3"/>
  <pageSetup paperSize="8"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Inschrijvers</vt:lpstr>
      <vt:lpstr>2. Geschiktheidseisen</vt:lpstr>
      <vt:lpstr>1. Formaliteiten</vt:lpstr>
      <vt:lpstr>2. Geschiktheidseisen </vt:lpstr>
      <vt:lpstr>3. Eisen</vt:lpstr>
      <vt:lpstr>Wens K1</vt:lpstr>
      <vt:lpstr>Wens K2</vt:lpstr>
      <vt:lpstr>Wens K3</vt:lpstr>
      <vt:lpstr>5. Inschrijfprijs</vt:lpstr>
      <vt:lpstr>Evaluatieprijs (totaalscore)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Doedijns</dc:creator>
  <cp:lastModifiedBy>Stefan Doedijns</cp:lastModifiedBy>
  <cp:lastPrinted>2013-12-23T09:30:53Z</cp:lastPrinted>
  <dcterms:created xsi:type="dcterms:W3CDTF">1997-04-02T09:10:57Z</dcterms:created>
  <dcterms:modified xsi:type="dcterms:W3CDTF">2026-07-30T10:57:50Z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entryid">
    <vt:lpwstr>00000000A0ABD29129DC11D194FE0000F87702F801070001000000000000000002000000C2E873054646303130303030303030303030303030303030303030303138393844314534413746383030303030303032313037303030303030353733453843323744353300000000</vt:lpwstr>
  </property>
  <property fmtid="{D5CDD505-2E9C-101B-9397-08002B2CF9AE}" pid="3" name="_storeid">
    <vt:lpwstr>0000000038A1BB1005E5101AA1BB08002B2A56C20000574D455052562E444C4C0000000000000000A0ABD29129DC11D194FE0000F87702F801010000000000000000000000000000000000000000000000000000000000000000000000000000000000000000000000000000000000000000000000000000000000000000000</vt:lpwstr>
  </property>
</Properties>
</file>