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mc:AlternateContent xmlns:mc="http://schemas.openxmlformats.org/markup-compatibility/2006">
    <mc:Choice Requires="x15">
      <x15ac:absPath xmlns:x15ac="http://schemas.microsoft.com/office/spreadsheetml/2010/11/ac" url="https://dictu.sharepoint.com/sites/RVO-PROJ-AanbestedingDDWBenthicSurvey/Gedeelde documenten/General/02 Tender documents/"/>
    </mc:Choice>
  </mc:AlternateContent>
  <xr:revisionPtr revIDLastSave="428" documentId="13_ncr:1_{37CBA3F9-3D51-4358-9752-912D93D973AB}" xr6:coauthVersionLast="47" xr6:coauthVersionMax="47" xr10:uidLastSave="{9ED8DB70-2027-4DD3-B6E4-6B1321DEE21F}"/>
  <bookViews>
    <workbookView xWindow="-110" yWindow="-110" windowWidth="19420" windowHeight="10300" tabRatio="507" firstSheet="1" activeTab="1" xr2:uid="{00000000-000D-0000-FFFF-FFFF00000000}"/>
  </bookViews>
  <sheets>
    <sheet name="Revision log" sheetId="12" r:id="rId1"/>
    <sheet name="Cycle times &amp; prices" sheetId="5" r:id="rId2"/>
  </sheets>
  <externalReferences>
    <externalReference r:id="rId3"/>
  </externalReferences>
  <definedNames>
    <definedName name="_100percent_CPT_Complete">'Cycle times &amp; prices'!#REF!</definedName>
    <definedName name="_xlnm.Print_Area" localSheetId="1">'Cycle times &amp; prices'!$B$1:$M$95</definedName>
    <definedName name="BH_add20m" localSheetId="0">'[1]Cycle times &amp; prices'!#REF!</definedName>
    <definedName name="BH_add20m">'Cycle times &amp; prices'!#REF!</definedName>
    <definedName name="buffer" localSheetId="0">'[1]Cycle times &amp; prices'!#REF!</definedName>
    <definedName name="buffer">'Cycle times &amp; prices'!#REF!</definedName>
    <definedName name="Combi_Hs_threshold" localSheetId="0">'[1]U10-wave'!$B$4:$B$1488</definedName>
    <definedName name="Combi_Hs_threshold">#REF!</definedName>
    <definedName name="Combi_month" localSheetId="0">'[1]U10-wave'!$D$3:$AM$3</definedName>
    <definedName name="Combi_month">#REF!</definedName>
    <definedName name="Combi_persistence" localSheetId="0">'[1]U10-wave'!$D$4:$AM$1488</definedName>
    <definedName name="Combi_persistence">#REF!</definedName>
    <definedName name="Combi_quantile" localSheetId="0">'[1]U10-wave'!$D$2:$AM$2</definedName>
    <definedName name="Combi_quantile">#REF!</definedName>
    <definedName name="Combi_U10_threshold" localSheetId="0">'[1]U10-wave'!$C$4:$C$1488</definedName>
    <definedName name="Combi_U10_threshold">#REF!</definedName>
    <definedName name="Combi_window" localSheetId="0">'[1]U10-wave'!$A$4:$A$1488</definedName>
    <definedName name="Combi_window">#REF!</definedName>
    <definedName name="ContractStartDate" localSheetId="0">'[1]Cycle times &amp; prices'!$L$28</definedName>
    <definedName name="ContractStartDate">'Cycle times &amp; prices'!$K$15</definedName>
    <definedName name="DDW_Hs">'Cycle times &amp; prices'!#REF!</definedName>
    <definedName name="DDW_Vw">'Cycle times &amp; prices'!#REF!</definedName>
    <definedName name="DDW_WoW" localSheetId="0">'[1]WDT Calculation'!$M$5</definedName>
    <definedName name="DDW_WoW">#REF!</definedName>
    <definedName name="DDW_Ww">'Cycle times &amp; prices'!#REF!</definedName>
    <definedName name="DurationA" localSheetId="0">'[1]Cycle times &amp; prices'!$I$42+'[1]Cycle times &amp; prices'!$I$43</definedName>
    <definedName name="DurationA">SUM('Cycle times &amp; prices'!$H$26:$H$27)</definedName>
    <definedName name="DurationB">'[1]Cycle times &amp; prices'!#REF!</definedName>
    <definedName name="DurationC">'[1]Cycle times &amp; prices'!#REF!</definedName>
    <definedName name="DurationD">'[1]Cycle times &amp; prices'!#REF!</definedName>
    <definedName name="End_doc_date" localSheetId="0">'[1]Cycle times &amp; prices'!#REF!</definedName>
    <definedName name="End_doc_date">'Cycle times &amp; prices'!$K$22</definedName>
    <definedName name="ErrorPercentage">'[1]Cycle times &amp; prices'!$T$85</definedName>
    <definedName name="ErrorPrice" localSheetId="0">'[1]Cycle times &amp; prices'!$Q$85</definedName>
    <definedName name="ErrorPrice">'Cycle times &amp; prices'!#REF!</definedName>
    <definedName name="FullScope_covered" localSheetId="0">'[1]Cycle times &amp; prices'!#REF!</definedName>
    <definedName name="FullScope_covered">'Cycle times &amp; prices'!#REF!</definedName>
    <definedName name="hour_dt" localSheetId="0">'[1]Cycle times &amp; prices'!#REF!</definedName>
    <definedName name="hour_dt">'Cycle times &amp; prices'!#REF!</definedName>
    <definedName name="hour_TC" localSheetId="0">'[1]Cycle times &amp; prices'!#REF!</definedName>
    <definedName name="hour_TC">'Cycle times &amp; prices'!#REF!</definedName>
    <definedName name="Hs_A" localSheetId="0">'[1]Cycle times &amp; prices'!$I$20</definedName>
    <definedName name="Hs_A">'Cycle times &amp; prices'!#REF!</definedName>
    <definedName name="Hs_B" localSheetId="0">'[1]Cycle times &amp; prices'!$I$21</definedName>
    <definedName name="Hs_B">'Cycle times &amp; prices'!#REF!</definedName>
    <definedName name="Hs_C" localSheetId="0">'[1]Cycle times &amp; prices'!$I$22</definedName>
    <definedName name="Hs_C">'Cycle times &amp; prices'!#REF!</definedName>
    <definedName name="Hs_D" localSheetId="0">'[1]Cycle times &amp; prices'!$I$23</definedName>
    <definedName name="Hs_D">'Cycle times &amp; prices'!#REF!</definedName>
    <definedName name="Hs_Range" localSheetId="0">'[1]Cycle times &amp; prices'!#REF!</definedName>
    <definedName name="Hs_Range">'Cycle times &amp; prices'!#REF!</definedName>
    <definedName name="Mob_date_A" localSheetId="0">'[1]Cycle times &amp; prices'!$L$41</definedName>
    <definedName name="Mob_date_A">'Cycle times &amp; prices'!$K$25</definedName>
    <definedName name="Mob_date_B">'[1]Cycle times &amp; prices'!#REF!</definedName>
    <definedName name="Mob_Date_C">'[1]Cycle times &amp; prices'!#REF!</definedName>
    <definedName name="Mob_Date_D">'[1]Cycle times &amp; prices'!#REF!</definedName>
    <definedName name="No_of_batches">'[1]Cycle times &amp; prices'!#REF!</definedName>
    <definedName name="OCD_Ultimate" localSheetId="0">'[1]Cycle times &amp; prices'!#REF!</definedName>
    <definedName name="OCD_Ultimate">'Cycle times &amp; prices'!#REF!</definedName>
    <definedName name="OffshoreStartDateA" localSheetId="0">'[1]Cycle times &amp; prices'!$L$42</definedName>
    <definedName name="OffshoreStartDateA">'Cycle times &amp; prices'!$K$26</definedName>
    <definedName name="OffshoreStartDateB">'[1]Cycle times &amp; prices'!#REF!</definedName>
    <definedName name="OffshoreStartDateC">'[1]Cycle times &amp; prices'!#REF!</definedName>
    <definedName name="OffshoreStartDateD">'[1]Cycle times &amp; prices'!#REF!</definedName>
    <definedName name="Operational_Days_VesselB">'[1]Cycle times &amp; prices'!#REF!</definedName>
    <definedName name="PCPT_minDepth" localSheetId="0">'[1]Cycle times &amp; prices'!#REF!</definedName>
    <definedName name="PCPT_minDepth">'Cycle times &amp; prices'!#REF!</definedName>
    <definedName name="pct_add_loc" localSheetId="0">'[1]Cycle times &amp; prices'!#REF!</definedName>
    <definedName name="pct_add_loc">'Cycle times &amp; prices'!#REF!</definedName>
    <definedName name="pct_PCPT60m" localSheetId="0">'[1]Cycle times &amp; prices'!#REF!</definedName>
    <definedName name="pct_PCPT60m">'Cycle times &amp; prices'!#REF!</definedName>
    <definedName name="pct_push" localSheetId="0">'[1]Cycle times &amp; prices'!$AG$90</definedName>
    <definedName name="pct_push">'Cycle times &amp; prices'!#REF!</definedName>
    <definedName name="pct_retest" localSheetId="0">'[1]Cycle times &amp; prices'!#REF!</definedName>
    <definedName name="pct_retest">'Cycle times &amp; prices'!#REF!</definedName>
    <definedName name="Qty_BH_Type_1A">'[1]Cycle times &amp; prices'!$J$8</definedName>
    <definedName name="Qty_BH_Type_1B">'[1]Cycle times &amp; prices'!$J$9</definedName>
    <definedName name="Qty_BH_Type_2A">'[1]Cycle times &amp; prices'!$J$10</definedName>
    <definedName name="Qty_BH_Type_2B">'[1]Cycle times &amp; prices'!$J$11</definedName>
    <definedName name="Qty_BH_Type_3A">'[1]Cycle times &amp; prices'!$J$12</definedName>
    <definedName name="Qty_BH_Type_3B">'[1]Cycle times &amp; prices'!$J$13</definedName>
    <definedName name="Qty_BH_Type_4A">'[1]Cycle times &amp; prices'!$J$14</definedName>
    <definedName name="Qty_BH_Type_4B">'[1]Cycle times &amp; prices'!$J$15</definedName>
    <definedName name="Qty_BH_Type_BDL">'[1]Cycle times &amp; prices'!$J$17</definedName>
    <definedName name="Qty_BH_Type_PSL">'[1]Cycle times &amp; prices'!$J$16</definedName>
    <definedName name="qty_DH_PCPT">'[1]Cycle times &amp; prices'!$AG$95</definedName>
    <definedName name="qty_DH_SCPT">'[1]Cycle times &amp; prices'!$AG$94</definedName>
    <definedName name="Qty_Dissipation" localSheetId="0">'[1]Cycle times &amp; prices'!#REF!</definedName>
    <definedName name="Qty_Dissipation">'Cycle times &amp; prices'!#REF!</definedName>
    <definedName name="Qty_Eco_Soil">'Cycle times &amp; prices'!#REF!</definedName>
    <definedName name="Qty_Eco_Water">'Cycle times &amp; prices'!#REF!</definedName>
    <definedName name="qty_hammer">'[1]Cycle times &amp; prices'!$AG$92</definedName>
    <definedName name="qty_loc_SCPT_DH">'[1]Cycle times &amp; prices'!#REF!</definedName>
    <definedName name="Qty_PCPT" localSheetId="0">'[1]Cycle times &amp; prices'!#REF!</definedName>
    <definedName name="Qty_PCPT">'Cycle times &amp; prices'!$I$8</definedName>
    <definedName name="qty_push">'[1]Cycle times &amp; prices'!$AG$91</definedName>
    <definedName name="Qty_SCPT" localSheetId="0">'[1]Cycle times &amp; prices'!#REF!</definedName>
    <definedName name="Qty_SCPT">'Cycle times &amp; prices'!$I$9</definedName>
    <definedName name="Qty_TC" localSheetId="0">'[1]Cycle times &amp; prices'!#REF!</definedName>
    <definedName name="Qty_TC">'Cycle times &amp; prices'!#REF!</definedName>
    <definedName name="Qty_VC" localSheetId="0">'[1]Cycle times &amp; prices'!#REF!</definedName>
    <definedName name="Qty_VC">'Cycle times &amp; prices'!#REF!</definedName>
    <definedName name="RCD_Desired" localSheetId="0">'[1]Cycle times &amp; prices'!#REF!</definedName>
    <definedName name="RCD_Desired">'Cycle times &amp; prices'!#REF!</definedName>
    <definedName name="RCD_SBCPT_Ultimate">'Cycle times &amp; prices'!#REF!</definedName>
    <definedName name="RCD_SBSAMP_Desired">'Cycle times &amp; prices'!#REF!</definedName>
    <definedName name="RCD_SBSAMP_Ultimate">'Cycle times &amp; prices'!#REF!</definedName>
    <definedName name="RCD_Ultimate" localSheetId="0">'[1]Cycle times &amp; prices'!#REF!</definedName>
    <definedName name="RCD_Ultimate">'Cycle times &amp; prices'!#REF!</definedName>
    <definedName name="RCD_vc_Desired">'Cycle times &amp; prices'!#REF!</definedName>
    <definedName name="RCD_vc_Ultimate">'Cycle times &amp; prices'!#REF!</definedName>
    <definedName name="RCDcy_Desired" localSheetId="0">'[1]Cycle times &amp; prices'!#REF!</definedName>
    <definedName name="RCDcy_Desired">'Cycle times &amp; prices'!#REF!</definedName>
    <definedName name="RCDcy_Ultimate">'Cycle times &amp; prices'!#REF!</definedName>
    <definedName name="Report_time" localSheetId="0">'[1]Cycle times &amp; prices'!#REF!</definedName>
    <definedName name="Report_time">'Cycle times &amp; prices'!#REF!</definedName>
    <definedName name="Report_Time_Age">'[1]Cycle times &amp; prices'!#REF!</definedName>
    <definedName name="Report_time_Ops">'[1]Cycle times &amp; prices'!#REF!</definedName>
    <definedName name="ReportEndDate_ADV">'[1]Cycle times &amp; prices'!#REF!</definedName>
    <definedName name="ReportEndDate_BH">'[1]Cycle times &amp; prices'!#REF!</definedName>
    <definedName name="ReportEndDate_DH">'[1]Cycle times &amp; prices'!#REF!</definedName>
    <definedName name="ReportEndDate_DHcy">'[1]Cycle times &amp; prices'!#REF!</definedName>
    <definedName name="ReportEndDate_Seabed">'Cycle times &amp; prices'!#REF!</definedName>
    <definedName name="ScopeA" localSheetId="0">'[1]Cycle times &amp; prices'!#REF!</definedName>
    <definedName name="ScopeA">'Cycle times &amp; prices'!#REF!</definedName>
    <definedName name="ScopeB" localSheetId="0">'[1]Cycle times &amp; prices'!#REF!</definedName>
    <definedName name="ScopeB">'Cycle times &amp; prices'!#REF!</definedName>
    <definedName name="ScopeC" localSheetId="0">'[1]Cycle times &amp; prices'!#REF!</definedName>
    <definedName name="ScopeC">'Cycle times &amp; prices'!#REF!</definedName>
    <definedName name="ScopeD" localSheetId="0">'[1]Cycle times &amp; prices'!#REF!</definedName>
    <definedName name="ScopeD">'Cycle times &amp; prices'!#REF!</definedName>
    <definedName name="SCPT_PCPT_swap" localSheetId="0">'[1]Cycle times &amp; prices'!#REF!</definedName>
    <definedName name="SCPT_PCPT_swap">'Cycle times &amp; prices'!#REF!</definedName>
    <definedName name="SurveyEndDate_DH">'[1]Cycle times &amp; prices'!$L$49</definedName>
    <definedName name="SurveyEndDate_LOT1">'Cycle times &amp; prices'!$K$31</definedName>
    <definedName name="SurveyEndDate_PartA" localSheetId="0">'[1]Cycle times &amp; prices'!#REF!</definedName>
    <definedName name="SurveyEndDate_PartA">'Cycle times &amp; prices'!$K$28</definedName>
    <definedName name="SurveyEndDate_PartB">'[1]Cycle times &amp; prices'!#REF!</definedName>
    <definedName name="SurveyEndDate_PartC">'[1]Cycle times &amp; prices'!#REF!</definedName>
    <definedName name="SurveyEndDate_PartD">'[1]Cycle times &amp; prices'!#REF!</definedName>
    <definedName name="SurveyEndDate_Seabed" localSheetId="0">'[1]Cycle times &amp; prices'!#REF!</definedName>
    <definedName name="SurveyEndDate_Seabed">'Cycle times &amp; prices'!$K$31</definedName>
    <definedName name="Target_DT" localSheetId="0">'[1]Cycle times &amp; prices'!#REF!</definedName>
    <definedName name="Target_DT">'Cycle times &amp; prices'!#REF!</definedName>
    <definedName name="Target_PCPT" localSheetId="0">'[1]Cycle times &amp; prices'!#REF!</definedName>
    <definedName name="Target_PCPT">'Cycle times &amp; prices'!$G$8</definedName>
    <definedName name="Target_PS">'Cycle times &amp; prices'!#REF!</definedName>
    <definedName name="Target_SCPT" localSheetId="0">'[1]Cycle times &amp; prices'!#REF!</definedName>
    <definedName name="Target_SCPT">'Cycle times &amp; prices'!$G$9</definedName>
    <definedName name="Target_TC" localSheetId="0">'[1]Cycle times &amp; prices'!#REF!</definedName>
    <definedName name="Target_TC">'Cycle times &amp; prices'!#REF!</definedName>
    <definedName name="Target_VC" localSheetId="0">'[1]Cycle times &amp; prices'!#REF!</definedName>
    <definedName name="Target_VC">'Cycle times &amp; prices'!#REF!</definedName>
    <definedName name="targetav_SCPT" localSheetId="0">'[1]Cycle times &amp; prices'!#REF!</definedName>
    <definedName name="targetav_SCPT">'Cycle times &amp; prices'!#REF!</definedName>
    <definedName name="Targetmin_BH" localSheetId="0">'[1]Cycle times &amp; prices'!#REF!</definedName>
    <definedName name="Targetmin_BH">'Cycle times &amp; prices'!#REF!</definedName>
    <definedName name="Targetmin_PCPT" localSheetId="0">'[1]Cycle times &amp; prices'!#REF!</definedName>
    <definedName name="Targetmin_PCPT">'Cycle times &amp; prices'!#REF!</definedName>
    <definedName name="Use_VesselA" localSheetId="0">'[1]Cycle times &amp; prices'!#REF!</definedName>
    <definedName name="Use_VesselA">'Cycle times &amp; prices'!#REF!</definedName>
    <definedName name="Use_VesselB" localSheetId="0">'[1]Cycle times &amp; prices'!#REF!</definedName>
    <definedName name="Use_VesselB">'Cycle times &amp; prices'!#REF!</definedName>
    <definedName name="Use_VesselC" localSheetId="0">'[1]Cycle times &amp; prices'!#REF!</definedName>
    <definedName name="Use_VesselC">'Cycle times &amp; prices'!#REF!</definedName>
    <definedName name="Use_VesselD" localSheetId="0">'[1]Cycle times &amp; prices'!#REF!</definedName>
    <definedName name="Use_VesselD">'Cycle times &amp; prices'!#REF!</definedName>
    <definedName name="VCbyGroup" localSheetId="0">'[1]Cycle times &amp; prices'!#REF!</definedName>
    <definedName name="VCbyGroup">'Cycle times &amp; prices'!#REF!</definedName>
    <definedName name="VesselA">'Cycle times &amp; prices'!#REF!</definedName>
    <definedName name="VesselB" localSheetId="0">'[1]Cycle times &amp; prices'!#REF!</definedName>
    <definedName name="VesselB">'Cycle times &amp; prices'!#REF!</definedName>
    <definedName name="VesselC">'Cycle times &amp; prices'!#REF!</definedName>
    <definedName name="VesselD">'Cycle times &amp; prices'!#REF!</definedName>
    <definedName name="Vw_A" localSheetId="0">'[1]Cycle times &amp; prices'!$J$20</definedName>
    <definedName name="Vw_A">'Cycle times &amp; prices'!#REF!</definedName>
    <definedName name="Vw_B" localSheetId="0">'[1]Cycle times &amp; prices'!$J$21</definedName>
    <definedName name="Vw_B">'Cycle times &amp; prices'!#REF!</definedName>
    <definedName name="Vw_C" localSheetId="0">'[1]Cycle times &amp; prices'!$J$22</definedName>
    <definedName name="Vw_C">'Cycle times &amp; prices'!#REF!</definedName>
    <definedName name="Vw_D" localSheetId="0">'[1]Cycle times &amp; prices'!$J$23</definedName>
    <definedName name="Vw_D">'Cycle times &amp; prices'!#REF!</definedName>
    <definedName name="Vw_Range" localSheetId="0">'[1]Cycle times &amp; prices'!#REF!</definedName>
    <definedName name="Vw_Range">'Cycle times &amp; prices'!#REF!</definedName>
    <definedName name="WFS_Area" localSheetId="0">'[1]Cycle times &amp; prices'!#REF!</definedName>
    <definedName name="WFS_Area">'Cycle times &amp; prices'!$C$8</definedName>
    <definedName name="Workability_VesselA">'Cycle times &amp; prices'!#REF!</definedName>
    <definedName name="Workability_VesselB" localSheetId="0">'[1]Cycle times &amp; prices'!#REF!</definedName>
    <definedName name="Workability_VesselB">'Cycle times &amp; prices'!#REF!</definedName>
    <definedName name="Workability_VesselC">'Cycle times &amp; prices'!#REF!</definedName>
    <definedName name="Workability_VesselD">'Cycle times &amp; prices'!#REF!</definedName>
    <definedName name="WoW_fmax" localSheetId="0">'[1]Cycle times &amp; prices'!#REF!</definedName>
    <definedName name="WoW_fmax">'Cycle times &amp; prices'!#REF!</definedName>
    <definedName name="WoW_fmin" localSheetId="0">'[1]Cycle times &amp; prices'!#REF!</definedName>
    <definedName name="WoW_fmin">'Cycle times &amp; prices'!#REF!</definedName>
    <definedName name="WoW_VesselA_Det_by_Cont">'[1]Cycle times &amp; prices'!#REF!</definedName>
    <definedName name="WoW_VesselB_Det_by_Cont">'[1]Cycle times &amp; prices'!#REF!</definedName>
    <definedName name="WoWA" localSheetId="0">'[1]WDT Calculation'!$H$5</definedName>
    <definedName name="WoWA">#REF!</definedName>
    <definedName name="WoWB" localSheetId="0">'[1]WDT Calculation'!#REF!</definedName>
    <definedName name="WoWB">#REF!</definedName>
    <definedName name="WoWC">#REF!</definedName>
    <definedName name="WoWD" localSheetId="0">'[1]WDT Calculation'!#REF!</definedName>
    <definedName name="WoWD">#REF!</definedName>
    <definedName name="Ww_A" localSheetId="0">'[1]Cycle times &amp; prices'!$K$20</definedName>
    <definedName name="Ww_A">'Cycle times &amp; prices'!#REF!</definedName>
    <definedName name="Ww_B" localSheetId="0">'[1]Cycle times &amp; prices'!$K$21</definedName>
    <definedName name="Ww_B">'Cycle times &amp; prices'!#REF!</definedName>
    <definedName name="Ww_C" localSheetId="0">'[1]Cycle times &amp; prices'!$K$22</definedName>
    <definedName name="Ww_C">'Cycle times &amp; prices'!#REF!</definedName>
    <definedName name="Ww_D" localSheetId="0">'[1]Cycle times &amp; prices'!$K$23</definedName>
    <definedName name="Ww_D">'Cycle times &amp; prices'!#REF!</definedName>
    <definedName name="Ww_Range" localSheetId="0">'[1]Cycle times &amp; prices'!#REF!</definedName>
    <definedName name="Ww_Range">'Cycle times &amp; prices'!#REF!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3" i="5" l="1"/>
  <c r="J52" i="5"/>
  <c r="J51" i="5"/>
  <c r="D66" i="5"/>
  <c r="J66" i="5"/>
  <c r="K17" i="5"/>
  <c r="K19" i="5" s="1"/>
  <c r="K20" i="5" s="1"/>
  <c r="K21" i="5" s="1"/>
  <c r="K22" i="5" s="1"/>
  <c r="K38" i="5"/>
  <c r="K39" i="5" s="1"/>
  <c r="K40" i="5" s="1"/>
  <c r="K41" i="5" s="1"/>
  <c r="K42" i="5" s="1"/>
  <c r="D43" i="5"/>
  <c r="K26" i="5"/>
  <c r="J68" i="5"/>
  <c r="J61" i="5"/>
  <c r="J59" i="5"/>
  <c r="K59" i="5" s="1"/>
  <c r="J57" i="5"/>
  <c r="K54" i="5"/>
  <c r="D42" i="5"/>
  <c r="D41" i="5"/>
  <c r="K43" i="5" l="1"/>
  <c r="J44" i="5" s="1"/>
  <c r="K64" i="5"/>
  <c r="D49" i="5"/>
  <c r="K49" i="5"/>
  <c r="K27" i="5" l="1"/>
  <c r="K28" i="5" s="1"/>
  <c r="K51" i="5" l="1"/>
  <c r="K52" i="5" l="1"/>
  <c r="K53" i="5" l="1"/>
  <c r="K58" i="5" l="1"/>
  <c r="K57" i="5"/>
  <c r="K68" i="5" l="1"/>
  <c r="K63" i="5"/>
  <c r="K61" i="5"/>
  <c r="K31" i="5" l="1"/>
  <c r="K32" i="5" l="1"/>
  <c r="K66" i="5"/>
  <c r="K74" i="5" l="1"/>
  <c r="K73" i="5"/>
  <c r="K75" i="5" s="1"/>
  <c r="K33" i="5"/>
  <c r="K34" i="5" s="1"/>
  <c r="K35" i="5" s="1"/>
  <c r="K36" i="5" s="1"/>
  <c r="J79" i="5" l="1"/>
  <c r="J80" i="5" s="1"/>
  <c r="F75"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tc={7FDF0939-A29F-4685-B50F-8E73A5FCF1D5}</author>
  </authors>
  <commentList>
    <comment ref="I9" authorId="0" shapeId="0" xr:uid="{7FDF0939-A29F-4685-B50F-8E73A5FCF1D5}">
      <text>
        <t>[Opmerkingenthread]
U kunt deze opmerkingenthread lezen in uw versie van Excel. Eventuele wijzigingen aan de thread gaan echter verloren als het bestand wordt geopend in een nieuwere versie van Excel. Meer informatie: https://go.microsoft.com/fwlink/?linkid=870924
Opmerking:
    Depends on TNO outcome</t>
      </text>
    </comment>
  </commentList>
</comments>
</file>

<file path=xl/sharedStrings.xml><?xml version="1.0" encoding="utf-8"?>
<sst xmlns="http://schemas.openxmlformats.org/spreadsheetml/2006/main" count="178" uniqueCount="149">
  <si>
    <t>Revision log</t>
  </si>
  <si>
    <t xml:space="preserve">Annex 4a </t>
  </si>
  <si>
    <t>The main/ relevant updates related to a new revision are listed below. Minor editorial updates are not listed below.</t>
  </si>
  <si>
    <t>The line or cell numbers refer to this revision, they could differ from a previous revision due to addition or removal of lines</t>
  </si>
  <si>
    <t>Revision</t>
  </si>
  <si>
    <t>Date</t>
  </si>
  <si>
    <t>Tab</t>
  </si>
  <si>
    <t>Explanation</t>
  </si>
  <si>
    <t>Cycle times and prices benthic survey Doordewind</t>
  </si>
  <si>
    <t>Project:</t>
  </si>
  <si>
    <t>Benthic Survey - Doordewind Wind Farm Zone</t>
  </si>
  <si>
    <t>Tenderer:</t>
  </si>
  <si>
    <t>Originator:</t>
  </si>
  <si>
    <t>I. Doordewind Wind Farm Zone Geotechnical Investigation Area and Number of Tests</t>
  </si>
  <si>
    <t xml:space="preserve">Offshore Scope </t>
  </si>
  <si>
    <t>Total Number</t>
  </si>
  <si>
    <t>Short name</t>
  </si>
  <si>
    <t>Seabed samples</t>
  </si>
  <si>
    <t>GS</t>
  </si>
  <si>
    <t>Visual inspection</t>
  </si>
  <si>
    <t>VI</t>
  </si>
  <si>
    <t>eDNA water sampling</t>
  </si>
  <si>
    <t>II. Planning Survey (excluding weather)</t>
  </si>
  <si>
    <t>Unit</t>
  </si>
  <si>
    <t>Cycle</t>
  </si>
  <si>
    <t>Qty</t>
  </si>
  <si>
    <t>Total (days)</t>
  </si>
  <si>
    <t>(end) date</t>
  </si>
  <si>
    <t>Key dates</t>
  </si>
  <si>
    <t>COMMENCEMENT DATE WORK set by CLIENT</t>
  </si>
  <si>
    <t>Preparation</t>
  </si>
  <si>
    <t>2a</t>
  </si>
  <si>
    <r>
      <t>1</t>
    </r>
    <r>
      <rPr>
        <vertAlign val="superscript"/>
        <sz val="10"/>
        <color theme="1"/>
        <rFont val="Calibri"/>
        <family val="2"/>
      </rPr>
      <t>st</t>
    </r>
    <r>
      <rPr>
        <sz val="10"/>
        <color theme="1"/>
        <rFont val="Calibri"/>
        <family val="2"/>
      </rPr>
      <t xml:space="preserve"> revision of project documentation (PQP, PEP) = Contract award date</t>
    </r>
  </si>
  <si>
    <t>2b</t>
  </si>
  <si>
    <r>
      <t>CLIENT Review 1</t>
    </r>
    <r>
      <rPr>
        <vertAlign val="superscript"/>
        <sz val="10"/>
        <color theme="1"/>
        <rFont val="Calibri"/>
        <family val="2"/>
      </rPr>
      <t>st</t>
    </r>
    <r>
      <rPr>
        <sz val="10"/>
        <color theme="1"/>
        <rFont val="Calibri"/>
        <family val="2"/>
      </rPr>
      <t xml:space="preserve"> revision project documentation (PQP, PEP)</t>
    </r>
  </si>
  <si>
    <t>days</t>
  </si>
  <si>
    <t>2c</t>
  </si>
  <si>
    <t>2nd revision of project documentation  (PQP, PEP)</t>
  </si>
  <si>
    <t>2d</t>
  </si>
  <si>
    <t>CLIENT Review 2nd revision project documentation  (PQP, PEP)</t>
  </si>
  <si>
    <t>2e</t>
  </si>
  <si>
    <t>Finalise project documentation (incl additional revisions/review rounds and ALARP clearance)</t>
  </si>
  <si>
    <t>2f</t>
  </si>
  <si>
    <t>Days between finalization project documentation and start mobilization ( before 3a)</t>
  </si>
  <si>
    <t>Field work</t>
  </si>
  <si>
    <t>3a</t>
  </si>
  <si>
    <r>
      <t xml:space="preserve">CONTRACTOR's Expected start of Mobilisation  </t>
    </r>
    <r>
      <rPr>
        <b/>
        <sz val="10"/>
        <color theme="1"/>
        <rFont val="Calibri"/>
        <family val="2"/>
      </rPr>
      <t>(between CLIENT approval of project documentation and latest date)</t>
    </r>
  </si>
  <si>
    <t>latest</t>
  </si>
  <si>
    <t xml:space="preserve">Fill in date; INVALID IF COLOURED RED: </t>
  </si>
  <si>
    <t>3b</t>
  </si>
  <si>
    <t>Mobilisation, including transit to site, testing and set up; MIN: 2 days / MAX: 14 days</t>
  </si>
  <si>
    <t>3c</t>
  </si>
  <si>
    <t>Total duration survey | Offshore completion date excluding WAITING ON WEATHER</t>
  </si>
  <si>
    <t>3d</t>
  </si>
  <si>
    <t>Offshore completion date | Including WAITING ON WEATHER calculated by CONTRACTOR (J66)</t>
  </si>
  <si>
    <t xml:space="preserve">Fill in days </t>
  </si>
  <si>
    <t>Explanation for difference between WOW calculated by CLIENT and WOW according to TENDERER.</t>
  </si>
  <si>
    <t>Data Processing and report</t>
  </si>
  <si>
    <t>4a</t>
  </si>
  <si>
    <t xml:space="preserve">OFFSHORE COMPLETION DATE   (including WAITING ON WEATHER) </t>
  </si>
  <si>
    <t>4b</t>
  </si>
  <si>
    <t>Delivery of 1st version "Benthic Survey Operations Field Report" (days after OFFSHORE COMPLETION DATE) (days after 4a)</t>
  </si>
  <si>
    <t>4c</t>
  </si>
  <si>
    <t>CLIENT review of 1st revision "Benthic Survey Operations Field Report"</t>
  </si>
  <si>
    <t>4d</t>
  </si>
  <si>
    <t>Delivery of Final Version of "Benthic Survey Operations Field Report"</t>
  </si>
  <si>
    <t>4e</t>
  </si>
  <si>
    <t>CLIENT Review of Final Version of "Benthic Survey Operations Field Report"</t>
  </si>
  <si>
    <t>4f</t>
  </si>
  <si>
    <t>Acceptance of Final Version of "Benthic Survey Operations Field Report"</t>
  </si>
  <si>
    <t>4g</t>
  </si>
  <si>
    <t>Delivery of 1st Version "Environmental baseline report" including draft data package</t>
  </si>
  <si>
    <t>4h</t>
  </si>
  <si>
    <t>CLIENT review of 1st Version "Environmental baseline report"</t>
  </si>
  <si>
    <t>4i</t>
  </si>
  <si>
    <t>Delivery of 2nd Version "Environmental baseline report" including all lab test results</t>
  </si>
  <si>
    <t>4j</t>
  </si>
  <si>
    <t>CLIENT review of 2nd Version "Environmental baseline report"</t>
  </si>
  <si>
    <t>4k</t>
  </si>
  <si>
    <t>4l</t>
  </si>
  <si>
    <t>4m</t>
  </si>
  <si>
    <t xml:space="preserve">Calculated date; INVALID IF COLOURED RED: </t>
  </si>
  <si>
    <t>Total time from start of contract till reporting end date</t>
  </si>
  <si>
    <t>IV. Rates Geotechnical Site Survey - DDW IA</t>
  </si>
  <si>
    <t>ITEM</t>
  </si>
  <si>
    <t>Unit Rate</t>
  </si>
  <si>
    <t>Price</t>
  </si>
  <si>
    <t>Mobilisation/demobilisation of vessel(s), survey equipment and personnel to site</t>
  </si>
  <si>
    <t>1.1</t>
  </si>
  <si>
    <t>Lump sum</t>
  </si>
  <si>
    <t>Survey Operations incl transit from and to site excluding WOW</t>
  </si>
  <si>
    <t>2.1</t>
  </si>
  <si>
    <t>Offshore benthic sample</t>
  </si>
  <si>
    <t>/sample</t>
  </si>
  <si>
    <t>2.2</t>
  </si>
  <si>
    <t>Offshore eDNA sample</t>
  </si>
  <si>
    <t>2.3</t>
  </si>
  <si>
    <t>Visual seabed survey</t>
  </si>
  <si>
    <t>/location</t>
  </si>
  <si>
    <t>2.4</t>
  </si>
  <si>
    <t>Re-try eDNA or benthic sample on CLIENT request (outside of retest requirements from SoW)</t>
  </si>
  <si>
    <t>Lab Testing</t>
  </si>
  <si>
    <t>Lab tests on the grab samples</t>
  </si>
  <si>
    <t>3.1</t>
  </si>
  <si>
    <t>Particle size analysis (including fines)</t>
  </si>
  <si>
    <t>/test</t>
  </si>
  <si>
    <t>3.2</t>
  </si>
  <si>
    <t>Chemical testing (As, Cd, Cr, Cu, Hg, Ni, Pb, Zn, PAH, TOC)</t>
  </si>
  <si>
    <t>/set of tests</t>
  </si>
  <si>
    <t>3.3</t>
  </si>
  <si>
    <t>Macrofauna</t>
  </si>
  <si>
    <t>Lab tests on the eDNA water samples</t>
  </si>
  <si>
    <t>3.4</t>
  </si>
  <si>
    <t>eDNA analysis</t>
  </si>
  <si>
    <t>Reporting</t>
  </si>
  <si>
    <t>4.1</t>
  </si>
  <si>
    <t>Benthic Survey Operations Field Report</t>
  </si>
  <si>
    <t>4.2</t>
  </si>
  <si>
    <t>Environmental baseline report</t>
  </si>
  <si>
    <t>Waiting on Weather</t>
  </si>
  <si>
    <t>5.1</t>
  </si>
  <si>
    <t>/day</t>
  </si>
  <si>
    <t>Other</t>
  </si>
  <si>
    <t>6.1</t>
  </si>
  <si>
    <t>Any activities required for the purpose of seabed clearance measures in accordance with CS-OOO regulations  for seabed sampling locations</t>
  </si>
  <si>
    <t>V. INPUT FOR ASSESSMENT OF THE OFFER</t>
  </si>
  <si>
    <t>INPUT FOR ASSESSMENT OF THE PRICE CRITERION - Fixed prices/rates</t>
  </si>
  <si>
    <t>Price for executing the survey including WAITING ON WEATHER</t>
  </si>
  <si>
    <t>Survey works</t>
  </si>
  <si>
    <t>Allowance for WOW</t>
  </si>
  <si>
    <t>TOTAL</t>
  </si>
  <si>
    <t>Max. number of points that can be awarded</t>
  </si>
  <si>
    <t>Minimum Price (determined by CLIENT)</t>
  </si>
  <si>
    <t>Maximum Price (determined by CLIENT)</t>
  </si>
  <si>
    <t>Points gained for the TOTAL  PRICE proposed:</t>
  </si>
  <si>
    <t>Points</t>
  </si>
  <si>
    <t>TOTAL POINTS GAINED BY TENDERER</t>
  </si>
  <si>
    <t>VI. ADDITIONAL EXPLANATORY NOTES</t>
  </si>
  <si>
    <t xml:space="preserve">IN CASE A CELL`OR TEXT FILLED IN BY BIDDER IN THIS ANNEX 4a IS COLORED RED AS SHOWN IN THIS CELL THE PROPOSAL IS NOT VALID. </t>
  </si>
  <si>
    <r>
      <t xml:space="preserve">All numbers indicated in </t>
    </r>
    <r>
      <rPr>
        <b/>
        <sz val="11"/>
        <color rgb="FF00B050"/>
        <rFont val="Calibri"/>
        <family val="2"/>
        <scheme val="minor"/>
      </rPr>
      <t>green</t>
    </r>
    <r>
      <rPr>
        <sz val="11"/>
        <rFont val="Calibri"/>
        <family val="2"/>
        <scheme val="minor"/>
      </rPr>
      <t xml:space="preserve"> are starting points set by CLIENT and should not be changed by TENDERER.</t>
    </r>
  </si>
  <si>
    <r>
      <t xml:space="preserve">All yellow cells are to be filled in by TENDERER and will form part of the </t>
    </r>
    <r>
      <rPr>
        <b/>
        <sz val="11"/>
        <rFont val="Calibri"/>
        <family val="2"/>
        <scheme val="minor"/>
      </rPr>
      <t>PRICING SCHEDULE / CONTRACT PRICE</t>
    </r>
    <r>
      <rPr>
        <sz val="11"/>
        <rFont val="Calibri"/>
        <family val="2"/>
        <scheme val="minor"/>
      </rPr>
      <t xml:space="preserve"> as included in </t>
    </r>
    <r>
      <rPr>
        <b/>
        <sz val="11"/>
        <rFont val="Calibri"/>
        <family val="2"/>
        <scheme val="minor"/>
      </rPr>
      <t>Annex 6 - Contract Section III (Remuneration)</t>
    </r>
    <r>
      <rPr>
        <sz val="11"/>
        <rFont val="Calibri"/>
        <family val="2"/>
        <scheme val="minor"/>
      </rPr>
      <t xml:space="preserve">, and/or </t>
    </r>
    <r>
      <rPr>
        <b/>
        <sz val="11"/>
        <rFont val="Calibri"/>
        <family val="2"/>
        <scheme val="minor"/>
      </rPr>
      <t>KEY DATES</t>
    </r>
    <r>
      <rPr>
        <sz val="11"/>
        <rFont val="Calibri"/>
        <family val="2"/>
        <scheme val="minor"/>
      </rPr>
      <t xml:space="preserve"> as included in </t>
    </r>
    <r>
      <rPr>
        <b/>
        <sz val="11"/>
        <rFont val="Calibri"/>
        <family val="2"/>
        <scheme val="minor"/>
      </rPr>
      <t>Annex 6 - Contract Section IV (Scope of Work)</t>
    </r>
    <r>
      <rPr>
        <sz val="11"/>
        <rFont val="Calibri"/>
        <family val="2"/>
        <scheme val="minor"/>
      </rPr>
      <t xml:space="preserve">. All quantities will be used for assessment purposes and will also be the basis for determining the final CONTRACT PRICE and KEY DATES for these activities to be carried out under the CONTRACT. 
IN CASE THE </t>
    </r>
    <r>
      <rPr>
        <sz val="11"/>
        <color rgb="FF0000FF"/>
        <rFont val="Calibri"/>
        <family val="2"/>
        <scheme val="minor"/>
      </rPr>
      <t>BLUE</t>
    </r>
    <r>
      <rPr>
        <sz val="11"/>
        <rFont val="Calibri"/>
        <family val="2"/>
        <scheme val="minor"/>
      </rPr>
      <t xml:space="preserve"> TEXT TURNS </t>
    </r>
    <r>
      <rPr>
        <b/>
        <sz val="11"/>
        <color rgb="FFFF0000"/>
        <rFont val="Calibri"/>
        <family val="2"/>
        <scheme val="minor"/>
      </rPr>
      <t>RED</t>
    </r>
    <r>
      <rPr>
        <sz val="11"/>
        <rFont val="Calibri"/>
        <family val="2"/>
        <scheme val="minor"/>
      </rPr>
      <t>, THIS MEANS THAT TENDERER ENTERED A VALUE OUTSIDE THE ALLOWABLE RANGES. 
This colour coding is for convenience only; the TENDERER is responsible for ensuring that the correct values are submitted by the TENDERER.</t>
    </r>
  </si>
  <si>
    <r>
      <t xml:space="preserve">TENDERER pricing shall be based on the vessel supplied in Annex 3 and the PEP. Change of vessel after approval of the CLIENT shall not affect the price set in this Annex 4.
TENDERER may carry out the surveys with the amount of vessels it deems necessary and there is no need to specify which vessel shall perform what scope.
The combination of survey equipment items to be run from the vessels shall be compliant with the </t>
    </r>
    <r>
      <rPr>
        <b/>
        <sz val="11"/>
        <color rgb="FF000000"/>
        <rFont val="Calibri"/>
        <family val="2"/>
        <scheme val="minor"/>
      </rPr>
      <t xml:space="preserve">Annex 6 - Contract Section IV (Scope of Work)
</t>
    </r>
    <r>
      <rPr>
        <sz val="11"/>
        <color rgb="FF000000"/>
        <rFont val="Calibri"/>
        <family val="2"/>
        <scheme val="minor"/>
      </rPr>
      <t xml:space="preserve">At CONTRACT award, the values specified in this Annex 4 shall be taken over in </t>
    </r>
    <r>
      <rPr>
        <b/>
        <sz val="11"/>
        <color rgb="FF000000"/>
        <rFont val="Calibri"/>
        <family val="2"/>
        <scheme val="minor"/>
      </rPr>
      <t>Annex 6 - Contract Section III (Remuneration)</t>
    </r>
  </si>
  <si>
    <t>TENDERER may propose multiple vessels including equipment for the execution of the survey works. The overall limiting operational conditions will need to be specified by TENDERER for the whole proposed fleet, including equipment. CLIENT will only use the given vessel characteristics to prepare a comparative adverse weather calculation based on the average of all vessels. This calculation will only be used by CLIENT for reference and as cross-check of TENDERER's proposed WAITING ON WEATHER. TENDERER shall specify the number of WAITING ON WEATHER days to be included and if this deviates significantly from the calculated value, an explanation shall be provided as part of the tender submission.
These days will be taken as the WAITING ON WEATHER ALLOWANCE DAYS in Annex 6 - Contract Section IIIa (Remuneration)
The values in this section will ONLY be used by CLIENT to calculate weather downtime compensation when (a part of) the fleet is not able to work due to weather.
In case of reported waiting on weather of (part of ) the fleet, the individual vessel characteristics on workability will be used to calculate any possible compensation for this waiting on weather.</t>
  </si>
  <si>
    <r>
      <t xml:space="preserve">TENDERER shall specify the cycle times for executing the works.
Key dates are set by the CLIENT due to schedule requirements.  At CONTRACT award these dates will be taken over in </t>
    </r>
    <r>
      <rPr>
        <b/>
        <sz val="11"/>
        <color theme="1"/>
        <rFont val="Calibri"/>
        <family val="2"/>
        <scheme val="minor"/>
      </rPr>
      <t>Annex 6 - Contract Section IV (Scope of Work) / Table 1</t>
    </r>
    <r>
      <rPr>
        <sz val="11"/>
        <color theme="1"/>
        <rFont val="Calibri"/>
        <family val="2"/>
        <scheme val="minor"/>
      </rPr>
      <t xml:space="preserve">
Please note that</t>
    </r>
    <r>
      <rPr>
        <b/>
        <sz val="11"/>
        <color theme="1"/>
        <rFont val="Calibri"/>
        <family val="2"/>
        <scheme val="minor"/>
      </rPr>
      <t xml:space="preserve"> </t>
    </r>
    <r>
      <rPr>
        <b/>
        <u/>
        <sz val="11"/>
        <color theme="1"/>
        <rFont val="Calibri"/>
        <family val="2"/>
        <scheme val="minor"/>
      </rPr>
      <t>Liquidated Damages/ mala</t>
    </r>
    <r>
      <rPr>
        <b/>
        <sz val="11"/>
        <color theme="1"/>
        <rFont val="Calibri"/>
        <family val="2"/>
        <scheme val="minor"/>
      </rPr>
      <t xml:space="preserve"> </t>
    </r>
    <r>
      <rPr>
        <sz val="11"/>
        <color theme="1"/>
        <rFont val="Calibri"/>
        <family val="2"/>
        <scheme val="minor"/>
      </rPr>
      <t xml:space="preserve">become applicable in case CONTRACTOR fails to meet Key Dates as per </t>
    </r>
    <r>
      <rPr>
        <b/>
        <sz val="11"/>
        <color theme="1"/>
        <rFont val="Calibri"/>
        <family val="2"/>
        <scheme val="minor"/>
      </rPr>
      <t>Annex 6 - Contract Section III (Remuneration)</t>
    </r>
    <r>
      <rPr>
        <sz val="11"/>
        <color theme="1"/>
        <rFont val="Calibri"/>
        <family val="2"/>
        <scheme val="minor"/>
      </rPr>
      <t>, Chapter 5 (Bonus and malus)</t>
    </r>
  </si>
  <si>
    <t>All costs associated with extra work caused by unforeseen circumstances e.g. mechanical breakdowns, re-positioning, bump-overs, following equipment failure etc. are not chargeable under the operational or weather standby rates and are assumed to be considered in the total project execution duration and price.</t>
  </si>
  <si>
    <t>Lump sum for activities related to dissemination of results (item 6.8) shall be paid upon completion of the webinar and Project Site Description, in accordance with Annex 6 - Contract Section IIIa (Remuneration)</t>
  </si>
  <si>
    <r>
      <t xml:space="preserve">TENDERER shall specify the allowance for WAITING ON WEATHER for the Lumpsum including weather. This </t>
    </r>
    <r>
      <rPr>
        <b/>
        <sz val="11"/>
        <color theme="1"/>
        <rFont val="Calibri"/>
        <family val="2"/>
        <scheme val="minor"/>
      </rPr>
      <t>WAITING ON WEATHER ALLOWANCE</t>
    </r>
    <r>
      <rPr>
        <sz val="11"/>
        <color theme="1"/>
        <rFont val="Calibri"/>
        <family val="2"/>
        <scheme val="minor"/>
      </rPr>
      <t xml:space="preserve"> shall cover all WEATHER DOWNTIME that could be encountered during the execution of the works.
</t>
    </r>
    <r>
      <rPr>
        <b/>
        <sz val="11"/>
        <color theme="1"/>
        <rFont val="Calibri"/>
        <family val="2"/>
        <scheme val="minor"/>
      </rPr>
      <t>At Contract award the values specified in Annex 4 shall be taken over in Annex 6 - Contract Section III (Remuneration)</t>
    </r>
  </si>
  <si>
    <t xml:space="preserve">The TENDERER gains points when able to complete the works below the set maximum price. The number of points that are awarded is determined through linear interpolation between the minimum and maximum price. </t>
  </si>
  <si>
    <r>
      <t xml:space="preserve">The weather downtime days as specified by the TENDERER are </t>
    </r>
    <r>
      <rPr>
        <u/>
        <sz val="11"/>
        <color theme="1"/>
        <rFont val="Calibri"/>
        <family val="2"/>
        <scheme val="minor"/>
      </rPr>
      <t>included</t>
    </r>
    <r>
      <rPr>
        <sz val="11"/>
        <color theme="1"/>
        <rFont val="Calibri"/>
        <family val="2"/>
        <scheme val="minor"/>
      </rPr>
      <t xml:space="preserve"> in the calculation of the OFFSHORE COMPLETION DATES and the consequential reporting and deliverable milestones as set by CLIENT.
</t>
    </r>
    <r>
      <rPr>
        <b/>
        <sz val="11"/>
        <color rgb="FFFF0000"/>
        <rFont val="Calibri"/>
        <family val="2"/>
        <scheme val="minor"/>
      </rPr>
      <t>IN CASE THIS DATE IS LATER THAN THE ULTIMATE DUE DATE SET BY THE CLIENT THIS CELL IS COLORED RED. THIS MEANS THE PROPOSAL NOT VALID!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</si>
</sst>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 &quot;€&quot;\ * #,##0_ ;_ &quot;€&quot;\ * \-#,##0_ ;_ &quot;€&quot;\ * &quot;-&quot;_ ;_ @_ "/>
    <numFmt numFmtId="44" formatCode="_ &quot;€&quot;\ * #,##0.00_ ;_ &quot;€&quot;\ * \-#,##0.00_ ;_ &quot;€&quot;\ * &quot;-&quot;??_ ;_ @_ "/>
    <numFmt numFmtId="43" formatCode="_ * #,##0.00_ ;_ * \-#,##0.00_ ;_ * &quot;-&quot;??_ ;_ @_ "/>
    <numFmt numFmtId="164" formatCode="0.0"/>
    <numFmt numFmtId="165" formatCode="General_)"/>
    <numFmt numFmtId="166" formatCode="_ &quot;€&quot;\ * #,##0_ ;_ &quot;€&quot;\ * \-#,##0_ ;_ &quot;€&quot;\ * &quot;-&quot;??_ ;_ @_ "/>
  </numFmts>
  <fonts count="55" x14ac:knownFonts="1">
    <font>
      <sz val="11"/>
      <color theme="1"/>
      <name val="Calibri"/>
      <family val="2"/>
      <scheme val="minor"/>
    </font>
    <font>
      <sz val="10"/>
      <color theme="1"/>
      <name val="Calibri"/>
      <family val="2"/>
    </font>
    <font>
      <sz val="11"/>
      <color theme="1"/>
      <name val="Calibri"/>
      <family val="2"/>
      <scheme val="minor"/>
    </font>
    <font>
      <sz val="10"/>
      <color theme="1"/>
      <name val="Calibri"/>
      <family val="2"/>
      <scheme val="minor"/>
    </font>
    <font>
      <sz val="11"/>
      <color theme="1"/>
      <name val="Calibri"/>
      <family val="2"/>
    </font>
    <font>
      <sz val="10"/>
      <name val="Calibri"/>
      <family val="2"/>
    </font>
    <font>
      <b/>
      <sz val="11"/>
      <color theme="1"/>
      <name val="Calibri"/>
      <family val="2"/>
    </font>
    <font>
      <b/>
      <sz val="10"/>
      <name val="Calibri"/>
      <family val="2"/>
    </font>
    <font>
      <b/>
      <sz val="10"/>
      <color theme="1"/>
      <name val="Calibri"/>
      <family val="2"/>
    </font>
    <font>
      <sz val="10"/>
      <color rgb="FF0000FF"/>
      <name val="Calibri"/>
      <family val="2"/>
    </font>
    <font>
      <vertAlign val="superscript"/>
      <sz val="10"/>
      <color theme="1"/>
      <name val="Calibri"/>
      <family val="2"/>
    </font>
    <font>
      <b/>
      <sz val="10"/>
      <color theme="1"/>
      <name val="Calibri"/>
      <family val="2"/>
      <scheme val="minor"/>
    </font>
    <font>
      <sz val="11"/>
      <color theme="0"/>
      <name val="Calibri"/>
      <family val="2"/>
    </font>
    <font>
      <b/>
      <sz val="11"/>
      <color theme="0"/>
      <name val="Calibri"/>
      <family val="2"/>
    </font>
    <font>
      <sz val="10"/>
      <name val="Calibri"/>
      <family val="2"/>
      <scheme val="minor"/>
    </font>
    <font>
      <sz val="11"/>
      <color rgb="FF0000FF"/>
      <name val="Calibri"/>
      <family val="2"/>
    </font>
    <font>
      <sz val="11"/>
      <name val="Calibri"/>
      <family val="2"/>
    </font>
    <font>
      <b/>
      <sz val="11"/>
      <name val="Calibri"/>
      <family val="2"/>
    </font>
    <font>
      <b/>
      <u val="double"/>
      <sz val="11"/>
      <name val="Calibri"/>
      <family val="2"/>
    </font>
    <font>
      <b/>
      <sz val="10"/>
      <color rgb="FF00B050"/>
      <name val="Calibri"/>
      <family val="2"/>
    </font>
    <font>
      <b/>
      <sz val="11"/>
      <color rgb="FF00B050"/>
      <name val="Calibri"/>
      <family val="2"/>
    </font>
    <font>
      <b/>
      <sz val="10"/>
      <color rgb="FF00B050"/>
      <name val="Calibri"/>
      <family val="2"/>
      <scheme val="minor"/>
    </font>
    <font>
      <b/>
      <sz val="14"/>
      <color theme="0"/>
      <name val="Calibri"/>
      <family val="2"/>
    </font>
    <font>
      <b/>
      <sz val="10"/>
      <color rgb="FF0000FF"/>
      <name val="Calibri"/>
      <family val="2"/>
    </font>
    <font>
      <b/>
      <sz val="11"/>
      <color theme="1"/>
      <name val="Calibri"/>
      <family val="2"/>
      <scheme val="minor"/>
    </font>
    <font>
      <b/>
      <sz val="11"/>
      <color rgb="FFFF0000"/>
      <name val="Calibri"/>
      <family val="2"/>
    </font>
    <font>
      <b/>
      <i/>
      <sz val="11"/>
      <color rgb="FF9C0006"/>
      <name val="Calibri"/>
      <family val="2"/>
    </font>
    <font>
      <b/>
      <i/>
      <sz val="11"/>
      <name val="Calibri"/>
      <family val="2"/>
    </font>
    <font>
      <sz val="10"/>
      <color theme="0" tint="-4.9989318521683403E-2"/>
      <name val="Calibri"/>
      <family val="2"/>
      <scheme val="minor"/>
    </font>
    <font>
      <b/>
      <sz val="10"/>
      <name val="Calibri"/>
      <family val="2"/>
      <scheme val="minor"/>
    </font>
    <font>
      <b/>
      <sz val="10"/>
      <color rgb="FF9C0006"/>
      <name val="Calibri"/>
      <family val="2"/>
      <scheme val="minor"/>
    </font>
    <font>
      <b/>
      <sz val="10"/>
      <color theme="0" tint="-4.9989318521683403E-2"/>
      <name val="Calibri"/>
      <family val="2"/>
    </font>
    <font>
      <sz val="8"/>
      <name val="Calibri"/>
      <family val="2"/>
      <scheme val="minor"/>
    </font>
    <font>
      <sz val="11"/>
      <name val="Calibri"/>
      <family val="2"/>
      <scheme val="minor"/>
    </font>
    <font>
      <b/>
      <u val="double"/>
      <sz val="11"/>
      <color rgb="FFFF00FF"/>
      <name val="Calibri"/>
      <family val="2"/>
    </font>
    <font>
      <sz val="11"/>
      <color rgb="FFFF00FF"/>
      <name val="Calibri"/>
      <family val="2"/>
    </font>
    <font>
      <b/>
      <sz val="10"/>
      <color rgb="FF0000FF"/>
      <name val="Calibri"/>
      <family val="2"/>
      <scheme val="minor"/>
    </font>
    <font>
      <b/>
      <i/>
      <sz val="10"/>
      <color rgb="FF9C0006"/>
      <name val="Calibri"/>
      <family val="2"/>
      <scheme val="minor"/>
    </font>
    <font>
      <b/>
      <i/>
      <sz val="10"/>
      <color rgb="FFC00000"/>
      <name val="Calibri"/>
      <family val="2"/>
      <scheme val="minor"/>
    </font>
    <font>
      <b/>
      <i/>
      <sz val="11"/>
      <color rgb="FF9C0006"/>
      <name val="Calibri"/>
      <family val="2"/>
      <scheme val="minor"/>
    </font>
    <font>
      <b/>
      <sz val="11"/>
      <color rgb="FF00B050"/>
      <name val="Calibri"/>
      <family val="2"/>
      <scheme val="minor"/>
    </font>
    <font>
      <sz val="11"/>
      <color rgb="FF0000FF"/>
      <name val="Calibri"/>
      <family val="2"/>
      <scheme val="minor"/>
    </font>
    <font>
      <b/>
      <sz val="11"/>
      <name val="Calibri"/>
      <family val="2"/>
      <scheme val="minor"/>
    </font>
    <font>
      <b/>
      <sz val="11"/>
      <color rgb="FFFF0000"/>
      <name val="Calibri"/>
      <family val="2"/>
      <scheme val="minor"/>
    </font>
    <font>
      <sz val="11"/>
      <color rgb="FF000000"/>
      <name val="Calibri"/>
      <family val="2"/>
      <scheme val="minor"/>
    </font>
    <font>
      <b/>
      <sz val="11"/>
      <color rgb="FF000000"/>
      <name val="Calibri"/>
      <family val="2"/>
      <scheme val="minor"/>
    </font>
    <font>
      <b/>
      <u/>
      <sz val="11"/>
      <color theme="1"/>
      <name val="Calibri"/>
      <family val="2"/>
      <scheme val="minor"/>
    </font>
    <font>
      <u/>
      <sz val="11"/>
      <color theme="1"/>
      <name val="Calibri"/>
      <family val="2"/>
      <scheme val="minor"/>
    </font>
    <font>
      <i/>
      <sz val="10"/>
      <color theme="1"/>
      <name val="Calibri"/>
      <family val="2"/>
      <scheme val="minor"/>
    </font>
    <font>
      <b/>
      <sz val="10"/>
      <color theme="0"/>
      <name val="Calibri"/>
      <family val="2"/>
    </font>
    <font>
      <b/>
      <sz val="10"/>
      <color rgb="FFFF0000"/>
      <name val="Calibri"/>
      <family val="2"/>
      <scheme val="minor"/>
    </font>
    <font>
      <sz val="10"/>
      <name val="Arial"/>
      <family val="2"/>
    </font>
    <font>
      <u/>
      <sz val="10"/>
      <color theme="10"/>
      <name val="Arial"/>
      <family val="2"/>
    </font>
    <font>
      <sz val="10"/>
      <color theme="1"/>
      <name val="Arial"/>
      <family val="2"/>
    </font>
    <font>
      <b/>
      <sz val="10"/>
      <color rgb="FF0070C0"/>
      <name val="Calibri"/>
      <family val="2"/>
    </font>
  </fonts>
  <fills count="15">
    <fill>
      <patternFill patternType="none"/>
    </fill>
    <fill>
      <patternFill patternType="gray125"/>
    </fill>
    <fill>
      <patternFill patternType="solid">
        <fgColor theme="4" tint="0.39997558519241921"/>
        <bgColor indexed="64"/>
      </patternFill>
    </fill>
    <fill>
      <patternFill patternType="solid">
        <fgColor theme="8" tint="-0.499984740745262"/>
        <bgColor indexed="64"/>
      </patternFill>
    </fill>
    <fill>
      <patternFill patternType="solid">
        <fgColor theme="4" tint="0.79998168889431442"/>
        <bgColor indexed="64"/>
      </patternFill>
    </fill>
    <fill>
      <patternFill patternType="solid">
        <fgColor theme="0"/>
        <bgColor indexed="64"/>
      </patternFill>
    </fill>
    <fill>
      <patternFill patternType="solid">
        <fgColor rgb="FF002060"/>
        <bgColor indexed="64"/>
      </patternFill>
    </fill>
    <fill>
      <patternFill patternType="solid">
        <fgColor theme="0" tint="-0.249977111117893"/>
        <bgColor indexed="64"/>
      </patternFill>
    </fill>
    <fill>
      <patternFill patternType="solid">
        <fgColor rgb="FFFFFF99"/>
        <bgColor indexed="64"/>
      </patternFill>
    </fill>
    <fill>
      <patternFill patternType="solid">
        <fgColor theme="0" tint="-4.9989318521683403E-2"/>
        <bgColor indexed="64"/>
      </patternFill>
    </fill>
    <fill>
      <patternFill patternType="solid">
        <fgColor rgb="FFFFC7CE"/>
        <bgColor indexed="64"/>
      </patternFill>
    </fill>
    <fill>
      <patternFill patternType="solid">
        <fgColor theme="0" tint="-0.34998626667073579"/>
        <bgColor indexed="64"/>
      </patternFill>
    </fill>
    <fill>
      <patternFill patternType="solid">
        <fgColor rgb="FFFFC000"/>
        <bgColor indexed="64"/>
      </patternFill>
    </fill>
    <fill>
      <patternFill patternType="solid">
        <fgColor rgb="FFFFFF00"/>
        <bgColor indexed="64"/>
      </patternFill>
    </fill>
    <fill>
      <patternFill patternType="solid">
        <fgColor theme="9" tint="0.79998168889431442"/>
        <bgColor indexed="64"/>
      </patternFill>
    </fill>
  </fills>
  <borders count="40">
    <border>
      <left/>
      <right/>
      <top/>
      <bottom/>
      <diagonal/>
    </border>
    <border>
      <left style="medium">
        <color indexed="64"/>
      </left>
      <right/>
      <top style="medium">
        <color indexed="64"/>
      </top>
      <bottom/>
      <diagonal/>
    </border>
    <border>
      <left/>
      <right/>
      <top style="medium">
        <color indexed="64"/>
      </top>
      <bottom/>
      <diagonal/>
    </border>
    <border>
      <left/>
      <right style="medium">
        <color auto="1"/>
      </right>
      <top style="medium">
        <color auto="1"/>
      </top>
      <bottom/>
      <diagonal/>
    </border>
    <border>
      <left/>
      <right style="medium">
        <color auto="1"/>
      </right>
      <top/>
      <bottom/>
      <diagonal/>
    </border>
    <border>
      <left/>
      <right style="thin">
        <color auto="1"/>
      </right>
      <top/>
      <bottom style="thin">
        <color auto="1"/>
      </bottom>
      <diagonal/>
    </border>
    <border>
      <left style="thin">
        <color auto="1"/>
      </left>
      <right/>
      <top/>
      <bottom style="thin">
        <color auto="1"/>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medium">
        <color auto="1"/>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s>
  <cellStyleXfs count="12">
    <xf numFmtId="0" fontId="0" fillId="0" borderId="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0" fontId="2" fillId="0" borderId="0"/>
    <xf numFmtId="0" fontId="51" fillId="0" borderId="0"/>
    <xf numFmtId="0" fontId="51" fillId="0" borderId="0"/>
    <xf numFmtId="0" fontId="52" fillId="0" borderId="0" applyNumberFormat="0" applyFill="0" applyBorder="0" applyAlignment="0" applyProtection="0"/>
    <xf numFmtId="0" fontId="51" fillId="0" borderId="0"/>
    <xf numFmtId="0" fontId="52" fillId="0" borderId="0" applyNumberFormat="0" applyFill="0" applyBorder="0" applyAlignment="0" applyProtection="0"/>
    <xf numFmtId="0" fontId="53" fillId="0" borderId="0"/>
  </cellStyleXfs>
  <cellXfs count="307">
    <xf numFmtId="0" fontId="0" fillId="0" borderId="0" xfId="0"/>
    <xf numFmtId="0" fontId="4" fillId="0" borderId="4" xfId="0" applyFont="1" applyBorder="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8" fillId="4" borderId="14" xfId="0" applyFont="1" applyFill="1" applyBorder="1" applyAlignment="1">
      <alignment horizontal="left" vertical="center"/>
    </xf>
    <xf numFmtId="0" fontId="4" fillId="0" borderId="21" xfId="0" applyFont="1" applyBorder="1" applyAlignment="1">
      <alignment vertical="center"/>
    </xf>
    <xf numFmtId="0" fontId="4" fillId="0" borderId="0" xfId="0" applyFont="1" applyAlignment="1">
      <alignment vertical="top"/>
    </xf>
    <xf numFmtId="165" fontId="5" fillId="0" borderId="16" xfId="0" applyNumberFormat="1" applyFont="1" applyBorder="1" applyAlignment="1">
      <alignment horizontal="right" vertical="center"/>
    </xf>
    <xf numFmtId="165" fontId="7" fillId="0" borderId="14" xfId="0" applyNumberFormat="1" applyFont="1" applyBorder="1" applyAlignment="1">
      <alignment horizontal="right" vertical="center"/>
    </xf>
    <xf numFmtId="165" fontId="5" fillId="0" borderId="23" xfId="0" applyNumberFormat="1" applyFont="1" applyBorder="1" applyAlignment="1">
      <alignment vertical="center"/>
    </xf>
    <xf numFmtId="165" fontId="18" fillId="0" borderId="1" xfId="0" applyNumberFormat="1" applyFont="1" applyBorder="1" applyAlignment="1">
      <alignment vertical="center"/>
    </xf>
    <xf numFmtId="165" fontId="18" fillId="0" borderId="3" xfId="0" applyNumberFormat="1" applyFont="1" applyBorder="1" applyAlignment="1">
      <alignment vertical="center"/>
    </xf>
    <xf numFmtId="165" fontId="13" fillId="6" borderId="13" xfId="0" applyNumberFormat="1" applyFont="1" applyFill="1" applyBorder="1" applyAlignment="1">
      <alignment horizontal="center" vertical="center"/>
    </xf>
    <xf numFmtId="0" fontId="12" fillId="6" borderId="15" xfId="0" applyFont="1" applyFill="1" applyBorder="1" applyAlignment="1">
      <alignment vertical="center"/>
    </xf>
    <xf numFmtId="165" fontId="13" fillId="6" borderId="16" xfId="0" applyNumberFormat="1" applyFont="1" applyFill="1" applyBorder="1" applyAlignment="1">
      <alignment horizontal="center" vertical="center"/>
    </xf>
    <xf numFmtId="0" fontId="6" fillId="2" borderId="16" xfId="0" applyFont="1" applyFill="1" applyBorder="1" applyAlignment="1">
      <alignment vertical="center"/>
    </xf>
    <xf numFmtId="0" fontId="6" fillId="2" borderId="13" xfId="0" applyFont="1" applyFill="1" applyBorder="1" applyAlignment="1">
      <alignment horizontal="center" vertical="center"/>
    </xf>
    <xf numFmtId="0" fontId="6" fillId="4" borderId="14" xfId="0" applyFont="1" applyFill="1" applyBorder="1" applyAlignment="1">
      <alignment horizontal="left" vertical="center"/>
    </xf>
    <xf numFmtId="165" fontId="13" fillId="6" borderId="14" xfId="0" applyNumberFormat="1" applyFont="1" applyFill="1" applyBorder="1" applyAlignment="1">
      <alignment horizontal="left" vertical="center"/>
    </xf>
    <xf numFmtId="0" fontId="8" fillId="4" borderId="13" xfId="0" applyFont="1" applyFill="1" applyBorder="1" applyAlignment="1">
      <alignment vertical="center" wrapText="1"/>
    </xf>
    <xf numFmtId="0" fontId="8" fillId="4" borderId="16" xfId="0" applyFont="1" applyFill="1" applyBorder="1" applyAlignment="1">
      <alignment vertical="center" wrapText="1"/>
    </xf>
    <xf numFmtId="0" fontId="8" fillId="4" borderId="15" xfId="0" applyFont="1" applyFill="1" applyBorder="1" applyAlignment="1">
      <alignment vertical="center"/>
    </xf>
    <xf numFmtId="0" fontId="6" fillId="2" borderId="15" xfId="0" applyFont="1" applyFill="1" applyBorder="1" applyAlignment="1">
      <alignment vertical="center"/>
    </xf>
    <xf numFmtId="0" fontId="6" fillId="2" borderId="13" xfId="0" applyFont="1" applyFill="1" applyBorder="1" applyAlignment="1">
      <alignment vertical="center"/>
    </xf>
    <xf numFmtId="0" fontId="8" fillId="4" borderId="13" xfId="0" applyFont="1" applyFill="1" applyBorder="1" applyAlignment="1">
      <alignment vertical="center"/>
    </xf>
    <xf numFmtId="0" fontId="3" fillId="0" borderId="0" xfId="0" applyFont="1"/>
    <xf numFmtId="0" fontId="13" fillId="3" borderId="24" xfId="0" applyFont="1" applyFill="1" applyBorder="1" applyAlignment="1">
      <alignment horizontal="left" vertical="top"/>
    </xf>
    <xf numFmtId="0" fontId="13" fillId="3" borderId="17" xfId="0" applyFont="1" applyFill="1" applyBorder="1" applyAlignment="1">
      <alignment horizontal="left" vertical="top"/>
    </xf>
    <xf numFmtId="0" fontId="4" fillId="0" borderId="27" xfId="0" applyFont="1" applyBorder="1" applyAlignment="1">
      <alignment horizontal="center" vertical="center"/>
    </xf>
    <xf numFmtId="0" fontId="8" fillId="4" borderId="9" xfId="0" applyFont="1" applyFill="1" applyBorder="1" applyAlignment="1">
      <alignment vertical="center" wrapText="1"/>
    </xf>
    <xf numFmtId="0" fontId="1" fillId="0" borderId="15" xfId="0" quotePrefix="1" applyFont="1" applyBorder="1" applyAlignment="1">
      <alignment vertical="center" wrapText="1"/>
    </xf>
    <xf numFmtId="49" fontId="1" fillId="0" borderId="14" xfId="0" applyNumberFormat="1" applyFont="1" applyBorder="1" applyAlignment="1">
      <alignment horizontal="left" vertical="center"/>
    </xf>
    <xf numFmtId="44" fontId="9" fillId="8" borderId="15" xfId="1" applyFont="1" applyFill="1" applyBorder="1" applyAlignment="1" applyProtection="1">
      <alignment horizontal="left" vertical="center"/>
      <protection locked="0"/>
    </xf>
    <xf numFmtId="49" fontId="1" fillId="0" borderId="14" xfId="0" applyNumberFormat="1" applyFont="1" applyBorder="1" applyAlignment="1">
      <alignment vertical="center"/>
    </xf>
    <xf numFmtId="0" fontId="19" fillId="0" borderId="16" xfId="0" applyFont="1" applyBorder="1" applyAlignment="1">
      <alignment horizontal="center" vertical="center"/>
    </xf>
    <xf numFmtId="165" fontId="19" fillId="0" borderId="16" xfId="0" applyNumberFormat="1" applyFont="1" applyBorder="1" applyAlignment="1">
      <alignment horizontal="center" vertical="center"/>
    </xf>
    <xf numFmtId="0" fontId="12" fillId="6" borderId="13" xfId="0" applyFont="1" applyFill="1" applyBorder="1" applyAlignment="1">
      <alignment vertical="center"/>
    </xf>
    <xf numFmtId="0" fontId="6" fillId="0" borderId="8" xfId="0" applyFont="1" applyBorder="1" applyAlignment="1">
      <alignment vertical="center"/>
    </xf>
    <xf numFmtId="1" fontId="20" fillId="0" borderId="14" xfId="0" applyNumberFormat="1" applyFont="1" applyBorder="1" applyAlignment="1">
      <alignment horizontal="center" vertical="center"/>
    </xf>
    <xf numFmtId="164" fontId="7" fillId="5" borderId="13" xfId="0" applyNumberFormat="1" applyFont="1" applyFill="1" applyBorder="1" applyAlignment="1">
      <alignment vertical="center"/>
    </xf>
    <xf numFmtId="0" fontId="1" fillId="0" borderId="14" xfId="0" applyFont="1" applyBorder="1" applyAlignment="1">
      <alignment horizontal="left" vertical="center"/>
    </xf>
    <xf numFmtId="164" fontId="6" fillId="2" borderId="13" xfId="0" applyNumberFormat="1" applyFont="1" applyFill="1" applyBorder="1" applyAlignment="1">
      <alignment horizontal="right" vertical="center"/>
    </xf>
    <xf numFmtId="0" fontId="35" fillId="0" borderId="0" xfId="0" applyFont="1" applyAlignment="1">
      <alignment horizontal="center" vertical="center"/>
    </xf>
    <xf numFmtId="0" fontId="4" fillId="5" borderId="13" xfId="0" applyFont="1" applyFill="1" applyBorder="1" applyAlignment="1">
      <alignment horizontal="center" vertical="center"/>
    </xf>
    <xf numFmtId="165" fontId="34" fillId="0" borderId="0" xfId="0" applyNumberFormat="1" applyFont="1" applyAlignment="1">
      <alignment horizontal="center" vertical="center"/>
    </xf>
    <xf numFmtId="0" fontId="35" fillId="0" borderId="0" xfId="0" applyFont="1" applyAlignment="1">
      <alignment horizontal="center" vertical="top"/>
    </xf>
    <xf numFmtId="44" fontId="35" fillId="0" borderId="0" xfId="1" applyFont="1" applyBorder="1" applyAlignment="1" applyProtection="1">
      <alignment horizontal="center" vertical="center"/>
    </xf>
    <xf numFmtId="0" fontId="35" fillId="0" borderId="0" xfId="0" applyFont="1" applyAlignment="1">
      <alignment horizontal="left" vertical="center"/>
    </xf>
    <xf numFmtId="42" fontId="35" fillId="0" borderId="0" xfId="0" applyNumberFormat="1" applyFont="1" applyAlignment="1">
      <alignment horizontal="center" vertical="center"/>
    </xf>
    <xf numFmtId="165" fontId="5" fillId="0" borderId="14" xfId="0" applyNumberFormat="1" applyFont="1" applyBorder="1" applyAlignment="1">
      <alignment horizontal="center" vertical="center"/>
    </xf>
    <xf numFmtId="165" fontId="7" fillId="0" borderId="14" xfId="0" applyNumberFormat="1" applyFont="1" applyBorder="1" applyAlignment="1">
      <alignment horizontal="center" vertical="center"/>
    </xf>
    <xf numFmtId="165" fontId="5" fillId="0" borderId="8" xfId="0" applyNumberFormat="1" applyFont="1" applyBorder="1" applyAlignment="1">
      <alignment horizontal="center" vertical="center"/>
    </xf>
    <xf numFmtId="2" fontId="35" fillId="0" borderId="0" xfId="0" applyNumberFormat="1" applyFont="1" applyAlignment="1">
      <alignment horizontal="center" vertical="center"/>
    </xf>
    <xf numFmtId="14" fontId="35" fillId="0" borderId="0" xfId="0" applyNumberFormat="1" applyFont="1" applyAlignment="1">
      <alignment horizontal="center" vertical="center"/>
    </xf>
    <xf numFmtId="0" fontId="25" fillId="0" borderId="20" xfId="0" applyFont="1" applyBorder="1" applyAlignment="1">
      <alignment horizontal="center" vertical="center"/>
    </xf>
    <xf numFmtId="42" fontId="1" fillId="7" borderId="14" xfId="0" applyNumberFormat="1" applyFont="1" applyFill="1" applyBorder="1" applyAlignment="1">
      <alignment vertical="center"/>
    </xf>
    <xf numFmtId="0" fontId="6" fillId="5" borderId="20" xfId="0" applyFont="1" applyFill="1" applyBorder="1" applyAlignment="1">
      <alignment horizontal="center" vertical="center"/>
    </xf>
    <xf numFmtId="165" fontId="18" fillId="0" borderId="2" xfId="0" applyNumberFormat="1" applyFont="1" applyBorder="1" applyAlignment="1">
      <alignment horizontal="center" vertical="center"/>
    </xf>
    <xf numFmtId="0" fontId="4" fillId="5" borderId="18" xfId="0" applyFont="1" applyFill="1" applyBorder="1" applyAlignment="1">
      <alignment horizontal="center" vertical="center"/>
    </xf>
    <xf numFmtId="165" fontId="15" fillId="5" borderId="20" xfId="0" applyNumberFormat="1" applyFont="1" applyFill="1" applyBorder="1" applyAlignment="1">
      <alignment horizontal="center" vertical="center"/>
    </xf>
    <xf numFmtId="0" fontId="26" fillId="10" borderId="18" xfId="0" applyFont="1" applyFill="1" applyBorder="1" applyAlignment="1">
      <alignment horizontal="center" vertical="center"/>
    </xf>
    <xf numFmtId="0" fontId="27" fillId="0" borderId="19" xfId="0" applyFont="1" applyBorder="1" applyAlignment="1">
      <alignment horizontal="center" vertical="center"/>
    </xf>
    <xf numFmtId="0" fontId="4" fillId="5" borderId="7" xfId="0" applyFont="1" applyFill="1" applyBorder="1" applyAlignment="1">
      <alignment horizontal="center" vertical="center"/>
    </xf>
    <xf numFmtId="0" fontId="16" fillId="0" borderId="20" xfId="0" applyFont="1" applyBorder="1" applyAlignment="1">
      <alignment horizontal="center" vertical="center"/>
    </xf>
    <xf numFmtId="165" fontId="5" fillId="0" borderId="18" xfId="0" applyNumberFormat="1" applyFont="1" applyBorder="1" applyAlignment="1">
      <alignment horizontal="center" vertical="center"/>
    </xf>
    <xf numFmtId="165" fontId="5" fillId="0" borderId="20" xfId="0" applyNumberFormat="1" applyFont="1" applyBorder="1" applyAlignment="1">
      <alignment horizontal="center" vertical="center"/>
    </xf>
    <xf numFmtId="0" fontId="5" fillId="0" borderId="6" xfId="0" applyFont="1" applyBorder="1" applyAlignment="1">
      <alignment vertical="center"/>
    </xf>
    <xf numFmtId="0" fontId="5" fillId="0" borderId="7" xfId="0" applyFont="1" applyBorder="1" applyAlignment="1">
      <alignment vertical="center"/>
    </xf>
    <xf numFmtId="0" fontId="7" fillId="0" borderId="7" xfId="0" applyFont="1" applyBorder="1" applyAlignment="1">
      <alignment horizontal="center" vertical="center"/>
    </xf>
    <xf numFmtId="165" fontId="5" fillId="0" borderId="5" xfId="0" applyNumberFormat="1" applyFont="1" applyBorder="1" applyAlignment="1">
      <alignment horizontal="right" vertical="center"/>
    </xf>
    <xf numFmtId="0" fontId="7" fillId="0" borderId="30" xfId="0" applyFont="1" applyBorder="1" applyAlignment="1">
      <alignment horizontal="center" vertical="center"/>
    </xf>
    <xf numFmtId="165" fontId="5" fillId="0" borderId="31" xfId="0" applyNumberFormat="1" applyFont="1" applyBorder="1" applyAlignment="1">
      <alignment horizontal="right" vertical="center"/>
    </xf>
    <xf numFmtId="164" fontId="11" fillId="0" borderId="5" xfId="0" applyNumberFormat="1" applyFont="1" applyBorder="1" applyAlignment="1">
      <alignment vertical="center"/>
    </xf>
    <xf numFmtId="1" fontId="36" fillId="8" borderId="19" xfId="0" applyNumberFormat="1" applyFont="1" applyFill="1" applyBorder="1" applyAlignment="1" applyProtection="1">
      <alignment horizontal="center" vertical="center"/>
      <protection locked="0"/>
    </xf>
    <xf numFmtId="1" fontId="20" fillId="0" borderId="16" xfId="0" applyNumberFormat="1" applyFont="1" applyBorder="1" applyAlignment="1">
      <alignment horizontal="center" vertical="center"/>
    </xf>
    <xf numFmtId="1" fontId="11" fillId="0" borderId="7" xfId="0" applyNumberFormat="1" applyFont="1" applyBorder="1" applyAlignment="1">
      <alignment vertical="center"/>
    </xf>
    <xf numFmtId="1" fontId="36" fillId="0" borderId="14" xfId="0" applyNumberFormat="1" applyFont="1" applyBorder="1" applyAlignment="1">
      <alignment horizontal="center" vertical="center"/>
    </xf>
    <xf numFmtId="14" fontId="3" fillId="0" borderId="14" xfId="0" applyNumberFormat="1" applyFont="1" applyBorder="1" applyAlignment="1">
      <alignment vertical="center"/>
    </xf>
    <xf numFmtId="14" fontId="21" fillId="0" borderId="14" xfId="0" applyNumberFormat="1" applyFont="1" applyBorder="1" applyAlignment="1">
      <alignment vertical="center"/>
    </xf>
    <xf numFmtId="0" fontId="7" fillId="0" borderId="33" xfId="0" applyFont="1" applyBorder="1" applyAlignment="1">
      <alignment horizontal="center" vertical="center"/>
    </xf>
    <xf numFmtId="165" fontId="5" fillId="0" borderId="34" xfId="0" applyNumberFormat="1" applyFont="1" applyBorder="1" applyAlignment="1">
      <alignment horizontal="right" vertical="center"/>
    </xf>
    <xf numFmtId="165" fontId="5" fillId="0" borderId="35" xfId="0" applyNumberFormat="1" applyFont="1" applyBorder="1" applyAlignment="1">
      <alignment horizontal="center" vertical="center"/>
    </xf>
    <xf numFmtId="165" fontId="7" fillId="0" borderId="28" xfId="0" applyNumberFormat="1" applyFont="1" applyBorder="1" applyAlignment="1">
      <alignment horizontal="center" vertical="center"/>
    </xf>
    <xf numFmtId="165" fontId="19" fillId="0" borderId="32" xfId="0" applyNumberFormat="1" applyFont="1" applyBorder="1" applyAlignment="1">
      <alignment horizontal="center" vertical="center"/>
    </xf>
    <xf numFmtId="14" fontId="11" fillId="0" borderId="28" xfId="0" applyNumberFormat="1" applyFont="1" applyBorder="1" applyAlignment="1">
      <alignment vertical="center"/>
    </xf>
    <xf numFmtId="14" fontId="36" fillId="8" borderId="14" xfId="0" applyNumberFormat="1" applyFont="1" applyFill="1" applyBorder="1" applyAlignment="1" applyProtection="1">
      <alignment horizontal="right" vertical="center"/>
      <protection locked="0"/>
    </xf>
    <xf numFmtId="14" fontId="29" fillId="5" borderId="16" xfId="0" applyNumberFormat="1" applyFont="1" applyFill="1" applyBorder="1" applyAlignment="1">
      <alignment horizontal="right" vertical="center"/>
    </xf>
    <xf numFmtId="14" fontId="3" fillId="0" borderId="5" xfId="0" applyNumberFormat="1" applyFont="1" applyBorder="1" applyAlignment="1">
      <alignment horizontal="right" vertical="center"/>
    </xf>
    <xf numFmtId="14" fontId="3" fillId="0" borderId="16" xfId="0" applyNumberFormat="1" applyFont="1" applyBorder="1" applyAlignment="1">
      <alignment horizontal="right" vertical="center"/>
    </xf>
    <xf numFmtId="14" fontId="11" fillId="0" borderId="34" xfId="0" applyNumberFormat="1" applyFont="1" applyBorder="1" applyAlignment="1">
      <alignment horizontal="right" vertical="center"/>
    </xf>
    <xf numFmtId="0" fontId="4" fillId="0" borderId="36" xfId="0" applyFont="1" applyBorder="1" applyAlignment="1">
      <alignment vertical="top"/>
    </xf>
    <xf numFmtId="0" fontId="4" fillId="0" borderId="37" xfId="0" applyFont="1" applyBorder="1" applyAlignment="1">
      <alignment horizontal="center" vertical="center"/>
    </xf>
    <xf numFmtId="0" fontId="4" fillId="0" borderId="38" xfId="0" applyFont="1" applyBorder="1" applyAlignment="1">
      <alignment vertical="center"/>
    </xf>
    <xf numFmtId="0" fontId="39" fillId="10" borderId="8" xfId="0" applyFont="1" applyFill="1" applyBorder="1" applyAlignment="1">
      <alignment vertical="center"/>
    </xf>
    <xf numFmtId="0" fontId="39" fillId="10" borderId="9" xfId="0" applyFont="1" applyFill="1" applyBorder="1" applyAlignment="1">
      <alignment vertical="center"/>
    </xf>
    <xf numFmtId="0" fontId="4" fillId="0" borderId="23" xfId="0" applyFont="1" applyBorder="1" applyAlignment="1">
      <alignment vertical="center"/>
    </xf>
    <xf numFmtId="0" fontId="4" fillId="0" borderId="22" xfId="0" applyFont="1" applyBorder="1" applyAlignment="1">
      <alignment vertical="center"/>
    </xf>
    <xf numFmtId="164" fontId="7" fillId="0" borderId="9" xfId="0" applyNumberFormat="1" applyFont="1" applyBorder="1" applyAlignment="1">
      <alignment vertical="center"/>
    </xf>
    <xf numFmtId="164" fontId="17" fillId="0" borderId="8" xfId="0" applyNumberFormat="1" applyFont="1" applyBorder="1" applyAlignment="1">
      <alignment vertical="center"/>
    </xf>
    <xf numFmtId="165" fontId="7" fillId="0" borderId="15" xfId="0" applyNumberFormat="1" applyFont="1" applyBorder="1" applyAlignment="1">
      <alignment vertical="center"/>
    </xf>
    <xf numFmtId="165" fontId="7" fillId="0" borderId="16" xfId="0" applyNumberFormat="1" applyFont="1" applyBorder="1" applyAlignment="1">
      <alignment vertical="center"/>
    </xf>
    <xf numFmtId="165" fontId="7" fillId="5" borderId="15" xfId="0" applyNumberFormat="1" applyFont="1" applyFill="1" applyBorder="1" applyAlignment="1">
      <alignment vertical="center"/>
    </xf>
    <xf numFmtId="165" fontId="7" fillId="5" borderId="16" xfId="0" applyNumberFormat="1" applyFont="1" applyFill="1" applyBorder="1" applyAlignment="1">
      <alignment vertical="center"/>
    </xf>
    <xf numFmtId="42" fontId="1" fillId="0" borderId="14" xfId="0" applyNumberFormat="1" applyFont="1" applyBorder="1" applyAlignment="1">
      <alignment horizontal="center" vertical="center"/>
    </xf>
    <xf numFmtId="42" fontId="1" fillId="0" borderId="16" xfId="0" applyNumberFormat="1" applyFont="1" applyBorder="1" applyAlignment="1">
      <alignment horizontal="center" vertical="center"/>
    </xf>
    <xf numFmtId="164" fontId="8" fillId="11" borderId="15" xfId="0" applyNumberFormat="1" applyFont="1" applyFill="1" applyBorder="1" applyAlignment="1">
      <alignment horizontal="right" vertical="center"/>
    </xf>
    <xf numFmtId="0" fontId="8" fillId="11" borderId="16" xfId="0" applyFont="1" applyFill="1" applyBorder="1" applyAlignment="1">
      <alignment vertical="center"/>
    </xf>
    <xf numFmtId="165" fontId="5" fillId="0" borderId="39" xfId="0" applyNumberFormat="1" applyFont="1" applyBorder="1" applyAlignment="1">
      <alignment vertical="center"/>
    </xf>
    <xf numFmtId="0" fontId="4" fillId="0" borderId="12" xfId="0" applyFont="1" applyBorder="1" applyAlignment="1">
      <alignment horizontal="center" vertical="center"/>
    </xf>
    <xf numFmtId="14" fontId="3" fillId="0" borderId="18" xfId="0" applyNumberFormat="1" applyFont="1" applyBorder="1" applyAlignment="1">
      <alignment vertical="center"/>
    </xf>
    <xf numFmtId="165" fontId="5" fillId="0" borderId="19" xfId="0" applyNumberFormat="1" applyFont="1" applyBorder="1" applyAlignment="1">
      <alignment horizontal="center" vertical="center"/>
    </xf>
    <xf numFmtId="165" fontId="5" fillId="0" borderId="7" xfId="0" applyNumberFormat="1" applyFont="1" applyBorder="1" applyAlignment="1">
      <alignment horizontal="right" vertical="center"/>
    </xf>
    <xf numFmtId="1" fontId="20" fillId="0" borderId="19" xfId="0" applyNumberFormat="1" applyFont="1" applyBorder="1" applyAlignment="1">
      <alignment horizontal="center" vertical="center"/>
    </xf>
    <xf numFmtId="14" fontId="14" fillId="0" borderId="19" xfId="0" applyNumberFormat="1" applyFont="1" applyBorder="1" applyAlignment="1">
      <alignment vertical="center"/>
    </xf>
    <xf numFmtId="165" fontId="23" fillId="0" borderId="11" xfId="0" applyNumberFormat="1" applyFont="1" applyBorder="1" applyAlignment="1">
      <alignment vertical="center"/>
    </xf>
    <xf numFmtId="0" fontId="3" fillId="0" borderId="14" xfId="0" applyFont="1" applyBorder="1" applyAlignment="1">
      <alignment horizontal="center" vertical="top"/>
    </xf>
    <xf numFmtId="0" fontId="3" fillId="0" borderId="14" xfId="0" applyFont="1" applyBorder="1" applyAlignment="1">
      <alignment vertical="top"/>
    </xf>
    <xf numFmtId="0" fontId="3" fillId="0" borderId="14" xfId="0" applyFont="1" applyBorder="1" applyAlignment="1">
      <alignment vertical="top" wrapText="1"/>
    </xf>
    <xf numFmtId="0" fontId="3" fillId="0" borderId="14" xfId="0" applyFont="1" applyBorder="1" applyAlignment="1">
      <alignment horizontal="center"/>
    </xf>
    <xf numFmtId="0" fontId="3" fillId="0" borderId="14" xfId="0" applyFont="1" applyBorder="1"/>
    <xf numFmtId="14" fontId="3" fillId="0" borderId="14" xfId="0" applyNumberFormat="1" applyFont="1" applyBorder="1" applyAlignment="1">
      <alignment horizontal="center" vertical="top"/>
    </xf>
    <xf numFmtId="165" fontId="49" fillId="6" borderId="13" xfId="0" applyNumberFormat="1" applyFont="1" applyFill="1" applyBorder="1" applyAlignment="1">
      <alignment vertical="center"/>
    </xf>
    <xf numFmtId="0" fontId="4" fillId="0" borderId="20" xfId="0" applyFont="1" applyBorder="1" applyAlignment="1">
      <alignment horizontal="center" vertical="center"/>
    </xf>
    <xf numFmtId="165" fontId="5" fillId="0" borderId="15" xfId="0" applyNumberFormat="1" applyFont="1" applyBorder="1" applyAlignment="1">
      <alignment horizontal="center" vertical="center"/>
    </xf>
    <xf numFmtId="0" fontId="5" fillId="0" borderId="15" xfId="0" applyFont="1" applyBorder="1" applyAlignment="1">
      <alignment vertical="center"/>
    </xf>
    <xf numFmtId="0" fontId="5" fillId="0" borderId="13" xfId="0" applyFont="1" applyBorder="1" applyAlignment="1">
      <alignment vertical="center"/>
    </xf>
    <xf numFmtId="0" fontId="6" fillId="2" borderId="15" xfId="0" applyFont="1" applyFill="1" applyBorder="1" applyAlignment="1">
      <alignment horizontal="center" vertical="center"/>
    </xf>
    <xf numFmtId="0" fontId="6" fillId="2" borderId="16" xfId="0" applyFont="1" applyFill="1" applyBorder="1" applyAlignment="1">
      <alignment horizontal="center" vertical="center"/>
    </xf>
    <xf numFmtId="0" fontId="1" fillId="0" borderId="15" xfId="0" applyFont="1" applyBorder="1" applyAlignment="1">
      <alignment horizontal="left" vertical="center" wrapText="1"/>
    </xf>
    <xf numFmtId="0" fontId="8" fillId="4" borderId="13" xfId="0" applyFont="1" applyFill="1" applyBorder="1" applyAlignment="1">
      <alignment horizontal="left" vertical="center" wrapText="1"/>
    </xf>
    <xf numFmtId="0" fontId="7" fillId="0" borderId="13" xfId="0" applyFont="1" applyBorder="1" applyAlignment="1">
      <alignment horizontal="center" vertical="center"/>
    </xf>
    <xf numFmtId="0" fontId="1" fillId="0" borderId="15" xfId="0" applyFont="1" applyBorder="1" applyAlignment="1">
      <alignment horizontal="center" vertical="center"/>
    </xf>
    <xf numFmtId="0" fontId="1" fillId="0" borderId="13" xfId="0" applyFont="1" applyBorder="1" applyAlignment="1">
      <alignment horizontal="center" vertical="center"/>
    </xf>
    <xf numFmtId="0" fontId="1" fillId="0" borderId="16" xfId="0" applyFont="1" applyBorder="1" applyAlignment="1">
      <alignment horizontal="center" vertical="center"/>
    </xf>
    <xf numFmtId="1" fontId="19" fillId="0" borderId="16" xfId="0" applyNumberFormat="1" applyFont="1" applyBorder="1" applyAlignment="1">
      <alignment horizontal="center" vertical="center"/>
    </xf>
    <xf numFmtId="0" fontId="8" fillId="4" borderId="16" xfId="0" applyFont="1" applyFill="1" applyBorder="1" applyAlignment="1">
      <alignment horizontal="left" vertical="center" wrapText="1"/>
    </xf>
    <xf numFmtId="0" fontId="1" fillId="0" borderId="15" xfId="0" quotePrefix="1" applyFont="1" applyBorder="1" applyAlignment="1">
      <alignment horizontal="left" vertical="center" wrapText="1"/>
    </xf>
    <xf numFmtId="0" fontId="50" fillId="0" borderId="14" xfId="0" applyFont="1" applyBorder="1" applyAlignment="1">
      <alignment vertical="top" wrapText="1"/>
    </xf>
    <xf numFmtId="14" fontId="3" fillId="0" borderId="14" xfId="0" applyNumberFormat="1" applyFont="1" applyBorder="1" applyAlignment="1">
      <alignment horizontal="center"/>
    </xf>
    <xf numFmtId="0" fontId="20" fillId="0" borderId="15" xfId="0" applyFont="1" applyBorder="1" applyAlignment="1">
      <alignment horizontal="center" vertical="center"/>
    </xf>
    <xf numFmtId="0" fontId="20" fillId="0" borderId="16" xfId="0" applyFont="1" applyBorder="1" applyAlignment="1">
      <alignment horizontal="center" vertical="center"/>
    </xf>
    <xf numFmtId="164" fontId="17" fillId="5" borderId="15" xfId="0" applyNumberFormat="1" applyFont="1" applyFill="1" applyBorder="1" applyAlignment="1">
      <alignment horizontal="left" vertical="center"/>
    </xf>
    <xf numFmtId="164" fontId="17" fillId="5" borderId="13" xfId="0" applyNumberFormat="1" applyFont="1" applyFill="1" applyBorder="1" applyAlignment="1">
      <alignment horizontal="left" vertical="center"/>
    </xf>
    <xf numFmtId="164" fontId="7" fillId="5" borderId="16" xfId="0" applyNumberFormat="1" applyFont="1" applyFill="1" applyBorder="1" applyAlignment="1">
      <alignment vertical="center"/>
    </xf>
    <xf numFmtId="0" fontId="8" fillId="4" borderId="5" xfId="0" applyFont="1" applyFill="1" applyBorder="1" applyAlignment="1">
      <alignment vertical="center" wrapText="1"/>
    </xf>
    <xf numFmtId="44" fontId="9" fillId="8" borderId="14" xfId="1" applyFont="1" applyFill="1" applyBorder="1" applyAlignment="1" applyProtection="1">
      <alignment horizontal="left" vertical="center"/>
      <protection locked="0"/>
    </xf>
    <xf numFmtId="0" fontId="8" fillId="0" borderId="14" xfId="0" applyFont="1" applyBorder="1" applyAlignment="1">
      <alignment horizontal="center" vertical="center"/>
    </xf>
    <xf numFmtId="165" fontId="5" fillId="0" borderId="14" xfId="0" applyNumberFormat="1" applyFont="1" applyBorder="1" applyAlignment="1">
      <alignment horizontal="right" vertical="center"/>
    </xf>
    <xf numFmtId="0" fontId="7" fillId="0" borderId="14" xfId="0" applyFont="1" applyBorder="1" applyAlignment="1">
      <alignment horizontal="center" vertical="center"/>
    </xf>
    <xf numFmtId="0" fontId="1" fillId="0" borderId="14" xfId="0" applyFont="1" applyBorder="1" applyAlignment="1">
      <alignment vertical="center"/>
    </xf>
    <xf numFmtId="1" fontId="21" fillId="0" borderId="14" xfId="0" applyNumberFormat="1" applyFont="1" applyBorder="1" applyAlignment="1" applyProtection="1">
      <alignment horizontal="center" vertical="center"/>
      <protection locked="0"/>
    </xf>
    <xf numFmtId="1" fontId="21" fillId="0" borderId="19" xfId="0" applyNumberFormat="1" applyFont="1" applyBorder="1" applyAlignment="1" applyProtection="1">
      <alignment horizontal="center" vertical="center"/>
      <protection locked="0"/>
    </xf>
    <xf numFmtId="14" fontId="1" fillId="0" borderId="13" xfId="0" applyNumberFormat="1" applyFont="1" applyBorder="1" applyAlignment="1">
      <alignment vertical="center"/>
    </xf>
    <xf numFmtId="0" fontId="7" fillId="0" borderId="13" xfId="0" applyFont="1" applyBorder="1" applyAlignment="1">
      <alignment horizontal="right" vertical="center"/>
    </xf>
    <xf numFmtId="1" fontId="21" fillId="0" borderId="6" xfId="0" applyNumberFormat="1" applyFont="1" applyBorder="1" applyAlignment="1">
      <alignment horizontal="center" vertical="center"/>
    </xf>
    <xf numFmtId="1" fontId="21" fillId="0" borderId="14" xfId="0" applyNumberFormat="1" applyFont="1" applyBorder="1" applyAlignment="1">
      <alignment horizontal="center" vertical="center"/>
    </xf>
    <xf numFmtId="1" fontId="21" fillId="0" borderId="15" xfId="0" applyNumberFormat="1" applyFont="1" applyBorder="1" applyAlignment="1">
      <alignment horizontal="center" vertical="center"/>
    </xf>
    <xf numFmtId="42" fontId="5" fillId="7" borderId="14" xfId="0" applyNumberFormat="1" applyFont="1" applyFill="1" applyBorder="1" applyAlignment="1" applyProtection="1">
      <alignment vertical="center"/>
      <protection locked="0"/>
    </xf>
    <xf numFmtId="166" fontId="8" fillId="0" borderId="14" xfId="1" applyNumberFormat="1" applyFont="1" applyFill="1" applyBorder="1" applyAlignment="1" applyProtection="1">
      <alignment vertical="center"/>
    </xf>
    <xf numFmtId="0" fontId="7" fillId="0" borderId="13" xfId="0" applyFont="1" applyBorder="1" applyAlignment="1">
      <alignment vertical="center"/>
    </xf>
    <xf numFmtId="0" fontId="7" fillId="0" borderId="16" xfId="0" applyFont="1" applyBorder="1" applyAlignment="1">
      <alignment vertical="center"/>
    </xf>
    <xf numFmtId="14" fontId="7" fillId="0" borderId="33" xfId="0" applyNumberFormat="1" applyFont="1" applyBorder="1" applyAlignment="1">
      <alignment horizontal="center" vertical="center"/>
    </xf>
    <xf numFmtId="14" fontId="11" fillId="0" borderId="16" xfId="0" applyNumberFormat="1" applyFont="1" applyBorder="1" applyAlignment="1">
      <alignment horizontal="right" vertical="center"/>
    </xf>
    <xf numFmtId="14" fontId="36" fillId="8" borderId="5" xfId="0" applyNumberFormat="1" applyFont="1" applyFill="1" applyBorder="1" applyAlignment="1">
      <alignment horizontal="right" vertical="center"/>
    </xf>
    <xf numFmtId="14" fontId="29" fillId="0" borderId="14" xfId="0" applyNumberFormat="1" applyFont="1" applyBorder="1" applyAlignment="1" applyProtection="1">
      <alignment horizontal="right" vertical="center"/>
      <protection locked="0"/>
    </xf>
    <xf numFmtId="1" fontId="54" fillId="0" borderId="14" xfId="2" applyNumberFormat="1" applyFont="1" applyFill="1" applyBorder="1" applyAlignment="1" applyProtection="1">
      <alignment horizontal="center" vertical="center"/>
    </xf>
    <xf numFmtId="0" fontId="5" fillId="5" borderId="13" xfId="0" quotePrefix="1" applyFont="1" applyFill="1" applyBorder="1" applyAlignment="1">
      <alignment vertical="center" wrapText="1"/>
    </xf>
    <xf numFmtId="1" fontId="19" fillId="5" borderId="13" xfId="0" applyNumberFormat="1" applyFont="1" applyFill="1" applyBorder="1" applyAlignment="1">
      <alignment horizontal="center" vertical="center"/>
    </xf>
    <xf numFmtId="165" fontId="5" fillId="9" borderId="15" xfId="0" applyNumberFormat="1" applyFont="1" applyFill="1" applyBorder="1" applyAlignment="1">
      <alignment horizontal="center" vertical="center"/>
    </xf>
    <xf numFmtId="165" fontId="5" fillId="9" borderId="13" xfId="0" applyNumberFormat="1" applyFont="1" applyFill="1" applyBorder="1" applyAlignment="1">
      <alignment horizontal="center" vertical="center"/>
    </xf>
    <xf numFmtId="165" fontId="5" fillId="9" borderId="16" xfId="0" applyNumberFormat="1" applyFont="1" applyFill="1" applyBorder="1" applyAlignment="1">
      <alignment horizontal="center" vertical="center"/>
    </xf>
    <xf numFmtId="0" fontId="38" fillId="0" borderId="15" xfId="0" quotePrefix="1" applyFont="1" applyBorder="1" applyAlignment="1">
      <alignment horizontal="left" vertical="center"/>
    </xf>
    <xf numFmtId="0" fontId="38" fillId="0" borderId="16" xfId="0" quotePrefix="1" applyFont="1" applyBorder="1" applyAlignment="1">
      <alignment horizontal="left" vertical="center"/>
    </xf>
    <xf numFmtId="0" fontId="4" fillId="0" borderId="21"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0" xfId="0" applyFont="1" applyAlignment="1">
      <alignment horizontal="center" vertical="center"/>
    </xf>
    <xf numFmtId="0" fontId="6" fillId="0" borderId="12" xfId="0" applyFont="1" applyBorder="1" applyAlignment="1">
      <alignment horizontal="center" vertical="center"/>
    </xf>
    <xf numFmtId="0" fontId="4" fillId="0" borderId="20" xfId="0" applyFont="1" applyBorder="1" applyAlignment="1">
      <alignment horizontal="center" vertical="center"/>
    </xf>
    <xf numFmtId="164" fontId="17" fillId="5" borderId="15" xfId="0" applyNumberFormat="1" applyFont="1" applyFill="1" applyBorder="1" applyAlignment="1">
      <alignment horizontal="left" vertical="center"/>
    </xf>
    <xf numFmtId="164" fontId="17" fillId="5" borderId="13" xfId="0" applyNumberFormat="1" applyFont="1" applyFill="1" applyBorder="1" applyAlignment="1">
      <alignment horizontal="left" vertical="center"/>
    </xf>
    <xf numFmtId="0" fontId="7" fillId="0" borderId="14" xfId="0" applyFont="1" applyBorder="1" applyAlignment="1">
      <alignment horizontal="left" vertical="center"/>
    </xf>
    <xf numFmtId="0" fontId="38" fillId="0" borderId="14" xfId="0" quotePrefix="1"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165" fontId="5" fillId="0" borderId="15" xfId="0" applyNumberFormat="1" applyFont="1" applyBorder="1" applyAlignment="1">
      <alignment horizontal="center" vertical="center"/>
    </xf>
    <xf numFmtId="165" fontId="5" fillId="0" borderId="13" xfId="0" applyNumberFormat="1" applyFont="1" applyBorder="1" applyAlignment="1">
      <alignment horizontal="center" vertical="center"/>
    </xf>
    <xf numFmtId="165" fontId="5" fillId="0" borderId="16" xfId="0" applyNumberFormat="1" applyFont="1" applyBorder="1" applyAlignment="1">
      <alignment horizontal="center" vertical="center"/>
    </xf>
    <xf numFmtId="0" fontId="38" fillId="0" borderId="15" xfId="0" quotePrefix="1" applyFont="1" applyBorder="1" applyAlignment="1">
      <alignment horizontal="right" vertical="center" wrapText="1"/>
    </xf>
    <xf numFmtId="0" fontId="38" fillId="0" borderId="16" xfId="0" quotePrefix="1" applyFont="1" applyBorder="1" applyAlignment="1">
      <alignment horizontal="right" vertical="center" wrapText="1"/>
    </xf>
    <xf numFmtId="0" fontId="6" fillId="2" borderId="15" xfId="0" applyFont="1" applyFill="1" applyBorder="1" applyAlignment="1">
      <alignment horizontal="left" vertical="center"/>
    </xf>
    <xf numFmtId="0" fontId="6" fillId="2" borderId="13" xfId="0" applyFont="1" applyFill="1" applyBorder="1" applyAlignment="1">
      <alignment horizontal="left" vertical="center"/>
    </xf>
    <xf numFmtId="0" fontId="20" fillId="0" borderId="15" xfId="0" applyFont="1" applyBorder="1" applyAlignment="1">
      <alignment horizontal="center" vertical="center"/>
    </xf>
    <xf numFmtId="0" fontId="20" fillId="0" borderId="16" xfId="0" applyFont="1" applyBorder="1" applyAlignment="1">
      <alignment horizontal="center" vertical="center"/>
    </xf>
    <xf numFmtId="0" fontId="4" fillId="0" borderId="6" xfId="0" applyFont="1" applyBorder="1" applyAlignment="1">
      <alignment horizontal="center" vertical="center"/>
    </xf>
    <xf numFmtId="0" fontId="4" fillId="0" borderId="5" xfId="0" applyFont="1" applyBorder="1" applyAlignment="1">
      <alignment horizontal="center" vertical="center"/>
    </xf>
    <xf numFmtId="0" fontId="1" fillId="0" borderId="15" xfId="0" applyFont="1" applyBorder="1" applyAlignment="1">
      <alignment horizontal="left" vertical="center"/>
    </xf>
    <xf numFmtId="0" fontId="1" fillId="0" borderId="13" xfId="0" applyFont="1" applyBorder="1" applyAlignment="1">
      <alignment horizontal="left" vertical="center"/>
    </xf>
    <xf numFmtId="0" fontId="37" fillId="0" borderId="6" xfId="0" quotePrefix="1" applyFont="1" applyBorder="1" applyAlignment="1">
      <alignment horizontal="left" vertical="center"/>
    </xf>
    <xf numFmtId="0" fontId="37" fillId="0" borderId="5" xfId="0" quotePrefix="1" applyFont="1" applyBorder="1" applyAlignment="1">
      <alignment horizontal="left" vertical="center"/>
    </xf>
    <xf numFmtId="0" fontId="8" fillId="4" borderId="15" xfId="0" applyFont="1" applyFill="1" applyBorder="1" applyAlignment="1">
      <alignment horizontal="left" vertical="center" wrapText="1"/>
    </xf>
    <xf numFmtId="0" fontId="8" fillId="4" borderId="13" xfId="0" applyFont="1" applyFill="1" applyBorder="1" applyAlignment="1">
      <alignment horizontal="left" vertical="center" wrapText="1"/>
    </xf>
    <xf numFmtId="165" fontId="48" fillId="0" borderId="15" xfId="0" applyNumberFormat="1" applyFont="1" applyBorder="1" applyAlignment="1">
      <alignment horizontal="center" vertical="center"/>
    </xf>
    <xf numFmtId="165" fontId="48" fillId="0" borderId="16" xfId="0" applyNumberFormat="1" applyFont="1" applyBorder="1" applyAlignment="1">
      <alignment horizontal="center" vertical="center"/>
    </xf>
    <xf numFmtId="0" fontId="5" fillId="0" borderId="15" xfId="0" applyFont="1" applyBorder="1" applyAlignment="1">
      <alignment horizontal="left" vertical="center" wrapText="1"/>
    </xf>
    <xf numFmtId="0" fontId="5" fillId="0" borderId="13" xfId="0" applyFont="1" applyBorder="1" applyAlignment="1">
      <alignment horizontal="left" vertical="center" wrapText="1"/>
    </xf>
    <xf numFmtId="0" fontId="37" fillId="0" borderId="15" xfId="0" quotePrefix="1" applyFont="1" applyBorder="1" applyAlignment="1">
      <alignment horizontal="left" vertical="center"/>
    </xf>
    <xf numFmtId="0" fontId="37" fillId="0" borderId="16" xfId="0" quotePrefix="1" applyFont="1" applyBorder="1" applyAlignment="1">
      <alignment horizontal="left" vertical="center"/>
    </xf>
    <xf numFmtId="0" fontId="7" fillId="0" borderId="32" xfId="0" applyFont="1" applyBorder="1" applyAlignment="1">
      <alignment horizontal="left" vertical="center" wrapText="1"/>
    </xf>
    <xf numFmtId="0" fontId="7" fillId="0" borderId="33" xfId="0" applyFont="1" applyBorder="1" applyAlignment="1">
      <alignment horizontal="left" vertical="center" wrapText="1"/>
    </xf>
    <xf numFmtId="0" fontId="19" fillId="0" borderId="32" xfId="0" applyFont="1" applyBorder="1" applyAlignment="1">
      <alignment horizontal="left" vertical="center" wrapText="1"/>
    </xf>
    <xf numFmtId="0" fontId="19" fillId="0" borderId="33" xfId="0" applyFont="1" applyBorder="1" applyAlignment="1">
      <alignment horizontal="left" vertical="center" wrapText="1"/>
    </xf>
    <xf numFmtId="0" fontId="5" fillId="5" borderId="15" xfId="0" applyFont="1" applyFill="1" applyBorder="1" applyAlignment="1">
      <alignment horizontal="left" vertical="center" wrapText="1"/>
    </xf>
    <xf numFmtId="0" fontId="5" fillId="5" borderId="13" xfId="0" applyFont="1" applyFill="1" applyBorder="1" applyAlignment="1">
      <alignment horizontal="left" vertical="center" wrapText="1"/>
    </xf>
    <xf numFmtId="0" fontId="5" fillId="5" borderId="16" xfId="0" applyFont="1" applyFill="1" applyBorder="1" applyAlignment="1">
      <alignment horizontal="left" vertical="center" wrapText="1"/>
    </xf>
    <xf numFmtId="0" fontId="8" fillId="4" borderId="6" xfId="0" applyFont="1" applyFill="1" applyBorder="1" applyAlignment="1">
      <alignment horizontal="left" vertical="center" wrapText="1"/>
    </xf>
    <xf numFmtId="0" fontId="8" fillId="4" borderId="7" xfId="0" applyFont="1" applyFill="1" applyBorder="1" applyAlignment="1">
      <alignment horizontal="left" vertical="center" wrapText="1"/>
    </xf>
    <xf numFmtId="0" fontId="37" fillId="0" borderId="32" xfId="0" quotePrefix="1" applyFont="1" applyBorder="1" applyAlignment="1">
      <alignment horizontal="left" vertical="center"/>
    </xf>
    <xf numFmtId="0" fontId="37" fillId="0" borderId="34" xfId="0" quotePrefix="1" applyFont="1" applyBorder="1" applyAlignment="1">
      <alignment horizontal="left" vertical="center"/>
    </xf>
    <xf numFmtId="165" fontId="22" fillId="6" borderId="25" xfId="0" applyNumberFormat="1" applyFont="1" applyFill="1" applyBorder="1" applyAlignment="1">
      <alignment horizontal="center" vertical="center"/>
    </xf>
    <xf numFmtId="165" fontId="22" fillId="6" borderId="17" xfId="0" applyNumberFormat="1" applyFont="1" applyFill="1" applyBorder="1" applyAlignment="1">
      <alignment horizontal="center" vertical="center"/>
    </xf>
    <xf numFmtId="165" fontId="22" fillId="6" borderId="26" xfId="0" applyNumberFormat="1" applyFont="1" applyFill="1" applyBorder="1" applyAlignment="1">
      <alignment horizontal="center" vertical="center"/>
    </xf>
    <xf numFmtId="0" fontId="14" fillId="0" borderId="15" xfId="0" applyFont="1" applyBorder="1" applyAlignment="1">
      <alignment horizontal="left" vertical="center"/>
    </xf>
    <xf numFmtId="0" fontId="14" fillId="0" borderId="13" xfId="0" applyFont="1" applyBorder="1" applyAlignment="1">
      <alignment horizontal="left" vertical="center"/>
    </xf>
    <xf numFmtId="0" fontId="14" fillId="0" borderId="16" xfId="0" applyFont="1" applyBorder="1" applyAlignment="1">
      <alignment horizontal="left" vertical="center"/>
    </xf>
    <xf numFmtId="165" fontId="5" fillId="0" borderId="6" xfId="0" applyNumberFormat="1" applyFont="1" applyBorder="1" applyAlignment="1">
      <alignment horizontal="center" vertical="center"/>
    </xf>
    <xf numFmtId="165" fontId="5" fillId="0" borderId="7" xfId="0" applyNumberFormat="1" applyFont="1" applyBorder="1" applyAlignment="1">
      <alignment horizontal="center" vertical="center"/>
    </xf>
    <xf numFmtId="165" fontId="5" fillId="0" borderId="5" xfId="0" applyNumberFormat="1" applyFont="1" applyBorder="1" applyAlignment="1">
      <alignment horizontal="center" vertical="center"/>
    </xf>
    <xf numFmtId="165" fontId="13" fillId="6" borderId="15" xfId="0" applyNumberFormat="1" applyFont="1" applyFill="1" applyBorder="1" applyAlignment="1">
      <alignment horizontal="left" vertical="center"/>
    </xf>
    <xf numFmtId="165" fontId="13" fillId="6" borderId="13" xfId="0" applyNumberFormat="1" applyFont="1" applyFill="1" applyBorder="1" applyAlignment="1">
      <alignment horizontal="left" vertical="center"/>
    </xf>
    <xf numFmtId="165" fontId="13" fillId="6" borderId="16" xfId="0" applyNumberFormat="1" applyFont="1" applyFill="1" applyBorder="1" applyAlignment="1">
      <alignment horizontal="left" vertical="center"/>
    </xf>
    <xf numFmtId="0" fontId="30" fillId="0" borderId="8" xfId="0" quotePrefix="1" applyFont="1" applyBorder="1" applyAlignment="1">
      <alignment horizontal="center" vertical="center"/>
    </xf>
    <xf numFmtId="0" fontId="30" fillId="0" borderId="10" xfId="0" quotePrefix="1" applyFont="1" applyBorder="1" applyAlignment="1">
      <alignment horizontal="center" vertical="center"/>
    </xf>
    <xf numFmtId="165" fontId="23" fillId="8" borderId="15" xfId="0" applyNumberFormat="1" applyFont="1" applyFill="1" applyBorder="1" applyAlignment="1" applyProtection="1">
      <alignment horizontal="left" vertical="center"/>
      <protection locked="0"/>
    </xf>
    <xf numFmtId="165" fontId="23" fillId="8" borderId="16" xfId="0" applyNumberFormat="1" applyFont="1" applyFill="1" applyBorder="1" applyAlignment="1" applyProtection="1">
      <alignment horizontal="left" vertical="center"/>
      <protection locked="0"/>
    </xf>
    <xf numFmtId="0" fontId="1" fillId="0" borderId="14" xfId="0" applyFont="1" applyBorder="1" applyAlignment="1">
      <alignment horizontal="left" vertical="center"/>
    </xf>
    <xf numFmtId="0" fontId="5" fillId="0" borderId="14" xfId="0" applyFont="1" applyBorder="1" applyAlignment="1">
      <alignment horizontal="left" vertical="center"/>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30" fillId="0" borderId="15" xfId="0" quotePrefix="1" applyFont="1" applyBorder="1" applyAlignment="1">
      <alignment horizontal="center" vertical="center"/>
    </xf>
    <xf numFmtId="0" fontId="30" fillId="0" borderId="16" xfId="0" quotePrefix="1" applyFont="1" applyBorder="1" applyAlignment="1">
      <alignment horizontal="center" vertical="center"/>
    </xf>
    <xf numFmtId="0" fontId="6" fillId="2" borderId="15" xfId="0" applyFont="1" applyFill="1" applyBorder="1" applyAlignment="1">
      <alignment horizontal="center" vertical="center"/>
    </xf>
    <xf numFmtId="0" fontId="6" fillId="2" borderId="16" xfId="0" applyFont="1" applyFill="1" applyBorder="1" applyAlignment="1">
      <alignment horizontal="center" vertical="center"/>
    </xf>
    <xf numFmtId="0" fontId="37" fillId="0" borderId="13" xfId="0" quotePrefix="1" applyFont="1" applyBorder="1" applyAlignment="1">
      <alignment horizontal="right" vertical="center"/>
    </xf>
    <xf numFmtId="0" fontId="37" fillId="0" borderId="16" xfId="0" quotePrefix="1" applyFont="1" applyBorder="1" applyAlignment="1">
      <alignment horizontal="right" vertical="center"/>
    </xf>
    <xf numFmtId="0" fontId="1" fillId="0" borderId="15" xfId="0" applyFont="1" applyBorder="1" applyAlignment="1">
      <alignment horizontal="left" vertical="center" wrapText="1"/>
    </xf>
    <xf numFmtId="0" fontId="1" fillId="0" borderId="13" xfId="0" applyFont="1" applyBorder="1" applyAlignment="1">
      <alignment horizontal="left" vertical="center" wrapText="1"/>
    </xf>
    <xf numFmtId="0" fontId="0" fillId="0" borderId="13" xfId="0" applyBorder="1" applyAlignment="1">
      <alignment horizontal="left" vertical="center" wrapText="1"/>
    </xf>
    <xf numFmtId="0" fontId="0" fillId="0" borderId="16" xfId="0" applyBorder="1" applyAlignment="1">
      <alignment horizontal="left" vertical="center" wrapText="1"/>
    </xf>
    <xf numFmtId="0" fontId="1" fillId="0" borderId="16" xfId="0" applyFont="1" applyBorder="1" applyAlignment="1">
      <alignment horizontal="left" vertical="center" wrapText="1"/>
    </xf>
    <xf numFmtId="0" fontId="13" fillId="3" borderId="15" xfId="0" applyFont="1" applyFill="1" applyBorder="1" applyAlignment="1">
      <alignment horizontal="left" vertical="center"/>
    </xf>
    <xf numFmtId="0" fontId="13" fillId="3" borderId="13" xfId="0" applyFont="1" applyFill="1" applyBorder="1" applyAlignment="1">
      <alignment horizontal="left" vertical="center"/>
    </xf>
    <xf numFmtId="0" fontId="13" fillId="3" borderId="16" xfId="0" applyFont="1" applyFill="1" applyBorder="1" applyAlignment="1">
      <alignment horizontal="left" vertical="center"/>
    </xf>
    <xf numFmtId="0" fontId="7" fillId="0" borderId="29" xfId="0" applyFont="1" applyBorder="1" applyAlignment="1">
      <alignment horizontal="left" vertical="center" wrapText="1"/>
    </xf>
    <xf numFmtId="0" fontId="7" fillId="0" borderId="30" xfId="0" applyFont="1" applyBorder="1" applyAlignment="1">
      <alignment horizontal="left" vertical="center" wrapText="1"/>
    </xf>
    <xf numFmtId="0" fontId="37" fillId="0" borderId="15" xfId="0" quotePrefix="1" applyFont="1" applyBorder="1" applyAlignment="1">
      <alignment horizontal="center" vertical="center"/>
    </xf>
    <xf numFmtId="0" fontId="37" fillId="0" borderId="16" xfId="0" quotePrefix="1" applyFont="1" applyBorder="1" applyAlignment="1">
      <alignment horizontal="center" vertical="center"/>
    </xf>
    <xf numFmtId="164" fontId="28" fillId="9" borderId="6" xfId="0" applyNumberFormat="1" applyFont="1" applyFill="1" applyBorder="1" applyAlignment="1">
      <alignment horizontal="center" vertical="top" wrapText="1"/>
    </xf>
    <xf numFmtId="164" fontId="28" fillId="9" borderId="7" xfId="0" applyNumberFormat="1" applyFont="1" applyFill="1" applyBorder="1" applyAlignment="1">
      <alignment horizontal="center" vertical="top" wrapText="1"/>
    </xf>
    <xf numFmtId="164" fontId="28" fillId="9" borderId="5" xfId="0" applyNumberFormat="1" applyFont="1" applyFill="1" applyBorder="1" applyAlignment="1">
      <alignment horizontal="center" vertical="top" wrapText="1"/>
    </xf>
    <xf numFmtId="0" fontId="7" fillId="0" borderId="15" xfId="0" applyFont="1" applyBorder="1" applyAlignment="1">
      <alignment horizontal="left" vertical="center"/>
    </xf>
    <xf numFmtId="0" fontId="7" fillId="0" borderId="13" xfId="0" applyFont="1" applyBorder="1" applyAlignment="1">
      <alignment horizontal="left"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0" xfId="0" applyFont="1" applyAlignment="1">
      <alignment horizontal="center" vertical="center"/>
    </xf>
    <xf numFmtId="0" fontId="1" fillId="0" borderId="12" xfId="0" applyFont="1" applyBorder="1" applyAlignment="1">
      <alignment horizontal="center" vertical="center"/>
    </xf>
    <xf numFmtId="0" fontId="8" fillId="0" borderId="14" xfId="0" applyFont="1" applyBorder="1" applyAlignment="1">
      <alignment horizontal="center" vertical="center"/>
    </xf>
    <xf numFmtId="0" fontId="8" fillId="0" borderId="14" xfId="0" applyFont="1" applyBorder="1" applyAlignment="1">
      <alignment horizontal="left" vertical="center"/>
    </xf>
    <xf numFmtId="0" fontId="31" fillId="0" borderId="14" xfId="0" applyFont="1" applyBorder="1" applyAlignment="1">
      <alignment horizontal="center" vertical="center"/>
    </xf>
    <xf numFmtId="0" fontId="1" fillId="0" borderId="16"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4" borderId="16" xfId="0" applyFont="1" applyFill="1" applyBorder="1" applyAlignment="1">
      <alignment horizontal="left" vertical="center" wrapText="1"/>
    </xf>
    <xf numFmtId="42" fontId="19" fillId="0" borderId="15" xfId="0" applyNumberFormat="1" applyFont="1" applyBorder="1" applyAlignment="1">
      <alignment vertical="center"/>
    </xf>
    <xf numFmtId="42" fontId="19" fillId="0" borderId="16" xfId="0" applyNumberFormat="1" applyFont="1" applyBorder="1" applyAlignment="1">
      <alignment vertical="center"/>
    </xf>
    <xf numFmtId="0" fontId="1" fillId="0" borderId="15" xfId="0" applyFont="1" applyBorder="1" applyAlignment="1">
      <alignment horizontal="center" vertical="center"/>
    </xf>
    <xf numFmtId="0" fontId="1" fillId="0" borderId="13" xfId="0" applyFont="1" applyBorder="1" applyAlignment="1">
      <alignment horizontal="center" vertical="center"/>
    </xf>
    <xf numFmtId="0" fontId="5" fillId="0" borderId="16" xfId="0" applyFont="1" applyBorder="1" applyAlignment="1">
      <alignment horizontal="left" vertical="center" wrapText="1"/>
    </xf>
    <xf numFmtId="0" fontId="1" fillId="0" borderId="16" xfId="0" applyFont="1" applyBorder="1" applyAlignment="1">
      <alignment horizontal="center" vertical="center"/>
    </xf>
    <xf numFmtId="0" fontId="6" fillId="2" borderId="16" xfId="0" applyFont="1" applyFill="1" applyBorder="1" applyAlignment="1">
      <alignment horizontal="left" vertical="center"/>
    </xf>
    <xf numFmtId="0" fontId="1" fillId="5" borderId="13" xfId="0" applyFont="1" applyFill="1" applyBorder="1" applyAlignment="1">
      <alignment horizontal="right" vertical="center"/>
    </xf>
    <xf numFmtId="0" fontId="1" fillId="5" borderId="16" xfId="0" applyFont="1" applyFill="1" applyBorder="1" applyAlignment="1">
      <alignment horizontal="right" vertical="center"/>
    </xf>
    <xf numFmtId="1" fontId="19" fillId="12" borderId="15" xfId="0" applyNumberFormat="1" applyFont="1" applyFill="1" applyBorder="1" applyAlignment="1">
      <alignment horizontal="center" vertical="center"/>
    </xf>
    <xf numFmtId="1" fontId="19" fillId="12" borderId="16" xfId="0" applyNumberFormat="1" applyFont="1" applyFill="1" applyBorder="1" applyAlignment="1">
      <alignment horizontal="center" vertical="center"/>
    </xf>
    <xf numFmtId="0" fontId="4" fillId="5" borderId="8" xfId="0" applyFont="1" applyFill="1" applyBorder="1" applyAlignment="1">
      <alignment horizontal="center" vertical="center"/>
    </xf>
    <xf numFmtId="0" fontId="4" fillId="5" borderId="10" xfId="0" applyFont="1" applyFill="1" applyBorder="1" applyAlignment="1">
      <alignment horizontal="center" vertical="center"/>
    </xf>
    <xf numFmtId="0" fontId="4" fillId="5" borderId="11" xfId="0" applyFont="1" applyFill="1" applyBorder="1" applyAlignment="1">
      <alignment horizontal="center" vertical="center"/>
    </xf>
    <xf numFmtId="0" fontId="4" fillId="5" borderId="12" xfId="0" applyFont="1" applyFill="1" applyBorder="1" applyAlignment="1">
      <alignment horizontal="center" vertical="center"/>
    </xf>
    <xf numFmtId="0" fontId="4" fillId="5" borderId="6" xfId="0" applyFont="1" applyFill="1" applyBorder="1" applyAlignment="1">
      <alignment horizontal="center" vertical="center"/>
    </xf>
    <xf numFmtId="0" fontId="4" fillId="5" borderId="5" xfId="0" applyFont="1" applyFill="1" applyBorder="1" applyAlignment="1">
      <alignment horizontal="center" vertical="center"/>
    </xf>
    <xf numFmtId="0" fontId="0" fillId="0" borderId="15" xfId="0" applyBorder="1" applyAlignment="1">
      <alignment horizontal="left" vertical="center" wrapText="1"/>
    </xf>
    <xf numFmtId="0" fontId="33" fillId="0" borderId="15" xfId="0" applyFont="1" applyBorder="1" applyAlignment="1">
      <alignment horizontal="left" vertical="center" wrapText="1"/>
    </xf>
    <xf numFmtId="0" fontId="33" fillId="0" borderId="13" xfId="0" applyFont="1" applyBorder="1" applyAlignment="1">
      <alignment horizontal="left" vertical="center" wrapText="1"/>
    </xf>
    <xf numFmtId="0" fontId="33" fillId="0" borderId="16" xfId="0" applyFont="1" applyBorder="1" applyAlignment="1">
      <alignment horizontal="left" vertical="center" wrapText="1"/>
    </xf>
    <xf numFmtId="0" fontId="44" fillId="0" borderId="15" xfId="0" applyFont="1" applyBorder="1" applyAlignment="1">
      <alignment horizontal="left" vertical="center" wrapText="1"/>
    </xf>
    <xf numFmtId="0" fontId="44" fillId="0" borderId="13" xfId="0" applyFont="1" applyBorder="1" applyAlignment="1">
      <alignment horizontal="left" vertical="center" wrapText="1"/>
    </xf>
    <xf numFmtId="0" fontId="44" fillId="0" borderId="16" xfId="0" applyFont="1" applyBorder="1" applyAlignment="1">
      <alignment horizontal="left" vertical="center" wrapText="1"/>
    </xf>
    <xf numFmtId="0" fontId="0" fillId="14" borderId="15" xfId="0" applyFill="1" applyBorder="1" applyAlignment="1">
      <alignment horizontal="left" vertical="center" wrapText="1"/>
    </xf>
    <xf numFmtId="0" fontId="0" fillId="14" borderId="13" xfId="0" applyFill="1" applyBorder="1" applyAlignment="1">
      <alignment horizontal="left" vertical="center" wrapText="1"/>
    </xf>
    <xf numFmtId="0" fontId="0" fillId="14" borderId="16" xfId="0" applyFill="1" applyBorder="1" applyAlignment="1">
      <alignment horizontal="left" vertical="center" wrapText="1"/>
    </xf>
    <xf numFmtId="0" fontId="0" fillId="13" borderId="15" xfId="0" applyFill="1" applyBorder="1" applyAlignment="1">
      <alignment horizontal="left" vertical="center" wrapText="1"/>
    </xf>
    <xf numFmtId="0" fontId="0" fillId="13" borderId="13" xfId="0" applyFill="1" applyBorder="1" applyAlignment="1">
      <alignment horizontal="left" vertical="center" wrapText="1"/>
    </xf>
    <xf numFmtId="0" fontId="0" fillId="13" borderId="16" xfId="0" applyFill="1" applyBorder="1" applyAlignment="1">
      <alignment horizontal="left" vertical="center" wrapText="1"/>
    </xf>
    <xf numFmtId="165" fontId="49" fillId="6" borderId="15" xfId="0" applyNumberFormat="1" applyFont="1" applyFill="1" applyBorder="1" applyAlignment="1">
      <alignment horizontal="left" vertical="center"/>
    </xf>
    <xf numFmtId="165" fontId="49" fillId="6" borderId="13" xfId="0" applyNumberFormat="1" applyFont="1" applyFill="1" applyBorder="1" applyAlignment="1">
      <alignment horizontal="left" vertical="center"/>
    </xf>
  </cellXfs>
  <cellStyles count="12">
    <cellStyle name="Comma 2" xfId="4" xr:uid="{227DD1B9-A73B-486C-BD5A-2E419C9BBC08}"/>
    <cellStyle name="Currency 2" xfId="3" xr:uid="{345A0DE7-7143-4B0B-B53A-35CD30BFF656}"/>
    <cellStyle name="Excel Built-in Normal" xfId="9" xr:uid="{E872ED71-78BB-4A0F-B8CC-FC9A862425FF}"/>
    <cellStyle name="Hyperlink 2" xfId="10" xr:uid="{E43FD083-D569-4B32-82A3-0816276D8788}"/>
    <cellStyle name="Hyperlink 3" xfId="8" xr:uid="{7CF334EB-FA9E-428A-A984-0024089154C3}"/>
    <cellStyle name="Komma" xfId="2" builtinId="3"/>
    <cellStyle name="Normal 2" xfId="7" xr:uid="{53353C46-6475-4EBC-B846-0DFDB171BFCA}"/>
    <cellStyle name="Normal 2 4" xfId="5" xr:uid="{3B269B99-8792-4463-A646-43C61AE9856F}"/>
    <cellStyle name="Standaard" xfId="0" builtinId="0"/>
    <cellStyle name="Standaard 2" xfId="6" xr:uid="{5A9B6692-0136-4977-A160-B7644F85BC2A}"/>
    <cellStyle name="Standaard 3" xfId="11" xr:uid="{6E359FC6-B04E-46F9-8724-D960DE5C18D4}"/>
    <cellStyle name="Valuta" xfId="1" builtinId="4"/>
  </cellStyles>
  <dxfs count="23">
    <dxf>
      <font>
        <color rgb="FF9C0006"/>
      </font>
      <fill>
        <patternFill>
          <bgColor rgb="FFFFC7CE"/>
        </patternFill>
      </fill>
      <border>
        <left style="thin">
          <color rgb="FFC00000"/>
        </left>
        <right style="thin">
          <color rgb="FFC00000"/>
        </right>
        <top style="thin">
          <color rgb="FFC00000"/>
        </top>
        <bottom style="thin">
          <color rgb="FFC00000"/>
        </bottom>
      </border>
    </dxf>
    <dxf>
      <font>
        <color rgb="FFFF0000"/>
      </font>
      <fill>
        <patternFill patternType="none">
          <bgColor auto="1"/>
        </patternFill>
      </fill>
    </dxf>
    <dxf>
      <font>
        <color rgb="FFC00000"/>
      </font>
      <fill>
        <patternFill>
          <bgColor rgb="FFFFFF99"/>
        </patternFill>
      </fill>
      <border>
        <left style="thin">
          <color rgb="FFC00000"/>
        </left>
        <right style="thin">
          <color rgb="FFC00000"/>
        </right>
        <top style="thin">
          <color rgb="FFC00000"/>
        </top>
        <bottom style="thin">
          <color rgb="FFC00000"/>
        </bottom>
        <vertical/>
        <horizontal/>
      </border>
    </dxf>
    <dxf>
      <font>
        <color rgb="FFC00000"/>
      </font>
      <fill>
        <patternFill>
          <bgColor rgb="FFFFFF99"/>
        </patternFill>
      </fill>
      <border>
        <left style="thin">
          <color rgb="FFC00000"/>
        </left>
        <right style="thin">
          <color rgb="FFC00000"/>
        </right>
        <top style="thin">
          <color rgb="FFC00000"/>
        </top>
        <bottom style="thin">
          <color rgb="FFC00000"/>
        </bottom>
        <vertical/>
        <horizontal/>
      </border>
    </dxf>
    <dxf>
      <font>
        <b/>
        <i val="0"/>
        <color rgb="FFC00000"/>
      </font>
      <fill>
        <patternFill>
          <bgColor rgb="FFFFCCCC"/>
        </patternFill>
      </fill>
      <border>
        <left style="thin">
          <color rgb="FFC00000"/>
        </left>
        <right style="thin">
          <color rgb="FFC00000"/>
        </right>
        <top style="thin">
          <color rgb="FFC00000"/>
        </top>
        <bottom style="thin">
          <color rgb="FFC00000"/>
        </bottom>
        <vertical/>
        <horizontal/>
      </border>
    </dxf>
    <dxf>
      <font>
        <color rgb="FFC00000"/>
      </font>
      <fill>
        <patternFill>
          <bgColor rgb="FFFFFF99"/>
        </patternFill>
      </fill>
      <border>
        <left style="thin">
          <color rgb="FFC00000"/>
        </left>
        <right style="thin">
          <color rgb="FFC00000"/>
        </right>
        <top style="thin">
          <color rgb="FFC00000"/>
        </top>
        <bottom style="thin">
          <color rgb="FFC00000"/>
        </bottom>
        <vertical/>
        <horizontal/>
      </border>
    </dxf>
    <dxf>
      <font>
        <b/>
        <i val="0"/>
        <color rgb="FFC00000"/>
      </font>
      <fill>
        <patternFill>
          <bgColor rgb="FFFFCCCC"/>
        </patternFill>
      </fill>
      <border>
        <left style="thin">
          <color rgb="FFC00000"/>
        </left>
        <right style="thin">
          <color rgb="FFC00000"/>
        </right>
        <top style="thin">
          <color rgb="FFC00000"/>
        </top>
        <bottom style="thin">
          <color rgb="FFC00000"/>
        </bottom>
      </border>
    </dxf>
    <dxf>
      <font>
        <color rgb="FFC00000"/>
      </font>
      <fill>
        <patternFill>
          <bgColor rgb="FFFFCCCC"/>
        </patternFill>
      </fill>
      <border>
        <left style="thin">
          <color rgb="FFC00000"/>
        </left>
        <right style="thin">
          <color rgb="FFC00000"/>
        </right>
        <top style="thin">
          <color rgb="FFC00000"/>
        </top>
        <bottom style="thin">
          <color rgb="FFC00000"/>
        </bottom>
        <vertical/>
        <horizontal/>
      </border>
    </dxf>
    <dxf>
      <font>
        <b/>
        <i val="0"/>
        <color rgb="FF9C0006"/>
      </font>
      <fill>
        <patternFill>
          <fgColor rgb="FFFFAFAF"/>
          <bgColor rgb="FFFFC7CE"/>
        </patternFill>
      </fill>
      <border>
        <left style="thin">
          <color rgb="FFC00000"/>
        </left>
        <right style="thin">
          <color rgb="FFC00000"/>
        </right>
        <top style="thin">
          <color rgb="FFC00000"/>
        </top>
        <bottom style="thin">
          <color rgb="FFC00000"/>
        </bottom>
      </border>
    </dxf>
    <dxf>
      <font>
        <b/>
        <i val="0"/>
        <color rgb="FF9C0006"/>
      </font>
      <fill>
        <patternFill>
          <fgColor rgb="FFFFAFAF"/>
          <bgColor rgb="FFFFC7CE"/>
        </patternFill>
      </fill>
      <border>
        <left style="thin">
          <color rgb="FFC00000"/>
        </left>
        <right style="thin">
          <color rgb="FFC00000"/>
        </right>
        <top style="thin">
          <color rgb="FFC00000"/>
        </top>
        <bottom style="thin">
          <color rgb="FFC00000"/>
        </bottom>
      </border>
    </dxf>
    <dxf>
      <font>
        <b/>
        <i val="0"/>
        <color rgb="FF9C0006"/>
      </font>
      <fill>
        <patternFill>
          <fgColor rgb="FFFFAFAF"/>
          <bgColor rgb="FFFFC7CE"/>
        </patternFill>
      </fill>
      <border>
        <left style="thin">
          <color rgb="FFC00000"/>
        </left>
        <right style="thin">
          <color rgb="FFC00000"/>
        </right>
        <top style="thin">
          <color rgb="FFC00000"/>
        </top>
        <bottom style="thin">
          <color rgb="FFC00000"/>
        </bottom>
      </border>
    </dxf>
    <dxf>
      <font>
        <b/>
        <i val="0"/>
        <color rgb="FF9C0006"/>
      </font>
      <fill>
        <patternFill>
          <fgColor rgb="FFFFAFAF"/>
          <bgColor rgb="FFFFC7CE"/>
        </patternFill>
      </fill>
      <border>
        <left style="thin">
          <color rgb="FFC00000"/>
        </left>
        <right style="thin">
          <color rgb="FFC00000"/>
        </right>
        <top style="thin">
          <color rgb="FFC00000"/>
        </top>
        <bottom style="thin">
          <color rgb="FFC00000"/>
        </bottom>
      </border>
    </dxf>
    <dxf>
      <font>
        <b/>
        <i val="0"/>
        <color rgb="FF9C0006"/>
      </font>
      <fill>
        <patternFill>
          <fgColor rgb="FFFFAFAF"/>
          <bgColor rgb="FFFFC7CE"/>
        </patternFill>
      </fill>
      <border>
        <left style="thin">
          <color rgb="FFC00000"/>
        </left>
        <right style="thin">
          <color rgb="FFC00000"/>
        </right>
        <top style="thin">
          <color rgb="FFC00000"/>
        </top>
        <bottom style="thin">
          <color rgb="FFC00000"/>
        </bottom>
      </border>
    </dxf>
    <dxf>
      <font>
        <b/>
        <i val="0"/>
        <color rgb="FFC00000"/>
      </font>
      <fill>
        <patternFill>
          <bgColor rgb="FFFFCCCC"/>
        </patternFill>
      </fill>
      <border>
        <left style="thin">
          <color rgb="FFC00000"/>
        </left>
        <right style="thin">
          <color rgb="FFC00000"/>
        </right>
        <top style="thin">
          <color rgb="FFC00000"/>
        </top>
        <bottom style="thin">
          <color rgb="FFC00000"/>
        </bottom>
        <vertical/>
        <horizontal/>
      </border>
    </dxf>
    <dxf>
      <font>
        <b/>
        <i val="0"/>
        <color rgb="FF9C0006"/>
      </font>
      <fill>
        <patternFill>
          <fgColor rgb="FFFFAFAF"/>
          <bgColor rgb="FFFFC7CE"/>
        </patternFill>
      </fill>
      <border>
        <left style="thin">
          <color rgb="FFC00000"/>
        </left>
        <right style="thin">
          <color rgb="FFC00000"/>
        </right>
        <top style="thin">
          <color rgb="FFC00000"/>
        </top>
        <bottom style="thin">
          <color rgb="FFC00000"/>
        </bottom>
      </border>
    </dxf>
    <dxf>
      <font>
        <b/>
        <i val="0"/>
        <color rgb="FF9C0006"/>
      </font>
      <fill>
        <patternFill>
          <fgColor rgb="FFFFAFAF"/>
          <bgColor rgb="FFFFC7CE"/>
        </patternFill>
      </fill>
      <border>
        <left style="thin">
          <color rgb="FFC00000"/>
        </left>
        <right style="thin">
          <color rgb="FFC00000"/>
        </right>
        <top style="thin">
          <color rgb="FFC00000"/>
        </top>
        <bottom style="thin">
          <color rgb="FFC00000"/>
        </bottom>
      </border>
    </dxf>
    <dxf>
      <font>
        <b/>
        <i val="0"/>
        <color rgb="FF9C0006"/>
      </font>
      <fill>
        <patternFill>
          <fgColor rgb="FFFFAFAF"/>
          <bgColor rgb="FFFFC7CE"/>
        </patternFill>
      </fill>
      <border>
        <left style="thin">
          <color rgb="FFC00000"/>
        </left>
        <right style="thin">
          <color rgb="FFC00000"/>
        </right>
        <top style="thin">
          <color rgb="FFC00000"/>
        </top>
        <bottom style="thin">
          <color rgb="FFC00000"/>
        </bottom>
      </border>
    </dxf>
    <dxf>
      <font>
        <b/>
        <i val="0"/>
        <color rgb="FF9C0006"/>
      </font>
      <fill>
        <patternFill>
          <fgColor rgb="FFFFAFAF"/>
          <bgColor rgb="FFFFC7CE"/>
        </patternFill>
      </fill>
      <border>
        <left style="thin">
          <color rgb="FFC00000"/>
        </left>
        <right style="thin">
          <color rgb="FFC00000"/>
        </right>
        <top style="thin">
          <color rgb="FFC00000"/>
        </top>
        <bottom style="thin">
          <color rgb="FFC00000"/>
        </bottom>
      </border>
    </dxf>
    <dxf>
      <font>
        <color rgb="FFC00000"/>
      </font>
      <fill>
        <patternFill>
          <bgColor rgb="FFFFCCCC"/>
        </patternFill>
      </fill>
      <border>
        <left style="thin">
          <color rgb="FFC00000"/>
        </left>
        <right style="thin">
          <color rgb="FFC00000"/>
        </right>
        <top style="thin">
          <color rgb="FFC00000"/>
        </top>
        <bottom style="thin">
          <color rgb="FFC00000"/>
        </bottom>
        <vertical/>
        <horizontal/>
      </border>
    </dxf>
    <dxf>
      <font>
        <b/>
        <i val="0"/>
        <color rgb="FF9C0006"/>
      </font>
      <fill>
        <patternFill>
          <fgColor rgb="FFFFAFAF"/>
          <bgColor rgb="FFFFC7CE"/>
        </patternFill>
      </fill>
      <border>
        <left style="thin">
          <color rgb="FFC00000"/>
        </left>
        <right style="thin">
          <color rgb="FFC00000"/>
        </right>
        <top style="thin">
          <color rgb="FFC00000"/>
        </top>
        <bottom style="thin">
          <color rgb="FFC00000"/>
        </bottom>
      </border>
    </dxf>
    <dxf>
      <font>
        <b/>
        <i val="0"/>
        <color rgb="FF9C0006"/>
      </font>
      <fill>
        <patternFill>
          <fgColor rgb="FFFFAFAF"/>
          <bgColor rgb="FFFFC7CE"/>
        </patternFill>
      </fill>
      <border>
        <left style="thin">
          <color rgb="FFC00000"/>
        </left>
        <right style="thin">
          <color rgb="FFC00000"/>
        </right>
        <top style="thin">
          <color rgb="FFC00000"/>
        </top>
        <bottom style="thin">
          <color rgb="FFC00000"/>
        </bottom>
      </border>
    </dxf>
    <dxf>
      <font>
        <b/>
        <i val="0"/>
        <color rgb="FF9C0006"/>
      </font>
      <fill>
        <patternFill>
          <fgColor rgb="FFFFAFAF"/>
          <bgColor rgb="FFFFC7CE"/>
        </patternFill>
      </fill>
      <border>
        <left style="thin">
          <color rgb="FFC00000"/>
        </left>
        <right style="thin">
          <color rgb="FFC00000"/>
        </right>
        <top style="thin">
          <color rgb="FFC00000"/>
        </top>
        <bottom style="thin">
          <color rgb="FFC00000"/>
        </bottom>
      </border>
    </dxf>
    <dxf>
      <font>
        <color rgb="FF9C0006"/>
      </font>
      <fill>
        <patternFill>
          <bgColor rgb="FFFFC7CE"/>
        </patternFill>
      </fill>
      <border>
        <left style="thin">
          <color rgb="FFC00000"/>
        </left>
        <right style="thin">
          <color rgb="FFC00000"/>
        </right>
        <top style="thin">
          <color rgb="FFC00000"/>
        </top>
        <bottom style="thin">
          <color rgb="FFC00000"/>
        </bottom>
      </border>
    </dxf>
  </dxfs>
  <tableStyles count="0" defaultTableStyle="TableStyleMedium2" defaultPivotStyle="PivotStyleLight16"/>
  <colors>
    <mruColors>
      <color rgb="FF0000FF"/>
      <color rgb="FFFFFF99"/>
      <color rgb="FFFFCCCC"/>
      <color rgb="FFFFFFCC"/>
      <color rgb="FFFF9999"/>
      <color rgb="FFFFC7CE"/>
      <color rgb="FF9C0006"/>
      <color rgb="FFFF00FF"/>
      <color rgb="FFFF99CC"/>
      <color rgb="FFFF6D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1454349</xdr:colOff>
      <xdr:row>0</xdr:row>
      <xdr:rowOff>219141</xdr:rowOff>
    </xdr:from>
    <xdr:ext cx="3274285" cy="1294792"/>
    <xdr:pic>
      <xdr:nvPicPr>
        <xdr:cNvPr id="2" name="Picture 1" descr="https://eherkenning.kpn.com/content/uploads/2014/06/rvo.pn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328599" y="219141"/>
          <a:ext cx="3274285" cy="12947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R:\DDW-GT-Hugo\ITT\Revisions\DDW_20240404_GT_Annex%204b_Lot2_JFi.xlsx" TargetMode="External"/><Relationship Id="rId1" Type="http://schemas.openxmlformats.org/officeDocument/2006/relationships/externalLinkPath" Target="https://oceaninfinityco.sharepoint.com/sites/TMBD/Shared%20Documents/Opportunities%202024/105371%20-%20RVO-%20Doorde-Wind%20-Geotech/Tender%20Work/Annex%204a/DDW-GT-Hugo/ITT/Revisions/DDW_20240404_GT_Annex%204b_Lot2_JF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vision log"/>
      <sheetName val="Cycle times &amp; prices"/>
      <sheetName val="Key dates"/>
      <sheetName val="WDT Calculation"/>
      <sheetName val="U10-wave"/>
    </sheetNames>
    <sheetDataSet>
      <sheetData sheetId="0" refreshError="1"/>
      <sheetData sheetId="1"/>
      <sheetData sheetId="2" refreshError="1"/>
      <sheetData sheetId="3"/>
      <sheetData sheetId="4"/>
    </sheetDataSet>
  </externalBook>
</externalLink>
</file>

<file path=xl/persons/person.xml><?xml version="1.0" encoding="utf-8"?>
<personList xmlns="http://schemas.microsoft.com/office/spreadsheetml/2018/threadedcomments" xmlns:x="http://schemas.openxmlformats.org/spreadsheetml/2006/main">
  <person displayName="Mossel, S. (Sil)" id="{3C79A8C2-BFF6-492C-BFFA-0A781F4EF7FB}" userId="S::sil.mossel@rvo.nl::f43aeec0-e79b-4325-a18a-ed8fd35fda50"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9" dT="2026-06-17T07:06:56.76" personId="{3C79A8C2-BFF6-492C-BFFA-0A781F4EF7FB}" id="{7FDF0939-A29F-4685-B50F-8E73A5FCF1D5}">
    <text>Depends on TNO outcome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D3ABE-E352-46C7-9F3B-38BD5A1E9FD0}">
  <dimension ref="B2:E32"/>
  <sheetViews>
    <sheetView zoomScale="115" zoomScaleNormal="115" workbookViewId="0">
      <selection activeCell="E39" sqref="E39"/>
    </sheetView>
  </sheetViews>
  <sheetFormatPr defaultColWidth="9.1796875" defaultRowHeight="13" x14ac:dyDescent="0.3"/>
  <cols>
    <col min="1" max="1" width="3.54296875" style="25" customWidth="1"/>
    <col min="2" max="2" width="8.54296875" style="25" customWidth="1"/>
    <col min="3" max="3" width="10.1796875" style="25" customWidth="1"/>
    <col min="4" max="4" width="17.81640625" style="25" customWidth="1"/>
    <col min="5" max="5" width="73.81640625" style="25" customWidth="1"/>
    <col min="6" max="16384" width="9.1796875" style="25"/>
  </cols>
  <sheetData>
    <row r="2" spans="2:5" x14ac:dyDescent="0.3">
      <c r="B2" s="305" t="s">
        <v>0</v>
      </c>
      <c r="C2" s="306"/>
      <c r="D2" s="306"/>
      <c r="E2" s="121" t="s">
        <v>1</v>
      </c>
    </row>
    <row r="4" spans="2:5" x14ac:dyDescent="0.3">
      <c r="B4" s="25" t="s">
        <v>2</v>
      </c>
    </row>
    <row r="5" spans="2:5" x14ac:dyDescent="0.3">
      <c r="B5" s="25" t="s">
        <v>3</v>
      </c>
    </row>
    <row r="7" spans="2:5" ht="14.5" x14ac:dyDescent="0.3">
      <c r="B7" s="126" t="s">
        <v>4</v>
      </c>
      <c r="C7" s="126" t="s">
        <v>5</v>
      </c>
      <c r="D7" s="22" t="s">
        <v>6</v>
      </c>
      <c r="E7" s="22" t="s">
        <v>7</v>
      </c>
    </row>
    <row r="8" spans="2:5" x14ac:dyDescent="0.3">
      <c r="B8" s="115">
        <v>1</v>
      </c>
      <c r="C8" s="120"/>
      <c r="D8" s="116"/>
      <c r="E8" s="117"/>
    </row>
    <row r="9" spans="2:5" x14ac:dyDescent="0.3">
      <c r="B9" s="115">
        <v>1</v>
      </c>
      <c r="C9" s="120"/>
      <c r="D9" s="116"/>
      <c r="E9" s="117"/>
    </row>
    <row r="10" spans="2:5" x14ac:dyDescent="0.3">
      <c r="B10" s="115">
        <v>1</v>
      </c>
      <c r="C10" s="120"/>
      <c r="D10" s="116"/>
      <c r="E10" s="117"/>
    </row>
    <row r="11" spans="2:5" x14ac:dyDescent="0.3">
      <c r="B11" s="115">
        <v>1</v>
      </c>
      <c r="C11" s="120"/>
      <c r="D11" s="116"/>
      <c r="E11" s="117"/>
    </row>
    <row r="12" spans="2:5" x14ac:dyDescent="0.3">
      <c r="B12" s="115">
        <v>1</v>
      </c>
      <c r="C12" s="120"/>
      <c r="D12" s="116"/>
      <c r="E12" s="117"/>
    </row>
    <row r="13" spans="2:5" x14ac:dyDescent="0.3">
      <c r="B13" s="115">
        <v>1</v>
      </c>
      <c r="C13" s="120"/>
      <c r="D13" s="116"/>
      <c r="E13" s="117"/>
    </row>
    <row r="14" spans="2:5" x14ac:dyDescent="0.3">
      <c r="B14" s="115">
        <v>1</v>
      </c>
      <c r="C14" s="120"/>
      <c r="D14" s="116"/>
      <c r="E14" s="117"/>
    </row>
    <row r="15" spans="2:5" x14ac:dyDescent="0.3">
      <c r="B15" s="115">
        <v>1</v>
      </c>
      <c r="C15" s="120"/>
      <c r="D15" s="116"/>
      <c r="E15" s="117"/>
    </row>
    <row r="16" spans="2:5" x14ac:dyDescent="0.3">
      <c r="B16" s="115">
        <v>1</v>
      </c>
      <c r="C16" s="120"/>
      <c r="D16" s="116"/>
      <c r="E16" s="117"/>
    </row>
    <row r="17" spans="2:5" x14ac:dyDescent="0.3">
      <c r="B17" s="115">
        <v>2</v>
      </c>
      <c r="C17" s="120"/>
      <c r="D17" s="116"/>
      <c r="E17" s="117"/>
    </row>
    <row r="18" spans="2:5" x14ac:dyDescent="0.3">
      <c r="B18" s="115">
        <v>2</v>
      </c>
      <c r="C18" s="120"/>
      <c r="D18" s="116"/>
      <c r="E18" s="117"/>
    </row>
    <row r="19" spans="2:5" x14ac:dyDescent="0.3">
      <c r="B19" s="115">
        <v>2</v>
      </c>
      <c r="C19" s="120"/>
      <c r="D19" s="116"/>
      <c r="E19" s="117"/>
    </row>
    <row r="20" spans="2:5" x14ac:dyDescent="0.3">
      <c r="B20" s="115">
        <v>2</v>
      </c>
      <c r="C20" s="120"/>
      <c r="D20" s="116"/>
      <c r="E20" s="137"/>
    </row>
    <row r="21" spans="2:5" x14ac:dyDescent="0.3">
      <c r="B21" s="115">
        <v>3</v>
      </c>
      <c r="C21" s="120"/>
      <c r="D21" s="116"/>
      <c r="E21" s="117"/>
    </row>
    <row r="22" spans="2:5" x14ac:dyDescent="0.3">
      <c r="B22" s="115">
        <v>3</v>
      </c>
      <c r="C22" s="120"/>
      <c r="D22" s="116"/>
      <c r="E22" s="117"/>
    </row>
    <row r="23" spans="2:5" x14ac:dyDescent="0.3">
      <c r="B23" s="118">
        <v>4</v>
      </c>
      <c r="C23" s="138"/>
      <c r="D23" s="119"/>
      <c r="E23" s="117"/>
    </row>
    <row r="24" spans="2:5" x14ac:dyDescent="0.3">
      <c r="B24" s="118">
        <v>4</v>
      </c>
      <c r="C24" s="138"/>
      <c r="D24" s="119"/>
      <c r="E24" s="117"/>
    </row>
    <row r="25" spans="2:5" x14ac:dyDescent="0.3">
      <c r="B25" s="118"/>
      <c r="C25" s="118"/>
      <c r="D25" s="119"/>
      <c r="E25" s="117"/>
    </row>
    <row r="26" spans="2:5" x14ac:dyDescent="0.3">
      <c r="B26" s="118"/>
      <c r="C26" s="118"/>
      <c r="D26" s="119"/>
      <c r="E26" s="117"/>
    </row>
    <row r="27" spans="2:5" x14ac:dyDescent="0.3">
      <c r="B27" s="118"/>
      <c r="C27" s="118"/>
      <c r="D27" s="119"/>
      <c r="E27" s="117"/>
    </row>
    <row r="28" spans="2:5" x14ac:dyDescent="0.3">
      <c r="B28" s="118"/>
      <c r="C28" s="118"/>
      <c r="D28" s="119"/>
      <c r="E28" s="117"/>
    </row>
    <row r="29" spans="2:5" x14ac:dyDescent="0.3">
      <c r="B29" s="118"/>
      <c r="C29" s="118"/>
      <c r="D29" s="119"/>
      <c r="E29" s="119"/>
    </row>
    <row r="30" spans="2:5" x14ac:dyDescent="0.3">
      <c r="B30" s="118"/>
      <c r="C30" s="118"/>
      <c r="D30" s="118"/>
      <c r="E30" s="119"/>
    </row>
    <row r="31" spans="2:5" x14ac:dyDescent="0.3">
      <c r="B31" s="118"/>
      <c r="C31" s="118"/>
      <c r="D31" s="118"/>
      <c r="E31" s="119"/>
    </row>
    <row r="32" spans="2:5" x14ac:dyDescent="0.3">
      <c r="B32" s="119"/>
      <c r="C32" s="119"/>
      <c r="D32" s="119"/>
      <c r="E32" s="119"/>
    </row>
  </sheetData>
  <mergeCells count="1">
    <mergeCell ref="B2:D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126"/>
  <sheetViews>
    <sheetView tabSelected="1" topLeftCell="E1" zoomScale="110" zoomScaleNormal="110" zoomScalePageLayoutView="75" workbookViewId="0">
      <pane ySplit="1" topLeftCell="A16" activePane="bottomLeft" state="frozen"/>
      <selection activeCell="E1" sqref="E1"/>
      <selection pane="bottomLeft" activeCell="K19" sqref="K19"/>
    </sheetView>
  </sheetViews>
  <sheetFormatPr defaultColWidth="9.1796875" defaultRowHeight="14.5" zeroHeight="1" x14ac:dyDescent="0.35"/>
  <cols>
    <col min="1" max="1" width="2.1796875" style="2" customWidth="1"/>
    <col min="2" max="2" width="2" style="2" customWidth="1"/>
    <col min="3" max="3" width="12.81640625" style="2" customWidth="1"/>
    <col min="4" max="4" width="50.54296875" style="2" customWidth="1"/>
    <col min="5" max="5" width="42.54296875" style="2" customWidth="1"/>
    <col min="6" max="6" width="23.54296875" style="2" customWidth="1"/>
    <col min="7" max="7" width="12.81640625" style="2" customWidth="1"/>
    <col min="8" max="8" width="21.453125" style="2" customWidth="1"/>
    <col min="9" max="9" width="23.453125" style="2" customWidth="1"/>
    <col min="10" max="10" width="22.453125" style="2" customWidth="1"/>
    <col min="11" max="11" width="29.81640625" style="2" customWidth="1"/>
    <col min="12" max="12" width="6" style="3" customWidth="1"/>
    <col min="13" max="13" width="8.453125" style="2" customWidth="1"/>
    <col min="14" max="14" width="31.54296875" style="42" customWidth="1"/>
    <col min="15" max="33" width="9.1796875" style="2" customWidth="1"/>
    <col min="34" max="16384" width="9.1796875" style="2"/>
  </cols>
  <sheetData>
    <row r="1" spans="2:14" ht="29.15" customHeight="1" x14ac:dyDescent="0.35">
      <c r="B1" s="10"/>
      <c r="C1" s="219" t="s">
        <v>8</v>
      </c>
      <c r="D1" s="220"/>
      <c r="E1" s="220"/>
      <c r="F1" s="220"/>
      <c r="G1" s="220"/>
      <c r="H1" s="220"/>
      <c r="I1" s="220"/>
      <c r="J1" s="220"/>
      <c r="K1" s="221"/>
      <c r="L1" s="57"/>
      <c r="M1" s="11"/>
      <c r="N1" s="44"/>
    </row>
    <row r="2" spans="2:14" ht="20.149999999999999" customHeight="1" x14ac:dyDescent="0.35">
      <c r="B2" s="9"/>
      <c r="C2" s="8" t="s">
        <v>9</v>
      </c>
      <c r="D2" s="237" t="s">
        <v>10</v>
      </c>
      <c r="E2" s="238"/>
      <c r="F2" s="37"/>
      <c r="G2" s="174"/>
      <c r="H2" s="174"/>
      <c r="I2" s="174"/>
      <c r="J2" s="174"/>
      <c r="K2" s="175"/>
      <c r="L2" s="58"/>
      <c r="M2" s="173"/>
    </row>
    <row r="3" spans="2:14" ht="20.149999999999999" customHeight="1" x14ac:dyDescent="0.35">
      <c r="B3" s="9"/>
      <c r="C3" s="8" t="s">
        <v>11</v>
      </c>
      <c r="D3" s="233"/>
      <c r="E3" s="234"/>
      <c r="F3" s="114"/>
      <c r="G3" s="176"/>
      <c r="H3" s="176"/>
      <c r="I3" s="176"/>
      <c r="J3" s="176"/>
      <c r="K3" s="177"/>
      <c r="L3" s="59"/>
      <c r="M3" s="173"/>
    </row>
    <row r="4" spans="2:14" ht="20.149999999999999" customHeight="1" x14ac:dyDescent="0.35">
      <c r="B4" s="9"/>
      <c r="C4" s="8" t="s">
        <v>12</v>
      </c>
      <c r="D4" s="233"/>
      <c r="E4" s="234"/>
      <c r="F4" s="114"/>
      <c r="G4" s="176"/>
      <c r="H4" s="176"/>
      <c r="I4" s="176"/>
      <c r="J4" s="176"/>
      <c r="K4" s="177"/>
      <c r="L4" s="59"/>
      <c r="M4" s="173"/>
    </row>
    <row r="5" spans="2:14" ht="20.149999999999999" customHeight="1" x14ac:dyDescent="0.35">
      <c r="B5" s="9"/>
      <c r="C5" s="225"/>
      <c r="D5" s="226"/>
      <c r="E5" s="226"/>
      <c r="F5" s="226"/>
      <c r="G5" s="226"/>
      <c r="H5" s="226"/>
      <c r="I5" s="226"/>
      <c r="J5" s="226"/>
      <c r="K5" s="227"/>
      <c r="L5" s="56"/>
      <c r="M5" s="173"/>
      <c r="N5" s="47"/>
    </row>
    <row r="6" spans="2:14" ht="20.149999999999999" customHeight="1" x14ac:dyDescent="0.35">
      <c r="B6" s="9"/>
      <c r="C6" s="228" t="s">
        <v>13</v>
      </c>
      <c r="D6" s="229"/>
      <c r="E6" s="229"/>
      <c r="F6" s="229"/>
      <c r="G6" s="229"/>
      <c r="H6" s="229"/>
      <c r="I6" s="229"/>
      <c r="J6" s="229"/>
      <c r="K6" s="230"/>
      <c r="L6" s="122"/>
      <c r="M6" s="1"/>
    </row>
    <row r="7" spans="2:14" ht="20.149999999999999" customHeight="1" x14ac:dyDescent="0.35">
      <c r="B7" s="9"/>
      <c r="C7" s="190" t="s">
        <v>14</v>
      </c>
      <c r="D7" s="191"/>
      <c r="E7" s="191"/>
      <c r="F7" s="191"/>
      <c r="G7" s="241"/>
      <c r="H7" s="242"/>
      <c r="I7" s="16" t="s">
        <v>15</v>
      </c>
      <c r="J7" s="22" t="s">
        <v>16</v>
      </c>
      <c r="K7" s="23"/>
      <c r="L7" s="122"/>
      <c r="M7" s="1"/>
    </row>
    <row r="8" spans="2:14" ht="20.149999999999999" customHeight="1" x14ac:dyDescent="0.35">
      <c r="B8" s="9"/>
      <c r="C8" s="98" t="s">
        <v>17</v>
      </c>
      <c r="D8" s="97"/>
      <c r="E8" s="97"/>
      <c r="F8" s="97"/>
      <c r="G8" s="192"/>
      <c r="H8" s="193"/>
      <c r="I8" s="74">
        <v>40</v>
      </c>
      <c r="J8" s="99" t="s">
        <v>18</v>
      </c>
      <c r="K8" s="100"/>
      <c r="L8" s="122"/>
      <c r="M8" s="1"/>
    </row>
    <row r="9" spans="2:14" ht="20.149999999999999" customHeight="1" x14ac:dyDescent="0.35">
      <c r="B9" s="9"/>
      <c r="C9" s="179" t="s">
        <v>19</v>
      </c>
      <c r="D9" s="180"/>
      <c r="E9" s="39"/>
      <c r="F9" s="39"/>
      <c r="G9" s="192"/>
      <c r="H9" s="193"/>
      <c r="I9" s="74">
        <v>15</v>
      </c>
      <c r="J9" s="101" t="s">
        <v>20</v>
      </c>
      <c r="K9" s="102"/>
      <c r="L9" s="122"/>
      <c r="M9" s="1"/>
    </row>
    <row r="10" spans="2:14" ht="20.149999999999999" customHeight="1" x14ac:dyDescent="0.35">
      <c r="B10" s="9"/>
      <c r="C10" s="141" t="s">
        <v>21</v>
      </c>
      <c r="D10" s="142"/>
      <c r="E10" s="39"/>
      <c r="F10" s="143"/>
      <c r="G10" s="139"/>
      <c r="H10" s="140"/>
      <c r="I10" s="38">
        <v>40</v>
      </c>
      <c r="J10" s="101"/>
      <c r="K10" s="102"/>
      <c r="L10" s="122"/>
      <c r="M10" s="1"/>
    </row>
    <row r="11" spans="2:14" ht="20.149999999999999" customHeight="1" x14ac:dyDescent="0.35">
      <c r="B11" s="9"/>
      <c r="C11" s="185"/>
      <c r="D11" s="186"/>
      <c r="E11" s="186"/>
      <c r="F11" s="186"/>
      <c r="G11" s="186"/>
      <c r="H11" s="186"/>
      <c r="I11" s="186"/>
      <c r="J11" s="186"/>
      <c r="K11" s="187"/>
      <c r="L11" s="122"/>
      <c r="M11" s="1"/>
    </row>
    <row r="12" spans="2:14" ht="20.149999999999999" customHeight="1" x14ac:dyDescent="0.35">
      <c r="B12" s="9"/>
      <c r="C12" s="168"/>
      <c r="D12" s="169"/>
      <c r="E12" s="169"/>
      <c r="F12" s="169"/>
      <c r="G12" s="169"/>
      <c r="H12" s="169"/>
      <c r="I12" s="169"/>
      <c r="J12" s="169"/>
      <c r="K12" s="170"/>
      <c r="L12" s="122"/>
      <c r="M12" s="5"/>
    </row>
    <row r="13" spans="2:14" ht="20.149999999999999" customHeight="1" x14ac:dyDescent="0.35">
      <c r="B13" s="9"/>
      <c r="C13" s="18" t="s">
        <v>22</v>
      </c>
      <c r="D13" s="13"/>
      <c r="E13" s="36"/>
      <c r="F13" s="36"/>
      <c r="G13" s="12" t="s">
        <v>23</v>
      </c>
      <c r="H13" s="12" t="s">
        <v>24</v>
      </c>
      <c r="I13" s="12" t="s">
        <v>25</v>
      </c>
      <c r="J13" s="12" t="s">
        <v>26</v>
      </c>
      <c r="K13" s="14" t="s">
        <v>27</v>
      </c>
      <c r="L13" s="122"/>
      <c r="M13" s="5"/>
    </row>
    <row r="14" spans="2:14" ht="20.149999999999999" customHeight="1" x14ac:dyDescent="0.35">
      <c r="B14" s="9"/>
      <c r="C14" s="22" t="s">
        <v>28</v>
      </c>
      <c r="D14" s="23"/>
      <c r="E14" s="23"/>
      <c r="F14" s="23"/>
      <c r="G14" s="23"/>
      <c r="H14" s="16"/>
      <c r="I14" s="16"/>
      <c r="J14" s="16"/>
      <c r="K14" s="127"/>
      <c r="L14" s="178"/>
      <c r="M14" s="5"/>
    </row>
    <row r="15" spans="2:14" ht="20.149999999999999" customHeight="1" x14ac:dyDescent="0.35">
      <c r="B15" s="9"/>
      <c r="C15" s="49">
        <v>1</v>
      </c>
      <c r="D15" s="222" t="s">
        <v>29</v>
      </c>
      <c r="E15" s="223"/>
      <c r="F15" s="223"/>
      <c r="G15" s="223"/>
      <c r="H15" s="223"/>
      <c r="I15" s="223"/>
      <c r="J15" s="224"/>
      <c r="K15" s="78">
        <v>46341</v>
      </c>
      <c r="L15" s="178"/>
      <c r="M15" s="5"/>
    </row>
    <row r="16" spans="2:14" ht="20.149999999999999" customHeight="1" x14ac:dyDescent="0.35">
      <c r="B16" s="9"/>
      <c r="C16" s="21" t="s">
        <v>30</v>
      </c>
      <c r="D16" s="19"/>
      <c r="E16" s="19"/>
      <c r="F16" s="19"/>
      <c r="G16" s="19"/>
      <c r="H16" s="19"/>
      <c r="I16" s="19"/>
      <c r="J16" s="19"/>
      <c r="K16" s="20"/>
      <c r="L16" s="122"/>
      <c r="M16" s="5"/>
    </row>
    <row r="17" spans="2:14" ht="30" customHeight="1" x14ac:dyDescent="0.35">
      <c r="B17" s="9"/>
      <c r="C17" s="49" t="s">
        <v>31</v>
      </c>
      <c r="D17" s="235" t="s">
        <v>32</v>
      </c>
      <c r="E17" s="235"/>
      <c r="F17" s="146"/>
      <c r="G17" s="147"/>
      <c r="H17" s="76"/>
      <c r="I17" s="188"/>
      <c r="J17" s="189"/>
      <c r="K17" s="164">
        <f>ContractStartDate</f>
        <v>46341</v>
      </c>
      <c r="L17" s="122"/>
      <c r="M17" s="5"/>
    </row>
    <row r="18" spans="2:14" ht="20.149999999999999" customHeight="1" x14ac:dyDescent="0.35">
      <c r="B18" s="9"/>
      <c r="C18" s="49" t="s">
        <v>33</v>
      </c>
      <c r="D18" s="235" t="s">
        <v>34</v>
      </c>
      <c r="E18" s="235"/>
      <c r="F18" s="146"/>
      <c r="G18" s="147" t="s">
        <v>35</v>
      </c>
      <c r="H18" s="38">
        <v>7</v>
      </c>
      <c r="I18" s="239"/>
      <c r="J18" s="240"/>
      <c r="K18" s="77">
        <v>46361</v>
      </c>
      <c r="L18" s="122"/>
      <c r="M18" s="5"/>
    </row>
    <row r="19" spans="2:14" ht="20.149999999999999" customHeight="1" x14ac:dyDescent="0.35">
      <c r="B19" s="9"/>
      <c r="C19" s="49" t="s">
        <v>36</v>
      </c>
      <c r="D19" s="236" t="s">
        <v>37</v>
      </c>
      <c r="E19" s="236"/>
      <c r="F19" s="148"/>
      <c r="G19" s="147" t="s">
        <v>35</v>
      </c>
      <c r="H19" s="150">
        <v>7</v>
      </c>
      <c r="I19" s="171"/>
      <c r="J19" s="172"/>
      <c r="K19" s="77">
        <f>IF(VALUE(K17),K18+H19,"")</f>
        <v>46368</v>
      </c>
      <c r="L19" s="122"/>
      <c r="M19" s="5"/>
    </row>
    <row r="20" spans="2:14" ht="17.5" customHeight="1" x14ac:dyDescent="0.35">
      <c r="B20" s="9"/>
      <c r="C20" s="49" t="s">
        <v>38</v>
      </c>
      <c r="D20" s="149" t="s">
        <v>39</v>
      </c>
      <c r="E20" s="149"/>
      <c r="F20" s="146"/>
      <c r="G20" s="147" t="s">
        <v>35</v>
      </c>
      <c r="H20" s="38">
        <v>7</v>
      </c>
      <c r="I20" s="231"/>
      <c r="J20" s="232"/>
      <c r="K20" s="109">
        <f>IF(VALUE(K17),K19+H20,"")</f>
        <v>46375</v>
      </c>
      <c r="L20" s="122"/>
      <c r="M20" s="5"/>
    </row>
    <row r="21" spans="2:14" ht="20.149999999999999" customHeight="1" x14ac:dyDescent="0.35">
      <c r="B21" s="107"/>
      <c r="C21" s="50" t="s">
        <v>40</v>
      </c>
      <c r="D21" s="181" t="s">
        <v>41</v>
      </c>
      <c r="E21" s="181"/>
      <c r="F21" s="148"/>
      <c r="G21" s="147" t="s">
        <v>35</v>
      </c>
      <c r="H21" s="150">
        <v>7</v>
      </c>
      <c r="I21" s="182"/>
      <c r="J21" s="182"/>
      <c r="K21" s="77">
        <f>K20+H21</f>
        <v>46382</v>
      </c>
      <c r="L21" s="108"/>
      <c r="M21" s="5"/>
    </row>
    <row r="22" spans="2:14" ht="20.149999999999999" customHeight="1" x14ac:dyDescent="0.35">
      <c r="B22" s="9"/>
      <c r="C22" s="110" t="s">
        <v>42</v>
      </c>
      <c r="D22" s="183" t="s">
        <v>43</v>
      </c>
      <c r="E22" s="184"/>
      <c r="F22" s="68"/>
      <c r="G22" s="111" t="s">
        <v>35</v>
      </c>
      <c r="H22" s="112">
        <v>7</v>
      </c>
      <c r="I22" s="194"/>
      <c r="J22" s="195"/>
      <c r="K22" s="113">
        <f>K21+H22</f>
        <v>46389</v>
      </c>
      <c r="L22" s="122"/>
      <c r="M22" s="5"/>
    </row>
    <row r="23" spans="2:14" ht="20.149999999999999" customHeight="1" x14ac:dyDescent="0.35">
      <c r="B23" s="9"/>
      <c r="C23" s="168"/>
      <c r="D23" s="169"/>
      <c r="E23" s="169"/>
      <c r="F23" s="169"/>
      <c r="G23" s="169"/>
      <c r="H23" s="169"/>
      <c r="I23" s="169"/>
      <c r="J23" s="169"/>
      <c r="K23" s="170"/>
      <c r="L23" s="122"/>
      <c r="M23" s="5"/>
    </row>
    <row r="24" spans="2:14" ht="30" customHeight="1" collapsed="1" x14ac:dyDescent="0.35">
      <c r="B24" s="9"/>
      <c r="C24" s="21" t="s">
        <v>44</v>
      </c>
      <c r="D24" s="24"/>
      <c r="E24" s="24"/>
      <c r="F24" s="24"/>
      <c r="G24" s="24"/>
      <c r="H24" s="24"/>
      <c r="I24" s="29"/>
      <c r="J24" s="29"/>
      <c r="K24" s="20"/>
      <c r="L24" s="122"/>
      <c r="M24" s="5"/>
    </row>
    <row r="25" spans="2:14" ht="20.149999999999999" customHeight="1" x14ac:dyDescent="0.35">
      <c r="B25" s="9"/>
      <c r="C25" s="49" t="s">
        <v>45</v>
      </c>
      <c r="D25" s="196" t="s">
        <v>46</v>
      </c>
      <c r="E25" s="197"/>
      <c r="G25" s="153" t="s">
        <v>47</v>
      </c>
      <c r="H25" s="152">
        <v>46508</v>
      </c>
      <c r="I25" s="188" t="s">
        <v>48</v>
      </c>
      <c r="J25" s="189"/>
      <c r="K25" s="85">
        <v>46419</v>
      </c>
      <c r="L25" s="122"/>
      <c r="M25" s="5"/>
    </row>
    <row r="26" spans="2:14" ht="20.149999999999999" customHeight="1" x14ac:dyDescent="0.35">
      <c r="B26" s="9"/>
      <c r="C26" s="49" t="s">
        <v>49</v>
      </c>
      <c r="D26" s="196" t="s">
        <v>50</v>
      </c>
      <c r="E26" s="197"/>
      <c r="F26" s="130"/>
      <c r="G26" s="7" t="s">
        <v>35</v>
      </c>
      <c r="H26" s="73">
        <v>4</v>
      </c>
      <c r="I26" s="171"/>
      <c r="J26" s="172"/>
      <c r="K26" s="77">
        <f>IF(VALUE(Mob_date_A),K25+H26,"")</f>
        <v>46423</v>
      </c>
      <c r="L26" s="122"/>
      <c r="M26" s="5"/>
    </row>
    <row r="27" spans="2:14" ht="20.149999999999999" customHeight="1" x14ac:dyDescent="0.35">
      <c r="B27" s="9"/>
      <c r="C27" s="64" t="s">
        <v>51</v>
      </c>
      <c r="D27" s="196" t="s">
        <v>52</v>
      </c>
      <c r="E27" s="197"/>
      <c r="F27" s="130"/>
      <c r="G27" s="7" t="s">
        <v>35</v>
      </c>
      <c r="H27" s="73">
        <v>10</v>
      </c>
      <c r="I27" s="171"/>
      <c r="J27" s="172"/>
      <c r="K27" s="77">
        <f>IF(VALUE(Mob_date_A),K26+H27,"")</f>
        <v>46433</v>
      </c>
      <c r="L27" s="122"/>
      <c r="M27" s="5"/>
    </row>
    <row r="28" spans="2:14" ht="27" customHeight="1" thickBot="1" x14ac:dyDescent="0.4">
      <c r="B28" s="9"/>
      <c r="C28" s="82" t="s">
        <v>53</v>
      </c>
      <c r="D28" s="253" t="s">
        <v>54</v>
      </c>
      <c r="E28" s="254"/>
      <c r="F28" s="70"/>
      <c r="G28" s="71" t="s">
        <v>35</v>
      </c>
      <c r="H28" s="188" t="s">
        <v>55</v>
      </c>
      <c r="I28" s="189"/>
      <c r="J28" s="73">
        <v>9</v>
      </c>
      <c r="K28" s="84">
        <f>IF(VALUE(Mob_date_A),K27+J28,"")</f>
        <v>46442</v>
      </c>
      <c r="L28" s="63"/>
      <c r="M28" s="5"/>
      <c r="N28" s="53"/>
    </row>
    <row r="29" spans="2:14" ht="20.149999999999999" customHeight="1" thickTop="1" x14ac:dyDescent="0.35">
      <c r="B29" s="9"/>
      <c r="C29" s="257" t="s">
        <v>56</v>
      </c>
      <c r="D29" s="258"/>
      <c r="E29" s="258"/>
      <c r="F29" s="258"/>
      <c r="G29" s="258"/>
      <c r="H29" s="258"/>
      <c r="I29" s="258"/>
      <c r="J29" s="258"/>
      <c r="K29" s="259"/>
      <c r="L29" s="63"/>
      <c r="M29" s="5"/>
    </row>
    <row r="30" spans="2:14" ht="20.149999999999999" customHeight="1" x14ac:dyDescent="0.35">
      <c r="B30" s="9"/>
      <c r="C30" s="24" t="s">
        <v>57</v>
      </c>
      <c r="D30" s="24"/>
      <c r="E30" s="24"/>
      <c r="F30" s="24"/>
      <c r="G30" s="24"/>
      <c r="H30" s="24"/>
      <c r="I30" s="29"/>
      <c r="J30" s="29"/>
      <c r="K30" s="20"/>
      <c r="L30" s="122"/>
      <c r="M30" s="5"/>
    </row>
    <row r="31" spans="2:14" ht="20.149999999999999" customHeight="1" thickBot="1" x14ac:dyDescent="0.4">
      <c r="B31" s="9"/>
      <c r="C31" s="50" t="s">
        <v>58</v>
      </c>
      <c r="D31" s="260" t="s">
        <v>59</v>
      </c>
      <c r="E31" s="261"/>
      <c r="F31" s="261"/>
      <c r="G31" s="261"/>
      <c r="H31" s="261"/>
      <c r="I31" s="243"/>
      <c r="J31" s="244"/>
      <c r="K31" s="86">
        <f>SurveyEndDate_PartA</f>
        <v>46442</v>
      </c>
      <c r="L31" s="122"/>
      <c r="M31" s="5"/>
    </row>
    <row r="32" spans="2:14" ht="20.149999999999999" customHeight="1" thickTop="1" x14ac:dyDescent="0.35">
      <c r="B32" s="9"/>
      <c r="C32" s="81" t="s">
        <v>60</v>
      </c>
      <c r="D32" s="66" t="s">
        <v>61</v>
      </c>
      <c r="E32" s="67"/>
      <c r="F32" s="68"/>
      <c r="G32" s="69" t="s">
        <v>35</v>
      </c>
      <c r="H32" s="151">
        <v>14</v>
      </c>
      <c r="I32" s="198"/>
      <c r="J32" s="199"/>
      <c r="K32" s="87">
        <f>IF(OR(ISBLANK(SurveyEndDate_Seabed),ISBLANK(H32))," ",SurveyEndDate_Seabed+H32)</f>
        <v>46456</v>
      </c>
      <c r="L32" s="122"/>
      <c r="M32" s="5"/>
    </row>
    <row r="33" spans="2:14" ht="20.149999999999999" customHeight="1" collapsed="1" x14ac:dyDescent="0.35">
      <c r="B33" s="9"/>
      <c r="C33" s="49" t="s">
        <v>62</v>
      </c>
      <c r="D33" s="124" t="s">
        <v>63</v>
      </c>
      <c r="E33" s="125"/>
      <c r="F33" s="125"/>
      <c r="G33" s="7" t="s">
        <v>35</v>
      </c>
      <c r="H33" s="156">
        <v>14</v>
      </c>
      <c r="I33" s="202"/>
      <c r="J33" s="203"/>
      <c r="K33" s="88">
        <f>IF(OR(ISBLANK(SurveyEndDate_Seabed),ISBLANK(H32))," ",K32+H33)</f>
        <v>46470</v>
      </c>
      <c r="L33" s="63"/>
      <c r="M33" s="5"/>
    </row>
    <row r="34" spans="2:14" ht="20.149999999999999" customHeight="1" x14ac:dyDescent="0.35">
      <c r="B34" s="9"/>
      <c r="C34" s="49" t="s">
        <v>64</v>
      </c>
      <c r="D34" s="204" t="s">
        <v>65</v>
      </c>
      <c r="E34" s="205"/>
      <c r="F34" s="130"/>
      <c r="G34" s="7" t="s">
        <v>35</v>
      </c>
      <c r="H34" s="151">
        <v>14</v>
      </c>
      <c r="I34" s="206"/>
      <c r="J34" s="207"/>
      <c r="K34" s="88">
        <f>IF(OR(ISBLANK(SurveyEndDate_Seabed),ISBLANK(H34))," ",K33+H34)</f>
        <v>46484</v>
      </c>
      <c r="L34" s="54"/>
      <c r="M34" s="5"/>
    </row>
    <row r="35" spans="2:14" ht="20.149999999999999" customHeight="1" x14ac:dyDescent="0.35">
      <c r="B35" s="9"/>
      <c r="C35" s="49" t="s">
        <v>66</v>
      </c>
      <c r="D35" s="204" t="s">
        <v>67</v>
      </c>
      <c r="E35" s="205"/>
      <c r="F35" s="130"/>
      <c r="G35" s="7" t="s">
        <v>35</v>
      </c>
      <c r="H35" s="156">
        <v>7</v>
      </c>
      <c r="I35" s="255"/>
      <c r="J35" s="256"/>
      <c r="K35" s="88">
        <f>IF(OR(ISBLANK(SurveyEndDate_Seabed),ISBLANK(H34))," ",K34+H35)</f>
        <v>46491</v>
      </c>
      <c r="L35" s="63"/>
      <c r="M35" s="5"/>
    </row>
    <row r="36" spans="2:14" ht="20.149999999999999" customHeight="1" thickBot="1" x14ac:dyDescent="0.4">
      <c r="B36" s="9"/>
      <c r="C36" s="82" t="s">
        <v>68</v>
      </c>
      <c r="D36" s="208" t="s">
        <v>69</v>
      </c>
      <c r="E36" s="209"/>
      <c r="F36" s="79"/>
      <c r="G36" s="80" t="s">
        <v>35</v>
      </c>
      <c r="H36" s="151">
        <v>14</v>
      </c>
      <c r="I36" s="217"/>
      <c r="J36" s="218"/>
      <c r="K36" s="89">
        <f>IF(OR(ISBLANK(SurveyEndDate_Seabed),ISBLANK(H36))," ",K35+H36)</f>
        <v>46505</v>
      </c>
      <c r="L36" s="122"/>
      <c r="M36" s="5"/>
    </row>
    <row r="37" spans="2:14" ht="20.149999999999999" customHeight="1" thickTop="1" x14ac:dyDescent="0.35">
      <c r="B37" s="9"/>
      <c r="C37" s="65" t="s">
        <v>70</v>
      </c>
      <c r="D37" s="66" t="s">
        <v>71</v>
      </c>
      <c r="E37" s="67"/>
      <c r="F37" s="68"/>
      <c r="H37" s="69"/>
      <c r="I37" s="198"/>
      <c r="J37" s="199"/>
      <c r="K37" s="163">
        <v>46631</v>
      </c>
      <c r="L37" s="63"/>
      <c r="M37" s="5"/>
    </row>
    <row r="38" spans="2:14" ht="20.149999999999999" customHeight="1" x14ac:dyDescent="0.35">
      <c r="B38" s="9"/>
      <c r="C38" s="51" t="s">
        <v>72</v>
      </c>
      <c r="D38" s="124" t="s">
        <v>73</v>
      </c>
      <c r="E38" s="125"/>
      <c r="F38" s="125"/>
      <c r="G38" s="7" t="s">
        <v>35</v>
      </c>
      <c r="H38" s="154">
        <v>14</v>
      </c>
      <c r="I38" s="198"/>
      <c r="J38" s="199"/>
      <c r="K38" s="88">
        <f>K37+H38</f>
        <v>46645</v>
      </c>
      <c r="L38" s="63"/>
      <c r="M38" s="5"/>
      <c r="N38" s="53"/>
    </row>
    <row r="39" spans="2:14" ht="20.149999999999999" customHeight="1" x14ac:dyDescent="0.35">
      <c r="B39" s="9"/>
      <c r="C39" s="51" t="s">
        <v>74</v>
      </c>
      <c r="D39" s="204" t="s">
        <v>75</v>
      </c>
      <c r="E39" s="205"/>
      <c r="F39" s="130"/>
      <c r="G39" s="7" t="s">
        <v>35</v>
      </c>
      <c r="H39" s="151">
        <v>14</v>
      </c>
      <c r="I39" s="198"/>
      <c r="J39" s="199"/>
      <c r="K39" s="88">
        <f t="shared" ref="K39:K42" si="0">K38+H39</f>
        <v>46659</v>
      </c>
      <c r="L39" s="63"/>
      <c r="M39" s="5"/>
    </row>
    <row r="40" spans="2:14" ht="20.149999999999999" customHeight="1" collapsed="1" x14ac:dyDescent="0.35">
      <c r="B40" s="9"/>
      <c r="C40" s="51" t="s">
        <v>76</v>
      </c>
      <c r="D40" s="124" t="s">
        <v>77</v>
      </c>
      <c r="E40" s="125"/>
      <c r="F40" s="125"/>
      <c r="G40" s="7" t="s">
        <v>35</v>
      </c>
      <c r="H40" s="154">
        <v>14</v>
      </c>
      <c r="I40" s="198"/>
      <c r="J40" s="199"/>
      <c r="K40" s="88">
        <f t="shared" si="0"/>
        <v>46673</v>
      </c>
      <c r="L40" s="63"/>
      <c r="M40" s="5"/>
    </row>
    <row r="41" spans="2:14" ht="20.149999999999999" customHeight="1" x14ac:dyDescent="0.35">
      <c r="B41" s="9"/>
      <c r="C41" s="123" t="s">
        <v>78</v>
      </c>
      <c r="D41" s="204" t="str">
        <f>"Delivery of Final Version Environmental baseline report before "</f>
        <v xml:space="preserve">Delivery of Final Version Environmental baseline report before </v>
      </c>
      <c r="E41" s="205"/>
      <c r="F41" s="130"/>
      <c r="G41" s="7" t="s">
        <v>35</v>
      </c>
      <c r="H41" s="151">
        <v>14</v>
      </c>
      <c r="I41" s="198"/>
      <c r="J41" s="199"/>
      <c r="K41" s="88">
        <f t="shared" si="0"/>
        <v>46687</v>
      </c>
      <c r="L41" s="54"/>
      <c r="M41" s="5"/>
    </row>
    <row r="42" spans="2:14" ht="20.149999999999999" customHeight="1" x14ac:dyDescent="0.35">
      <c r="B42" s="9"/>
      <c r="C42" s="123" t="s">
        <v>79</v>
      </c>
      <c r="D42" s="204" t="str">
        <f>"CLIENT Review of Final Version Environmental baseline report before "</f>
        <v xml:space="preserve">CLIENT Review of Final Version Environmental baseline report before </v>
      </c>
      <c r="E42" s="205"/>
      <c r="F42" s="130"/>
      <c r="G42" s="7" t="s">
        <v>35</v>
      </c>
      <c r="H42" s="155">
        <v>7</v>
      </c>
      <c r="I42" s="198"/>
      <c r="J42" s="199"/>
      <c r="K42" s="88">
        <f t="shared" si="0"/>
        <v>46694</v>
      </c>
      <c r="L42" s="63"/>
      <c r="M42" s="5"/>
    </row>
    <row r="43" spans="2:14" ht="20.149999999999999" customHeight="1" thickBot="1" x14ac:dyDescent="0.4">
      <c r="B43" s="9"/>
      <c r="C43" s="83" t="s">
        <v>80</v>
      </c>
      <c r="D43" s="210" t="str">
        <f>"Key Milestone: Acceptance of Final Version Environmental baseline report (before 15-12-2027)"</f>
        <v>Key Milestone: Acceptance of Final Version Environmental baseline report (before 15-12-2027)</v>
      </c>
      <c r="E43" s="211"/>
      <c r="F43" s="161">
        <v>46736</v>
      </c>
      <c r="G43" s="80" t="s">
        <v>35</v>
      </c>
      <c r="H43" s="151">
        <v>14</v>
      </c>
      <c r="I43" s="188" t="s">
        <v>81</v>
      </c>
      <c r="J43" s="189"/>
      <c r="K43" s="162">
        <f>K42+H43</f>
        <v>46708</v>
      </c>
      <c r="L43" s="122"/>
      <c r="M43" s="5"/>
    </row>
    <row r="44" spans="2:14" ht="20.149999999999999" customHeight="1" thickTop="1" x14ac:dyDescent="0.35">
      <c r="B44" s="9"/>
      <c r="C44" s="272" t="s">
        <v>82</v>
      </c>
      <c r="D44" s="273"/>
      <c r="E44" s="273"/>
      <c r="F44" s="273"/>
      <c r="G44" s="273"/>
      <c r="H44" s="273"/>
      <c r="I44" s="273"/>
      <c r="J44" s="75">
        <f>K43-ContractStartDate</f>
        <v>367</v>
      </c>
      <c r="K44" s="72" t="s">
        <v>35</v>
      </c>
      <c r="L44" s="54"/>
      <c r="M44" s="5"/>
      <c r="N44" s="52"/>
    </row>
    <row r="45" spans="2:14" ht="20.149999999999999" customHeight="1" x14ac:dyDescent="0.35">
      <c r="B45" s="9"/>
      <c r="C45" s="131"/>
      <c r="D45" s="132"/>
      <c r="E45" s="132"/>
      <c r="F45" s="132"/>
      <c r="G45" s="132"/>
      <c r="H45" s="132"/>
      <c r="I45" s="132"/>
      <c r="J45" s="132"/>
      <c r="K45" s="133"/>
      <c r="L45" s="63"/>
      <c r="M45" s="5"/>
      <c r="N45" s="46"/>
    </row>
    <row r="46" spans="2:14" ht="20.149999999999999" customHeight="1" x14ac:dyDescent="0.35">
      <c r="B46" s="9"/>
      <c r="C46" s="250" t="s">
        <v>83</v>
      </c>
      <c r="D46" s="251"/>
      <c r="E46" s="251"/>
      <c r="F46" s="251"/>
      <c r="G46" s="251"/>
      <c r="H46" s="251"/>
      <c r="I46" s="251"/>
      <c r="J46" s="251"/>
      <c r="K46" s="252"/>
      <c r="L46" s="122"/>
      <c r="M46" s="5"/>
      <c r="N46" s="46"/>
    </row>
    <row r="47" spans="2:14" ht="20.149999999999999" customHeight="1" x14ac:dyDescent="0.35">
      <c r="B47" s="9"/>
      <c r="C47" s="190" t="s">
        <v>84</v>
      </c>
      <c r="D47" s="191"/>
      <c r="E47" s="191"/>
      <c r="F47" s="191"/>
      <c r="G47" s="191"/>
      <c r="H47" s="16" t="s">
        <v>85</v>
      </c>
      <c r="I47" s="16" t="s">
        <v>23</v>
      </c>
      <c r="J47" s="16" t="s">
        <v>25</v>
      </c>
      <c r="K47" s="127" t="s">
        <v>86</v>
      </c>
      <c r="L47" s="122"/>
      <c r="M47" s="5"/>
      <c r="N47" s="46"/>
    </row>
    <row r="48" spans="2:14" ht="20.149999999999999" customHeight="1" x14ac:dyDescent="0.35">
      <c r="B48" s="9"/>
      <c r="C48" s="4">
        <v>1</v>
      </c>
      <c r="D48" s="200" t="s">
        <v>87</v>
      </c>
      <c r="E48" s="201"/>
      <c r="F48" s="201"/>
      <c r="G48" s="201"/>
      <c r="H48" s="201"/>
      <c r="I48" s="201"/>
      <c r="J48" s="201"/>
      <c r="K48" s="274"/>
      <c r="L48" s="122"/>
      <c r="M48" s="5"/>
      <c r="N48" s="46"/>
    </row>
    <row r="49" spans="2:14" ht="20.149999999999999" customHeight="1" x14ac:dyDescent="0.35">
      <c r="B49" s="9"/>
      <c r="C49" s="33" t="s">
        <v>88</v>
      </c>
      <c r="D49" s="245" t="str">
        <f>"Mob/demob vessels and equipment"</f>
        <v>Mob/demob vessels and equipment</v>
      </c>
      <c r="E49" s="246"/>
      <c r="F49" s="246"/>
      <c r="G49" s="249"/>
      <c r="H49" s="32">
        <v>45000</v>
      </c>
      <c r="I49" s="128" t="s">
        <v>89</v>
      </c>
      <c r="J49" s="134">
        <v>1</v>
      </c>
      <c r="K49" s="103">
        <f>IF(OR(NOT(H49),NOT(J49) ),ErrorPrice,H49*J49)</f>
        <v>45000</v>
      </c>
      <c r="L49" s="122"/>
      <c r="M49" s="5"/>
      <c r="N49" s="46"/>
    </row>
    <row r="50" spans="2:14" ht="20.149999999999999" customHeight="1" x14ac:dyDescent="0.35">
      <c r="B50" s="9"/>
      <c r="C50" s="17">
        <v>2</v>
      </c>
      <c r="D50" s="200" t="s">
        <v>90</v>
      </c>
      <c r="E50" s="201"/>
      <c r="F50" s="201"/>
      <c r="G50" s="201"/>
      <c r="H50" s="201"/>
      <c r="I50" s="201"/>
      <c r="J50" s="201"/>
      <c r="K50" s="20"/>
      <c r="L50" s="122"/>
      <c r="M50" s="5"/>
      <c r="N50" s="46"/>
    </row>
    <row r="51" spans="2:14" ht="20.149999999999999" customHeight="1" x14ac:dyDescent="0.35">
      <c r="B51" s="9"/>
      <c r="C51" s="31" t="s">
        <v>91</v>
      </c>
      <c r="D51" s="196" t="s">
        <v>92</v>
      </c>
      <c r="E51" s="197"/>
      <c r="F51" s="197"/>
      <c r="G51" s="271"/>
      <c r="H51" s="32">
        <v>150</v>
      </c>
      <c r="I51" s="30" t="s">
        <v>93</v>
      </c>
      <c r="J51" s="134">
        <f>I8</f>
        <v>40</v>
      </c>
      <c r="K51" s="103">
        <f t="shared" ref="K51:K53" si="1">IF(NOT(H51),ErrorPrice,H51*J51)</f>
        <v>6000</v>
      </c>
      <c r="L51" s="122"/>
      <c r="M51" s="5"/>
      <c r="N51" s="46"/>
    </row>
    <row r="52" spans="2:14" ht="20.149999999999999" customHeight="1" x14ac:dyDescent="0.35">
      <c r="B52" s="9"/>
      <c r="C52" s="31" t="s">
        <v>94</v>
      </c>
      <c r="D52" s="196" t="s">
        <v>95</v>
      </c>
      <c r="E52" s="197"/>
      <c r="F52" s="197"/>
      <c r="G52" s="271"/>
      <c r="H52" s="32">
        <v>1000</v>
      </c>
      <c r="I52" s="30" t="s">
        <v>93</v>
      </c>
      <c r="J52" s="134">
        <f>I10</f>
        <v>40</v>
      </c>
      <c r="K52" s="103">
        <f t="shared" si="1"/>
        <v>40000</v>
      </c>
      <c r="L52" s="122"/>
      <c r="M52" s="5"/>
      <c r="N52" s="46"/>
    </row>
    <row r="53" spans="2:14" ht="20.149999999999999" customHeight="1" x14ac:dyDescent="0.35">
      <c r="B53" s="9"/>
      <c r="C53" s="31" t="s">
        <v>96</v>
      </c>
      <c r="D53" s="196" t="s">
        <v>97</v>
      </c>
      <c r="E53" s="197"/>
      <c r="F53" s="197"/>
      <c r="G53" s="271"/>
      <c r="H53" s="145">
        <v>500</v>
      </c>
      <c r="I53" s="166" t="s">
        <v>98</v>
      </c>
      <c r="J53" s="167">
        <f>I9</f>
        <v>15</v>
      </c>
      <c r="K53" s="103">
        <f t="shared" si="1"/>
        <v>7500</v>
      </c>
      <c r="L53" s="122"/>
      <c r="M53" s="5"/>
      <c r="N53" s="46"/>
    </row>
    <row r="54" spans="2:14" ht="31.5" customHeight="1" x14ac:dyDescent="0.35">
      <c r="B54" s="9"/>
      <c r="C54" s="31" t="s">
        <v>99</v>
      </c>
      <c r="D54" s="245" t="s">
        <v>100</v>
      </c>
      <c r="E54" s="246"/>
      <c r="F54" s="246"/>
      <c r="G54" s="249"/>
      <c r="H54" s="32">
        <v>3000</v>
      </c>
      <c r="I54" s="30" t="s">
        <v>98</v>
      </c>
      <c r="J54" s="134">
        <v>6</v>
      </c>
      <c r="K54" s="103">
        <f>IF(NOT(H54),ErrorPrice,H54*J54)</f>
        <v>18000</v>
      </c>
      <c r="L54" s="122"/>
      <c r="M54" s="5"/>
      <c r="N54" s="46"/>
    </row>
    <row r="55" spans="2:14" ht="20.149999999999999" customHeight="1" x14ac:dyDescent="0.35">
      <c r="B55" s="9"/>
      <c r="C55" s="17">
        <v>3</v>
      </c>
      <c r="D55" s="200" t="s">
        <v>101</v>
      </c>
      <c r="E55" s="201"/>
      <c r="F55" s="201"/>
      <c r="G55" s="201"/>
      <c r="H55" s="201"/>
      <c r="I55" s="201"/>
      <c r="J55" s="201"/>
      <c r="K55" s="20"/>
      <c r="L55" s="122"/>
      <c r="M55" s="5"/>
      <c r="N55" s="46"/>
    </row>
    <row r="56" spans="2:14" ht="20.149999999999999" customHeight="1" x14ac:dyDescent="0.35">
      <c r="B56" s="9"/>
      <c r="C56" s="21" t="s">
        <v>102</v>
      </c>
      <c r="D56" s="129"/>
      <c r="E56" s="129"/>
      <c r="F56" s="129"/>
      <c r="G56" s="129"/>
      <c r="H56" s="129"/>
      <c r="I56" s="129"/>
      <c r="J56" s="129"/>
      <c r="K56" s="135"/>
      <c r="L56" s="122"/>
      <c r="M56" s="5"/>
      <c r="N56" s="46"/>
    </row>
    <row r="57" spans="2:14" ht="20.149999999999999" customHeight="1" x14ac:dyDescent="0.35">
      <c r="B57" s="9"/>
      <c r="C57" s="33" t="s">
        <v>103</v>
      </c>
      <c r="D57" s="245" t="s">
        <v>104</v>
      </c>
      <c r="E57" s="246"/>
      <c r="F57" s="246"/>
      <c r="G57" s="249"/>
      <c r="H57" s="32">
        <v>150</v>
      </c>
      <c r="I57" s="136" t="s">
        <v>105</v>
      </c>
      <c r="J57" s="134">
        <f>J51</f>
        <v>40</v>
      </c>
      <c r="K57" s="103">
        <f t="shared" ref="K57:K59" si="2">IF(NOT(H57),ErrorPrice,H57*J57)</f>
        <v>6000</v>
      </c>
      <c r="L57" s="122"/>
      <c r="M57" s="5"/>
      <c r="N57" s="46"/>
    </row>
    <row r="58" spans="2:14" ht="20.149999999999999" customHeight="1" x14ac:dyDescent="0.35">
      <c r="B58" s="9"/>
      <c r="C58" s="33" t="s">
        <v>106</v>
      </c>
      <c r="D58" s="245" t="s">
        <v>107</v>
      </c>
      <c r="E58" s="246"/>
      <c r="F58" s="247"/>
      <c r="G58" s="248"/>
      <c r="H58" s="32">
        <v>500</v>
      </c>
      <c r="I58" s="136" t="s">
        <v>108</v>
      </c>
      <c r="J58" s="134">
        <v>20</v>
      </c>
      <c r="K58" s="103">
        <f t="shared" si="2"/>
        <v>10000</v>
      </c>
      <c r="L58" s="122"/>
      <c r="M58" s="5"/>
      <c r="N58" s="46"/>
    </row>
    <row r="59" spans="2:14" ht="20.149999999999999" customHeight="1" x14ac:dyDescent="0.35">
      <c r="B59" s="9"/>
      <c r="C59" s="33" t="s">
        <v>109</v>
      </c>
      <c r="D59" s="245" t="s">
        <v>110</v>
      </c>
      <c r="E59" s="246"/>
      <c r="F59" s="247"/>
      <c r="G59" s="248"/>
      <c r="H59" s="32">
        <v>1000</v>
      </c>
      <c r="I59" s="136" t="s">
        <v>105</v>
      </c>
      <c r="J59" s="134">
        <f>J51</f>
        <v>40</v>
      </c>
      <c r="K59" s="103">
        <f t="shared" si="2"/>
        <v>40000</v>
      </c>
      <c r="L59" s="122"/>
      <c r="M59" s="5"/>
      <c r="N59" s="46"/>
    </row>
    <row r="60" spans="2:14" ht="20.149999999999999" customHeight="1" x14ac:dyDescent="0.35">
      <c r="B60" s="9"/>
      <c r="C60" s="21" t="s">
        <v>111</v>
      </c>
      <c r="D60" s="19"/>
      <c r="E60" s="19"/>
      <c r="F60" s="19"/>
      <c r="G60" s="19"/>
      <c r="H60" s="19"/>
      <c r="I60" s="19"/>
      <c r="J60" s="19"/>
      <c r="K60" s="20"/>
      <c r="L60" s="122"/>
      <c r="M60" s="5"/>
      <c r="N60" s="46"/>
    </row>
    <row r="61" spans="2:14" ht="20.149999999999999" customHeight="1" x14ac:dyDescent="0.35">
      <c r="B61" s="9"/>
      <c r="C61" s="33" t="s">
        <v>112</v>
      </c>
      <c r="D61" s="245" t="s">
        <v>113</v>
      </c>
      <c r="E61" s="246"/>
      <c r="F61" s="246"/>
      <c r="G61" s="249"/>
      <c r="H61" s="32">
        <v>700</v>
      </c>
      <c r="I61" s="136" t="s">
        <v>105</v>
      </c>
      <c r="J61" s="134">
        <f>J52</f>
        <v>40</v>
      </c>
      <c r="K61" s="103">
        <f t="shared" ref="K61" si="3">IF(NOT(H61),ErrorPrice,H61*J61)</f>
        <v>28000</v>
      </c>
      <c r="L61" s="122"/>
      <c r="M61" s="5"/>
      <c r="N61" s="46"/>
    </row>
    <row r="62" spans="2:14" ht="20.9" customHeight="1" x14ac:dyDescent="0.35">
      <c r="B62" s="9"/>
      <c r="C62" s="17">
        <v>4</v>
      </c>
      <c r="D62" s="200" t="s">
        <v>114</v>
      </c>
      <c r="E62" s="201"/>
      <c r="F62" s="201"/>
      <c r="G62" s="201"/>
      <c r="H62" s="201"/>
      <c r="I62" s="201"/>
      <c r="J62" s="201"/>
      <c r="K62" s="20"/>
      <c r="L62" s="122"/>
      <c r="M62" s="5"/>
      <c r="N62" s="46"/>
    </row>
    <row r="63" spans="2:14" ht="18.75" customHeight="1" x14ac:dyDescent="0.35">
      <c r="B63" s="9"/>
      <c r="C63" s="33" t="s">
        <v>115</v>
      </c>
      <c r="D63" s="212" t="s">
        <v>116</v>
      </c>
      <c r="E63" s="213"/>
      <c r="F63" s="213"/>
      <c r="G63" s="214"/>
      <c r="H63" s="32">
        <v>9000</v>
      </c>
      <c r="I63" s="128" t="s">
        <v>89</v>
      </c>
      <c r="J63" s="34">
        <v>1</v>
      </c>
      <c r="K63" s="103">
        <f t="shared" ref="K63" si="4">IF(NOT(H63),ErrorPrice,H63*J63)</f>
        <v>9000</v>
      </c>
      <c r="L63" s="122"/>
      <c r="M63" s="5"/>
      <c r="N63" s="46"/>
    </row>
    <row r="64" spans="2:14" ht="18.75" customHeight="1" x14ac:dyDescent="0.35">
      <c r="B64" s="9"/>
      <c r="C64" s="33" t="s">
        <v>117</v>
      </c>
      <c r="D64" s="204" t="s">
        <v>118</v>
      </c>
      <c r="E64" s="205"/>
      <c r="F64" s="205"/>
      <c r="G64" s="279"/>
      <c r="H64" s="32">
        <v>3000</v>
      </c>
      <c r="I64" s="128" t="s">
        <v>89</v>
      </c>
      <c r="J64" s="34">
        <v>1</v>
      </c>
      <c r="K64" s="103">
        <f t="shared" ref="K64" si="5">IF(NOT(H64),ErrorPrice,H64*J64)</f>
        <v>3000</v>
      </c>
      <c r="L64" s="122"/>
      <c r="M64" s="5"/>
      <c r="N64" s="46"/>
    </row>
    <row r="65" spans="2:14" ht="20.149999999999999" customHeight="1" x14ac:dyDescent="0.35">
      <c r="B65" s="9"/>
      <c r="C65" s="17">
        <v>5</v>
      </c>
      <c r="D65" s="200" t="s">
        <v>119</v>
      </c>
      <c r="E65" s="201"/>
      <c r="F65" s="201"/>
      <c r="G65" s="201"/>
      <c r="H65" s="201"/>
      <c r="I65" s="201"/>
      <c r="J65" s="201"/>
      <c r="K65" s="20"/>
      <c r="L65" s="122"/>
      <c r="M65" s="5"/>
      <c r="N65" s="46"/>
    </row>
    <row r="66" spans="2:14" ht="20.149999999999999" customHeight="1" x14ac:dyDescent="0.35">
      <c r="B66" s="9"/>
      <c r="C66" s="33" t="s">
        <v>120</v>
      </c>
      <c r="D66" s="245" t="str">
        <f>"Waiting on Weather allowance"</f>
        <v>Waiting on Weather allowance</v>
      </c>
      <c r="E66" s="246"/>
      <c r="F66" s="247"/>
      <c r="G66" s="248"/>
      <c r="H66" s="32">
        <v>15000</v>
      </c>
      <c r="I66" s="30" t="s">
        <v>121</v>
      </c>
      <c r="J66" s="165">
        <f>J28</f>
        <v>9</v>
      </c>
      <c r="K66" s="104">
        <f>IF(NOT(H66),ErrorPrice,H66*J66)</f>
        <v>135000</v>
      </c>
      <c r="L66" s="122"/>
      <c r="M66" s="5"/>
      <c r="N66" s="46"/>
    </row>
    <row r="67" spans="2:14" ht="20.149999999999999" customHeight="1" x14ac:dyDescent="0.35">
      <c r="B67" s="9"/>
      <c r="C67" s="17">
        <v>6</v>
      </c>
      <c r="D67" s="215" t="s">
        <v>122</v>
      </c>
      <c r="E67" s="216"/>
      <c r="F67" s="216"/>
      <c r="G67" s="216"/>
      <c r="H67" s="216"/>
      <c r="I67" s="216"/>
      <c r="J67" s="216"/>
      <c r="K67" s="144"/>
      <c r="L67" s="122"/>
      <c r="M67" s="5"/>
      <c r="N67" s="46"/>
    </row>
    <row r="68" spans="2:14" ht="31.5" customHeight="1" x14ac:dyDescent="0.35">
      <c r="B68" s="9"/>
      <c r="C68" s="40" t="s">
        <v>123</v>
      </c>
      <c r="D68" s="204" t="s">
        <v>124</v>
      </c>
      <c r="E68" s="205"/>
      <c r="F68" s="205"/>
      <c r="G68" s="279"/>
      <c r="H68" s="32">
        <v>100</v>
      </c>
      <c r="I68" s="30" t="s">
        <v>98</v>
      </c>
      <c r="J68" s="35">
        <f>J51</f>
        <v>40</v>
      </c>
      <c r="K68" s="104">
        <f t="shared" ref="K68" si="6">IF(NOT(H68),ErrorPrice,H68*J68)</f>
        <v>4000</v>
      </c>
      <c r="L68" s="122"/>
      <c r="M68" s="5"/>
      <c r="N68" s="46"/>
    </row>
    <row r="69" spans="2:14" ht="20.149999999999999" customHeight="1" x14ac:dyDescent="0.35">
      <c r="B69" s="9"/>
      <c r="C69" s="277"/>
      <c r="D69" s="278"/>
      <c r="E69" s="278"/>
      <c r="F69" s="278"/>
      <c r="G69" s="278"/>
      <c r="H69" s="278"/>
      <c r="I69" s="278"/>
      <c r="J69" s="278"/>
      <c r="K69" s="280"/>
      <c r="L69" s="122"/>
      <c r="M69" s="5"/>
    </row>
    <row r="70" spans="2:14" ht="20.149999999999999" customHeight="1" x14ac:dyDescent="0.35">
      <c r="B70" s="9"/>
      <c r="C70" s="250" t="s">
        <v>125</v>
      </c>
      <c r="D70" s="251"/>
      <c r="E70" s="251"/>
      <c r="F70" s="251"/>
      <c r="G70" s="251"/>
      <c r="H70" s="251"/>
      <c r="I70" s="251"/>
      <c r="J70" s="251"/>
      <c r="K70" s="252"/>
      <c r="L70" s="122"/>
      <c r="M70" s="5"/>
    </row>
    <row r="71" spans="2:14" ht="20.149999999999999" customHeight="1" x14ac:dyDescent="0.35">
      <c r="B71" s="9"/>
      <c r="C71" s="190" t="s">
        <v>126</v>
      </c>
      <c r="D71" s="191"/>
      <c r="E71" s="191"/>
      <c r="F71" s="191"/>
      <c r="G71" s="191"/>
      <c r="H71" s="191"/>
      <c r="I71" s="191"/>
      <c r="J71" s="191"/>
      <c r="K71" s="281"/>
      <c r="L71" s="54"/>
      <c r="M71" s="5"/>
    </row>
    <row r="72" spans="2:14" ht="20.149999999999999" customHeight="1" x14ac:dyDescent="0.35">
      <c r="B72" s="9"/>
      <c r="C72" s="277"/>
      <c r="D72" s="278"/>
      <c r="E72" s="278"/>
      <c r="F72" s="278"/>
      <c r="G72" s="278"/>
      <c r="H72" s="278"/>
      <c r="I72" s="278"/>
      <c r="J72" s="159"/>
      <c r="K72" s="160"/>
      <c r="L72" s="122"/>
      <c r="M72" s="5"/>
      <c r="N72" s="48"/>
    </row>
    <row r="73" spans="2:14" ht="20.149999999999999" customHeight="1" x14ac:dyDescent="0.35">
      <c r="B73" s="9"/>
      <c r="C73" s="262" t="s">
        <v>127</v>
      </c>
      <c r="D73" s="263"/>
      <c r="E73" s="264"/>
      <c r="F73" s="269" t="s">
        <v>128</v>
      </c>
      <c r="G73" s="269"/>
      <c r="H73" s="269"/>
      <c r="I73" s="269"/>
      <c r="J73" s="269"/>
      <c r="K73" s="55">
        <f>SUM(K49:K68)-K66</f>
        <v>216500</v>
      </c>
      <c r="L73" s="122"/>
      <c r="M73" s="5"/>
    </row>
    <row r="74" spans="2:14" ht="20.149999999999999" customHeight="1" x14ac:dyDescent="0.35">
      <c r="B74" s="9"/>
      <c r="C74" s="265"/>
      <c r="D74" s="266"/>
      <c r="E74" s="267"/>
      <c r="F74" s="269" t="s">
        <v>129</v>
      </c>
      <c r="G74" s="269"/>
      <c r="H74" s="269"/>
      <c r="I74" s="269"/>
      <c r="J74" s="269"/>
      <c r="K74" s="157">
        <f>K66</f>
        <v>135000</v>
      </c>
      <c r="L74" s="122"/>
      <c r="M74" s="5"/>
    </row>
    <row r="75" spans="2:14" ht="20.149999999999999" customHeight="1" x14ac:dyDescent="0.35">
      <c r="B75" s="9"/>
      <c r="C75" s="268" t="s">
        <v>130</v>
      </c>
      <c r="D75" s="268"/>
      <c r="E75" s="268"/>
      <c r="F75" s="270" t="str">
        <f>IF(K75&gt;J78,"PROPOSAL INVALID","")</f>
        <v/>
      </c>
      <c r="G75" s="270"/>
      <c r="H75" s="270"/>
      <c r="I75" s="270"/>
      <c r="J75" s="270"/>
      <c r="K75" s="158">
        <f>K74+K73</f>
        <v>351500</v>
      </c>
      <c r="L75" s="122"/>
      <c r="M75" s="5"/>
    </row>
    <row r="76" spans="2:14" ht="20.149999999999999" customHeight="1" x14ac:dyDescent="0.35">
      <c r="B76" s="9"/>
      <c r="C76" s="286"/>
      <c r="D76" s="287"/>
      <c r="E76" s="43"/>
      <c r="F76" s="282" t="s">
        <v>131</v>
      </c>
      <c r="G76" s="282"/>
      <c r="H76" s="282"/>
      <c r="I76" s="283"/>
      <c r="J76" s="284">
        <v>20</v>
      </c>
      <c r="K76" s="285"/>
      <c r="L76" s="122"/>
      <c r="M76" s="5"/>
    </row>
    <row r="77" spans="2:14" ht="20.149999999999999" customHeight="1" x14ac:dyDescent="0.35">
      <c r="B77" s="9"/>
      <c r="C77" s="288"/>
      <c r="D77" s="289"/>
      <c r="E77" s="43"/>
      <c r="F77" s="282" t="s">
        <v>132</v>
      </c>
      <c r="G77" s="282"/>
      <c r="H77" s="282"/>
      <c r="I77" s="283"/>
      <c r="J77" s="275">
        <v>400000</v>
      </c>
      <c r="K77" s="276"/>
      <c r="L77" s="63"/>
      <c r="M77" s="5"/>
    </row>
    <row r="78" spans="2:14" ht="20.149999999999999" customHeight="1" x14ac:dyDescent="0.35">
      <c r="B78" s="9"/>
      <c r="C78" s="288"/>
      <c r="D78" s="289"/>
      <c r="E78" s="43"/>
      <c r="F78" s="282" t="s">
        <v>133</v>
      </c>
      <c r="G78" s="282"/>
      <c r="H78" s="282"/>
      <c r="I78" s="283"/>
      <c r="J78" s="275">
        <v>800000</v>
      </c>
      <c r="K78" s="276"/>
      <c r="L78" s="63"/>
      <c r="M78" s="5"/>
      <c r="N78" s="53"/>
    </row>
    <row r="79" spans="2:14" ht="20.149999999999999" customHeight="1" x14ac:dyDescent="0.35">
      <c r="B79" s="9"/>
      <c r="C79" s="290"/>
      <c r="D79" s="291"/>
      <c r="E79" s="62"/>
      <c r="F79" s="282" t="s">
        <v>134</v>
      </c>
      <c r="G79" s="282"/>
      <c r="H79" s="282"/>
      <c r="I79" s="283"/>
      <c r="J79" s="105" t="str">
        <f>IF(K75&lt;J77,"EXCLUSION",IF(K75&gt;J78,"EXCLUSION",J76-J76*(K75-J77)/(J78-J77)))</f>
        <v>EXCLUSION</v>
      </c>
      <c r="K79" s="106" t="s">
        <v>135</v>
      </c>
      <c r="L79" s="63"/>
      <c r="M79" s="5"/>
    </row>
    <row r="80" spans="2:14" ht="25" customHeight="1" x14ac:dyDescent="0.35">
      <c r="B80" s="9"/>
      <c r="C80" s="190" t="s">
        <v>136</v>
      </c>
      <c r="D80" s="191"/>
      <c r="E80" s="191"/>
      <c r="F80" s="191"/>
      <c r="G80" s="191"/>
      <c r="H80" s="191"/>
      <c r="I80" s="191"/>
      <c r="J80" s="41" t="str">
        <f>IFERROR(J79,"EXCLUSION")</f>
        <v>EXCLUSION</v>
      </c>
      <c r="K80" s="15" t="s">
        <v>135</v>
      </c>
      <c r="L80" s="122"/>
      <c r="M80" s="5"/>
    </row>
    <row r="81" spans="1:14" ht="23.25" customHeight="1" thickBot="1" x14ac:dyDescent="0.4">
      <c r="B81" s="9"/>
      <c r="C81" s="28"/>
      <c r="D81" s="28"/>
      <c r="E81" s="28"/>
      <c r="F81" s="28"/>
      <c r="G81" s="28"/>
      <c r="H81" s="28"/>
      <c r="I81" s="28"/>
      <c r="J81" s="28"/>
      <c r="K81" s="28"/>
      <c r="L81" s="122"/>
      <c r="M81" s="5"/>
    </row>
    <row r="82" spans="1:14" ht="24.75" customHeight="1" thickBot="1" x14ac:dyDescent="0.4">
      <c r="B82" s="9"/>
      <c r="L82" s="122"/>
      <c r="M82" s="5"/>
    </row>
    <row r="83" spans="1:14" ht="35.25" customHeight="1" x14ac:dyDescent="0.35">
      <c r="A83" s="1"/>
      <c r="B83" s="9"/>
      <c r="C83" s="26" t="s">
        <v>137</v>
      </c>
      <c r="D83" s="27"/>
      <c r="E83" s="27"/>
      <c r="F83" s="27"/>
      <c r="G83" s="27"/>
      <c r="H83" s="27"/>
      <c r="I83" s="27"/>
      <c r="J83" s="27"/>
      <c r="K83" s="27"/>
      <c r="L83" s="122"/>
      <c r="M83" s="5"/>
    </row>
    <row r="84" spans="1:14" ht="36.75" customHeight="1" x14ac:dyDescent="0.35">
      <c r="B84" s="9"/>
      <c r="C84" s="60"/>
      <c r="D84" s="93" t="s">
        <v>138</v>
      </c>
      <c r="E84" s="94"/>
      <c r="F84" s="94"/>
      <c r="G84" s="94"/>
      <c r="H84" s="94"/>
      <c r="I84" s="94"/>
      <c r="J84" s="94"/>
      <c r="K84" s="94"/>
      <c r="L84" s="122"/>
      <c r="M84" s="5"/>
    </row>
    <row r="85" spans="1:14" ht="33" customHeight="1" x14ac:dyDescent="0.35">
      <c r="B85" s="9"/>
      <c r="C85" s="61"/>
      <c r="D85" s="293" t="s">
        <v>139</v>
      </c>
      <c r="E85" s="294"/>
      <c r="F85" s="294"/>
      <c r="G85" s="294"/>
      <c r="H85" s="294"/>
      <c r="I85" s="294"/>
      <c r="J85" s="294"/>
      <c r="K85" s="295"/>
      <c r="L85" s="122"/>
      <c r="M85" s="5"/>
    </row>
    <row r="86" spans="1:14" ht="93" customHeight="1" x14ac:dyDescent="0.35">
      <c r="B86" s="9"/>
      <c r="C86" s="61"/>
      <c r="D86" s="293" t="s">
        <v>140</v>
      </c>
      <c r="E86" s="294"/>
      <c r="F86" s="294"/>
      <c r="G86" s="294"/>
      <c r="H86" s="294"/>
      <c r="I86" s="294"/>
      <c r="J86" s="294"/>
      <c r="K86" s="295"/>
      <c r="L86" s="122"/>
      <c r="M86" s="5"/>
    </row>
    <row r="87" spans="1:14" ht="110.15" customHeight="1" x14ac:dyDescent="0.35">
      <c r="B87" s="9"/>
      <c r="C87" s="61"/>
      <c r="D87" s="296" t="s">
        <v>141</v>
      </c>
      <c r="E87" s="297"/>
      <c r="F87" s="297"/>
      <c r="G87" s="297"/>
      <c r="H87" s="297"/>
      <c r="I87" s="297"/>
      <c r="J87" s="297"/>
      <c r="K87" s="298"/>
      <c r="L87" s="122"/>
      <c r="M87" s="5"/>
    </row>
    <row r="88" spans="1:14" ht="132" customHeight="1" x14ac:dyDescent="0.35">
      <c r="B88" s="95"/>
      <c r="C88" s="61"/>
      <c r="D88" s="302" t="s">
        <v>142</v>
      </c>
      <c r="E88" s="303"/>
      <c r="F88" s="303"/>
      <c r="G88" s="303"/>
      <c r="H88" s="303"/>
      <c r="I88" s="303"/>
      <c r="J88" s="303"/>
      <c r="K88" s="304"/>
      <c r="L88" s="122"/>
      <c r="M88" s="5"/>
    </row>
    <row r="89" spans="1:14" ht="67.400000000000006" customHeight="1" x14ac:dyDescent="0.35">
      <c r="B89" s="96"/>
      <c r="C89" s="61"/>
      <c r="D89" s="299" t="s">
        <v>143</v>
      </c>
      <c r="E89" s="300"/>
      <c r="F89" s="300"/>
      <c r="G89" s="300"/>
      <c r="H89" s="300"/>
      <c r="I89" s="300"/>
      <c r="J89" s="300"/>
      <c r="K89" s="301"/>
      <c r="L89" s="122"/>
      <c r="M89" s="5"/>
    </row>
    <row r="90" spans="1:14" ht="43.5" customHeight="1" x14ac:dyDescent="0.35">
      <c r="B90" s="95"/>
      <c r="C90" s="61"/>
      <c r="D90" s="292" t="s">
        <v>144</v>
      </c>
      <c r="E90" s="247"/>
      <c r="F90" s="247"/>
      <c r="G90" s="247"/>
      <c r="H90" s="247"/>
      <c r="I90" s="247"/>
      <c r="J90" s="247"/>
      <c r="K90" s="248"/>
      <c r="L90" s="122"/>
      <c r="M90" s="5"/>
    </row>
    <row r="91" spans="1:14" ht="36" customHeight="1" x14ac:dyDescent="0.35">
      <c r="B91" s="95"/>
      <c r="C91" s="61"/>
      <c r="D91" s="299" t="s">
        <v>145</v>
      </c>
      <c r="E91" s="300"/>
      <c r="F91" s="300"/>
      <c r="G91" s="300"/>
      <c r="H91" s="300"/>
      <c r="I91" s="300"/>
      <c r="J91" s="300"/>
      <c r="K91" s="301"/>
      <c r="L91" s="122"/>
      <c r="M91" s="5"/>
    </row>
    <row r="92" spans="1:14" ht="39" customHeight="1" x14ac:dyDescent="0.35">
      <c r="B92" s="95"/>
      <c r="C92" s="61"/>
      <c r="D92" s="299" t="s">
        <v>146</v>
      </c>
      <c r="E92" s="300"/>
      <c r="F92" s="300"/>
      <c r="G92" s="300"/>
      <c r="H92" s="300"/>
      <c r="I92" s="300"/>
      <c r="J92" s="300"/>
      <c r="K92" s="301"/>
      <c r="L92" s="122"/>
      <c r="M92" s="5"/>
    </row>
    <row r="93" spans="1:14" ht="31.5" customHeight="1" x14ac:dyDescent="0.35">
      <c r="B93" s="95"/>
      <c r="C93" s="61"/>
      <c r="D93" s="292" t="s">
        <v>147</v>
      </c>
      <c r="E93" s="247"/>
      <c r="F93" s="247"/>
      <c r="G93" s="247"/>
      <c r="H93" s="247"/>
      <c r="I93" s="247"/>
      <c r="J93" s="247"/>
      <c r="K93" s="248"/>
      <c r="L93" s="122"/>
      <c r="M93" s="5"/>
    </row>
    <row r="94" spans="1:14" s="6" customFormat="1" ht="38.25" customHeight="1" thickBot="1" x14ac:dyDescent="0.4">
      <c r="B94" s="90"/>
      <c r="C94" s="61"/>
      <c r="D94" s="292" t="s">
        <v>148</v>
      </c>
      <c r="E94" s="247"/>
      <c r="F94" s="247"/>
      <c r="G94" s="247"/>
      <c r="H94" s="247"/>
      <c r="I94" s="247"/>
      <c r="J94" s="247"/>
      <c r="K94" s="248"/>
      <c r="L94" s="91"/>
      <c r="M94" s="92"/>
      <c r="N94" s="45"/>
    </row>
    <row r="95" spans="1:14" s="6" customFormat="1" x14ac:dyDescent="0.35">
      <c r="C95" s="2"/>
      <c r="D95" s="2"/>
      <c r="E95" s="2"/>
      <c r="F95" s="2"/>
      <c r="G95" s="2"/>
      <c r="H95" s="2"/>
      <c r="I95" s="2"/>
      <c r="J95" s="2"/>
      <c r="K95" s="2"/>
      <c r="L95" s="3"/>
      <c r="M95" s="2"/>
      <c r="N95" s="42"/>
    </row>
    <row r="96" spans="1:14" s="6" customFormat="1" x14ac:dyDescent="0.35">
      <c r="A96" s="2"/>
      <c r="C96" s="2"/>
      <c r="D96" s="2"/>
      <c r="E96" s="2"/>
      <c r="F96" s="2"/>
      <c r="G96" s="2"/>
      <c r="H96" s="2"/>
      <c r="I96" s="2"/>
      <c r="J96" s="2"/>
      <c r="K96" s="2"/>
      <c r="L96" s="3"/>
      <c r="M96" s="2"/>
      <c r="N96" s="42"/>
    </row>
    <row r="97" spans="1:14" s="6" customFormat="1" ht="21" customHeight="1" x14ac:dyDescent="0.35">
      <c r="A97" s="2"/>
      <c r="C97" s="2"/>
      <c r="D97" s="2"/>
      <c r="E97" s="2"/>
      <c r="F97" s="2"/>
      <c r="G97" s="2"/>
      <c r="H97" s="2"/>
      <c r="I97" s="2"/>
      <c r="J97" s="2"/>
      <c r="K97" s="2"/>
      <c r="L97" s="3"/>
      <c r="M97" s="2"/>
      <c r="N97" s="42"/>
    </row>
    <row r="98" spans="1:14" s="6" customFormat="1" hidden="1" x14ac:dyDescent="0.35">
      <c r="A98" s="2"/>
      <c r="C98" s="2"/>
      <c r="D98" s="2"/>
      <c r="E98" s="2"/>
      <c r="F98" s="2"/>
      <c r="G98" s="2"/>
      <c r="H98" s="2"/>
      <c r="I98" s="2"/>
      <c r="J98" s="2"/>
      <c r="K98" s="2"/>
      <c r="L98" s="3"/>
      <c r="M98" s="2"/>
      <c r="N98" s="42"/>
    </row>
    <row r="99" spans="1:14" s="6" customFormat="1" ht="15" customHeight="1" x14ac:dyDescent="0.35">
      <c r="A99" s="2"/>
      <c r="B99" s="2"/>
      <c r="C99" s="2"/>
      <c r="D99" s="2"/>
      <c r="E99" s="2"/>
      <c r="F99" s="2"/>
      <c r="G99" s="2"/>
      <c r="H99" s="2"/>
      <c r="I99" s="2"/>
      <c r="J99" s="2"/>
      <c r="K99" s="2"/>
      <c r="L99" s="3"/>
      <c r="M99" s="2"/>
      <c r="N99" s="42"/>
    </row>
    <row r="100" spans="1:14" ht="20.149999999999999" customHeight="1" x14ac:dyDescent="0.35"/>
    <row r="101" spans="1:14" x14ac:dyDescent="0.35"/>
    <row r="102" spans="1:14" x14ac:dyDescent="0.35"/>
    <row r="103" spans="1:14" x14ac:dyDescent="0.35"/>
    <row r="104" spans="1:14" x14ac:dyDescent="0.35"/>
    <row r="105" spans="1:14" x14ac:dyDescent="0.35"/>
    <row r="106" spans="1:14" x14ac:dyDescent="0.35"/>
    <row r="107" spans="1:14" x14ac:dyDescent="0.35"/>
    <row r="108" spans="1:14" x14ac:dyDescent="0.35"/>
    <row r="109" spans="1:14" x14ac:dyDescent="0.35"/>
    <row r="110" spans="1:14" x14ac:dyDescent="0.35"/>
    <row r="111" spans="1:14" x14ac:dyDescent="0.35"/>
    <row r="112" spans="1:14" x14ac:dyDescent="0.35"/>
    <row r="113" x14ac:dyDescent="0.35"/>
    <row r="114" x14ac:dyDescent="0.35"/>
    <row r="115" x14ac:dyDescent="0.35"/>
    <row r="116" x14ac:dyDescent="0.35"/>
    <row r="117" x14ac:dyDescent="0.35"/>
    <row r="118" x14ac:dyDescent="0.35"/>
    <row r="119" x14ac:dyDescent="0.35"/>
    <row r="120" x14ac:dyDescent="0.35"/>
    <row r="121" x14ac:dyDescent="0.35"/>
    <row r="122" x14ac:dyDescent="0.35"/>
    <row r="123" x14ac:dyDescent="0.35"/>
    <row r="124" x14ac:dyDescent="0.35"/>
    <row r="125" x14ac:dyDescent="0.35"/>
    <row r="126" x14ac:dyDescent="0.35"/>
  </sheetData>
  <sheetProtection formatCells="0" formatColumns="0" formatRows="0" selectLockedCells="1"/>
  <mergeCells count="109">
    <mergeCell ref="C76:D79"/>
    <mergeCell ref="D94:K94"/>
    <mergeCell ref="D93:K93"/>
    <mergeCell ref="D86:K86"/>
    <mergeCell ref="D85:K85"/>
    <mergeCell ref="D87:K87"/>
    <mergeCell ref="D91:K91"/>
    <mergeCell ref="D92:K92"/>
    <mergeCell ref="D88:K88"/>
    <mergeCell ref="D89:K89"/>
    <mergeCell ref="D90:K90"/>
    <mergeCell ref="J77:K77"/>
    <mergeCell ref="C80:I80"/>
    <mergeCell ref="D52:G52"/>
    <mergeCell ref="C44:I44"/>
    <mergeCell ref="C47:G47"/>
    <mergeCell ref="D48:K48"/>
    <mergeCell ref="D49:G49"/>
    <mergeCell ref="D61:G61"/>
    <mergeCell ref="J78:K78"/>
    <mergeCell ref="C72:I72"/>
    <mergeCell ref="D65:J65"/>
    <mergeCell ref="D64:G64"/>
    <mergeCell ref="D53:G53"/>
    <mergeCell ref="D51:G51"/>
    <mergeCell ref="D57:G57"/>
    <mergeCell ref="C69:K69"/>
    <mergeCell ref="D68:G68"/>
    <mergeCell ref="D66:G66"/>
    <mergeCell ref="C70:K70"/>
    <mergeCell ref="C71:K71"/>
    <mergeCell ref="F76:I76"/>
    <mergeCell ref="F79:I79"/>
    <mergeCell ref="F78:I78"/>
    <mergeCell ref="F77:I77"/>
    <mergeCell ref="J76:K76"/>
    <mergeCell ref="D28:E28"/>
    <mergeCell ref="I35:J35"/>
    <mergeCell ref="C29:K29"/>
    <mergeCell ref="D31:H31"/>
    <mergeCell ref="H28:I28"/>
    <mergeCell ref="C73:E74"/>
    <mergeCell ref="C75:E75"/>
    <mergeCell ref="F73:J73"/>
    <mergeCell ref="F74:J74"/>
    <mergeCell ref="F75:J75"/>
    <mergeCell ref="D63:G63"/>
    <mergeCell ref="D67:J67"/>
    <mergeCell ref="I37:J37"/>
    <mergeCell ref="I39:J39"/>
    <mergeCell ref="D41:E41"/>
    <mergeCell ref="I41:J41"/>
    <mergeCell ref="D39:E39"/>
    <mergeCell ref="I36:J36"/>
    <mergeCell ref="C1:K1"/>
    <mergeCell ref="D15:J15"/>
    <mergeCell ref="C5:K5"/>
    <mergeCell ref="C6:K6"/>
    <mergeCell ref="I19:J19"/>
    <mergeCell ref="G9:H9"/>
    <mergeCell ref="I20:J20"/>
    <mergeCell ref="D3:E3"/>
    <mergeCell ref="D18:E18"/>
    <mergeCell ref="D19:E19"/>
    <mergeCell ref="D2:E2"/>
    <mergeCell ref="D4:E4"/>
    <mergeCell ref="I18:J18"/>
    <mergeCell ref="G7:H7"/>
    <mergeCell ref="D17:E17"/>
    <mergeCell ref="I31:J31"/>
    <mergeCell ref="I32:J32"/>
    <mergeCell ref="D50:J50"/>
    <mergeCell ref="I40:J40"/>
    <mergeCell ref="D62:J62"/>
    <mergeCell ref="I33:J33"/>
    <mergeCell ref="I43:J43"/>
    <mergeCell ref="D34:E34"/>
    <mergeCell ref="I34:J34"/>
    <mergeCell ref="D35:E35"/>
    <mergeCell ref="D42:E42"/>
    <mergeCell ref="I42:J42"/>
    <mergeCell ref="I38:J38"/>
    <mergeCell ref="D36:E36"/>
    <mergeCell ref="D43:E43"/>
    <mergeCell ref="D59:G59"/>
    <mergeCell ref="D55:J55"/>
    <mergeCell ref="D54:G54"/>
    <mergeCell ref="C46:K46"/>
    <mergeCell ref="D58:G58"/>
    <mergeCell ref="C23:K23"/>
    <mergeCell ref="C12:K12"/>
    <mergeCell ref="I26:J26"/>
    <mergeCell ref="I27:J27"/>
    <mergeCell ref="M2:M5"/>
    <mergeCell ref="G2:K4"/>
    <mergeCell ref="L14:L15"/>
    <mergeCell ref="C9:D9"/>
    <mergeCell ref="D21:E21"/>
    <mergeCell ref="I21:J21"/>
    <mergeCell ref="D22:E22"/>
    <mergeCell ref="C11:K11"/>
    <mergeCell ref="I17:J17"/>
    <mergeCell ref="C7:F7"/>
    <mergeCell ref="G8:H8"/>
    <mergeCell ref="I22:J22"/>
    <mergeCell ref="D27:E27"/>
    <mergeCell ref="D26:E26"/>
    <mergeCell ref="I25:J25"/>
    <mergeCell ref="D25:E25"/>
  </mergeCells>
  <phoneticPr fontId="32" type="noConversion"/>
  <conditionalFormatting sqref="F75 K75">
    <cfRule type="expression" dxfId="22" priority="912">
      <formula>$K$75&gt;$J$78</formula>
    </cfRule>
  </conditionalFormatting>
  <conditionalFormatting sqref="H19 H21">
    <cfRule type="expression" dxfId="21" priority="785">
      <formula>AND(#REF!&lt;&gt;"",$H$32&gt;#REF!)</formula>
    </cfRule>
  </conditionalFormatting>
  <conditionalFormatting sqref="H26:H27">
    <cfRule type="expression" dxfId="20" priority="10">
      <formula>AND(#REF!&lt;&gt;"",$H$32&gt;#REF!)</formula>
    </cfRule>
  </conditionalFormatting>
  <conditionalFormatting sqref="H32">
    <cfRule type="expression" dxfId="19" priority="204">
      <formula>AND(#REF!&lt;&gt;"",$H$32&gt;#REF!)</formula>
    </cfRule>
  </conditionalFormatting>
  <conditionalFormatting sqref="H34 H36:H37 H39 H41 H43 H26:H27 H19 H21 J28 H32">
    <cfRule type="cellIs" dxfId="18" priority="56" operator="lessThan">
      <formula>0</formula>
    </cfRule>
  </conditionalFormatting>
  <conditionalFormatting sqref="H34">
    <cfRule type="expression" dxfId="17" priority="24">
      <formula>AND(#REF!&lt;&gt;"",$H$32&gt;#REF!)</formula>
    </cfRule>
    <cfRule type="expression" dxfId="16" priority="202">
      <formula>AND(#REF!&lt;&gt;"",$H$36&gt;#REF!)</formula>
    </cfRule>
  </conditionalFormatting>
  <conditionalFormatting sqref="H36:H37">
    <cfRule type="expression" dxfId="15" priority="22">
      <formula>AND(#REF!&lt;&gt;"",$H$32&gt;#REF!)</formula>
    </cfRule>
  </conditionalFormatting>
  <conditionalFormatting sqref="H39">
    <cfRule type="expression" dxfId="14" priority="21">
      <formula>AND(#REF!&lt;&gt;"",$H$32&gt;#REF!)</formula>
    </cfRule>
    <cfRule type="cellIs" dxfId="13" priority="123" operator="greaterThan">
      <formula>#REF!</formula>
    </cfRule>
  </conditionalFormatting>
  <conditionalFormatting sqref="H41">
    <cfRule type="expression" dxfId="12" priority="20">
      <formula>AND(#REF!&lt;&gt;"",$H$32&gt;#REF!)</formula>
    </cfRule>
  </conditionalFormatting>
  <conditionalFormatting sqref="H43">
    <cfRule type="expression" dxfId="11" priority="18">
      <formula>AND(#REF!&lt;&gt;"",$H$32&gt;#REF!)</formula>
    </cfRule>
  </conditionalFormatting>
  <conditionalFormatting sqref="H19:I19 H21:I21 H26:I27 I32 I34:I36 I38:I42">
    <cfRule type="expression" dxfId="10" priority="893">
      <formula>AND(#REF!&lt;&gt;"",$H19&gt;#REF!)</formula>
    </cfRule>
  </conditionalFormatting>
  <conditionalFormatting sqref="I37">
    <cfRule type="expression" dxfId="9" priority="914">
      <formula>AND(#REF!&lt;&gt;"",#REF!&gt;#REF!)</formula>
    </cfRule>
  </conditionalFormatting>
  <conditionalFormatting sqref="J28">
    <cfRule type="expression" dxfId="8" priority="792">
      <formula>AND(#REF!&lt;&gt;"",$H$32&gt;#REF!)</formula>
    </cfRule>
    <cfRule type="cellIs" dxfId="7" priority="793" operator="greaterThan">
      <formula>#REF!</formula>
    </cfRule>
  </conditionalFormatting>
  <conditionalFormatting sqref="J79:J80">
    <cfRule type="cellIs" dxfId="6" priority="350" operator="equal">
      <formula>"EXCLUSION"</formula>
    </cfRule>
  </conditionalFormatting>
  <conditionalFormatting sqref="K17">
    <cfRule type="cellIs" dxfId="5" priority="47" operator="lessThan">
      <formula>$K$15</formula>
    </cfRule>
  </conditionalFormatting>
  <conditionalFormatting sqref="K21">
    <cfRule type="cellIs" dxfId="4" priority="29" operator="greaterThan">
      <formula>$K$22</formula>
    </cfRule>
  </conditionalFormatting>
  <conditionalFormatting sqref="K25">
    <cfRule type="cellIs" dxfId="3" priority="904" operator="lessThan">
      <formula>0</formula>
    </cfRule>
    <cfRule type="cellIs" dxfId="2" priority="905" operator="notBetween">
      <formula>$K$22</formula>
      <formula>$H$25</formula>
    </cfRule>
  </conditionalFormatting>
  <conditionalFormatting sqref="K43">
    <cfRule type="cellIs" dxfId="1" priority="1" operator="notBetween">
      <formula>$K$28</formula>
      <formula>$F$43</formula>
    </cfRule>
  </conditionalFormatting>
  <conditionalFormatting sqref="K49:K68">
    <cfRule type="expression" dxfId="0" priority="296">
      <formula>(K49=ErrorPrice)</formula>
    </cfRule>
  </conditionalFormatting>
  <pageMargins left="0.59055118110236227" right="0.59055118110236227" top="0.59055118110236227" bottom="0.59055118110236227" header="0.31496062992125984" footer="0.39370078740157483"/>
  <pageSetup paperSize="9" scale="36" fitToHeight="0" orientation="portrait" r:id="rId1"/>
  <headerFooter>
    <oddFooter>&amp;L&amp;8&amp;F/&amp;A_x000D_&amp;1#&amp;"Calibri"&amp;10&amp;K000000 Intern gebruik&amp;C&amp;8Print date: &amp;D&amp;R&amp;8Page &amp;P/&amp;N</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30FB3230D92F349AB686CC7D19A67F0" ma:contentTypeVersion="3" ma:contentTypeDescription="Een nieuw document maken." ma:contentTypeScope="" ma:versionID="bb1eea67e22eb02a25c61ba708b956d1">
  <xsd:schema xmlns:xsd="http://www.w3.org/2001/XMLSchema" xmlns:xs="http://www.w3.org/2001/XMLSchema" xmlns:p="http://schemas.microsoft.com/office/2006/metadata/properties" xmlns:ns2="4be19b62-68c7-4655-aba9-9acaa5e8cb61" targetNamespace="http://schemas.microsoft.com/office/2006/metadata/properties" ma:root="true" ma:fieldsID="b1c76830935253ede68069eec07f65c4" ns2:_="">
    <xsd:import namespace="4be19b62-68c7-4655-aba9-9acaa5e8cb61"/>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e19b62-68c7-4655-aba9-9acaa5e8cb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99AE0E1-4770-4B93-98FB-14779C1FE8CF}">
  <ds:schemaRefs>
    <ds:schemaRef ds:uri="http://purl.org/dc/elements/1.1/"/>
    <ds:schemaRef ds:uri="http://schemas.microsoft.com/office/2006/metadata/properties"/>
    <ds:schemaRef ds:uri="4be19b62-68c7-4655-aba9-9acaa5e8cb61"/>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4F94CBFE-3575-4F1D-B09D-83E85CABBA9B}">
  <ds:schemaRefs>
    <ds:schemaRef ds:uri="http://schemas.microsoft.com/sharepoint/v3/contenttype/forms"/>
  </ds:schemaRefs>
</ds:datastoreItem>
</file>

<file path=customXml/itemProps3.xml><?xml version="1.0" encoding="utf-8"?>
<ds:datastoreItem xmlns:ds="http://schemas.openxmlformats.org/officeDocument/2006/customXml" ds:itemID="{027818BF-F068-4897-9AB6-16A83AB0B4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e19b62-68c7-4655-aba9-9acaa5e8cb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13</vt:i4>
      </vt:variant>
    </vt:vector>
  </HeadingPairs>
  <TitlesOfParts>
    <vt:vector size="15" baseType="lpstr">
      <vt:lpstr>Revision log</vt:lpstr>
      <vt:lpstr>Cycle times &amp; prices</vt:lpstr>
      <vt:lpstr>'Cycle times &amp; prices'!Afdrukbereik</vt:lpstr>
      <vt:lpstr>ContractStartDate</vt:lpstr>
      <vt:lpstr>End_doc_date</vt:lpstr>
      <vt:lpstr>Mob_date_A</vt:lpstr>
      <vt:lpstr>OffshoreStartDateA</vt:lpstr>
      <vt:lpstr>Qty_PCPT</vt:lpstr>
      <vt:lpstr>Qty_SCPT</vt:lpstr>
      <vt:lpstr>SurveyEndDate_LOT1</vt:lpstr>
      <vt:lpstr>SurveyEndDate_PartA</vt:lpstr>
      <vt:lpstr>SurveyEndDate_Seabed</vt:lpstr>
      <vt:lpstr>Target_PCPT</vt:lpstr>
      <vt:lpstr>Target_SCPT</vt:lpstr>
      <vt:lpstr>WFS_Area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M.W. Timmerman;Amandine.Longuet@cathiegroup.com</dc:creator>
  <cp:keywords/>
  <dc:description/>
  <cp:lastModifiedBy>Gerritsma, D.S. (Daniëlle)</cp:lastModifiedBy>
  <cp:revision/>
  <dcterms:created xsi:type="dcterms:W3CDTF">2014-08-29T10:25:00Z</dcterms:created>
  <dcterms:modified xsi:type="dcterms:W3CDTF">2026-07-10T11:54:08Z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0x010100F30FB3230D92F349AB686CC7D19A67F0</vt:lpwstr>
  </property>
  <property fmtid="{D5CDD505-2E9C-101B-9397-08002B2CF9AE}" pid="3" name="TaxKeyword">
    <vt:lpwstr/>
  </property>
  <property fmtid="{D5CDD505-2E9C-101B-9397-08002B2CF9AE}" pid="4" name="MediaServiceImageTags">
    <vt:lpwstr/>
  </property>
  <property fmtid="{D5CDD505-2E9C-101B-9397-08002B2CF9AE}" pid="5" name="Tags">
    <vt:lpwstr/>
  </property>
</Properties>
</file>