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Inkoopdoss\BZ\EA\201865003.001.138 - Payroll services wereldwijd\02. BD\00 Concepten\"/>
    </mc:Choice>
  </mc:AlternateContent>
  <xr:revisionPtr revIDLastSave="0" documentId="13_ncr:1_{383CD262-B691-4853-8CC4-B05CF00378F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Overview" sheetId="10" r:id="rId1"/>
    <sheet name="Lot 1 Western Hemisphere" sheetId="6" r:id="rId2"/>
    <sheet name="Lot 2 Western Europe" sheetId="4" r:id="rId3"/>
    <sheet name="Lot 3 Asia and Oceania" sheetId="3" r:id="rId4"/>
    <sheet name="Lot 4 Middle East" sheetId="7" r:id="rId5"/>
    <sheet name="Lot 5 Eastern Europe" sheetId="8" r:id="rId6"/>
    <sheet name="Lot 6 Africa" sheetId="1" r:id="rId7"/>
    <sheet name="Lot 7 Belgium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9" l="1"/>
  <c r="N41" i="1"/>
  <c r="N39" i="8"/>
  <c r="N36" i="7"/>
  <c r="N43" i="3"/>
  <c r="N46" i="4"/>
  <c r="N42" i="6"/>
  <c r="G11" i="6" l="1"/>
  <c r="H11" i="6" s="1"/>
  <c r="M11" i="6" s="1"/>
  <c r="N11" i="6" s="1"/>
  <c r="G12" i="6"/>
  <c r="H12" i="6" s="1"/>
  <c r="M12" i="6" s="1"/>
  <c r="N12" i="6" s="1"/>
  <c r="G13" i="6"/>
  <c r="H13" i="6" s="1"/>
  <c r="M13" i="6" s="1"/>
  <c r="N13" i="6" s="1"/>
  <c r="G14" i="6"/>
  <c r="H14" i="6" s="1"/>
  <c r="M14" i="6" s="1"/>
  <c r="N14" i="6" s="1"/>
  <c r="G15" i="6"/>
  <c r="H15" i="6" s="1"/>
  <c r="M15" i="6" s="1"/>
  <c r="N15" i="6" s="1"/>
  <c r="G16" i="6"/>
  <c r="H16" i="6" s="1"/>
  <c r="M16" i="6" s="1"/>
  <c r="N16" i="6" s="1"/>
  <c r="G17" i="6"/>
  <c r="H17" i="6" s="1"/>
  <c r="M17" i="6" s="1"/>
  <c r="N17" i="6" s="1"/>
  <c r="G18" i="6"/>
  <c r="H18" i="6" s="1"/>
  <c r="M18" i="6" s="1"/>
  <c r="N18" i="6" s="1"/>
  <c r="G19" i="6"/>
  <c r="H19" i="6" s="1"/>
  <c r="M19" i="6" s="1"/>
  <c r="N19" i="6" s="1"/>
  <c r="G20" i="6"/>
  <c r="H20" i="6" s="1"/>
  <c r="M20" i="6" s="1"/>
  <c r="N20" i="6" s="1"/>
  <c r="G21" i="6"/>
  <c r="H21" i="6" s="1"/>
  <c r="M21" i="6" s="1"/>
  <c r="N21" i="6" s="1"/>
  <c r="G22" i="6"/>
  <c r="H22" i="6" s="1"/>
  <c r="M22" i="6" s="1"/>
  <c r="N22" i="6" s="1"/>
  <c r="G23" i="6"/>
  <c r="H23" i="6" s="1"/>
  <c r="M23" i="6" s="1"/>
  <c r="N23" i="6" s="1"/>
  <c r="G24" i="6"/>
  <c r="H24" i="6" s="1"/>
  <c r="M24" i="6" s="1"/>
  <c r="N24" i="6" s="1"/>
  <c r="G25" i="6"/>
  <c r="H25" i="6" s="1"/>
  <c r="M25" i="6" s="1"/>
  <c r="N25" i="6" s="1"/>
  <c r="G26" i="6"/>
  <c r="H26" i="6" s="1"/>
  <c r="M26" i="6" s="1"/>
  <c r="N26" i="6" s="1"/>
  <c r="G27" i="6"/>
  <c r="H27" i="6" s="1"/>
  <c r="M27" i="6" s="1"/>
  <c r="N27" i="6" s="1"/>
  <c r="G28" i="6"/>
  <c r="H28" i="6" s="1"/>
  <c r="M28" i="6" s="1"/>
  <c r="N28" i="6" s="1"/>
  <c r="G29" i="6"/>
  <c r="H29" i="6" s="1"/>
  <c r="M29" i="6" s="1"/>
  <c r="N29" i="6" s="1"/>
  <c r="G30" i="6"/>
  <c r="H30" i="6" s="1"/>
  <c r="M30" i="6" s="1"/>
  <c r="N30" i="6" s="1"/>
  <c r="G31" i="6"/>
  <c r="H31" i="6" s="1"/>
  <c r="M31" i="6" s="1"/>
  <c r="N31" i="6" s="1"/>
  <c r="G32" i="6"/>
  <c r="H32" i="6" s="1"/>
  <c r="M32" i="6" s="1"/>
  <c r="N32" i="6" s="1"/>
  <c r="G33" i="6"/>
  <c r="H33" i="6" s="1"/>
  <c r="M33" i="6" s="1"/>
  <c r="N33" i="6" s="1"/>
  <c r="G10" i="6"/>
  <c r="H10" i="6" s="1"/>
  <c r="G9" i="6"/>
  <c r="H9" i="6" s="1"/>
  <c r="M9" i="6" s="1"/>
  <c r="N9" i="6" s="1"/>
  <c r="G37" i="4"/>
  <c r="H37" i="4" s="1"/>
  <c r="M37" i="4" s="1"/>
  <c r="N37" i="4" s="1"/>
  <c r="G11" i="4"/>
  <c r="H11" i="4" s="1"/>
  <c r="M11" i="4" s="1"/>
  <c r="N11" i="4" s="1"/>
  <c r="G12" i="4"/>
  <c r="H12" i="4" s="1"/>
  <c r="M12" i="4" s="1"/>
  <c r="N12" i="4" s="1"/>
  <c r="G13" i="4"/>
  <c r="H13" i="4" s="1"/>
  <c r="M13" i="4" s="1"/>
  <c r="N13" i="4" s="1"/>
  <c r="G14" i="4"/>
  <c r="H14" i="4" s="1"/>
  <c r="M14" i="4" s="1"/>
  <c r="N14" i="4" s="1"/>
  <c r="G15" i="4"/>
  <c r="H15" i="4" s="1"/>
  <c r="M15" i="4" s="1"/>
  <c r="N15" i="4" s="1"/>
  <c r="G16" i="4"/>
  <c r="H16" i="4" s="1"/>
  <c r="M16" i="4" s="1"/>
  <c r="N16" i="4" s="1"/>
  <c r="G17" i="4"/>
  <c r="H17" i="4" s="1"/>
  <c r="M17" i="4" s="1"/>
  <c r="N17" i="4" s="1"/>
  <c r="G18" i="4"/>
  <c r="H18" i="4" s="1"/>
  <c r="M18" i="4" s="1"/>
  <c r="N18" i="4" s="1"/>
  <c r="G19" i="4"/>
  <c r="H19" i="4" s="1"/>
  <c r="M19" i="4" s="1"/>
  <c r="N19" i="4" s="1"/>
  <c r="G20" i="4"/>
  <c r="H20" i="4" s="1"/>
  <c r="M20" i="4" s="1"/>
  <c r="N20" i="4" s="1"/>
  <c r="G21" i="4"/>
  <c r="H21" i="4" s="1"/>
  <c r="M21" i="4" s="1"/>
  <c r="N21" i="4" s="1"/>
  <c r="G22" i="4"/>
  <c r="H22" i="4" s="1"/>
  <c r="M22" i="4" s="1"/>
  <c r="N22" i="4" s="1"/>
  <c r="G23" i="4"/>
  <c r="H23" i="4" s="1"/>
  <c r="M23" i="4" s="1"/>
  <c r="N23" i="4" s="1"/>
  <c r="G24" i="4"/>
  <c r="H24" i="4" s="1"/>
  <c r="M24" i="4" s="1"/>
  <c r="N24" i="4" s="1"/>
  <c r="G25" i="4"/>
  <c r="H25" i="4" s="1"/>
  <c r="M25" i="4" s="1"/>
  <c r="N25" i="4" s="1"/>
  <c r="G26" i="4"/>
  <c r="H26" i="4" s="1"/>
  <c r="M26" i="4" s="1"/>
  <c r="N26" i="4" s="1"/>
  <c r="G27" i="4"/>
  <c r="H27" i="4" s="1"/>
  <c r="M27" i="4" s="1"/>
  <c r="N27" i="4" s="1"/>
  <c r="G28" i="4"/>
  <c r="H28" i="4" s="1"/>
  <c r="M28" i="4" s="1"/>
  <c r="N28" i="4" s="1"/>
  <c r="G29" i="4"/>
  <c r="H29" i="4" s="1"/>
  <c r="M29" i="4" s="1"/>
  <c r="N29" i="4" s="1"/>
  <c r="G30" i="4"/>
  <c r="H30" i="4" s="1"/>
  <c r="M30" i="4" s="1"/>
  <c r="N30" i="4" s="1"/>
  <c r="G31" i="4"/>
  <c r="H31" i="4" s="1"/>
  <c r="M31" i="4" s="1"/>
  <c r="N31" i="4" s="1"/>
  <c r="G32" i="4"/>
  <c r="H32" i="4" s="1"/>
  <c r="M32" i="4" s="1"/>
  <c r="N32" i="4" s="1"/>
  <c r="G33" i="4"/>
  <c r="H33" i="4" s="1"/>
  <c r="M33" i="4" s="1"/>
  <c r="N33" i="4" s="1"/>
  <c r="G34" i="4"/>
  <c r="H34" i="4" s="1"/>
  <c r="M34" i="4" s="1"/>
  <c r="N34" i="4" s="1"/>
  <c r="G35" i="4"/>
  <c r="H35" i="4" s="1"/>
  <c r="M35" i="4" s="1"/>
  <c r="N35" i="4" s="1"/>
  <c r="G36" i="4"/>
  <c r="H36" i="4" s="1"/>
  <c r="M36" i="4" s="1"/>
  <c r="N36" i="4" s="1"/>
  <c r="G10" i="4"/>
  <c r="H10" i="4" s="1"/>
  <c r="M10" i="4" s="1"/>
  <c r="N10" i="4" s="1"/>
  <c r="G9" i="4"/>
  <c r="H9" i="4" s="1"/>
  <c r="M9" i="4" s="1"/>
  <c r="N9" i="4" s="1"/>
  <c r="G11" i="3"/>
  <c r="H11" i="3" s="1"/>
  <c r="M11" i="3" s="1"/>
  <c r="N11" i="3" s="1"/>
  <c r="G12" i="3"/>
  <c r="H12" i="3" s="1"/>
  <c r="M12" i="3" s="1"/>
  <c r="N12" i="3" s="1"/>
  <c r="G13" i="3"/>
  <c r="H13" i="3" s="1"/>
  <c r="M13" i="3" s="1"/>
  <c r="N13" i="3" s="1"/>
  <c r="G14" i="3"/>
  <c r="H14" i="3" s="1"/>
  <c r="M14" i="3" s="1"/>
  <c r="N14" i="3" s="1"/>
  <c r="G15" i="3"/>
  <c r="H15" i="3" s="1"/>
  <c r="M15" i="3" s="1"/>
  <c r="N15" i="3" s="1"/>
  <c r="G16" i="3"/>
  <c r="H16" i="3" s="1"/>
  <c r="M16" i="3" s="1"/>
  <c r="N16" i="3" s="1"/>
  <c r="G17" i="3"/>
  <c r="H17" i="3" s="1"/>
  <c r="M17" i="3" s="1"/>
  <c r="N17" i="3" s="1"/>
  <c r="G18" i="3"/>
  <c r="H18" i="3" s="1"/>
  <c r="M18" i="3" s="1"/>
  <c r="N18" i="3" s="1"/>
  <c r="G19" i="3"/>
  <c r="H19" i="3" s="1"/>
  <c r="M19" i="3" s="1"/>
  <c r="N19" i="3" s="1"/>
  <c r="G20" i="3"/>
  <c r="H20" i="3" s="1"/>
  <c r="M20" i="3" s="1"/>
  <c r="N20" i="3" s="1"/>
  <c r="G21" i="3"/>
  <c r="H21" i="3" s="1"/>
  <c r="M21" i="3" s="1"/>
  <c r="N21" i="3" s="1"/>
  <c r="G22" i="3"/>
  <c r="H22" i="3" s="1"/>
  <c r="M22" i="3" s="1"/>
  <c r="N22" i="3" s="1"/>
  <c r="G23" i="3"/>
  <c r="H23" i="3" s="1"/>
  <c r="M23" i="3" s="1"/>
  <c r="N23" i="3" s="1"/>
  <c r="G24" i="3"/>
  <c r="H24" i="3" s="1"/>
  <c r="M24" i="3" s="1"/>
  <c r="N24" i="3" s="1"/>
  <c r="G25" i="3"/>
  <c r="H25" i="3" s="1"/>
  <c r="M25" i="3" s="1"/>
  <c r="N25" i="3" s="1"/>
  <c r="G26" i="3"/>
  <c r="H26" i="3" s="1"/>
  <c r="M26" i="3" s="1"/>
  <c r="N26" i="3" s="1"/>
  <c r="G27" i="3"/>
  <c r="H27" i="3" s="1"/>
  <c r="M27" i="3" s="1"/>
  <c r="N27" i="3" s="1"/>
  <c r="G28" i="3"/>
  <c r="H28" i="3" s="1"/>
  <c r="M28" i="3" s="1"/>
  <c r="N28" i="3" s="1"/>
  <c r="G29" i="3"/>
  <c r="H29" i="3" s="1"/>
  <c r="M29" i="3" s="1"/>
  <c r="N29" i="3" s="1"/>
  <c r="G30" i="3"/>
  <c r="H30" i="3" s="1"/>
  <c r="M30" i="3" s="1"/>
  <c r="N30" i="3" s="1"/>
  <c r="G31" i="3"/>
  <c r="H31" i="3" s="1"/>
  <c r="M31" i="3" s="1"/>
  <c r="N31" i="3" s="1"/>
  <c r="G32" i="3"/>
  <c r="H32" i="3" s="1"/>
  <c r="M32" i="3" s="1"/>
  <c r="N32" i="3" s="1"/>
  <c r="G33" i="3"/>
  <c r="H33" i="3" s="1"/>
  <c r="M33" i="3" s="1"/>
  <c r="N33" i="3" s="1"/>
  <c r="G34" i="3"/>
  <c r="H34" i="3" s="1"/>
  <c r="M34" i="3" s="1"/>
  <c r="N34" i="3" s="1"/>
  <c r="G10" i="3"/>
  <c r="H10" i="3" s="1"/>
  <c r="M10" i="3" s="1"/>
  <c r="N10" i="3" s="1"/>
  <c r="G9" i="3"/>
  <c r="H9" i="3" s="1"/>
  <c r="M9" i="3" s="1"/>
  <c r="N9" i="3" s="1"/>
  <c r="G11" i="7"/>
  <c r="H11" i="7" s="1"/>
  <c r="M11" i="7" s="1"/>
  <c r="N11" i="7" s="1"/>
  <c r="G12" i="7"/>
  <c r="H12" i="7" s="1"/>
  <c r="M12" i="7" s="1"/>
  <c r="N12" i="7" s="1"/>
  <c r="G13" i="7"/>
  <c r="H13" i="7" s="1"/>
  <c r="M13" i="7" s="1"/>
  <c r="N13" i="7" s="1"/>
  <c r="G14" i="7"/>
  <c r="H14" i="7" s="1"/>
  <c r="M14" i="7" s="1"/>
  <c r="N14" i="7" s="1"/>
  <c r="G15" i="7"/>
  <c r="H15" i="7" s="1"/>
  <c r="M15" i="7" s="1"/>
  <c r="N15" i="7" s="1"/>
  <c r="G16" i="7"/>
  <c r="H16" i="7" s="1"/>
  <c r="M16" i="7" s="1"/>
  <c r="N16" i="7" s="1"/>
  <c r="G17" i="7"/>
  <c r="H17" i="7" s="1"/>
  <c r="M17" i="7" s="1"/>
  <c r="N17" i="7" s="1"/>
  <c r="G18" i="7"/>
  <c r="H18" i="7" s="1"/>
  <c r="M18" i="7" s="1"/>
  <c r="N18" i="7" s="1"/>
  <c r="G19" i="7"/>
  <c r="H19" i="7" s="1"/>
  <c r="M19" i="7" s="1"/>
  <c r="N19" i="7" s="1"/>
  <c r="G20" i="7"/>
  <c r="H20" i="7" s="1"/>
  <c r="M20" i="7" s="1"/>
  <c r="N20" i="7" s="1"/>
  <c r="G21" i="7"/>
  <c r="H21" i="7" s="1"/>
  <c r="M21" i="7" s="1"/>
  <c r="N21" i="7" s="1"/>
  <c r="G22" i="7"/>
  <c r="H22" i="7" s="1"/>
  <c r="M22" i="7" s="1"/>
  <c r="N22" i="7" s="1"/>
  <c r="G23" i="7"/>
  <c r="H23" i="7" s="1"/>
  <c r="M23" i="7" s="1"/>
  <c r="N23" i="7" s="1"/>
  <c r="G24" i="7"/>
  <c r="H24" i="7" s="1"/>
  <c r="M24" i="7" s="1"/>
  <c r="N24" i="7" s="1"/>
  <c r="G25" i="7"/>
  <c r="H25" i="7" s="1"/>
  <c r="M25" i="7" s="1"/>
  <c r="N25" i="7" s="1"/>
  <c r="G26" i="7"/>
  <c r="H26" i="7" s="1"/>
  <c r="M26" i="7" s="1"/>
  <c r="N26" i="7" s="1"/>
  <c r="G27" i="7"/>
  <c r="H27" i="7" s="1"/>
  <c r="M27" i="7" s="1"/>
  <c r="N27" i="7" s="1"/>
  <c r="G10" i="7"/>
  <c r="H10" i="7" s="1"/>
  <c r="M10" i="7" s="1"/>
  <c r="N10" i="7" s="1"/>
  <c r="G9" i="7"/>
  <c r="G11" i="8"/>
  <c r="H11" i="8" s="1"/>
  <c r="M11" i="8" s="1"/>
  <c r="N11" i="8" s="1"/>
  <c r="G12" i="8"/>
  <c r="H12" i="8" s="1"/>
  <c r="M12" i="8" s="1"/>
  <c r="N12" i="8" s="1"/>
  <c r="G13" i="8"/>
  <c r="H13" i="8" s="1"/>
  <c r="M13" i="8" s="1"/>
  <c r="N13" i="8" s="1"/>
  <c r="G14" i="8"/>
  <c r="H14" i="8" s="1"/>
  <c r="M14" i="8" s="1"/>
  <c r="N14" i="8" s="1"/>
  <c r="G15" i="8"/>
  <c r="H15" i="8" s="1"/>
  <c r="M15" i="8" s="1"/>
  <c r="N15" i="8" s="1"/>
  <c r="G16" i="8"/>
  <c r="H16" i="8" s="1"/>
  <c r="M16" i="8" s="1"/>
  <c r="N16" i="8" s="1"/>
  <c r="G17" i="8"/>
  <c r="H17" i="8" s="1"/>
  <c r="M17" i="8" s="1"/>
  <c r="N17" i="8" s="1"/>
  <c r="G18" i="8"/>
  <c r="H18" i="8" s="1"/>
  <c r="M18" i="8" s="1"/>
  <c r="N18" i="8" s="1"/>
  <c r="G19" i="8"/>
  <c r="H19" i="8" s="1"/>
  <c r="M19" i="8" s="1"/>
  <c r="N19" i="8" s="1"/>
  <c r="G20" i="8"/>
  <c r="H20" i="8" s="1"/>
  <c r="M20" i="8" s="1"/>
  <c r="N20" i="8" s="1"/>
  <c r="G21" i="8"/>
  <c r="H21" i="8" s="1"/>
  <c r="M21" i="8" s="1"/>
  <c r="N21" i="8" s="1"/>
  <c r="G22" i="8"/>
  <c r="H22" i="8" s="1"/>
  <c r="M22" i="8" s="1"/>
  <c r="N22" i="8" s="1"/>
  <c r="G23" i="8"/>
  <c r="H23" i="8" s="1"/>
  <c r="M23" i="8" s="1"/>
  <c r="N23" i="8" s="1"/>
  <c r="G24" i="8"/>
  <c r="H24" i="8" s="1"/>
  <c r="M24" i="8" s="1"/>
  <c r="N24" i="8" s="1"/>
  <c r="G25" i="8"/>
  <c r="H25" i="8" s="1"/>
  <c r="M25" i="8" s="1"/>
  <c r="N25" i="8" s="1"/>
  <c r="G26" i="8"/>
  <c r="H26" i="8" s="1"/>
  <c r="M26" i="8" s="1"/>
  <c r="N26" i="8" s="1"/>
  <c r="G27" i="8"/>
  <c r="H27" i="8" s="1"/>
  <c r="M27" i="8" s="1"/>
  <c r="N27" i="8" s="1"/>
  <c r="G28" i="8"/>
  <c r="H28" i="8" s="1"/>
  <c r="M28" i="8" s="1"/>
  <c r="N28" i="8" s="1"/>
  <c r="G29" i="8"/>
  <c r="H29" i="8" s="1"/>
  <c r="M29" i="8" s="1"/>
  <c r="N29" i="8" s="1"/>
  <c r="G30" i="8"/>
  <c r="H30" i="8" s="1"/>
  <c r="M30" i="8" s="1"/>
  <c r="N30" i="8" s="1"/>
  <c r="G10" i="8"/>
  <c r="H10" i="8" s="1"/>
  <c r="M10" i="8" s="1"/>
  <c r="N10" i="8" s="1"/>
  <c r="G9" i="8"/>
  <c r="H9" i="8" s="1"/>
  <c r="M9" i="8" s="1"/>
  <c r="N9" i="8" s="1"/>
  <c r="G11" i="9"/>
  <c r="H11" i="9" s="1"/>
  <c r="M11" i="9" s="1"/>
  <c r="N11" i="9" s="1"/>
  <c r="N13" i="9" s="1"/>
  <c r="G12" i="9"/>
  <c r="H12" i="9" s="1"/>
  <c r="M12" i="9" s="1"/>
  <c r="N12" i="9" s="1"/>
  <c r="G10" i="9"/>
  <c r="H10" i="9" s="1"/>
  <c r="M10" i="9" s="1"/>
  <c r="N10" i="9" s="1"/>
  <c r="G9" i="9"/>
  <c r="H9" i="9" s="1"/>
  <c r="M9" i="9" s="1"/>
  <c r="N9" i="9" s="1"/>
  <c r="G11" i="1"/>
  <c r="H11" i="1" s="1"/>
  <c r="M11" i="1" s="1"/>
  <c r="N11" i="1" s="1"/>
  <c r="G12" i="1"/>
  <c r="H12" i="1" s="1"/>
  <c r="M12" i="1" s="1"/>
  <c r="N12" i="1" s="1"/>
  <c r="G13" i="1"/>
  <c r="H13" i="1" s="1"/>
  <c r="M13" i="1" s="1"/>
  <c r="N13" i="1" s="1"/>
  <c r="G14" i="1"/>
  <c r="H14" i="1" s="1"/>
  <c r="M14" i="1" s="1"/>
  <c r="N14" i="1" s="1"/>
  <c r="G15" i="1"/>
  <c r="H15" i="1" s="1"/>
  <c r="M15" i="1" s="1"/>
  <c r="N15" i="1" s="1"/>
  <c r="G16" i="1"/>
  <c r="H16" i="1" s="1"/>
  <c r="M16" i="1" s="1"/>
  <c r="N16" i="1" s="1"/>
  <c r="G17" i="1"/>
  <c r="H17" i="1" s="1"/>
  <c r="M17" i="1" s="1"/>
  <c r="N17" i="1" s="1"/>
  <c r="G18" i="1"/>
  <c r="H18" i="1" s="1"/>
  <c r="M18" i="1" s="1"/>
  <c r="N18" i="1" s="1"/>
  <c r="G19" i="1"/>
  <c r="H19" i="1" s="1"/>
  <c r="M19" i="1" s="1"/>
  <c r="N19" i="1" s="1"/>
  <c r="G20" i="1"/>
  <c r="H20" i="1" s="1"/>
  <c r="M20" i="1" s="1"/>
  <c r="N20" i="1" s="1"/>
  <c r="G21" i="1"/>
  <c r="H21" i="1" s="1"/>
  <c r="M21" i="1" s="1"/>
  <c r="N21" i="1" s="1"/>
  <c r="G22" i="1"/>
  <c r="H22" i="1" s="1"/>
  <c r="M22" i="1" s="1"/>
  <c r="N22" i="1" s="1"/>
  <c r="G23" i="1"/>
  <c r="H23" i="1" s="1"/>
  <c r="M23" i="1" s="1"/>
  <c r="N23" i="1" s="1"/>
  <c r="G24" i="1"/>
  <c r="H24" i="1" s="1"/>
  <c r="M24" i="1" s="1"/>
  <c r="N24" i="1" s="1"/>
  <c r="G25" i="1"/>
  <c r="H25" i="1" s="1"/>
  <c r="M25" i="1" s="1"/>
  <c r="N25" i="1" s="1"/>
  <c r="G26" i="1"/>
  <c r="H26" i="1" s="1"/>
  <c r="M26" i="1" s="1"/>
  <c r="N26" i="1" s="1"/>
  <c r="G27" i="1"/>
  <c r="H27" i="1" s="1"/>
  <c r="M27" i="1" s="1"/>
  <c r="N27" i="1" s="1"/>
  <c r="G28" i="1"/>
  <c r="H28" i="1" s="1"/>
  <c r="M28" i="1" s="1"/>
  <c r="N28" i="1" s="1"/>
  <c r="G29" i="1"/>
  <c r="H29" i="1" s="1"/>
  <c r="M29" i="1" s="1"/>
  <c r="N29" i="1" s="1"/>
  <c r="G30" i="1"/>
  <c r="H30" i="1" s="1"/>
  <c r="M30" i="1" s="1"/>
  <c r="N30" i="1" s="1"/>
  <c r="G31" i="1"/>
  <c r="H31" i="1" s="1"/>
  <c r="M31" i="1" s="1"/>
  <c r="N31" i="1" s="1"/>
  <c r="G32" i="1"/>
  <c r="H32" i="1" s="1"/>
  <c r="M32" i="1" s="1"/>
  <c r="N32" i="1" s="1"/>
  <c r="G10" i="1"/>
  <c r="H10" i="1" s="1"/>
  <c r="M10" i="1" s="1"/>
  <c r="N10" i="1" s="1"/>
  <c r="G9" i="1"/>
  <c r="H9" i="1" s="1"/>
  <c r="M9" i="1" s="1"/>
  <c r="N9" i="1" s="1"/>
  <c r="N23" i="9" l="1" a="1"/>
  <c r="N23" i="9" s="1"/>
  <c r="E25" i="10" s="1"/>
  <c r="M14" i="9" a="1"/>
  <c r="M14" i="9" s="1"/>
  <c r="N19" i="9"/>
  <c r="N33" i="1"/>
  <c r="N31" i="8"/>
  <c r="N35" i="3"/>
  <c r="M36" i="3" s="1" a="1"/>
  <c r="M36" i="3" s="1"/>
  <c r="N38" i="4"/>
  <c r="M10" i="6"/>
  <c r="N10" i="6" s="1"/>
  <c r="N34" i="6" s="1"/>
  <c r="H9" i="7"/>
  <c r="M9" i="7" s="1"/>
  <c r="N9" i="7" s="1"/>
  <c r="N28" i="7" s="1"/>
  <c r="M29" i="7" s="1" a="1"/>
  <c r="M29" i="7" s="1"/>
  <c r="D25" i="10"/>
  <c r="N40" i="6" l="1"/>
  <c r="M35" i="6" a="1"/>
  <c r="M35" i="6" s="1"/>
  <c r="N43" i="1" a="1"/>
  <c r="N43" i="1" s="1"/>
  <c r="M34" i="1" a="1"/>
  <c r="M34" i="1" s="1"/>
  <c r="N41" i="8" a="1"/>
  <c r="N41" i="8" s="1"/>
  <c r="C23" i="10" s="1"/>
  <c r="M32" i="8" a="1"/>
  <c r="M32" i="8" s="1"/>
  <c r="N48" i="4" a="1"/>
  <c r="N48" i="4" s="1"/>
  <c r="C20" i="10" s="1"/>
  <c r="M39" i="4" a="1"/>
  <c r="M39" i="4" s="1"/>
  <c r="N39" i="1"/>
  <c r="D24" i="10"/>
  <c r="N37" i="8"/>
  <c r="N41" i="3"/>
  <c r="N45" i="3" a="1"/>
  <c r="N45" i="3" s="1"/>
  <c r="E21" i="10" s="1"/>
  <c r="D23" i="10"/>
  <c r="N38" i="7" a="1"/>
  <c r="N38" i="7" s="1"/>
  <c r="E22" i="10" s="1"/>
  <c r="N34" i="7"/>
  <c r="D21" i="10"/>
  <c r="N44" i="4"/>
  <c r="D20" i="10"/>
  <c r="N44" i="6" a="1"/>
  <c r="N44" i="6" s="1"/>
  <c r="E19" i="10" s="1"/>
  <c r="C25" i="10"/>
  <c r="D22" i="10"/>
  <c r="D19" i="10"/>
  <c r="E23" i="10" l="1"/>
  <c r="C21" i="10"/>
  <c r="E20" i="10"/>
  <c r="C22" i="10"/>
  <c r="E24" i="10"/>
  <c r="C24" i="10"/>
  <c r="C19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<sst xmlns="http://schemas.openxmlformats.org/spreadsheetml/2006/main" count="695" uniqueCount="343">
  <si>
    <t>Lot 1</t>
  </si>
  <si>
    <t>Africa</t>
  </si>
  <si>
    <t>Mission</t>
  </si>
  <si>
    <t>Country</t>
  </si>
  <si>
    <t>City</t>
  </si>
  <si>
    <t>Embassy</t>
  </si>
  <si>
    <t>Consulate General</t>
  </si>
  <si>
    <t>Sudan</t>
  </si>
  <si>
    <t>Representation</t>
  </si>
  <si>
    <t>Ramallah</t>
  </si>
  <si>
    <t>Luanda</t>
  </si>
  <si>
    <t>Ouagadougou</t>
  </si>
  <si>
    <t>Bujumbura</t>
  </si>
  <si>
    <t>Ndjamena</t>
  </si>
  <si>
    <t>Kinshasa</t>
  </si>
  <si>
    <t>Nairobi</t>
  </si>
  <si>
    <t>Maputo</t>
  </si>
  <si>
    <t>Niamey</t>
  </si>
  <si>
    <t>Kigali</t>
  </si>
  <si>
    <t>Kampala</t>
  </si>
  <si>
    <t>Harare</t>
  </si>
  <si>
    <t>Cotonou</t>
  </si>
  <si>
    <t>Accra</t>
  </si>
  <si>
    <t>Abidjan</t>
  </si>
  <si>
    <t>Bamako</t>
  </si>
  <si>
    <t>Lagos</t>
  </si>
  <si>
    <t>Dakar</t>
  </si>
  <si>
    <t>Juba</t>
  </si>
  <si>
    <t>Khartoum</t>
  </si>
  <si>
    <t>Pretoria</t>
  </si>
  <si>
    <t>Cape Town</t>
  </si>
  <si>
    <t>Dar es Salaam</t>
  </si>
  <si>
    <t>Addis Ababa</t>
  </si>
  <si>
    <t>Abuja</t>
  </si>
  <si>
    <t>Sana'a</t>
  </si>
  <si>
    <t>Angola</t>
  </si>
  <si>
    <t>Burkina Faso</t>
  </si>
  <si>
    <t>Burundi</t>
  </si>
  <si>
    <t>Chad</t>
  </si>
  <si>
    <t>DR Congo</t>
  </si>
  <si>
    <t>Kenya</t>
  </si>
  <si>
    <t>Mozambique</t>
  </si>
  <si>
    <t>Niger</t>
  </si>
  <si>
    <t>Rwanda</t>
  </si>
  <si>
    <t>South Africa</t>
  </si>
  <si>
    <t>Tanzania</t>
  </si>
  <si>
    <t>Uganda</t>
  </si>
  <si>
    <t>Zimbabwe</t>
  </si>
  <si>
    <t>Benin</t>
  </si>
  <si>
    <t>Ethiopia</t>
  </si>
  <si>
    <t>Ghana</t>
  </si>
  <si>
    <t>Ivory Coast</t>
  </si>
  <si>
    <t>Mali</t>
  </si>
  <si>
    <t>Nigeria</t>
  </si>
  <si>
    <t>Senegal</t>
  </si>
  <si>
    <t>South Sudan</t>
  </si>
  <si>
    <t>Yemen</t>
  </si>
  <si>
    <t>Palestinian Territories</t>
  </si>
  <si>
    <t>Employees*</t>
  </si>
  <si>
    <t>Total per month</t>
  </si>
  <si>
    <t>Total per year</t>
  </si>
  <si>
    <t>API / IT development (per year, ex VAT)</t>
  </si>
  <si>
    <t>Country-specific costs (per year, ex VAT)</t>
  </si>
  <si>
    <t>Total per year (ex VAT)</t>
  </si>
  <si>
    <t>Other costs</t>
  </si>
  <si>
    <t>* the number of employees per mission may vary during the Contract period.</t>
  </si>
  <si>
    <t>Lot 2</t>
  </si>
  <si>
    <t>Asia and Oceania</t>
  </si>
  <si>
    <t>Afghanistan</t>
  </si>
  <si>
    <t xml:space="preserve">Australia </t>
  </si>
  <si>
    <t xml:space="preserve">Bangladesh </t>
  </si>
  <si>
    <t>China</t>
  </si>
  <si>
    <t>Hongkong</t>
  </si>
  <si>
    <t>India</t>
  </si>
  <si>
    <t>Indonesia</t>
  </si>
  <si>
    <t xml:space="preserve">Japan </t>
  </si>
  <si>
    <t xml:space="preserve">Malaysia </t>
  </si>
  <si>
    <t>Myanmar</t>
  </si>
  <si>
    <t>New Zealand</t>
  </si>
  <si>
    <t xml:space="preserve">Pakistan </t>
  </si>
  <si>
    <t xml:space="preserve">Philippines </t>
  </si>
  <si>
    <t xml:space="preserve">Singapore </t>
  </si>
  <si>
    <t xml:space="preserve">South Korea </t>
  </si>
  <si>
    <t xml:space="preserve">Sri Lanka </t>
  </si>
  <si>
    <t>Thailand</t>
  </si>
  <si>
    <t>Vietnam</t>
  </si>
  <si>
    <t xml:space="preserve">Taiwan </t>
  </si>
  <si>
    <t>Kabul</t>
  </si>
  <si>
    <t>Canberra</t>
  </si>
  <si>
    <t>Sydney</t>
  </si>
  <si>
    <t>Dhaka</t>
  </si>
  <si>
    <t>Beijing</t>
  </si>
  <si>
    <t>Guangzhou</t>
  </si>
  <si>
    <t>Shanghai</t>
  </si>
  <si>
    <t>Hong Kong</t>
  </si>
  <si>
    <t>New Delhi</t>
  </si>
  <si>
    <t>Mumbai</t>
  </si>
  <si>
    <t>Bangalore</t>
  </si>
  <si>
    <t>Jakarta</t>
  </si>
  <si>
    <t>Kuala Lumpur</t>
  </si>
  <si>
    <t>Yangon</t>
  </si>
  <si>
    <t>Wellington</t>
  </si>
  <si>
    <t>Islamabad</t>
  </si>
  <si>
    <t>Manila</t>
  </si>
  <si>
    <t>Singapore</t>
  </si>
  <si>
    <t>Seoul</t>
  </si>
  <si>
    <t>Colombo</t>
  </si>
  <si>
    <t>Bangkok</t>
  </si>
  <si>
    <t>Hanoi</t>
  </si>
  <si>
    <t>Taipei</t>
  </si>
  <si>
    <t>Tokyo</t>
  </si>
  <si>
    <t>Osaka-Kobe</t>
  </si>
  <si>
    <t>Trade Office</t>
  </si>
  <si>
    <t>Lot 3</t>
  </si>
  <si>
    <t>Western Europe</t>
  </si>
  <si>
    <t>Austria</t>
  </si>
  <si>
    <t>Vienna</t>
  </si>
  <si>
    <t>France</t>
  </si>
  <si>
    <t>Paris</t>
  </si>
  <si>
    <t>Strasbourg</t>
  </si>
  <si>
    <t xml:space="preserve">Permanent Representative Council of Europe </t>
  </si>
  <si>
    <t>Permanent Representative OSCE</t>
  </si>
  <si>
    <t>Germany</t>
  </si>
  <si>
    <t xml:space="preserve">Italy </t>
  </si>
  <si>
    <t>Rome</t>
  </si>
  <si>
    <t>Permanent Representative UN (FAO, WFP, IFAD)</t>
  </si>
  <si>
    <t>Milan</t>
  </si>
  <si>
    <t>Switzerland</t>
  </si>
  <si>
    <t>Bern</t>
  </si>
  <si>
    <t>Geneva</t>
  </si>
  <si>
    <t>Berlin</t>
  </si>
  <si>
    <t>Düsseldorf</t>
  </si>
  <si>
    <t>Munich</t>
  </si>
  <si>
    <t>Permanent Representative UNESCO</t>
  </si>
  <si>
    <t>Ho Chi Minh City</t>
  </si>
  <si>
    <t>Lot 6</t>
  </si>
  <si>
    <t>Western Hemisphere</t>
  </si>
  <si>
    <t>Lot 4</t>
  </si>
  <si>
    <t>Middle East</t>
  </si>
  <si>
    <t>Lot 5</t>
  </si>
  <si>
    <t>Eastern Europe</t>
  </si>
  <si>
    <t>Lot 7</t>
  </si>
  <si>
    <t>Belgium</t>
  </si>
  <si>
    <t xml:space="preserve">Belarus </t>
  </si>
  <si>
    <t>Minsk</t>
  </si>
  <si>
    <t xml:space="preserve">Denmark </t>
  </si>
  <si>
    <t>Copenhagen</t>
  </si>
  <si>
    <t>Estonia</t>
  </si>
  <si>
    <t>Tallinn</t>
  </si>
  <si>
    <t>Finland</t>
  </si>
  <si>
    <t>Helsinki</t>
  </si>
  <si>
    <t xml:space="preserve">Ireland </t>
  </si>
  <si>
    <t>Dublin</t>
  </si>
  <si>
    <t>Latvia</t>
  </si>
  <si>
    <t>Riga</t>
  </si>
  <si>
    <t>Lithuania</t>
  </si>
  <si>
    <t>Vilnius</t>
  </si>
  <si>
    <t xml:space="preserve">Luxembourg </t>
  </si>
  <si>
    <t>Luxembourg</t>
  </si>
  <si>
    <t xml:space="preserve">Malta </t>
  </si>
  <si>
    <t>Valletta</t>
  </si>
  <si>
    <t xml:space="preserve">Norway </t>
  </si>
  <si>
    <t>Oslo</t>
  </si>
  <si>
    <t>Poland</t>
  </si>
  <si>
    <t>Warsaw</t>
  </si>
  <si>
    <t xml:space="preserve">Portugal </t>
  </si>
  <si>
    <t>Lisbon</t>
  </si>
  <si>
    <t>Spain</t>
  </si>
  <si>
    <t>Madrid</t>
  </si>
  <si>
    <t xml:space="preserve">Sweden </t>
  </si>
  <si>
    <t>Stockholm</t>
  </si>
  <si>
    <t xml:space="preserve">United Kingdom </t>
  </si>
  <si>
    <t>London</t>
  </si>
  <si>
    <t>United States</t>
  </si>
  <si>
    <t>Washington</t>
  </si>
  <si>
    <t>Atlanta</t>
  </si>
  <si>
    <t>Chicago</t>
  </si>
  <si>
    <t>San Francisco</t>
  </si>
  <si>
    <t>Miami</t>
  </si>
  <si>
    <t>New York</t>
  </si>
  <si>
    <t xml:space="preserve">Canada </t>
  </si>
  <si>
    <t>Ottawa</t>
  </si>
  <si>
    <t>Toronto</t>
  </si>
  <si>
    <t>Vancouver</t>
  </si>
  <si>
    <t xml:space="preserve">Argentina </t>
  </si>
  <si>
    <t>Buenos Aires</t>
  </si>
  <si>
    <t xml:space="preserve">Brazil </t>
  </si>
  <si>
    <t>Brasilia</t>
  </si>
  <si>
    <t>Rio de Janeiro</t>
  </si>
  <si>
    <t>São Paulo</t>
  </si>
  <si>
    <t xml:space="preserve">Chile </t>
  </si>
  <si>
    <t xml:space="preserve">Colombia </t>
  </si>
  <si>
    <t>Costa Rica</t>
  </si>
  <si>
    <t>Dominican Republic</t>
  </si>
  <si>
    <t>Mexico</t>
  </si>
  <si>
    <t>Panama</t>
  </si>
  <si>
    <t xml:space="preserve">Peru </t>
  </si>
  <si>
    <t xml:space="preserve">Venezuela </t>
  </si>
  <si>
    <t xml:space="preserve">Trinidad &amp; Tobago </t>
  </si>
  <si>
    <t xml:space="preserve">Cuba </t>
  </si>
  <si>
    <t xml:space="preserve">Surinam </t>
  </si>
  <si>
    <t>Santiago</t>
  </si>
  <si>
    <t>Bogotá</t>
  </si>
  <si>
    <t>San José</t>
  </si>
  <si>
    <t>Santo Domingo</t>
  </si>
  <si>
    <t>Mexico City</t>
  </si>
  <si>
    <t>Panama City</t>
  </si>
  <si>
    <t>Lima</t>
  </si>
  <si>
    <t>Caracas</t>
  </si>
  <si>
    <t>Port of Spain</t>
  </si>
  <si>
    <t>Havanna</t>
  </si>
  <si>
    <t>Paramaribo</t>
  </si>
  <si>
    <t xml:space="preserve">Algeria </t>
  </si>
  <si>
    <t>Egypt</t>
  </si>
  <si>
    <t xml:space="preserve">Libya </t>
  </si>
  <si>
    <t>Morocco</t>
  </si>
  <si>
    <t>Tunisia</t>
  </si>
  <si>
    <t>Iran</t>
  </si>
  <si>
    <t>Iraq</t>
  </si>
  <si>
    <t xml:space="preserve">Israel </t>
  </si>
  <si>
    <t xml:space="preserve">Jordan </t>
  </si>
  <si>
    <t xml:space="preserve">Kuwait </t>
  </si>
  <si>
    <t>Lebanon</t>
  </si>
  <si>
    <t>Oman</t>
  </si>
  <si>
    <t xml:space="preserve">Qatar </t>
  </si>
  <si>
    <t>Saudi Arabia</t>
  </si>
  <si>
    <t>United Arab Emirates</t>
  </si>
  <si>
    <t>Algiers</t>
  </si>
  <si>
    <t>Cairo</t>
  </si>
  <si>
    <t>Tripoli</t>
  </si>
  <si>
    <t>Rabat</t>
  </si>
  <si>
    <t>Tunis</t>
  </si>
  <si>
    <t>Teheran</t>
  </si>
  <si>
    <t>Baghdad</t>
  </si>
  <si>
    <t>Erbil</t>
  </si>
  <si>
    <t>Tel Aviv</t>
  </si>
  <si>
    <t>Amman</t>
  </si>
  <si>
    <t>Kuwait</t>
  </si>
  <si>
    <t>Beirut</t>
  </si>
  <si>
    <t>Muscat</t>
  </si>
  <si>
    <t>Doha</t>
  </si>
  <si>
    <t>Riyadh</t>
  </si>
  <si>
    <t>Abu Dhabi</t>
  </si>
  <si>
    <t>Dubai</t>
  </si>
  <si>
    <t>Armenia</t>
  </si>
  <si>
    <t>Azerbaijan</t>
  </si>
  <si>
    <t>Bosnia-Herzegovina</t>
  </si>
  <si>
    <t>Bulgaria</t>
  </si>
  <si>
    <t>Croatia</t>
  </si>
  <si>
    <t>Cyprus</t>
  </si>
  <si>
    <t xml:space="preserve">Czech Republic </t>
  </si>
  <si>
    <t xml:space="preserve">Georgia </t>
  </si>
  <si>
    <t xml:space="preserve">Greece </t>
  </si>
  <si>
    <t xml:space="preserve">Hungary </t>
  </si>
  <si>
    <t>Kazakhstan</t>
  </si>
  <si>
    <t>Macedonia</t>
  </si>
  <si>
    <t>Moldavia</t>
  </si>
  <si>
    <t>Romania</t>
  </si>
  <si>
    <t xml:space="preserve">Serbia and Montenegro </t>
  </si>
  <si>
    <t xml:space="preserve">Slovakia </t>
  </si>
  <si>
    <t xml:space="preserve">Slovenia </t>
  </si>
  <si>
    <t xml:space="preserve">Turkey </t>
  </si>
  <si>
    <t>Ukraine</t>
  </si>
  <si>
    <t>Kosovo</t>
  </si>
  <si>
    <t xml:space="preserve">Albania </t>
  </si>
  <si>
    <t>Astana</t>
  </si>
  <si>
    <t>Jerevan</t>
  </si>
  <si>
    <t>Baku</t>
  </si>
  <si>
    <t>Sarajevo</t>
  </si>
  <si>
    <t>Sofia</t>
  </si>
  <si>
    <t>Zagreb</t>
  </si>
  <si>
    <t>Nicosia</t>
  </si>
  <si>
    <t>Prague</t>
  </si>
  <si>
    <t>Tbilisi</t>
  </si>
  <si>
    <t>Athens</t>
  </si>
  <si>
    <t>Budapest</t>
  </si>
  <si>
    <t>Skopje</t>
  </si>
  <si>
    <t>Chisinau</t>
  </si>
  <si>
    <t>Bucharest</t>
  </si>
  <si>
    <t>Belgrade</t>
  </si>
  <si>
    <t>Bratislava</t>
  </si>
  <si>
    <t>Ljubljana</t>
  </si>
  <si>
    <t>Ankara</t>
  </si>
  <si>
    <t>Istanbul</t>
  </si>
  <si>
    <t>Kiev</t>
  </si>
  <si>
    <t>Tirana</t>
  </si>
  <si>
    <t>Priština</t>
  </si>
  <si>
    <t>Antwerp</t>
  </si>
  <si>
    <t>Brussels</t>
  </si>
  <si>
    <t>Permanent Representative NATO</t>
  </si>
  <si>
    <t>Permanent Representative EU</t>
  </si>
  <si>
    <t>Belgium (1 output)</t>
  </si>
  <si>
    <t>Maximum points to be earned:</t>
  </si>
  <si>
    <t>Permanent Representative UN in Vienna</t>
  </si>
  <si>
    <t>Permanent Representative UN NYV</t>
  </si>
  <si>
    <t>Switzerland Permanent Representative UN</t>
  </si>
  <si>
    <t>Your points earned for Award Subcriterion Price for this Lot:</t>
  </si>
  <si>
    <t>Points earned</t>
  </si>
  <si>
    <t>Lot 1 Western Hemisphere</t>
  </si>
  <si>
    <t>Lot 2 Western Europe</t>
  </si>
  <si>
    <t>Lot 3 Asia and Oceania</t>
  </si>
  <si>
    <t>Lot 4 Middle East</t>
  </si>
  <si>
    <t>Lot 5 Eastern Europe</t>
  </si>
  <si>
    <t>Lot 6 Africa</t>
  </si>
  <si>
    <t>Lot 7 Belgium</t>
  </si>
  <si>
    <t>Tenderer</t>
  </si>
  <si>
    <t>Name of your organisation</t>
  </si>
  <si>
    <t>Date of submission</t>
  </si>
  <si>
    <t>Fill in your name and date of submission in the table below.</t>
  </si>
  <si>
    <t>Valid price submission?</t>
  </si>
  <si>
    <t>Instruction</t>
  </si>
  <si>
    <t>Payroll management services cost (ex VAT)</t>
  </si>
  <si>
    <t>Price per employee, per month</t>
  </si>
  <si>
    <t>Submission overview</t>
  </si>
  <si>
    <t>Description of costs</t>
  </si>
  <si>
    <t>Description</t>
  </si>
  <si>
    <t>Payroll management services rates (ex VAT)</t>
  </si>
  <si>
    <t>Total price per year
(ex VAT)</t>
  </si>
  <si>
    <t>Total price per 10 years 
(ex VAT)</t>
  </si>
  <si>
    <t>Total price for this Lot (ex VAT):</t>
  </si>
  <si>
    <t>Total price (ex VAT) lower limit:</t>
  </si>
  <si>
    <t>Total price (ex VAT) upper limit:</t>
  </si>
  <si>
    <t>Implementation prices submitted:</t>
  </si>
  <si>
    <t>Units</t>
  </si>
  <si>
    <t>Quantity</t>
  </si>
  <si>
    <t>(e.g. hours, items)</t>
  </si>
  <si>
    <t>(Describe the services, work, roles/functions, cost items, etc.)</t>
  </si>
  <si>
    <t>(ex VAT)</t>
  </si>
  <si>
    <t>(if known)</t>
  </si>
  <si>
    <t>Rate / Price</t>
  </si>
  <si>
    <t>Please read sections 4.6 and 4.7 of the Descriptive document for more information.</t>
  </si>
  <si>
    <t>201865003.001.138</t>
  </si>
  <si>
    <t>Payroll management services worldwide for the Ministry of Foreign Affairs of the Netherlands</t>
  </si>
  <si>
    <t>Reference:</t>
  </si>
  <si>
    <t>European Tender:</t>
  </si>
  <si>
    <t>Do you want to submit a Tender for a Lot? At the bottom of this document, go to the worksheet tab of that Lot and fill in all the required information.</t>
  </si>
  <si>
    <t>Your total price (ex VAT) submission:</t>
  </si>
  <si>
    <t>PRICES AND POINTS OVERVIEW</t>
  </si>
  <si>
    <t>IMPLEMENTATION FOR THIS LOT</t>
  </si>
  <si>
    <t>Annex 2 - Quotation form</t>
  </si>
  <si>
    <t>PRICE SUBMISSION</t>
  </si>
  <si>
    <t>Total price</t>
  </si>
  <si>
    <t>If you want to submit a Tender for this Lot, please fill in all yellow cells in the tables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</si>
</sst>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ck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indexed="64"/>
      </right>
      <top style="thick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ck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indexed="64"/>
      </right>
      <top/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/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 style="thin">
        <color theme="0" tint="-0.24994659260841701"/>
      </left>
      <right style="thick">
        <color indexed="64"/>
      </right>
      <top style="thin">
        <color theme="0" tint="-0.24994659260841701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theme="0" tint="-0.2499465926084170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theme="0" tint="-0.2499465926084170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theme="0" tint="-0.24994659260841701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64" fontId="0" fillId="4" borderId="31" xfId="0" applyNumberFormat="1" applyFill="1" applyBorder="1" applyAlignment="1">
      <alignment horizontal="center"/>
    </xf>
    <xf numFmtId="0" fontId="0" fillId="4" borderId="27" xfId="0" applyFill="1" applyBorder="1"/>
    <xf numFmtId="0" fontId="0" fillId="4" borderId="30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31" xfId="0" applyFill="1" applyBorder="1" applyAlignment="1">
      <alignment horizontal="center"/>
    </xf>
    <xf numFmtId="164" fontId="0" fillId="4" borderId="26" xfId="0" applyNumberFormat="1" applyFill="1" applyBorder="1" applyAlignment="1">
      <alignment horizontal="center"/>
    </xf>
    <xf numFmtId="164" fontId="0" fillId="4" borderId="27" xfId="0" applyNumberFormat="1" applyFill="1" applyBorder="1" applyAlignment="1">
      <alignment horizontal="center"/>
    </xf>
    <xf numFmtId="0" fontId="0" fillId="4" borderId="28" xfId="0" applyFill="1" applyBorder="1"/>
    <xf numFmtId="0" fontId="0" fillId="4" borderId="29" xfId="0" applyFill="1" applyBorder="1"/>
    <xf numFmtId="0" fontId="0" fillId="4" borderId="32" xfId="0" applyFill="1" applyBorder="1" applyAlignment="1">
      <alignment horizontal="center"/>
    </xf>
    <xf numFmtId="164" fontId="0" fillId="4" borderId="29" xfId="0" applyNumberFormat="1" applyFill="1" applyBorder="1" applyAlignment="1">
      <alignment horizontal="center"/>
    </xf>
    <xf numFmtId="164" fontId="0" fillId="4" borderId="30" xfId="0" applyNumberForma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164" fontId="3" fillId="4" borderId="1" xfId="0" applyNumberFormat="1" applyFont="1" applyFill="1" applyBorder="1" applyAlignment="1">
      <alignment horizontal="center" vertical="center"/>
    </xf>
    <xf numFmtId="0" fontId="0" fillId="4" borderId="28" xfId="0" applyFill="1" applyBorder="1" applyAlignment="1">
      <alignment horizontal="left" vertical="top"/>
    </xf>
    <xf numFmtId="0" fontId="0" fillId="4" borderId="34" xfId="0" applyFill="1" applyBorder="1" applyAlignment="1">
      <alignment horizontal="left" vertical="top"/>
    </xf>
    <xf numFmtId="0" fontId="6" fillId="2" borderId="0" xfId="0" applyFont="1" applyFill="1"/>
    <xf numFmtId="0" fontId="0" fillId="4" borderId="37" xfId="0" applyFill="1" applyBorder="1"/>
    <xf numFmtId="0" fontId="0" fillId="4" borderId="38" xfId="0" applyFill="1" applyBorder="1" applyAlignment="1">
      <alignment horizontal="center"/>
    </xf>
    <xf numFmtId="164" fontId="0" fillId="4" borderId="36" xfId="0" applyNumberFormat="1" applyFill="1" applyBorder="1" applyAlignment="1">
      <alignment horizontal="center"/>
    </xf>
    <xf numFmtId="164" fontId="0" fillId="4" borderId="37" xfId="0" applyNumberFormat="1" applyFill="1" applyBorder="1" applyAlignment="1">
      <alignment horizontal="center"/>
    </xf>
    <xf numFmtId="164" fontId="0" fillId="4" borderId="38" xfId="0" applyNumberFormat="1" applyFill="1" applyBorder="1" applyAlignment="1">
      <alignment horizontal="center"/>
    </xf>
    <xf numFmtId="0" fontId="0" fillId="4" borderId="28" xfId="0" applyFill="1" applyBorder="1" applyAlignment="1">
      <alignment horizontal="left" vertical="top"/>
    </xf>
    <xf numFmtId="0" fontId="6" fillId="4" borderId="36" xfId="0" applyFont="1" applyFill="1" applyBorder="1"/>
    <xf numFmtId="0" fontId="0" fillId="4" borderId="28" xfId="0" applyFill="1" applyBorder="1" applyAlignment="1">
      <alignment vertical="top"/>
    </xf>
    <xf numFmtId="0" fontId="0" fillId="4" borderId="36" xfId="0" applyFill="1" applyBorder="1"/>
    <xf numFmtId="164" fontId="0" fillId="4" borderId="32" xfId="0" applyNumberForma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2" fontId="11" fillId="4" borderId="24" xfId="0" applyNumberFormat="1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6" fillId="4" borderId="29" xfId="0" applyFont="1" applyFill="1" applyBorder="1"/>
    <xf numFmtId="0" fontId="0" fillId="4" borderId="33" xfId="0" applyFill="1" applyBorder="1" applyAlignment="1">
      <alignment vertical="top"/>
    </xf>
    <xf numFmtId="164" fontId="0" fillId="2" borderId="25" xfId="0" applyNumberFormat="1" applyFill="1" applyBorder="1" applyAlignment="1" applyProtection="1">
      <alignment horizontal="center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164" fontId="0" fillId="2" borderId="31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164" fontId="0" fillId="2" borderId="32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Protection="1">
      <protection locked="0"/>
    </xf>
    <xf numFmtId="164" fontId="0" fillId="2" borderId="32" xfId="0" applyNumberFormat="1" applyFont="1" applyFill="1" applyBorder="1" applyAlignment="1" applyProtection="1">
      <alignment horizontal="center" wrapText="1"/>
      <protection locked="0"/>
    </xf>
    <xf numFmtId="164" fontId="0" fillId="2" borderId="32" xfId="0" applyNumberFormat="1" applyFont="1" applyFill="1" applyBorder="1" applyAlignment="1" applyProtection="1">
      <alignment horizontal="center"/>
      <protection locked="0"/>
    </xf>
    <xf numFmtId="164" fontId="0" fillId="2" borderId="34" xfId="0" applyNumberFormat="1" applyFill="1" applyBorder="1" applyAlignment="1" applyProtection="1">
      <alignment horizontal="center"/>
      <protection locked="0"/>
    </xf>
    <xf numFmtId="164" fontId="0" fillId="2" borderId="38" xfId="0" applyNumberFormat="1" applyFill="1" applyBorder="1" applyAlignment="1" applyProtection="1">
      <alignment horizontal="center"/>
      <protection locked="0"/>
    </xf>
    <xf numFmtId="0" fontId="0" fillId="2" borderId="37" xfId="0" applyFill="1" applyBorder="1" applyProtection="1">
      <protection locked="0"/>
    </xf>
    <xf numFmtId="164" fontId="0" fillId="2" borderId="31" xfId="0" applyNumberFormat="1" applyFont="1" applyFill="1" applyBorder="1" applyAlignment="1" applyProtection="1">
      <alignment horizontal="center"/>
      <protection locked="0"/>
    </xf>
    <xf numFmtId="164" fontId="0" fillId="2" borderId="25" xfId="0" applyNumberFormat="1" applyFont="1" applyFill="1" applyBorder="1" applyAlignment="1" applyProtection="1">
      <alignment horizontal="center"/>
      <protection locked="0"/>
    </xf>
    <xf numFmtId="0" fontId="0" fillId="2" borderId="27" xfId="0" applyFont="1" applyFill="1" applyBorder="1" applyProtection="1">
      <protection locked="0"/>
    </xf>
    <xf numFmtId="164" fontId="0" fillId="2" borderId="28" xfId="0" applyNumberFormat="1" applyFont="1" applyFill="1" applyBorder="1" applyAlignment="1" applyProtection="1">
      <alignment horizontal="center"/>
      <protection locked="0"/>
    </xf>
    <xf numFmtId="0" fontId="0" fillId="2" borderId="30" xfId="0" applyFont="1" applyFill="1" applyBorder="1" applyProtection="1">
      <protection locked="0"/>
    </xf>
    <xf numFmtId="164" fontId="0" fillId="4" borderId="26" xfId="0" applyNumberFormat="1" applyFont="1" applyFill="1" applyBorder="1" applyAlignment="1">
      <alignment horizontal="center"/>
    </xf>
    <xf numFmtId="164" fontId="0" fillId="4" borderId="27" xfId="0" applyNumberFormat="1" applyFont="1" applyFill="1" applyBorder="1" applyAlignment="1">
      <alignment horizontal="center"/>
    </xf>
    <xf numFmtId="164" fontId="0" fillId="4" borderId="31" xfId="0" applyNumberFormat="1" applyFont="1" applyFill="1" applyBorder="1" applyAlignment="1">
      <alignment horizontal="center"/>
    </xf>
    <xf numFmtId="164" fontId="0" fillId="4" borderId="29" xfId="0" applyNumberFormat="1" applyFont="1" applyFill="1" applyBorder="1" applyAlignment="1">
      <alignment horizontal="center"/>
    </xf>
    <xf numFmtId="164" fontId="0" fillId="4" borderId="30" xfId="0" applyNumberFormat="1" applyFont="1" applyFill="1" applyBorder="1" applyAlignment="1">
      <alignment horizontal="center"/>
    </xf>
    <xf numFmtId="164" fontId="0" fillId="4" borderId="32" xfId="0" applyNumberFormat="1" applyFont="1" applyFill="1" applyBorder="1" applyAlignment="1">
      <alignment horizontal="center"/>
    </xf>
    <xf numFmtId="0" fontId="0" fillId="4" borderId="36" xfId="0" applyFill="1" applyBorder="1" applyAlignment="1">
      <alignment horizontal="center" vertical="center"/>
    </xf>
    <xf numFmtId="0" fontId="0" fillId="4" borderId="44" xfId="0" applyFill="1" applyBorder="1" applyAlignment="1">
      <alignment vertical="top"/>
    </xf>
    <xf numFmtId="0" fontId="0" fillId="4" borderId="47" xfId="0" applyFill="1" applyBorder="1" applyAlignment="1">
      <alignment vertical="top"/>
    </xf>
    <xf numFmtId="0" fontId="7" fillId="3" borderId="41" xfId="0" applyFont="1" applyFill="1" applyBorder="1" applyAlignment="1">
      <alignment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/>
    </xf>
    <xf numFmtId="0" fontId="0" fillId="4" borderId="50" xfId="0" applyFill="1" applyBorder="1" applyAlignment="1">
      <alignment vertical="center"/>
    </xf>
    <xf numFmtId="164" fontId="0" fillId="4" borderId="36" xfId="0" applyNumberFormat="1" applyFill="1" applyBorder="1" applyAlignment="1">
      <alignment horizontal="center" vertical="center"/>
    </xf>
    <xf numFmtId="0" fontId="0" fillId="4" borderId="52" xfId="0" applyFill="1" applyBorder="1" applyAlignment="1">
      <alignment vertical="center"/>
    </xf>
    <xf numFmtId="0" fontId="0" fillId="4" borderId="47" xfId="0" applyFill="1" applyBorder="1" applyAlignment="1">
      <alignment vertical="center"/>
    </xf>
    <xf numFmtId="164" fontId="0" fillId="4" borderId="54" xfId="0" applyNumberFormat="1" applyFill="1" applyBorder="1" applyAlignment="1">
      <alignment horizontal="center" vertical="center"/>
    </xf>
    <xf numFmtId="2" fontId="0" fillId="4" borderId="53" xfId="0" applyNumberFormat="1" applyFill="1" applyBorder="1" applyAlignment="1">
      <alignment horizontal="center" vertical="center"/>
    </xf>
    <xf numFmtId="0" fontId="13" fillId="2" borderId="0" xfId="0" applyFont="1" applyFill="1"/>
    <xf numFmtId="0" fontId="0" fillId="2" borderId="29" xfId="0" applyFill="1" applyBorder="1" applyAlignment="1" applyProtection="1">
      <alignment horizontal="center"/>
      <protection locked="0"/>
    </xf>
    <xf numFmtId="3" fontId="6" fillId="2" borderId="0" xfId="0" quotePrefix="1" applyNumberFormat="1" applyFont="1" applyFill="1" applyAlignment="1">
      <alignment horizontal="left"/>
    </xf>
    <xf numFmtId="0" fontId="2" fillId="2" borderId="0" xfId="0" applyFont="1" applyFill="1"/>
    <xf numFmtId="164" fontId="0" fillId="2" borderId="30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164" fontId="0" fillId="2" borderId="37" xfId="0" applyNumberFormat="1" applyFill="1" applyBorder="1" applyAlignment="1" applyProtection="1">
      <alignment horizontal="center"/>
      <protection locked="0"/>
    </xf>
    <xf numFmtId="0" fontId="4" fillId="3" borderId="5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4" fillId="3" borderId="61" xfId="0" applyFont="1" applyFill="1" applyBorder="1" applyAlignment="1">
      <alignment horizontal="center"/>
    </xf>
    <xf numFmtId="0" fontId="14" fillId="3" borderId="22" xfId="0" applyFont="1" applyFill="1" applyBorder="1" applyAlignment="1">
      <alignment horizontal="center"/>
    </xf>
    <xf numFmtId="0" fontId="8" fillId="3" borderId="62" xfId="0" applyFont="1" applyFill="1" applyBorder="1" applyAlignment="1">
      <alignment horizontal="right"/>
    </xf>
    <xf numFmtId="164" fontId="12" fillId="4" borderId="65" xfId="0" applyNumberFormat="1" applyFont="1" applyFill="1" applyBorder="1" applyAlignment="1">
      <alignment horizontal="center"/>
    </xf>
    <xf numFmtId="2" fontId="12" fillId="4" borderId="65" xfId="0" applyNumberFormat="1" applyFont="1" applyFill="1" applyBorder="1" applyAlignment="1">
      <alignment horizontal="center"/>
    </xf>
    <xf numFmtId="0" fontId="8" fillId="3" borderId="63" xfId="0" applyFont="1" applyFill="1" applyBorder="1" applyAlignment="1">
      <alignment horizontal="right"/>
    </xf>
    <xf numFmtId="2" fontId="12" fillId="4" borderId="68" xfId="0" applyNumberFormat="1" applyFont="1" applyFill="1" applyBorder="1" applyAlignment="1">
      <alignment horizontal="center"/>
    </xf>
    <xf numFmtId="2" fontId="11" fillId="4" borderId="19" xfId="0" applyNumberFormat="1" applyFont="1" applyFill="1" applyBorder="1" applyAlignment="1">
      <alignment horizontal="center"/>
    </xf>
    <xf numFmtId="2" fontId="12" fillId="4" borderId="32" xfId="0" applyNumberFormat="1" applyFont="1" applyFill="1" applyBorder="1" applyAlignment="1">
      <alignment horizontal="center"/>
    </xf>
    <xf numFmtId="2" fontId="12" fillId="4" borderId="72" xfId="0" applyNumberFormat="1" applyFont="1" applyFill="1" applyBorder="1" applyAlignment="1">
      <alignment horizontal="center"/>
    </xf>
    <xf numFmtId="164" fontId="12" fillId="4" borderId="32" xfId="0" applyNumberFormat="1" applyFont="1" applyFill="1" applyBorder="1" applyAlignment="1">
      <alignment horizontal="center"/>
    </xf>
    <xf numFmtId="2" fontId="12" fillId="4" borderId="71" xfId="0" applyNumberFormat="1" applyFont="1" applyFill="1" applyBorder="1" applyAlignment="1">
      <alignment horizontal="center"/>
    </xf>
    <xf numFmtId="2" fontId="11" fillId="4" borderId="1" xfId="0" applyNumberFormat="1" applyFont="1" applyFill="1" applyBorder="1" applyAlignment="1">
      <alignment horizontal="center"/>
    </xf>
    <xf numFmtId="0" fontId="6" fillId="4" borderId="28" xfId="0" applyFont="1" applyFill="1" applyBorder="1"/>
    <xf numFmtId="0" fontId="6" fillId="4" borderId="30" xfId="0" applyFont="1" applyFill="1" applyBorder="1"/>
    <xf numFmtId="2" fontId="0" fillId="4" borderId="51" xfId="0" applyNumberFormat="1" applyFill="1" applyBorder="1" applyAlignment="1">
      <alignment horizontal="center" vertical="center"/>
    </xf>
    <xf numFmtId="2" fontId="0" fillId="4" borderId="49" xfId="0" applyNumberFormat="1" applyFill="1" applyBorder="1" applyAlignment="1">
      <alignment horizontal="center" vertical="center"/>
    </xf>
    <xf numFmtId="164" fontId="0" fillId="2" borderId="0" xfId="0" applyNumberFormat="1" applyFill="1"/>
    <xf numFmtId="164" fontId="1" fillId="2" borderId="0" xfId="0" applyNumberFormat="1" applyFont="1" applyFill="1"/>
    <xf numFmtId="164" fontId="12" fillId="4" borderId="31" xfId="0" applyNumberFormat="1" applyFont="1" applyFill="1" applyBorder="1" applyAlignment="1">
      <alignment horizontal="center"/>
    </xf>
    <xf numFmtId="164" fontId="12" fillId="4" borderId="64" xfId="0" applyNumberFormat="1" applyFont="1" applyFill="1" applyBorder="1" applyAlignment="1">
      <alignment horizontal="center"/>
    </xf>
    <xf numFmtId="164" fontId="6" fillId="2" borderId="0" xfId="0" applyNumberFormat="1" applyFont="1" applyFill="1"/>
    <xf numFmtId="0" fontId="15" fillId="2" borderId="0" xfId="0" applyFont="1" applyFill="1"/>
    <xf numFmtId="0" fontId="0" fillId="2" borderId="56" xfId="0" applyFill="1" applyBorder="1" applyAlignment="1" applyProtection="1">
      <alignment horizontal="center"/>
      <protection locked="0"/>
    </xf>
    <xf numFmtId="164" fontId="0" fillId="2" borderId="57" xfId="0" applyNumberFormat="1" applyFill="1" applyBorder="1" applyAlignment="1" applyProtection="1">
      <alignment horizontal="center"/>
      <protection locked="0"/>
    </xf>
    <xf numFmtId="0" fontId="4" fillId="3" borderId="42" xfId="0" applyFont="1" applyFill="1" applyBorder="1" applyAlignment="1">
      <alignment horizontal="left" vertical="center"/>
    </xf>
    <xf numFmtId="0" fontId="4" fillId="3" borderId="43" xfId="0" applyFont="1" applyFill="1" applyBorder="1" applyAlignment="1">
      <alignment horizontal="left" vertical="center"/>
    </xf>
    <xf numFmtId="0" fontId="0" fillId="2" borderId="45" xfId="0" applyFill="1" applyBorder="1" applyAlignment="1" applyProtection="1">
      <alignment horizontal="left" vertical="top"/>
      <protection locked="0"/>
    </xf>
    <xf numFmtId="0" fontId="0" fillId="2" borderId="46" xfId="0" applyFill="1" applyBorder="1" applyAlignment="1" applyProtection="1">
      <alignment horizontal="left" vertical="top"/>
      <protection locked="0"/>
    </xf>
    <xf numFmtId="0" fontId="0" fillId="2" borderId="48" xfId="0" applyFill="1" applyBorder="1" applyAlignment="1" applyProtection="1">
      <alignment horizontal="left" vertical="top"/>
      <protection locked="0"/>
    </xf>
    <xf numFmtId="0" fontId="0" fillId="2" borderId="49" xfId="0" applyFill="1" applyBorder="1" applyAlignment="1" applyProtection="1">
      <alignment horizontal="left" vertical="top"/>
      <protection locked="0"/>
    </xf>
    <xf numFmtId="0" fontId="4" fillId="3" borderId="17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0" fillId="4" borderId="33" xfId="0" applyFill="1" applyBorder="1" applyAlignment="1">
      <alignment horizontal="left" vertical="top"/>
    </xf>
    <xf numFmtId="0" fontId="0" fillId="4" borderId="35" xfId="0" applyFill="1" applyBorder="1" applyAlignment="1">
      <alignment horizontal="left" vertical="top"/>
    </xf>
    <xf numFmtId="0" fontId="0" fillId="4" borderId="34" xfId="0" applyFill="1" applyBorder="1" applyAlignment="1">
      <alignment horizontal="left" vertical="top"/>
    </xf>
    <xf numFmtId="0" fontId="2" fillId="2" borderId="40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0" fillId="4" borderId="39" xfId="0" applyFill="1" applyBorder="1" applyAlignment="1">
      <alignment horizontal="left" vertical="top"/>
    </xf>
    <xf numFmtId="0" fontId="4" fillId="3" borderId="8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76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77" xfId="0" applyFont="1" applyFill="1" applyBorder="1" applyAlignment="1">
      <alignment horizontal="center"/>
    </xf>
    <xf numFmtId="0" fontId="4" fillId="3" borderId="78" xfId="0" applyFont="1" applyFill="1" applyBorder="1" applyAlignment="1">
      <alignment horizontal="center"/>
    </xf>
    <xf numFmtId="0" fontId="4" fillId="3" borderId="79" xfId="0" applyFont="1" applyFill="1" applyBorder="1" applyAlignment="1">
      <alignment horizontal="center"/>
    </xf>
    <xf numFmtId="0" fontId="4" fillId="3" borderId="8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82" xfId="0" applyFont="1" applyFill="1" applyBorder="1" applyAlignment="1">
      <alignment horizontal="center" vertical="center"/>
    </xf>
    <xf numFmtId="0" fontId="4" fillId="3" borderId="83" xfId="0" applyFont="1" applyFill="1" applyBorder="1" applyAlignment="1">
      <alignment horizontal="center" vertical="center"/>
    </xf>
    <xf numFmtId="0" fontId="7" fillId="3" borderId="69" xfId="0" applyFont="1" applyFill="1" applyBorder="1" applyAlignment="1">
      <alignment horizontal="right"/>
    </xf>
    <xf numFmtId="0" fontId="7" fillId="3" borderId="70" xfId="0" applyFont="1" applyFill="1" applyBorder="1" applyAlignment="1">
      <alignment horizontal="right"/>
    </xf>
    <xf numFmtId="0" fontId="4" fillId="3" borderId="58" xfId="0" applyFont="1" applyFill="1" applyBorder="1" applyAlignment="1">
      <alignment horizontal="left" wrapText="1"/>
    </xf>
    <xf numFmtId="0" fontId="4" fillId="3" borderId="59" xfId="0" applyFont="1" applyFill="1" applyBorder="1" applyAlignment="1">
      <alignment horizontal="left"/>
    </xf>
    <xf numFmtId="0" fontId="14" fillId="3" borderId="60" xfId="0" applyFont="1" applyFill="1" applyBorder="1" applyAlignment="1">
      <alignment horizontal="left"/>
    </xf>
    <xf numFmtId="0" fontId="14" fillId="3" borderId="61" xfId="0" applyFont="1" applyFill="1" applyBorder="1" applyAlignment="1">
      <alignment horizontal="left"/>
    </xf>
    <xf numFmtId="0" fontId="0" fillId="2" borderId="34" xfId="0" applyFill="1" applyBorder="1" applyAlignment="1" applyProtection="1">
      <alignment horizontal="left"/>
      <protection locked="0"/>
    </xf>
    <xf numFmtId="0" fontId="0" fillId="2" borderId="36" xfId="0" applyFill="1" applyBorder="1" applyAlignment="1" applyProtection="1">
      <alignment horizontal="left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29" xfId="0" applyFill="1" applyBorder="1" applyAlignment="1" applyProtection="1">
      <alignment horizontal="left"/>
      <protection locked="0"/>
    </xf>
    <xf numFmtId="0" fontId="8" fillId="3" borderId="62" xfId="0" applyFont="1" applyFill="1" applyBorder="1" applyAlignment="1">
      <alignment horizontal="right"/>
    </xf>
    <xf numFmtId="0" fontId="8" fillId="3" borderId="63" xfId="0" applyFont="1" applyFill="1" applyBorder="1" applyAlignment="1">
      <alignment horizontal="right"/>
    </xf>
    <xf numFmtId="0" fontId="8" fillId="3" borderId="66" xfId="0" applyFont="1" applyFill="1" applyBorder="1" applyAlignment="1">
      <alignment horizontal="right"/>
    </xf>
    <xf numFmtId="0" fontId="8" fillId="3" borderId="67" xfId="0" applyFont="1" applyFill="1" applyBorder="1" applyAlignment="1">
      <alignment horizontal="right"/>
    </xf>
    <xf numFmtId="0" fontId="8" fillId="3" borderId="15" xfId="0" applyFont="1" applyFill="1" applyBorder="1" applyAlignment="1">
      <alignment horizontal="right"/>
    </xf>
    <xf numFmtId="0" fontId="8" fillId="3" borderId="16" xfId="0" applyFont="1" applyFill="1" applyBorder="1" applyAlignment="1">
      <alignment horizontal="right"/>
    </xf>
    <xf numFmtId="0" fontId="0" fillId="2" borderId="55" xfId="0" applyFill="1" applyBorder="1" applyAlignment="1" applyProtection="1">
      <alignment horizontal="left"/>
      <protection locked="0"/>
    </xf>
    <xf numFmtId="0" fontId="0" fillId="2" borderId="56" xfId="0" applyFill="1" applyBorder="1" applyAlignment="1" applyProtection="1">
      <alignment horizontal="left"/>
      <protection locked="0"/>
    </xf>
    <xf numFmtId="0" fontId="4" fillId="3" borderId="5" xfId="0" applyFont="1" applyFill="1" applyBorder="1" applyAlignment="1">
      <alignment horizontal="left"/>
    </xf>
    <xf numFmtId="0" fontId="4" fillId="3" borderId="40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2" borderId="40" xfId="0" applyNumberFormat="1" applyFont="1" applyFill="1" applyBorder="1" applyAlignment="1">
      <alignment horizontal="center"/>
    </xf>
    <xf numFmtId="0" fontId="6" fillId="4" borderId="28" xfId="0" applyFont="1" applyFill="1" applyBorder="1" applyAlignment="1">
      <alignment horizontal="left" vertical="top"/>
    </xf>
  </cellXfs>
  <cellStyles count="1">
    <cellStyle name="Standaard" xfId="0" builtinId="0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5074-3AEF-4953-9478-1AB81D48374A}">
  <dimension ref="A1:O31"/>
  <sheetViews>
    <sheetView tabSelected="1" workbookViewId="0"/>
  </sheetViews>
  <sheetFormatPr defaultColWidth="8.7265625" defaultRowHeight="14.5" x14ac:dyDescent="0.35"/>
  <cols>
    <col min="1" max="1" width="8.7265625" style="18"/>
    <col min="2" max="2" width="24" style="18" customWidth="1"/>
    <col min="3" max="3" width="26.1796875" style="18" customWidth="1"/>
    <col min="4" max="4" width="19.81640625" style="18" customWidth="1"/>
    <col min="5" max="5" width="25.1796875" style="18" customWidth="1"/>
    <col min="6" max="16384" width="8.7265625" style="18"/>
  </cols>
  <sheetData>
    <row r="1" spans="1:15" x14ac:dyDescent="0.35">
      <c r="M1" s="19"/>
      <c r="N1" s="19"/>
      <c r="O1" s="19"/>
    </row>
    <row r="2" spans="1:15" ht="26" x14ac:dyDescent="0.6">
      <c r="A2" s="113" t="s">
        <v>339</v>
      </c>
      <c r="M2" s="19"/>
      <c r="N2" s="19"/>
      <c r="O2" s="19"/>
    </row>
    <row r="3" spans="1:15" x14ac:dyDescent="0.35">
      <c r="B3" s="20"/>
      <c r="M3" s="19"/>
      <c r="N3" s="19"/>
      <c r="O3" s="19"/>
    </row>
    <row r="4" spans="1:15" x14ac:dyDescent="0.35">
      <c r="B4" s="85" t="s">
        <v>334</v>
      </c>
      <c r="C4" s="24" t="s">
        <v>332</v>
      </c>
      <c r="M4" s="19"/>
      <c r="N4" s="19"/>
      <c r="O4" s="19"/>
    </row>
    <row r="5" spans="1:15" x14ac:dyDescent="0.35">
      <c r="B5" s="85" t="s">
        <v>333</v>
      </c>
      <c r="C5" s="84" t="s">
        <v>331</v>
      </c>
      <c r="M5" s="19"/>
      <c r="N5" s="19"/>
      <c r="O5" s="19"/>
    </row>
    <row r="6" spans="1:15" x14ac:dyDescent="0.35">
      <c r="B6" s="20"/>
      <c r="M6" s="19"/>
      <c r="N6" s="19"/>
      <c r="O6" s="19"/>
    </row>
    <row r="7" spans="1:15" x14ac:dyDescent="0.35">
      <c r="B7" s="82" t="s">
        <v>310</v>
      </c>
      <c r="M7" s="19"/>
      <c r="N7" s="19"/>
      <c r="O7" s="19"/>
    </row>
    <row r="8" spans="1:15" x14ac:dyDescent="0.35">
      <c r="B8" s="24" t="s">
        <v>308</v>
      </c>
      <c r="M8" s="19"/>
      <c r="N8" s="19"/>
      <c r="O8" s="19"/>
    </row>
    <row r="9" spans="1:15" x14ac:dyDescent="0.35">
      <c r="B9" s="18" t="s">
        <v>335</v>
      </c>
    </row>
    <row r="10" spans="1:15" x14ac:dyDescent="0.35">
      <c r="B10" s="18" t="s">
        <v>330</v>
      </c>
    </row>
    <row r="12" spans="1:15" ht="15" thickBot="1" x14ac:dyDescent="0.4"/>
    <row r="13" spans="1:15" ht="20.5" customHeight="1" thickBot="1" x14ac:dyDescent="0.4">
      <c r="B13" s="71" t="s">
        <v>305</v>
      </c>
      <c r="C13" s="116"/>
      <c r="D13" s="116"/>
      <c r="E13" s="117"/>
    </row>
    <row r="14" spans="1:15" ht="29.15" customHeight="1" x14ac:dyDescent="0.35">
      <c r="B14" s="69" t="s">
        <v>306</v>
      </c>
      <c r="C14" s="118"/>
      <c r="D14" s="118"/>
      <c r="E14" s="119"/>
    </row>
    <row r="15" spans="1:15" ht="29.15" customHeight="1" thickBot="1" x14ac:dyDescent="0.4">
      <c r="B15" s="70" t="s">
        <v>307</v>
      </c>
      <c r="C15" s="120"/>
      <c r="D15" s="120"/>
      <c r="E15" s="121"/>
    </row>
    <row r="17" spans="2:5" ht="15" thickBot="1" x14ac:dyDescent="0.4"/>
    <row r="18" spans="2:5" ht="29.5" customHeight="1" thickBot="1" x14ac:dyDescent="0.4">
      <c r="B18" s="71" t="s">
        <v>313</v>
      </c>
      <c r="C18" s="74" t="s">
        <v>309</v>
      </c>
      <c r="D18" s="72" t="s">
        <v>341</v>
      </c>
      <c r="E18" s="73" t="s">
        <v>297</v>
      </c>
    </row>
    <row r="19" spans="2:5" x14ac:dyDescent="0.35">
      <c r="B19" s="76" t="s">
        <v>298</v>
      </c>
      <c r="C19" s="68" t="str">
        <f>IF('Lot 1 Western Hemisphere'!N44="Invalid Tender","No","Yes")</f>
        <v>No</v>
      </c>
      <c r="D19" s="77" t="str">
        <f>IF(ISNUMBER('Lot 1 Western Hemisphere'!N34),'Lot 1 Western Hemisphere'!N34,"–")</f>
        <v>–</v>
      </c>
      <c r="E19" s="106" t="str">
        <f>IF(ISNUMBER('Lot 1 Western Hemisphere'!N44),'Lot 1 Western Hemisphere'!N44,"Invalid Tender")</f>
        <v>Invalid Tender</v>
      </c>
    </row>
    <row r="20" spans="2:5" x14ac:dyDescent="0.35">
      <c r="B20" s="78" t="s">
        <v>299</v>
      </c>
      <c r="C20" s="68" t="str">
        <f>IF('Lot 2 Western Europe'!N48="Invalid Tender","No","Yes")</f>
        <v>No</v>
      </c>
      <c r="D20" s="77" t="str">
        <f>IF(ISNUMBER('Lot 2 Western Europe'!N38),'Lot 2 Western Europe'!N38,"–")</f>
        <v>–</v>
      </c>
      <c r="E20" s="81" t="str">
        <f>IF(ISNUMBER('Lot 2 Western Europe'!N48),'Lot 2 Western Europe'!N48,"Invalid Tender")</f>
        <v>Invalid Tender</v>
      </c>
    </row>
    <row r="21" spans="2:5" x14ac:dyDescent="0.35">
      <c r="B21" s="78" t="s">
        <v>300</v>
      </c>
      <c r="C21" s="68" t="str">
        <f>IF('Lot 3 Asia and Oceania'!N45="Invalid Tender","No","Yes")</f>
        <v>No</v>
      </c>
      <c r="D21" s="77" t="str">
        <f>IF(ISNUMBER('Lot 3 Asia and Oceania'!N35),'Lot 3 Asia and Oceania'!N35,"–")</f>
        <v>–</v>
      </c>
      <c r="E21" s="81" t="str">
        <f>IF(ISNUMBER('Lot 3 Asia and Oceania'!N45),'Lot 3 Asia and Oceania'!N45,"Invalid Tender")</f>
        <v>Invalid Tender</v>
      </c>
    </row>
    <row r="22" spans="2:5" x14ac:dyDescent="0.35">
      <c r="B22" s="78" t="s">
        <v>301</v>
      </c>
      <c r="C22" s="68" t="str">
        <f>IF('Lot 4 Middle East'!N38="Invalid Tender","No","Yes")</f>
        <v>No</v>
      </c>
      <c r="D22" s="77" t="str">
        <f>IF(ISNUMBER('Lot 4 Middle East'!N28),'Lot 4 Middle East'!N28,"–")</f>
        <v>–</v>
      </c>
      <c r="E22" s="81" t="str">
        <f>IF(ISNUMBER('Lot 4 Middle East'!N38),'Lot 4 Middle East'!N38,"Invalid Tender")</f>
        <v>Invalid Tender</v>
      </c>
    </row>
    <row r="23" spans="2:5" x14ac:dyDescent="0.35">
      <c r="B23" s="78" t="s">
        <v>302</v>
      </c>
      <c r="C23" s="68" t="str">
        <f>IF('Lot 5 Eastern Europe'!N41="Invalid Tender","No","Yes")</f>
        <v>No</v>
      </c>
      <c r="D23" s="77" t="str">
        <f>IF(ISNUMBER('Lot 5 Eastern Europe'!N31),'Lot 5 Eastern Europe'!N31,"–")</f>
        <v>–</v>
      </c>
      <c r="E23" s="81" t="str">
        <f>IF(ISNUMBER('Lot 5 Eastern Europe'!N41),'Lot 5 Eastern Europe'!N41,"Invalid Tender")</f>
        <v>Invalid Tender</v>
      </c>
    </row>
    <row r="24" spans="2:5" x14ac:dyDescent="0.35">
      <c r="B24" s="78" t="s">
        <v>303</v>
      </c>
      <c r="C24" s="68" t="str">
        <f>IF('Lot 6 Africa'!N43="Invalid Tender","No","Yes")</f>
        <v>No</v>
      </c>
      <c r="D24" s="77" t="str">
        <f>IF(ISNUMBER('Lot 6 Africa'!N33),'Lot 6 Africa'!N33,"–")</f>
        <v>–</v>
      </c>
      <c r="E24" s="81" t="str">
        <f>IF(ISNUMBER('Lot 6 Africa'!N43),'Lot 6 Africa'!N43,"Invalid Tender")</f>
        <v>Invalid Tender</v>
      </c>
    </row>
    <row r="25" spans="2:5" ht="15" thickBot="1" x14ac:dyDescent="0.4">
      <c r="B25" s="79" t="s">
        <v>304</v>
      </c>
      <c r="C25" s="75" t="str">
        <f>IF('Lot 7 Belgium'!N23="Invalid Tender","No","Yes")</f>
        <v>No</v>
      </c>
      <c r="D25" s="80" t="str">
        <f>IF(ISNUMBER('Lot 7 Belgium'!N13),'Lot 7 Belgium'!N13,"–")</f>
        <v>–</v>
      </c>
      <c r="E25" s="107" t="str">
        <f>IF(ISNUMBER('Lot 7 Belgium'!N23),'Lot 7 Belgium'!N23,"Invalid Tender")</f>
        <v>Invalid Tender</v>
      </c>
    </row>
    <row r="31" spans="2:5" x14ac:dyDescent="0.35">
      <c r="B31" s="20"/>
    </row>
  </sheetData>
  <sheetProtection algorithmName="SHA-512" hashValue="oItgBBgCmDs0mZjfH6gCkbX8T6H/RKgCcCRQmfGEQO3kv3sz77iIUus0f2R4Dj7mEMCu/0HesQPpz2VrAuWQNw==" saltValue="6897wkufYC5SmulA0DoR+g==" spinCount="100000" sheet="1" objects="1" scenarios="1"/>
  <mergeCells count="3">
    <mergeCell ref="C13:E13"/>
    <mergeCell ref="C14:E14"/>
    <mergeCell ref="C15:E15"/>
  </mergeCells>
  <conditionalFormatting sqref="C19:C25">
    <cfRule type="containsText" dxfId="70" priority="2" operator="containsText" text="Yes">
      <formula>NOT(ISERROR(SEARCH("Yes",C19)))</formula>
    </cfRule>
    <cfRule type="containsText" dxfId="69" priority="3" operator="containsText" text="No">
      <formula>NOT(ISERROR(SEARCH("No",C19)))</formula>
    </cfRule>
  </conditionalFormatting>
  <conditionalFormatting sqref="E19:E25">
    <cfRule type="containsText" dxfId="68" priority="1" operator="containsText" text="invalid">
      <formula>NOT(ISERROR(SEARCH("invalid",E19)))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6EBF-D090-4972-B2F8-9D930508D0C6}">
  <dimension ref="A2:O61"/>
  <sheetViews>
    <sheetView zoomScaleNormal="100" workbookViewId="0">
      <selection activeCell="N41" sqref="N41"/>
    </sheetView>
  </sheetViews>
  <sheetFormatPr defaultColWidth="8.7265625" defaultRowHeight="14.5" x14ac:dyDescent="0.35"/>
  <cols>
    <col min="1" max="1" width="8.7265625" style="18"/>
    <col min="2" max="2" width="21.453125" style="18" customWidth="1"/>
    <col min="3" max="3" width="32" style="18" customWidth="1"/>
    <col min="4" max="4" width="19.453125" style="18" customWidth="1"/>
    <col min="5" max="5" width="17.26953125" style="18" customWidth="1"/>
    <col min="6" max="6" width="18.54296875" style="18" customWidth="1"/>
    <col min="7" max="8" width="17.1796875" style="18" customWidth="1"/>
    <col min="9" max="9" width="20.7265625" style="18" customWidth="1"/>
    <col min="10" max="10" width="19.1796875" style="18" customWidth="1"/>
    <col min="11" max="11" width="20.54296875" style="18" customWidth="1"/>
    <col min="12" max="12" width="43.54296875" style="18" customWidth="1"/>
    <col min="13" max="13" width="20.1796875" style="19" customWidth="1"/>
    <col min="14" max="14" width="23.54296875" style="19" customWidth="1"/>
    <col min="15" max="15" width="12.81640625" style="18" bestFit="1" customWidth="1"/>
    <col min="16" max="16384" width="8.7265625" style="18"/>
  </cols>
  <sheetData>
    <row r="2" spans="1:14" s="39" customFormat="1" ht="26" x14ac:dyDescent="0.6">
      <c r="A2" s="38" t="s">
        <v>0</v>
      </c>
      <c r="B2" s="38" t="s">
        <v>136</v>
      </c>
      <c r="M2" s="40"/>
      <c r="N2" s="40"/>
    </row>
    <row r="3" spans="1:14" x14ac:dyDescent="0.35">
      <c r="B3" s="20"/>
      <c r="I3" s="20"/>
    </row>
    <row r="4" spans="1:14" x14ac:dyDescent="0.35">
      <c r="B4" s="24" t="s">
        <v>342</v>
      </c>
      <c r="G4" s="20"/>
      <c r="I4" s="20"/>
    </row>
    <row r="5" spans="1:14" ht="15" thickBot="1" x14ac:dyDescent="0.4">
      <c r="B5" s="20"/>
    </row>
    <row r="6" spans="1:14" ht="15.5" thickTop="1" thickBot="1" x14ac:dyDescent="0.4">
      <c r="B6" s="122" t="s">
        <v>340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4"/>
    </row>
    <row r="7" spans="1:14" ht="15" thickTop="1" x14ac:dyDescent="0.35">
      <c r="B7" s="135" t="s">
        <v>3</v>
      </c>
      <c r="C7" s="137" t="s">
        <v>2</v>
      </c>
      <c r="D7" s="139" t="s">
        <v>4</v>
      </c>
      <c r="E7" s="141" t="s">
        <v>58</v>
      </c>
      <c r="F7" s="143" t="s">
        <v>316</v>
      </c>
      <c r="G7" s="144"/>
      <c r="H7" s="145"/>
      <c r="I7" s="133" t="s">
        <v>61</v>
      </c>
      <c r="J7" s="146" t="s">
        <v>62</v>
      </c>
      <c r="K7" s="148" t="s">
        <v>64</v>
      </c>
      <c r="L7" s="149"/>
      <c r="M7" s="133" t="s">
        <v>317</v>
      </c>
      <c r="N7" s="133" t="s">
        <v>318</v>
      </c>
    </row>
    <row r="8" spans="1:14" ht="29.5" thickBot="1" x14ac:dyDescent="0.4">
      <c r="B8" s="136"/>
      <c r="C8" s="138"/>
      <c r="D8" s="140"/>
      <c r="E8" s="142"/>
      <c r="F8" s="1" t="s">
        <v>312</v>
      </c>
      <c r="G8" s="2" t="s">
        <v>59</v>
      </c>
      <c r="H8" s="3" t="s">
        <v>60</v>
      </c>
      <c r="I8" s="134"/>
      <c r="J8" s="147"/>
      <c r="K8" s="4" t="s">
        <v>63</v>
      </c>
      <c r="L8" s="3" t="s">
        <v>314</v>
      </c>
      <c r="M8" s="134"/>
      <c r="N8" s="134"/>
    </row>
    <row r="9" spans="1:14" ht="15" thickTop="1" x14ac:dyDescent="0.35">
      <c r="B9" s="132" t="s">
        <v>173</v>
      </c>
      <c r="C9" s="9" t="s">
        <v>5</v>
      </c>
      <c r="D9" s="6" t="s">
        <v>174</v>
      </c>
      <c r="E9" s="10">
        <v>90</v>
      </c>
      <c r="F9" s="46"/>
      <c r="G9" s="11">
        <f>E9*F9</f>
        <v>0</v>
      </c>
      <c r="H9" s="12">
        <f>G9*12</f>
        <v>0</v>
      </c>
      <c r="I9" s="48"/>
      <c r="J9" s="48"/>
      <c r="K9" s="46"/>
      <c r="L9" s="49"/>
      <c r="M9" s="5">
        <f>SUM(H9:K9)</f>
        <v>0</v>
      </c>
      <c r="N9" s="29">
        <f>M9*10</f>
        <v>0</v>
      </c>
    </row>
    <row r="10" spans="1:14" x14ac:dyDescent="0.35">
      <c r="B10" s="126"/>
      <c r="C10" s="33" t="s">
        <v>6</v>
      </c>
      <c r="D10" s="25" t="s">
        <v>175</v>
      </c>
      <c r="E10" s="26">
        <v>7</v>
      </c>
      <c r="F10" s="54"/>
      <c r="G10" s="27">
        <f>E10*F10</f>
        <v>0</v>
      </c>
      <c r="H10" s="28">
        <f>G10*12</f>
        <v>0</v>
      </c>
      <c r="I10" s="55"/>
      <c r="J10" s="55"/>
      <c r="K10" s="54"/>
      <c r="L10" s="56"/>
      <c r="M10" s="29">
        <f>SUM(H10:K10)</f>
        <v>0</v>
      </c>
      <c r="N10" s="29">
        <f>M10*10</f>
        <v>0</v>
      </c>
    </row>
    <row r="11" spans="1:14" x14ac:dyDescent="0.35">
      <c r="B11" s="126"/>
      <c r="C11" s="33" t="s">
        <v>6</v>
      </c>
      <c r="D11" s="25" t="s">
        <v>176</v>
      </c>
      <c r="E11" s="26">
        <v>15</v>
      </c>
      <c r="F11" s="54"/>
      <c r="G11" s="27">
        <f t="shared" ref="G11:G33" si="0">E11*F11</f>
        <v>0</v>
      </c>
      <c r="H11" s="28">
        <f t="shared" ref="H11:H33" si="1">G11*12</f>
        <v>0</v>
      </c>
      <c r="I11" s="55"/>
      <c r="J11" s="55"/>
      <c r="K11" s="54"/>
      <c r="L11" s="56"/>
      <c r="M11" s="29">
        <f t="shared" ref="M11:M33" si="2">SUM(H11:K11)</f>
        <v>0</v>
      </c>
      <c r="N11" s="29">
        <f t="shared" ref="N11:N33" si="3">M11*10</f>
        <v>0</v>
      </c>
    </row>
    <row r="12" spans="1:14" x14ac:dyDescent="0.35">
      <c r="B12" s="126"/>
      <c r="C12" s="33" t="s">
        <v>6</v>
      </c>
      <c r="D12" s="25" t="s">
        <v>177</v>
      </c>
      <c r="E12" s="26">
        <v>20</v>
      </c>
      <c r="F12" s="54"/>
      <c r="G12" s="27">
        <f t="shared" si="0"/>
        <v>0</v>
      </c>
      <c r="H12" s="28">
        <f t="shared" si="1"/>
        <v>0</v>
      </c>
      <c r="I12" s="55"/>
      <c r="J12" s="55"/>
      <c r="K12" s="54"/>
      <c r="L12" s="56"/>
      <c r="M12" s="29">
        <f t="shared" si="2"/>
        <v>0</v>
      </c>
      <c r="N12" s="29">
        <f t="shared" si="3"/>
        <v>0</v>
      </c>
    </row>
    <row r="13" spans="1:14" x14ac:dyDescent="0.35">
      <c r="B13" s="126"/>
      <c r="C13" s="33" t="s">
        <v>6</v>
      </c>
      <c r="D13" s="25" t="s">
        <v>178</v>
      </c>
      <c r="E13" s="26">
        <v>12</v>
      </c>
      <c r="F13" s="54"/>
      <c r="G13" s="27">
        <f t="shared" si="0"/>
        <v>0</v>
      </c>
      <c r="H13" s="28">
        <f t="shared" si="1"/>
        <v>0</v>
      </c>
      <c r="I13" s="55"/>
      <c r="J13" s="55"/>
      <c r="K13" s="54"/>
      <c r="L13" s="56"/>
      <c r="M13" s="29">
        <f t="shared" si="2"/>
        <v>0</v>
      </c>
      <c r="N13" s="29">
        <f t="shared" si="3"/>
        <v>0</v>
      </c>
    </row>
    <row r="14" spans="1:14" x14ac:dyDescent="0.35">
      <c r="B14" s="126"/>
      <c r="C14" s="33" t="s">
        <v>6</v>
      </c>
      <c r="D14" s="25" t="s">
        <v>179</v>
      </c>
      <c r="E14" s="26">
        <v>24</v>
      </c>
      <c r="F14" s="54"/>
      <c r="G14" s="27">
        <f t="shared" si="0"/>
        <v>0</v>
      </c>
      <c r="H14" s="28">
        <f t="shared" si="1"/>
        <v>0</v>
      </c>
      <c r="I14" s="55"/>
      <c r="J14" s="55"/>
      <c r="K14" s="54"/>
      <c r="L14" s="56"/>
      <c r="M14" s="29">
        <f t="shared" si="2"/>
        <v>0</v>
      </c>
      <c r="N14" s="29">
        <f t="shared" si="3"/>
        <v>0</v>
      </c>
    </row>
    <row r="15" spans="1:14" x14ac:dyDescent="0.35">
      <c r="B15" s="127"/>
      <c r="C15" s="31" t="s">
        <v>294</v>
      </c>
      <c r="D15" s="25" t="s">
        <v>179</v>
      </c>
      <c r="E15" s="26">
        <v>22</v>
      </c>
      <c r="F15" s="54"/>
      <c r="G15" s="27">
        <f t="shared" si="0"/>
        <v>0</v>
      </c>
      <c r="H15" s="28">
        <f t="shared" si="1"/>
        <v>0</v>
      </c>
      <c r="I15" s="55"/>
      <c r="J15" s="55"/>
      <c r="K15" s="54"/>
      <c r="L15" s="56"/>
      <c r="M15" s="29">
        <f t="shared" si="2"/>
        <v>0</v>
      </c>
      <c r="N15" s="29">
        <f t="shared" si="3"/>
        <v>0</v>
      </c>
    </row>
    <row r="16" spans="1:14" x14ac:dyDescent="0.35">
      <c r="B16" s="125" t="s">
        <v>180</v>
      </c>
      <c r="C16" s="14" t="s">
        <v>5</v>
      </c>
      <c r="D16" s="7" t="s">
        <v>181</v>
      </c>
      <c r="E16" s="15">
        <v>18</v>
      </c>
      <c r="F16" s="47"/>
      <c r="G16" s="27">
        <f t="shared" si="0"/>
        <v>0</v>
      </c>
      <c r="H16" s="28">
        <f t="shared" si="1"/>
        <v>0</v>
      </c>
      <c r="I16" s="50"/>
      <c r="J16" s="50"/>
      <c r="K16" s="47"/>
      <c r="L16" s="51"/>
      <c r="M16" s="29">
        <f t="shared" si="2"/>
        <v>0</v>
      </c>
      <c r="N16" s="29">
        <f t="shared" si="3"/>
        <v>0</v>
      </c>
    </row>
    <row r="17" spans="2:14" x14ac:dyDescent="0.35">
      <c r="B17" s="126"/>
      <c r="C17" s="14" t="s">
        <v>6</v>
      </c>
      <c r="D17" s="7" t="s">
        <v>182</v>
      </c>
      <c r="E17" s="15">
        <v>23</v>
      </c>
      <c r="F17" s="47"/>
      <c r="G17" s="27">
        <f t="shared" si="0"/>
        <v>0</v>
      </c>
      <c r="H17" s="28">
        <f t="shared" si="1"/>
        <v>0</v>
      </c>
      <c r="I17" s="50"/>
      <c r="J17" s="50"/>
      <c r="K17" s="47"/>
      <c r="L17" s="51"/>
      <c r="M17" s="29">
        <f t="shared" si="2"/>
        <v>0</v>
      </c>
      <c r="N17" s="29">
        <f t="shared" si="3"/>
        <v>0</v>
      </c>
    </row>
    <row r="18" spans="2:14" x14ac:dyDescent="0.35">
      <c r="B18" s="127"/>
      <c r="C18" s="14" t="s">
        <v>6</v>
      </c>
      <c r="D18" s="7" t="s">
        <v>183</v>
      </c>
      <c r="E18" s="15">
        <v>14</v>
      </c>
      <c r="F18" s="47"/>
      <c r="G18" s="27">
        <f t="shared" si="0"/>
        <v>0</v>
      </c>
      <c r="H18" s="28">
        <f t="shared" si="1"/>
        <v>0</v>
      </c>
      <c r="I18" s="50"/>
      <c r="J18" s="50"/>
      <c r="K18" s="47"/>
      <c r="L18" s="51"/>
      <c r="M18" s="29">
        <f t="shared" si="2"/>
        <v>0</v>
      </c>
      <c r="N18" s="29">
        <f t="shared" si="3"/>
        <v>0</v>
      </c>
    </row>
    <row r="19" spans="2:14" x14ac:dyDescent="0.35">
      <c r="B19" s="32" t="s">
        <v>184</v>
      </c>
      <c r="C19" s="14" t="s">
        <v>5</v>
      </c>
      <c r="D19" s="7" t="s">
        <v>185</v>
      </c>
      <c r="E19" s="15">
        <v>19</v>
      </c>
      <c r="F19" s="47"/>
      <c r="G19" s="27">
        <f t="shared" si="0"/>
        <v>0</v>
      </c>
      <c r="H19" s="28">
        <f t="shared" si="1"/>
        <v>0</v>
      </c>
      <c r="I19" s="53"/>
      <c r="J19" s="50"/>
      <c r="K19" s="47"/>
      <c r="L19" s="51"/>
      <c r="M19" s="29">
        <f t="shared" si="2"/>
        <v>0</v>
      </c>
      <c r="N19" s="29">
        <f t="shared" si="3"/>
        <v>0</v>
      </c>
    </row>
    <row r="20" spans="2:14" x14ac:dyDescent="0.35">
      <c r="B20" s="125" t="s">
        <v>186</v>
      </c>
      <c r="C20" s="14" t="s">
        <v>5</v>
      </c>
      <c r="D20" s="7" t="s">
        <v>187</v>
      </c>
      <c r="E20" s="15">
        <v>27</v>
      </c>
      <c r="F20" s="47"/>
      <c r="G20" s="27">
        <f t="shared" si="0"/>
        <v>0</v>
      </c>
      <c r="H20" s="28">
        <f t="shared" si="1"/>
        <v>0</v>
      </c>
      <c r="I20" s="52"/>
      <c r="J20" s="50"/>
      <c r="K20" s="47"/>
      <c r="L20" s="51"/>
      <c r="M20" s="29">
        <f t="shared" si="2"/>
        <v>0</v>
      </c>
      <c r="N20" s="29">
        <f t="shared" si="3"/>
        <v>0</v>
      </c>
    </row>
    <row r="21" spans="2:14" x14ac:dyDescent="0.35">
      <c r="B21" s="126"/>
      <c r="C21" s="14" t="s">
        <v>6</v>
      </c>
      <c r="D21" s="7" t="s">
        <v>188</v>
      </c>
      <c r="E21" s="15">
        <v>7</v>
      </c>
      <c r="F21" s="47"/>
      <c r="G21" s="27">
        <f t="shared" si="0"/>
        <v>0</v>
      </c>
      <c r="H21" s="28">
        <f t="shared" si="1"/>
        <v>0</v>
      </c>
      <c r="I21" s="52"/>
      <c r="J21" s="50"/>
      <c r="K21" s="47"/>
      <c r="L21" s="51"/>
      <c r="M21" s="29">
        <f t="shared" si="2"/>
        <v>0</v>
      </c>
      <c r="N21" s="29">
        <f t="shared" si="3"/>
        <v>0</v>
      </c>
    </row>
    <row r="22" spans="2:14" x14ac:dyDescent="0.35">
      <c r="B22" s="127"/>
      <c r="C22" s="14" t="s">
        <v>6</v>
      </c>
      <c r="D22" s="7" t="s">
        <v>189</v>
      </c>
      <c r="E22" s="15">
        <v>20</v>
      </c>
      <c r="F22" s="47"/>
      <c r="G22" s="27">
        <f t="shared" si="0"/>
        <v>0</v>
      </c>
      <c r="H22" s="28">
        <f t="shared" si="1"/>
        <v>0</v>
      </c>
      <c r="I22" s="52"/>
      <c r="J22" s="50"/>
      <c r="K22" s="47"/>
      <c r="L22" s="51"/>
      <c r="M22" s="29">
        <f t="shared" si="2"/>
        <v>0</v>
      </c>
      <c r="N22" s="29">
        <f t="shared" si="3"/>
        <v>0</v>
      </c>
    </row>
    <row r="23" spans="2:14" x14ac:dyDescent="0.35">
      <c r="B23" s="32" t="s">
        <v>190</v>
      </c>
      <c r="C23" s="14" t="s">
        <v>5</v>
      </c>
      <c r="D23" s="7" t="s">
        <v>201</v>
      </c>
      <c r="E23" s="15">
        <v>25</v>
      </c>
      <c r="F23" s="47"/>
      <c r="G23" s="27">
        <f t="shared" si="0"/>
        <v>0</v>
      </c>
      <c r="H23" s="28">
        <f t="shared" si="1"/>
        <v>0</v>
      </c>
      <c r="I23" s="52"/>
      <c r="J23" s="50"/>
      <c r="K23" s="47"/>
      <c r="L23" s="51"/>
      <c r="M23" s="29">
        <f t="shared" si="2"/>
        <v>0</v>
      </c>
      <c r="N23" s="29">
        <f t="shared" si="3"/>
        <v>0</v>
      </c>
    </row>
    <row r="24" spans="2:14" x14ac:dyDescent="0.35">
      <c r="B24" s="32" t="s">
        <v>191</v>
      </c>
      <c r="C24" s="14" t="s">
        <v>5</v>
      </c>
      <c r="D24" s="7" t="s">
        <v>202</v>
      </c>
      <c r="E24" s="15">
        <v>27</v>
      </c>
      <c r="F24" s="47"/>
      <c r="G24" s="27">
        <f t="shared" si="0"/>
        <v>0</v>
      </c>
      <c r="H24" s="28">
        <f t="shared" si="1"/>
        <v>0</v>
      </c>
      <c r="I24" s="52"/>
      <c r="J24" s="50"/>
      <c r="K24" s="47"/>
      <c r="L24" s="51"/>
      <c r="M24" s="29">
        <f t="shared" si="2"/>
        <v>0</v>
      </c>
      <c r="N24" s="29">
        <f t="shared" si="3"/>
        <v>0</v>
      </c>
    </row>
    <row r="25" spans="2:14" x14ac:dyDescent="0.35">
      <c r="B25" s="32" t="s">
        <v>192</v>
      </c>
      <c r="C25" s="14" t="s">
        <v>5</v>
      </c>
      <c r="D25" s="7" t="s">
        <v>203</v>
      </c>
      <c r="E25" s="15">
        <v>16</v>
      </c>
      <c r="F25" s="47"/>
      <c r="G25" s="27">
        <f t="shared" si="0"/>
        <v>0</v>
      </c>
      <c r="H25" s="28">
        <f t="shared" si="1"/>
        <v>0</v>
      </c>
      <c r="I25" s="52"/>
      <c r="J25" s="50"/>
      <c r="K25" s="47"/>
      <c r="L25" s="51"/>
      <c r="M25" s="29">
        <f t="shared" si="2"/>
        <v>0</v>
      </c>
      <c r="N25" s="29">
        <f t="shared" si="3"/>
        <v>0</v>
      </c>
    </row>
    <row r="26" spans="2:14" x14ac:dyDescent="0.35">
      <c r="B26" s="13" t="s">
        <v>193</v>
      </c>
      <c r="C26" s="14" t="s">
        <v>5</v>
      </c>
      <c r="D26" s="7" t="s">
        <v>204</v>
      </c>
      <c r="E26" s="15">
        <v>9</v>
      </c>
      <c r="F26" s="47"/>
      <c r="G26" s="27">
        <f t="shared" si="0"/>
        <v>0</v>
      </c>
      <c r="H26" s="28">
        <f t="shared" si="1"/>
        <v>0</v>
      </c>
      <c r="I26" s="53"/>
      <c r="J26" s="50"/>
      <c r="K26" s="47"/>
      <c r="L26" s="51"/>
      <c r="M26" s="29">
        <f t="shared" si="2"/>
        <v>0</v>
      </c>
      <c r="N26" s="29">
        <f t="shared" si="3"/>
        <v>0</v>
      </c>
    </row>
    <row r="27" spans="2:14" x14ac:dyDescent="0.35">
      <c r="B27" s="32" t="s">
        <v>194</v>
      </c>
      <c r="C27" s="14" t="s">
        <v>5</v>
      </c>
      <c r="D27" s="7" t="s">
        <v>205</v>
      </c>
      <c r="E27" s="15">
        <v>22</v>
      </c>
      <c r="F27" s="47"/>
      <c r="G27" s="27">
        <f t="shared" si="0"/>
        <v>0</v>
      </c>
      <c r="H27" s="28">
        <f t="shared" si="1"/>
        <v>0</v>
      </c>
      <c r="I27" s="50"/>
      <c r="J27" s="50"/>
      <c r="K27" s="47"/>
      <c r="L27" s="51"/>
      <c r="M27" s="29">
        <f t="shared" si="2"/>
        <v>0</v>
      </c>
      <c r="N27" s="29">
        <f t="shared" si="3"/>
        <v>0</v>
      </c>
    </row>
    <row r="28" spans="2:14" x14ac:dyDescent="0.35">
      <c r="B28" s="32" t="s">
        <v>195</v>
      </c>
      <c r="C28" s="14" t="s">
        <v>5</v>
      </c>
      <c r="D28" s="7" t="s">
        <v>206</v>
      </c>
      <c r="E28" s="15">
        <v>9</v>
      </c>
      <c r="F28" s="47"/>
      <c r="G28" s="27">
        <f t="shared" si="0"/>
        <v>0</v>
      </c>
      <c r="H28" s="28">
        <f t="shared" si="1"/>
        <v>0</v>
      </c>
      <c r="I28" s="50"/>
      <c r="J28" s="50"/>
      <c r="K28" s="47"/>
      <c r="L28" s="51"/>
      <c r="M28" s="29">
        <f t="shared" si="2"/>
        <v>0</v>
      </c>
      <c r="N28" s="29">
        <f t="shared" si="3"/>
        <v>0</v>
      </c>
    </row>
    <row r="29" spans="2:14" x14ac:dyDescent="0.35">
      <c r="B29" s="32" t="s">
        <v>196</v>
      </c>
      <c r="C29" s="14" t="s">
        <v>5</v>
      </c>
      <c r="D29" s="7" t="s">
        <v>207</v>
      </c>
      <c r="E29" s="15">
        <v>26</v>
      </c>
      <c r="F29" s="47"/>
      <c r="G29" s="27">
        <f t="shared" si="0"/>
        <v>0</v>
      </c>
      <c r="H29" s="28">
        <f t="shared" si="1"/>
        <v>0</v>
      </c>
      <c r="I29" s="50"/>
      <c r="J29" s="50"/>
      <c r="K29" s="47"/>
      <c r="L29" s="51"/>
      <c r="M29" s="29">
        <f t="shared" si="2"/>
        <v>0</v>
      </c>
      <c r="N29" s="29">
        <f t="shared" si="3"/>
        <v>0</v>
      </c>
    </row>
    <row r="30" spans="2:14" x14ac:dyDescent="0.35">
      <c r="B30" s="13" t="s">
        <v>197</v>
      </c>
      <c r="C30" s="14" t="s">
        <v>5</v>
      </c>
      <c r="D30" s="7" t="s">
        <v>208</v>
      </c>
      <c r="E30" s="15">
        <v>25</v>
      </c>
      <c r="F30" s="47"/>
      <c r="G30" s="27">
        <f t="shared" si="0"/>
        <v>0</v>
      </c>
      <c r="H30" s="28">
        <f t="shared" si="1"/>
        <v>0</v>
      </c>
      <c r="I30" s="50"/>
      <c r="J30" s="50"/>
      <c r="K30" s="47"/>
      <c r="L30" s="51"/>
      <c r="M30" s="29">
        <f t="shared" si="2"/>
        <v>0</v>
      </c>
      <c r="N30" s="29">
        <f t="shared" si="3"/>
        <v>0</v>
      </c>
    </row>
    <row r="31" spans="2:14" x14ac:dyDescent="0.35">
      <c r="B31" s="32" t="s">
        <v>198</v>
      </c>
      <c r="C31" s="14" t="s">
        <v>5</v>
      </c>
      <c r="D31" s="7" t="s">
        <v>209</v>
      </c>
      <c r="E31" s="15">
        <v>10</v>
      </c>
      <c r="F31" s="47"/>
      <c r="G31" s="27">
        <f t="shared" si="0"/>
        <v>0</v>
      </c>
      <c r="H31" s="28">
        <f t="shared" si="1"/>
        <v>0</v>
      </c>
      <c r="I31" s="50"/>
      <c r="J31" s="50"/>
      <c r="K31" s="47"/>
      <c r="L31" s="51"/>
      <c r="M31" s="29">
        <f t="shared" si="2"/>
        <v>0</v>
      </c>
      <c r="N31" s="29">
        <f t="shared" si="3"/>
        <v>0</v>
      </c>
    </row>
    <row r="32" spans="2:14" x14ac:dyDescent="0.35">
      <c r="B32" s="32" t="s">
        <v>199</v>
      </c>
      <c r="C32" s="14" t="s">
        <v>5</v>
      </c>
      <c r="D32" s="7" t="s">
        <v>210</v>
      </c>
      <c r="E32" s="15">
        <v>11</v>
      </c>
      <c r="F32" s="47"/>
      <c r="G32" s="27">
        <f t="shared" si="0"/>
        <v>0</v>
      </c>
      <c r="H32" s="28">
        <f t="shared" si="1"/>
        <v>0</v>
      </c>
      <c r="I32" s="50"/>
      <c r="J32" s="50"/>
      <c r="K32" s="47"/>
      <c r="L32" s="51"/>
      <c r="M32" s="29">
        <f t="shared" si="2"/>
        <v>0</v>
      </c>
      <c r="N32" s="29">
        <f t="shared" si="3"/>
        <v>0</v>
      </c>
    </row>
    <row r="33" spans="2:15" ht="15" thickBot="1" x14ac:dyDescent="0.4">
      <c r="B33" s="13" t="s">
        <v>200</v>
      </c>
      <c r="C33" s="14" t="s">
        <v>5</v>
      </c>
      <c r="D33" s="7" t="s">
        <v>211</v>
      </c>
      <c r="E33" s="15">
        <v>50</v>
      </c>
      <c r="F33" s="47"/>
      <c r="G33" s="27">
        <f t="shared" si="0"/>
        <v>0</v>
      </c>
      <c r="H33" s="28">
        <f t="shared" si="1"/>
        <v>0</v>
      </c>
      <c r="I33" s="50"/>
      <c r="J33" s="50"/>
      <c r="K33" s="47"/>
      <c r="L33" s="51"/>
      <c r="M33" s="29">
        <f t="shared" si="2"/>
        <v>0</v>
      </c>
      <c r="N33" s="29">
        <f t="shared" si="3"/>
        <v>0</v>
      </c>
    </row>
    <row r="34" spans="2:15" ht="30" customHeight="1" thickTop="1" thickBot="1" x14ac:dyDescent="0.4">
      <c r="B34" s="129" t="s">
        <v>319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1"/>
      <c r="N34" s="21" t="str">
        <f>IF((COUNTA(F9:F33)+COUNTA(I9:I33)+COUNTA(J9:J33)+COUNTA(K9:K33)+COUNTA(L9:L33))&lt;(ROWS(F9:F33)*5),"ERROR 1",IF((COUNTIF(F9:F33,"&lt;0")+COUNTIF(I9:I33,"&lt;0")+COUNTIF(J9:J33,"&lt;0")+COUNTIF(K9:K33,"&lt;0"))&gt;0,"ERROR 2",IF(SUM(N9:N33)&gt;N41,"ERROR 3",IF(COUNTIF(M9:M33,"=0")&gt;0,"ERROR 4",SUM(N9:N33)))))</f>
        <v>ERROR 1</v>
      </c>
    </row>
    <row r="35" spans="2:15" ht="15" thickTop="1" x14ac:dyDescent="0.35">
      <c r="B35" s="18" t="s">
        <v>65</v>
      </c>
      <c r="M35" s="128" t="str" cm="1">
        <f t="array" ref="M35">_xlfn.SWITCH(N34,"ERROR 1","ERROR 1: Please fill in all yellow cells","ERROR 2","ERROR 2: Please fill in only positive values","ERROR 3","ERROR 3: Total price is too high","ERROR 4","ERROR 4: Total price per mission cannot be €0","")</f>
        <v>ERROR 1: Please fill in all yellow cells</v>
      </c>
      <c r="N35" s="128"/>
    </row>
    <row r="37" spans="2:15" ht="15" thickBot="1" x14ac:dyDescent="0.4"/>
    <row r="38" spans="2:15" ht="15.5" thickTop="1" thickBot="1" x14ac:dyDescent="0.4">
      <c r="B38" s="168" t="s">
        <v>338</v>
      </c>
      <c r="C38" s="169"/>
      <c r="D38" s="169"/>
      <c r="E38" s="169"/>
      <c r="F38" s="170"/>
      <c r="L38" s="122" t="s">
        <v>337</v>
      </c>
      <c r="M38" s="123"/>
      <c r="N38" s="124"/>
      <c r="O38" s="20"/>
    </row>
    <row r="39" spans="2:15" ht="16" thickTop="1" x14ac:dyDescent="0.35">
      <c r="B39" s="152" t="s">
        <v>315</v>
      </c>
      <c r="C39" s="153"/>
      <c r="D39" s="89" t="s">
        <v>323</v>
      </c>
      <c r="E39" s="89" t="s">
        <v>324</v>
      </c>
      <c r="F39" s="90" t="s">
        <v>329</v>
      </c>
      <c r="L39" s="164" t="s">
        <v>320</v>
      </c>
      <c r="M39" s="165"/>
      <c r="N39" s="111">
        <v>3300000</v>
      </c>
      <c r="O39" s="109"/>
    </row>
    <row r="40" spans="2:15" ht="16" thickBot="1" x14ac:dyDescent="0.4">
      <c r="B40" s="154" t="s">
        <v>326</v>
      </c>
      <c r="C40" s="155"/>
      <c r="D40" s="91" t="s">
        <v>325</v>
      </c>
      <c r="E40" s="91" t="s">
        <v>328</v>
      </c>
      <c r="F40" s="92" t="s">
        <v>327</v>
      </c>
      <c r="L40" s="93"/>
      <c r="M40" s="96" t="s">
        <v>336</v>
      </c>
      <c r="N40" s="94" t="str">
        <f>N34</f>
        <v>ERROR 1</v>
      </c>
      <c r="O40" s="108"/>
    </row>
    <row r="41" spans="2:15" ht="16" thickTop="1" x14ac:dyDescent="0.35">
      <c r="B41" s="156"/>
      <c r="C41" s="157"/>
      <c r="D41" s="87"/>
      <c r="E41" s="87"/>
      <c r="F41" s="88"/>
      <c r="H41" s="20"/>
      <c r="L41" s="160" t="s">
        <v>321</v>
      </c>
      <c r="M41" s="161"/>
      <c r="N41" s="94">
        <v>4600000</v>
      </c>
      <c r="O41" s="109"/>
    </row>
    <row r="42" spans="2:15" ht="15.5" x14ac:dyDescent="0.35">
      <c r="B42" s="158"/>
      <c r="C42" s="159"/>
      <c r="D42" s="83"/>
      <c r="E42" s="83"/>
      <c r="F42" s="86"/>
      <c r="I42" s="20"/>
      <c r="L42" s="160" t="s">
        <v>322</v>
      </c>
      <c r="M42" s="161"/>
      <c r="N42" s="95" t="str">
        <f>IF(AND(B41&lt;&gt;"",D41&lt;&gt;"",F41&lt;&gt;""),"Yes","No")</f>
        <v>No</v>
      </c>
      <c r="O42" s="20"/>
    </row>
    <row r="43" spans="2:15" ht="16" thickBot="1" x14ac:dyDescent="0.4">
      <c r="B43" s="158"/>
      <c r="C43" s="159"/>
      <c r="D43" s="83"/>
      <c r="E43" s="83"/>
      <c r="F43" s="86"/>
      <c r="I43" s="20"/>
      <c r="L43" s="162" t="s">
        <v>292</v>
      </c>
      <c r="M43" s="163"/>
      <c r="N43" s="97">
        <v>250</v>
      </c>
    </row>
    <row r="44" spans="2:15" ht="16.5" thickTop="1" thickBot="1" x14ac:dyDescent="0.4">
      <c r="B44" s="158"/>
      <c r="C44" s="159"/>
      <c r="D44" s="83"/>
      <c r="E44" s="83"/>
      <c r="F44" s="86"/>
      <c r="I44" s="20"/>
      <c r="L44" s="150" t="s">
        <v>296</v>
      </c>
      <c r="M44" s="151"/>
      <c r="N44" s="98" t="str" cm="1">
        <f t="array" ref="N44">_xlfn.SWITCH(N34,"ERROR 1","Invalid Tender","ERROR 2","Invalid Tender","ERROR 4","Invalid Tender",IF(N42="No","Invalid Tender",IF(N34&gt;N41,"Invalid Tender",IF(N34&gt;=N39,N43-(((N43*((N39-N34)/(N41-N39)))^2)/N43),IF(N34&lt;N39,N43,0)))))</f>
        <v>Invalid Tender</v>
      </c>
      <c r="O44" s="20"/>
    </row>
    <row r="45" spans="2:15" ht="15" thickTop="1" x14ac:dyDescent="0.35">
      <c r="B45" s="158"/>
      <c r="C45" s="159"/>
      <c r="D45" s="83"/>
      <c r="E45" s="83"/>
      <c r="F45" s="86"/>
    </row>
    <row r="46" spans="2:15" x14ac:dyDescent="0.35">
      <c r="B46" s="158"/>
      <c r="C46" s="159"/>
      <c r="D46" s="83"/>
      <c r="E46" s="83"/>
      <c r="F46" s="86"/>
    </row>
    <row r="47" spans="2:15" x14ac:dyDescent="0.35">
      <c r="B47" s="158"/>
      <c r="C47" s="159"/>
      <c r="D47" s="83"/>
      <c r="E47" s="83"/>
      <c r="F47" s="86"/>
    </row>
    <row r="48" spans="2:15" x14ac:dyDescent="0.35">
      <c r="B48" s="158"/>
      <c r="C48" s="159"/>
      <c r="D48" s="83"/>
      <c r="E48" s="83"/>
      <c r="F48" s="86"/>
    </row>
    <row r="49" spans="1:15" x14ac:dyDescent="0.35">
      <c r="B49" s="158"/>
      <c r="C49" s="159"/>
      <c r="D49" s="83"/>
      <c r="E49" s="83"/>
      <c r="F49" s="86"/>
    </row>
    <row r="50" spans="1:15" x14ac:dyDescent="0.35">
      <c r="B50" s="158"/>
      <c r="C50" s="159"/>
      <c r="D50" s="83"/>
      <c r="E50" s="83"/>
      <c r="F50" s="86"/>
    </row>
    <row r="51" spans="1:15" ht="15" thickBot="1" x14ac:dyDescent="0.4">
      <c r="B51" s="166"/>
      <c r="C51" s="167"/>
      <c r="D51" s="114"/>
      <c r="E51" s="114"/>
      <c r="F51" s="115"/>
    </row>
    <row r="52" spans="1:15" ht="15" thickTop="1" x14ac:dyDescent="0.35"/>
    <row r="53" spans="1:15" s="19" customFormat="1" x14ac:dyDescent="0.3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O53" s="18"/>
    </row>
    <row r="54" spans="1:15" s="19" customFormat="1" x14ac:dyDescent="0.3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O54" s="18"/>
    </row>
    <row r="56" spans="1:15" s="19" customFormat="1" x14ac:dyDescent="0.3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O56" s="18"/>
    </row>
    <row r="57" spans="1:15" s="19" customFormat="1" x14ac:dyDescent="0.3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O57" s="18"/>
    </row>
    <row r="58" spans="1:15" s="19" customFormat="1" x14ac:dyDescent="0.3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O58" s="18"/>
    </row>
    <row r="59" spans="1:15" x14ac:dyDescent="0.35">
      <c r="L59" s="20"/>
    </row>
    <row r="60" spans="1:15" x14ac:dyDescent="0.35">
      <c r="L60" s="20"/>
    </row>
    <row r="61" spans="1:15" x14ac:dyDescent="0.35">
      <c r="L61" s="20"/>
    </row>
  </sheetData>
  <sheetProtection algorithmName="SHA-512" hashValue="onzCHlm6Z4BNTMfXwKK2b/CkBy56OCGGFMaPuoOmtFKJhC9Xst8DPax9LjR0+n54mWFHYmVePOSSTBeuYSIP7A==" saltValue="uRbJHZrQDdJsGvn9lFblgg==" spinCount="100000" sheet="1" objects="1" scenarios="1"/>
  <mergeCells count="36">
    <mergeCell ref="B48:C48"/>
    <mergeCell ref="B49:C49"/>
    <mergeCell ref="B50:C50"/>
    <mergeCell ref="B51:C51"/>
    <mergeCell ref="B38:F38"/>
    <mergeCell ref="B43:C43"/>
    <mergeCell ref="B44:C44"/>
    <mergeCell ref="B46:C46"/>
    <mergeCell ref="B45:C45"/>
    <mergeCell ref="B47:C47"/>
    <mergeCell ref="L44:M44"/>
    <mergeCell ref="B39:C39"/>
    <mergeCell ref="B40:C40"/>
    <mergeCell ref="B41:C41"/>
    <mergeCell ref="B42:C42"/>
    <mergeCell ref="L41:M41"/>
    <mergeCell ref="L43:M43"/>
    <mergeCell ref="L42:M42"/>
    <mergeCell ref="L39:M39"/>
    <mergeCell ref="L38:N38"/>
    <mergeCell ref="J7:J8"/>
    <mergeCell ref="K7:L7"/>
    <mergeCell ref="M7:M8"/>
    <mergeCell ref="N7:N8"/>
    <mergeCell ref="B6:N6"/>
    <mergeCell ref="B16:B18"/>
    <mergeCell ref="B20:B22"/>
    <mergeCell ref="M35:N35"/>
    <mergeCell ref="B34:M34"/>
    <mergeCell ref="B9:B15"/>
    <mergeCell ref="I7:I8"/>
    <mergeCell ref="B7:B8"/>
    <mergeCell ref="C7:C8"/>
    <mergeCell ref="D7:D8"/>
    <mergeCell ref="E7:E8"/>
    <mergeCell ref="F7:H7"/>
  </mergeCells>
  <conditionalFormatting sqref="F9:F33 I9:K33">
    <cfRule type="cellIs" dxfId="67" priority="7" operator="lessThan">
      <formula>0</formula>
    </cfRule>
  </conditionalFormatting>
  <conditionalFormatting sqref="F9:F33 I9:L33 B41:D41 F41">
    <cfRule type="expression" dxfId="66" priority="8">
      <formula>ISBLANK(B9)</formula>
    </cfRule>
  </conditionalFormatting>
  <conditionalFormatting sqref="M35">
    <cfRule type="containsText" dxfId="65" priority="10" operator="containsText" text="error">
      <formula>NOT(ISERROR(SEARCH("error",M35)))</formula>
    </cfRule>
  </conditionalFormatting>
  <conditionalFormatting sqref="M9:N33">
    <cfRule type="cellIs" dxfId="64" priority="1" operator="equal">
      <formula>0</formula>
    </cfRule>
  </conditionalFormatting>
  <conditionalFormatting sqref="N34">
    <cfRule type="containsText" dxfId="63" priority="9" operator="containsText" text="error">
      <formula>NOT(ISERROR(SEARCH("error",N34)))</formula>
    </cfRule>
  </conditionalFormatting>
  <conditionalFormatting sqref="N40">
    <cfRule type="containsText" dxfId="62" priority="2" operator="containsText" text="error">
      <formula>NOT(ISERROR(SEARCH("error",N40)))</formula>
    </cfRule>
  </conditionalFormatting>
  <conditionalFormatting sqref="N42">
    <cfRule type="containsText" dxfId="61" priority="3" operator="containsText" text="yes">
      <formula>NOT(ISERROR(SEARCH("yes",N42)))</formula>
    </cfRule>
    <cfRule type="containsText" dxfId="60" priority="4" operator="containsText" text="no">
      <formula>NOT(ISERROR(SEARCH("no",N42)))</formula>
    </cfRule>
  </conditionalFormatting>
  <conditionalFormatting sqref="N44">
    <cfRule type="containsText" dxfId="59" priority="6" operator="containsText" text="invalid">
      <formula>NOT(ISERROR(SEARCH("invalid",N44)))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A9B5-9D60-4139-8FAB-A10072D4648D}">
  <dimension ref="A2:O65"/>
  <sheetViews>
    <sheetView zoomScaleNormal="100" workbookViewId="0"/>
  </sheetViews>
  <sheetFormatPr defaultColWidth="8.7265625" defaultRowHeight="14.5" x14ac:dyDescent="0.35"/>
  <cols>
    <col min="1" max="1" width="8.7265625" style="18"/>
    <col min="2" max="2" width="21.453125" style="18" customWidth="1"/>
    <col min="3" max="3" width="47.1796875" style="18" customWidth="1"/>
    <col min="4" max="4" width="19.453125" style="18" customWidth="1"/>
    <col min="5" max="5" width="17.26953125" style="18" customWidth="1"/>
    <col min="6" max="6" width="18.54296875" style="18" customWidth="1"/>
    <col min="7" max="8" width="17.1796875" style="18" customWidth="1"/>
    <col min="9" max="9" width="20.7265625" style="18" customWidth="1"/>
    <col min="10" max="10" width="19.1796875" style="18" customWidth="1"/>
    <col min="11" max="11" width="20.54296875" style="18" customWidth="1"/>
    <col min="12" max="12" width="43.54296875" style="18" customWidth="1"/>
    <col min="13" max="13" width="20.1796875" style="19" customWidth="1"/>
    <col min="14" max="14" width="23.54296875" style="19" customWidth="1"/>
    <col min="15" max="15" width="12.81640625" style="18" bestFit="1" customWidth="1"/>
    <col min="16" max="16384" width="8.7265625" style="18"/>
  </cols>
  <sheetData>
    <row r="2" spans="1:14" s="39" customFormat="1" ht="26" x14ac:dyDescent="0.6">
      <c r="A2" s="38" t="s">
        <v>66</v>
      </c>
      <c r="B2" s="38" t="s">
        <v>114</v>
      </c>
      <c r="M2" s="40"/>
      <c r="N2" s="40"/>
    </row>
    <row r="3" spans="1:14" x14ac:dyDescent="0.35">
      <c r="B3" s="20"/>
    </row>
    <row r="4" spans="1:14" x14ac:dyDescent="0.35">
      <c r="B4" s="24" t="s">
        <v>342</v>
      </c>
    </row>
    <row r="5" spans="1:14" ht="15" thickBot="1" x14ac:dyDescent="0.4">
      <c r="B5" s="20"/>
    </row>
    <row r="6" spans="1:14" ht="15.5" thickTop="1" thickBot="1" x14ac:dyDescent="0.4">
      <c r="B6" s="122" t="s">
        <v>340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4"/>
    </row>
    <row r="7" spans="1:14" ht="15" customHeight="1" thickTop="1" x14ac:dyDescent="0.35">
      <c r="B7" s="172" t="s">
        <v>3</v>
      </c>
      <c r="C7" s="173" t="s">
        <v>2</v>
      </c>
      <c r="D7" s="174" t="s">
        <v>4</v>
      </c>
      <c r="E7" s="175" t="s">
        <v>58</v>
      </c>
      <c r="F7" s="176" t="s">
        <v>311</v>
      </c>
      <c r="G7" s="177"/>
      <c r="H7" s="178"/>
      <c r="I7" s="171" t="s">
        <v>61</v>
      </c>
      <c r="J7" s="179" t="s">
        <v>62</v>
      </c>
      <c r="K7" s="180" t="s">
        <v>64</v>
      </c>
      <c r="L7" s="181"/>
      <c r="M7" s="171" t="s">
        <v>317</v>
      </c>
      <c r="N7" s="171" t="s">
        <v>318</v>
      </c>
    </row>
    <row r="8" spans="1:14" ht="29.5" thickBot="1" x14ac:dyDescent="0.4">
      <c r="B8" s="136"/>
      <c r="C8" s="138"/>
      <c r="D8" s="140"/>
      <c r="E8" s="142"/>
      <c r="F8" s="1" t="s">
        <v>312</v>
      </c>
      <c r="G8" s="2" t="s">
        <v>59</v>
      </c>
      <c r="H8" s="3" t="s">
        <v>60</v>
      </c>
      <c r="I8" s="134"/>
      <c r="J8" s="147"/>
      <c r="K8" s="4" t="s">
        <v>63</v>
      </c>
      <c r="L8" s="3" t="s">
        <v>314</v>
      </c>
      <c r="M8" s="134"/>
      <c r="N8" s="134"/>
    </row>
    <row r="9" spans="1:14" ht="15" thickTop="1" x14ac:dyDescent="0.35">
      <c r="B9" s="132" t="s">
        <v>115</v>
      </c>
      <c r="C9" s="9" t="s">
        <v>5</v>
      </c>
      <c r="D9" s="6" t="s">
        <v>116</v>
      </c>
      <c r="E9" s="10">
        <v>16</v>
      </c>
      <c r="F9" s="46"/>
      <c r="G9" s="11">
        <f>E9*F9</f>
        <v>0</v>
      </c>
      <c r="H9" s="12">
        <f>G9*12</f>
        <v>0</v>
      </c>
      <c r="I9" s="48"/>
      <c r="J9" s="48"/>
      <c r="K9" s="46"/>
      <c r="L9" s="49"/>
      <c r="M9" s="5">
        <f>SUM(H9:K9)</f>
        <v>0</v>
      </c>
      <c r="N9" s="29">
        <f>M9*10</f>
        <v>0</v>
      </c>
    </row>
    <row r="10" spans="1:14" x14ac:dyDescent="0.35">
      <c r="B10" s="126"/>
      <c r="C10" s="14" t="s">
        <v>121</v>
      </c>
      <c r="D10" s="7" t="s">
        <v>116</v>
      </c>
      <c r="E10" s="15">
        <v>1</v>
      </c>
      <c r="F10" s="54"/>
      <c r="G10" s="27">
        <f>E10*F10</f>
        <v>0</v>
      </c>
      <c r="H10" s="28">
        <f>G10*12</f>
        <v>0</v>
      </c>
      <c r="I10" s="55"/>
      <c r="J10" s="55"/>
      <c r="K10" s="54"/>
      <c r="L10" s="56"/>
      <c r="M10" s="29">
        <f>SUM(H10:K10)</f>
        <v>0</v>
      </c>
      <c r="N10" s="29">
        <f>M10*10</f>
        <v>0</v>
      </c>
    </row>
    <row r="11" spans="1:14" x14ac:dyDescent="0.35">
      <c r="B11" s="127"/>
      <c r="C11" s="14" t="s">
        <v>293</v>
      </c>
      <c r="D11" s="7" t="s">
        <v>116</v>
      </c>
      <c r="E11" s="15">
        <v>1</v>
      </c>
      <c r="F11" s="54"/>
      <c r="G11" s="27">
        <f t="shared" ref="G11:G36" si="0">E11*F11</f>
        <v>0</v>
      </c>
      <c r="H11" s="28">
        <f t="shared" ref="H11:H37" si="1">G11*12</f>
        <v>0</v>
      </c>
      <c r="I11" s="55"/>
      <c r="J11" s="55"/>
      <c r="K11" s="54"/>
      <c r="L11" s="56"/>
      <c r="M11" s="29">
        <f t="shared" ref="M11:M37" si="2">SUM(H11:K11)</f>
        <v>0</v>
      </c>
      <c r="N11" s="29">
        <f t="shared" ref="N11:N37" si="3">M11*10</f>
        <v>0</v>
      </c>
    </row>
    <row r="12" spans="1:14" x14ac:dyDescent="0.35">
      <c r="B12" s="22" t="s">
        <v>143</v>
      </c>
      <c r="C12" s="14" t="s">
        <v>5</v>
      </c>
      <c r="D12" s="7" t="s">
        <v>144</v>
      </c>
      <c r="E12" s="15">
        <v>1</v>
      </c>
      <c r="F12" s="47"/>
      <c r="G12" s="27">
        <f t="shared" si="0"/>
        <v>0</v>
      </c>
      <c r="H12" s="28">
        <f t="shared" si="1"/>
        <v>0</v>
      </c>
      <c r="I12" s="50"/>
      <c r="J12" s="50"/>
      <c r="K12" s="47"/>
      <c r="L12" s="51"/>
      <c r="M12" s="29">
        <f t="shared" si="2"/>
        <v>0</v>
      </c>
      <c r="N12" s="29">
        <f t="shared" si="3"/>
        <v>0</v>
      </c>
    </row>
    <row r="13" spans="1:14" x14ac:dyDescent="0.35">
      <c r="B13" s="22" t="s">
        <v>145</v>
      </c>
      <c r="C13" s="14" t="s">
        <v>5</v>
      </c>
      <c r="D13" s="7" t="s">
        <v>146</v>
      </c>
      <c r="E13" s="15">
        <v>15</v>
      </c>
      <c r="F13" s="47"/>
      <c r="G13" s="27">
        <f t="shared" si="0"/>
        <v>0</v>
      </c>
      <c r="H13" s="28">
        <f t="shared" si="1"/>
        <v>0</v>
      </c>
      <c r="I13" s="50"/>
      <c r="J13" s="50"/>
      <c r="K13" s="47"/>
      <c r="L13" s="51"/>
      <c r="M13" s="29">
        <f t="shared" si="2"/>
        <v>0</v>
      </c>
      <c r="N13" s="29">
        <f t="shared" si="3"/>
        <v>0</v>
      </c>
    </row>
    <row r="14" spans="1:14" x14ac:dyDescent="0.35">
      <c r="B14" s="13" t="s">
        <v>147</v>
      </c>
      <c r="C14" s="14" t="s">
        <v>5</v>
      </c>
      <c r="D14" s="7" t="s">
        <v>148</v>
      </c>
      <c r="E14" s="15">
        <v>8</v>
      </c>
      <c r="F14" s="47"/>
      <c r="G14" s="27">
        <f t="shared" si="0"/>
        <v>0</v>
      </c>
      <c r="H14" s="28">
        <f t="shared" si="1"/>
        <v>0</v>
      </c>
      <c r="I14" s="52"/>
      <c r="J14" s="50"/>
      <c r="K14" s="47"/>
      <c r="L14" s="51"/>
      <c r="M14" s="29">
        <f t="shared" si="2"/>
        <v>0</v>
      </c>
      <c r="N14" s="29">
        <f t="shared" si="3"/>
        <v>0</v>
      </c>
    </row>
    <row r="15" spans="1:14" x14ac:dyDescent="0.35">
      <c r="B15" s="22" t="s">
        <v>149</v>
      </c>
      <c r="C15" s="14" t="s">
        <v>5</v>
      </c>
      <c r="D15" s="7" t="s">
        <v>150</v>
      </c>
      <c r="E15" s="15">
        <v>8</v>
      </c>
      <c r="F15" s="47"/>
      <c r="G15" s="27">
        <f t="shared" si="0"/>
        <v>0</v>
      </c>
      <c r="H15" s="28">
        <f t="shared" si="1"/>
        <v>0</v>
      </c>
      <c r="I15" s="52"/>
      <c r="J15" s="50"/>
      <c r="K15" s="47"/>
      <c r="L15" s="51"/>
      <c r="M15" s="29">
        <f t="shared" si="2"/>
        <v>0</v>
      </c>
      <c r="N15" s="29">
        <f t="shared" si="3"/>
        <v>0</v>
      </c>
    </row>
    <row r="16" spans="1:14" x14ac:dyDescent="0.35">
      <c r="B16" s="125" t="s">
        <v>117</v>
      </c>
      <c r="C16" s="14" t="s">
        <v>5</v>
      </c>
      <c r="D16" s="7" t="s">
        <v>118</v>
      </c>
      <c r="E16" s="15">
        <v>60</v>
      </c>
      <c r="F16" s="47"/>
      <c r="G16" s="27">
        <f t="shared" si="0"/>
        <v>0</v>
      </c>
      <c r="H16" s="28">
        <f t="shared" si="1"/>
        <v>0</v>
      </c>
      <c r="I16" s="52"/>
      <c r="J16" s="50"/>
      <c r="K16" s="47"/>
      <c r="L16" s="51"/>
      <c r="M16" s="29">
        <f t="shared" si="2"/>
        <v>0</v>
      </c>
      <c r="N16" s="29">
        <f t="shared" si="3"/>
        <v>0</v>
      </c>
    </row>
    <row r="17" spans="2:14" x14ac:dyDescent="0.35">
      <c r="B17" s="126"/>
      <c r="C17" s="14" t="s">
        <v>133</v>
      </c>
      <c r="D17" s="7" t="s">
        <v>118</v>
      </c>
      <c r="E17" s="15">
        <v>14</v>
      </c>
      <c r="F17" s="47"/>
      <c r="G17" s="27">
        <f t="shared" si="0"/>
        <v>0</v>
      </c>
      <c r="H17" s="28">
        <f t="shared" si="1"/>
        <v>0</v>
      </c>
      <c r="I17" s="52"/>
      <c r="J17" s="50"/>
      <c r="K17" s="47"/>
      <c r="L17" s="51"/>
      <c r="M17" s="29">
        <f t="shared" si="2"/>
        <v>0</v>
      </c>
      <c r="N17" s="29">
        <f t="shared" si="3"/>
        <v>0</v>
      </c>
    </row>
    <row r="18" spans="2:14" x14ac:dyDescent="0.35">
      <c r="B18" s="127"/>
      <c r="C18" s="14" t="s">
        <v>120</v>
      </c>
      <c r="D18" s="7" t="s">
        <v>119</v>
      </c>
      <c r="E18" s="15">
        <v>7</v>
      </c>
      <c r="F18" s="47"/>
      <c r="G18" s="27">
        <f t="shared" si="0"/>
        <v>0</v>
      </c>
      <c r="H18" s="28">
        <f t="shared" si="1"/>
        <v>0</v>
      </c>
      <c r="I18" s="52"/>
      <c r="J18" s="50"/>
      <c r="K18" s="47"/>
      <c r="L18" s="51"/>
      <c r="M18" s="29">
        <f t="shared" si="2"/>
        <v>0</v>
      </c>
      <c r="N18" s="29">
        <f t="shared" si="3"/>
        <v>0</v>
      </c>
    </row>
    <row r="19" spans="2:14" x14ac:dyDescent="0.35">
      <c r="B19" s="125" t="s">
        <v>122</v>
      </c>
      <c r="C19" s="14" t="s">
        <v>5</v>
      </c>
      <c r="D19" s="7" t="s">
        <v>130</v>
      </c>
      <c r="E19" s="15">
        <v>78</v>
      </c>
      <c r="F19" s="47"/>
      <c r="G19" s="27">
        <f t="shared" si="0"/>
        <v>0</v>
      </c>
      <c r="H19" s="28">
        <f t="shared" si="1"/>
        <v>0</v>
      </c>
      <c r="I19" s="52"/>
      <c r="J19" s="50"/>
      <c r="K19" s="47"/>
      <c r="L19" s="51"/>
      <c r="M19" s="29">
        <f t="shared" si="2"/>
        <v>0</v>
      </c>
      <c r="N19" s="29">
        <f t="shared" si="3"/>
        <v>0</v>
      </c>
    </row>
    <row r="20" spans="2:14" x14ac:dyDescent="0.35">
      <c r="B20" s="126"/>
      <c r="C20" s="14" t="s">
        <v>6</v>
      </c>
      <c r="D20" s="7" t="s">
        <v>131</v>
      </c>
      <c r="E20" s="15">
        <v>15</v>
      </c>
      <c r="F20" s="47"/>
      <c r="G20" s="27">
        <f t="shared" si="0"/>
        <v>0</v>
      </c>
      <c r="H20" s="28">
        <f t="shared" si="1"/>
        <v>0</v>
      </c>
      <c r="I20" s="52"/>
      <c r="J20" s="50"/>
      <c r="K20" s="47"/>
      <c r="L20" s="51"/>
      <c r="M20" s="29">
        <f t="shared" si="2"/>
        <v>0</v>
      </c>
      <c r="N20" s="29">
        <f t="shared" si="3"/>
        <v>0</v>
      </c>
    </row>
    <row r="21" spans="2:14" x14ac:dyDescent="0.35">
      <c r="B21" s="127"/>
      <c r="C21" s="14" t="s">
        <v>6</v>
      </c>
      <c r="D21" s="7" t="s">
        <v>132</v>
      </c>
      <c r="E21" s="15">
        <v>15</v>
      </c>
      <c r="F21" s="47"/>
      <c r="G21" s="27">
        <f t="shared" si="0"/>
        <v>0</v>
      </c>
      <c r="H21" s="28">
        <f t="shared" si="1"/>
        <v>0</v>
      </c>
      <c r="I21" s="52"/>
      <c r="J21" s="50"/>
      <c r="K21" s="47"/>
      <c r="L21" s="51"/>
      <c r="M21" s="29">
        <f t="shared" si="2"/>
        <v>0</v>
      </c>
      <c r="N21" s="29">
        <f t="shared" si="3"/>
        <v>0</v>
      </c>
    </row>
    <row r="22" spans="2:14" x14ac:dyDescent="0.35">
      <c r="B22" s="13" t="s">
        <v>151</v>
      </c>
      <c r="C22" s="14" t="s">
        <v>5</v>
      </c>
      <c r="D22" s="7" t="s">
        <v>152</v>
      </c>
      <c r="E22" s="15">
        <v>13</v>
      </c>
      <c r="F22" s="47"/>
      <c r="G22" s="27">
        <f t="shared" si="0"/>
        <v>0</v>
      </c>
      <c r="H22" s="28">
        <f t="shared" si="1"/>
        <v>0</v>
      </c>
      <c r="I22" s="50"/>
      <c r="J22" s="50"/>
      <c r="K22" s="47"/>
      <c r="L22" s="51"/>
      <c r="M22" s="29">
        <f t="shared" si="2"/>
        <v>0</v>
      </c>
      <c r="N22" s="29">
        <f t="shared" si="3"/>
        <v>0</v>
      </c>
    </row>
    <row r="23" spans="2:14" x14ac:dyDescent="0.35">
      <c r="B23" s="125" t="s">
        <v>123</v>
      </c>
      <c r="C23" s="14" t="s">
        <v>5</v>
      </c>
      <c r="D23" s="7" t="s">
        <v>124</v>
      </c>
      <c r="E23" s="15">
        <v>32</v>
      </c>
      <c r="F23" s="47"/>
      <c r="G23" s="27">
        <f t="shared" si="0"/>
        <v>0</v>
      </c>
      <c r="H23" s="28">
        <f t="shared" si="1"/>
        <v>0</v>
      </c>
      <c r="I23" s="50"/>
      <c r="J23" s="50"/>
      <c r="K23" s="47"/>
      <c r="L23" s="51"/>
      <c r="M23" s="29">
        <f t="shared" si="2"/>
        <v>0</v>
      </c>
      <c r="N23" s="29">
        <f t="shared" si="3"/>
        <v>0</v>
      </c>
    </row>
    <row r="24" spans="2:14" x14ac:dyDescent="0.35">
      <c r="B24" s="126"/>
      <c r="C24" s="14" t="s">
        <v>125</v>
      </c>
      <c r="D24" s="7" t="s">
        <v>124</v>
      </c>
      <c r="E24" s="15">
        <v>3</v>
      </c>
      <c r="F24" s="47"/>
      <c r="G24" s="27">
        <f t="shared" si="0"/>
        <v>0</v>
      </c>
      <c r="H24" s="28">
        <f t="shared" si="1"/>
        <v>0</v>
      </c>
      <c r="I24" s="50"/>
      <c r="J24" s="50"/>
      <c r="K24" s="47"/>
      <c r="L24" s="51"/>
      <c r="M24" s="29">
        <f t="shared" si="2"/>
        <v>0</v>
      </c>
      <c r="N24" s="29">
        <f t="shared" si="3"/>
        <v>0</v>
      </c>
    </row>
    <row r="25" spans="2:14" x14ac:dyDescent="0.35">
      <c r="B25" s="127"/>
      <c r="C25" s="14" t="s">
        <v>6</v>
      </c>
      <c r="D25" s="7" t="s">
        <v>126</v>
      </c>
      <c r="E25" s="15">
        <v>10</v>
      </c>
      <c r="F25" s="47"/>
      <c r="G25" s="27">
        <f t="shared" si="0"/>
        <v>0</v>
      </c>
      <c r="H25" s="28">
        <f t="shared" si="1"/>
        <v>0</v>
      </c>
      <c r="I25" s="50"/>
      <c r="J25" s="50"/>
      <c r="K25" s="47"/>
      <c r="L25" s="51"/>
      <c r="M25" s="29">
        <f t="shared" si="2"/>
        <v>0</v>
      </c>
      <c r="N25" s="29">
        <f t="shared" si="3"/>
        <v>0</v>
      </c>
    </row>
    <row r="26" spans="2:14" x14ac:dyDescent="0.35">
      <c r="B26" s="22" t="s">
        <v>153</v>
      </c>
      <c r="C26" s="14" t="s">
        <v>5</v>
      </c>
      <c r="D26" s="7" t="s">
        <v>154</v>
      </c>
      <c r="E26" s="15">
        <v>6</v>
      </c>
      <c r="F26" s="47"/>
      <c r="G26" s="27">
        <f t="shared" si="0"/>
        <v>0</v>
      </c>
      <c r="H26" s="28">
        <f t="shared" si="1"/>
        <v>0</v>
      </c>
      <c r="I26" s="50"/>
      <c r="J26" s="50"/>
      <c r="K26" s="47"/>
      <c r="L26" s="51"/>
      <c r="M26" s="29">
        <f t="shared" si="2"/>
        <v>0</v>
      </c>
      <c r="N26" s="29">
        <f t="shared" si="3"/>
        <v>0</v>
      </c>
    </row>
    <row r="27" spans="2:14" x14ac:dyDescent="0.35">
      <c r="B27" s="22" t="s">
        <v>155</v>
      </c>
      <c r="C27" s="14" t="s">
        <v>5</v>
      </c>
      <c r="D27" s="7" t="s">
        <v>156</v>
      </c>
      <c r="E27" s="15">
        <v>6</v>
      </c>
      <c r="F27" s="47"/>
      <c r="G27" s="27">
        <f t="shared" si="0"/>
        <v>0</v>
      </c>
      <c r="H27" s="28">
        <f t="shared" si="1"/>
        <v>0</v>
      </c>
      <c r="I27" s="50"/>
      <c r="J27" s="50"/>
      <c r="K27" s="47"/>
      <c r="L27" s="51"/>
      <c r="M27" s="29">
        <f t="shared" si="2"/>
        <v>0</v>
      </c>
      <c r="N27" s="29">
        <f t="shared" si="3"/>
        <v>0</v>
      </c>
    </row>
    <row r="28" spans="2:14" x14ac:dyDescent="0.35">
      <c r="B28" s="13" t="s">
        <v>157</v>
      </c>
      <c r="C28" s="14" t="s">
        <v>5</v>
      </c>
      <c r="D28" s="7" t="s">
        <v>158</v>
      </c>
      <c r="E28" s="15">
        <v>7</v>
      </c>
      <c r="F28" s="47"/>
      <c r="G28" s="27">
        <f t="shared" si="0"/>
        <v>0</v>
      </c>
      <c r="H28" s="28">
        <f t="shared" si="1"/>
        <v>0</v>
      </c>
      <c r="I28" s="50"/>
      <c r="J28" s="50"/>
      <c r="K28" s="47"/>
      <c r="L28" s="51"/>
      <c r="M28" s="29">
        <f t="shared" si="2"/>
        <v>0</v>
      </c>
      <c r="N28" s="29">
        <f t="shared" si="3"/>
        <v>0</v>
      </c>
    </row>
    <row r="29" spans="2:14" x14ac:dyDescent="0.35">
      <c r="B29" s="22" t="s">
        <v>159</v>
      </c>
      <c r="C29" s="14" t="s">
        <v>5</v>
      </c>
      <c r="D29" s="7" t="s">
        <v>160</v>
      </c>
      <c r="E29" s="15">
        <v>6</v>
      </c>
      <c r="F29" s="47"/>
      <c r="G29" s="27">
        <f t="shared" si="0"/>
        <v>0</v>
      </c>
      <c r="H29" s="28">
        <f t="shared" si="1"/>
        <v>0</v>
      </c>
      <c r="I29" s="50"/>
      <c r="J29" s="50"/>
      <c r="K29" s="47"/>
      <c r="L29" s="51"/>
      <c r="M29" s="29">
        <f t="shared" si="2"/>
        <v>0</v>
      </c>
      <c r="N29" s="29">
        <f t="shared" si="3"/>
        <v>0</v>
      </c>
    </row>
    <row r="30" spans="2:14" x14ac:dyDescent="0.35">
      <c r="B30" s="22" t="s">
        <v>161</v>
      </c>
      <c r="C30" s="14" t="s">
        <v>5</v>
      </c>
      <c r="D30" s="7" t="s">
        <v>162</v>
      </c>
      <c r="E30" s="15">
        <v>11</v>
      </c>
      <c r="F30" s="47"/>
      <c r="G30" s="27">
        <f t="shared" si="0"/>
        <v>0</v>
      </c>
      <c r="H30" s="28">
        <f t="shared" si="1"/>
        <v>0</v>
      </c>
      <c r="I30" s="50"/>
      <c r="J30" s="50"/>
      <c r="K30" s="47"/>
      <c r="L30" s="51"/>
      <c r="M30" s="29">
        <f t="shared" si="2"/>
        <v>0</v>
      </c>
      <c r="N30" s="29">
        <f t="shared" si="3"/>
        <v>0</v>
      </c>
    </row>
    <row r="31" spans="2:14" x14ac:dyDescent="0.35">
      <c r="B31" s="13" t="s">
        <v>163</v>
      </c>
      <c r="C31" s="14" t="s">
        <v>5</v>
      </c>
      <c r="D31" s="7" t="s">
        <v>164</v>
      </c>
      <c r="E31" s="15">
        <v>28</v>
      </c>
      <c r="F31" s="47"/>
      <c r="G31" s="27">
        <f t="shared" si="0"/>
        <v>0</v>
      </c>
      <c r="H31" s="28">
        <f t="shared" si="1"/>
        <v>0</v>
      </c>
      <c r="I31" s="50"/>
      <c r="J31" s="50"/>
      <c r="K31" s="47"/>
      <c r="L31" s="51"/>
      <c r="M31" s="29">
        <f t="shared" si="2"/>
        <v>0</v>
      </c>
      <c r="N31" s="29">
        <f t="shared" si="3"/>
        <v>0</v>
      </c>
    </row>
    <row r="32" spans="2:14" x14ac:dyDescent="0.35">
      <c r="B32" s="22" t="s">
        <v>165</v>
      </c>
      <c r="C32" s="14" t="s">
        <v>5</v>
      </c>
      <c r="D32" s="7" t="s">
        <v>166</v>
      </c>
      <c r="E32" s="15">
        <v>15</v>
      </c>
      <c r="F32" s="47"/>
      <c r="G32" s="27">
        <f t="shared" si="0"/>
        <v>0</v>
      </c>
      <c r="H32" s="28">
        <f t="shared" si="1"/>
        <v>0</v>
      </c>
      <c r="I32" s="50"/>
      <c r="J32" s="50"/>
      <c r="K32" s="47"/>
      <c r="L32" s="51"/>
      <c r="M32" s="29">
        <f t="shared" si="2"/>
        <v>0</v>
      </c>
      <c r="N32" s="29">
        <f t="shared" si="3"/>
        <v>0</v>
      </c>
    </row>
    <row r="33" spans="2:15" x14ac:dyDescent="0.35">
      <c r="B33" s="22" t="s">
        <v>167</v>
      </c>
      <c r="C33" s="14" t="s">
        <v>5</v>
      </c>
      <c r="D33" s="7" t="s">
        <v>168</v>
      </c>
      <c r="E33" s="15">
        <v>52</v>
      </c>
      <c r="F33" s="47"/>
      <c r="G33" s="27">
        <f t="shared" si="0"/>
        <v>0</v>
      </c>
      <c r="H33" s="28">
        <f t="shared" si="1"/>
        <v>0</v>
      </c>
      <c r="I33" s="50"/>
      <c r="J33" s="50"/>
      <c r="K33" s="47"/>
      <c r="L33" s="51"/>
      <c r="M33" s="29">
        <f t="shared" si="2"/>
        <v>0</v>
      </c>
      <c r="N33" s="29">
        <f t="shared" si="3"/>
        <v>0</v>
      </c>
    </row>
    <row r="34" spans="2:15" x14ac:dyDescent="0.35">
      <c r="B34" s="13" t="s">
        <v>169</v>
      </c>
      <c r="C34" s="14" t="s">
        <v>5</v>
      </c>
      <c r="D34" s="7" t="s">
        <v>170</v>
      </c>
      <c r="E34" s="15">
        <v>17</v>
      </c>
      <c r="F34" s="47"/>
      <c r="G34" s="27">
        <f t="shared" si="0"/>
        <v>0</v>
      </c>
      <c r="H34" s="28">
        <f t="shared" si="1"/>
        <v>0</v>
      </c>
      <c r="I34" s="50"/>
      <c r="J34" s="50"/>
      <c r="K34" s="47"/>
      <c r="L34" s="51"/>
      <c r="M34" s="29">
        <f t="shared" si="2"/>
        <v>0</v>
      </c>
      <c r="N34" s="29">
        <f t="shared" si="3"/>
        <v>0</v>
      </c>
    </row>
    <row r="35" spans="2:15" x14ac:dyDescent="0.35">
      <c r="B35" s="125" t="s">
        <v>127</v>
      </c>
      <c r="C35" s="14" t="s">
        <v>5</v>
      </c>
      <c r="D35" s="7" t="s">
        <v>128</v>
      </c>
      <c r="E35" s="15">
        <v>23</v>
      </c>
      <c r="F35" s="47"/>
      <c r="G35" s="27">
        <f t="shared" si="0"/>
        <v>0</v>
      </c>
      <c r="H35" s="28">
        <f t="shared" si="1"/>
        <v>0</v>
      </c>
      <c r="I35" s="50"/>
      <c r="J35" s="50"/>
      <c r="K35" s="47"/>
      <c r="L35" s="51"/>
      <c r="M35" s="29">
        <f t="shared" si="2"/>
        <v>0</v>
      </c>
      <c r="N35" s="29">
        <f t="shared" si="3"/>
        <v>0</v>
      </c>
    </row>
    <row r="36" spans="2:15" x14ac:dyDescent="0.35">
      <c r="B36" s="127"/>
      <c r="C36" s="44" t="s">
        <v>295</v>
      </c>
      <c r="D36" s="7" t="s">
        <v>129</v>
      </c>
      <c r="E36" s="15">
        <v>17</v>
      </c>
      <c r="F36" s="47"/>
      <c r="G36" s="27">
        <f t="shared" si="0"/>
        <v>0</v>
      </c>
      <c r="H36" s="28">
        <f t="shared" si="1"/>
        <v>0</v>
      </c>
      <c r="I36" s="50"/>
      <c r="J36" s="50"/>
      <c r="K36" s="47"/>
      <c r="L36" s="51"/>
      <c r="M36" s="29">
        <f t="shared" si="2"/>
        <v>0</v>
      </c>
      <c r="N36" s="29">
        <f t="shared" si="3"/>
        <v>0</v>
      </c>
    </row>
    <row r="37" spans="2:15" ht="15" thickBot="1" x14ac:dyDescent="0.4">
      <c r="B37" s="13" t="s">
        <v>171</v>
      </c>
      <c r="C37" s="14" t="s">
        <v>5</v>
      </c>
      <c r="D37" s="7" t="s">
        <v>172</v>
      </c>
      <c r="E37" s="15">
        <v>67</v>
      </c>
      <c r="F37" s="47"/>
      <c r="G37" s="27">
        <f>E37*F37</f>
        <v>0</v>
      </c>
      <c r="H37" s="28">
        <f t="shared" si="1"/>
        <v>0</v>
      </c>
      <c r="I37" s="50"/>
      <c r="J37" s="50"/>
      <c r="K37" s="47"/>
      <c r="L37" s="51"/>
      <c r="M37" s="29">
        <f t="shared" si="2"/>
        <v>0</v>
      </c>
      <c r="N37" s="29">
        <f t="shared" si="3"/>
        <v>0</v>
      </c>
    </row>
    <row r="38" spans="2:15" ht="30" customHeight="1" thickTop="1" thickBot="1" x14ac:dyDescent="0.4">
      <c r="B38" s="129" t="s">
        <v>319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1"/>
      <c r="N38" s="21" t="str">
        <f>IF((COUNTA(F9:F37)+COUNTA(I9:I37)+COUNTA(J9:J37)+COUNTA(K9:K37)+COUNTA(L9:L37))&lt;(ROWS(F9:F37)*5),"ERROR 1",IF((COUNTIF(F9:F37,"&lt;0")+COUNTIF(I9:I37,"&lt;0")+COUNTIF(J9:J37,"&lt;0")+COUNTIF(K9:K37,"&lt;0"))&gt;0,"ERROR 2",IF(SUM(N9:N37)&gt;N45,"ERROR 3",IF(COUNTIF(M9:M37,"=0")&gt;0,"ERROR 4",SUM(N9:N37)))))</f>
        <v>ERROR 1</v>
      </c>
    </row>
    <row r="39" spans="2:15" ht="15" thickTop="1" x14ac:dyDescent="0.35">
      <c r="B39" s="18" t="s">
        <v>65</v>
      </c>
      <c r="M39" s="128" t="str" cm="1">
        <f t="array" ref="M39">_xlfn.SWITCH(N38,"ERROR 1","ERROR 1: Please fill in all yellow cells","ERROR 2","ERROR 2: Please fill in only positive values","ERROR 3","ERROR 3: Total price is too high","ERROR 4","ERROR 4: Total price per mission cannot be €0","")</f>
        <v>ERROR 1: Please fill in all yellow cells</v>
      </c>
      <c r="N39" s="128"/>
    </row>
    <row r="41" spans="2:15" ht="15" thickBot="1" x14ac:dyDescent="0.4"/>
    <row r="42" spans="2:15" ht="15.5" thickTop="1" thickBot="1" x14ac:dyDescent="0.4">
      <c r="B42" s="168" t="s">
        <v>338</v>
      </c>
      <c r="C42" s="169"/>
      <c r="D42" s="169"/>
      <c r="E42" s="169"/>
      <c r="F42" s="170"/>
      <c r="L42" s="122" t="s">
        <v>337</v>
      </c>
      <c r="M42" s="123"/>
      <c r="N42" s="124"/>
      <c r="O42" s="20"/>
    </row>
    <row r="43" spans="2:15" ht="16" thickTop="1" x14ac:dyDescent="0.35">
      <c r="B43" s="152" t="s">
        <v>315</v>
      </c>
      <c r="C43" s="153"/>
      <c r="D43" s="89" t="s">
        <v>323</v>
      </c>
      <c r="E43" s="89" t="s">
        <v>324</v>
      </c>
      <c r="F43" s="90" t="s">
        <v>329</v>
      </c>
      <c r="L43" s="164" t="s">
        <v>320</v>
      </c>
      <c r="M43" s="165"/>
      <c r="N43" s="110">
        <v>3000000</v>
      </c>
      <c r="O43" s="109"/>
    </row>
    <row r="44" spans="2:15" ht="16" thickBot="1" x14ac:dyDescent="0.4">
      <c r="B44" s="154" t="s">
        <v>326</v>
      </c>
      <c r="C44" s="155"/>
      <c r="D44" s="91" t="s">
        <v>325</v>
      </c>
      <c r="E44" s="91" t="s">
        <v>328</v>
      </c>
      <c r="F44" s="92" t="s">
        <v>327</v>
      </c>
      <c r="L44" s="93"/>
      <c r="M44" s="96" t="s">
        <v>336</v>
      </c>
      <c r="N44" s="101" t="str">
        <f>N38</f>
        <v>ERROR 1</v>
      </c>
      <c r="O44" s="108"/>
    </row>
    <row r="45" spans="2:15" ht="16" thickTop="1" x14ac:dyDescent="0.35">
      <c r="B45" s="156"/>
      <c r="C45" s="157"/>
      <c r="D45" s="87"/>
      <c r="E45" s="87"/>
      <c r="F45" s="88"/>
      <c r="L45" s="160" t="s">
        <v>321</v>
      </c>
      <c r="M45" s="161"/>
      <c r="N45" s="101">
        <v>4200000</v>
      </c>
      <c r="O45" s="108"/>
    </row>
    <row r="46" spans="2:15" ht="15.5" x14ac:dyDescent="0.35">
      <c r="B46" s="158"/>
      <c r="C46" s="159"/>
      <c r="D46" s="83"/>
      <c r="E46" s="83"/>
      <c r="F46" s="86"/>
      <c r="L46" s="160" t="s">
        <v>322</v>
      </c>
      <c r="M46" s="161"/>
      <c r="N46" s="99" t="str">
        <f>IF(AND(B45&lt;&gt;"",D45&lt;&gt;"",F45&lt;&gt;""),"Yes","No")</f>
        <v>No</v>
      </c>
    </row>
    <row r="47" spans="2:15" ht="16" thickBot="1" x14ac:dyDescent="0.4">
      <c r="B47" s="158"/>
      <c r="C47" s="159"/>
      <c r="D47" s="83"/>
      <c r="E47" s="83"/>
      <c r="F47" s="86"/>
      <c r="I47" s="20"/>
      <c r="L47" s="162" t="s">
        <v>292</v>
      </c>
      <c r="M47" s="163"/>
      <c r="N47" s="100">
        <v>250</v>
      </c>
    </row>
    <row r="48" spans="2:15" ht="16.5" thickTop="1" thickBot="1" x14ac:dyDescent="0.4">
      <c r="B48" s="158"/>
      <c r="C48" s="159"/>
      <c r="D48" s="83"/>
      <c r="E48" s="83"/>
      <c r="F48" s="86"/>
      <c r="I48" s="20"/>
      <c r="L48" s="150" t="s">
        <v>296</v>
      </c>
      <c r="M48" s="151"/>
      <c r="N48" s="103" t="str" cm="1">
        <f t="array" ref="N48">_xlfn.SWITCH(N38,"ERROR 1","Invalid Tender","ERROR 2","Invalid Tender","ERROR 4","Invalid Tender",IF(N46="No","Invalid Tender",IF(N38&gt;N45,"Invalid Tender",IF(N38&gt;=N43,N47-(((N47*((N43-N38)/(N45-N43)))^2)/N47),IF(N38&lt;N43,N47,0)))))</f>
        <v>Invalid Tender</v>
      </c>
    </row>
    <row r="49" spans="1:15" ht="15" thickTop="1" x14ac:dyDescent="0.35">
      <c r="B49" s="158"/>
      <c r="C49" s="159"/>
      <c r="D49" s="83"/>
      <c r="E49" s="83"/>
      <c r="F49" s="86"/>
      <c r="I49" s="20"/>
    </row>
    <row r="50" spans="1:15" x14ac:dyDescent="0.35">
      <c r="B50" s="158"/>
      <c r="C50" s="159"/>
      <c r="D50" s="83"/>
      <c r="E50" s="83"/>
      <c r="F50" s="86"/>
    </row>
    <row r="51" spans="1:15" x14ac:dyDescent="0.35">
      <c r="B51" s="158"/>
      <c r="C51" s="159"/>
      <c r="D51" s="83"/>
      <c r="E51" s="83"/>
      <c r="F51" s="86"/>
    </row>
    <row r="52" spans="1:15" x14ac:dyDescent="0.35">
      <c r="B52" s="158"/>
      <c r="C52" s="159"/>
      <c r="D52" s="83"/>
      <c r="E52" s="83"/>
      <c r="F52" s="86"/>
    </row>
    <row r="53" spans="1:15" x14ac:dyDescent="0.35">
      <c r="B53" s="158"/>
      <c r="C53" s="159"/>
      <c r="D53" s="83"/>
      <c r="E53" s="83"/>
      <c r="F53" s="86"/>
    </row>
    <row r="54" spans="1:15" x14ac:dyDescent="0.35">
      <c r="B54" s="158"/>
      <c r="C54" s="159"/>
      <c r="D54" s="83"/>
      <c r="E54" s="83"/>
      <c r="F54" s="86"/>
    </row>
    <row r="55" spans="1:15" ht="15" thickBot="1" x14ac:dyDescent="0.4">
      <c r="B55" s="166"/>
      <c r="C55" s="167"/>
      <c r="D55" s="114"/>
      <c r="E55" s="114"/>
      <c r="F55" s="115"/>
    </row>
    <row r="56" spans="1:15" ht="15" thickTop="1" x14ac:dyDescent="0.35"/>
    <row r="58" spans="1:15" s="19" customFormat="1" x14ac:dyDescent="0.3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O58" s="18"/>
    </row>
    <row r="59" spans="1:15" s="19" customFormat="1" x14ac:dyDescent="0.3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O59" s="18"/>
    </row>
    <row r="61" spans="1:15" s="19" customFormat="1" x14ac:dyDescent="0.3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O61" s="18"/>
    </row>
    <row r="62" spans="1:15" s="19" customFormat="1" x14ac:dyDescent="0.3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O62" s="18"/>
    </row>
    <row r="63" spans="1:15" s="19" customFormat="1" x14ac:dyDescent="0.3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20"/>
      <c r="O63" s="18"/>
    </row>
    <row r="64" spans="1:15" x14ac:dyDescent="0.35">
      <c r="L64" s="20"/>
    </row>
    <row r="65" spans="12:12" x14ac:dyDescent="0.35">
      <c r="L65" s="20"/>
    </row>
  </sheetData>
  <sheetProtection algorithmName="SHA-512" hashValue="3+xnm62p2KFs5Z7To8+eo1NX1Ab0zkP21B2ZAMO3cysyE/sV0CnzIqIUiPriwFPygZfSoSRyjohRLA63yKwOJA==" saltValue="z1yCgA+6fzGaUUWvTyLxkg==" spinCount="100000" sheet="1" objects="1" scenarios="1"/>
  <mergeCells count="38"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L48:M48"/>
    <mergeCell ref="I7:I8"/>
    <mergeCell ref="B7:B8"/>
    <mergeCell ref="C7:C8"/>
    <mergeCell ref="D7:D8"/>
    <mergeCell ref="E7:E8"/>
    <mergeCell ref="F7:H7"/>
    <mergeCell ref="J7:J8"/>
    <mergeCell ref="K7:L7"/>
    <mergeCell ref="M7:M8"/>
    <mergeCell ref="L47:M47"/>
    <mergeCell ref="L46:M46"/>
    <mergeCell ref="B42:F42"/>
    <mergeCell ref="B43:C43"/>
    <mergeCell ref="B44:C44"/>
    <mergeCell ref="B45:C45"/>
    <mergeCell ref="L45:M45"/>
    <mergeCell ref="B9:B11"/>
    <mergeCell ref="B16:B18"/>
    <mergeCell ref="B19:B21"/>
    <mergeCell ref="B23:B25"/>
    <mergeCell ref="B35:B36"/>
    <mergeCell ref="L42:N42"/>
    <mergeCell ref="B6:N6"/>
    <mergeCell ref="N7:N8"/>
    <mergeCell ref="M39:N39"/>
    <mergeCell ref="B38:M38"/>
    <mergeCell ref="L43:M43"/>
  </mergeCells>
  <conditionalFormatting sqref="B45:D45 F45">
    <cfRule type="expression" dxfId="58" priority="5">
      <formula>ISBLANK(B45)</formula>
    </cfRule>
  </conditionalFormatting>
  <conditionalFormatting sqref="F9:F37 I9:K37">
    <cfRule type="cellIs" dxfId="57" priority="8" operator="lessThan">
      <formula>0</formula>
    </cfRule>
  </conditionalFormatting>
  <conditionalFormatting sqref="F9:F37 I9:L37">
    <cfRule type="expression" dxfId="56" priority="9">
      <formula>ISBLANK(F9)</formula>
    </cfRule>
  </conditionalFormatting>
  <conditionalFormatting sqref="M39">
    <cfRule type="containsText" dxfId="55" priority="11" operator="containsText" text="error">
      <formula>NOT(ISERROR(SEARCH("error",M39)))</formula>
    </cfRule>
  </conditionalFormatting>
  <conditionalFormatting sqref="M9:N37">
    <cfRule type="cellIs" dxfId="54" priority="1" operator="equal">
      <formula>0</formula>
    </cfRule>
  </conditionalFormatting>
  <conditionalFormatting sqref="N38">
    <cfRule type="containsText" dxfId="53" priority="10" operator="containsText" text="error">
      <formula>NOT(ISERROR(SEARCH("error",N38)))</formula>
    </cfRule>
  </conditionalFormatting>
  <conditionalFormatting sqref="N44">
    <cfRule type="containsText" dxfId="52" priority="4" operator="containsText" text="error">
      <formula>NOT(ISERROR(SEARCH("error",N44)))</formula>
    </cfRule>
  </conditionalFormatting>
  <conditionalFormatting sqref="N46">
    <cfRule type="containsText" dxfId="51" priority="2" operator="containsText" text="yes">
      <formula>NOT(ISERROR(SEARCH("yes",N46)))</formula>
    </cfRule>
    <cfRule type="containsText" dxfId="50" priority="3" operator="containsText" text="no">
      <formula>NOT(ISERROR(SEARCH("no",N46)))</formula>
    </cfRule>
  </conditionalFormatting>
  <conditionalFormatting sqref="N48">
    <cfRule type="containsText" dxfId="49" priority="7" operator="containsText" text="invalid">
      <formula>NOT(ISERROR(SEARCH("invalid",N48)))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001B-7FFE-4FA4-93CF-9CCA23D9BE7C}">
  <dimension ref="A2:O62"/>
  <sheetViews>
    <sheetView zoomScaleNormal="100" workbookViewId="0"/>
  </sheetViews>
  <sheetFormatPr defaultColWidth="8.7265625" defaultRowHeight="14.5" x14ac:dyDescent="0.35"/>
  <cols>
    <col min="1" max="1" width="8.7265625" style="18"/>
    <col min="2" max="2" width="26.81640625" style="18" customWidth="1"/>
    <col min="3" max="3" width="25.81640625" style="18" customWidth="1"/>
    <col min="4" max="4" width="19.81640625" style="18" customWidth="1"/>
    <col min="5" max="5" width="17.26953125" style="18" customWidth="1"/>
    <col min="6" max="6" width="18.54296875" style="18" customWidth="1"/>
    <col min="7" max="8" width="17.1796875" style="18" customWidth="1"/>
    <col min="9" max="9" width="20.7265625" style="18" customWidth="1"/>
    <col min="10" max="10" width="19.1796875" style="18" customWidth="1"/>
    <col min="11" max="11" width="20.54296875" style="18" customWidth="1"/>
    <col min="12" max="12" width="43.54296875" style="18" customWidth="1"/>
    <col min="13" max="13" width="20.1796875" style="19" customWidth="1"/>
    <col min="14" max="14" width="23.54296875" style="19" customWidth="1"/>
    <col min="15" max="15" width="13.453125" style="18" bestFit="1" customWidth="1"/>
    <col min="16" max="16384" width="8.7265625" style="18"/>
  </cols>
  <sheetData>
    <row r="2" spans="1:14" s="39" customFormat="1" ht="26" x14ac:dyDescent="0.6">
      <c r="A2" s="38" t="s">
        <v>113</v>
      </c>
      <c r="B2" s="38" t="s">
        <v>67</v>
      </c>
      <c r="M2" s="40"/>
      <c r="N2" s="40"/>
    </row>
    <row r="3" spans="1:14" x14ac:dyDescent="0.35">
      <c r="B3" s="20"/>
    </row>
    <row r="4" spans="1:14" x14ac:dyDescent="0.35">
      <c r="B4" s="24" t="s">
        <v>342</v>
      </c>
    </row>
    <row r="5" spans="1:14" ht="15" thickBot="1" x14ac:dyDescent="0.4">
      <c r="B5" s="20"/>
    </row>
    <row r="6" spans="1:14" ht="15.5" thickTop="1" thickBot="1" x14ac:dyDescent="0.4">
      <c r="B6" s="122" t="s">
        <v>340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4"/>
    </row>
    <row r="7" spans="1:14" ht="15" customHeight="1" thickTop="1" x14ac:dyDescent="0.35">
      <c r="B7" s="172" t="s">
        <v>3</v>
      </c>
      <c r="C7" s="173" t="s">
        <v>2</v>
      </c>
      <c r="D7" s="174" t="s">
        <v>4</v>
      </c>
      <c r="E7" s="175" t="s">
        <v>58</v>
      </c>
      <c r="F7" s="176" t="s">
        <v>311</v>
      </c>
      <c r="G7" s="177"/>
      <c r="H7" s="178"/>
      <c r="I7" s="171" t="s">
        <v>61</v>
      </c>
      <c r="J7" s="179" t="s">
        <v>62</v>
      </c>
      <c r="K7" s="180" t="s">
        <v>64</v>
      </c>
      <c r="L7" s="181"/>
      <c r="M7" s="171" t="s">
        <v>317</v>
      </c>
      <c r="N7" s="171" t="s">
        <v>318</v>
      </c>
    </row>
    <row r="8" spans="1:14" ht="29.5" thickBot="1" x14ac:dyDescent="0.4">
      <c r="B8" s="136"/>
      <c r="C8" s="138"/>
      <c r="D8" s="140"/>
      <c r="E8" s="142"/>
      <c r="F8" s="1" t="s">
        <v>312</v>
      </c>
      <c r="G8" s="2" t="s">
        <v>59</v>
      </c>
      <c r="H8" s="3" t="s">
        <v>60</v>
      </c>
      <c r="I8" s="134"/>
      <c r="J8" s="147"/>
      <c r="K8" s="4" t="s">
        <v>63</v>
      </c>
      <c r="L8" s="3" t="s">
        <v>314</v>
      </c>
      <c r="M8" s="134"/>
      <c r="N8" s="134"/>
    </row>
    <row r="9" spans="1:14" ht="15" thickTop="1" x14ac:dyDescent="0.35">
      <c r="B9" s="8" t="s">
        <v>68</v>
      </c>
      <c r="C9" s="9" t="s">
        <v>5</v>
      </c>
      <c r="D9" s="6" t="s">
        <v>87</v>
      </c>
      <c r="E9" s="10">
        <v>7</v>
      </c>
      <c r="F9" s="58"/>
      <c r="G9" s="62">
        <f>E9*F9</f>
        <v>0</v>
      </c>
      <c r="H9" s="63">
        <f>G9*12</f>
        <v>0</v>
      </c>
      <c r="I9" s="57"/>
      <c r="J9" s="57"/>
      <c r="K9" s="58"/>
      <c r="L9" s="59"/>
      <c r="M9" s="64">
        <f>SUM(H9:K9)</f>
        <v>0</v>
      </c>
      <c r="N9" s="34">
        <f>M9*10</f>
        <v>0</v>
      </c>
    </row>
    <row r="10" spans="1:14" x14ac:dyDescent="0.35">
      <c r="B10" s="125" t="s">
        <v>69</v>
      </c>
      <c r="C10" s="14" t="s">
        <v>5</v>
      </c>
      <c r="D10" s="7" t="s">
        <v>88</v>
      </c>
      <c r="E10" s="15">
        <v>20</v>
      </c>
      <c r="F10" s="60"/>
      <c r="G10" s="65">
        <f>E10*F10</f>
        <v>0</v>
      </c>
      <c r="H10" s="66">
        <f>G10*12</f>
        <v>0</v>
      </c>
      <c r="I10" s="53"/>
      <c r="J10" s="53"/>
      <c r="K10" s="60"/>
      <c r="L10" s="61"/>
      <c r="M10" s="67">
        <f>SUM(H10:K10)</f>
        <v>0</v>
      </c>
      <c r="N10" s="34">
        <f>M10*10</f>
        <v>0</v>
      </c>
    </row>
    <row r="11" spans="1:14" x14ac:dyDescent="0.35">
      <c r="B11" s="127"/>
      <c r="C11" s="14" t="s">
        <v>6</v>
      </c>
      <c r="D11" s="7" t="s">
        <v>89</v>
      </c>
      <c r="E11" s="15">
        <v>12</v>
      </c>
      <c r="F11" s="60"/>
      <c r="G11" s="65">
        <f t="shared" ref="G11:G34" si="0">E11*F11</f>
        <v>0</v>
      </c>
      <c r="H11" s="66">
        <f t="shared" ref="H11:H34" si="1">G11*12</f>
        <v>0</v>
      </c>
      <c r="I11" s="53"/>
      <c r="J11" s="53"/>
      <c r="K11" s="60"/>
      <c r="L11" s="61"/>
      <c r="M11" s="67">
        <f t="shared" ref="M11:M34" si="2">SUM(H11:K11)</f>
        <v>0</v>
      </c>
      <c r="N11" s="34">
        <f t="shared" ref="N11:N34" si="3">M11*10</f>
        <v>0</v>
      </c>
    </row>
    <row r="12" spans="1:14" x14ac:dyDescent="0.35">
      <c r="B12" s="13" t="s">
        <v>70</v>
      </c>
      <c r="C12" s="14" t="s">
        <v>5</v>
      </c>
      <c r="D12" s="7" t="s">
        <v>90</v>
      </c>
      <c r="E12" s="15">
        <v>36</v>
      </c>
      <c r="F12" s="60"/>
      <c r="G12" s="65">
        <f t="shared" si="0"/>
        <v>0</v>
      </c>
      <c r="H12" s="66">
        <f t="shared" si="1"/>
        <v>0</v>
      </c>
      <c r="I12" s="52"/>
      <c r="J12" s="53"/>
      <c r="K12" s="60"/>
      <c r="L12" s="61"/>
      <c r="M12" s="67">
        <f t="shared" si="2"/>
        <v>0</v>
      </c>
      <c r="N12" s="34">
        <f t="shared" si="3"/>
        <v>0</v>
      </c>
    </row>
    <row r="13" spans="1:14" x14ac:dyDescent="0.35">
      <c r="B13" s="125" t="s">
        <v>71</v>
      </c>
      <c r="C13" s="14" t="s">
        <v>5</v>
      </c>
      <c r="D13" s="7" t="s">
        <v>91</v>
      </c>
      <c r="E13" s="15">
        <v>12</v>
      </c>
      <c r="F13" s="60"/>
      <c r="G13" s="65">
        <f t="shared" si="0"/>
        <v>0</v>
      </c>
      <c r="H13" s="66">
        <f t="shared" si="1"/>
        <v>0</v>
      </c>
      <c r="I13" s="52"/>
      <c r="J13" s="53"/>
      <c r="K13" s="60"/>
      <c r="L13" s="61"/>
      <c r="M13" s="67">
        <f t="shared" si="2"/>
        <v>0</v>
      </c>
      <c r="N13" s="34">
        <f t="shared" si="3"/>
        <v>0</v>
      </c>
    </row>
    <row r="14" spans="1:14" x14ac:dyDescent="0.35">
      <c r="B14" s="126"/>
      <c r="C14" s="14" t="s">
        <v>6</v>
      </c>
      <c r="D14" s="7" t="s">
        <v>92</v>
      </c>
      <c r="E14" s="15">
        <v>2</v>
      </c>
      <c r="F14" s="60"/>
      <c r="G14" s="65">
        <f t="shared" si="0"/>
        <v>0</v>
      </c>
      <c r="H14" s="66">
        <f t="shared" si="1"/>
        <v>0</v>
      </c>
      <c r="I14" s="52"/>
      <c r="J14" s="53"/>
      <c r="K14" s="60"/>
      <c r="L14" s="61"/>
      <c r="M14" s="67">
        <f t="shared" si="2"/>
        <v>0</v>
      </c>
      <c r="N14" s="34">
        <f t="shared" si="3"/>
        <v>0</v>
      </c>
    </row>
    <row r="15" spans="1:14" x14ac:dyDescent="0.35">
      <c r="B15" s="127"/>
      <c r="C15" s="14" t="s">
        <v>6</v>
      </c>
      <c r="D15" s="7" t="s">
        <v>93</v>
      </c>
      <c r="E15" s="15">
        <v>6</v>
      </c>
      <c r="F15" s="60"/>
      <c r="G15" s="65">
        <f t="shared" si="0"/>
        <v>0</v>
      </c>
      <c r="H15" s="66">
        <f t="shared" si="1"/>
        <v>0</v>
      </c>
      <c r="I15" s="52"/>
      <c r="J15" s="53"/>
      <c r="K15" s="60"/>
      <c r="L15" s="61"/>
      <c r="M15" s="67">
        <f t="shared" si="2"/>
        <v>0</v>
      </c>
      <c r="N15" s="34">
        <f t="shared" si="3"/>
        <v>0</v>
      </c>
    </row>
    <row r="16" spans="1:14" x14ac:dyDescent="0.35">
      <c r="B16" s="13" t="s">
        <v>72</v>
      </c>
      <c r="C16" s="14" t="s">
        <v>6</v>
      </c>
      <c r="D16" s="7" t="s">
        <v>94</v>
      </c>
      <c r="E16" s="15">
        <v>15</v>
      </c>
      <c r="F16" s="60"/>
      <c r="G16" s="65">
        <f t="shared" si="0"/>
        <v>0</v>
      </c>
      <c r="H16" s="66">
        <f t="shared" si="1"/>
        <v>0</v>
      </c>
      <c r="I16" s="53"/>
      <c r="J16" s="53"/>
      <c r="K16" s="60"/>
      <c r="L16" s="61"/>
      <c r="M16" s="67">
        <f t="shared" si="2"/>
        <v>0</v>
      </c>
      <c r="N16" s="34">
        <f t="shared" si="3"/>
        <v>0</v>
      </c>
    </row>
    <row r="17" spans="2:14" x14ac:dyDescent="0.35">
      <c r="B17" s="125" t="s">
        <v>73</v>
      </c>
      <c r="C17" s="14" t="s">
        <v>5</v>
      </c>
      <c r="D17" s="7" t="s">
        <v>95</v>
      </c>
      <c r="E17" s="15">
        <v>101</v>
      </c>
      <c r="F17" s="60"/>
      <c r="G17" s="65">
        <f t="shared" si="0"/>
        <v>0</v>
      </c>
      <c r="H17" s="66">
        <f t="shared" si="1"/>
        <v>0</v>
      </c>
      <c r="I17" s="53"/>
      <c r="J17" s="53"/>
      <c r="K17" s="60"/>
      <c r="L17" s="61"/>
      <c r="M17" s="67">
        <f t="shared" si="2"/>
        <v>0</v>
      </c>
      <c r="N17" s="34">
        <f t="shared" si="3"/>
        <v>0</v>
      </c>
    </row>
    <row r="18" spans="2:14" x14ac:dyDescent="0.35">
      <c r="B18" s="126"/>
      <c r="C18" s="14" t="s">
        <v>6</v>
      </c>
      <c r="D18" s="7" t="s">
        <v>96</v>
      </c>
      <c r="E18" s="15">
        <v>26</v>
      </c>
      <c r="F18" s="60"/>
      <c r="G18" s="65">
        <f t="shared" si="0"/>
        <v>0</v>
      </c>
      <c r="H18" s="66">
        <f t="shared" si="1"/>
        <v>0</v>
      </c>
      <c r="I18" s="53"/>
      <c r="J18" s="53"/>
      <c r="K18" s="60"/>
      <c r="L18" s="61"/>
      <c r="M18" s="67">
        <f t="shared" si="2"/>
        <v>0</v>
      </c>
      <c r="N18" s="34">
        <f t="shared" si="3"/>
        <v>0</v>
      </c>
    </row>
    <row r="19" spans="2:14" x14ac:dyDescent="0.35">
      <c r="B19" s="127"/>
      <c r="C19" s="14" t="s">
        <v>6</v>
      </c>
      <c r="D19" s="7" t="s">
        <v>97</v>
      </c>
      <c r="E19" s="15">
        <v>11</v>
      </c>
      <c r="F19" s="60"/>
      <c r="G19" s="65">
        <f t="shared" si="0"/>
        <v>0</v>
      </c>
      <c r="H19" s="66">
        <f t="shared" si="1"/>
        <v>0</v>
      </c>
      <c r="I19" s="53"/>
      <c r="J19" s="53"/>
      <c r="K19" s="60"/>
      <c r="L19" s="61"/>
      <c r="M19" s="67">
        <f t="shared" si="2"/>
        <v>0</v>
      </c>
      <c r="N19" s="34">
        <f t="shared" si="3"/>
        <v>0</v>
      </c>
    </row>
    <row r="20" spans="2:14" x14ac:dyDescent="0.35">
      <c r="B20" s="13" t="s">
        <v>74</v>
      </c>
      <c r="C20" s="14" t="s">
        <v>5</v>
      </c>
      <c r="D20" s="7" t="s">
        <v>98</v>
      </c>
      <c r="E20" s="15">
        <v>101</v>
      </c>
      <c r="F20" s="60"/>
      <c r="G20" s="65">
        <f t="shared" si="0"/>
        <v>0</v>
      </c>
      <c r="H20" s="66">
        <f t="shared" si="1"/>
        <v>0</v>
      </c>
      <c r="I20" s="53"/>
      <c r="J20" s="53"/>
      <c r="K20" s="60"/>
      <c r="L20" s="61"/>
      <c r="M20" s="67">
        <f t="shared" si="2"/>
        <v>0</v>
      </c>
      <c r="N20" s="34">
        <f t="shared" si="3"/>
        <v>0</v>
      </c>
    </row>
    <row r="21" spans="2:14" x14ac:dyDescent="0.35">
      <c r="B21" s="125" t="s">
        <v>75</v>
      </c>
      <c r="C21" s="14" t="s">
        <v>5</v>
      </c>
      <c r="D21" s="7" t="s">
        <v>110</v>
      </c>
      <c r="E21" s="15">
        <v>53</v>
      </c>
      <c r="F21" s="60"/>
      <c r="G21" s="65">
        <f t="shared" si="0"/>
        <v>0</v>
      </c>
      <c r="H21" s="66">
        <f t="shared" si="1"/>
        <v>0</v>
      </c>
      <c r="I21" s="53"/>
      <c r="J21" s="53"/>
      <c r="K21" s="60"/>
      <c r="L21" s="61"/>
      <c r="M21" s="67">
        <f t="shared" si="2"/>
        <v>0</v>
      </c>
      <c r="N21" s="34">
        <f t="shared" si="3"/>
        <v>0</v>
      </c>
    </row>
    <row r="22" spans="2:14" x14ac:dyDescent="0.35">
      <c r="B22" s="127"/>
      <c r="C22" s="14" t="s">
        <v>6</v>
      </c>
      <c r="D22" s="7" t="s">
        <v>111</v>
      </c>
      <c r="E22" s="15">
        <v>6</v>
      </c>
      <c r="F22" s="60"/>
      <c r="G22" s="65">
        <f t="shared" si="0"/>
        <v>0</v>
      </c>
      <c r="H22" s="66">
        <f t="shared" si="1"/>
        <v>0</v>
      </c>
      <c r="I22" s="53"/>
      <c r="J22" s="53"/>
      <c r="K22" s="60"/>
      <c r="L22" s="61"/>
      <c r="M22" s="67">
        <f t="shared" si="2"/>
        <v>0</v>
      </c>
      <c r="N22" s="34">
        <f t="shared" si="3"/>
        <v>0</v>
      </c>
    </row>
    <row r="23" spans="2:14" x14ac:dyDescent="0.35">
      <c r="B23" s="13" t="s">
        <v>76</v>
      </c>
      <c r="C23" s="14" t="s">
        <v>5</v>
      </c>
      <c r="D23" s="7" t="s">
        <v>99</v>
      </c>
      <c r="E23" s="15">
        <v>18</v>
      </c>
      <c r="F23" s="60"/>
      <c r="G23" s="65">
        <f t="shared" si="0"/>
        <v>0</v>
      </c>
      <c r="H23" s="66">
        <f t="shared" si="1"/>
        <v>0</v>
      </c>
      <c r="I23" s="53"/>
      <c r="J23" s="53"/>
      <c r="K23" s="60"/>
      <c r="L23" s="61"/>
      <c r="M23" s="67">
        <f t="shared" si="2"/>
        <v>0</v>
      </c>
      <c r="N23" s="34">
        <f t="shared" si="3"/>
        <v>0</v>
      </c>
    </row>
    <row r="24" spans="2:14" x14ac:dyDescent="0.35">
      <c r="B24" s="22" t="s">
        <v>77</v>
      </c>
      <c r="C24" s="14" t="s">
        <v>5</v>
      </c>
      <c r="D24" s="7" t="s">
        <v>100</v>
      </c>
      <c r="E24" s="15">
        <v>6</v>
      </c>
      <c r="F24" s="60"/>
      <c r="G24" s="65">
        <f t="shared" si="0"/>
        <v>0</v>
      </c>
      <c r="H24" s="66">
        <f t="shared" si="1"/>
        <v>0</v>
      </c>
      <c r="I24" s="53"/>
      <c r="J24" s="53"/>
      <c r="K24" s="60"/>
      <c r="L24" s="61"/>
      <c r="M24" s="67">
        <f t="shared" si="2"/>
        <v>0</v>
      </c>
      <c r="N24" s="34">
        <f t="shared" si="3"/>
        <v>0</v>
      </c>
    </row>
    <row r="25" spans="2:14" x14ac:dyDescent="0.35">
      <c r="B25" s="23" t="s">
        <v>78</v>
      </c>
      <c r="C25" s="14" t="s">
        <v>5</v>
      </c>
      <c r="D25" s="7" t="s">
        <v>101</v>
      </c>
      <c r="E25" s="15">
        <v>13</v>
      </c>
      <c r="F25" s="60"/>
      <c r="G25" s="65">
        <f t="shared" si="0"/>
        <v>0</v>
      </c>
      <c r="H25" s="66">
        <f t="shared" si="1"/>
        <v>0</v>
      </c>
      <c r="I25" s="53"/>
      <c r="J25" s="53"/>
      <c r="K25" s="60"/>
      <c r="L25" s="61"/>
      <c r="M25" s="67">
        <f t="shared" si="2"/>
        <v>0</v>
      </c>
      <c r="N25" s="34">
        <f t="shared" si="3"/>
        <v>0</v>
      </c>
    </row>
    <row r="26" spans="2:14" x14ac:dyDescent="0.35">
      <c r="B26" s="13" t="s">
        <v>79</v>
      </c>
      <c r="C26" s="14" t="s">
        <v>5</v>
      </c>
      <c r="D26" s="7" t="s">
        <v>102</v>
      </c>
      <c r="E26" s="15">
        <v>36</v>
      </c>
      <c r="F26" s="60"/>
      <c r="G26" s="65">
        <f t="shared" si="0"/>
        <v>0</v>
      </c>
      <c r="H26" s="66">
        <f t="shared" si="1"/>
        <v>0</v>
      </c>
      <c r="I26" s="53"/>
      <c r="J26" s="53"/>
      <c r="K26" s="60"/>
      <c r="L26" s="61"/>
      <c r="M26" s="67">
        <f t="shared" si="2"/>
        <v>0</v>
      </c>
      <c r="N26" s="34">
        <f t="shared" si="3"/>
        <v>0</v>
      </c>
    </row>
    <row r="27" spans="2:14" x14ac:dyDescent="0.35">
      <c r="B27" s="13" t="s">
        <v>80</v>
      </c>
      <c r="C27" s="14" t="s">
        <v>5</v>
      </c>
      <c r="D27" s="7" t="s">
        <v>103</v>
      </c>
      <c r="E27" s="15">
        <v>27</v>
      </c>
      <c r="F27" s="60"/>
      <c r="G27" s="65">
        <f t="shared" si="0"/>
        <v>0</v>
      </c>
      <c r="H27" s="66">
        <f t="shared" si="1"/>
        <v>0</v>
      </c>
      <c r="I27" s="53"/>
      <c r="J27" s="53"/>
      <c r="K27" s="60"/>
      <c r="L27" s="61"/>
      <c r="M27" s="67">
        <f t="shared" si="2"/>
        <v>0</v>
      </c>
      <c r="N27" s="34">
        <f t="shared" si="3"/>
        <v>0</v>
      </c>
    </row>
    <row r="28" spans="2:14" x14ac:dyDescent="0.35">
      <c r="B28" s="13" t="s">
        <v>81</v>
      </c>
      <c r="C28" s="14" t="s">
        <v>5</v>
      </c>
      <c r="D28" s="7" t="s">
        <v>104</v>
      </c>
      <c r="E28" s="15">
        <v>23</v>
      </c>
      <c r="F28" s="60"/>
      <c r="G28" s="65">
        <f t="shared" si="0"/>
        <v>0</v>
      </c>
      <c r="H28" s="66">
        <f t="shared" si="1"/>
        <v>0</v>
      </c>
      <c r="I28" s="53"/>
      <c r="J28" s="53"/>
      <c r="K28" s="60"/>
      <c r="L28" s="61"/>
      <c r="M28" s="67">
        <f t="shared" si="2"/>
        <v>0</v>
      </c>
      <c r="N28" s="34">
        <f t="shared" si="3"/>
        <v>0</v>
      </c>
    </row>
    <row r="29" spans="2:14" x14ac:dyDescent="0.35">
      <c r="B29" s="13" t="s">
        <v>82</v>
      </c>
      <c r="C29" s="14" t="s">
        <v>5</v>
      </c>
      <c r="D29" s="7" t="s">
        <v>105</v>
      </c>
      <c r="E29" s="15">
        <v>28</v>
      </c>
      <c r="F29" s="60"/>
      <c r="G29" s="65">
        <f t="shared" si="0"/>
        <v>0</v>
      </c>
      <c r="H29" s="66">
        <f t="shared" si="1"/>
        <v>0</v>
      </c>
      <c r="I29" s="53"/>
      <c r="J29" s="53"/>
      <c r="K29" s="60"/>
      <c r="L29" s="61"/>
      <c r="M29" s="67">
        <f t="shared" si="2"/>
        <v>0</v>
      </c>
      <c r="N29" s="34">
        <f t="shared" si="3"/>
        <v>0</v>
      </c>
    </row>
    <row r="30" spans="2:14" x14ac:dyDescent="0.35">
      <c r="B30" s="13" t="s">
        <v>83</v>
      </c>
      <c r="C30" s="14" t="s">
        <v>5</v>
      </c>
      <c r="D30" s="7" t="s">
        <v>106</v>
      </c>
      <c r="E30" s="15">
        <v>12</v>
      </c>
      <c r="F30" s="60"/>
      <c r="G30" s="65">
        <f t="shared" si="0"/>
        <v>0</v>
      </c>
      <c r="H30" s="66">
        <f t="shared" si="1"/>
        <v>0</v>
      </c>
      <c r="I30" s="53"/>
      <c r="J30" s="53"/>
      <c r="K30" s="60"/>
      <c r="L30" s="61"/>
      <c r="M30" s="67">
        <f t="shared" si="2"/>
        <v>0</v>
      </c>
      <c r="N30" s="34">
        <f t="shared" si="3"/>
        <v>0</v>
      </c>
    </row>
    <row r="31" spans="2:14" x14ac:dyDescent="0.35">
      <c r="B31" s="13" t="s">
        <v>84</v>
      </c>
      <c r="C31" s="14" t="s">
        <v>5</v>
      </c>
      <c r="D31" s="7" t="s">
        <v>107</v>
      </c>
      <c r="E31" s="15">
        <v>48</v>
      </c>
      <c r="F31" s="60"/>
      <c r="G31" s="65">
        <f t="shared" si="0"/>
        <v>0</v>
      </c>
      <c r="H31" s="66">
        <f t="shared" si="1"/>
        <v>0</v>
      </c>
      <c r="I31" s="53"/>
      <c r="J31" s="53"/>
      <c r="K31" s="60"/>
      <c r="L31" s="61"/>
      <c r="M31" s="67">
        <f t="shared" si="2"/>
        <v>0</v>
      </c>
      <c r="N31" s="34">
        <f t="shared" si="3"/>
        <v>0</v>
      </c>
    </row>
    <row r="32" spans="2:14" x14ac:dyDescent="0.35">
      <c r="B32" s="125" t="s">
        <v>85</v>
      </c>
      <c r="C32" s="14" t="s">
        <v>5</v>
      </c>
      <c r="D32" s="7" t="s">
        <v>108</v>
      </c>
      <c r="E32" s="15">
        <v>20</v>
      </c>
      <c r="F32" s="60"/>
      <c r="G32" s="65">
        <f t="shared" si="0"/>
        <v>0</v>
      </c>
      <c r="H32" s="66">
        <f t="shared" si="1"/>
        <v>0</v>
      </c>
      <c r="I32" s="53"/>
      <c r="J32" s="53"/>
      <c r="K32" s="60"/>
      <c r="L32" s="61"/>
      <c r="M32" s="67">
        <f t="shared" si="2"/>
        <v>0</v>
      </c>
      <c r="N32" s="34">
        <f t="shared" si="3"/>
        <v>0</v>
      </c>
    </row>
    <row r="33" spans="2:15" x14ac:dyDescent="0.35">
      <c r="B33" s="127"/>
      <c r="C33" s="14" t="s">
        <v>6</v>
      </c>
      <c r="D33" s="7" t="s">
        <v>134</v>
      </c>
      <c r="E33" s="15">
        <v>11</v>
      </c>
      <c r="F33" s="60"/>
      <c r="G33" s="65">
        <f t="shared" si="0"/>
        <v>0</v>
      </c>
      <c r="H33" s="66">
        <f t="shared" si="1"/>
        <v>0</v>
      </c>
      <c r="I33" s="53"/>
      <c r="J33" s="53"/>
      <c r="K33" s="60"/>
      <c r="L33" s="61"/>
      <c r="M33" s="67">
        <f t="shared" si="2"/>
        <v>0</v>
      </c>
      <c r="N33" s="34">
        <f t="shared" si="3"/>
        <v>0</v>
      </c>
    </row>
    <row r="34" spans="2:15" ht="15" thickBot="1" x14ac:dyDescent="0.4">
      <c r="B34" s="13" t="s">
        <v>86</v>
      </c>
      <c r="C34" s="14" t="s">
        <v>112</v>
      </c>
      <c r="D34" s="7" t="s">
        <v>109</v>
      </c>
      <c r="E34" s="15">
        <v>15</v>
      </c>
      <c r="F34" s="60"/>
      <c r="G34" s="65">
        <f t="shared" si="0"/>
        <v>0</v>
      </c>
      <c r="H34" s="66">
        <f t="shared" si="1"/>
        <v>0</v>
      </c>
      <c r="I34" s="53"/>
      <c r="J34" s="53"/>
      <c r="K34" s="60"/>
      <c r="L34" s="61"/>
      <c r="M34" s="67">
        <f t="shared" si="2"/>
        <v>0</v>
      </c>
      <c r="N34" s="34">
        <f t="shared" si="3"/>
        <v>0</v>
      </c>
    </row>
    <row r="35" spans="2:15" ht="30" customHeight="1" thickTop="1" thickBot="1" x14ac:dyDescent="0.4">
      <c r="B35" s="129" t="s">
        <v>319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1"/>
      <c r="N35" s="21" t="str">
        <f>IF((COUNTA(F9:F34)+COUNTA(I9:I34)+COUNTA(J9:J34)+COUNTA(K9:K34)+COUNTA(L9:L34))&lt;(ROWS(F9:F34)*5),"ERROR 1",IF((COUNTIF(F9:F34,"&lt;0")+COUNTIF(I9:I34,"&lt;0")+COUNTIF(J9:J34,"&lt;0")+COUNTIF(K9:K34,"&lt;0"))&gt;0,"ERROR 2",IF(SUM(N9:N34)&gt;N42,"ERROR 3",IF(COUNTIF(M9:M34,"=0")&gt;0,"ERROR 4",SUM(N9:N34)))))</f>
        <v>ERROR 1</v>
      </c>
    </row>
    <row r="36" spans="2:15" ht="15" thickTop="1" x14ac:dyDescent="0.35">
      <c r="B36" s="18" t="s">
        <v>65</v>
      </c>
      <c r="M36" s="128" t="str" cm="1">
        <f t="array" ref="M36">_xlfn.SWITCH(N35,"ERROR 1","ERROR 1: Please fill in all yellow cells","ERROR 2","ERROR 2: Please fill in only positive values","ERROR 3","ERROR 3: Total price is too high","ERROR 4","ERROR 4: Total price per mission cannot be €0","")</f>
        <v>ERROR 1: Please fill in all yellow cells</v>
      </c>
      <c r="N36" s="128"/>
    </row>
    <row r="38" spans="2:15" ht="15" thickBot="1" x14ac:dyDescent="0.4"/>
    <row r="39" spans="2:15" ht="15.5" thickTop="1" thickBot="1" x14ac:dyDescent="0.4">
      <c r="B39" s="168" t="s">
        <v>338</v>
      </c>
      <c r="C39" s="169"/>
      <c r="D39" s="169"/>
      <c r="E39" s="169"/>
      <c r="F39" s="170"/>
      <c r="L39" s="122" t="s">
        <v>337</v>
      </c>
      <c r="M39" s="123"/>
      <c r="N39" s="124"/>
      <c r="O39" s="20"/>
    </row>
    <row r="40" spans="2:15" ht="16" thickTop="1" x14ac:dyDescent="0.35">
      <c r="B40" s="152" t="s">
        <v>315</v>
      </c>
      <c r="C40" s="153"/>
      <c r="D40" s="89" t="s">
        <v>323</v>
      </c>
      <c r="E40" s="89" t="s">
        <v>324</v>
      </c>
      <c r="F40" s="90" t="s">
        <v>329</v>
      </c>
      <c r="L40" s="164" t="s">
        <v>320</v>
      </c>
      <c r="M40" s="165"/>
      <c r="N40" s="110">
        <v>3300000</v>
      </c>
      <c r="O40" s="109"/>
    </row>
    <row r="41" spans="2:15" ht="16" thickBot="1" x14ac:dyDescent="0.4">
      <c r="B41" s="154" t="s">
        <v>326</v>
      </c>
      <c r="C41" s="155"/>
      <c r="D41" s="91" t="s">
        <v>325</v>
      </c>
      <c r="E41" s="91" t="s">
        <v>328</v>
      </c>
      <c r="F41" s="92" t="s">
        <v>327</v>
      </c>
      <c r="L41" s="93"/>
      <c r="M41" s="96" t="s">
        <v>336</v>
      </c>
      <c r="N41" s="101" t="str">
        <f>N35</f>
        <v>ERROR 1</v>
      </c>
      <c r="O41" s="108"/>
    </row>
    <row r="42" spans="2:15" ht="16" thickTop="1" x14ac:dyDescent="0.35">
      <c r="B42" s="156"/>
      <c r="C42" s="157"/>
      <c r="D42" s="87"/>
      <c r="E42" s="87"/>
      <c r="F42" s="88"/>
      <c r="L42" s="160" t="s">
        <v>321</v>
      </c>
      <c r="M42" s="161"/>
      <c r="N42" s="101">
        <v>4600000</v>
      </c>
      <c r="O42" s="109"/>
    </row>
    <row r="43" spans="2:15" ht="15.5" x14ac:dyDescent="0.35">
      <c r="B43" s="158"/>
      <c r="C43" s="159"/>
      <c r="D43" s="83"/>
      <c r="E43" s="83"/>
      <c r="F43" s="86"/>
      <c r="L43" s="160" t="s">
        <v>322</v>
      </c>
      <c r="M43" s="161"/>
      <c r="N43" s="99" t="str">
        <f>IF(AND(B42&lt;&gt;"",D42&lt;&gt;"",F42&lt;&gt;""),"Yes","No")</f>
        <v>No</v>
      </c>
    </row>
    <row r="44" spans="2:15" ht="16" thickBot="1" x14ac:dyDescent="0.4">
      <c r="B44" s="158"/>
      <c r="C44" s="159"/>
      <c r="D44" s="83"/>
      <c r="E44" s="83"/>
      <c r="F44" s="86"/>
      <c r="I44" s="20"/>
      <c r="L44" s="162" t="s">
        <v>292</v>
      </c>
      <c r="M44" s="163"/>
      <c r="N44" s="102">
        <v>250</v>
      </c>
    </row>
    <row r="45" spans="2:15" ht="16.5" thickTop="1" thickBot="1" x14ac:dyDescent="0.4">
      <c r="B45" s="158"/>
      <c r="C45" s="159"/>
      <c r="D45" s="83"/>
      <c r="E45" s="83"/>
      <c r="F45" s="86"/>
      <c r="I45" s="20"/>
      <c r="L45" s="150" t="s">
        <v>296</v>
      </c>
      <c r="M45" s="151"/>
      <c r="N45" s="41" t="str" cm="1">
        <f t="array" ref="N45">_xlfn.SWITCH(N35,"ERROR 1","Invalid Tender","ERROR 2","Invalid Tender","ERROR 4","Invalid Tender",IF(N43="No","Invalid Tender",IF(N35&gt;N42,"Invalid Tender",IF(N35&gt;=N40,N44-(((N44*((N40-N35)/(N42-N40)))^2)/N44),IF(N35&lt;N40,N44,0)))))</f>
        <v>Invalid Tender</v>
      </c>
    </row>
    <row r="46" spans="2:15" ht="15" thickTop="1" x14ac:dyDescent="0.35">
      <c r="B46" s="158"/>
      <c r="C46" s="159"/>
      <c r="D46" s="83"/>
      <c r="E46" s="83"/>
      <c r="F46" s="86"/>
      <c r="I46" s="20"/>
    </row>
    <row r="47" spans="2:15" x14ac:dyDescent="0.35">
      <c r="B47" s="158"/>
      <c r="C47" s="159"/>
      <c r="D47" s="83"/>
      <c r="E47" s="83"/>
      <c r="F47" s="86"/>
    </row>
    <row r="48" spans="2:15" x14ac:dyDescent="0.35">
      <c r="B48" s="158"/>
      <c r="C48" s="159"/>
      <c r="D48" s="83"/>
      <c r="E48" s="83"/>
      <c r="F48" s="86"/>
    </row>
    <row r="49" spans="1:15" x14ac:dyDescent="0.35">
      <c r="B49" s="158"/>
      <c r="C49" s="159"/>
      <c r="D49" s="83"/>
      <c r="E49" s="83"/>
      <c r="F49" s="86"/>
    </row>
    <row r="50" spans="1:15" x14ac:dyDescent="0.35">
      <c r="B50" s="158"/>
      <c r="C50" s="159"/>
      <c r="D50" s="83"/>
      <c r="E50" s="83"/>
      <c r="F50" s="86"/>
    </row>
    <row r="51" spans="1:15" x14ac:dyDescent="0.35">
      <c r="B51" s="158"/>
      <c r="C51" s="159"/>
      <c r="D51" s="83"/>
      <c r="E51" s="83"/>
      <c r="F51" s="86"/>
    </row>
    <row r="52" spans="1:15" ht="15" thickBot="1" x14ac:dyDescent="0.4">
      <c r="B52" s="166"/>
      <c r="C52" s="167"/>
      <c r="D52" s="114"/>
      <c r="E52" s="114"/>
      <c r="F52" s="115"/>
    </row>
    <row r="53" spans="1:15" ht="15" thickTop="1" x14ac:dyDescent="0.35"/>
    <row r="55" spans="1:15" s="19" customFormat="1" x14ac:dyDescent="0.3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O55" s="18"/>
    </row>
    <row r="56" spans="1:15" s="19" customFormat="1" x14ac:dyDescent="0.3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O56" s="18"/>
    </row>
    <row r="58" spans="1:15" s="19" customFormat="1" x14ac:dyDescent="0.3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O58" s="18"/>
    </row>
    <row r="59" spans="1:15" s="19" customFormat="1" x14ac:dyDescent="0.3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O59" s="18"/>
    </row>
    <row r="60" spans="1:15" s="19" customFormat="1" x14ac:dyDescent="0.3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20"/>
      <c r="O60" s="18"/>
    </row>
    <row r="61" spans="1:15" x14ac:dyDescent="0.35">
      <c r="L61" s="20"/>
    </row>
    <row r="62" spans="1:15" x14ac:dyDescent="0.35">
      <c r="L62" s="20"/>
    </row>
  </sheetData>
  <sheetProtection algorithmName="SHA-512" hashValue="v5M9xrayfIpU/FALG+o/w8Vrmc1YRkfiand+OwarCs/l+Pw4FD68u889SJELoPUZ4s31TlaoN9cCiLidlSVxrg==" saltValue="MaCHtfnapNZTkeqwqmITbg==" spinCount="100000" sheet="1" objects="1" scenarios="1"/>
  <mergeCells count="38"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L45:M45"/>
    <mergeCell ref="I7:I8"/>
    <mergeCell ref="B7:B8"/>
    <mergeCell ref="C7:C8"/>
    <mergeCell ref="D7:D8"/>
    <mergeCell ref="E7:E8"/>
    <mergeCell ref="F7:H7"/>
    <mergeCell ref="J7:J8"/>
    <mergeCell ref="K7:L7"/>
    <mergeCell ref="M7:M8"/>
    <mergeCell ref="L44:M44"/>
    <mergeCell ref="L43:M43"/>
    <mergeCell ref="B39:F39"/>
    <mergeCell ref="B40:C40"/>
    <mergeCell ref="B41:C41"/>
    <mergeCell ref="B42:C42"/>
    <mergeCell ref="L42:M42"/>
    <mergeCell ref="B10:B11"/>
    <mergeCell ref="B13:B15"/>
    <mergeCell ref="B17:B19"/>
    <mergeCell ref="B21:B22"/>
    <mergeCell ref="B32:B33"/>
    <mergeCell ref="L39:N39"/>
    <mergeCell ref="B6:N6"/>
    <mergeCell ref="N7:N8"/>
    <mergeCell ref="M36:N36"/>
    <mergeCell ref="B35:M35"/>
    <mergeCell ref="L40:M40"/>
  </mergeCells>
  <conditionalFormatting sqref="B42:D42 F42">
    <cfRule type="expression" dxfId="48" priority="5">
      <formula>ISBLANK(B42)</formula>
    </cfRule>
  </conditionalFormatting>
  <conditionalFormatting sqref="F9:F34 I9:K34">
    <cfRule type="cellIs" dxfId="47" priority="8" operator="lessThan">
      <formula>0</formula>
    </cfRule>
  </conditionalFormatting>
  <conditionalFormatting sqref="F9:F34 I9:L34">
    <cfRule type="expression" dxfId="46" priority="9">
      <formula>ISBLANK(F9)</formula>
    </cfRule>
  </conditionalFormatting>
  <conditionalFormatting sqref="M36">
    <cfRule type="containsText" dxfId="45" priority="11" operator="containsText" text="error">
      <formula>NOT(ISERROR(SEARCH("error",M36)))</formula>
    </cfRule>
  </conditionalFormatting>
  <conditionalFormatting sqref="M9:N34">
    <cfRule type="cellIs" dxfId="44" priority="1" operator="equal">
      <formula>0</formula>
    </cfRule>
  </conditionalFormatting>
  <conditionalFormatting sqref="N35">
    <cfRule type="containsText" dxfId="43" priority="10" operator="containsText" text="error">
      <formula>NOT(ISERROR(SEARCH("error",N35)))</formula>
    </cfRule>
  </conditionalFormatting>
  <conditionalFormatting sqref="N41">
    <cfRule type="containsText" dxfId="42" priority="4" operator="containsText" text="error">
      <formula>NOT(ISERROR(SEARCH("error",N41)))</formula>
    </cfRule>
  </conditionalFormatting>
  <conditionalFormatting sqref="N43">
    <cfRule type="containsText" dxfId="41" priority="2" operator="containsText" text="yes">
      <formula>NOT(ISERROR(SEARCH("yes",N43)))</formula>
    </cfRule>
    <cfRule type="containsText" dxfId="40" priority="3" operator="containsText" text="no">
      <formula>NOT(ISERROR(SEARCH("no",N43)))</formula>
    </cfRule>
  </conditionalFormatting>
  <conditionalFormatting sqref="N45">
    <cfRule type="containsText" dxfId="39" priority="7" operator="containsText" text="invalid">
      <formula>NOT(ISERROR(SEARCH("invalid",N45)))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BD61-F35E-471C-8A56-61151CF2912E}">
  <dimension ref="A2:O55"/>
  <sheetViews>
    <sheetView zoomScaleNormal="100" workbookViewId="0"/>
  </sheetViews>
  <sheetFormatPr defaultColWidth="8.7265625" defaultRowHeight="14.5" x14ac:dyDescent="0.35"/>
  <cols>
    <col min="1" max="1" width="8.7265625" style="18"/>
    <col min="2" max="2" width="28.453125" style="18" customWidth="1"/>
    <col min="3" max="3" width="24.81640625" style="18" customWidth="1"/>
    <col min="4" max="4" width="19.453125" style="18" customWidth="1"/>
    <col min="5" max="5" width="17.26953125" style="18" customWidth="1"/>
    <col min="6" max="6" width="18.54296875" style="18" customWidth="1"/>
    <col min="7" max="8" width="17.1796875" style="18" customWidth="1"/>
    <col min="9" max="9" width="20.7265625" style="18" customWidth="1"/>
    <col min="10" max="10" width="19.1796875" style="18" customWidth="1"/>
    <col min="11" max="11" width="20.54296875" style="18" customWidth="1"/>
    <col min="12" max="12" width="43.54296875" style="18" customWidth="1"/>
    <col min="13" max="13" width="20.1796875" style="19" customWidth="1"/>
    <col min="14" max="14" width="23.54296875" style="19" customWidth="1"/>
    <col min="15" max="15" width="12.81640625" style="18" bestFit="1" customWidth="1"/>
    <col min="16" max="16384" width="8.7265625" style="18"/>
  </cols>
  <sheetData>
    <row r="2" spans="1:14" s="39" customFormat="1" ht="26" x14ac:dyDescent="0.6">
      <c r="A2" s="38" t="s">
        <v>137</v>
      </c>
      <c r="B2" s="38" t="s">
        <v>138</v>
      </c>
      <c r="M2" s="40"/>
      <c r="N2" s="40"/>
    </row>
    <row r="3" spans="1:14" x14ac:dyDescent="0.35">
      <c r="B3" s="20"/>
    </row>
    <row r="4" spans="1:14" x14ac:dyDescent="0.35">
      <c r="B4" s="24" t="s">
        <v>342</v>
      </c>
    </row>
    <row r="5" spans="1:14" ht="15" thickBot="1" x14ac:dyDescent="0.4">
      <c r="B5" s="20"/>
    </row>
    <row r="6" spans="1:14" ht="15.5" thickTop="1" thickBot="1" x14ac:dyDescent="0.4">
      <c r="B6" s="122" t="s">
        <v>340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4"/>
    </row>
    <row r="7" spans="1:14" ht="15" customHeight="1" thickTop="1" x14ac:dyDescent="0.35">
      <c r="B7" s="172" t="s">
        <v>3</v>
      </c>
      <c r="C7" s="173" t="s">
        <v>2</v>
      </c>
      <c r="D7" s="174" t="s">
        <v>4</v>
      </c>
      <c r="E7" s="175" t="s">
        <v>58</v>
      </c>
      <c r="F7" s="176" t="s">
        <v>311</v>
      </c>
      <c r="G7" s="177"/>
      <c r="H7" s="178"/>
      <c r="I7" s="171" t="s">
        <v>61</v>
      </c>
      <c r="J7" s="179" t="s">
        <v>62</v>
      </c>
      <c r="K7" s="180" t="s">
        <v>64</v>
      </c>
      <c r="L7" s="181"/>
      <c r="M7" s="171" t="s">
        <v>317</v>
      </c>
      <c r="N7" s="171" t="s">
        <v>318</v>
      </c>
    </row>
    <row r="8" spans="1:14" ht="29.5" thickBot="1" x14ac:dyDescent="0.4">
      <c r="B8" s="136"/>
      <c r="C8" s="138"/>
      <c r="D8" s="140"/>
      <c r="E8" s="142"/>
      <c r="F8" s="1" t="s">
        <v>312</v>
      </c>
      <c r="G8" s="2" t="s">
        <v>59</v>
      </c>
      <c r="H8" s="3" t="s">
        <v>60</v>
      </c>
      <c r="I8" s="134"/>
      <c r="J8" s="147"/>
      <c r="K8" s="4" t="s">
        <v>63</v>
      </c>
      <c r="L8" s="3" t="s">
        <v>314</v>
      </c>
      <c r="M8" s="134"/>
      <c r="N8" s="134"/>
    </row>
    <row r="9" spans="1:14" ht="15" thickTop="1" x14ac:dyDescent="0.35">
      <c r="B9" s="8" t="s">
        <v>212</v>
      </c>
      <c r="C9" s="9" t="s">
        <v>5</v>
      </c>
      <c r="D9" s="6" t="s">
        <v>227</v>
      </c>
      <c r="E9" s="10">
        <v>11</v>
      </c>
      <c r="F9" s="58"/>
      <c r="G9" s="62">
        <f>E9*F9</f>
        <v>0</v>
      </c>
      <c r="H9" s="63">
        <f>G9*12</f>
        <v>0</v>
      </c>
      <c r="I9" s="57"/>
      <c r="J9" s="57"/>
      <c r="K9" s="58"/>
      <c r="L9" s="59"/>
      <c r="M9" s="64">
        <f>SUM(H9:K9)</f>
        <v>0</v>
      </c>
      <c r="N9" s="34">
        <f>M9*10</f>
        <v>0</v>
      </c>
    </row>
    <row r="10" spans="1:14" x14ac:dyDescent="0.35">
      <c r="B10" s="32" t="s">
        <v>213</v>
      </c>
      <c r="C10" s="14" t="s">
        <v>5</v>
      </c>
      <c r="D10" s="7" t="s">
        <v>228</v>
      </c>
      <c r="E10" s="15">
        <v>38</v>
      </c>
      <c r="F10" s="60"/>
      <c r="G10" s="65">
        <f>E10*F10</f>
        <v>0</v>
      </c>
      <c r="H10" s="66">
        <f>G10*12</f>
        <v>0</v>
      </c>
      <c r="I10" s="53"/>
      <c r="J10" s="53"/>
      <c r="K10" s="60"/>
      <c r="L10" s="61"/>
      <c r="M10" s="67">
        <f>SUM(H10:K10)</f>
        <v>0</v>
      </c>
      <c r="N10" s="34">
        <f>M10*10</f>
        <v>0</v>
      </c>
    </row>
    <row r="11" spans="1:14" x14ac:dyDescent="0.35">
      <c r="B11" s="32" t="s">
        <v>214</v>
      </c>
      <c r="C11" s="14" t="s">
        <v>5</v>
      </c>
      <c r="D11" s="7" t="s">
        <v>229</v>
      </c>
      <c r="E11" s="15">
        <v>9</v>
      </c>
      <c r="F11" s="60"/>
      <c r="G11" s="65">
        <f t="shared" ref="G11:G27" si="0">E11*F11</f>
        <v>0</v>
      </c>
      <c r="H11" s="66">
        <f t="shared" ref="H11:H27" si="1">G11*12</f>
        <v>0</v>
      </c>
      <c r="I11" s="53"/>
      <c r="J11" s="53"/>
      <c r="K11" s="60"/>
      <c r="L11" s="61"/>
      <c r="M11" s="67">
        <f t="shared" ref="M11:M27" si="2">SUM(H11:K11)</f>
        <v>0</v>
      </c>
      <c r="N11" s="34">
        <f t="shared" ref="N11:N27" si="3">M11*10</f>
        <v>0</v>
      </c>
    </row>
    <row r="12" spans="1:14" x14ac:dyDescent="0.35">
      <c r="B12" s="13" t="s">
        <v>215</v>
      </c>
      <c r="C12" s="14" t="s">
        <v>5</v>
      </c>
      <c r="D12" s="7" t="s">
        <v>230</v>
      </c>
      <c r="E12" s="15">
        <v>68</v>
      </c>
      <c r="F12" s="60"/>
      <c r="G12" s="65">
        <f t="shared" si="0"/>
        <v>0</v>
      </c>
      <c r="H12" s="66">
        <f t="shared" si="1"/>
        <v>0</v>
      </c>
      <c r="I12" s="52"/>
      <c r="J12" s="53"/>
      <c r="K12" s="60"/>
      <c r="L12" s="61"/>
      <c r="M12" s="67">
        <f t="shared" si="2"/>
        <v>0</v>
      </c>
      <c r="N12" s="34">
        <f t="shared" si="3"/>
        <v>0</v>
      </c>
    </row>
    <row r="13" spans="1:14" x14ac:dyDescent="0.35">
      <c r="B13" s="32" t="s">
        <v>216</v>
      </c>
      <c r="C13" s="14" t="s">
        <v>5</v>
      </c>
      <c r="D13" s="7" t="s">
        <v>231</v>
      </c>
      <c r="E13" s="15">
        <v>20</v>
      </c>
      <c r="F13" s="60"/>
      <c r="G13" s="65">
        <f t="shared" si="0"/>
        <v>0</v>
      </c>
      <c r="H13" s="66">
        <f t="shared" si="1"/>
        <v>0</v>
      </c>
      <c r="I13" s="52"/>
      <c r="J13" s="53"/>
      <c r="K13" s="60"/>
      <c r="L13" s="61"/>
      <c r="M13" s="67">
        <f t="shared" si="2"/>
        <v>0</v>
      </c>
      <c r="N13" s="34">
        <f t="shared" si="3"/>
        <v>0</v>
      </c>
    </row>
    <row r="14" spans="1:14" x14ac:dyDescent="0.35">
      <c r="B14" s="32" t="s">
        <v>217</v>
      </c>
      <c r="C14" s="14" t="s">
        <v>5</v>
      </c>
      <c r="D14" s="7" t="s">
        <v>232</v>
      </c>
      <c r="E14" s="15">
        <v>24</v>
      </c>
      <c r="F14" s="60"/>
      <c r="G14" s="65">
        <f t="shared" si="0"/>
        <v>0</v>
      </c>
      <c r="H14" s="66">
        <f t="shared" si="1"/>
        <v>0</v>
      </c>
      <c r="I14" s="52"/>
      <c r="J14" s="53"/>
      <c r="K14" s="60"/>
      <c r="L14" s="61"/>
      <c r="M14" s="67">
        <f t="shared" si="2"/>
        <v>0</v>
      </c>
      <c r="N14" s="34">
        <f t="shared" si="3"/>
        <v>0</v>
      </c>
    </row>
    <row r="15" spans="1:14" x14ac:dyDescent="0.35">
      <c r="B15" s="125" t="s">
        <v>218</v>
      </c>
      <c r="C15" s="14" t="s">
        <v>5</v>
      </c>
      <c r="D15" s="7" t="s">
        <v>233</v>
      </c>
      <c r="E15" s="15">
        <v>16</v>
      </c>
      <c r="F15" s="60"/>
      <c r="G15" s="65">
        <f t="shared" si="0"/>
        <v>0</v>
      </c>
      <c r="H15" s="66">
        <f t="shared" si="1"/>
        <v>0</v>
      </c>
      <c r="I15" s="52"/>
      <c r="J15" s="53"/>
      <c r="K15" s="60"/>
      <c r="L15" s="61"/>
      <c r="M15" s="67">
        <f t="shared" si="2"/>
        <v>0</v>
      </c>
      <c r="N15" s="34">
        <f t="shared" si="3"/>
        <v>0</v>
      </c>
    </row>
    <row r="16" spans="1:14" x14ac:dyDescent="0.35">
      <c r="B16" s="127"/>
      <c r="C16" s="14" t="s">
        <v>6</v>
      </c>
      <c r="D16" s="7" t="s">
        <v>234</v>
      </c>
      <c r="E16" s="15">
        <v>6</v>
      </c>
      <c r="F16" s="60"/>
      <c r="G16" s="65">
        <f t="shared" si="0"/>
        <v>0</v>
      </c>
      <c r="H16" s="66">
        <f t="shared" si="1"/>
        <v>0</v>
      </c>
      <c r="I16" s="52"/>
      <c r="J16" s="53"/>
      <c r="K16" s="60"/>
      <c r="L16" s="61"/>
      <c r="M16" s="67">
        <f t="shared" si="2"/>
        <v>0</v>
      </c>
      <c r="N16" s="34">
        <f t="shared" si="3"/>
        <v>0</v>
      </c>
    </row>
    <row r="17" spans="2:15" x14ac:dyDescent="0.35">
      <c r="B17" s="13" t="s">
        <v>219</v>
      </c>
      <c r="C17" s="14" t="s">
        <v>5</v>
      </c>
      <c r="D17" s="7" t="s">
        <v>235</v>
      </c>
      <c r="E17" s="15">
        <v>32</v>
      </c>
      <c r="F17" s="60"/>
      <c r="G17" s="65">
        <f t="shared" si="0"/>
        <v>0</v>
      </c>
      <c r="H17" s="66">
        <f t="shared" si="1"/>
        <v>0</v>
      </c>
      <c r="I17" s="53"/>
      <c r="J17" s="53"/>
      <c r="K17" s="60"/>
      <c r="L17" s="61"/>
      <c r="M17" s="67">
        <f t="shared" si="2"/>
        <v>0</v>
      </c>
      <c r="N17" s="34">
        <f t="shared" si="3"/>
        <v>0</v>
      </c>
    </row>
    <row r="18" spans="2:15" x14ac:dyDescent="0.35">
      <c r="B18" s="32" t="s">
        <v>220</v>
      </c>
      <c r="C18" s="14" t="s">
        <v>5</v>
      </c>
      <c r="D18" s="7" t="s">
        <v>236</v>
      </c>
      <c r="E18" s="15">
        <v>22</v>
      </c>
      <c r="F18" s="60"/>
      <c r="G18" s="65">
        <f t="shared" si="0"/>
        <v>0</v>
      </c>
      <c r="H18" s="66">
        <f t="shared" si="1"/>
        <v>0</v>
      </c>
      <c r="I18" s="53"/>
      <c r="J18" s="53"/>
      <c r="K18" s="60"/>
      <c r="L18" s="61"/>
      <c r="M18" s="67">
        <f t="shared" si="2"/>
        <v>0</v>
      </c>
      <c r="N18" s="34">
        <f t="shared" si="3"/>
        <v>0</v>
      </c>
    </row>
    <row r="19" spans="2:15" x14ac:dyDescent="0.35">
      <c r="B19" s="32" t="s">
        <v>221</v>
      </c>
      <c r="C19" s="14" t="s">
        <v>5</v>
      </c>
      <c r="D19" s="7" t="s">
        <v>237</v>
      </c>
      <c r="E19" s="15">
        <v>12</v>
      </c>
      <c r="F19" s="60"/>
      <c r="G19" s="65">
        <f t="shared" si="0"/>
        <v>0</v>
      </c>
      <c r="H19" s="66">
        <f t="shared" si="1"/>
        <v>0</v>
      </c>
      <c r="I19" s="53"/>
      <c r="J19" s="53"/>
      <c r="K19" s="60"/>
      <c r="L19" s="61"/>
      <c r="M19" s="67">
        <f t="shared" si="2"/>
        <v>0</v>
      </c>
      <c r="N19" s="34">
        <f t="shared" si="3"/>
        <v>0</v>
      </c>
    </row>
    <row r="20" spans="2:15" x14ac:dyDescent="0.35">
      <c r="B20" s="32" t="s">
        <v>222</v>
      </c>
      <c r="C20" s="14" t="s">
        <v>5</v>
      </c>
      <c r="D20" s="7" t="s">
        <v>238</v>
      </c>
      <c r="E20" s="15">
        <v>22</v>
      </c>
      <c r="F20" s="60"/>
      <c r="G20" s="65">
        <f t="shared" si="0"/>
        <v>0</v>
      </c>
      <c r="H20" s="66">
        <f t="shared" si="1"/>
        <v>0</v>
      </c>
      <c r="I20" s="53"/>
      <c r="J20" s="53"/>
      <c r="K20" s="60"/>
      <c r="L20" s="61"/>
      <c r="M20" s="67">
        <f t="shared" si="2"/>
        <v>0</v>
      </c>
      <c r="N20" s="34">
        <f t="shared" si="3"/>
        <v>0</v>
      </c>
    </row>
    <row r="21" spans="2:15" x14ac:dyDescent="0.35">
      <c r="B21" s="13" t="s">
        <v>223</v>
      </c>
      <c r="C21" s="14" t="s">
        <v>5</v>
      </c>
      <c r="D21" s="7" t="s">
        <v>239</v>
      </c>
      <c r="E21" s="15">
        <v>17</v>
      </c>
      <c r="F21" s="60"/>
      <c r="G21" s="65">
        <f t="shared" si="0"/>
        <v>0</v>
      </c>
      <c r="H21" s="66">
        <f t="shared" si="1"/>
        <v>0</v>
      </c>
      <c r="I21" s="53"/>
      <c r="J21" s="53"/>
      <c r="K21" s="60"/>
      <c r="L21" s="61"/>
      <c r="M21" s="67">
        <f t="shared" si="2"/>
        <v>0</v>
      </c>
      <c r="N21" s="34">
        <f t="shared" si="3"/>
        <v>0</v>
      </c>
    </row>
    <row r="22" spans="2:15" x14ac:dyDescent="0.35">
      <c r="B22" s="30" t="s">
        <v>57</v>
      </c>
      <c r="C22" s="14" t="s">
        <v>8</v>
      </c>
      <c r="D22" s="7" t="s">
        <v>9</v>
      </c>
      <c r="E22" s="15">
        <v>11</v>
      </c>
      <c r="F22" s="60"/>
      <c r="G22" s="65">
        <f t="shared" si="0"/>
        <v>0</v>
      </c>
      <c r="H22" s="66">
        <f t="shared" si="1"/>
        <v>0</v>
      </c>
      <c r="I22" s="53"/>
      <c r="J22" s="53"/>
      <c r="K22" s="60"/>
      <c r="L22" s="61"/>
      <c r="M22" s="67">
        <f t="shared" si="2"/>
        <v>0</v>
      </c>
      <c r="N22" s="34">
        <f t="shared" si="3"/>
        <v>0</v>
      </c>
    </row>
    <row r="23" spans="2:15" x14ac:dyDescent="0.35">
      <c r="B23" s="32" t="s">
        <v>224</v>
      </c>
      <c r="C23" s="14" t="s">
        <v>5</v>
      </c>
      <c r="D23" s="7" t="s">
        <v>240</v>
      </c>
      <c r="E23" s="15">
        <v>8</v>
      </c>
      <c r="F23" s="60"/>
      <c r="G23" s="65">
        <f t="shared" si="0"/>
        <v>0</v>
      </c>
      <c r="H23" s="66">
        <f t="shared" si="1"/>
        <v>0</v>
      </c>
      <c r="I23" s="53"/>
      <c r="J23" s="53"/>
      <c r="K23" s="60"/>
      <c r="L23" s="61"/>
      <c r="M23" s="67">
        <f t="shared" si="2"/>
        <v>0</v>
      </c>
      <c r="N23" s="34">
        <f t="shared" si="3"/>
        <v>0</v>
      </c>
    </row>
    <row r="24" spans="2:15" x14ac:dyDescent="0.35">
      <c r="B24" s="32" t="s">
        <v>225</v>
      </c>
      <c r="C24" s="14" t="s">
        <v>5</v>
      </c>
      <c r="D24" s="7" t="s">
        <v>241</v>
      </c>
      <c r="E24" s="15">
        <v>17</v>
      </c>
      <c r="F24" s="60"/>
      <c r="G24" s="65">
        <f t="shared" si="0"/>
        <v>0</v>
      </c>
      <c r="H24" s="66">
        <f t="shared" si="1"/>
        <v>0</v>
      </c>
      <c r="I24" s="53"/>
      <c r="J24" s="53"/>
      <c r="K24" s="60"/>
      <c r="L24" s="61"/>
      <c r="M24" s="67">
        <f t="shared" si="2"/>
        <v>0</v>
      </c>
      <c r="N24" s="34">
        <f t="shared" si="3"/>
        <v>0</v>
      </c>
    </row>
    <row r="25" spans="2:15" x14ac:dyDescent="0.35">
      <c r="B25" s="125" t="s">
        <v>226</v>
      </c>
      <c r="C25" s="14" t="s">
        <v>5</v>
      </c>
      <c r="D25" s="7" t="s">
        <v>242</v>
      </c>
      <c r="E25" s="15">
        <v>17</v>
      </c>
      <c r="F25" s="60"/>
      <c r="G25" s="65">
        <f t="shared" si="0"/>
        <v>0</v>
      </c>
      <c r="H25" s="66">
        <f t="shared" si="1"/>
        <v>0</v>
      </c>
      <c r="I25" s="53"/>
      <c r="J25" s="53"/>
      <c r="K25" s="60"/>
      <c r="L25" s="61"/>
      <c r="M25" s="67">
        <f t="shared" si="2"/>
        <v>0</v>
      </c>
      <c r="N25" s="34">
        <f t="shared" si="3"/>
        <v>0</v>
      </c>
    </row>
    <row r="26" spans="2:15" x14ac:dyDescent="0.35">
      <c r="B26" s="126"/>
      <c r="C26" s="14" t="s">
        <v>6</v>
      </c>
      <c r="D26" s="7" t="s">
        <v>243</v>
      </c>
      <c r="E26" s="15">
        <v>25</v>
      </c>
      <c r="F26" s="60"/>
      <c r="G26" s="65">
        <f t="shared" si="0"/>
        <v>0</v>
      </c>
      <c r="H26" s="66">
        <f t="shared" si="1"/>
        <v>0</v>
      </c>
      <c r="I26" s="53"/>
      <c r="J26" s="53"/>
      <c r="K26" s="60"/>
      <c r="L26" s="61"/>
      <c r="M26" s="67">
        <f t="shared" si="2"/>
        <v>0</v>
      </c>
      <c r="N26" s="34">
        <f t="shared" si="3"/>
        <v>0</v>
      </c>
    </row>
    <row r="27" spans="2:15" ht="15" thickBot="1" x14ac:dyDescent="0.4">
      <c r="B27" s="13" t="s">
        <v>56</v>
      </c>
      <c r="C27" s="14" t="s">
        <v>5</v>
      </c>
      <c r="D27" s="7" t="s">
        <v>34</v>
      </c>
      <c r="E27" s="43">
        <v>8</v>
      </c>
      <c r="F27" s="60"/>
      <c r="G27" s="65">
        <f t="shared" si="0"/>
        <v>0</v>
      </c>
      <c r="H27" s="66">
        <f t="shared" si="1"/>
        <v>0</v>
      </c>
      <c r="I27" s="53"/>
      <c r="J27" s="53"/>
      <c r="K27" s="60"/>
      <c r="L27" s="61"/>
      <c r="M27" s="67">
        <f t="shared" si="2"/>
        <v>0</v>
      </c>
      <c r="N27" s="34">
        <f t="shared" si="3"/>
        <v>0</v>
      </c>
    </row>
    <row r="28" spans="2:15" ht="30" customHeight="1" thickTop="1" thickBot="1" x14ac:dyDescent="0.4">
      <c r="B28" s="129" t="s">
        <v>319</v>
      </c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1"/>
      <c r="N28" s="21" t="str">
        <f>IF((COUNTA(F9:F27)+COUNTA(I9:I27)+COUNTA(J9:J27)+COUNTA(K9:K27)+COUNTA(L9:L27))&lt;(ROWS(F9:F27)*5),"ERROR 1",IF((COUNTIF(F9:F27,"&lt;0")+COUNTIF(I9:I27,"&lt;0")+COUNTIF(J9:J27,"&lt;0")+COUNTIF(K9:K27,"&lt;0"))&gt;0,"ERROR 2",IF(SUM(N9:N27)&gt;N35,"ERROR 3",IF(COUNTIF(M9:M27,"=0")&gt;0,"ERROR 4",SUM(N9:N27)))))</f>
        <v>ERROR 1</v>
      </c>
    </row>
    <row r="29" spans="2:15" ht="15" thickTop="1" x14ac:dyDescent="0.35">
      <c r="B29" s="18" t="s">
        <v>65</v>
      </c>
      <c r="M29" s="128" t="str" cm="1">
        <f t="array" ref="M29">_xlfn.SWITCH(N28,"ERROR 1","ERROR 1: Please fill in all yellow cells","ERROR 2","ERROR 2: Please fill in only positive values","ERROR 3","ERROR 3: Total price is too high","ERROR 4","ERROR 4: Total price per mission cannot be €0","")</f>
        <v>ERROR 1: Please fill in all yellow cells</v>
      </c>
      <c r="N29" s="128"/>
    </row>
    <row r="31" spans="2:15" ht="15" thickBot="1" x14ac:dyDescent="0.4"/>
    <row r="32" spans="2:15" ht="15.5" thickTop="1" thickBot="1" x14ac:dyDescent="0.4">
      <c r="B32" s="168" t="s">
        <v>338</v>
      </c>
      <c r="C32" s="169"/>
      <c r="D32" s="169"/>
      <c r="E32" s="169"/>
      <c r="F32" s="170"/>
      <c r="L32" s="122" t="s">
        <v>337</v>
      </c>
      <c r="M32" s="123"/>
      <c r="N32" s="124"/>
      <c r="O32" s="20"/>
    </row>
    <row r="33" spans="1:15" ht="16" thickTop="1" x14ac:dyDescent="0.35">
      <c r="B33" s="152" t="s">
        <v>315</v>
      </c>
      <c r="C33" s="153"/>
      <c r="D33" s="89" t="s">
        <v>323</v>
      </c>
      <c r="E33" s="89" t="s">
        <v>324</v>
      </c>
      <c r="F33" s="90" t="s">
        <v>329</v>
      </c>
      <c r="L33" s="164" t="s">
        <v>320</v>
      </c>
      <c r="M33" s="165"/>
      <c r="N33" s="110">
        <v>3900000</v>
      </c>
      <c r="O33" s="109"/>
    </row>
    <row r="34" spans="1:15" ht="16" thickBot="1" x14ac:dyDescent="0.4">
      <c r="B34" s="154" t="s">
        <v>326</v>
      </c>
      <c r="C34" s="155"/>
      <c r="D34" s="91" t="s">
        <v>325</v>
      </c>
      <c r="E34" s="91" t="s">
        <v>328</v>
      </c>
      <c r="F34" s="92" t="s">
        <v>327</v>
      </c>
      <c r="L34" s="93"/>
      <c r="M34" s="96" t="s">
        <v>336</v>
      </c>
      <c r="N34" s="101" t="str">
        <f>N28</f>
        <v>ERROR 1</v>
      </c>
      <c r="O34" s="108"/>
    </row>
    <row r="35" spans="1:15" ht="16" thickTop="1" x14ac:dyDescent="0.35">
      <c r="B35" s="156"/>
      <c r="C35" s="157"/>
      <c r="D35" s="87"/>
      <c r="E35" s="87"/>
      <c r="F35" s="88"/>
      <c r="L35" s="160" t="s">
        <v>321</v>
      </c>
      <c r="M35" s="161"/>
      <c r="N35" s="101">
        <v>5400000</v>
      </c>
      <c r="O35" s="109"/>
    </row>
    <row r="36" spans="1:15" ht="15.5" x14ac:dyDescent="0.35">
      <c r="B36" s="158"/>
      <c r="C36" s="159"/>
      <c r="D36" s="83"/>
      <c r="E36" s="83"/>
      <c r="F36" s="86"/>
      <c r="L36" s="160" t="s">
        <v>322</v>
      </c>
      <c r="M36" s="161"/>
      <c r="N36" s="99" t="str">
        <f>IF(AND(B35&lt;&gt;"",D35&lt;&gt;"",F35&lt;&gt;""),"Yes","No")</f>
        <v>No</v>
      </c>
    </row>
    <row r="37" spans="1:15" ht="16" thickBot="1" x14ac:dyDescent="0.4">
      <c r="B37" s="158"/>
      <c r="C37" s="159"/>
      <c r="D37" s="83"/>
      <c r="E37" s="83"/>
      <c r="F37" s="86"/>
      <c r="I37" s="20"/>
      <c r="L37" s="162" t="s">
        <v>292</v>
      </c>
      <c r="M37" s="163"/>
      <c r="N37" s="102">
        <v>250</v>
      </c>
    </row>
    <row r="38" spans="1:15" ht="16.5" thickTop="1" thickBot="1" x14ac:dyDescent="0.4">
      <c r="B38" s="158"/>
      <c r="C38" s="159"/>
      <c r="D38" s="83"/>
      <c r="E38" s="83"/>
      <c r="F38" s="86"/>
      <c r="I38" s="20"/>
      <c r="L38" s="150" t="s">
        <v>296</v>
      </c>
      <c r="M38" s="151"/>
      <c r="N38" s="41" t="str" cm="1">
        <f t="array" ref="N38">_xlfn.SWITCH(N28,"ERROR 1","Invalid Tender","ERROR 2","Invalid Tender","ERROR 4","Invalid Tender",IF(N36="No","Invalid Tender",IF(N28&gt;N35,"Invalid Tender",IF(N28&gt;=N33,N37-(((N37*((N33-N28)/(N35-N33)))^2)/N37),IF(N28&lt;N33,N37,0)))))</f>
        <v>Invalid Tender</v>
      </c>
    </row>
    <row r="39" spans="1:15" ht="15" thickTop="1" x14ac:dyDescent="0.35">
      <c r="B39" s="158"/>
      <c r="C39" s="159"/>
      <c r="D39" s="83"/>
      <c r="E39" s="83"/>
      <c r="F39" s="86"/>
      <c r="I39" s="20"/>
    </row>
    <row r="40" spans="1:15" x14ac:dyDescent="0.35">
      <c r="B40" s="158"/>
      <c r="C40" s="159"/>
      <c r="D40" s="83"/>
      <c r="E40" s="83"/>
      <c r="F40" s="86"/>
    </row>
    <row r="41" spans="1:15" x14ac:dyDescent="0.35">
      <c r="B41" s="158"/>
      <c r="C41" s="159"/>
      <c r="D41" s="83"/>
      <c r="E41" s="83"/>
      <c r="F41" s="86"/>
    </row>
    <row r="42" spans="1:15" x14ac:dyDescent="0.35">
      <c r="B42" s="158"/>
      <c r="C42" s="159"/>
      <c r="D42" s="83"/>
      <c r="E42" s="83"/>
      <c r="F42" s="86"/>
    </row>
    <row r="43" spans="1:15" x14ac:dyDescent="0.35">
      <c r="B43" s="158"/>
      <c r="C43" s="159"/>
      <c r="D43" s="83"/>
      <c r="E43" s="83"/>
      <c r="F43" s="86"/>
    </row>
    <row r="44" spans="1:15" x14ac:dyDescent="0.35">
      <c r="B44" s="158"/>
      <c r="C44" s="159"/>
      <c r="D44" s="83"/>
      <c r="E44" s="83"/>
      <c r="F44" s="86"/>
    </row>
    <row r="45" spans="1:15" ht="15" thickBot="1" x14ac:dyDescent="0.4">
      <c r="B45" s="166"/>
      <c r="C45" s="167"/>
      <c r="D45" s="114"/>
      <c r="E45" s="114"/>
      <c r="F45" s="115"/>
    </row>
    <row r="46" spans="1:15" ht="15" thickTop="1" x14ac:dyDescent="0.35"/>
    <row r="48" spans="1:15" s="19" customFormat="1" x14ac:dyDescent="0.3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O48" s="18"/>
    </row>
    <row r="49" spans="1:15" s="19" customFormat="1" x14ac:dyDescent="0.3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O49" s="18"/>
    </row>
    <row r="51" spans="1:15" s="19" customFormat="1" x14ac:dyDescent="0.3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O51" s="18"/>
    </row>
    <row r="52" spans="1:15" s="19" customFormat="1" x14ac:dyDescent="0.3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O52" s="18"/>
    </row>
    <row r="53" spans="1:15" s="19" customFormat="1" x14ac:dyDescent="0.3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20"/>
      <c r="O53" s="18"/>
    </row>
    <row r="54" spans="1:15" x14ac:dyDescent="0.35">
      <c r="L54" s="20"/>
    </row>
    <row r="55" spans="1:15" x14ac:dyDescent="0.35">
      <c r="L55" s="20"/>
    </row>
  </sheetData>
  <sheetProtection algorithmName="SHA-512" hashValue="Lz44Cxii5AxOk6hEn9cTQlgdWH1VxY1z4n6zDqWe0gUmqGt7r4Ec2SGLuILCDXwwJZftGPJV5IA+YMcunqQzRw==" saltValue="IKrSFRBqWyYbLEceojguvA==" spinCount="100000" sheet="1" objects="1" scenarios="1"/>
  <mergeCells count="35">
    <mergeCell ref="B44:C44"/>
    <mergeCell ref="B45:C45"/>
    <mergeCell ref="L32:N32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L38:M38"/>
    <mergeCell ref="L37:M37"/>
    <mergeCell ref="L36:M36"/>
    <mergeCell ref="L35:M35"/>
    <mergeCell ref="I7:I8"/>
    <mergeCell ref="B7:B8"/>
    <mergeCell ref="C7:C8"/>
    <mergeCell ref="D7:D8"/>
    <mergeCell ref="E7:E8"/>
    <mergeCell ref="F7:H7"/>
    <mergeCell ref="B32:F32"/>
    <mergeCell ref="B33:C33"/>
    <mergeCell ref="L33:M33"/>
    <mergeCell ref="B6:N6"/>
    <mergeCell ref="N7:N8"/>
    <mergeCell ref="B15:B16"/>
    <mergeCell ref="B25:B26"/>
    <mergeCell ref="M29:N29"/>
    <mergeCell ref="B28:M28"/>
    <mergeCell ref="J7:J8"/>
    <mergeCell ref="K7:L7"/>
    <mergeCell ref="M7:M8"/>
  </mergeCells>
  <conditionalFormatting sqref="B35:D35 F35">
    <cfRule type="expression" dxfId="38" priority="5">
      <formula>ISBLANK(B35)</formula>
    </cfRule>
  </conditionalFormatting>
  <conditionalFormatting sqref="F9:F27 I9:K27">
    <cfRule type="cellIs" dxfId="37" priority="8" operator="lessThan">
      <formula>0</formula>
    </cfRule>
  </conditionalFormatting>
  <conditionalFormatting sqref="F9:F27 I9:L27">
    <cfRule type="expression" dxfId="36" priority="9">
      <formula>ISBLANK(F9)</formula>
    </cfRule>
  </conditionalFormatting>
  <conditionalFormatting sqref="M29">
    <cfRule type="containsText" dxfId="35" priority="11" operator="containsText" text="error">
      <formula>NOT(ISERROR(SEARCH("error",M29)))</formula>
    </cfRule>
  </conditionalFormatting>
  <conditionalFormatting sqref="M9:N27">
    <cfRule type="cellIs" dxfId="34" priority="1" operator="equal">
      <formula>0</formula>
    </cfRule>
  </conditionalFormatting>
  <conditionalFormatting sqref="N28">
    <cfRule type="containsText" dxfId="33" priority="10" operator="containsText" text="error">
      <formula>NOT(ISERROR(SEARCH("error",N28)))</formula>
    </cfRule>
  </conditionalFormatting>
  <conditionalFormatting sqref="N34">
    <cfRule type="containsText" dxfId="32" priority="4" operator="containsText" text="error">
      <formula>NOT(ISERROR(SEARCH("error",N34)))</formula>
    </cfRule>
  </conditionalFormatting>
  <conditionalFormatting sqref="N36">
    <cfRule type="containsText" dxfId="31" priority="2" operator="containsText" text="yes">
      <formula>NOT(ISERROR(SEARCH("yes",N36)))</formula>
    </cfRule>
    <cfRule type="containsText" dxfId="30" priority="3" operator="containsText" text="no">
      <formula>NOT(ISERROR(SEARCH("no",N36)))</formula>
    </cfRule>
  </conditionalFormatting>
  <conditionalFormatting sqref="N38">
    <cfRule type="containsText" dxfId="29" priority="7" operator="containsText" text="invalid">
      <formula>NOT(ISERROR(SEARCH("invalid",N38)))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22CB-72DF-421A-A418-55E947FAC462}">
  <dimension ref="A2:O58"/>
  <sheetViews>
    <sheetView zoomScaleNormal="100" workbookViewId="0"/>
  </sheetViews>
  <sheetFormatPr defaultColWidth="8.7265625" defaultRowHeight="14.5" x14ac:dyDescent="0.35"/>
  <cols>
    <col min="1" max="1" width="8.7265625" style="18"/>
    <col min="2" max="2" width="27.81640625" style="18" customWidth="1"/>
    <col min="3" max="3" width="24" style="18" customWidth="1"/>
    <col min="4" max="4" width="19.453125" style="18" customWidth="1"/>
    <col min="5" max="5" width="17.26953125" style="18" customWidth="1"/>
    <col min="6" max="6" width="18.54296875" style="18" customWidth="1"/>
    <col min="7" max="8" width="17.1796875" style="18" customWidth="1"/>
    <col min="9" max="9" width="20.7265625" style="18" customWidth="1"/>
    <col min="10" max="10" width="19.1796875" style="18" customWidth="1"/>
    <col min="11" max="11" width="20.54296875" style="18" customWidth="1"/>
    <col min="12" max="12" width="43.54296875" style="18" customWidth="1"/>
    <col min="13" max="13" width="20.1796875" style="19" customWidth="1"/>
    <col min="14" max="14" width="23.54296875" style="19" customWidth="1"/>
    <col min="15" max="15" width="12.81640625" style="18" bestFit="1" customWidth="1"/>
    <col min="16" max="16384" width="8.7265625" style="18"/>
  </cols>
  <sheetData>
    <row r="2" spans="1:14" s="39" customFormat="1" ht="26" x14ac:dyDescent="0.6">
      <c r="A2" s="38" t="s">
        <v>139</v>
      </c>
      <c r="B2" s="38" t="s">
        <v>140</v>
      </c>
      <c r="M2" s="40"/>
      <c r="N2" s="40"/>
    </row>
    <row r="3" spans="1:14" x14ac:dyDescent="0.35">
      <c r="B3" s="20"/>
    </row>
    <row r="4" spans="1:14" x14ac:dyDescent="0.35">
      <c r="B4" s="24" t="s">
        <v>342</v>
      </c>
    </row>
    <row r="5" spans="1:14" ht="15" thickBot="1" x14ac:dyDescent="0.4">
      <c r="B5" s="20"/>
      <c r="F5" s="20"/>
    </row>
    <row r="6" spans="1:14" ht="15.5" thickTop="1" thickBot="1" x14ac:dyDescent="0.4">
      <c r="B6" s="122" t="s">
        <v>340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4"/>
    </row>
    <row r="7" spans="1:14" ht="15" customHeight="1" thickTop="1" x14ac:dyDescent="0.35">
      <c r="B7" s="172" t="s">
        <v>3</v>
      </c>
      <c r="C7" s="173" t="s">
        <v>2</v>
      </c>
      <c r="D7" s="174" t="s">
        <v>4</v>
      </c>
      <c r="E7" s="175" t="s">
        <v>58</v>
      </c>
      <c r="F7" s="176" t="s">
        <v>311</v>
      </c>
      <c r="G7" s="177"/>
      <c r="H7" s="178"/>
      <c r="I7" s="171" t="s">
        <v>61</v>
      </c>
      <c r="J7" s="179" t="s">
        <v>62</v>
      </c>
      <c r="K7" s="180" t="s">
        <v>64</v>
      </c>
      <c r="L7" s="181"/>
      <c r="M7" s="171" t="s">
        <v>317</v>
      </c>
      <c r="N7" s="171" t="s">
        <v>318</v>
      </c>
    </row>
    <row r="8" spans="1:14" ht="29.5" thickBot="1" x14ac:dyDescent="0.4">
      <c r="B8" s="136"/>
      <c r="C8" s="138"/>
      <c r="D8" s="140"/>
      <c r="E8" s="142"/>
      <c r="F8" s="1" t="s">
        <v>312</v>
      </c>
      <c r="G8" s="2" t="s">
        <v>59</v>
      </c>
      <c r="H8" s="3" t="s">
        <v>60</v>
      </c>
      <c r="I8" s="134"/>
      <c r="J8" s="147"/>
      <c r="K8" s="4" t="s">
        <v>63</v>
      </c>
      <c r="L8" s="3" t="s">
        <v>314</v>
      </c>
      <c r="M8" s="134"/>
      <c r="N8" s="134"/>
    </row>
    <row r="9" spans="1:14" ht="15" thickTop="1" x14ac:dyDescent="0.35">
      <c r="B9" s="8" t="s">
        <v>244</v>
      </c>
      <c r="C9" s="9" t="s">
        <v>5</v>
      </c>
      <c r="D9" s="6" t="s">
        <v>266</v>
      </c>
      <c r="E9" s="10">
        <v>3</v>
      </c>
      <c r="F9" s="58"/>
      <c r="G9" s="11">
        <f>E9*F9</f>
        <v>0</v>
      </c>
      <c r="H9" s="12">
        <f>G9*12</f>
        <v>0</v>
      </c>
      <c r="I9" s="57"/>
      <c r="J9" s="57"/>
      <c r="K9" s="58"/>
      <c r="L9" s="59"/>
      <c r="M9" s="5">
        <f>SUM(H9:K9)</f>
        <v>0</v>
      </c>
      <c r="N9" s="34">
        <f>M9*10</f>
        <v>0</v>
      </c>
    </row>
    <row r="10" spans="1:14" x14ac:dyDescent="0.35">
      <c r="B10" s="32" t="s">
        <v>245</v>
      </c>
      <c r="C10" s="14" t="s">
        <v>5</v>
      </c>
      <c r="D10" s="7" t="s">
        <v>267</v>
      </c>
      <c r="E10" s="15">
        <v>2</v>
      </c>
      <c r="F10" s="60"/>
      <c r="G10" s="16">
        <f>E10*F10</f>
        <v>0</v>
      </c>
      <c r="H10" s="17">
        <f>G10*12</f>
        <v>0</v>
      </c>
      <c r="I10" s="53"/>
      <c r="J10" s="53"/>
      <c r="K10" s="60"/>
      <c r="L10" s="61"/>
      <c r="M10" s="34">
        <f>SUM(H10:K10)</f>
        <v>0</v>
      </c>
      <c r="N10" s="34">
        <f>M10*10</f>
        <v>0</v>
      </c>
    </row>
    <row r="11" spans="1:14" x14ac:dyDescent="0.35">
      <c r="B11" s="32" t="s">
        <v>246</v>
      </c>
      <c r="C11" s="14" t="s">
        <v>5</v>
      </c>
      <c r="D11" s="7" t="s">
        <v>268</v>
      </c>
      <c r="E11" s="15">
        <v>14</v>
      </c>
      <c r="F11" s="60"/>
      <c r="G11" s="16">
        <f t="shared" ref="G11:G30" si="0">E11*F11</f>
        <v>0</v>
      </c>
      <c r="H11" s="17">
        <f t="shared" ref="H11:H30" si="1">G11*12</f>
        <v>0</v>
      </c>
      <c r="I11" s="53"/>
      <c r="J11" s="53"/>
      <c r="K11" s="60"/>
      <c r="L11" s="61"/>
      <c r="M11" s="34">
        <f t="shared" ref="M11:M30" si="2">SUM(H11:K11)</f>
        <v>0</v>
      </c>
      <c r="N11" s="34">
        <f t="shared" ref="N11:N30" si="3">M11*10</f>
        <v>0</v>
      </c>
    </row>
    <row r="12" spans="1:14" x14ac:dyDescent="0.35">
      <c r="B12" s="13" t="s">
        <v>247</v>
      </c>
      <c r="C12" s="14" t="s">
        <v>5</v>
      </c>
      <c r="D12" s="7" t="s">
        <v>269</v>
      </c>
      <c r="E12" s="15">
        <v>12</v>
      </c>
      <c r="F12" s="60"/>
      <c r="G12" s="16">
        <f t="shared" si="0"/>
        <v>0</v>
      </c>
      <c r="H12" s="17">
        <f t="shared" si="1"/>
        <v>0</v>
      </c>
      <c r="I12" s="52"/>
      <c r="J12" s="53"/>
      <c r="K12" s="60"/>
      <c r="L12" s="61"/>
      <c r="M12" s="34">
        <f t="shared" si="2"/>
        <v>0</v>
      </c>
      <c r="N12" s="34">
        <f t="shared" si="3"/>
        <v>0</v>
      </c>
    </row>
    <row r="13" spans="1:14" x14ac:dyDescent="0.35">
      <c r="B13" s="32" t="s">
        <v>248</v>
      </c>
      <c r="C13" s="14" t="s">
        <v>5</v>
      </c>
      <c r="D13" s="7" t="s">
        <v>270</v>
      </c>
      <c r="E13" s="15">
        <v>11</v>
      </c>
      <c r="F13" s="60"/>
      <c r="G13" s="16">
        <f t="shared" si="0"/>
        <v>0</v>
      </c>
      <c r="H13" s="17">
        <f t="shared" si="1"/>
        <v>0</v>
      </c>
      <c r="I13" s="52"/>
      <c r="J13" s="53"/>
      <c r="K13" s="60"/>
      <c r="L13" s="61"/>
      <c r="M13" s="34">
        <f t="shared" si="2"/>
        <v>0</v>
      </c>
      <c r="N13" s="34">
        <f t="shared" si="3"/>
        <v>0</v>
      </c>
    </row>
    <row r="14" spans="1:14" x14ac:dyDescent="0.35">
      <c r="B14" s="32" t="s">
        <v>249</v>
      </c>
      <c r="C14" s="14" t="s">
        <v>5</v>
      </c>
      <c r="D14" s="7" t="s">
        <v>271</v>
      </c>
      <c r="E14" s="15">
        <v>6</v>
      </c>
      <c r="F14" s="60"/>
      <c r="G14" s="16">
        <f t="shared" si="0"/>
        <v>0</v>
      </c>
      <c r="H14" s="17">
        <f t="shared" si="1"/>
        <v>0</v>
      </c>
      <c r="I14" s="52"/>
      <c r="J14" s="53"/>
      <c r="K14" s="60"/>
      <c r="L14" s="61"/>
      <c r="M14" s="34">
        <f t="shared" si="2"/>
        <v>0</v>
      </c>
      <c r="N14" s="34">
        <f t="shared" si="3"/>
        <v>0</v>
      </c>
    </row>
    <row r="15" spans="1:14" x14ac:dyDescent="0.35">
      <c r="B15" s="32" t="s">
        <v>250</v>
      </c>
      <c r="C15" s="14" t="s">
        <v>5</v>
      </c>
      <c r="D15" s="7" t="s">
        <v>272</v>
      </c>
      <c r="E15" s="15">
        <v>14</v>
      </c>
      <c r="F15" s="60"/>
      <c r="G15" s="16">
        <f t="shared" si="0"/>
        <v>0</v>
      </c>
      <c r="H15" s="17">
        <f t="shared" si="1"/>
        <v>0</v>
      </c>
      <c r="I15" s="52"/>
      <c r="J15" s="53"/>
      <c r="K15" s="60"/>
      <c r="L15" s="61"/>
      <c r="M15" s="34">
        <f t="shared" si="2"/>
        <v>0</v>
      </c>
      <c r="N15" s="34">
        <f t="shared" si="3"/>
        <v>0</v>
      </c>
    </row>
    <row r="16" spans="1:14" x14ac:dyDescent="0.35">
      <c r="B16" s="13" t="s">
        <v>251</v>
      </c>
      <c r="C16" s="14" t="s">
        <v>5</v>
      </c>
      <c r="D16" s="7" t="s">
        <v>273</v>
      </c>
      <c r="E16" s="15">
        <v>11</v>
      </c>
      <c r="F16" s="60"/>
      <c r="G16" s="16">
        <f t="shared" si="0"/>
        <v>0</v>
      </c>
      <c r="H16" s="17">
        <f t="shared" si="1"/>
        <v>0</v>
      </c>
      <c r="I16" s="53"/>
      <c r="J16" s="53"/>
      <c r="K16" s="60"/>
      <c r="L16" s="61"/>
      <c r="M16" s="34">
        <f t="shared" si="2"/>
        <v>0</v>
      </c>
      <c r="N16" s="34">
        <f t="shared" si="3"/>
        <v>0</v>
      </c>
    </row>
    <row r="17" spans="2:14" x14ac:dyDescent="0.35">
      <c r="B17" s="32" t="s">
        <v>252</v>
      </c>
      <c r="C17" s="14" t="s">
        <v>5</v>
      </c>
      <c r="D17" s="7" t="s">
        <v>274</v>
      </c>
      <c r="E17" s="15">
        <v>20</v>
      </c>
      <c r="F17" s="60"/>
      <c r="G17" s="16">
        <f t="shared" si="0"/>
        <v>0</v>
      </c>
      <c r="H17" s="17">
        <f t="shared" si="1"/>
        <v>0</v>
      </c>
      <c r="I17" s="53"/>
      <c r="J17" s="53"/>
      <c r="K17" s="60"/>
      <c r="L17" s="61"/>
      <c r="M17" s="34">
        <f t="shared" si="2"/>
        <v>0</v>
      </c>
      <c r="N17" s="34">
        <f t="shared" si="3"/>
        <v>0</v>
      </c>
    </row>
    <row r="18" spans="2:14" x14ac:dyDescent="0.35">
      <c r="B18" s="32" t="s">
        <v>253</v>
      </c>
      <c r="C18" s="14" t="s">
        <v>5</v>
      </c>
      <c r="D18" s="7" t="s">
        <v>275</v>
      </c>
      <c r="E18" s="15">
        <v>21</v>
      </c>
      <c r="F18" s="60"/>
      <c r="G18" s="16">
        <f t="shared" si="0"/>
        <v>0</v>
      </c>
      <c r="H18" s="17">
        <f t="shared" si="1"/>
        <v>0</v>
      </c>
      <c r="I18" s="53"/>
      <c r="J18" s="53"/>
      <c r="K18" s="60"/>
      <c r="L18" s="61"/>
      <c r="M18" s="34">
        <f t="shared" si="2"/>
        <v>0</v>
      </c>
      <c r="N18" s="34">
        <f t="shared" si="3"/>
        <v>0</v>
      </c>
    </row>
    <row r="19" spans="2:14" x14ac:dyDescent="0.35">
      <c r="B19" s="45" t="s">
        <v>254</v>
      </c>
      <c r="C19" s="14" t="s">
        <v>5</v>
      </c>
      <c r="D19" s="7" t="s">
        <v>265</v>
      </c>
      <c r="E19" s="15">
        <v>16</v>
      </c>
      <c r="F19" s="60"/>
      <c r="G19" s="16">
        <f t="shared" si="0"/>
        <v>0</v>
      </c>
      <c r="H19" s="17">
        <f t="shared" si="1"/>
        <v>0</v>
      </c>
      <c r="I19" s="53"/>
      <c r="J19" s="53"/>
      <c r="K19" s="60"/>
      <c r="L19" s="61"/>
      <c r="M19" s="34">
        <f t="shared" si="2"/>
        <v>0</v>
      </c>
      <c r="N19" s="34">
        <f t="shared" si="3"/>
        <v>0</v>
      </c>
    </row>
    <row r="20" spans="2:14" x14ac:dyDescent="0.35">
      <c r="B20" s="13" t="s">
        <v>255</v>
      </c>
      <c r="C20" s="14" t="s">
        <v>5</v>
      </c>
      <c r="D20" s="7" t="s">
        <v>276</v>
      </c>
      <c r="E20" s="15">
        <v>13</v>
      </c>
      <c r="F20" s="60"/>
      <c r="G20" s="16">
        <f t="shared" si="0"/>
        <v>0</v>
      </c>
      <c r="H20" s="17">
        <f t="shared" si="1"/>
        <v>0</v>
      </c>
      <c r="I20" s="53"/>
      <c r="J20" s="53"/>
      <c r="K20" s="60"/>
      <c r="L20" s="61"/>
      <c r="M20" s="34">
        <f t="shared" si="2"/>
        <v>0</v>
      </c>
      <c r="N20" s="34">
        <f t="shared" si="3"/>
        <v>0</v>
      </c>
    </row>
    <row r="21" spans="2:14" x14ac:dyDescent="0.35">
      <c r="B21" s="32" t="s">
        <v>256</v>
      </c>
      <c r="C21" s="14" t="s">
        <v>5</v>
      </c>
      <c r="D21" s="7" t="s">
        <v>277</v>
      </c>
      <c r="E21" s="15">
        <v>6</v>
      </c>
      <c r="F21" s="60"/>
      <c r="G21" s="16">
        <f t="shared" si="0"/>
        <v>0</v>
      </c>
      <c r="H21" s="17">
        <f t="shared" si="1"/>
        <v>0</v>
      </c>
      <c r="I21" s="53"/>
      <c r="J21" s="53"/>
      <c r="K21" s="60"/>
      <c r="L21" s="61"/>
      <c r="M21" s="34">
        <f t="shared" si="2"/>
        <v>0</v>
      </c>
      <c r="N21" s="34">
        <f t="shared" si="3"/>
        <v>0</v>
      </c>
    </row>
    <row r="22" spans="2:14" x14ac:dyDescent="0.35">
      <c r="B22" s="32" t="s">
        <v>257</v>
      </c>
      <c r="C22" s="14" t="s">
        <v>5</v>
      </c>
      <c r="D22" s="7" t="s">
        <v>278</v>
      </c>
      <c r="E22" s="15">
        <v>17</v>
      </c>
      <c r="F22" s="60"/>
      <c r="G22" s="16">
        <f t="shared" si="0"/>
        <v>0</v>
      </c>
      <c r="H22" s="17">
        <f t="shared" si="1"/>
        <v>0</v>
      </c>
      <c r="I22" s="53"/>
      <c r="J22" s="53"/>
      <c r="K22" s="60"/>
      <c r="L22" s="61"/>
      <c r="M22" s="34">
        <f t="shared" si="2"/>
        <v>0</v>
      </c>
      <c r="N22" s="34">
        <f t="shared" si="3"/>
        <v>0</v>
      </c>
    </row>
    <row r="23" spans="2:14" x14ac:dyDescent="0.35">
      <c r="B23" s="30" t="s">
        <v>258</v>
      </c>
      <c r="C23" s="14" t="s">
        <v>5</v>
      </c>
      <c r="D23" s="7" t="s">
        <v>279</v>
      </c>
      <c r="E23" s="15">
        <v>21</v>
      </c>
      <c r="F23" s="60"/>
      <c r="G23" s="16">
        <f t="shared" si="0"/>
        <v>0</v>
      </c>
      <c r="H23" s="17">
        <f t="shared" si="1"/>
        <v>0</v>
      </c>
      <c r="I23" s="53"/>
      <c r="J23" s="53"/>
      <c r="K23" s="60"/>
      <c r="L23" s="61"/>
      <c r="M23" s="34">
        <f t="shared" si="2"/>
        <v>0</v>
      </c>
      <c r="N23" s="34">
        <f t="shared" si="3"/>
        <v>0</v>
      </c>
    </row>
    <row r="24" spans="2:14" x14ac:dyDescent="0.35">
      <c r="B24" s="30" t="s">
        <v>259</v>
      </c>
      <c r="C24" s="14" t="s">
        <v>5</v>
      </c>
      <c r="D24" s="7" t="s">
        <v>280</v>
      </c>
      <c r="E24" s="15">
        <v>12</v>
      </c>
      <c r="F24" s="60"/>
      <c r="G24" s="16">
        <f t="shared" si="0"/>
        <v>0</v>
      </c>
      <c r="H24" s="17">
        <f t="shared" si="1"/>
        <v>0</v>
      </c>
      <c r="I24" s="53"/>
      <c r="J24" s="53"/>
      <c r="K24" s="60"/>
      <c r="L24" s="61"/>
      <c r="M24" s="34">
        <f t="shared" si="2"/>
        <v>0</v>
      </c>
      <c r="N24" s="34">
        <f t="shared" si="3"/>
        <v>0</v>
      </c>
    </row>
    <row r="25" spans="2:14" x14ac:dyDescent="0.35">
      <c r="B25" s="13" t="s">
        <v>260</v>
      </c>
      <c r="C25" s="14" t="s">
        <v>5</v>
      </c>
      <c r="D25" s="7" t="s">
        <v>281</v>
      </c>
      <c r="E25" s="15">
        <v>6</v>
      </c>
      <c r="F25" s="60"/>
      <c r="G25" s="16">
        <f t="shared" si="0"/>
        <v>0</v>
      </c>
      <c r="H25" s="17">
        <f t="shared" si="1"/>
        <v>0</v>
      </c>
      <c r="I25" s="53"/>
      <c r="J25" s="53"/>
      <c r="K25" s="60"/>
      <c r="L25" s="61"/>
      <c r="M25" s="34">
        <f t="shared" si="2"/>
        <v>0</v>
      </c>
      <c r="N25" s="34">
        <f t="shared" si="3"/>
        <v>0</v>
      </c>
    </row>
    <row r="26" spans="2:14" x14ac:dyDescent="0.35">
      <c r="B26" s="125" t="s">
        <v>261</v>
      </c>
      <c r="C26" s="14" t="s">
        <v>5</v>
      </c>
      <c r="D26" s="7" t="s">
        <v>282</v>
      </c>
      <c r="E26" s="15">
        <v>52</v>
      </c>
      <c r="F26" s="60"/>
      <c r="G26" s="16">
        <f t="shared" si="0"/>
        <v>0</v>
      </c>
      <c r="H26" s="17">
        <f t="shared" si="1"/>
        <v>0</v>
      </c>
      <c r="I26" s="53"/>
      <c r="J26" s="53"/>
      <c r="K26" s="60"/>
      <c r="L26" s="61"/>
      <c r="M26" s="34">
        <f t="shared" si="2"/>
        <v>0</v>
      </c>
      <c r="N26" s="34">
        <f t="shared" si="3"/>
        <v>0</v>
      </c>
    </row>
    <row r="27" spans="2:14" x14ac:dyDescent="0.35">
      <c r="B27" s="127"/>
      <c r="C27" s="14" t="s">
        <v>6</v>
      </c>
      <c r="D27" s="7" t="s">
        <v>283</v>
      </c>
      <c r="E27" s="15">
        <v>36</v>
      </c>
      <c r="F27" s="60"/>
      <c r="G27" s="16">
        <f t="shared" si="0"/>
        <v>0</v>
      </c>
      <c r="H27" s="17">
        <f t="shared" si="1"/>
        <v>0</v>
      </c>
      <c r="I27" s="53"/>
      <c r="J27" s="53"/>
      <c r="K27" s="60"/>
      <c r="L27" s="61"/>
      <c r="M27" s="34">
        <f t="shared" si="2"/>
        <v>0</v>
      </c>
      <c r="N27" s="34">
        <f t="shared" si="3"/>
        <v>0</v>
      </c>
    </row>
    <row r="28" spans="2:14" x14ac:dyDescent="0.35">
      <c r="B28" s="13" t="s">
        <v>262</v>
      </c>
      <c r="C28" s="14" t="s">
        <v>5</v>
      </c>
      <c r="D28" s="7" t="s">
        <v>284</v>
      </c>
      <c r="E28" s="15">
        <v>33</v>
      </c>
      <c r="F28" s="60"/>
      <c r="G28" s="16">
        <f t="shared" si="0"/>
        <v>0</v>
      </c>
      <c r="H28" s="17">
        <f t="shared" si="1"/>
        <v>0</v>
      </c>
      <c r="I28" s="53"/>
      <c r="J28" s="53"/>
      <c r="K28" s="60"/>
      <c r="L28" s="61"/>
      <c r="M28" s="34">
        <f t="shared" si="2"/>
        <v>0</v>
      </c>
      <c r="N28" s="34">
        <f t="shared" si="3"/>
        <v>0</v>
      </c>
    </row>
    <row r="29" spans="2:14" x14ac:dyDescent="0.35">
      <c r="B29" s="13" t="s">
        <v>264</v>
      </c>
      <c r="C29" s="14" t="s">
        <v>5</v>
      </c>
      <c r="D29" s="7" t="s">
        <v>285</v>
      </c>
      <c r="E29" s="15">
        <v>11</v>
      </c>
      <c r="F29" s="60"/>
      <c r="G29" s="16">
        <f t="shared" si="0"/>
        <v>0</v>
      </c>
      <c r="H29" s="17">
        <f t="shared" si="1"/>
        <v>0</v>
      </c>
      <c r="I29" s="53"/>
      <c r="J29" s="53"/>
      <c r="K29" s="60"/>
      <c r="L29" s="61"/>
      <c r="M29" s="34">
        <f t="shared" si="2"/>
        <v>0</v>
      </c>
      <c r="N29" s="34">
        <f t="shared" si="3"/>
        <v>0</v>
      </c>
    </row>
    <row r="30" spans="2:14" ht="15" thickBot="1" x14ac:dyDescent="0.4">
      <c r="B30" s="13" t="s">
        <v>263</v>
      </c>
      <c r="C30" s="14" t="s">
        <v>5</v>
      </c>
      <c r="D30" s="7" t="s">
        <v>286</v>
      </c>
      <c r="E30" s="15">
        <v>7</v>
      </c>
      <c r="F30" s="60"/>
      <c r="G30" s="16">
        <f t="shared" si="0"/>
        <v>0</v>
      </c>
      <c r="H30" s="17">
        <f t="shared" si="1"/>
        <v>0</v>
      </c>
      <c r="I30" s="53"/>
      <c r="J30" s="53"/>
      <c r="K30" s="60"/>
      <c r="L30" s="61"/>
      <c r="M30" s="34">
        <f t="shared" si="2"/>
        <v>0</v>
      </c>
      <c r="N30" s="34">
        <f t="shared" si="3"/>
        <v>0</v>
      </c>
    </row>
    <row r="31" spans="2:14" ht="30" customHeight="1" thickTop="1" thickBot="1" x14ac:dyDescent="0.4">
      <c r="B31" s="129" t="s">
        <v>319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1"/>
      <c r="N31" s="21" t="str">
        <f>IF((COUNTA(F9:F30)+COUNTA(I9:I30)+COUNTA(J9:J30)+COUNTA(K9:K30)+COUNTA(L9:L30))&lt;(ROWS(F9:F30)*5),"ERROR 1",IF((COUNTIF(F9:F30,"&lt;0")+COUNTIF(I9:I30,"&lt;0")+COUNTIF(J9:J30,"&lt;0")+COUNTIF(K9:K30,"&lt;0"))&gt;0,"ERROR 2",IF(SUM(N9:N30)&gt;N38,"ERROR 3",IF(COUNTIF(M9:M30,"=0")&gt;0,"ERROR 4",SUM(N9:N30)))))</f>
        <v>ERROR 1</v>
      </c>
    </row>
    <row r="32" spans="2:14" ht="15" thickTop="1" x14ac:dyDescent="0.35">
      <c r="B32" s="18" t="s">
        <v>65</v>
      </c>
      <c r="M32" s="128" t="str" cm="1">
        <f t="array" ref="M32">_xlfn.SWITCH(N31,"ERROR 1","ERROR 1: Please fill in all yellow cells","ERROR 2","ERROR 2: Please fill in only positive values","ERROR 3","ERROR 3: Total price is too high","ERROR 4","ERROR 4: Total price per mission cannot be €0","")</f>
        <v>ERROR 1: Please fill in all yellow cells</v>
      </c>
      <c r="N32" s="128"/>
    </row>
    <row r="35" spans="2:15" ht="15.5" thickTop="1" thickBot="1" x14ac:dyDescent="0.4">
      <c r="B35" s="168" t="s">
        <v>338</v>
      </c>
      <c r="C35" s="169"/>
      <c r="D35" s="169"/>
      <c r="E35" s="169"/>
      <c r="F35" s="170"/>
      <c r="L35" s="122" t="s">
        <v>337</v>
      </c>
      <c r="M35" s="123"/>
      <c r="N35" s="124"/>
      <c r="O35" s="20"/>
    </row>
    <row r="36" spans="2:15" ht="16" thickTop="1" x14ac:dyDescent="0.35">
      <c r="B36" s="152" t="s">
        <v>315</v>
      </c>
      <c r="C36" s="153"/>
      <c r="D36" s="89" t="s">
        <v>323</v>
      </c>
      <c r="E36" s="89" t="s">
        <v>324</v>
      </c>
      <c r="F36" s="90" t="s">
        <v>329</v>
      </c>
      <c r="L36" s="164" t="s">
        <v>320</v>
      </c>
      <c r="M36" s="165"/>
      <c r="N36" s="110">
        <v>2200000</v>
      </c>
      <c r="O36" s="109"/>
    </row>
    <row r="37" spans="2:15" ht="16" thickBot="1" x14ac:dyDescent="0.4">
      <c r="B37" s="154" t="s">
        <v>326</v>
      </c>
      <c r="C37" s="155"/>
      <c r="D37" s="91" t="s">
        <v>325</v>
      </c>
      <c r="E37" s="91" t="s">
        <v>328</v>
      </c>
      <c r="F37" s="92" t="s">
        <v>327</v>
      </c>
      <c r="L37" s="93"/>
      <c r="M37" s="96" t="s">
        <v>336</v>
      </c>
      <c r="N37" s="101" t="str">
        <f>N31</f>
        <v>ERROR 1</v>
      </c>
      <c r="O37" s="108"/>
    </row>
    <row r="38" spans="2:15" ht="16" thickTop="1" x14ac:dyDescent="0.35">
      <c r="B38" s="156"/>
      <c r="C38" s="157"/>
      <c r="D38" s="87"/>
      <c r="E38" s="87"/>
      <c r="F38" s="88"/>
      <c r="L38" s="160" t="s">
        <v>321</v>
      </c>
      <c r="M38" s="161"/>
      <c r="N38" s="101">
        <v>3000000</v>
      </c>
      <c r="O38" s="109"/>
    </row>
    <row r="39" spans="2:15" ht="15.5" x14ac:dyDescent="0.35">
      <c r="B39" s="158"/>
      <c r="C39" s="159"/>
      <c r="D39" s="83"/>
      <c r="E39" s="83"/>
      <c r="F39" s="86"/>
      <c r="L39" s="160" t="s">
        <v>322</v>
      </c>
      <c r="M39" s="161"/>
      <c r="N39" s="99" t="str">
        <f>IF(AND(B38&lt;&gt;"",D38&lt;&gt;"",F38&lt;&gt;""),"Yes","No")</f>
        <v>No</v>
      </c>
    </row>
    <row r="40" spans="2:15" ht="16" thickBot="1" x14ac:dyDescent="0.4">
      <c r="B40" s="158"/>
      <c r="C40" s="159"/>
      <c r="D40" s="83"/>
      <c r="E40" s="83"/>
      <c r="F40" s="86"/>
      <c r="I40" s="20"/>
      <c r="L40" s="162" t="s">
        <v>292</v>
      </c>
      <c r="M40" s="163"/>
      <c r="N40" s="102">
        <v>250</v>
      </c>
    </row>
    <row r="41" spans="2:15" ht="16.5" thickTop="1" thickBot="1" x14ac:dyDescent="0.4">
      <c r="B41" s="158"/>
      <c r="C41" s="159"/>
      <c r="D41" s="83"/>
      <c r="E41" s="83"/>
      <c r="F41" s="86"/>
      <c r="I41" s="20"/>
      <c r="L41" s="150" t="s">
        <v>296</v>
      </c>
      <c r="M41" s="151"/>
      <c r="N41" s="41" t="str" cm="1">
        <f t="array" ref="N41">_xlfn.SWITCH(N31,"ERROR 1","Invalid Tender","ERROR 2","Invalid Tender","ERROR 4","Invalid Tender",IF(N39="No","Invalid Tender",IF(N31&gt;N38,"Invalid Tender",IF(N31&gt;=N36,N40-(((N40*((N36-N31)/(N38-N36)))^2)/N40),IF(N31&lt;N36,N40,0)))))</f>
        <v>Invalid Tender</v>
      </c>
    </row>
    <row r="42" spans="2:15" ht="15" thickTop="1" x14ac:dyDescent="0.35">
      <c r="B42" s="158"/>
      <c r="C42" s="159"/>
      <c r="D42" s="83"/>
      <c r="E42" s="83"/>
      <c r="F42" s="86"/>
      <c r="I42" s="20"/>
    </row>
    <row r="43" spans="2:15" x14ac:dyDescent="0.35">
      <c r="B43" s="158"/>
      <c r="C43" s="159"/>
      <c r="D43" s="83"/>
      <c r="E43" s="83"/>
      <c r="F43" s="86"/>
    </row>
    <row r="44" spans="2:15" x14ac:dyDescent="0.35">
      <c r="B44" s="158"/>
      <c r="C44" s="159"/>
      <c r="D44" s="83"/>
      <c r="E44" s="83"/>
      <c r="F44" s="86"/>
    </row>
    <row r="45" spans="2:15" x14ac:dyDescent="0.35">
      <c r="B45" s="158"/>
      <c r="C45" s="159"/>
      <c r="D45" s="83"/>
      <c r="E45" s="83"/>
      <c r="F45" s="86"/>
    </row>
    <row r="46" spans="2:15" x14ac:dyDescent="0.35">
      <c r="B46" s="158"/>
      <c r="C46" s="159"/>
      <c r="D46" s="83"/>
      <c r="E46" s="83"/>
      <c r="F46" s="86"/>
    </row>
    <row r="47" spans="2:15" x14ac:dyDescent="0.35">
      <c r="B47" s="158"/>
      <c r="C47" s="159"/>
      <c r="D47" s="83"/>
      <c r="E47" s="83"/>
      <c r="F47" s="86"/>
    </row>
    <row r="48" spans="2:15" ht="15" thickBot="1" x14ac:dyDescent="0.4">
      <c r="B48" s="166"/>
      <c r="C48" s="167"/>
      <c r="D48" s="114"/>
      <c r="E48" s="114"/>
      <c r="F48" s="115"/>
    </row>
    <row r="49" spans="1:15" ht="15" thickTop="1" x14ac:dyDescent="0.35"/>
    <row r="51" spans="1:15" s="19" customFormat="1" x14ac:dyDescent="0.3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O51" s="18"/>
    </row>
    <row r="52" spans="1:15" s="19" customFormat="1" x14ac:dyDescent="0.3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O52" s="18"/>
    </row>
    <row r="54" spans="1:15" s="19" customFormat="1" x14ac:dyDescent="0.3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O54" s="18"/>
    </row>
    <row r="55" spans="1:15" s="19" customFormat="1" x14ac:dyDescent="0.3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O55" s="18"/>
    </row>
    <row r="56" spans="1:15" s="19" customFormat="1" x14ac:dyDescent="0.3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20"/>
      <c r="O56" s="18"/>
    </row>
    <row r="57" spans="1:15" x14ac:dyDescent="0.35">
      <c r="L57" s="20"/>
    </row>
    <row r="58" spans="1:15" x14ac:dyDescent="0.35">
      <c r="L58" s="20"/>
    </row>
  </sheetData>
  <sheetProtection algorithmName="SHA-512" hashValue="4u6Y3J13RCEEManId4EslEXLtqek+polv5TJfUbkGtVmE+DTANBHuM0M0xZtGF+PfPE9mZImHb4J0twHcdAleQ==" saltValue="RnRIIa2bgJ42Txswd/8/6w==" spinCount="100000" sheet="1" objects="1" scenarios="1"/>
  <mergeCells count="34">
    <mergeCell ref="B35:F35"/>
    <mergeCell ref="B46:C46"/>
    <mergeCell ref="B47:C47"/>
    <mergeCell ref="B48:C48"/>
    <mergeCell ref="L35:N35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L38:M38"/>
    <mergeCell ref="L40:M40"/>
    <mergeCell ref="L36:M36"/>
    <mergeCell ref="B6:N6"/>
    <mergeCell ref="L39:M39"/>
    <mergeCell ref="L41:M41"/>
    <mergeCell ref="N7:N8"/>
    <mergeCell ref="I7:I8"/>
    <mergeCell ref="J7:J8"/>
    <mergeCell ref="K7:L7"/>
    <mergeCell ref="M7:M8"/>
    <mergeCell ref="B7:B8"/>
    <mergeCell ref="C7:C8"/>
    <mergeCell ref="D7:D8"/>
    <mergeCell ref="E7:E8"/>
    <mergeCell ref="F7:H7"/>
    <mergeCell ref="B26:B27"/>
    <mergeCell ref="M32:N32"/>
    <mergeCell ref="B31:M31"/>
  </mergeCells>
  <conditionalFormatting sqref="F9:F30 I9:K30">
    <cfRule type="cellIs" dxfId="28" priority="8" operator="lessThan">
      <formula>0</formula>
    </cfRule>
  </conditionalFormatting>
  <conditionalFormatting sqref="F9:F30 I9:L30 B38:D38 F38">
    <cfRule type="expression" dxfId="27" priority="5">
      <formula>ISBLANK(B9)</formula>
    </cfRule>
  </conditionalFormatting>
  <conditionalFormatting sqref="M32">
    <cfRule type="containsText" dxfId="26" priority="11" operator="containsText" text="error">
      <formula>NOT(ISERROR(SEARCH("error",M32)))</formula>
    </cfRule>
  </conditionalFormatting>
  <conditionalFormatting sqref="M9:N30">
    <cfRule type="cellIs" dxfId="25" priority="1" operator="equal">
      <formula>0</formula>
    </cfRule>
  </conditionalFormatting>
  <conditionalFormatting sqref="N31">
    <cfRule type="containsText" dxfId="24" priority="10" operator="containsText" text="error">
      <formula>NOT(ISERROR(SEARCH("error",N31)))</formula>
    </cfRule>
  </conditionalFormatting>
  <conditionalFormatting sqref="N37">
    <cfRule type="containsText" dxfId="23" priority="4" operator="containsText" text="err">
      <formula>NOT(ISERROR(SEARCH("err",N37)))</formula>
    </cfRule>
  </conditionalFormatting>
  <conditionalFormatting sqref="N39">
    <cfRule type="containsText" dxfId="22" priority="2" operator="containsText" text="yes">
      <formula>NOT(ISERROR(SEARCH("yes",N39)))</formula>
    </cfRule>
    <cfRule type="containsText" dxfId="21" priority="3" operator="containsText" text="no">
      <formula>NOT(ISERROR(SEARCH("no",N39)))</formula>
    </cfRule>
  </conditionalFormatting>
  <conditionalFormatting sqref="N41">
    <cfRule type="containsText" dxfId="20" priority="7" operator="containsText" text="invalid">
      <formula>NOT(ISERROR(SEARCH("invalid",N41)))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0"/>
  <sheetViews>
    <sheetView zoomScaleNormal="100" workbookViewId="0"/>
  </sheetViews>
  <sheetFormatPr defaultColWidth="8.7265625" defaultRowHeight="14.5" x14ac:dyDescent="0.35"/>
  <cols>
    <col min="1" max="1" width="8.7265625" style="18"/>
    <col min="2" max="2" width="27.1796875" style="18" customWidth="1"/>
    <col min="3" max="3" width="25.453125" style="18" customWidth="1"/>
    <col min="4" max="4" width="19.453125" style="18" customWidth="1"/>
    <col min="5" max="5" width="17.26953125" style="18" customWidth="1"/>
    <col min="6" max="6" width="18.54296875" style="18" customWidth="1"/>
    <col min="7" max="8" width="17.1796875" style="18" customWidth="1"/>
    <col min="9" max="9" width="20.7265625" style="18" customWidth="1"/>
    <col min="10" max="10" width="19.1796875" style="18" customWidth="1"/>
    <col min="11" max="11" width="20.54296875" style="18" customWidth="1"/>
    <col min="12" max="12" width="43.54296875" style="18" customWidth="1"/>
    <col min="13" max="13" width="20.1796875" style="19" customWidth="1"/>
    <col min="14" max="14" width="23.54296875" style="19" customWidth="1"/>
    <col min="15" max="15" width="12.81640625" style="18" bestFit="1" customWidth="1"/>
    <col min="16" max="16384" width="8.7265625" style="18"/>
  </cols>
  <sheetData>
    <row r="2" spans="1:14" s="39" customFormat="1" ht="26" x14ac:dyDescent="0.6">
      <c r="A2" s="38" t="s">
        <v>135</v>
      </c>
      <c r="B2" s="38" t="s">
        <v>1</v>
      </c>
      <c r="M2" s="40"/>
      <c r="N2" s="40"/>
    </row>
    <row r="3" spans="1:14" x14ac:dyDescent="0.35">
      <c r="B3" s="20"/>
    </row>
    <row r="4" spans="1:14" x14ac:dyDescent="0.35">
      <c r="B4" s="24" t="s">
        <v>342</v>
      </c>
    </row>
    <row r="5" spans="1:14" ht="15" thickBot="1" x14ac:dyDescent="0.4">
      <c r="B5" s="24"/>
    </row>
    <row r="6" spans="1:14" ht="15.5" thickTop="1" thickBot="1" x14ac:dyDescent="0.4">
      <c r="B6" s="122" t="s">
        <v>340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4"/>
    </row>
    <row r="7" spans="1:14" ht="15" customHeight="1" thickTop="1" x14ac:dyDescent="0.35">
      <c r="B7" s="172" t="s">
        <v>3</v>
      </c>
      <c r="C7" s="173" t="s">
        <v>2</v>
      </c>
      <c r="D7" s="174" t="s">
        <v>4</v>
      </c>
      <c r="E7" s="175" t="s">
        <v>58</v>
      </c>
      <c r="F7" s="176" t="s">
        <v>311</v>
      </c>
      <c r="G7" s="177"/>
      <c r="H7" s="178"/>
      <c r="I7" s="171" t="s">
        <v>61</v>
      </c>
      <c r="J7" s="179" t="s">
        <v>62</v>
      </c>
      <c r="K7" s="180" t="s">
        <v>64</v>
      </c>
      <c r="L7" s="181"/>
      <c r="M7" s="171" t="s">
        <v>317</v>
      </c>
      <c r="N7" s="171" t="s">
        <v>318</v>
      </c>
    </row>
    <row r="8" spans="1:14" ht="29.5" thickBot="1" x14ac:dyDescent="0.4">
      <c r="B8" s="136"/>
      <c r="C8" s="138"/>
      <c r="D8" s="140"/>
      <c r="E8" s="142"/>
      <c r="F8" s="1" t="s">
        <v>312</v>
      </c>
      <c r="G8" s="2" t="s">
        <v>59</v>
      </c>
      <c r="H8" s="3" t="s">
        <v>60</v>
      </c>
      <c r="I8" s="134"/>
      <c r="J8" s="147"/>
      <c r="K8" s="4" t="s">
        <v>63</v>
      </c>
      <c r="L8" s="3" t="s">
        <v>314</v>
      </c>
      <c r="M8" s="134"/>
      <c r="N8" s="134"/>
    </row>
    <row r="9" spans="1:14" ht="15" thickTop="1" x14ac:dyDescent="0.35">
      <c r="B9" s="8" t="s">
        <v>35</v>
      </c>
      <c r="C9" s="9" t="s">
        <v>5</v>
      </c>
      <c r="D9" s="6" t="s">
        <v>10</v>
      </c>
      <c r="E9" s="42">
        <v>12</v>
      </c>
      <c r="F9" s="46"/>
      <c r="G9" s="11">
        <f>E9*F9</f>
        <v>0</v>
      </c>
      <c r="H9" s="12">
        <f>G9*12</f>
        <v>0</v>
      </c>
      <c r="I9" s="48"/>
      <c r="J9" s="48"/>
      <c r="K9" s="46"/>
      <c r="L9" s="49"/>
      <c r="M9" s="34">
        <f t="shared" ref="M9:M32" si="0">SUM(H9:K9)</f>
        <v>0</v>
      </c>
      <c r="N9" s="5">
        <f>M9*10</f>
        <v>0</v>
      </c>
    </row>
    <row r="10" spans="1:14" x14ac:dyDescent="0.35">
      <c r="B10" s="13" t="s">
        <v>36</v>
      </c>
      <c r="C10" s="14" t="s">
        <v>5</v>
      </c>
      <c r="D10" s="7" t="s">
        <v>11</v>
      </c>
      <c r="E10" s="43">
        <v>14</v>
      </c>
      <c r="F10" s="47"/>
      <c r="G10" s="16">
        <f>E10*F10</f>
        <v>0</v>
      </c>
      <c r="H10" s="17">
        <f>G10*12</f>
        <v>0</v>
      </c>
      <c r="I10" s="50"/>
      <c r="J10" s="50"/>
      <c r="K10" s="47"/>
      <c r="L10" s="51"/>
      <c r="M10" s="34">
        <f t="shared" si="0"/>
        <v>0</v>
      </c>
      <c r="N10" s="34">
        <f>M10*10</f>
        <v>0</v>
      </c>
    </row>
    <row r="11" spans="1:14" x14ac:dyDescent="0.35">
      <c r="B11" s="13" t="s">
        <v>37</v>
      </c>
      <c r="C11" s="14" t="s">
        <v>5</v>
      </c>
      <c r="D11" s="7" t="s">
        <v>12</v>
      </c>
      <c r="E11" s="43">
        <v>11</v>
      </c>
      <c r="F11" s="47"/>
      <c r="G11" s="16">
        <f t="shared" ref="G11:G32" si="1">E11*F11</f>
        <v>0</v>
      </c>
      <c r="H11" s="17">
        <f t="shared" ref="H11:H32" si="2">G11*12</f>
        <v>0</v>
      </c>
      <c r="I11" s="52"/>
      <c r="J11" s="50"/>
      <c r="K11" s="47"/>
      <c r="L11" s="51"/>
      <c r="M11" s="34">
        <f t="shared" si="0"/>
        <v>0</v>
      </c>
      <c r="N11" s="34">
        <f t="shared" ref="N11:N32" si="3">M11*10</f>
        <v>0</v>
      </c>
    </row>
    <row r="12" spans="1:14" x14ac:dyDescent="0.35">
      <c r="B12" s="13" t="s">
        <v>38</v>
      </c>
      <c r="C12" s="14" t="s">
        <v>5</v>
      </c>
      <c r="D12" s="7" t="s">
        <v>13</v>
      </c>
      <c r="E12" s="43">
        <v>4</v>
      </c>
      <c r="F12" s="47"/>
      <c r="G12" s="16">
        <f t="shared" si="1"/>
        <v>0</v>
      </c>
      <c r="H12" s="17">
        <f t="shared" si="2"/>
        <v>0</v>
      </c>
      <c r="I12" s="52"/>
      <c r="J12" s="50"/>
      <c r="K12" s="47"/>
      <c r="L12" s="51"/>
      <c r="M12" s="34">
        <f t="shared" si="0"/>
        <v>0</v>
      </c>
      <c r="N12" s="34">
        <f t="shared" si="3"/>
        <v>0</v>
      </c>
    </row>
    <row r="13" spans="1:14" x14ac:dyDescent="0.35">
      <c r="B13" s="13" t="s">
        <v>39</v>
      </c>
      <c r="C13" s="14" t="s">
        <v>5</v>
      </c>
      <c r="D13" s="7" t="s">
        <v>14</v>
      </c>
      <c r="E13" s="43">
        <v>24</v>
      </c>
      <c r="F13" s="47"/>
      <c r="G13" s="16">
        <f t="shared" si="1"/>
        <v>0</v>
      </c>
      <c r="H13" s="17">
        <f t="shared" si="2"/>
        <v>0</v>
      </c>
      <c r="I13" s="50"/>
      <c r="J13" s="50"/>
      <c r="K13" s="47"/>
      <c r="L13" s="51"/>
      <c r="M13" s="34">
        <f t="shared" si="0"/>
        <v>0</v>
      </c>
      <c r="N13" s="34">
        <f t="shared" si="3"/>
        <v>0</v>
      </c>
    </row>
    <row r="14" spans="1:14" x14ac:dyDescent="0.35">
      <c r="B14" s="104" t="s">
        <v>40</v>
      </c>
      <c r="C14" s="44" t="s">
        <v>5</v>
      </c>
      <c r="D14" s="105" t="s">
        <v>15</v>
      </c>
      <c r="E14" s="43">
        <v>48</v>
      </c>
      <c r="F14" s="47"/>
      <c r="G14" s="16">
        <f t="shared" si="1"/>
        <v>0</v>
      </c>
      <c r="H14" s="17">
        <f t="shared" si="2"/>
        <v>0</v>
      </c>
      <c r="I14" s="50"/>
      <c r="J14" s="50"/>
      <c r="K14" s="47"/>
      <c r="L14" s="51"/>
      <c r="M14" s="34">
        <f t="shared" si="0"/>
        <v>0</v>
      </c>
      <c r="N14" s="34">
        <f t="shared" si="3"/>
        <v>0</v>
      </c>
    </row>
    <row r="15" spans="1:14" x14ac:dyDescent="0.35">
      <c r="B15" s="104" t="s">
        <v>41</v>
      </c>
      <c r="C15" s="44" t="s">
        <v>5</v>
      </c>
      <c r="D15" s="105" t="s">
        <v>16</v>
      </c>
      <c r="E15" s="43">
        <v>20</v>
      </c>
      <c r="F15" s="47"/>
      <c r="G15" s="16">
        <f t="shared" si="1"/>
        <v>0</v>
      </c>
      <c r="H15" s="17">
        <f t="shared" si="2"/>
        <v>0</v>
      </c>
      <c r="I15" s="50"/>
      <c r="J15" s="50"/>
      <c r="K15" s="47"/>
      <c r="L15" s="51"/>
      <c r="M15" s="34">
        <f t="shared" si="0"/>
        <v>0</v>
      </c>
      <c r="N15" s="34">
        <f t="shared" si="3"/>
        <v>0</v>
      </c>
    </row>
    <row r="16" spans="1:14" x14ac:dyDescent="0.35">
      <c r="B16" s="104" t="s">
        <v>42</v>
      </c>
      <c r="C16" s="44" t="s">
        <v>5</v>
      </c>
      <c r="D16" s="105" t="s">
        <v>17</v>
      </c>
      <c r="E16" s="43">
        <v>12</v>
      </c>
      <c r="F16" s="47"/>
      <c r="G16" s="16">
        <f t="shared" si="1"/>
        <v>0</v>
      </c>
      <c r="H16" s="17">
        <f t="shared" si="2"/>
        <v>0</v>
      </c>
      <c r="I16" s="50"/>
      <c r="J16" s="50"/>
      <c r="K16" s="47"/>
      <c r="L16" s="51"/>
      <c r="M16" s="34">
        <f t="shared" si="0"/>
        <v>0</v>
      </c>
      <c r="N16" s="34">
        <f t="shared" si="3"/>
        <v>0</v>
      </c>
    </row>
    <row r="17" spans="2:14" x14ac:dyDescent="0.35">
      <c r="B17" s="104" t="s">
        <v>43</v>
      </c>
      <c r="C17" s="44" t="s">
        <v>5</v>
      </c>
      <c r="D17" s="105" t="s">
        <v>18</v>
      </c>
      <c r="E17" s="43">
        <v>20</v>
      </c>
      <c r="F17" s="47"/>
      <c r="G17" s="16">
        <f t="shared" si="1"/>
        <v>0</v>
      </c>
      <c r="H17" s="17">
        <f t="shared" si="2"/>
        <v>0</v>
      </c>
      <c r="I17" s="50"/>
      <c r="J17" s="50"/>
      <c r="K17" s="47"/>
      <c r="L17" s="51"/>
      <c r="M17" s="34">
        <f t="shared" si="0"/>
        <v>0</v>
      </c>
      <c r="N17" s="34">
        <f t="shared" si="3"/>
        <v>0</v>
      </c>
    </row>
    <row r="18" spans="2:14" x14ac:dyDescent="0.35">
      <c r="B18" s="183" t="s">
        <v>44</v>
      </c>
      <c r="C18" s="44" t="s">
        <v>5</v>
      </c>
      <c r="D18" s="105" t="s">
        <v>29</v>
      </c>
      <c r="E18" s="43">
        <v>37</v>
      </c>
      <c r="F18" s="47"/>
      <c r="G18" s="16">
        <f t="shared" si="1"/>
        <v>0</v>
      </c>
      <c r="H18" s="17">
        <f t="shared" si="2"/>
        <v>0</v>
      </c>
      <c r="I18" s="50"/>
      <c r="J18" s="50"/>
      <c r="K18" s="47"/>
      <c r="L18" s="51"/>
      <c r="M18" s="34">
        <f t="shared" si="0"/>
        <v>0</v>
      </c>
      <c r="N18" s="34">
        <f t="shared" si="3"/>
        <v>0</v>
      </c>
    </row>
    <row r="19" spans="2:14" x14ac:dyDescent="0.35">
      <c r="B19" s="183"/>
      <c r="C19" s="44" t="s">
        <v>6</v>
      </c>
      <c r="D19" s="105" t="s">
        <v>30</v>
      </c>
      <c r="E19" s="43">
        <v>9</v>
      </c>
      <c r="F19" s="47"/>
      <c r="G19" s="16">
        <f t="shared" si="1"/>
        <v>0</v>
      </c>
      <c r="H19" s="17">
        <f t="shared" si="2"/>
        <v>0</v>
      </c>
      <c r="I19" s="50"/>
      <c r="J19" s="50"/>
      <c r="K19" s="47"/>
      <c r="L19" s="51"/>
      <c r="M19" s="34">
        <f t="shared" si="0"/>
        <v>0</v>
      </c>
      <c r="N19" s="34">
        <f t="shared" si="3"/>
        <v>0</v>
      </c>
    </row>
    <row r="20" spans="2:14" x14ac:dyDescent="0.35">
      <c r="B20" s="104" t="s">
        <v>45</v>
      </c>
      <c r="C20" s="44" t="s">
        <v>5</v>
      </c>
      <c r="D20" s="105" t="s">
        <v>31</v>
      </c>
      <c r="E20" s="43">
        <v>17</v>
      </c>
      <c r="F20" s="47"/>
      <c r="G20" s="16">
        <f t="shared" si="1"/>
        <v>0</v>
      </c>
      <c r="H20" s="17">
        <f t="shared" si="2"/>
        <v>0</v>
      </c>
      <c r="I20" s="50"/>
      <c r="J20" s="50"/>
      <c r="K20" s="47"/>
      <c r="L20" s="51"/>
      <c r="M20" s="34">
        <f t="shared" si="0"/>
        <v>0</v>
      </c>
      <c r="N20" s="34">
        <f t="shared" si="3"/>
        <v>0</v>
      </c>
    </row>
    <row r="21" spans="2:14" x14ac:dyDescent="0.35">
      <c r="B21" s="104" t="s">
        <v>46</v>
      </c>
      <c r="C21" s="44" t="s">
        <v>5</v>
      </c>
      <c r="D21" s="105" t="s">
        <v>19</v>
      </c>
      <c r="E21" s="43">
        <v>21</v>
      </c>
      <c r="F21" s="47"/>
      <c r="G21" s="16">
        <f t="shared" si="1"/>
        <v>0</v>
      </c>
      <c r="H21" s="17">
        <f t="shared" si="2"/>
        <v>0</v>
      </c>
      <c r="I21" s="50"/>
      <c r="J21" s="50"/>
      <c r="K21" s="47"/>
      <c r="L21" s="51"/>
      <c r="M21" s="34">
        <f t="shared" si="0"/>
        <v>0</v>
      </c>
      <c r="N21" s="34">
        <f t="shared" si="3"/>
        <v>0</v>
      </c>
    </row>
    <row r="22" spans="2:14" x14ac:dyDescent="0.35">
      <c r="B22" s="104" t="s">
        <v>47</v>
      </c>
      <c r="C22" s="44" t="s">
        <v>5</v>
      </c>
      <c r="D22" s="105" t="s">
        <v>20</v>
      </c>
      <c r="E22" s="43">
        <v>20</v>
      </c>
      <c r="F22" s="47"/>
      <c r="G22" s="16">
        <f t="shared" si="1"/>
        <v>0</v>
      </c>
      <c r="H22" s="17">
        <f t="shared" si="2"/>
        <v>0</v>
      </c>
      <c r="I22" s="50"/>
      <c r="J22" s="50"/>
      <c r="K22" s="47"/>
      <c r="L22" s="51"/>
      <c r="M22" s="34">
        <f t="shared" si="0"/>
        <v>0</v>
      </c>
      <c r="N22" s="34">
        <f t="shared" si="3"/>
        <v>0</v>
      </c>
    </row>
    <row r="23" spans="2:14" x14ac:dyDescent="0.35">
      <c r="B23" s="104" t="s">
        <v>48</v>
      </c>
      <c r="C23" s="44" t="s">
        <v>5</v>
      </c>
      <c r="D23" s="105" t="s">
        <v>21</v>
      </c>
      <c r="E23" s="43">
        <v>14</v>
      </c>
      <c r="F23" s="47"/>
      <c r="G23" s="16">
        <f t="shared" si="1"/>
        <v>0</v>
      </c>
      <c r="H23" s="17">
        <f t="shared" si="2"/>
        <v>0</v>
      </c>
      <c r="I23" s="50"/>
      <c r="J23" s="50"/>
      <c r="K23" s="47"/>
      <c r="L23" s="51"/>
      <c r="M23" s="34">
        <f t="shared" si="0"/>
        <v>0</v>
      </c>
      <c r="N23" s="34">
        <f t="shared" si="3"/>
        <v>0</v>
      </c>
    </row>
    <row r="24" spans="2:14" x14ac:dyDescent="0.35">
      <c r="B24" s="104" t="s">
        <v>49</v>
      </c>
      <c r="C24" s="44" t="s">
        <v>5</v>
      </c>
      <c r="D24" s="105" t="s">
        <v>32</v>
      </c>
      <c r="E24" s="43">
        <v>45</v>
      </c>
      <c r="F24" s="47"/>
      <c r="G24" s="16">
        <f t="shared" si="1"/>
        <v>0</v>
      </c>
      <c r="H24" s="17">
        <f t="shared" si="2"/>
        <v>0</v>
      </c>
      <c r="I24" s="50"/>
      <c r="J24" s="50"/>
      <c r="K24" s="47"/>
      <c r="L24" s="51"/>
      <c r="M24" s="34">
        <f t="shared" si="0"/>
        <v>0</v>
      </c>
      <c r="N24" s="34">
        <f t="shared" si="3"/>
        <v>0</v>
      </c>
    </row>
    <row r="25" spans="2:14" x14ac:dyDescent="0.35">
      <c r="B25" s="104" t="s">
        <v>50</v>
      </c>
      <c r="C25" s="44" t="s">
        <v>5</v>
      </c>
      <c r="D25" s="105" t="s">
        <v>22</v>
      </c>
      <c r="E25" s="43">
        <v>28</v>
      </c>
      <c r="F25" s="47"/>
      <c r="G25" s="16">
        <f t="shared" si="1"/>
        <v>0</v>
      </c>
      <c r="H25" s="17">
        <f t="shared" si="2"/>
        <v>0</v>
      </c>
      <c r="I25" s="50"/>
      <c r="J25" s="50"/>
      <c r="K25" s="47"/>
      <c r="L25" s="51"/>
      <c r="M25" s="34">
        <f t="shared" si="0"/>
        <v>0</v>
      </c>
      <c r="N25" s="34">
        <f t="shared" si="3"/>
        <v>0</v>
      </c>
    </row>
    <row r="26" spans="2:14" x14ac:dyDescent="0.35">
      <c r="B26" s="104" t="s">
        <v>51</v>
      </c>
      <c r="C26" s="44" t="s">
        <v>5</v>
      </c>
      <c r="D26" s="105" t="s">
        <v>23</v>
      </c>
      <c r="E26" s="43">
        <v>10</v>
      </c>
      <c r="F26" s="47"/>
      <c r="G26" s="16">
        <f t="shared" si="1"/>
        <v>0</v>
      </c>
      <c r="H26" s="17">
        <f t="shared" si="2"/>
        <v>0</v>
      </c>
      <c r="I26" s="50"/>
      <c r="J26" s="50"/>
      <c r="K26" s="47"/>
      <c r="L26" s="51"/>
      <c r="M26" s="34">
        <f t="shared" si="0"/>
        <v>0</v>
      </c>
      <c r="N26" s="34">
        <f t="shared" si="3"/>
        <v>0</v>
      </c>
    </row>
    <row r="27" spans="2:14" x14ac:dyDescent="0.35">
      <c r="B27" s="104" t="s">
        <v>52</v>
      </c>
      <c r="C27" s="44" t="s">
        <v>5</v>
      </c>
      <c r="D27" s="105" t="s">
        <v>24</v>
      </c>
      <c r="E27" s="43">
        <v>19</v>
      </c>
      <c r="F27" s="47"/>
      <c r="G27" s="16">
        <f t="shared" si="1"/>
        <v>0</v>
      </c>
      <c r="H27" s="17">
        <f t="shared" si="2"/>
        <v>0</v>
      </c>
      <c r="I27" s="50"/>
      <c r="J27" s="50"/>
      <c r="K27" s="47"/>
      <c r="L27" s="51"/>
      <c r="M27" s="34">
        <f t="shared" si="0"/>
        <v>0</v>
      </c>
      <c r="N27" s="34">
        <f t="shared" si="3"/>
        <v>0</v>
      </c>
    </row>
    <row r="28" spans="2:14" x14ac:dyDescent="0.35">
      <c r="B28" s="183" t="s">
        <v>53</v>
      </c>
      <c r="C28" s="44" t="s">
        <v>5</v>
      </c>
      <c r="D28" s="105" t="s">
        <v>33</v>
      </c>
      <c r="E28" s="43">
        <v>14</v>
      </c>
      <c r="F28" s="47"/>
      <c r="G28" s="16">
        <f t="shared" si="1"/>
        <v>0</v>
      </c>
      <c r="H28" s="17">
        <f t="shared" si="2"/>
        <v>0</v>
      </c>
      <c r="I28" s="50"/>
      <c r="J28" s="50"/>
      <c r="K28" s="47"/>
      <c r="L28" s="51"/>
      <c r="M28" s="34">
        <f t="shared" si="0"/>
        <v>0</v>
      </c>
      <c r="N28" s="34">
        <f t="shared" si="3"/>
        <v>0</v>
      </c>
    </row>
    <row r="29" spans="2:14" x14ac:dyDescent="0.35">
      <c r="B29" s="183"/>
      <c r="C29" s="44" t="s">
        <v>6</v>
      </c>
      <c r="D29" s="105" t="s">
        <v>25</v>
      </c>
      <c r="E29" s="43">
        <v>13</v>
      </c>
      <c r="F29" s="47"/>
      <c r="G29" s="16">
        <f t="shared" si="1"/>
        <v>0</v>
      </c>
      <c r="H29" s="17">
        <f t="shared" si="2"/>
        <v>0</v>
      </c>
      <c r="I29" s="50"/>
      <c r="J29" s="50"/>
      <c r="K29" s="47"/>
      <c r="L29" s="51"/>
      <c r="M29" s="34">
        <f t="shared" si="0"/>
        <v>0</v>
      </c>
      <c r="N29" s="34">
        <f t="shared" si="3"/>
        <v>0</v>
      </c>
    </row>
    <row r="30" spans="2:14" x14ac:dyDescent="0.35">
      <c r="B30" s="104" t="s">
        <v>54</v>
      </c>
      <c r="C30" s="44" t="s">
        <v>5</v>
      </c>
      <c r="D30" s="105" t="s">
        <v>26</v>
      </c>
      <c r="E30" s="43">
        <v>39</v>
      </c>
      <c r="F30" s="47"/>
      <c r="G30" s="16">
        <f t="shared" si="1"/>
        <v>0</v>
      </c>
      <c r="H30" s="17">
        <f t="shared" si="2"/>
        <v>0</v>
      </c>
      <c r="I30" s="50"/>
      <c r="J30" s="50"/>
      <c r="K30" s="47"/>
      <c r="L30" s="51"/>
      <c r="M30" s="34">
        <f t="shared" si="0"/>
        <v>0</v>
      </c>
      <c r="N30" s="34">
        <f t="shared" si="3"/>
        <v>0</v>
      </c>
    </row>
    <row r="31" spans="2:14" x14ac:dyDescent="0.35">
      <c r="B31" s="104" t="s">
        <v>55</v>
      </c>
      <c r="C31" s="44" t="s">
        <v>5</v>
      </c>
      <c r="D31" s="105" t="s">
        <v>27</v>
      </c>
      <c r="E31" s="43">
        <v>8</v>
      </c>
      <c r="F31" s="47"/>
      <c r="G31" s="16">
        <f t="shared" si="1"/>
        <v>0</v>
      </c>
      <c r="H31" s="17">
        <f t="shared" si="2"/>
        <v>0</v>
      </c>
      <c r="I31" s="50"/>
      <c r="J31" s="50"/>
      <c r="K31" s="47"/>
      <c r="L31" s="51"/>
      <c r="M31" s="34">
        <f t="shared" si="0"/>
        <v>0</v>
      </c>
      <c r="N31" s="34">
        <f t="shared" si="3"/>
        <v>0</v>
      </c>
    </row>
    <row r="32" spans="2:14" ht="15" thickBot="1" x14ac:dyDescent="0.4">
      <c r="B32" s="104" t="s">
        <v>7</v>
      </c>
      <c r="C32" s="44" t="s">
        <v>5</v>
      </c>
      <c r="D32" s="105" t="s">
        <v>28</v>
      </c>
      <c r="E32" s="43">
        <v>5</v>
      </c>
      <c r="F32" s="47"/>
      <c r="G32" s="16">
        <f t="shared" si="1"/>
        <v>0</v>
      </c>
      <c r="H32" s="17">
        <f t="shared" si="2"/>
        <v>0</v>
      </c>
      <c r="I32" s="50"/>
      <c r="J32" s="50"/>
      <c r="K32" s="47"/>
      <c r="L32" s="51"/>
      <c r="M32" s="34">
        <f t="shared" si="0"/>
        <v>0</v>
      </c>
      <c r="N32" s="34">
        <f t="shared" si="3"/>
        <v>0</v>
      </c>
    </row>
    <row r="33" spans="2:15" ht="30" customHeight="1" thickTop="1" thickBot="1" x14ac:dyDescent="0.4">
      <c r="B33" s="129" t="s">
        <v>319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1"/>
      <c r="N33" s="21" t="str">
        <f>IF((COUNTA(F9:F32)+COUNTA(I9:I32)+COUNTA(J9:J32)+COUNTA(K9:K32)+COUNTA(L9:L32))&lt;(ROWS(F9:F32)*5),"ERROR 1",IF((COUNTIF(F9:F32,"&lt;0")+COUNTIF(I9:I32,"&lt;0")+COUNTIF(J9:J32,"&lt;0")+COUNTIF(K9:K32,"&lt;0"))&gt;0,"ERROR 2",IF(SUM(N9:N32)&gt;N40,"ERROR 3",IF(COUNTIF(M9:M32,"=0")&gt;0,"ERROR 4",SUM(N9:N32)))))</f>
        <v>ERROR 1</v>
      </c>
      <c r="O33" s="37"/>
    </row>
    <row r="34" spans="2:15" ht="15" thickTop="1" x14ac:dyDescent="0.35">
      <c r="B34" s="18" t="s">
        <v>65</v>
      </c>
      <c r="L34" s="35"/>
      <c r="M34" s="182" t="str" cm="1">
        <f t="array" ref="M34">_xlfn.SWITCH(N33,"ERROR 1","ERROR 1: Please fill in all yellow cells","ERROR 2","ERROR 2: Please fill in only positive values","ERROR 3","ERROR 3: Total price is too high","ERROR 4","ERROR 4: Total price per mission cannot be €0","")</f>
        <v>ERROR 1: Please fill in all yellow cells</v>
      </c>
      <c r="N34" s="182"/>
    </row>
    <row r="35" spans="2:15" x14ac:dyDescent="0.35">
      <c r="M35" s="36"/>
      <c r="N35" s="36"/>
    </row>
    <row r="36" spans="2:15" ht="15" thickBot="1" x14ac:dyDescent="0.4">
      <c r="M36" s="36"/>
      <c r="N36" s="36"/>
    </row>
    <row r="37" spans="2:15" ht="15.5" thickTop="1" thickBot="1" x14ac:dyDescent="0.4">
      <c r="B37" s="168" t="s">
        <v>338</v>
      </c>
      <c r="C37" s="169"/>
      <c r="D37" s="169"/>
      <c r="E37" s="169"/>
      <c r="F37" s="170"/>
      <c r="L37" s="122" t="s">
        <v>337</v>
      </c>
      <c r="M37" s="123"/>
      <c r="N37" s="124"/>
      <c r="O37" s="20"/>
    </row>
    <row r="38" spans="2:15" ht="16" thickTop="1" x14ac:dyDescent="0.35">
      <c r="B38" s="152" t="s">
        <v>315</v>
      </c>
      <c r="C38" s="153"/>
      <c r="D38" s="89" t="s">
        <v>323</v>
      </c>
      <c r="E38" s="89" t="s">
        <v>324</v>
      </c>
      <c r="F38" s="90" t="s">
        <v>329</v>
      </c>
      <c r="L38" s="164" t="s">
        <v>320</v>
      </c>
      <c r="M38" s="165"/>
      <c r="N38" s="110">
        <v>750000</v>
      </c>
      <c r="O38" s="109"/>
    </row>
    <row r="39" spans="2:15" ht="16" thickBot="1" x14ac:dyDescent="0.4">
      <c r="B39" s="154" t="s">
        <v>326</v>
      </c>
      <c r="C39" s="155"/>
      <c r="D39" s="91" t="s">
        <v>325</v>
      </c>
      <c r="E39" s="91" t="s">
        <v>328</v>
      </c>
      <c r="F39" s="92" t="s">
        <v>327</v>
      </c>
      <c r="L39" s="93"/>
      <c r="M39" s="96" t="s">
        <v>336</v>
      </c>
      <c r="N39" s="101" t="str">
        <f>N33</f>
        <v>ERROR 1</v>
      </c>
      <c r="O39" s="112"/>
    </row>
    <row r="40" spans="2:15" ht="16" thickTop="1" x14ac:dyDescent="0.35">
      <c r="B40" s="156"/>
      <c r="C40" s="157"/>
      <c r="D40" s="87"/>
      <c r="E40" s="87"/>
      <c r="F40" s="88"/>
      <c r="L40" s="160" t="s">
        <v>321</v>
      </c>
      <c r="M40" s="161"/>
      <c r="N40" s="101">
        <v>1100000</v>
      </c>
      <c r="O40" s="109"/>
    </row>
    <row r="41" spans="2:15" ht="15.5" x14ac:dyDescent="0.35">
      <c r="B41" s="158"/>
      <c r="C41" s="159"/>
      <c r="D41" s="83"/>
      <c r="E41" s="83"/>
      <c r="F41" s="86"/>
      <c r="L41" s="160" t="s">
        <v>322</v>
      </c>
      <c r="M41" s="161"/>
      <c r="N41" s="99" t="str">
        <f>IF(AND(B40&lt;&gt;"",D40&lt;&gt;"",F40&lt;&gt;""),"Yes","No")</f>
        <v>No</v>
      </c>
    </row>
    <row r="42" spans="2:15" ht="16" thickBot="1" x14ac:dyDescent="0.4">
      <c r="B42" s="158"/>
      <c r="C42" s="159"/>
      <c r="D42" s="83"/>
      <c r="E42" s="83"/>
      <c r="F42" s="86"/>
      <c r="I42" s="20"/>
      <c r="L42" s="162" t="s">
        <v>292</v>
      </c>
      <c r="M42" s="163"/>
      <c r="N42" s="102">
        <v>250</v>
      </c>
    </row>
    <row r="43" spans="2:15" ht="16.5" thickTop="1" thickBot="1" x14ac:dyDescent="0.4">
      <c r="B43" s="158"/>
      <c r="C43" s="159"/>
      <c r="D43" s="83"/>
      <c r="E43" s="83"/>
      <c r="F43" s="86"/>
      <c r="I43" s="20"/>
      <c r="L43" s="150" t="s">
        <v>296</v>
      </c>
      <c r="M43" s="151"/>
      <c r="N43" s="41" t="str" cm="1">
        <f t="array" ref="N43">_xlfn.SWITCH(N33,"ERROR 1","Invalid Tender","ERROR 2","Invalid Tender","ERROR 4","Invalid Tender",IF(N41="No","Invalid Tender",IF(N33&gt;N40,"Invalid Tender",IF(N33&gt;=N38,N42-(((N42*((N38-N33)/(N40-N38)))^2)/N42),IF(N33&lt;N38,N42,0)))))</f>
        <v>Invalid Tender</v>
      </c>
    </row>
    <row r="44" spans="2:15" ht="15" thickTop="1" x14ac:dyDescent="0.35">
      <c r="B44" s="158"/>
      <c r="C44" s="159"/>
      <c r="D44" s="83"/>
      <c r="E44" s="83"/>
      <c r="F44" s="86"/>
      <c r="I44" s="20"/>
    </row>
    <row r="45" spans="2:15" x14ac:dyDescent="0.35">
      <c r="B45" s="158"/>
      <c r="C45" s="159"/>
      <c r="D45" s="83"/>
      <c r="E45" s="83"/>
      <c r="F45" s="86"/>
    </row>
    <row r="46" spans="2:15" x14ac:dyDescent="0.35">
      <c r="B46" s="158"/>
      <c r="C46" s="159"/>
      <c r="D46" s="83"/>
      <c r="E46" s="83"/>
      <c r="F46" s="86"/>
    </row>
    <row r="47" spans="2:15" x14ac:dyDescent="0.35">
      <c r="B47" s="158"/>
      <c r="C47" s="159"/>
      <c r="D47" s="83"/>
      <c r="E47" s="83"/>
      <c r="F47" s="86"/>
    </row>
    <row r="48" spans="2:15" x14ac:dyDescent="0.35">
      <c r="B48" s="158"/>
      <c r="C48" s="159"/>
      <c r="D48" s="83"/>
      <c r="E48" s="83"/>
      <c r="F48" s="86"/>
    </row>
    <row r="49" spans="2:12" x14ac:dyDescent="0.35">
      <c r="B49" s="158"/>
      <c r="C49" s="159"/>
      <c r="D49" s="83"/>
      <c r="E49" s="83"/>
      <c r="F49" s="86"/>
    </row>
    <row r="50" spans="2:12" ht="15" thickBot="1" x14ac:dyDescent="0.4">
      <c r="B50" s="166"/>
      <c r="C50" s="167"/>
      <c r="D50" s="114"/>
      <c r="E50" s="114"/>
      <c r="F50" s="115"/>
    </row>
    <row r="51" spans="2:12" ht="15" thickTop="1" x14ac:dyDescent="0.35"/>
    <row r="58" spans="2:12" x14ac:dyDescent="0.35">
      <c r="L58" s="20"/>
    </row>
    <row r="59" spans="2:12" x14ac:dyDescent="0.35">
      <c r="L59" s="20"/>
    </row>
    <row r="60" spans="2:12" x14ac:dyDescent="0.35">
      <c r="L60" s="20"/>
    </row>
  </sheetData>
  <sheetProtection algorithmName="SHA-512" hashValue="7HcB2+PFBalmO5kh88+YgM6hFLDf1db/JIDK0Z3BllxVSzXP3ATZ9VLarfTkKEBLtYc6slmrLvCsKKfzhhMOKQ==" saltValue="lu2AITiWiKO1ZFlvli28Rg==" spinCount="100000" sheet="1" objects="1" scenarios="1"/>
  <mergeCells count="35">
    <mergeCell ref="B49:C49"/>
    <mergeCell ref="B50:C50"/>
    <mergeCell ref="L37:N37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L43:M43"/>
    <mergeCell ref="B37:F37"/>
    <mergeCell ref="B38:C38"/>
    <mergeCell ref="L40:M40"/>
    <mergeCell ref="L42:M42"/>
    <mergeCell ref="L41:M41"/>
    <mergeCell ref="E7:E8"/>
    <mergeCell ref="F7:H7"/>
    <mergeCell ref="L38:M38"/>
    <mergeCell ref="J7:J8"/>
    <mergeCell ref="K7:L7"/>
    <mergeCell ref="M7:M8"/>
    <mergeCell ref="B6:N6"/>
    <mergeCell ref="N7:N8"/>
    <mergeCell ref="I7:I8"/>
    <mergeCell ref="M34:N34"/>
    <mergeCell ref="B33:M33"/>
    <mergeCell ref="B18:B19"/>
    <mergeCell ref="B28:B29"/>
    <mergeCell ref="B7:B8"/>
    <mergeCell ref="C7:C8"/>
    <mergeCell ref="D7:D8"/>
  </mergeCells>
  <conditionalFormatting sqref="B40:D40 F40">
    <cfRule type="expression" dxfId="19" priority="5">
      <formula>ISBLANK(B40)</formula>
    </cfRule>
  </conditionalFormatting>
  <conditionalFormatting sqref="F9:F32 I9:K32">
    <cfRule type="cellIs" dxfId="18" priority="11" operator="lessThan">
      <formula>0</formula>
    </cfRule>
  </conditionalFormatting>
  <conditionalFormatting sqref="F9:F32 I9:L32">
    <cfRule type="expression" dxfId="17" priority="17">
      <formula>ISBLANK(F9)</formula>
    </cfRule>
  </conditionalFormatting>
  <conditionalFormatting sqref="M34">
    <cfRule type="containsText" dxfId="16" priority="13" operator="containsText" text="error">
      <formula>NOT(ISERROR(SEARCH("error",M34)))</formula>
    </cfRule>
  </conditionalFormatting>
  <conditionalFormatting sqref="M9:N32">
    <cfRule type="cellIs" dxfId="15" priority="1" operator="equal">
      <formula>0</formula>
    </cfRule>
  </conditionalFormatting>
  <conditionalFormatting sqref="N33">
    <cfRule type="containsText" dxfId="14" priority="12" operator="containsText" text="error">
      <formula>NOT(ISERROR(SEARCH("error",N33)))</formula>
    </cfRule>
  </conditionalFormatting>
  <conditionalFormatting sqref="N39">
    <cfRule type="containsText" dxfId="13" priority="4" operator="containsText" text="erro">
      <formula>NOT(ISERROR(SEARCH("erro",N39)))</formula>
    </cfRule>
  </conditionalFormatting>
  <conditionalFormatting sqref="N41">
    <cfRule type="containsText" dxfId="12" priority="2" operator="containsText" text="yes">
      <formula>NOT(ISERROR(SEARCH("yes",N41)))</formula>
    </cfRule>
    <cfRule type="containsText" dxfId="11" priority="3" operator="containsText" text="no">
      <formula>NOT(ISERROR(SEARCH("no",N41)))</formula>
    </cfRule>
  </conditionalFormatting>
  <conditionalFormatting sqref="N43">
    <cfRule type="containsText" dxfId="10" priority="7" operator="containsText" text="invalid">
      <formula>NOT(ISERROR(SEARCH("invalid",N43)))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E612E-A16A-4DA8-A1AB-01FAAE3DA547}">
  <dimension ref="A2:O40"/>
  <sheetViews>
    <sheetView zoomScaleNormal="100" workbookViewId="0"/>
  </sheetViews>
  <sheetFormatPr defaultColWidth="8.7265625" defaultRowHeight="14.5" x14ac:dyDescent="0.35"/>
  <cols>
    <col min="1" max="1" width="8.7265625" style="18"/>
    <col min="2" max="2" width="21.453125" style="18" customWidth="1"/>
    <col min="3" max="3" width="32.81640625" style="18" customWidth="1"/>
    <col min="4" max="4" width="19.453125" style="18" customWidth="1"/>
    <col min="5" max="5" width="17.26953125" style="18" customWidth="1"/>
    <col min="6" max="6" width="18.54296875" style="18" customWidth="1"/>
    <col min="7" max="8" width="17.1796875" style="18" customWidth="1"/>
    <col min="9" max="9" width="20.7265625" style="18" customWidth="1"/>
    <col min="10" max="10" width="19.1796875" style="18" customWidth="1"/>
    <col min="11" max="11" width="20.54296875" style="18" customWidth="1"/>
    <col min="12" max="12" width="43.54296875" style="18" customWidth="1"/>
    <col min="13" max="13" width="20.1796875" style="19" customWidth="1"/>
    <col min="14" max="14" width="23.54296875" style="19" customWidth="1"/>
    <col min="15" max="15" width="11.26953125" style="18" bestFit="1" customWidth="1"/>
    <col min="16" max="16384" width="8.7265625" style="18"/>
  </cols>
  <sheetData>
    <row r="2" spans="1:14" s="39" customFormat="1" ht="26" x14ac:dyDescent="0.6">
      <c r="A2" s="38" t="s">
        <v>141</v>
      </c>
      <c r="B2" s="38" t="s">
        <v>142</v>
      </c>
      <c r="M2" s="40"/>
      <c r="N2" s="40"/>
    </row>
    <row r="3" spans="1:14" x14ac:dyDescent="0.35">
      <c r="B3" s="20"/>
    </row>
    <row r="4" spans="1:14" x14ac:dyDescent="0.35">
      <c r="B4" s="24" t="s">
        <v>342</v>
      </c>
    </row>
    <row r="5" spans="1:14" ht="15" thickBot="1" x14ac:dyDescent="0.4">
      <c r="B5" s="20"/>
    </row>
    <row r="6" spans="1:14" ht="15.5" thickTop="1" thickBot="1" x14ac:dyDescent="0.4">
      <c r="B6" s="122" t="s">
        <v>340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4"/>
    </row>
    <row r="7" spans="1:14" ht="15" customHeight="1" thickTop="1" x14ac:dyDescent="0.35">
      <c r="B7" s="172" t="s">
        <v>3</v>
      </c>
      <c r="C7" s="173" t="s">
        <v>2</v>
      </c>
      <c r="D7" s="174" t="s">
        <v>4</v>
      </c>
      <c r="E7" s="175" t="s">
        <v>58</v>
      </c>
      <c r="F7" s="176" t="s">
        <v>311</v>
      </c>
      <c r="G7" s="177"/>
      <c r="H7" s="178"/>
      <c r="I7" s="171" t="s">
        <v>61</v>
      </c>
      <c r="J7" s="179" t="s">
        <v>62</v>
      </c>
      <c r="K7" s="180" t="s">
        <v>64</v>
      </c>
      <c r="L7" s="181"/>
      <c r="M7" s="171" t="s">
        <v>317</v>
      </c>
      <c r="N7" s="171" t="s">
        <v>318</v>
      </c>
    </row>
    <row r="8" spans="1:14" ht="29.5" thickBot="1" x14ac:dyDescent="0.4">
      <c r="B8" s="136"/>
      <c r="C8" s="138"/>
      <c r="D8" s="140"/>
      <c r="E8" s="142"/>
      <c r="F8" s="1" t="s">
        <v>312</v>
      </c>
      <c r="G8" s="2" t="s">
        <v>59</v>
      </c>
      <c r="H8" s="3" t="s">
        <v>60</v>
      </c>
      <c r="I8" s="134"/>
      <c r="J8" s="147"/>
      <c r="K8" s="4" t="s">
        <v>63</v>
      </c>
      <c r="L8" s="3" t="s">
        <v>314</v>
      </c>
      <c r="M8" s="134"/>
      <c r="N8" s="134"/>
    </row>
    <row r="9" spans="1:14" ht="15" thickTop="1" x14ac:dyDescent="0.35">
      <c r="B9" s="132" t="s">
        <v>291</v>
      </c>
      <c r="C9" s="9" t="s">
        <v>5</v>
      </c>
      <c r="D9" s="6" t="s">
        <v>288</v>
      </c>
      <c r="E9" s="10">
        <v>45</v>
      </c>
      <c r="F9" s="46"/>
      <c r="G9" s="11">
        <f>E9*F9</f>
        <v>0</v>
      </c>
      <c r="H9" s="12">
        <f>G9*12</f>
        <v>0</v>
      </c>
      <c r="I9" s="48"/>
      <c r="J9" s="48"/>
      <c r="K9" s="46"/>
      <c r="L9" s="49"/>
      <c r="M9" s="5">
        <f>SUM(H9:K9)</f>
        <v>0</v>
      </c>
      <c r="N9" s="5">
        <f>M9*10</f>
        <v>0</v>
      </c>
    </row>
    <row r="10" spans="1:14" x14ac:dyDescent="0.35">
      <c r="B10" s="126"/>
      <c r="C10" s="14" t="s">
        <v>290</v>
      </c>
      <c r="D10" s="7" t="s">
        <v>288</v>
      </c>
      <c r="E10" s="15">
        <v>21</v>
      </c>
      <c r="F10" s="47"/>
      <c r="G10" s="16">
        <f>E10*F10</f>
        <v>0</v>
      </c>
      <c r="H10" s="17">
        <f>G10*12</f>
        <v>0</v>
      </c>
      <c r="I10" s="50"/>
      <c r="J10" s="50"/>
      <c r="K10" s="47"/>
      <c r="L10" s="51"/>
      <c r="M10" s="34">
        <f>SUM(H10:K10)</f>
        <v>0</v>
      </c>
      <c r="N10" s="34">
        <f>M10*10</f>
        <v>0</v>
      </c>
    </row>
    <row r="11" spans="1:14" x14ac:dyDescent="0.35">
      <c r="B11" s="126"/>
      <c r="C11" s="14" t="s">
        <v>289</v>
      </c>
      <c r="D11" s="7" t="s">
        <v>288</v>
      </c>
      <c r="E11" s="15">
        <v>9</v>
      </c>
      <c r="F11" s="47"/>
      <c r="G11" s="16">
        <f t="shared" ref="G11:G12" si="0">E11*F11</f>
        <v>0</v>
      </c>
      <c r="H11" s="17">
        <f t="shared" ref="H11:H12" si="1">G11*12</f>
        <v>0</v>
      </c>
      <c r="I11" s="50"/>
      <c r="J11" s="50"/>
      <c r="K11" s="47"/>
      <c r="L11" s="51"/>
      <c r="M11" s="34">
        <f t="shared" ref="M11:M12" si="2">SUM(H11:K11)</f>
        <v>0</v>
      </c>
      <c r="N11" s="34">
        <f t="shared" ref="N11:N12" si="3">M11*10</f>
        <v>0</v>
      </c>
    </row>
    <row r="12" spans="1:14" ht="15" thickBot="1" x14ac:dyDescent="0.4">
      <c r="B12" s="127"/>
      <c r="C12" s="14" t="s">
        <v>6</v>
      </c>
      <c r="D12" s="7" t="s">
        <v>287</v>
      </c>
      <c r="E12" s="15">
        <v>3</v>
      </c>
      <c r="F12" s="47"/>
      <c r="G12" s="16">
        <f t="shared" si="0"/>
        <v>0</v>
      </c>
      <c r="H12" s="17">
        <f t="shared" si="1"/>
        <v>0</v>
      </c>
      <c r="I12" s="52"/>
      <c r="J12" s="50"/>
      <c r="K12" s="47"/>
      <c r="L12" s="51"/>
      <c r="M12" s="34">
        <f t="shared" si="2"/>
        <v>0</v>
      </c>
      <c r="N12" s="34">
        <f t="shared" si="3"/>
        <v>0</v>
      </c>
    </row>
    <row r="13" spans="1:14" ht="30" customHeight="1" thickTop="1" thickBot="1" x14ac:dyDescent="0.4">
      <c r="B13" s="129" t="s">
        <v>319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1"/>
      <c r="N13" s="21" t="str">
        <f>IF((COUNTA(F9:F12)+COUNTA(I9:I12)+COUNTA(J9:J12)+COUNTA(K9:K12)+COUNTA(L9:L12))&lt;(ROWS(F9:F12)*5),"ERROR 1",IF((COUNTIF(F9:F12,"&lt;0")+COUNTIF(I9:I12,"&lt;0")+COUNTIF(J9:J12,"&lt;0")+COUNTIF(K9:K12,"&lt;0"))&gt;0,"ERROR 2",IF(SUM(N9:N12)&gt;N20,"ERROR 3",IF(COUNTIF(M9:M12,"=0")&gt;0,"ERROR 4",SUM(N9:N12)))))</f>
        <v>ERROR 1</v>
      </c>
    </row>
    <row r="14" spans="1:14" ht="15" thickTop="1" x14ac:dyDescent="0.35">
      <c r="B14" s="18" t="s">
        <v>65</v>
      </c>
      <c r="M14" s="128" t="str" cm="1">
        <f t="array" ref="M14">_xlfn.SWITCH(N13,"ERROR 1","ERROR 1: Please fill in all yellow cells","ERROR 2","ERROR 2: Please fill in only positive values","ERROR 3","ERROR 3: Total price is too high","ERROR 4","ERROR 4: Total price per mission cannot be €0","")</f>
        <v>ERROR 1: Please fill in all yellow cells</v>
      </c>
      <c r="N14" s="128"/>
    </row>
    <row r="16" spans="1:14" ht="15" thickBot="1" x14ac:dyDescent="0.4"/>
    <row r="17" spans="2:15" ht="15.5" thickTop="1" thickBot="1" x14ac:dyDescent="0.4">
      <c r="B17" s="168" t="s">
        <v>338</v>
      </c>
      <c r="C17" s="169"/>
      <c r="D17" s="169"/>
      <c r="E17" s="169"/>
      <c r="F17" s="170"/>
      <c r="L17" s="122" t="s">
        <v>337</v>
      </c>
      <c r="M17" s="123"/>
      <c r="N17" s="124"/>
      <c r="O17" s="20"/>
    </row>
    <row r="18" spans="2:15" ht="16" thickTop="1" x14ac:dyDescent="0.35">
      <c r="B18" s="152" t="s">
        <v>315</v>
      </c>
      <c r="C18" s="153"/>
      <c r="D18" s="89" t="s">
        <v>323</v>
      </c>
      <c r="E18" s="89" t="s">
        <v>324</v>
      </c>
      <c r="F18" s="90" t="s">
        <v>329</v>
      </c>
      <c r="L18" s="164" t="s">
        <v>320</v>
      </c>
      <c r="M18" s="165"/>
      <c r="N18" s="110">
        <v>200000</v>
      </c>
      <c r="O18" s="109"/>
    </row>
    <row r="19" spans="2:15" ht="16" thickBot="1" x14ac:dyDescent="0.4">
      <c r="B19" s="154" t="s">
        <v>326</v>
      </c>
      <c r="C19" s="155"/>
      <c r="D19" s="91" t="s">
        <v>325</v>
      </c>
      <c r="E19" s="91" t="s">
        <v>328</v>
      </c>
      <c r="F19" s="92" t="s">
        <v>327</v>
      </c>
      <c r="L19" s="93"/>
      <c r="M19" s="96" t="s">
        <v>336</v>
      </c>
      <c r="N19" s="101" t="str">
        <f>N13</f>
        <v>ERROR 1</v>
      </c>
      <c r="O19" s="108"/>
    </row>
    <row r="20" spans="2:15" ht="16" thickTop="1" x14ac:dyDescent="0.35">
      <c r="B20" s="156"/>
      <c r="C20" s="157"/>
      <c r="D20" s="87"/>
      <c r="E20" s="87"/>
      <c r="F20" s="88"/>
      <c r="L20" s="160" t="s">
        <v>321</v>
      </c>
      <c r="M20" s="161"/>
      <c r="N20" s="101">
        <v>275000</v>
      </c>
      <c r="O20" s="109"/>
    </row>
    <row r="21" spans="2:15" ht="15.5" x14ac:dyDescent="0.35">
      <c r="B21" s="158"/>
      <c r="C21" s="159"/>
      <c r="D21" s="83"/>
      <c r="E21" s="83"/>
      <c r="F21" s="86"/>
      <c r="L21" s="160" t="s">
        <v>322</v>
      </c>
      <c r="M21" s="161"/>
      <c r="N21" s="99" t="str">
        <f>IF(AND(B20&lt;&gt;"",D20&lt;&gt;"",F20&lt;&gt;""),"Yes","No")</f>
        <v>No</v>
      </c>
    </row>
    <row r="22" spans="2:15" ht="16" thickBot="1" x14ac:dyDescent="0.4">
      <c r="B22" s="158"/>
      <c r="C22" s="159"/>
      <c r="D22" s="83"/>
      <c r="E22" s="83"/>
      <c r="F22" s="86"/>
      <c r="I22" s="20"/>
      <c r="L22" s="162" t="s">
        <v>292</v>
      </c>
      <c r="M22" s="163"/>
      <c r="N22" s="102">
        <v>250</v>
      </c>
    </row>
    <row r="23" spans="2:15" ht="16.5" thickTop="1" thickBot="1" x14ac:dyDescent="0.4">
      <c r="B23" s="158"/>
      <c r="C23" s="159"/>
      <c r="D23" s="83"/>
      <c r="E23" s="83"/>
      <c r="F23" s="86"/>
      <c r="I23" s="20"/>
      <c r="L23" s="150" t="s">
        <v>296</v>
      </c>
      <c r="M23" s="151"/>
      <c r="N23" s="41" t="str" cm="1">
        <f t="array" ref="N23">_xlfn.SWITCH(N13,"ERROR 1","Invalid Tender","ERROR 2","Invalid Tender","ERROR 4","Invalid Tender",IF(N21="No","Invalid Tender",IF(N13&gt;N20,"Invalid Tender",IF(N13&gt;=N18,N22-(((N22*((N18-N13)/(N20-N18)))^2)/N22),IF(N13&lt;N18,N22,0)))))</f>
        <v>Invalid Tender</v>
      </c>
    </row>
    <row r="24" spans="2:15" ht="15" thickTop="1" x14ac:dyDescent="0.35">
      <c r="B24" s="158"/>
      <c r="C24" s="159"/>
      <c r="D24" s="83"/>
      <c r="E24" s="83"/>
      <c r="F24" s="86"/>
      <c r="I24" s="20"/>
    </row>
    <row r="25" spans="2:15" x14ac:dyDescent="0.35">
      <c r="B25" s="158"/>
      <c r="C25" s="159"/>
      <c r="D25" s="83"/>
      <c r="E25" s="83"/>
      <c r="F25" s="86"/>
    </row>
    <row r="26" spans="2:15" x14ac:dyDescent="0.35">
      <c r="B26" s="158"/>
      <c r="C26" s="159"/>
      <c r="D26" s="83"/>
      <c r="E26" s="83"/>
      <c r="F26" s="86"/>
    </row>
    <row r="27" spans="2:15" x14ac:dyDescent="0.35">
      <c r="B27" s="158"/>
      <c r="C27" s="159"/>
      <c r="D27" s="83"/>
      <c r="E27" s="83"/>
      <c r="F27" s="86"/>
    </row>
    <row r="28" spans="2:15" x14ac:dyDescent="0.35">
      <c r="B28" s="158"/>
      <c r="C28" s="159"/>
      <c r="D28" s="83"/>
      <c r="E28" s="83"/>
      <c r="F28" s="86"/>
    </row>
    <row r="29" spans="2:15" x14ac:dyDescent="0.35">
      <c r="B29" s="158"/>
      <c r="C29" s="159"/>
      <c r="D29" s="83"/>
      <c r="E29" s="83"/>
      <c r="F29" s="86"/>
    </row>
    <row r="30" spans="2:15" ht="15" thickBot="1" x14ac:dyDescent="0.4">
      <c r="B30" s="166"/>
      <c r="C30" s="167"/>
      <c r="D30" s="114"/>
      <c r="E30" s="114"/>
      <c r="F30" s="115"/>
    </row>
    <row r="31" spans="2:15" ht="15" thickTop="1" x14ac:dyDescent="0.35"/>
    <row r="33" spans="1:15" s="19" customFormat="1" x14ac:dyDescent="0.3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O33" s="18"/>
    </row>
    <row r="34" spans="1:15" s="19" customFormat="1" x14ac:dyDescent="0.3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O34" s="18"/>
    </row>
    <row r="36" spans="1:15" s="19" customFormat="1" x14ac:dyDescent="0.3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O36" s="18"/>
    </row>
    <row r="37" spans="1:15" s="19" customFormat="1" x14ac:dyDescent="0.3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O37" s="18"/>
    </row>
    <row r="38" spans="1:15" s="19" customFormat="1" x14ac:dyDescent="0.3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20"/>
      <c r="O38" s="18"/>
    </row>
    <row r="39" spans="1:15" x14ac:dyDescent="0.35">
      <c r="L39" s="20"/>
    </row>
    <row r="40" spans="1:15" x14ac:dyDescent="0.35">
      <c r="L40" s="20"/>
    </row>
  </sheetData>
  <sheetProtection algorithmName="SHA-512" hashValue="iijmlZbdlJGBqgxKNxIcfOb87O9KJd5zERILG4xOdDHUJ3kJmIDqPaUQmHDbHX06ykHP2ydWcBRwW4VrFB6qTQ==" saltValue="7OLBcTmrVYtcs/YoFF6oiQ==" spinCount="100000" sheet="1" objects="1" scenarios="1"/>
  <mergeCells count="34">
    <mergeCell ref="B30:C30"/>
    <mergeCell ref="L17:N17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L23:M23"/>
    <mergeCell ref="B17:F17"/>
    <mergeCell ref="B18:C18"/>
    <mergeCell ref="B19:C19"/>
    <mergeCell ref="L22:M22"/>
    <mergeCell ref="L21:M21"/>
    <mergeCell ref="I7:I8"/>
    <mergeCell ref="B7:B8"/>
    <mergeCell ref="C7:C8"/>
    <mergeCell ref="D7:D8"/>
    <mergeCell ref="E7:E8"/>
    <mergeCell ref="F7:H7"/>
    <mergeCell ref="L18:M18"/>
    <mergeCell ref="J7:J8"/>
    <mergeCell ref="K7:L7"/>
    <mergeCell ref="M7:M8"/>
    <mergeCell ref="L20:M20"/>
    <mergeCell ref="B6:N6"/>
    <mergeCell ref="N7:N8"/>
    <mergeCell ref="B9:B12"/>
    <mergeCell ref="M14:N14"/>
    <mergeCell ref="B13:M13"/>
  </mergeCells>
  <conditionalFormatting sqref="B20:D20 F20">
    <cfRule type="expression" dxfId="9" priority="5">
      <formula>ISBLANK(B20)</formula>
    </cfRule>
  </conditionalFormatting>
  <conditionalFormatting sqref="F9:F12 I9:K12">
    <cfRule type="cellIs" dxfId="8" priority="8" operator="lessThan">
      <formula>0</formula>
    </cfRule>
  </conditionalFormatting>
  <conditionalFormatting sqref="F9:F12 I9:L12">
    <cfRule type="expression" dxfId="7" priority="9">
      <formula>ISBLANK(F9)</formula>
    </cfRule>
  </conditionalFormatting>
  <conditionalFormatting sqref="M14">
    <cfRule type="containsText" dxfId="6" priority="11" operator="containsText" text="err">
      <formula>NOT(ISERROR(SEARCH("err",M14)))</formula>
    </cfRule>
  </conditionalFormatting>
  <conditionalFormatting sqref="M9:N12">
    <cfRule type="cellIs" dxfId="5" priority="1" operator="equal">
      <formula>0</formula>
    </cfRule>
  </conditionalFormatting>
  <conditionalFormatting sqref="N13">
    <cfRule type="containsText" dxfId="4" priority="10" operator="containsText" text="error">
      <formula>NOT(ISERROR(SEARCH("error",N13)))</formula>
    </cfRule>
  </conditionalFormatting>
  <conditionalFormatting sqref="N19">
    <cfRule type="containsText" dxfId="3" priority="4" operator="containsText" text="err">
      <formula>NOT(ISERROR(SEARCH("err",N19)))</formula>
    </cfRule>
  </conditionalFormatting>
  <conditionalFormatting sqref="N21">
    <cfRule type="containsText" dxfId="2" priority="2" operator="containsText" text="yes">
      <formula>NOT(ISERROR(SEARCH("yes",N21)))</formula>
    </cfRule>
    <cfRule type="containsText" dxfId="1" priority="3" operator="containsText" text="no">
      <formula>NOT(ISERROR(SEARCH("no",N21)))</formula>
    </cfRule>
  </conditionalFormatting>
  <conditionalFormatting sqref="N23">
    <cfRule type="containsText" dxfId="0" priority="7" operator="containsText" text="invalid">
      <formula>NOT(ISERROR(SEARCH("invalid",N23)))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finitief_x0020_publicatie_x003f_ xmlns="fa20d2e6-f2ee-4447-8ede-a936256c3fbd">false</Definitief_x0020_publicatie_x003f_>
    <Definitief xmlns="fa20d2e6-f2ee-4447-8ede-a936256c3fbd">false</Definitie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D85BB643408946A05E95428D82D77D" ma:contentTypeVersion="4" ma:contentTypeDescription="Een nieuw document maken." ma:contentTypeScope="" ma:versionID="555076dc7e31bf987bd04a250cced955">
  <xsd:schema xmlns:xsd="http://www.w3.org/2001/XMLSchema" xmlns:xs="http://www.w3.org/2001/XMLSchema" xmlns:p="http://schemas.microsoft.com/office/2006/metadata/properties" xmlns:ns2="fa20d2e6-f2ee-4447-8ede-a936256c3fbd" xmlns:ns3="4a6696a4-0ebd-4ec6-923a-7c966179f23c" targetNamespace="http://schemas.microsoft.com/office/2006/metadata/properties" ma:root="true" ma:fieldsID="99aac4d22aae6c2a1b83f27a422a00d8" ns2:_="" ns3:_="">
    <xsd:import namespace="fa20d2e6-f2ee-4447-8ede-a936256c3fbd"/>
    <xsd:import namespace="4a6696a4-0ebd-4ec6-923a-7c966179f23c"/>
    <xsd:element name="properties">
      <xsd:complexType>
        <xsd:sequence>
          <xsd:element name="documentManagement">
            <xsd:complexType>
              <xsd:all>
                <xsd:element ref="ns2:Definitief" minOccurs="0"/>
                <xsd:element ref="ns2:Definitief_x0020_publicatie_x003f_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d2e6-f2ee-4447-8ede-a936256c3fbd" elementFormDefault="qualified">
    <xsd:import namespace="http://schemas.microsoft.com/office/2006/documentManagement/types"/>
    <xsd:import namespace="http://schemas.microsoft.com/office/infopath/2007/PartnerControls"/>
    <xsd:element name="Definitief" ma:index="8" nillable="true" ma:displayName="Gereed voor review?" ma:default="0" ma:description="Is dit document gereed voor review?" ma:internalName="Definitief">
      <xsd:simpleType>
        <xsd:restriction base="dms:Boolean"/>
      </xsd:simpleType>
    </xsd:element>
    <xsd:element name="Definitief_x0020_publicatie_x003f_" ma:index="9" nillable="true" ma:displayName="Gereed voor publicatie?" ma:default="0" ma:description="Is dit document gereed voor publicatie?" ma:internalName="Definitief_x0020_publicatie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696a4-0ebd-4ec6-923a-7c966179f23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A06C9-83FF-49D1-ACFA-A39DDAA5D8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DACCCD-6621-4C2F-A02F-BC3C58F002C7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4a6696a4-0ebd-4ec6-923a-7c966179f23c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a20d2e6-f2ee-4447-8ede-a936256c3fbd"/>
  </ds:schemaRefs>
</ds:datastoreItem>
</file>

<file path=customXml/itemProps3.xml><?xml version="1.0" encoding="utf-8"?>
<ds:datastoreItem xmlns:ds="http://schemas.openxmlformats.org/officeDocument/2006/customXml" ds:itemID="{EAD8A752-C71E-47DA-B24E-83FD357815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0d2e6-f2ee-4447-8ede-a936256c3fbd"/>
    <ds:schemaRef ds:uri="4a6696a4-0ebd-4ec6-923a-7c966179f2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Overview</vt:lpstr>
      <vt:lpstr>Lot 1 Western Hemisphere</vt:lpstr>
      <vt:lpstr>Lot 2 Western Europe</vt:lpstr>
      <vt:lpstr>Lot 3 Asia and Oceania</vt:lpstr>
      <vt:lpstr>Lot 4 Middle East</vt:lpstr>
      <vt:lpstr>Lot 5 Eastern Europe</vt:lpstr>
      <vt:lpstr>Lot 6 Africa</vt:lpstr>
      <vt:lpstr>Lot 7 Belgium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Reintjes, Roy</dc:creator>
  <cp:lastModifiedBy>Reintjes, Roy</cp:lastModifiedBy>
  <dcterms:created xsi:type="dcterms:W3CDTF">2015-06-05T18:19:34Z</dcterms:created>
  <dcterms:modified xsi:type="dcterms:W3CDTF">2026-07-21T08:55:06Z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0x01010096D85BB643408946A05E95428D82D77D</vt:lpwstr>
  </property>
</Properties>
</file>