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RIS\Inkoopdoss\SZW\EA\201800303.047 - CATM Specialistische reiniging\02. BD\00 Concepten\"/>
    </mc:Choice>
  </mc:AlternateContent>
  <xr:revisionPtr revIDLastSave="0" documentId="13_ncr:1_{4ABEF806-BB9B-46E2-AF18-20D7834D26A9}" xr6:coauthVersionLast="47" xr6:coauthVersionMax="47" xr10:uidLastSave="{00000000-0000-0000-0000-000000000000}"/>
  <bookViews>
    <workbookView xWindow="-120" yWindow="-120" windowWidth="29040" windowHeight="15720" xr2:uid="{0DE897B5-3579-4571-9093-F0E3AC44A4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0" i="1" l="1"/>
  <c r="B120" i="1"/>
  <c r="C118" i="1"/>
  <c r="C117" i="1"/>
  <c r="I114" i="1" s="1"/>
  <c r="C112" i="1"/>
  <c r="C111" i="1"/>
  <c r="I108" i="1" s="1"/>
  <c r="C106" i="1"/>
  <c r="C105" i="1"/>
  <c r="I102" i="1" s="1"/>
  <c r="C100" i="1"/>
  <c r="C99" i="1"/>
  <c r="I96" i="1" s="1"/>
  <c r="C94" i="1"/>
  <c r="C93" i="1"/>
  <c r="I90" i="1" s="1"/>
  <c r="O85" i="1"/>
  <c r="B85" i="1"/>
  <c r="C82" i="1"/>
  <c r="I78" i="1" s="1"/>
  <c r="C81" i="1"/>
  <c r="C76" i="1"/>
  <c r="C75" i="1"/>
  <c r="I72" i="1" s="1"/>
  <c r="I65" i="1"/>
  <c r="C62" i="1"/>
  <c r="C61" i="1"/>
  <c r="I58" i="1" s="1"/>
  <c r="I53" i="1"/>
  <c r="I50" i="1"/>
  <c r="I42" i="1"/>
  <c r="I38" i="1"/>
  <c r="I33" i="1"/>
  <c r="I28" i="1"/>
  <c r="I20" i="1"/>
  <c r="I14" i="1"/>
  <c r="I6" i="1"/>
  <c r="I85" i="1" s="1"/>
  <c r="L42" i="1" l="1"/>
  <c r="L50" i="1"/>
  <c r="L53" i="1"/>
  <c r="L58" i="1"/>
  <c r="L85" i="1"/>
  <c r="L38" i="1"/>
  <c r="L14" i="1"/>
  <c r="L65" i="1"/>
  <c r="L20" i="1"/>
  <c r="I120" i="1"/>
  <c r="L120" i="1" s="1"/>
  <c r="G120" i="1"/>
  <c r="L90" i="1"/>
  <c r="L96" i="1"/>
  <c r="L78" i="1"/>
  <c r="L28" i="1"/>
  <c r="L33" i="1"/>
  <c r="L72" i="1"/>
  <c r="G85" i="1"/>
  <c r="L6" i="1"/>
  <c r="M90" i="1" l="1"/>
  <c r="N90" i="1" s="1"/>
  <c r="P90" i="1" s="1"/>
  <c r="M96" i="1"/>
  <c r="N96" i="1" s="1"/>
  <c r="P96" i="1" s="1"/>
  <c r="M50" i="1"/>
  <c r="N50" i="1" s="1"/>
  <c r="P50" i="1" s="1"/>
  <c r="M78" i="1"/>
  <c r="N78" i="1" s="1"/>
  <c r="P78" i="1" s="1"/>
  <c r="M42" i="1"/>
  <c r="N42" i="1" s="1"/>
  <c r="P42" i="1" s="1"/>
  <c r="M20" i="1"/>
  <c r="N20" i="1" s="1"/>
  <c r="P20" i="1" s="1"/>
  <c r="M53" i="1"/>
  <c r="N53" i="1" s="1"/>
  <c r="P53" i="1" s="1"/>
  <c r="M6" i="1"/>
  <c r="N6" i="1" s="1"/>
  <c r="P6" i="1" s="1"/>
  <c r="M65" i="1"/>
  <c r="N65" i="1" s="1"/>
  <c r="P65" i="1" s="1"/>
  <c r="M72" i="1"/>
  <c r="N72" i="1" s="1"/>
  <c r="P72" i="1" s="1"/>
  <c r="M38" i="1"/>
  <c r="N38" i="1" s="1"/>
  <c r="P38" i="1" s="1"/>
  <c r="M33" i="1"/>
  <c r="N33" i="1" s="1"/>
  <c r="P33" i="1" s="1"/>
  <c r="M28" i="1"/>
  <c r="N28" i="1" s="1"/>
  <c r="P28" i="1" s="1"/>
  <c r="M58" i="1"/>
  <c r="N58" i="1" s="1"/>
  <c r="P58" i="1" s="1"/>
  <c r="M14" i="1"/>
  <c r="N14" i="1" s="1"/>
  <c r="P14" i="1" s="1"/>
  <c r="L108" i="1"/>
  <c r="M108" i="1" s="1"/>
  <c r="N108" i="1" s="1"/>
  <c r="P108" i="1" s="1"/>
  <c r="L114" i="1"/>
  <c r="M114" i="1" s="1"/>
  <c r="N114" i="1" s="1"/>
  <c r="P114" i="1" s="1"/>
  <c r="L102" i="1"/>
  <c r="M102" i="1" s="1"/>
  <c r="N102" i="1" s="1"/>
  <c r="P102" i="1" s="1"/>
  <c r="P85" i="1" l="1"/>
  <c r="P120" i="1"/>
</calcChain>
</file>

<file path=xl/sharedStrings.xml><?xml version="1.0" encoding="utf-8"?>
<sst xmlns="http://schemas.openxmlformats.org/spreadsheetml/2006/main" count="236" uniqueCount="112">
  <si>
    <t>Prijzenblad 2027</t>
  </si>
  <si>
    <t>excl. BTW</t>
  </si>
  <si>
    <t xml:space="preserve"> </t>
  </si>
  <si>
    <t>Totaal staffelprijs</t>
  </si>
  <si>
    <t>ondergrens</t>
  </si>
  <si>
    <t>bovengrens</t>
  </si>
  <si>
    <t>Weging</t>
  </si>
  <si>
    <t>Beoordelingsprijs</t>
  </si>
  <si>
    <t>Reinigen bij verbouwing en verhuizing</t>
  </si>
  <si>
    <t>Prijzen per m²  opgeven</t>
  </si>
  <si>
    <t>Eenheid</t>
  </si>
  <si>
    <t>0-500</t>
  </si>
  <si>
    <t>501-2500</t>
  </si>
  <si>
    <t>2501-5000</t>
  </si>
  <si>
    <t>5001-10.000</t>
  </si>
  <si>
    <t>&gt; 10.000</t>
  </si>
  <si>
    <t>Opleveringsschoonmaak</t>
  </si>
  <si>
    <t>m²</t>
  </si>
  <si>
    <t>Inhuizingsschoonmaak</t>
  </si>
  <si>
    <t>0-50</t>
  </si>
  <si>
    <t>51-250</t>
  </si>
  <si>
    <t>251-500</t>
  </si>
  <si>
    <t>501-1.000</t>
  </si>
  <si>
    <t>&gt; 1.000</t>
  </si>
  <si>
    <t>Nulsituatie creëren</t>
  </si>
  <si>
    <t>Reiniging van stoelbekleding en meubilair</t>
  </si>
  <si>
    <t>Prijzen per stuk opgeven</t>
  </si>
  <si>
    <t>0-5</t>
  </si>
  <si>
    <t>6-15</t>
  </si>
  <si>
    <t>16-50</t>
  </si>
  <si>
    <t>51-100</t>
  </si>
  <si>
    <t>&gt; 100</t>
  </si>
  <si>
    <t>Meubilair hard materiaal reiniging (binnen en buiten)</t>
  </si>
  <si>
    <t>Stuk</t>
  </si>
  <si>
    <t>Meubilair stoffering dieptereiniging, te weten; leer, textiel, etc.</t>
  </si>
  <si>
    <t>Meubilair stoffering impregneren</t>
  </si>
  <si>
    <t>Reiniging van raambekleding (incl. kleine reparaties)</t>
  </si>
  <si>
    <t>Prijzen per m² opgeven</t>
  </si>
  <si>
    <t>Vitrage reinigen, inclusief afhalen en ophangen</t>
  </si>
  <si>
    <t>Verticale lamellen reinigen (bijvoorbeeld ultrasonoor) (inclusief afhalen en ophangen)</t>
  </si>
  <si>
    <t>Horizontale lamellen reinigen (bijvoorbeeld ultrasonoor) (inclusief afhalen en ophangen)</t>
  </si>
  <si>
    <t>Overgordijnen wassen</t>
  </si>
  <si>
    <t>Raambekleding impregneren tbv brand-/vlamvertragend maken (aansluitend op reiniging)</t>
  </si>
  <si>
    <t>Sanitair</t>
  </si>
  <si>
    <t>6-10</t>
  </si>
  <si>
    <t>11-20</t>
  </si>
  <si>
    <t>21-35</t>
  </si>
  <si>
    <t>&gt; 35</t>
  </si>
  <si>
    <t>Algemene reiniging van sanitair</t>
  </si>
  <si>
    <t>Dieptereiniging sanitair (incl wanden, plafond, kleine herstelwerkzaamheden etc.)</t>
  </si>
  <si>
    <t xml:space="preserve">Reiniging van audiovisuele middelen en ICT-middelen </t>
  </si>
  <si>
    <t xml:space="preserve">Reinigen van monitoren en beeldschermen </t>
  </si>
  <si>
    <t>stuk</t>
  </si>
  <si>
    <t>Reinigen en opnieuw aansluiten van randapparatuur zoals muizen, toetsenborden, headsets en dockingstations</t>
  </si>
  <si>
    <t>Reiniging in datacentra</t>
  </si>
  <si>
    <t>Prijzen per uur opgeven</t>
  </si>
  <si>
    <t>Uitvoeren van aanvullende schoonmaakwerkzaamheden in datacentra en technische ruimten, gericht op het verwijderen van stof en verontreinigingen die de werking en levensduur van apparatuur negatief kunnen beïnvloeden</t>
  </si>
  <si>
    <t>uur</t>
  </si>
  <si>
    <t>In, om en aan het gebouw</t>
  </si>
  <si>
    <t>Prijzen per m² / m¹ opgeven</t>
  </si>
  <si>
    <t>501-2000</t>
  </si>
  <si>
    <t>201-5.001</t>
  </si>
  <si>
    <t>5.001-10.000</t>
  </si>
  <si>
    <t>Vegen van verhardingen, parkeergarages en overige oppervlakken</t>
  </si>
  <si>
    <t>Esthetisch hogedruk reinigen</t>
  </si>
  <si>
    <t>Algenverwijdering meubilair/terras/tegels e.d.</t>
  </si>
  <si>
    <t>Dakbedekking (plat) blad verwijderen e.d.</t>
  </si>
  <si>
    <t>Dakgoten legen/blad e.d. verwijderen</t>
  </si>
  <si>
    <t>m¹</t>
  </si>
  <si>
    <t>Graffiti verwijderen</t>
  </si>
  <si>
    <t>Wanden en plafonds</t>
  </si>
  <si>
    <t>Wanden reinigen afwasbaar</t>
  </si>
  <si>
    <t>Plafond reinigen afwasbaar incl. klimmateriaal uitgezonderd atrium e.d.</t>
  </si>
  <si>
    <t xml:space="preserve">Reinigen op hoogte </t>
  </si>
  <si>
    <t xml:space="preserve">Op werkdagen </t>
  </si>
  <si>
    <t>Op zaterdagen en zondagen</t>
  </si>
  <si>
    <t>Op overige incident op feestdagen</t>
  </si>
  <si>
    <t>Inzet hoogwerker per dag inclusief transport en overige kosten</t>
  </si>
  <si>
    <t>Prijs per dag excl. BTW</t>
  </si>
  <si>
    <t>Maximale hoogte hoogwerker 05-15 meter</t>
  </si>
  <si>
    <t>dag</t>
  </si>
  <si>
    <t>Maximale hoogte hoogwerker 15-30 meter</t>
  </si>
  <si>
    <t>Maximale hoogte hoogwerker 30-45 meter</t>
  </si>
  <si>
    <t>Maximale hoogte hoogwerker ≥ 45 meter</t>
  </si>
  <si>
    <t>Supportwerkzaamheden</t>
  </si>
  <si>
    <t>Uurtarief reinigen regulier maatwerk-offerte</t>
  </si>
  <si>
    <t>(waarde per onderwerp)</t>
  </si>
  <si>
    <t>Reiniging naar aanleiding van vervuiling met lichaamseigen stoffen en reiniging Arrestantenvervoer</t>
  </si>
  <si>
    <t>Prijzen per incident opgeven</t>
  </si>
  <si>
    <t>Reiniging na incident op werkdagen</t>
  </si>
  <si>
    <t>incident</t>
  </si>
  <si>
    <t>Reiniging na incident op zaterdagen en zondagen</t>
  </si>
  <si>
    <t>Reiniging na incident op feestdagen</t>
  </si>
  <si>
    <t>Traumareiniging</t>
  </si>
  <si>
    <t>Reinigingen naar aanleiding van wateroverlast</t>
  </si>
  <si>
    <t>Reiniging naar aanleiding van wateroverlast op werkdagen</t>
  </si>
  <si>
    <t>Reiniging naar aanleiding van wateroverlast op zaterdagen en zondagen</t>
  </si>
  <si>
    <t>Reiniging naar aanleiding van wateroverlast op feestdagen</t>
  </si>
  <si>
    <t>Uurtarief Graffiti verwijderen</t>
  </si>
  <si>
    <t xml:space="preserve">Graffiti verwijderen op werkdagen </t>
  </si>
  <si>
    <t>Graffiti verwijderen op zaterdagen en zondagen</t>
  </si>
  <si>
    <t>Graffiti verwijderen op feestdagen</t>
  </si>
  <si>
    <t>Uurtarief Reiniging na overige incident</t>
  </si>
  <si>
    <t xml:space="preserve">Reiniging na overige incident op werkdagen </t>
  </si>
  <si>
    <t>Reiniging na overige incident zaterdagen en zondagen</t>
  </si>
  <si>
    <t>Reiniging na overige incident op feestdagen</t>
  </si>
  <si>
    <t>Formule in de cel niet aanpassen</t>
  </si>
  <si>
    <t>Cellen in kolom N kleuren rood indien het bedrag niet binnen de bandbreedte valt</t>
  </si>
  <si>
    <t>Cellen in kolom N kleuren groen indien het bedrag wel binnen de bandbreedte valt</t>
  </si>
  <si>
    <t>Perceel 2: Planbare werkzaamheden</t>
  </si>
  <si>
    <t>Perceel 2</t>
  </si>
  <si>
    <t>Perceel 2: Niet-planbare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</si>
</sst>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0.0%"/>
    <numFmt numFmtId="166" formatCode="_ [$€-2]\ * #,##0.00_ ;_ [$€-2]\ * \-#,##0.00_ ;_ [$€-2]\ * &quot;-&quot;??_ ;_ @_ "/>
    <numFmt numFmtId="167" formatCode="&quot;€&quot;\ #,##0.00"/>
  </numFmts>
  <fonts count="2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MS Sans Serif"/>
    </font>
    <font>
      <b/>
      <i/>
      <sz val="9"/>
      <color rgb="FFFF0000"/>
      <name val="Verdana"/>
      <family val="2"/>
    </font>
    <font>
      <i/>
      <sz val="9"/>
      <color theme="0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sz val="12"/>
      <name val="Verdana"/>
      <family val="2"/>
    </font>
    <font>
      <i/>
      <sz val="12"/>
      <color theme="0"/>
      <name val="Verdana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  <font>
      <sz val="6"/>
      <color theme="0"/>
      <name val="Verdana"/>
      <family val="2"/>
    </font>
    <font>
      <i/>
      <u val="singleAccounting"/>
      <sz val="12"/>
      <color theme="0"/>
      <name val="Verdana"/>
      <family val="2"/>
    </font>
    <font>
      <u val="singleAccounting"/>
      <sz val="12"/>
      <color theme="0"/>
      <name val="Verdana"/>
      <family val="2"/>
    </font>
    <font>
      <u val="singleAccounting"/>
      <sz val="11"/>
      <color theme="0"/>
      <name val="Verdana"/>
      <family val="2"/>
    </font>
    <font>
      <sz val="11"/>
      <color theme="1"/>
      <name val="Verdana"/>
      <family val="2"/>
    </font>
    <font>
      <i/>
      <sz val="11"/>
      <color theme="0"/>
      <name val="Verdana"/>
      <family val="2"/>
    </font>
    <font>
      <sz val="11"/>
      <color theme="0"/>
      <name val="Verdana"/>
      <family val="2"/>
    </font>
    <font>
      <i/>
      <u val="singleAccounting"/>
      <sz val="11"/>
      <color theme="0"/>
      <name val="Verdana"/>
      <family val="2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9E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4" applyFont="1"/>
    <xf numFmtId="164" fontId="3" fillId="0" borderId="0" xfId="4" applyNumberFormat="1" applyFont="1"/>
    <xf numFmtId="165" fontId="3" fillId="0" borderId="0" xfId="3" applyNumberFormat="1" applyFont="1" applyAlignment="1">
      <alignment horizontal="center"/>
    </xf>
    <xf numFmtId="44" fontId="3" fillId="0" borderId="0" xfId="2" applyFont="1"/>
    <xf numFmtId="0" fontId="2" fillId="2" borderId="0" xfId="5" applyFont="1" applyFill="1" applyAlignment="1">
      <alignment wrapText="1"/>
    </xf>
    <xf numFmtId="0" fontId="2" fillId="2" borderId="0" xfId="5" applyFont="1" applyFill="1"/>
    <xf numFmtId="0" fontId="1" fillId="0" borderId="0" xfId="4" applyFont="1"/>
    <xf numFmtId="0" fontId="8" fillId="3" borderId="0" xfId="6" applyFont="1" applyFill="1" applyAlignment="1">
      <alignment wrapText="1"/>
    </xf>
    <xf numFmtId="0" fontId="8" fillId="3" borderId="0" xfId="6" applyFont="1" applyFill="1"/>
    <xf numFmtId="0" fontId="3" fillId="3" borderId="0" xfId="5" applyFont="1" applyFill="1"/>
    <xf numFmtId="9" fontId="4" fillId="4" borderId="0" xfId="3" applyFont="1" applyFill="1"/>
    <xf numFmtId="9" fontId="9" fillId="4" borderId="0" xfId="3" applyFont="1" applyFill="1" applyAlignment="1">
      <alignment horizontal="center" wrapText="1"/>
    </xf>
    <xf numFmtId="10" fontId="4" fillId="4" borderId="0" xfId="3" applyNumberFormat="1" applyFont="1" applyFill="1" applyAlignment="1">
      <alignment horizontal="center"/>
    </xf>
    <xf numFmtId="10" fontId="4" fillId="0" borderId="0" xfId="3" applyNumberFormat="1" applyFont="1" applyFill="1" applyAlignment="1">
      <alignment horizontal="center"/>
    </xf>
    <xf numFmtId="0" fontId="1" fillId="4" borderId="0" xfId="4" applyFont="1" applyFill="1"/>
    <xf numFmtId="164" fontId="1" fillId="4" borderId="0" xfId="4" applyNumberFormat="1" applyFont="1" applyFill="1"/>
    <xf numFmtId="165" fontId="1" fillId="4" borderId="0" xfId="3" applyNumberFormat="1" applyFont="1" applyFill="1"/>
    <xf numFmtId="44" fontId="1" fillId="4" borderId="0" xfId="2" applyFont="1" applyFill="1"/>
    <xf numFmtId="0" fontId="1" fillId="4" borderId="0" xfId="5" applyFont="1" applyFill="1"/>
    <xf numFmtId="165" fontId="1" fillId="4" borderId="0" xfId="3" applyNumberFormat="1" applyFont="1" applyFill="1" applyAlignment="1">
      <alignment horizontal="center"/>
    </xf>
    <xf numFmtId="0" fontId="3" fillId="5" borderId="1" xfId="6" applyFont="1" applyFill="1" applyBorder="1" applyAlignment="1">
      <alignment wrapText="1"/>
    </xf>
    <xf numFmtId="0" fontId="3" fillId="5" borderId="1" xfId="6" applyFont="1" applyFill="1" applyBorder="1"/>
    <xf numFmtId="0" fontId="9" fillId="4" borderId="0" xfId="4" applyFont="1" applyFill="1"/>
    <xf numFmtId="166" fontId="10" fillId="4" borderId="0" xfId="2" applyNumberFormat="1" applyFont="1" applyFill="1"/>
    <xf numFmtId="166" fontId="9" fillId="4" borderId="0" xfId="2" applyNumberFormat="1" applyFont="1" applyFill="1"/>
    <xf numFmtId="165" fontId="9" fillId="4" borderId="0" xfId="3" applyNumberFormat="1" applyFont="1" applyFill="1"/>
    <xf numFmtId="2" fontId="9" fillId="4" borderId="0" xfId="3" applyNumberFormat="1" applyFont="1" applyFill="1"/>
    <xf numFmtId="164" fontId="9" fillId="4" borderId="0" xfId="3" applyNumberFormat="1" applyFont="1" applyFill="1"/>
    <xf numFmtId="165" fontId="4" fillId="4" borderId="0" xfId="3" applyNumberFormat="1" applyFont="1" applyFill="1" applyAlignment="1">
      <alignment horizontal="center"/>
    </xf>
    <xf numFmtId="44" fontId="4" fillId="4" borderId="0" xfId="2" applyFont="1" applyFill="1"/>
    <xf numFmtId="44" fontId="4" fillId="0" borderId="0" xfId="4" applyNumberFormat="1" applyFont="1"/>
    <xf numFmtId="0" fontId="11" fillId="0" borderId="0" xfId="6" applyFont="1" applyAlignment="1">
      <alignment vertical="center" wrapText="1"/>
    </xf>
    <xf numFmtId="0" fontId="11" fillId="0" borderId="0" xfId="6" applyFont="1" applyAlignment="1">
      <alignment vertical="center"/>
    </xf>
    <xf numFmtId="49" fontId="11" fillId="0" borderId="0" xfId="6" applyNumberFormat="1" applyFont="1" applyAlignment="1">
      <alignment horizontal="center" wrapText="1"/>
    </xf>
    <xf numFmtId="164" fontId="1" fillId="0" borderId="0" xfId="4" applyNumberFormat="1" applyFont="1"/>
    <xf numFmtId="165" fontId="1" fillId="0" borderId="0" xfId="3" applyNumberFormat="1" applyFont="1" applyAlignment="1">
      <alignment horizontal="center"/>
    </xf>
    <xf numFmtId="44" fontId="1" fillId="0" borderId="0" xfId="2" applyFont="1"/>
    <xf numFmtId="49" fontId="12" fillId="0" borderId="2" xfId="6" applyNumberFormat="1" applyFont="1" applyBorder="1" applyAlignment="1">
      <alignment wrapText="1"/>
    </xf>
    <xf numFmtId="49" fontId="12" fillId="0" borderId="2" xfId="6" applyNumberFormat="1" applyFont="1" applyBorder="1"/>
    <xf numFmtId="44" fontId="13" fillId="0" borderId="2" xfId="7" applyFont="1" applyFill="1" applyBorder="1" applyAlignment="1" applyProtection="1"/>
    <xf numFmtId="0" fontId="1" fillId="0" borderId="0" xfId="5" applyFont="1"/>
    <xf numFmtId="44" fontId="9" fillId="4" borderId="0" xfId="2" applyFont="1" applyFill="1"/>
    <xf numFmtId="49" fontId="12" fillId="0" borderId="2" xfId="6" applyNumberFormat="1" applyFont="1" applyBorder="1" applyAlignment="1">
      <alignment vertical="center" wrapText="1"/>
    </xf>
    <xf numFmtId="49" fontId="12" fillId="0" borderId="1" xfId="6" applyNumberFormat="1" applyFont="1" applyBorder="1" applyAlignment="1">
      <alignment wrapText="1"/>
    </xf>
    <xf numFmtId="49" fontId="12" fillId="0" borderId="1" xfId="6" applyNumberFormat="1" applyFont="1" applyBorder="1"/>
    <xf numFmtId="44" fontId="13" fillId="0" borderId="1" xfId="8" applyFont="1" applyFill="1" applyBorder="1" applyAlignment="1" applyProtection="1"/>
    <xf numFmtId="0" fontId="11" fillId="0" borderId="0" xfId="6" applyFont="1"/>
    <xf numFmtId="49" fontId="14" fillId="0" borderId="0" xfId="6" applyNumberFormat="1" applyFont="1" applyAlignment="1">
      <alignment horizontal="center" wrapText="1"/>
    </xf>
    <xf numFmtId="49" fontId="12" fillId="0" borderId="0" xfId="6" applyNumberFormat="1" applyFont="1" applyAlignment="1">
      <alignment wrapText="1"/>
    </xf>
    <xf numFmtId="44" fontId="13" fillId="0" borderId="1" xfId="8" applyFont="1" applyFill="1" applyBorder="1" applyAlignment="1" applyProtection="1">
      <protection locked="0"/>
    </xf>
    <xf numFmtId="49" fontId="12" fillId="0" borderId="2" xfId="6" applyNumberFormat="1" applyFont="1" applyBorder="1" applyAlignment="1">
      <alignment vertical="center"/>
    </xf>
    <xf numFmtId="44" fontId="13" fillId="0" borderId="2" xfId="7" applyFont="1" applyFill="1" applyBorder="1" applyAlignment="1" applyProtection="1">
      <alignment vertical="center"/>
    </xf>
    <xf numFmtId="44" fontId="1" fillId="0" borderId="0" xfId="5" applyNumberFormat="1" applyFont="1"/>
    <xf numFmtId="165" fontId="1" fillId="0" borderId="0" xfId="3" applyNumberFormat="1" applyFont="1" applyFill="1" applyAlignment="1">
      <alignment horizontal="center"/>
    </xf>
    <xf numFmtId="44" fontId="1" fillId="0" borderId="0" xfId="2" applyFont="1" applyFill="1"/>
    <xf numFmtId="49" fontId="15" fillId="0" borderId="2" xfId="6" applyNumberFormat="1" applyFont="1" applyBorder="1"/>
    <xf numFmtId="44" fontId="13" fillId="6" borderId="2" xfId="7" applyFont="1" applyFill="1" applyBorder="1" applyAlignment="1" applyProtection="1"/>
    <xf numFmtId="0" fontId="3" fillId="0" borderId="3" xfId="5" applyFont="1" applyBorder="1"/>
    <xf numFmtId="0" fontId="3" fillId="0" borderId="1" xfId="6" applyFont="1" applyBorder="1" applyAlignment="1">
      <alignment wrapText="1"/>
    </xf>
    <xf numFmtId="0" fontId="3" fillId="0" borderId="0" xfId="6" applyFont="1"/>
    <xf numFmtId="49" fontId="1" fillId="0" borderId="4" xfId="5" applyNumberFormat="1" applyFont="1" applyBorder="1" applyAlignment="1">
      <alignment horizontal="left"/>
    </xf>
    <xf numFmtId="49" fontId="1" fillId="0" borderId="1" xfId="5" applyNumberFormat="1" applyFont="1" applyBorder="1" applyAlignment="1">
      <alignment horizontal="left"/>
    </xf>
    <xf numFmtId="44" fontId="13" fillId="0" borderId="1" xfId="7" applyFont="1" applyFill="1" applyBorder="1" applyAlignment="1" applyProtection="1"/>
    <xf numFmtId="49" fontId="12" fillId="0" borderId="0" xfId="6" applyNumberFormat="1" applyFont="1"/>
    <xf numFmtId="44" fontId="13" fillId="0" borderId="0" xfId="8" applyFont="1" applyFill="1" applyBorder="1" applyAlignment="1" applyProtection="1"/>
    <xf numFmtId="10" fontId="2" fillId="7" borderId="0" xfId="3" applyNumberFormat="1" applyFont="1" applyFill="1" applyAlignment="1">
      <alignment horizontal="center"/>
    </xf>
    <xf numFmtId="49" fontId="16" fillId="0" borderId="0" xfId="6" applyNumberFormat="1" applyFont="1" applyAlignment="1">
      <alignment wrapText="1"/>
    </xf>
    <xf numFmtId="0" fontId="17" fillId="7" borderId="0" xfId="6" applyFont="1" applyFill="1"/>
    <xf numFmtId="0" fontId="18" fillId="7" borderId="0" xfId="4" applyFont="1" applyFill="1"/>
    <xf numFmtId="0" fontId="19" fillId="7" borderId="0" xfId="4" applyFont="1" applyFill="1"/>
    <xf numFmtId="0" fontId="20" fillId="7" borderId="0" xfId="4" applyFont="1" applyFill="1" applyAlignment="1">
      <alignment horizontal="center" vertical="center"/>
    </xf>
    <xf numFmtId="165" fontId="18" fillId="7" borderId="0" xfId="3" applyNumberFormat="1" applyFont="1" applyFill="1"/>
    <xf numFmtId="0" fontId="18" fillId="7" borderId="0" xfId="5" applyFont="1" applyFill="1"/>
    <xf numFmtId="44" fontId="21" fillId="7" borderId="0" xfId="2" applyFont="1" applyFill="1" applyBorder="1"/>
    <xf numFmtId="165" fontId="21" fillId="7" borderId="0" xfId="3" applyNumberFormat="1" applyFont="1" applyFill="1" applyBorder="1"/>
    <xf numFmtId="2" fontId="21" fillId="7" borderId="0" xfId="3" applyNumberFormat="1" applyFont="1" applyFill="1" applyBorder="1"/>
    <xf numFmtId="164" fontId="21" fillId="7" borderId="0" xfId="3" applyNumberFormat="1" applyFont="1" applyFill="1" applyBorder="1"/>
    <xf numFmtId="165" fontId="22" fillId="7" borderId="0" xfId="3" applyNumberFormat="1" applyFont="1" applyFill="1" applyBorder="1" applyAlignment="1">
      <alignment horizontal="center"/>
    </xf>
    <xf numFmtId="44" fontId="22" fillId="4" borderId="0" xfId="2" applyFont="1" applyFill="1" applyBorder="1"/>
    <xf numFmtId="44" fontId="23" fillId="7" borderId="0" xfId="2" applyFont="1" applyFill="1"/>
    <xf numFmtId="0" fontId="19" fillId="0" borderId="0" xfId="4" applyFont="1"/>
    <xf numFmtId="0" fontId="17" fillId="0" borderId="0" xfId="6" applyFont="1"/>
    <xf numFmtId="0" fontId="18" fillId="0" borderId="0" xfId="4" applyFont="1"/>
    <xf numFmtId="0" fontId="20" fillId="0" borderId="0" xfId="4" applyFont="1" applyAlignment="1">
      <alignment horizontal="center" vertical="center"/>
    </xf>
    <xf numFmtId="165" fontId="18" fillId="0" borderId="0" xfId="3" applyNumberFormat="1" applyFont="1" applyFill="1"/>
    <xf numFmtId="0" fontId="18" fillId="0" borderId="0" xfId="5" applyFont="1"/>
    <xf numFmtId="44" fontId="21" fillId="0" borderId="0" xfId="2" applyFont="1" applyFill="1" applyBorder="1"/>
    <xf numFmtId="165" fontId="21" fillId="0" borderId="0" xfId="3" applyNumberFormat="1" applyFont="1" applyFill="1" applyBorder="1"/>
    <xf numFmtId="2" fontId="21" fillId="0" borderId="0" xfId="3" applyNumberFormat="1" applyFont="1" applyFill="1" applyBorder="1"/>
    <xf numFmtId="164" fontId="21" fillId="0" borderId="0" xfId="3" applyNumberFormat="1" applyFont="1" applyFill="1" applyBorder="1"/>
    <xf numFmtId="165" fontId="22" fillId="0" borderId="0" xfId="3" applyNumberFormat="1" applyFont="1" applyFill="1" applyBorder="1" applyAlignment="1">
      <alignment horizontal="center"/>
    </xf>
    <xf numFmtId="44" fontId="22" fillId="0" borderId="0" xfId="2" applyFont="1" applyFill="1" applyBorder="1"/>
    <xf numFmtId="44" fontId="23" fillId="0" borderId="0" xfId="2" applyFont="1" applyFill="1"/>
    <xf numFmtId="0" fontId="3" fillId="3" borderId="0" xfId="4" applyFont="1" applyFill="1"/>
    <xf numFmtId="9" fontId="9" fillId="4" borderId="0" xfId="3" applyFont="1" applyFill="1"/>
    <xf numFmtId="43" fontId="9" fillId="4" borderId="0" xfId="1" applyFont="1" applyFill="1"/>
    <xf numFmtId="164" fontId="9" fillId="4" borderId="0" xfId="2" applyNumberFormat="1" applyFont="1" applyFill="1"/>
    <xf numFmtId="164" fontId="1" fillId="0" borderId="0" xfId="5" applyNumberFormat="1" applyFont="1"/>
    <xf numFmtId="43" fontId="1" fillId="0" borderId="0" xfId="1" applyFont="1" applyFill="1"/>
    <xf numFmtId="44" fontId="13" fillId="0" borderId="1" xfId="8" applyFont="1" applyFill="1" applyBorder="1" applyAlignment="1" applyProtection="1">
      <alignment horizontal="center"/>
    </xf>
    <xf numFmtId="0" fontId="1" fillId="0" borderId="1" xfId="4" applyFont="1" applyBorder="1"/>
    <xf numFmtId="0" fontId="3" fillId="5" borderId="1" xfId="6" applyFont="1" applyFill="1" applyBorder="1" applyAlignment="1">
      <alignment vertical="top"/>
    </xf>
    <xf numFmtId="0" fontId="24" fillId="0" borderId="0" xfId="4" applyFont="1"/>
    <xf numFmtId="0" fontId="25" fillId="7" borderId="0" xfId="6" applyFont="1" applyFill="1" applyAlignment="1">
      <alignment horizontal="left"/>
    </xf>
    <xf numFmtId="0" fontId="26" fillId="7" borderId="0" xfId="4" applyFont="1" applyFill="1"/>
    <xf numFmtId="0" fontId="24" fillId="7" borderId="0" xfId="4" applyFont="1" applyFill="1" applyAlignment="1">
      <alignment horizontal="right"/>
    </xf>
    <xf numFmtId="0" fontId="24" fillId="7" borderId="0" xfId="4" applyFont="1" applyFill="1"/>
    <xf numFmtId="9" fontId="26" fillId="7" borderId="0" xfId="3" applyFont="1" applyFill="1"/>
    <xf numFmtId="44" fontId="27" fillId="7" borderId="0" xfId="2" applyFont="1" applyFill="1"/>
    <xf numFmtId="164" fontId="27" fillId="7" borderId="0" xfId="2" applyNumberFormat="1" applyFont="1" applyFill="1"/>
    <xf numFmtId="165" fontId="23" fillId="7" borderId="0" xfId="3" applyNumberFormat="1" applyFont="1" applyFill="1" applyAlignment="1">
      <alignment horizontal="center"/>
    </xf>
    <xf numFmtId="44" fontId="23" fillId="4" borderId="0" xfId="2" applyFont="1" applyFill="1"/>
    <xf numFmtId="0" fontId="1" fillId="0" borderId="5" xfId="4" applyFont="1" applyBorder="1"/>
    <xf numFmtId="167" fontId="1" fillId="0" borderId="0" xfId="4" applyNumberFormat="1" applyFont="1"/>
    <xf numFmtId="44" fontId="28" fillId="0" borderId="0" xfId="2" applyFont="1"/>
  </cellXfs>
  <cellStyles count="9">
    <cellStyle name="Komma" xfId="1" builtinId="3"/>
    <cellStyle name="Procent" xfId="3" builtinId="5"/>
    <cellStyle name="Standaard" xfId="0" builtinId="0"/>
    <cellStyle name="Standaard 2 2 3" xfId="5" xr:uid="{1650D960-6702-4F3D-B119-3C409718FD00}"/>
    <cellStyle name="Standaard 2 3" xfId="6" xr:uid="{8A336B98-0BAC-4A3F-8875-EA5918F1A256}"/>
    <cellStyle name="Standaard 2 4" xfId="4" xr:uid="{5918EE25-6F21-47CE-9573-8D58616814D3}"/>
    <cellStyle name="Valuta" xfId="2" builtinId="4"/>
    <cellStyle name="Valuta 2 3" xfId="8" xr:uid="{BB562CB4-1FFF-4C4B-9FEE-BFB9D0C25F0A}"/>
    <cellStyle name="Valuta 6" xfId="7" xr:uid="{2614CA74-450D-467D-80FE-D0B243670ABC}"/>
  </cellStyles>
  <dxfs count="5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A1C1-538C-4618-BC54-5D6934A200A8}">
  <dimension ref="A1:R124"/>
  <sheetViews>
    <sheetView tabSelected="1" workbookViewId="0">
      <selection activeCell="A139" sqref="A139"/>
    </sheetView>
  </sheetViews>
  <sheetFormatPr defaultColWidth="7.75" defaultRowHeight="11.25" x14ac:dyDescent="0.15"/>
  <cols>
    <col min="1" max="1" width="58.875" style="7" customWidth="1"/>
    <col min="2" max="2" width="9.375" style="7" bestFit="1" customWidth="1"/>
    <col min="3" max="5" width="11.125" style="7" customWidth="1"/>
    <col min="6" max="6" width="13" style="7" customWidth="1"/>
    <col min="7" max="7" width="11.125" style="7" customWidth="1"/>
    <col min="8" max="8" width="8.25" style="7" customWidth="1"/>
    <col min="9" max="9" width="14.5" style="7" bestFit="1" customWidth="1"/>
    <col min="10" max="11" width="14.5" style="7" customWidth="1"/>
    <col min="12" max="12" width="21.5" style="7" bestFit="1" customWidth="1"/>
    <col min="13" max="13" width="12.125" style="7" customWidth="1"/>
    <col min="14" max="14" width="12.125" style="35" customWidth="1"/>
    <col min="15" max="15" width="14.125" style="36" customWidth="1"/>
    <col min="16" max="16" width="14.625" style="37" bestFit="1" customWidth="1"/>
    <col min="17" max="18" width="18.75" style="7" bestFit="1" customWidth="1"/>
    <col min="19" max="16384" width="7.75" style="7"/>
  </cols>
  <sheetData>
    <row r="1" spans="1:18" s="1" customFormat="1" x14ac:dyDescent="0.15">
      <c r="N1" s="2"/>
      <c r="O1" s="3"/>
      <c r="P1" s="4"/>
    </row>
    <row r="2" spans="1:18" x14ac:dyDescent="0.15">
      <c r="A2" s="5" t="s">
        <v>0</v>
      </c>
      <c r="B2" s="6"/>
      <c r="C2" s="6" t="s">
        <v>1</v>
      </c>
      <c r="D2" s="6"/>
      <c r="E2" s="6" t="s">
        <v>110</v>
      </c>
      <c r="F2" s="6"/>
      <c r="G2" s="6" t="s">
        <v>2</v>
      </c>
      <c r="H2" s="6" t="s">
        <v>2</v>
      </c>
      <c r="I2" s="6" t="s">
        <v>2</v>
      </c>
      <c r="J2" s="6"/>
      <c r="K2" s="6"/>
      <c r="L2" s="6" t="s">
        <v>2</v>
      </c>
      <c r="M2" s="6" t="s">
        <v>2</v>
      </c>
      <c r="N2" s="6" t="s">
        <v>2</v>
      </c>
      <c r="O2" s="6" t="s">
        <v>2</v>
      </c>
      <c r="P2" s="6" t="s">
        <v>2</v>
      </c>
      <c r="Q2" s="6" t="s">
        <v>2</v>
      </c>
      <c r="R2" s="6" t="s">
        <v>2</v>
      </c>
    </row>
    <row r="3" spans="1:18" x14ac:dyDescent="0.15">
      <c r="A3" s="8"/>
      <c r="B3" s="9"/>
      <c r="C3" s="10"/>
      <c r="D3" s="10"/>
      <c r="E3" s="10"/>
      <c r="F3" s="10"/>
      <c r="G3" s="10"/>
      <c r="H3" s="11"/>
      <c r="I3" s="12" t="s">
        <v>3</v>
      </c>
      <c r="J3" s="13" t="s">
        <v>4</v>
      </c>
      <c r="K3" s="13" t="s">
        <v>5</v>
      </c>
      <c r="L3" s="12"/>
      <c r="M3" s="12"/>
      <c r="N3" s="12"/>
      <c r="O3" s="12" t="s">
        <v>6</v>
      </c>
      <c r="P3" s="11" t="s">
        <v>7</v>
      </c>
      <c r="Q3" s="14"/>
      <c r="R3" s="14"/>
    </row>
    <row r="4" spans="1:18" x14ac:dyDescent="0.15">
      <c r="A4" s="8" t="s">
        <v>109</v>
      </c>
      <c r="B4" s="9"/>
      <c r="C4" s="10"/>
      <c r="D4" s="10"/>
      <c r="E4" s="10"/>
      <c r="F4" s="10"/>
      <c r="G4" s="10"/>
      <c r="H4" s="15"/>
      <c r="I4" s="15"/>
      <c r="J4" s="15"/>
      <c r="K4" s="15"/>
      <c r="L4" s="15"/>
      <c r="M4" s="15"/>
      <c r="N4" s="16"/>
      <c r="O4" s="17"/>
      <c r="P4" s="18"/>
      <c r="Q4" s="14"/>
      <c r="R4" s="14"/>
    </row>
    <row r="5" spans="1:18" x14ac:dyDescent="0.15">
      <c r="A5" s="8"/>
      <c r="B5" s="9"/>
      <c r="C5" s="10"/>
      <c r="D5" s="10"/>
      <c r="E5" s="10"/>
      <c r="F5" s="10"/>
      <c r="G5" s="10"/>
      <c r="H5" s="19"/>
      <c r="I5" s="15"/>
      <c r="J5" s="15"/>
      <c r="K5" s="15"/>
      <c r="L5" s="15"/>
      <c r="M5" s="15"/>
      <c r="N5" s="16"/>
      <c r="O5" s="20"/>
      <c r="P5" s="18"/>
    </row>
    <row r="6" spans="1:18" x14ac:dyDescent="0.15">
      <c r="A6" s="21" t="s">
        <v>8</v>
      </c>
      <c r="B6" s="22"/>
      <c r="C6" s="22" t="s">
        <v>9</v>
      </c>
      <c r="D6" s="22"/>
      <c r="E6" s="22"/>
      <c r="F6" s="22"/>
      <c r="G6" s="22"/>
      <c r="H6" s="23"/>
      <c r="I6" s="24">
        <f>SUM(C8:G12)</f>
        <v>0</v>
      </c>
      <c r="J6" s="25">
        <v>30.160236923999999</v>
      </c>
      <c r="K6" s="25">
        <v>36.862511796</v>
      </c>
      <c r="L6" s="26" t="str">
        <f>IFERROR(I6/$I$85,"")</f>
        <v/>
      </c>
      <c r="M6" s="27" t="str">
        <f>IFERROR($G$85/L6,"")</f>
        <v/>
      </c>
      <c r="N6" s="28" t="str">
        <f>IFERROR(M6*I6,"")</f>
        <v/>
      </c>
      <c r="O6" s="29">
        <v>0.42</v>
      </c>
      <c r="P6" s="30" t="str">
        <f>IFERROR(O6*N6,"")</f>
        <v/>
      </c>
      <c r="Q6" s="31"/>
      <c r="R6" s="31"/>
    </row>
    <row r="7" spans="1:18" x14ac:dyDescent="0.15">
      <c r="A7" s="32"/>
      <c r="B7" s="33" t="s">
        <v>10</v>
      </c>
      <c r="C7" s="34" t="s">
        <v>11</v>
      </c>
      <c r="D7" s="34" t="s">
        <v>12</v>
      </c>
      <c r="E7" s="34" t="s">
        <v>13</v>
      </c>
      <c r="F7" s="34" t="s">
        <v>14</v>
      </c>
      <c r="G7" s="34" t="s">
        <v>15</v>
      </c>
    </row>
    <row r="8" spans="1:18" x14ac:dyDescent="0.15">
      <c r="A8" s="38" t="s">
        <v>16</v>
      </c>
      <c r="B8" s="39" t="s">
        <v>17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18" x14ac:dyDescent="0.15">
      <c r="A9" s="38" t="s">
        <v>18</v>
      </c>
      <c r="B9" s="39" t="s">
        <v>17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18" x14ac:dyDescent="0.15">
      <c r="A10" s="41"/>
      <c r="B10" s="41"/>
      <c r="C10" s="41"/>
      <c r="D10" s="41"/>
      <c r="E10" s="41"/>
      <c r="F10" s="41"/>
      <c r="G10" s="41"/>
    </row>
    <row r="11" spans="1:18" x14ac:dyDescent="0.15">
      <c r="A11" s="32"/>
      <c r="B11" s="33" t="s">
        <v>10</v>
      </c>
      <c r="C11" s="34" t="s">
        <v>19</v>
      </c>
      <c r="D11" s="34" t="s">
        <v>20</v>
      </c>
      <c r="E11" s="34" t="s">
        <v>21</v>
      </c>
      <c r="F11" s="34" t="s">
        <v>22</v>
      </c>
      <c r="G11" s="34" t="s">
        <v>23</v>
      </c>
    </row>
    <row r="12" spans="1:18" x14ac:dyDescent="0.15">
      <c r="A12" s="38" t="s">
        <v>24</v>
      </c>
      <c r="B12" s="39" t="s">
        <v>17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4" spans="1:18" x14ac:dyDescent="0.15">
      <c r="A14" s="21" t="s">
        <v>25</v>
      </c>
      <c r="B14" s="22"/>
      <c r="C14" s="22" t="s">
        <v>26</v>
      </c>
      <c r="D14" s="22"/>
      <c r="E14" s="22"/>
      <c r="F14" s="22"/>
      <c r="G14" s="22"/>
      <c r="H14" s="23"/>
      <c r="I14" s="24">
        <f>SUM(C16:G18)</f>
        <v>0</v>
      </c>
      <c r="J14" s="42">
        <v>58.878427931999994</v>
      </c>
      <c r="K14" s="42">
        <v>71.962523027999993</v>
      </c>
      <c r="L14" s="26" t="str">
        <f>IFERROR(I14/$I$85,"")</f>
        <v/>
      </c>
      <c r="M14" s="27" t="str">
        <f>IFERROR($G$85/L14,"")</f>
        <v/>
      </c>
      <c r="N14" s="28" t="str">
        <f>IFERROR(M14*I14,"")</f>
        <v/>
      </c>
      <c r="O14" s="29">
        <v>0.04</v>
      </c>
      <c r="P14" s="30" t="str">
        <f>IFERROR(O14*N14,"")</f>
        <v/>
      </c>
      <c r="Q14" s="31"/>
      <c r="R14" s="31"/>
    </row>
    <row r="15" spans="1:18" x14ac:dyDescent="0.15">
      <c r="A15" s="32"/>
      <c r="B15" s="33" t="s">
        <v>10</v>
      </c>
      <c r="C15" s="34" t="s">
        <v>27</v>
      </c>
      <c r="D15" s="34" t="s">
        <v>28</v>
      </c>
      <c r="E15" s="34" t="s">
        <v>29</v>
      </c>
      <c r="F15" s="34" t="s">
        <v>30</v>
      </c>
      <c r="G15" s="34" t="s">
        <v>31</v>
      </c>
      <c r="H15" s="41"/>
    </row>
    <row r="16" spans="1:18" x14ac:dyDescent="0.15">
      <c r="A16" s="38" t="s">
        <v>32</v>
      </c>
      <c r="B16" s="39" t="s">
        <v>33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1"/>
    </row>
    <row r="17" spans="1:18" x14ac:dyDescent="0.15">
      <c r="A17" s="38" t="s">
        <v>34</v>
      </c>
      <c r="B17" s="39" t="s">
        <v>33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1"/>
    </row>
    <row r="18" spans="1:18" x14ac:dyDescent="0.15">
      <c r="A18" s="38" t="s">
        <v>35</v>
      </c>
      <c r="B18" s="39" t="s">
        <v>33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1"/>
    </row>
    <row r="19" spans="1:18" x14ac:dyDescent="0.15">
      <c r="A19" s="41"/>
      <c r="B19" s="41"/>
      <c r="C19" s="41"/>
      <c r="D19" s="41"/>
      <c r="E19" s="41"/>
      <c r="F19" s="41"/>
      <c r="G19" s="41"/>
    </row>
    <row r="20" spans="1:18" x14ac:dyDescent="0.15">
      <c r="A20" s="21" t="s">
        <v>36</v>
      </c>
      <c r="B20" s="22"/>
      <c r="C20" s="22" t="s">
        <v>37</v>
      </c>
      <c r="D20" s="22"/>
      <c r="E20" s="22"/>
      <c r="F20" s="22"/>
      <c r="G20" s="22"/>
      <c r="H20" s="23"/>
      <c r="I20" s="24">
        <f>SUM(C22:G26)</f>
        <v>0</v>
      </c>
      <c r="J20" s="42">
        <v>123.739812324</v>
      </c>
      <c r="K20" s="42">
        <v>151.23754839599999</v>
      </c>
      <c r="L20" s="26" t="str">
        <f>IFERROR(I20/$I$85,"")</f>
        <v/>
      </c>
      <c r="M20" s="27" t="str">
        <f>IFERROR($G$85/L20,"")</f>
        <v/>
      </c>
      <c r="N20" s="28" t="str">
        <f>IFERROR(M20*I20,"")</f>
        <v/>
      </c>
      <c r="O20" s="29">
        <v>0.04</v>
      </c>
      <c r="P20" s="30" t="str">
        <f>IFERROR(O20*N20,"")</f>
        <v/>
      </c>
      <c r="Q20" s="31"/>
      <c r="R20" s="31"/>
    </row>
    <row r="21" spans="1:18" x14ac:dyDescent="0.15">
      <c r="A21" s="32"/>
      <c r="B21" s="33" t="s">
        <v>10</v>
      </c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23</v>
      </c>
    </row>
    <row r="22" spans="1:18" x14ac:dyDescent="0.15">
      <c r="A22" s="43" t="s">
        <v>38</v>
      </c>
      <c r="B22" s="39" t="s">
        <v>17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18" ht="22.5" x14ac:dyDescent="0.15">
      <c r="A23" s="43" t="s">
        <v>39</v>
      </c>
      <c r="B23" s="39" t="s">
        <v>17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18" ht="22.5" x14ac:dyDescent="0.15">
      <c r="A24" s="43" t="s">
        <v>40</v>
      </c>
      <c r="B24" s="39" t="s">
        <v>17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18" x14ac:dyDescent="0.15">
      <c r="A25" s="43" t="s">
        <v>41</v>
      </c>
      <c r="B25" s="39" t="s">
        <v>17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18" ht="22.5" x14ac:dyDescent="0.15">
      <c r="A26" s="43" t="s">
        <v>42</v>
      </c>
      <c r="B26" s="39" t="s">
        <v>17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18" x14ac:dyDescent="0.15">
      <c r="A27" s="44"/>
      <c r="B27" s="45"/>
      <c r="C27" s="46"/>
      <c r="D27" s="46"/>
      <c r="E27" s="46"/>
      <c r="F27" s="46"/>
      <c r="G27" s="46"/>
    </row>
    <row r="28" spans="1:18" x14ac:dyDescent="0.15">
      <c r="A28" s="21" t="s">
        <v>43</v>
      </c>
      <c r="B28" s="22"/>
      <c r="C28" s="22" t="s">
        <v>37</v>
      </c>
      <c r="D28" s="22"/>
      <c r="E28" s="22"/>
      <c r="F28" s="22"/>
      <c r="G28" s="22"/>
      <c r="H28" s="23"/>
      <c r="I28" s="24">
        <f>SUM(C30:G31)</f>
        <v>0</v>
      </c>
      <c r="J28" s="42">
        <v>279.05122566</v>
      </c>
      <c r="K28" s="42">
        <v>341.06260914000001</v>
      </c>
      <c r="L28" s="26" t="str">
        <f>IFERROR(I28/$I$85,"")</f>
        <v/>
      </c>
      <c r="M28" s="27" t="str">
        <f>IFERROR($G$85/L28,"")</f>
        <v/>
      </c>
      <c r="N28" s="28" t="str">
        <f>IFERROR(M28*I28,"")</f>
        <v/>
      </c>
      <c r="O28" s="29">
        <v>0.04</v>
      </c>
      <c r="P28" s="30" t="str">
        <f>IFERROR(O28*N28,"")</f>
        <v/>
      </c>
      <c r="Q28" s="31"/>
      <c r="R28" s="31"/>
    </row>
    <row r="29" spans="1:18" x14ac:dyDescent="0.15">
      <c r="A29" s="32"/>
      <c r="B29" s="33" t="s">
        <v>10</v>
      </c>
      <c r="C29" s="34" t="s">
        <v>27</v>
      </c>
      <c r="D29" s="34" t="s">
        <v>44</v>
      </c>
      <c r="E29" s="34" t="s">
        <v>45</v>
      </c>
      <c r="F29" s="34" t="s">
        <v>46</v>
      </c>
      <c r="G29" s="34" t="s">
        <v>47</v>
      </c>
    </row>
    <row r="30" spans="1:18" x14ac:dyDescent="0.15">
      <c r="A30" s="38" t="s">
        <v>48</v>
      </c>
      <c r="B30" s="39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18" ht="22.5" x14ac:dyDescent="0.15">
      <c r="A31" s="38" t="s">
        <v>49</v>
      </c>
      <c r="B31" s="39" t="s">
        <v>17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18" x14ac:dyDescent="0.15">
      <c r="A32" s="44"/>
      <c r="B32" s="45"/>
      <c r="C32" s="46"/>
      <c r="D32" s="46"/>
      <c r="E32" s="46"/>
      <c r="F32" s="46"/>
      <c r="G32" s="46"/>
      <c r="H32" s="41"/>
      <c r="P32" s="36"/>
    </row>
    <row r="33" spans="1:18" x14ac:dyDescent="0.15">
      <c r="A33" s="21" t="s">
        <v>50</v>
      </c>
      <c r="B33" s="22"/>
      <c r="C33" s="22" t="s">
        <v>26</v>
      </c>
      <c r="D33" s="22"/>
      <c r="E33" s="22"/>
      <c r="F33" s="22"/>
      <c r="G33" s="22"/>
      <c r="H33" s="23"/>
      <c r="I33" s="24">
        <f>SUM(C35:G36)</f>
        <v>0</v>
      </c>
      <c r="J33" s="42">
        <v>35.130693060000006</v>
      </c>
      <c r="K33" s="42">
        <v>42.937513740000007</v>
      </c>
      <c r="L33" s="26" t="str">
        <f>IFERROR(I33/$I$85,"")</f>
        <v/>
      </c>
      <c r="M33" s="27" t="str">
        <f>IFERROR($G$85/L33,"")</f>
        <v/>
      </c>
      <c r="N33" s="28" t="str">
        <f>IFERROR(M33*I33,"")</f>
        <v/>
      </c>
      <c r="O33" s="29">
        <v>0.04</v>
      </c>
      <c r="P33" s="30" t="str">
        <f>IFERROR(O33*N33,"")</f>
        <v/>
      </c>
      <c r="Q33" s="31"/>
      <c r="R33" s="31"/>
    </row>
    <row r="34" spans="1:18" x14ac:dyDescent="0.15">
      <c r="A34" s="32"/>
      <c r="B34" s="47" t="s">
        <v>10</v>
      </c>
      <c r="C34" s="34" t="s">
        <v>19</v>
      </c>
      <c r="D34" s="48" t="s">
        <v>20</v>
      </c>
      <c r="E34" s="34" t="s">
        <v>21</v>
      </c>
      <c r="F34" s="34" t="s">
        <v>22</v>
      </c>
      <c r="G34" s="34" t="s">
        <v>23</v>
      </c>
      <c r="H34" s="41"/>
    </row>
    <row r="35" spans="1:18" x14ac:dyDescent="0.15">
      <c r="A35" s="38" t="s">
        <v>51</v>
      </c>
      <c r="B35" s="39" t="s">
        <v>52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1"/>
    </row>
    <row r="36" spans="1:18" ht="22.5" x14ac:dyDescent="0.15">
      <c r="A36" s="38" t="s">
        <v>53</v>
      </c>
      <c r="B36" s="39" t="s">
        <v>52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1"/>
    </row>
    <row r="37" spans="1:18" x14ac:dyDescent="0.15">
      <c r="A37" s="49"/>
      <c r="B37" s="45"/>
      <c r="C37" s="50"/>
      <c r="D37" s="50"/>
      <c r="E37" s="50"/>
      <c r="F37" s="50"/>
      <c r="G37" s="50"/>
      <c r="H37" s="41"/>
    </row>
    <row r="38" spans="1:18" x14ac:dyDescent="0.15">
      <c r="A38" s="21" t="s">
        <v>54</v>
      </c>
      <c r="B38" s="21"/>
      <c r="C38" s="22" t="s">
        <v>55</v>
      </c>
      <c r="D38" s="21"/>
      <c r="E38" s="21"/>
      <c r="F38" s="21"/>
      <c r="G38" s="21"/>
      <c r="H38" s="23"/>
      <c r="I38" s="24">
        <f>SUM(C40:G40)</f>
        <v>0</v>
      </c>
      <c r="J38" s="42">
        <v>54.963000000000001</v>
      </c>
      <c r="K38" s="42">
        <v>67.177000000000007</v>
      </c>
      <c r="L38" s="26" t="str">
        <f>IFERROR(I38/$I$85,"")</f>
        <v/>
      </c>
      <c r="M38" s="27" t="str">
        <f>IFERROR($G$85/L38,"")</f>
        <v/>
      </c>
      <c r="N38" s="28" t="str">
        <f>IFERROR(M38*I38,"")</f>
        <v/>
      </c>
      <c r="O38" s="29">
        <v>0.04</v>
      </c>
      <c r="P38" s="30" t="str">
        <f>IFERROR(O38*N38,"")</f>
        <v/>
      </c>
      <c r="Q38" s="31"/>
      <c r="R38" s="31"/>
    </row>
    <row r="39" spans="1:18" x14ac:dyDescent="0.15">
      <c r="A39" s="44"/>
      <c r="B39" s="47" t="s">
        <v>10</v>
      </c>
      <c r="C39" s="41"/>
      <c r="D39" s="41"/>
      <c r="E39" s="41"/>
      <c r="F39" s="41"/>
      <c r="G39" s="41"/>
      <c r="H39" s="41"/>
    </row>
    <row r="40" spans="1:18" ht="45" x14ac:dyDescent="0.15">
      <c r="A40" s="44" t="s">
        <v>56</v>
      </c>
      <c r="B40" s="51" t="s">
        <v>57</v>
      </c>
      <c r="C40" s="52">
        <v>0</v>
      </c>
      <c r="D40" s="53"/>
      <c r="E40" s="41"/>
      <c r="F40" s="41"/>
      <c r="G40" s="41"/>
      <c r="H40" s="41"/>
    </row>
    <row r="41" spans="1:18" x14ac:dyDescent="0.15">
      <c r="A41" s="44"/>
      <c r="B41" s="45"/>
      <c r="C41" s="50"/>
      <c r="D41" s="50"/>
      <c r="E41" s="50"/>
      <c r="F41" s="50"/>
      <c r="G41" s="50"/>
      <c r="H41" s="41"/>
    </row>
    <row r="42" spans="1:18" x14ac:dyDescent="0.15">
      <c r="A42" s="21" t="s">
        <v>58</v>
      </c>
      <c r="B42" s="22"/>
      <c r="C42" s="22" t="s">
        <v>59</v>
      </c>
      <c r="D42" s="22"/>
      <c r="E42" s="22"/>
      <c r="F42" s="22"/>
      <c r="G42" s="22"/>
      <c r="H42" s="23"/>
      <c r="I42" s="24">
        <f>SUM(C44:G48)</f>
        <v>0</v>
      </c>
      <c r="J42" s="42">
        <v>52.619494211999999</v>
      </c>
      <c r="K42" s="42">
        <v>64.312715148000009</v>
      </c>
      <c r="L42" s="26" t="str">
        <f>IFERROR(I42/$I$85,"")</f>
        <v/>
      </c>
      <c r="M42" s="27" t="str">
        <f>IFERROR($G$85/L42,"")</f>
        <v/>
      </c>
      <c r="N42" s="28" t="str">
        <f>IFERROR(M42*I42,"")</f>
        <v/>
      </c>
      <c r="O42" s="29">
        <v>0.15</v>
      </c>
      <c r="P42" s="30" t="str">
        <f>IFERROR(O42*N42,"")</f>
        <v/>
      </c>
      <c r="Q42" s="31"/>
      <c r="R42" s="31"/>
    </row>
    <row r="43" spans="1:18" x14ac:dyDescent="0.15">
      <c r="A43" s="32"/>
      <c r="B43" s="33" t="s">
        <v>10</v>
      </c>
      <c r="C43" s="34" t="s">
        <v>11</v>
      </c>
      <c r="D43" s="34" t="s">
        <v>60</v>
      </c>
      <c r="E43" s="34" t="s">
        <v>61</v>
      </c>
      <c r="F43" s="34" t="s">
        <v>62</v>
      </c>
      <c r="G43" s="34" t="s">
        <v>15</v>
      </c>
      <c r="H43" s="41"/>
    </row>
    <row r="44" spans="1:18" x14ac:dyDescent="0.15">
      <c r="A44" s="38" t="s">
        <v>63</v>
      </c>
      <c r="B44" s="39" t="s">
        <v>17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O44" s="54"/>
      <c r="P44" s="55"/>
    </row>
    <row r="45" spans="1:18" x14ac:dyDescent="0.15">
      <c r="A45" s="38" t="s">
        <v>64</v>
      </c>
      <c r="B45" s="39" t="s">
        <v>17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1"/>
    </row>
    <row r="46" spans="1:18" x14ac:dyDescent="0.15">
      <c r="A46" s="38" t="s">
        <v>65</v>
      </c>
      <c r="B46" s="39" t="s">
        <v>17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1"/>
    </row>
    <row r="47" spans="1:18" x14ac:dyDescent="0.15">
      <c r="A47" s="38" t="s">
        <v>66</v>
      </c>
      <c r="B47" s="39" t="s">
        <v>17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1"/>
    </row>
    <row r="48" spans="1:18" x14ac:dyDescent="0.15">
      <c r="A48" s="38" t="s">
        <v>67</v>
      </c>
      <c r="B48" s="56" t="s">
        <v>68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</row>
    <row r="49" spans="1:18" x14ac:dyDescent="0.15">
      <c r="A49" s="44"/>
      <c r="B49" s="45"/>
      <c r="C49" s="50"/>
      <c r="D49" s="50"/>
      <c r="E49" s="50"/>
      <c r="F49" s="50"/>
      <c r="G49" s="50"/>
      <c r="H49" s="41"/>
    </row>
    <row r="50" spans="1:18" x14ac:dyDescent="0.15">
      <c r="A50" s="38"/>
      <c r="B50" s="33" t="s">
        <v>10</v>
      </c>
      <c r="C50" s="34" t="s">
        <v>27</v>
      </c>
      <c r="D50" s="34" t="s">
        <v>44</v>
      </c>
      <c r="E50" s="34" t="s">
        <v>45</v>
      </c>
      <c r="F50" s="34" t="s">
        <v>46</v>
      </c>
      <c r="G50" s="34" t="s">
        <v>47</v>
      </c>
      <c r="H50" s="23"/>
      <c r="I50" s="24">
        <f>SUM(C51:G51)</f>
        <v>0</v>
      </c>
      <c r="J50" s="42">
        <v>162.58300657200002</v>
      </c>
      <c r="K50" s="42">
        <v>198.71256358800002</v>
      </c>
      <c r="L50" s="26" t="str">
        <f>IFERROR(I50/$I$85,"")</f>
        <v/>
      </c>
      <c r="M50" s="27" t="str">
        <f>IFERROR($G$85/L50,"")</f>
        <v/>
      </c>
      <c r="N50" s="28" t="str">
        <f>IFERROR(M50*I50,"")</f>
        <v/>
      </c>
      <c r="O50" s="29">
        <v>0.04</v>
      </c>
      <c r="P50" s="30" t="str">
        <f>IFERROR(O50*N50,"")</f>
        <v/>
      </c>
      <c r="Q50" s="31"/>
      <c r="R50" s="31"/>
    </row>
    <row r="51" spans="1:18" x14ac:dyDescent="0.15">
      <c r="A51" s="38" t="s">
        <v>69</v>
      </c>
      <c r="B51" s="39" t="s">
        <v>17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1"/>
    </row>
    <row r="52" spans="1:18" x14ac:dyDescent="0.15">
      <c r="A52" s="44"/>
      <c r="B52" s="45"/>
      <c r="C52" s="46"/>
      <c r="D52" s="46"/>
      <c r="E52" s="46"/>
      <c r="F52" s="46"/>
      <c r="G52" s="46"/>
      <c r="H52" s="41"/>
    </row>
    <row r="53" spans="1:18" x14ac:dyDescent="0.15">
      <c r="A53" s="21" t="s">
        <v>70</v>
      </c>
      <c r="B53" s="22"/>
      <c r="C53" s="22" t="s">
        <v>9</v>
      </c>
      <c r="D53" s="22"/>
      <c r="E53" s="22"/>
      <c r="F53" s="22"/>
      <c r="G53" s="22"/>
      <c r="H53" s="23"/>
      <c r="I53" s="24">
        <f>SUM(C55:G57)</f>
        <v>0</v>
      </c>
      <c r="J53" s="42">
        <v>12.456822167999999</v>
      </c>
      <c r="K53" s="42">
        <v>15.225004871999998</v>
      </c>
      <c r="L53" s="26" t="str">
        <f>IFERROR(I53/$I$85,"")</f>
        <v/>
      </c>
      <c r="M53" s="27" t="str">
        <f>IFERROR($G$85/L53,"")</f>
        <v/>
      </c>
      <c r="N53" s="28" t="str">
        <f>IFERROR(M53*I53,"")</f>
        <v/>
      </c>
      <c r="O53" s="29">
        <v>0.04</v>
      </c>
      <c r="P53" s="30" t="str">
        <f>IFERROR(O53*N53,"")</f>
        <v/>
      </c>
      <c r="Q53" s="31"/>
      <c r="R53" s="31"/>
    </row>
    <row r="54" spans="1:18" x14ac:dyDescent="0.15">
      <c r="A54" s="32"/>
      <c r="B54" s="47" t="s">
        <v>10</v>
      </c>
      <c r="C54" s="34" t="s">
        <v>19</v>
      </c>
      <c r="D54" s="48" t="s">
        <v>20</v>
      </c>
      <c r="E54" s="34" t="s">
        <v>21</v>
      </c>
      <c r="F54" s="34" t="s">
        <v>22</v>
      </c>
      <c r="G54" s="34" t="s">
        <v>23</v>
      </c>
      <c r="H54" s="41"/>
    </row>
    <row r="55" spans="1:18" x14ac:dyDescent="0.15">
      <c r="A55" s="38" t="s">
        <v>71</v>
      </c>
      <c r="B55" s="39" t="s">
        <v>17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1"/>
    </row>
    <row r="56" spans="1:18" x14ac:dyDescent="0.15">
      <c r="A56" s="38" t="s">
        <v>72</v>
      </c>
      <c r="B56" s="39" t="s">
        <v>17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1"/>
    </row>
    <row r="58" spans="1:18" x14ac:dyDescent="0.15">
      <c r="A58" s="21" t="s">
        <v>73</v>
      </c>
      <c r="B58" s="22"/>
      <c r="C58" s="22" t="s">
        <v>55</v>
      </c>
      <c r="D58" s="22"/>
      <c r="E58" s="22"/>
      <c r="F58" s="22"/>
      <c r="G58" s="22"/>
      <c r="H58" s="23"/>
      <c r="I58" s="24">
        <f>SUM(C60:C62)</f>
        <v>0</v>
      </c>
      <c r="J58" s="42">
        <v>241.49368124999998</v>
      </c>
      <c r="K58" s="42">
        <v>295.15894374999999</v>
      </c>
      <c r="L58" s="26" t="str">
        <f>IFERROR(I58/$I$85,"")</f>
        <v/>
      </c>
      <c r="M58" s="27" t="str">
        <f>IFERROR($G$85/L58,"")</f>
        <v/>
      </c>
      <c r="N58" s="28" t="str">
        <f>IFERROR(M58*I58,"")</f>
        <v/>
      </c>
      <c r="O58" s="29">
        <v>0.04</v>
      </c>
      <c r="P58" s="30" t="str">
        <f>IFERROR(O58*N58,"")</f>
        <v/>
      </c>
      <c r="Q58" s="31"/>
      <c r="R58" s="31"/>
    </row>
    <row r="59" spans="1:18" x14ac:dyDescent="0.15">
      <c r="A59" s="32"/>
      <c r="B59" s="47" t="s">
        <v>10</v>
      </c>
      <c r="C59" s="34"/>
      <c r="D59" s="41"/>
      <c r="E59" s="41"/>
      <c r="F59" s="41"/>
      <c r="G59" s="41"/>
      <c r="H59" s="41"/>
    </row>
    <row r="60" spans="1:18" x14ac:dyDescent="0.15">
      <c r="A60" s="38" t="s">
        <v>74</v>
      </c>
      <c r="B60" s="39" t="s">
        <v>57</v>
      </c>
      <c r="C60" s="40">
        <v>0</v>
      </c>
      <c r="D60" s="41"/>
      <c r="E60" s="41"/>
      <c r="F60" s="41"/>
      <c r="G60" s="41"/>
      <c r="H60" s="41"/>
    </row>
    <row r="61" spans="1:18" x14ac:dyDescent="0.15">
      <c r="A61" s="38" t="s">
        <v>75</v>
      </c>
      <c r="B61" s="39" t="s">
        <v>57</v>
      </c>
      <c r="C61" s="57">
        <f>C60*1.4</f>
        <v>0</v>
      </c>
      <c r="D61" s="41"/>
      <c r="E61" s="41"/>
      <c r="F61" s="41"/>
      <c r="G61" s="41"/>
      <c r="H61" s="41"/>
    </row>
    <row r="62" spans="1:18" x14ac:dyDescent="0.15">
      <c r="A62" s="38" t="s">
        <v>76</v>
      </c>
      <c r="B62" s="39" t="s">
        <v>57</v>
      </c>
      <c r="C62" s="57">
        <f>C60*2.35</f>
        <v>0</v>
      </c>
      <c r="D62" s="41"/>
      <c r="E62" s="41"/>
      <c r="F62" s="41"/>
      <c r="G62" s="41"/>
      <c r="H62" s="41"/>
    </row>
    <row r="63" spans="1:18" x14ac:dyDescent="0.15">
      <c r="O63" s="54"/>
      <c r="P63" s="55"/>
    </row>
    <row r="64" spans="1:18" x14ac:dyDescent="0.15">
      <c r="A64" s="58"/>
      <c r="B64" s="41"/>
      <c r="C64" s="41"/>
      <c r="D64" s="41"/>
    </row>
    <row r="65" spans="1:18" x14ac:dyDescent="0.15">
      <c r="A65" s="21" t="s">
        <v>77</v>
      </c>
      <c r="B65" s="22"/>
      <c r="C65" s="22" t="s">
        <v>78</v>
      </c>
      <c r="D65" s="22"/>
      <c r="E65" s="22"/>
      <c r="F65" s="22"/>
      <c r="G65" s="22"/>
      <c r="H65" s="23"/>
      <c r="I65" s="24">
        <f>SUM(C67:C69)</f>
        <v>0</v>
      </c>
      <c r="J65" s="42">
        <v>1484.8109999999999</v>
      </c>
      <c r="K65" s="42">
        <v>1814.769</v>
      </c>
      <c r="L65" s="26" t="str">
        <f>IFERROR(I65/$I$85,"")</f>
        <v/>
      </c>
      <c r="M65" s="27" t="str">
        <f>IFERROR($G$85/L65,"")</f>
        <v/>
      </c>
      <c r="N65" s="28" t="str">
        <f>IFERROR(M65*I65,"")</f>
        <v/>
      </c>
      <c r="O65" s="29">
        <v>0.03</v>
      </c>
      <c r="P65" s="30" t="str">
        <f>IFERROR(O65*N65,"")</f>
        <v/>
      </c>
      <c r="Q65" s="31"/>
      <c r="R65" s="31"/>
    </row>
    <row r="66" spans="1:18" x14ac:dyDescent="0.15">
      <c r="A66" s="59"/>
      <c r="B66" s="33" t="s">
        <v>10</v>
      </c>
      <c r="C66" s="60"/>
      <c r="D66" s="60"/>
      <c r="E66" s="60"/>
      <c r="F66" s="60"/>
      <c r="G66" s="60"/>
      <c r="O66" s="54"/>
      <c r="P66" s="55"/>
    </row>
    <row r="67" spans="1:18" x14ac:dyDescent="0.15">
      <c r="A67" s="61" t="s">
        <v>79</v>
      </c>
      <c r="B67" s="39" t="s">
        <v>80</v>
      </c>
      <c r="C67" s="40">
        <v>0</v>
      </c>
      <c r="D67" s="41"/>
    </row>
    <row r="68" spans="1:18" x14ac:dyDescent="0.15">
      <c r="A68" s="61" t="s">
        <v>81</v>
      </c>
      <c r="B68" s="39" t="s">
        <v>80</v>
      </c>
      <c r="C68" s="40">
        <v>0</v>
      </c>
      <c r="D68" s="41"/>
    </row>
    <row r="69" spans="1:18" x14ac:dyDescent="0.15">
      <c r="A69" s="61" t="s">
        <v>82</v>
      </c>
      <c r="B69" s="39" t="s">
        <v>80</v>
      </c>
      <c r="C69" s="40">
        <v>0</v>
      </c>
      <c r="D69" s="41"/>
    </row>
    <row r="70" spans="1:18" x14ac:dyDescent="0.15">
      <c r="A70" s="61" t="s">
        <v>83</v>
      </c>
      <c r="B70" s="39" t="s">
        <v>80</v>
      </c>
      <c r="C70" s="40">
        <v>0</v>
      </c>
      <c r="D70" s="41"/>
    </row>
    <row r="71" spans="1:18" x14ac:dyDescent="0.15">
      <c r="A71" s="62"/>
      <c r="B71" s="45"/>
      <c r="C71" s="63"/>
      <c r="D71" s="41"/>
    </row>
    <row r="72" spans="1:18" x14ac:dyDescent="0.15">
      <c r="A72" s="21" t="s">
        <v>84</v>
      </c>
      <c r="B72" s="22"/>
      <c r="C72" s="22" t="s">
        <v>55</v>
      </c>
      <c r="D72" s="22"/>
      <c r="E72" s="22"/>
      <c r="F72" s="22"/>
      <c r="G72" s="22"/>
      <c r="H72" s="23"/>
      <c r="I72" s="24">
        <f>SUM(C74:C76)</f>
        <v>0</v>
      </c>
      <c r="J72" s="42">
        <v>212.72399999999996</v>
      </c>
      <c r="K72" s="42">
        <v>259.99599999999998</v>
      </c>
      <c r="L72" s="26" t="str">
        <f>IFERROR(I72/$I$85,"")</f>
        <v/>
      </c>
      <c r="M72" s="27" t="str">
        <f>IFERROR($G$85/L72,"")</f>
        <v/>
      </c>
      <c r="N72" s="28" t="str">
        <f>IFERROR(M72*I72,"")</f>
        <v/>
      </c>
      <c r="O72" s="29">
        <v>0.04</v>
      </c>
      <c r="P72" s="30" t="str">
        <f>IFERROR(O72*N72,"")</f>
        <v/>
      </c>
      <c r="Q72" s="31"/>
      <c r="R72" s="31"/>
    </row>
    <row r="73" spans="1:18" x14ac:dyDescent="0.15">
      <c r="B73" s="47" t="s">
        <v>10</v>
      </c>
      <c r="C73" s="34"/>
      <c r="D73" s="41"/>
      <c r="E73" s="41"/>
      <c r="F73" s="41"/>
      <c r="G73" s="41"/>
      <c r="H73" s="41"/>
    </row>
    <row r="74" spans="1:18" x14ac:dyDescent="0.15">
      <c r="A74" s="38" t="s">
        <v>74</v>
      </c>
      <c r="B74" s="39" t="s">
        <v>57</v>
      </c>
      <c r="C74" s="40">
        <v>0</v>
      </c>
      <c r="D74" s="41"/>
      <c r="E74" s="41"/>
      <c r="F74" s="41"/>
      <c r="G74" s="41"/>
      <c r="H74" s="41"/>
    </row>
    <row r="75" spans="1:18" x14ac:dyDescent="0.15">
      <c r="A75" s="38" t="s">
        <v>75</v>
      </c>
      <c r="B75" s="39" t="s">
        <v>57</v>
      </c>
      <c r="C75" s="57">
        <f>C74*1.4</f>
        <v>0</v>
      </c>
      <c r="D75" s="41"/>
      <c r="E75" s="41"/>
      <c r="F75" s="41"/>
      <c r="G75" s="41"/>
      <c r="H75" s="41"/>
    </row>
    <row r="76" spans="1:18" x14ac:dyDescent="0.15">
      <c r="A76" s="38" t="s">
        <v>76</v>
      </c>
      <c r="B76" s="39" t="s">
        <v>57</v>
      </c>
      <c r="C76" s="57">
        <f>C74*2.35</f>
        <v>0</v>
      </c>
      <c r="D76" s="41"/>
      <c r="E76" s="41"/>
      <c r="F76" s="41"/>
      <c r="G76" s="41"/>
      <c r="H76" s="41"/>
    </row>
    <row r="77" spans="1:18" x14ac:dyDescent="0.15">
      <c r="A77" s="49"/>
      <c r="B77" s="64"/>
      <c r="C77" s="65"/>
      <c r="D77" s="41"/>
      <c r="E77" s="41"/>
      <c r="F77" s="41"/>
      <c r="G77" s="41"/>
      <c r="H77" s="41"/>
    </row>
    <row r="78" spans="1:18" x14ac:dyDescent="0.15">
      <c r="A78" s="21" t="s">
        <v>85</v>
      </c>
      <c r="B78" s="22"/>
      <c r="C78" s="22" t="s">
        <v>55</v>
      </c>
      <c r="D78" s="22"/>
      <c r="E78" s="22"/>
      <c r="F78" s="22"/>
      <c r="G78" s="22"/>
      <c r="H78" s="42"/>
      <c r="I78" s="24">
        <f>SUM(C80:C82)</f>
        <v>0</v>
      </c>
      <c r="J78" s="42">
        <v>241.49368124999998</v>
      </c>
      <c r="K78" s="42">
        <v>295.15894374999999</v>
      </c>
      <c r="L78" s="26" t="str">
        <f>IFERROR(I78/$I$85,"")</f>
        <v/>
      </c>
      <c r="M78" s="27" t="str">
        <f>IFERROR($G$85/L78,"")</f>
        <v/>
      </c>
      <c r="N78" s="28" t="str">
        <f>IFERROR(M78*I78,"")</f>
        <v/>
      </c>
      <c r="O78" s="29">
        <v>0.04</v>
      </c>
      <c r="P78" s="30" t="str">
        <f>IFERROR(O78*N78,"")</f>
        <v/>
      </c>
      <c r="Q78" s="31"/>
      <c r="R78" s="31"/>
    </row>
    <row r="79" spans="1:18" x14ac:dyDescent="0.15">
      <c r="B79" s="33" t="s">
        <v>10</v>
      </c>
      <c r="C79" s="41"/>
      <c r="D79" s="41"/>
      <c r="E79" s="41"/>
      <c r="F79" s="41"/>
      <c r="G79" s="41"/>
      <c r="H79" s="41"/>
    </row>
    <row r="80" spans="1:18" x14ac:dyDescent="0.15">
      <c r="A80" s="38" t="s">
        <v>74</v>
      </c>
      <c r="B80" s="39" t="s">
        <v>57</v>
      </c>
      <c r="C80" s="40">
        <v>0</v>
      </c>
      <c r="D80" s="41"/>
      <c r="E80" s="41"/>
      <c r="F80" s="41"/>
      <c r="G80" s="41"/>
      <c r="H80" s="41"/>
    </row>
    <row r="81" spans="1:18" x14ac:dyDescent="0.15">
      <c r="A81" s="38" t="s">
        <v>75</v>
      </c>
      <c r="B81" s="39" t="s">
        <v>57</v>
      </c>
      <c r="C81" s="57">
        <f>C80*1.4</f>
        <v>0</v>
      </c>
      <c r="D81" s="41"/>
      <c r="E81" s="41"/>
      <c r="F81" s="41"/>
      <c r="G81" s="41"/>
      <c r="H81" s="41"/>
    </row>
    <row r="82" spans="1:18" x14ac:dyDescent="0.15">
      <c r="A82" s="38" t="s">
        <v>76</v>
      </c>
      <c r="B82" s="39" t="s">
        <v>57</v>
      </c>
      <c r="C82" s="57">
        <f>C80*2.35</f>
        <v>0</v>
      </c>
      <c r="D82" s="41"/>
      <c r="E82" s="41"/>
      <c r="F82" s="41"/>
      <c r="G82" s="41"/>
      <c r="H82" s="41"/>
    </row>
    <row r="83" spans="1:18" x14ac:dyDescent="0.15">
      <c r="A83" s="49"/>
      <c r="B83" s="64"/>
      <c r="C83" s="65"/>
      <c r="D83" s="41"/>
      <c r="E83" s="41"/>
      <c r="F83" s="41"/>
      <c r="G83" s="41"/>
      <c r="H83" s="41"/>
    </row>
    <row r="84" spans="1:18" x14ac:dyDescent="0.15">
      <c r="A84" s="49"/>
      <c r="B84" s="64"/>
      <c r="C84" s="65"/>
      <c r="D84" s="41"/>
      <c r="E84" s="41"/>
      <c r="F84" s="41"/>
      <c r="G84" s="41"/>
      <c r="H84" s="41"/>
      <c r="Q84" s="66" t="s">
        <v>4</v>
      </c>
      <c r="R84" s="66" t="s">
        <v>5</v>
      </c>
    </row>
    <row r="85" spans="1:18" s="81" customFormat="1" ht="17.25" x14ac:dyDescent="0.35">
      <c r="A85" s="67"/>
      <c r="B85" s="68" t="str">
        <f>A4</f>
        <v>Perceel 2: Planbare werkzaamheden</v>
      </c>
      <c r="C85" s="69"/>
      <c r="D85" s="70"/>
      <c r="E85" s="70"/>
      <c r="F85" s="71" t="s">
        <v>86</v>
      </c>
      <c r="G85" s="72">
        <f>1/COUNT(I6:I78)</f>
        <v>7.6923076923076927E-2</v>
      </c>
      <c r="H85" s="73"/>
      <c r="I85" s="74">
        <f>SUM(I2:I78)</f>
        <v>0</v>
      </c>
      <c r="J85" s="74"/>
      <c r="K85" s="74"/>
      <c r="L85" s="75" t="str">
        <f>IFERROR(I85/$I$85,"")</f>
        <v/>
      </c>
      <c r="M85" s="76"/>
      <c r="N85" s="77"/>
      <c r="O85" s="78">
        <f>SUM(O5:O78)</f>
        <v>1.0000000000000002</v>
      </c>
      <c r="P85" s="79">
        <f>SUM(P6:P84)</f>
        <v>0</v>
      </c>
      <c r="Q85" s="80">
        <v>247.89</v>
      </c>
      <c r="R85" s="80">
        <v>268.33999999999997</v>
      </c>
    </row>
    <row r="86" spans="1:18" s="81" customFormat="1" ht="17.25" x14ac:dyDescent="0.35">
      <c r="A86" s="67"/>
      <c r="B86" s="82"/>
      <c r="C86" s="83"/>
      <c r="F86" s="84"/>
      <c r="G86" s="85"/>
      <c r="H86" s="86"/>
      <c r="I86" s="87"/>
      <c r="J86" s="87"/>
      <c r="K86" s="87"/>
      <c r="L86" s="88"/>
      <c r="M86" s="89"/>
      <c r="N86" s="90"/>
      <c r="O86" s="91"/>
      <c r="P86" s="92"/>
      <c r="Q86" s="93"/>
      <c r="R86" s="93"/>
    </row>
    <row r="87" spans="1:18" x14ac:dyDescent="0.15">
      <c r="A87" s="94"/>
      <c r="B87" s="94"/>
      <c r="C87" s="94"/>
      <c r="D87" s="94"/>
      <c r="E87" s="94"/>
      <c r="F87" s="94"/>
      <c r="G87" s="94"/>
      <c r="H87" s="11"/>
      <c r="I87" s="12" t="s">
        <v>3</v>
      </c>
      <c r="J87" s="13" t="s">
        <v>4</v>
      </c>
      <c r="K87" s="13" t="s">
        <v>5</v>
      </c>
      <c r="L87" s="12"/>
      <c r="M87" s="12"/>
      <c r="N87" s="12"/>
      <c r="O87" s="12" t="s">
        <v>6</v>
      </c>
      <c r="P87" s="11" t="s">
        <v>7</v>
      </c>
      <c r="Q87" s="14"/>
      <c r="R87" s="14"/>
    </row>
    <row r="88" spans="1:18" x14ac:dyDescent="0.15">
      <c r="A88" s="8" t="s">
        <v>111</v>
      </c>
      <c r="B88" s="9"/>
      <c r="C88" s="10"/>
      <c r="D88" s="10"/>
      <c r="E88" s="10"/>
      <c r="F88" s="10"/>
      <c r="G88" s="10"/>
      <c r="H88" s="15"/>
      <c r="I88" s="15"/>
      <c r="J88" s="15"/>
      <c r="K88" s="15"/>
      <c r="L88" s="15"/>
      <c r="M88" s="15"/>
      <c r="N88" s="15"/>
      <c r="O88" s="15"/>
      <c r="P88" s="15"/>
      <c r="Q88" s="14"/>
      <c r="R88" s="14"/>
    </row>
    <row r="89" spans="1:18" x14ac:dyDescent="0.15">
      <c r="A89" s="8"/>
      <c r="B89" s="9"/>
      <c r="C89" s="10"/>
      <c r="D89" s="10"/>
      <c r="E89" s="10"/>
      <c r="F89" s="10"/>
      <c r="G89" s="10"/>
      <c r="H89" s="15"/>
      <c r="I89" s="15"/>
      <c r="J89" s="15"/>
      <c r="K89" s="15"/>
      <c r="L89" s="15"/>
      <c r="M89" s="15"/>
      <c r="N89" s="15"/>
      <c r="O89" s="15"/>
      <c r="P89" s="15"/>
    </row>
    <row r="90" spans="1:18" ht="22.5" x14ac:dyDescent="0.15">
      <c r="A90" s="21" t="s">
        <v>87</v>
      </c>
      <c r="B90" s="22"/>
      <c r="C90" s="22" t="s">
        <v>88</v>
      </c>
      <c r="D90" s="22"/>
      <c r="E90" s="22"/>
      <c r="F90" s="22"/>
      <c r="G90" s="22"/>
      <c r="H90" s="23"/>
      <c r="I90" s="24">
        <f>SUM(C92:C94)</f>
        <v>0</v>
      </c>
      <c r="J90" s="25">
        <v>3187.8675000000003</v>
      </c>
      <c r="K90" s="25">
        <v>3896.2825000000007</v>
      </c>
      <c r="L90" s="95" t="str">
        <f>IFERROR(I90/$I$120,"")</f>
        <v/>
      </c>
      <c r="M90" s="96" t="str">
        <f>IFERROR($G$120/L90,"")</f>
        <v/>
      </c>
      <c r="N90" s="97" t="str">
        <f>IFERROR(M90*I90,"")</f>
        <v/>
      </c>
      <c r="O90" s="29">
        <v>0.5</v>
      </c>
      <c r="P90" s="30" t="str">
        <f>IFERROR(O90*N90,"")</f>
        <v/>
      </c>
      <c r="Q90" s="31"/>
      <c r="R90" s="31"/>
    </row>
    <row r="91" spans="1:18" x14ac:dyDescent="0.15">
      <c r="A91" s="32"/>
      <c r="B91" s="33" t="s">
        <v>10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98"/>
    </row>
    <row r="92" spans="1:18" ht="12" customHeight="1" x14ac:dyDescent="0.15">
      <c r="A92" s="38" t="s">
        <v>89</v>
      </c>
      <c r="B92" s="39" t="s">
        <v>90</v>
      </c>
      <c r="C92" s="40"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98"/>
    </row>
    <row r="93" spans="1:18" ht="12" customHeight="1" x14ac:dyDescent="0.15">
      <c r="A93" s="38" t="s">
        <v>91</v>
      </c>
      <c r="B93" s="39" t="s">
        <v>90</v>
      </c>
      <c r="C93" s="57">
        <f>C92*1.4</f>
        <v>0</v>
      </c>
      <c r="D93" s="99"/>
      <c r="E93" s="41"/>
      <c r="F93" s="41"/>
      <c r="G93" s="41"/>
      <c r="H93" s="41"/>
      <c r="I93" s="41"/>
      <c r="J93" s="41"/>
      <c r="K93" s="41"/>
      <c r="L93" s="41"/>
      <c r="M93" s="41"/>
      <c r="N93" s="98"/>
    </row>
    <row r="94" spans="1:18" ht="12" customHeight="1" x14ac:dyDescent="0.15">
      <c r="A94" s="38" t="s">
        <v>92</v>
      </c>
      <c r="B94" s="39" t="s">
        <v>90</v>
      </c>
      <c r="C94" s="57">
        <f>C92*2.35</f>
        <v>0</v>
      </c>
      <c r="D94" s="99"/>
      <c r="E94" s="41"/>
      <c r="F94" s="41"/>
      <c r="G94" s="41"/>
      <c r="H94" s="41"/>
      <c r="I94" s="41"/>
      <c r="J94" s="41"/>
      <c r="K94" s="41"/>
      <c r="L94" s="41"/>
      <c r="M94" s="41"/>
      <c r="N94" s="98"/>
    </row>
    <row r="95" spans="1:18" x14ac:dyDescent="0.15">
      <c r="A95" s="44"/>
      <c r="B95" s="45"/>
      <c r="C95" s="100"/>
      <c r="D95" s="100"/>
      <c r="E95" s="100"/>
      <c r="F95" s="100"/>
      <c r="G95" s="101"/>
      <c r="H95" s="41"/>
      <c r="I95" s="41"/>
      <c r="J95" s="41"/>
      <c r="K95" s="41"/>
      <c r="L95" s="41"/>
      <c r="M95" s="41"/>
      <c r="N95" s="98"/>
    </row>
    <row r="96" spans="1:18" x14ac:dyDescent="0.15">
      <c r="A96" s="21" t="s">
        <v>93</v>
      </c>
      <c r="B96" s="22"/>
      <c r="C96" s="22" t="s">
        <v>88</v>
      </c>
      <c r="D96" s="102"/>
      <c r="E96" s="22"/>
      <c r="F96" s="22"/>
      <c r="G96" s="22"/>
      <c r="H96" s="23"/>
      <c r="I96" s="24">
        <f>SUM(C98:C100)</f>
        <v>0</v>
      </c>
      <c r="J96" s="25">
        <v>4247.2552500000011</v>
      </c>
      <c r="K96" s="25">
        <v>5191.089750000001</v>
      </c>
      <c r="L96" s="95" t="str">
        <f>IFERROR(I96/$I$120,"")</f>
        <v/>
      </c>
      <c r="M96" s="96" t="str">
        <f>IFERROR($G$120/L96,"")</f>
        <v/>
      </c>
      <c r="N96" s="97" t="str">
        <f>IFERROR(M96*I96,"")</f>
        <v/>
      </c>
      <c r="O96" s="29">
        <v>0.05</v>
      </c>
      <c r="P96" s="30" t="str">
        <f>IFERROR(O96*N96,"")</f>
        <v/>
      </c>
      <c r="Q96" s="31"/>
      <c r="R96" s="31"/>
    </row>
    <row r="97" spans="1:18" x14ac:dyDescent="0.15">
      <c r="A97" s="32"/>
      <c r="B97" s="33" t="s">
        <v>10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8"/>
    </row>
    <row r="98" spans="1:18" ht="12" customHeight="1" x14ac:dyDescent="0.15">
      <c r="A98" s="38" t="s">
        <v>89</v>
      </c>
      <c r="B98" s="39" t="s">
        <v>90</v>
      </c>
      <c r="C98" s="40"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98"/>
    </row>
    <row r="99" spans="1:18" ht="12" customHeight="1" x14ac:dyDescent="0.15">
      <c r="A99" s="38" t="s">
        <v>91</v>
      </c>
      <c r="B99" s="39" t="s">
        <v>90</v>
      </c>
      <c r="C99" s="57">
        <f>C98*1.4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98"/>
    </row>
    <row r="100" spans="1:18" ht="12" customHeight="1" x14ac:dyDescent="0.15">
      <c r="A100" s="38" t="s">
        <v>92</v>
      </c>
      <c r="B100" s="39" t="s">
        <v>90</v>
      </c>
      <c r="C100" s="57">
        <f>C98*2.35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98"/>
    </row>
    <row r="101" spans="1:18" x14ac:dyDescent="0.15">
      <c r="A101" s="44"/>
      <c r="B101" s="45"/>
      <c r="C101" s="100"/>
      <c r="D101" s="100"/>
      <c r="E101" s="100"/>
      <c r="F101" s="100"/>
      <c r="G101" s="101"/>
      <c r="H101" s="41"/>
      <c r="I101" s="41"/>
      <c r="J101" s="41"/>
      <c r="K101" s="41"/>
      <c r="L101" s="41"/>
      <c r="M101" s="41"/>
      <c r="N101" s="98"/>
    </row>
    <row r="102" spans="1:18" x14ac:dyDescent="0.15">
      <c r="A102" s="21" t="s">
        <v>94</v>
      </c>
      <c r="B102" s="22"/>
      <c r="C102" s="22" t="s">
        <v>55</v>
      </c>
      <c r="D102" s="102"/>
      <c r="E102" s="22"/>
      <c r="F102" s="22"/>
      <c r="G102" s="22"/>
      <c r="H102" s="23"/>
      <c r="I102" s="24">
        <f>SUM(C104:C106)</f>
        <v>0</v>
      </c>
      <c r="J102" s="25">
        <v>261.07425000000001</v>
      </c>
      <c r="K102" s="25">
        <v>319.09075000000001</v>
      </c>
      <c r="L102" s="95" t="str">
        <f>IFERROR(I102/$I$120,"")</f>
        <v/>
      </c>
      <c r="M102" s="96" t="str">
        <f>IFERROR($G$120/L102,"")</f>
        <v/>
      </c>
      <c r="N102" s="97" t="str">
        <f>IFERROR(M102*I102,"")</f>
        <v/>
      </c>
      <c r="O102" s="29">
        <v>0.2</v>
      </c>
      <c r="P102" s="30" t="str">
        <f>IFERROR(O102*N102,"")</f>
        <v/>
      </c>
      <c r="Q102" s="31"/>
      <c r="R102" s="31"/>
    </row>
    <row r="103" spans="1:18" x14ac:dyDescent="0.15">
      <c r="B103" s="33" t="s">
        <v>10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98"/>
    </row>
    <row r="104" spans="1:18" ht="12" customHeight="1" x14ac:dyDescent="0.15">
      <c r="A104" s="38" t="s">
        <v>95</v>
      </c>
      <c r="B104" s="39" t="s">
        <v>57</v>
      </c>
      <c r="C104" s="40"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98"/>
    </row>
    <row r="105" spans="1:18" ht="12" customHeight="1" x14ac:dyDescent="0.15">
      <c r="A105" s="38" t="s">
        <v>96</v>
      </c>
      <c r="B105" s="39" t="s">
        <v>57</v>
      </c>
      <c r="C105" s="57">
        <f>C104*1.4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98"/>
    </row>
    <row r="106" spans="1:18" ht="12" customHeight="1" x14ac:dyDescent="0.15">
      <c r="A106" s="38" t="s">
        <v>97</v>
      </c>
      <c r="B106" s="39" t="s">
        <v>57</v>
      </c>
      <c r="C106" s="57">
        <f>C104*2.35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98"/>
    </row>
    <row r="107" spans="1:18" x14ac:dyDescent="0.15">
      <c r="A107" s="44"/>
      <c r="B107" s="45"/>
      <c r="C107" s="100"/>
      <c r="D107" s="100"/>
      <c r="E107" s="100"/>
      <c r="F107" s="100"/>
      <c r="G107" s="101"/>
      <c r="H107" s="41"/>
      <c r="I107" s="41"/>
      <c r="J107" s="41"/>
      <c r="K107" s="41"/>
      <c r="L107" s="41"/>
      <c r="M107" s="41"/>
      <c r="N107" s="98"/>
    </row>
    <row r="108" spans="1:18" x14ac:dyDescent="0.15">
      <c r="A108" s="21" t="s">
        <v>98</v>
      </c>
      <c r="B108" s="22"/>
      <c r="C108" s="22" t="s">
        <v>55</v>
      </c>
      <c r="D108" s="102"/>
      <c r="E108" s="22"/>
      <c r="F108" s="22"/>
      <c r="G108" s="22"/>
      <c r="H108" s="23"/>
      <c r="I108" s="24">
        <f>SUM(C110:C112)</f>
        <v>0</v>
      </c>
      <c r="J108" s="25">
        <v>283.47525000000002</v>
      </c>
      <c r="K108" s="25">
        <v>346.46975000000003</v>
      </c>
      <c r="L108" s="95" t="str">
        <f>IFERROR(I108/$I$120,"")</f>
        <v/>
      </c>
      <c r="M108" s="96" t="str">
        <f>IFERROR($G$120/L108,"")</f>
        <v/>
      </c>
      <c r="N108" s="97" t="str">
        <f>IFERROR(M108*I108,"")</f>
        <v/>
      </c>
      <c r="O108" s="29">
        <v>0.15</v>
      </c>
      <c r="P108" s="30" t="str">
        <f>IFERROR(O108*N108,"")</f>
        <v/>
      </c>
      <c r="Q108" s="31"/>
      <c r="R108" s="31"/>
    </row>
    <row r="109" spans="1:18" x14ac:dyDescent="0.15">
      <c r="B109" s="33" t="s">
        <v>10</v>
      </c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98"/>
      <c r="Q109" s="55"/>
      <c r="R109" s="55"/>
    </row>
    <row r="110" spans="1:18" x14ac:dyDescent="0.15">
      <c r="A110" s="38" t="s">
        <v>99</v>
      </c>
      <c r="B110" s="39" t="s">
        <v>57</v>
      </c>
      <c r="C110" s="40">
        <v>0</v>
      </c>
      <c r="D110" s="41"/>
      <c r="E110" s="41"/>
      <c r="F110" s="41"/>
      <c r="G110" s="41"/>
      <c r="H110" s="41"/>
    </row>
    <row r="111" spans="1:18" x14ac:dyDescent="0.15">
      <c r="A111" s="38" t="s">
        <v>100</v>
      </c>
      <c r="B111" s="39" t="s">
        <v>57</v>
      </c>
      <c r="C111" s="57">
        <f>C110*1.4</f>
        <v>0</v>
      </c>
      <c r="D111" s="41"/>
      <c r="E111" s="41"/>
      <c r="F111" s="41"/>
      <c r="G111" s="41"/>
      <c r="H111" s="41"/>
    </row>
    <row r="112" spans="1:18" x14ac:dyDescent="0.15">
      <c r="A112" s="38" t="s">
        <v>101</v>
      </c>
      <c r="B112" s="39" t="s">
        <v>57</v>
      </c>
      <c r="C112" s="57">
        <f>C110*2.35</f>
        <v>0</v>
      </c>
      <c r="D112" s="41"/>
      <c r="E112" s="41"/>
      <c r="F112" s="41"/>
      <c r="G112" s="41"/>
      <c r="H112" s="41"/>
    </row>
    <row r="113" spans="1:18" x14ac:dyDescent="0.15">
      <c r="A113" s="44"/>
      <c r="B113" s="45"/>
      <c r="C113" s="100"/>
      <c r="D113" s="100"/>
      <c r="E113" s="100"/>
      <c r="F113" s="100"/>
      <c r="G113" s="101"/>
      <c r="H113" s="41"/>
      <c r="I113" s="41"/>
      <c r="J113" s="41"/>
      <c r="K113" s="41"/>
      <c r="L113" s="41"/>
      <c r="M113" s="41"/>
      <c r="N113" s="98"/>
    </row>
    <row r="114" spans="1:18" x14ac:dyDescent="0.15">
      <c r="A114" s="21" t="s">
        <v>102</v>
      </c>
      <c r="B114" s="22"/>
      <c r="C114" s="22" t="s">
        <v>55</v>
      </c>
      <c r="D114" s="22"/>
      <c r="E114" s="22"/>
      <c r="F114" s="22"/>
      <c r="G114" s="22"/>
      <c r="H114" s="23"/>
      <c r="I114" s="24">
        <f>SUM(C116:C118)</f>
        <v>0</v>
      </c>
      <c r="J114" s="25">
        <v>261.07425000000001</v>
      </c>
      <c r="K114" s="25">
        <v>319.09075000000001</v>
      </c>
      <c r="L114" s="95" t="str">
        <f>IFERROR(I114/$I$120,"")</f>
        <v/>
      </c>
      <c r="M114" s="96" t="str">
        <f>IFERROR($G$120/L114,"")</f>
        <v/>
      </c>
      <c r="N114" s="97" t="str">
        <f>IFERROR(M114*I114,"")</f>
        <v/>
      </c>
      <c r="O114" s="29">
        <v>0.1</v>
      </c>
      <c r="P114" s="30" t="str">
        <f>IFERROR(O114*N114,"")</f>
        <v/>
      </c>
      <c r="Q114" s="31"/>
      <c r="R114" s="31"/>
    </row>
    <row r="115" spans="1:18" x14ac:dyDescent="0.15">
      <c r="B115" s="33" t="s">
        <v>10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98"/>
    </row>
    <row r="116" spans="1:18" ht="12" customHeight="1" x14ac:dyDescent="0.15">
      <c r="A116" s="38" t="s">
        <v>103</v>
      </c>
      <c r="B116" s="39" t="s">
        <v>57</v>
      </c>
      <c r="C116" s="40"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98"/>
    </row>
    <row r="117" spans="1:18" ht="12" customHeight="1" x14ac:dyDescent="0.15">
      <c r="A117" s="38" t="s">
        <v>104</v>
      </c>
      <c r="B117" s="39" t="s">
        <v>57</v>
      </c>
      <c r="C117" s="57">
        <f>C116*1.4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98"/>
    </row>
    <row r="118" spans="1:18" ht="12" customHeight="1" x14ac:dyDescent="0.15">
      <c r="A118" s="38" t="s">
        <v>105</v>
      </c>
      <c r="B118" s="39" t="s">
        <v>57</v>
      </c>
      <c r="C118" s="57">
        <f>C116*2.35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98"/>
    </row>
    <row r="119" spans="1:18" x14ac:dyDescent="0.15">
      <c r="H119" s="41"/>
      <c r="Q119" s="66" t="s">
        <v>4</v>
      </c>
      <c r="R119" s="66" t="s">
        <v>5</v>
      </c>
    </row>
    <row r="120" spans="1:18" s="103" customFormat="1" ht="17.25" x14ac:dyDescent="0.35">
      <c r="B120" s="104" t="str">
        <f>A88</f>
        <v>Perceel 2: Niet-planbare werkzaamheden</v>
      </c>
      <c r="C120" s="105"/>
      <c r="D120" s="106"/>
      <c r="E120" s="107"/>
      <c r="F120" s="71" t="s">
        <v>86</v>
      </c>
      <c r="G120" s="108">
        <f>1/COUNT(I90:I114)</f>
        <v>0.2</v>
      </c>
      <c r="H120" s="107"/>
      <c r="I120" s="109">
        <f>SUM(I90:I116)</f>
        <v>0</v>
      </c>
      <c r="J120" s="109"/>
      <c r="K120" s="109"/>
      <c r="L120" s="75" t="str">
        <f>IFERROR(I120/$I$120,"")</f>
        <v/>
      </c>
      <c r="M120" s="109"/>
      <c r="N120" s="110"/>
      <c r="O120" s="111">
        <f>SUM(O90:O114)</f>
        <v>1</v>
      </c>
      <c r="P120" s="112">
        <f>SUM(P90:P119)</f>
        <v>0</v>
      </c>
      <c r="Q120" s="80">
        <v>1776.32</v>
      </c>
      <c r="R120" s="80">
        <v>1922.82</v>
      </c>
    </row>
    <row r="121" spans="1:18" x14ac:dyDescent="0.15">
      <c r="C121" s="113"/>
      <c r="D121" s="113"/>
      <c r="E121" s="113"/>
      <c r="F121" s="113"/>
      <c r="G121" s="113"/>
      <c r="I121" s="114"/>
      <c r="J121" s="114"/>
      <c r="K121" s="114"/>
      <c r="L121" s="114"/>
      <c r="M121" s="114"/>
    </row>
    <row r="122" spans="1:18" x14ac:dyDescent="0.15">
      <c r="C122" s="57"/>
      <c r="D122" s="7" t="s">
        <v>106</v>
      </c>
    </row>
    <row r="123" spans="1:18" x14ac:dyDescent="0.15">
      <c r="P123" s="115" t="s">
        <v>107</v>
      </c>
    </row>
    <row r="124" spans="1:18" x14ac:dyDescent="0.15">
      <c r="P124" s="115" t="s">
        <v>108</v>
      </c>
    </row>
  </sheetData>
  <conditionalFormatting sqref="D8:G9">
    <cfRule type="cellIs" dxfId="57" priority="42" operator="greaterThan">
      <formula>C8</formula>
    </cfRule>
    <cfRule type="cellIs" dxfId="56" priority="41" operator="lessThan">
      <formula>C8</formula>
    </cfRule>
  </conditionalFormatting>
  <conditionalFormatting sqref="D12:G12">
    <cfRule type="cellIs" dxfId="55" priority="58" operator="greaterThan">
      <formula>C12</formula>
    </cfRule>
    <cfRule type="cellIs" dxfId="54" priority="57" operator="lessThan">
      <formula>C12</formula>
    </cfRule>
  </conditionalFormatting>
  <conditionalFormatting sqref="D16:G18">
    <cfRule type="cellIs" dxfId="53" priority="56" operator="greaterThan">
      <formula>C16</formula>
    </cfRule>
    <cfRule type="cellIs" dxfId="52" priority="55" operator="lessThan">
      <formula>C16</formula>
    </cfRule>
  </conditionalFormatting>
  <conditionalFormatting sqref="D22:G26">
    <cfRule type="cellIs" dxfId="51" priority="54" operator="greaterThan">
      <formula>C22</formula>
    </cfRule>
    <cfRule type="cellIs" dxfId="50" priority="53" operator="lessThan">
      <formula>C22</formula>
    </cfRule>
  </conditionalFormatting>
  <conditionalFormatting sqref="D30:G31">
    <cfRule type="cellIs" dxfId="49" priority="52" operator="greaterThan">
      <formula>C30</formula>
    </cfRule>
    <cfRule type="cellIs" dxfId="48" priority="51" operator="lessThan">
      <formula>C30</formula>
    </cfRule>
  </conditionalFormatting>
  <conditionalFormatting sqref="D35:G36">
    <cfRule type="cellIs" dxfId="47" priority="50" operator="greaterThan">
      <formula>C35</formula>
    </cfRule>
    <cfRule type="cellIs" dxfId="46" priority="49" operator="lessThan">
      <formula>C35</formula>
    </cfRule>
  </conditionalFormatting>
  <conditionalFormatting sqref="D44:G48">
    <cfRule type="cellIs" dxfId="45" priority="48" operator="greaterThan">
      <formula>C44</formula>
    </cfRule>
    <cfRule type="cellIs" dxfId="44" priority="47" operator="lessThan">
      <formula>C44</formula>
    </cfRule>
  </conditionalFormatting>
  <conditionalFormatting sqref="D51:G51">
    <cfRule type="cellIs" dxfId="43" priority="46" operator="greaterThan">
      <formula>C51</formula>
    </cfRule>
    <cfRule type="cellIs" dxfId="42" priority="45" operator="lessThan">
      <formula>C51</formula>
    </cfRule>
  </conditionalFormatting>
  <conditionalFormatting sqref="D55:G56">
    <cfRule type="cellIs" dxfId="41" priority="43" operator="lessThan">
      <formula>C55</formula>
    </cfRule>
    <cfRule type="cellIs" dxfId="40" priority="44" operator="greaterThan">
      <formula>C55</formula>
    </cfRule>
  </conditionalFormatting>
  <conditionalFormatting sqref="I6">
    <cfRule type="cellIs" dxfId="39" priority="36" operator="notBetween">
      <formula>J6</formula>
      <formula>K6</formula>
    </cfRule>
    <cfRule type="cellIs" dxfId="38" priority="35" operator="between">
      <formula>J6</formula>
      <formula>K6</formula>
    </cfRule>
  </conditionalFormatting>
  <conditionalFormatting sqref="I14">
    <cfRule type="cellIs" dxfId="37" priority="34" operator="notBetween">
      <formula>J14</formula>
      <formula>K14</formula>
    </cfRule>
    <cfRule type="cellIs" dxfId="36" priority="33" operator="between">
      <formula>J14</formula>
      <formula>K14</formula>
    </cfRule>
  </conditionalFormatting>
  <conditionalFormatting sqref="I20">
    <cfRule type="cellIs" dxfId="35" priority="32" operator="notBetween">
      <formula>J20</formula>
      <formula>K20</formula>
    </cfRule>
    <cfRule type="cellIs" dxfId="34" priority="31" operator="between">
      <formula>J20</formula>
      <formula>K20</formula>
    </cfRule>
  </conditionalFormatting>
  <conditionalFormatting sqref="I28">
    <cfRule type="cellIs" dxfId="33" priority="30" operator="notBetween">
      <formula>J28</formula>
      <formula>K28</formula>
    </cfRule>
    <cfRule type="cellIs" dxfId="32" priority="29" operator="between">
      <formula>J28</formula>
      <formula>K28</formula>
    </cfRule>
  </conditionalFormatting>
  <conditionalFormatting sqref="I33">
    <cfRule type="cellIs" dxfId="31" priority="27" operator="between">
      <formula>J33</formula>
      <formula>K33</formula>
    </cfRule>
    <cfRule type="cellIs" dxfId="30" priority="28" operator="notBetween">
      <formula>J33</formula>
      <formula>K33</formula>
    </cfRule>
  </conditionalFormatting>
  <conditionalFormatting sqref="I38">
    <cfRule type="cellIs" dxfId="29" priority="25" operator="between">
      <formula>J38</formula>
      <formula>K38</formula>
    </cfRule>
    <cfRule type="cellIs" dxfId="28" priority="26" operator="notBetween">
      <formula>J38</formula>
      <formula>K38</formula>
    </cfRule>
  </conditionalFormatting>
  <conditionalFormatting sqref="I42">
    <cfRule type="cellIs" dxfId="27" priority="24" operator="notBetween">
      <formula>J42</formula>
      <formula>K42</formula>
    </cfRule>
    <cfRule type="cellIs" dxfId="26" priority="23" operator="between">
      <formula>J42</formula>
      <formula>K42</formula>
    </cfRule>
  </conditionalFormatting>
  <conditionalFormatting sqref="I50">
    <cfRule type="cellIs" dxfId="25" priority="22" operator="notBetween">
      <formula>J50</formula>
      <formula>K50</formula>
    </cfRule>
    <cfRule type="cellIs" dxfId="24" priority="21" operator="between">
      <formula>J50</formula>
      <formula>K50</formula>
    </cfRule>
  </conditionalFormatting>
  <conditionalFormatting sqref="I53">
    <cfRule type="cellIs" dxfId="23" priority="20" operator="notBetween">
      <formula>J53</formula>
      <formula>K53</formula>
    </cfRule>
    <cfRule type="cellIs" dxfId="22" priority="19" operator="between">
      <formula>J53</formula>
      <formula>K53</formula>
    </cfRule>
  </conditionalFormatting>
  <conditionalFormatting sqref="I58">
    <cfRule type="cellIs" dxfId="21" priority="18" operator="notBetween">
      <formula>J58</formula>
      <formula>K58</formula>
    </cfRule>
    <cfRule type="cellIs" dxfId="20" priority="17" operator="between">
      <formula>J58</formula>
      <formula>K58</formula>
    </cfRule>
  </conditionalFormatting>
  <conditionalFormatting sqref="I65">
    <cfRule type="cellIs" dxfId="19" priority="16" operator="notBetween">
      <formula>J65</formula>
      <formula>K65</formula>
    </cfRule>
    <cfRule type="cellIs" dxfId="18" priority="15" operator="between">
      <formula>J65</formula>
      <formula>K65</formula>
    </cfRule>
  </conditionalFormatting>
  <conditionalFormatting sqref="I72">
    <cfRule type="cellIs" dxfId="17" priority="14" operator="notBetween">
      <formula>J72</formula>
      <formula>K72</formula>
    </cfRule>
    <cfRule type="cellIs" dxfId="16" priority="13" operator="between">
      <formula>J72</formula>
      <formula>K72</formula>
    </cfRule>
  </conditionalFormatting>
  <conditionalFormatting sqref="I78">
    <cfRule type="cellIs" dxfId="15" priority="12" operator="notBetween">
      <formula>J78</formula>
      <formula>K78</formula>
    </cfRule>
    <cfRule type="cellIs" dxfId="14" priority="11" operator="between">
      <formula>J78</formula>
      <formula>K78</formula>
    </cfRule>
  </conditionalFormatting>
  <conditionalFormatting sqref="I90">
    <cfRule type="cellIs" dxfId="13" priority="10" operator="notBetween">
      <formula>J90</formula>
      <formula>K90</formula>
    </cfRule>
    <cfRule type="cellIs" dxfId="12" priority="9" operator="between">
      <formula>J90</formula>
      <formula>K90</formula>
    </cfRule>
  </conditionalFormatting>
  <conditionalFormatting sqref="I96">
    <cfRule type="cellIs" dxfId="11" priority="7" operator="between">
      <formula>J96</formula>
      <formula>K96</formula>
    </cfRule>
    <cfRule type="cellIs" dxfId="10" priority="8" operator="notBetween">
      <formula>J96</formula>
      <formula>K96</formula>
    </cfRule>
  </conditionalFormatting>
  <conditionalFormatting sqref="I102">
    <cfRule type="cellIs" dxfId="9" priority="6" operator="notBetween">
      <formula>J102</formula>
      <formula>K102</formula>
    </cfRule>
    <cfRule type="cellIs" dxfId="8" priority="5" operator="between">
      <formula>J102</formula>
      <formula>K102</formula>
    </cfRule>
  </conditionalFormatting>
  <conditionalFormatting sqref="I108">
    <cfRule type="cellIs" dxfId="7" priority="4" operator="notBetween">
      <formula>J108</formula>
      <formula>K108</formula>
    </cfRule>
    <cfRule type="cellIs" dxfId="6" priority="3" operator="between">
      <formula>J108</formula>
      <formula>K108</formula>
    </cfRule>
  </conditionalFormatting>
  <conditionalFormatting sqref="I114">
    <cfRule type="cellIs" dxfId="5" priority="1" operator="between">
      <formula>J114</formula>
      <formula>K114</formula>
    </cfRule>
    <cfRule type="cellIs" dxfId="4" priority="2" operator="notBetween">
      <formula>J114</formula>
      <formula>K114</formula>
    </cfRule>
  </conditionalFormatting>
  <conditionalFormatting sqref="P85">
    <cfRule type="cellIs" dxfId="3" priority="39" operator="between">
      <formula>$Q$85</formula>
      <formula>$R$85</formula>
    </cfRule>
    <cfRule type="cellIs" dxfId="2" priority="40" operator="notBetween">
      <formula>$Q$85</formula>
      <formula>$R$85</formula>
    </cfRule>
  </conditionalFormatting>
  <conditionalFormatting sqref="P120">
    <cfRule type="cellIs" dxfId="1" priority="37" operator="between">
      <formula>$Q$120</formula>
      <formula>$R$120</formula>
    </cfRule>
    <cfRule type="cellIs" dxfId="0" priority="38" operator="notBetween">
      <formula>$Q$120</formula>
      <formula>$R$120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Schut, Linda</dc:creator>
  <cp:lastModifiedBy>Schut, Linda</cp:lastModifiedBy>
  <dcterms:created xsi:type="dcterms:W3CDTF">2026-07-17T11:24:05Z</dcterms:created>
  <dcterms:modified xsi:type="dcterms:W3CDTF">2026-07-17T11:28:14Z</dcterms:modified>
</cp:coreProperties>
</file>