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Vlissingen\2026\Publiceren\"/>
    </mc:Choice>
  </mc:AlternateContent>
  <xr:revisionPtr revIDLastSave="0" documentId="13_ncr:1_{9D2AC020-F127-4016-9714-A59DE41CC6D9}" xr6:coauthVersionLast="47" xr6:coauthVersionMax="47" xr10:uidLastSave="{00000000-0000-0000-0000-000000000000}"/>
  <bookViews>
    <workbookView xWindow="-4755" yWindow="-21720" windowWidth="38640" windowHeight="21120" firstSheet="2" activeTab="2" xr2:uid="{00000000-000D-0000-FFFF-FFFF00000000}"/>
  </bookViews>
  <sheets>
    <sheet name="General Info" sheetId="1" state="hidden" r:id="rId1"/>
    <sheet name="Polisblad" sheetId="25" state="hidden" r:id="rId2"/>
    <sheet name="Bestand dd 31 december 2026" sheetId="24" r:id="rId3"/>
  </sheets>
  <definedNames>
    <definedName name="_xlnm._FilterDatabase" localSheetId="2" hidden="1">'Bestand dd 31 december 2026'!$A$5:$HU$173</definedName>
    <definedName name="_xlnm.Print_Area" localSheetId="2">'Bestand dd 31 december 2026'!$A$1:$G$171</definedName>
    <definedName name="_xlnm.Print_Titles" localSheetId="2">'Bestand dd 31 december 2026'!$1:$5</definedName>
    <definedName name="afr">#REF!</definedName>
    <definedName name="afrind">'General Info'!$B$19</definedName>
    <definedName name="cad">'Bestand dd 31 december 2026'!$W$171</definedName>
    <definedName name="ign">'General Info'!$B$5</definedName>
    <definedName name="igo">'General Info'!$B$6</definedName>
    <definedName name="iin">'General Info'!$B$7</definedName>
    <definedName name="iio">'General Info'!$B$8</definedName>
    <definedName name="index">'Bestand dd 31 december 2026'!$S$171</definedName>
    <definedName name="index2002">'Bestand dd 31 december 2026'!#REF!</definedName>
    <definedName name="premieGM">'General Info'!$B$13</definedName>
    <definedName name="premieOW">'General Info'!$B$14</definedName>
    <definedName name="vv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4" i="24" l="1"/>
  <c r="M144" i="24"/>
  <c r="L144" i="24"/>
  <c r="N127" i="24"/>
  <c r="M127" i="24"/>
  <c r="L127" i="24"/>
  <c r="N89" i="24"/>
  <c r="M89" i="24"/>
  <c r="L89" i="24"/>
  <c r="I89" i="24"/>
  <c r="H89" i="24"/>
  <c r="I127" i="24"/>
  <c r="H127" i="24"/>
  <c r="J144" i="24"/>
  <c r="I144" i="24"/>
  <c r="H144" i="24"/>
  <c r="P79" i="24" l="1"/>
  <c r="P80" i="24"/>
  <c r="P81" i="24"/>
  <c r="P83" i="24"/>
  <c r="P84" i="24"/>
  <c r="P85" i="24"/>
  <c r="P87" i="24"/>
  <c r="V83" i="24"/>
  <c r="U83" i="24"/>
  <c r="T83" i="24"/>
  <c r="R83" i="24"/>
  <c r="Q83" i="24"/>
  <c r="O83" i="24"/>
  <c r="K83" i="24"/>
  <c r="V82" i="24"/>
  <c r="U82" i="24"/>
  <c r="T82" i="24"/>
  <c r="R82" i="24"/>
  <c r="Q82" i="24"/>
  <c r="O82" i="24"/>
  <c r="K82" i="24"/>
  <c r="V81" i="24"/>
  <c r="U81" i="24"/>
  <c r="T81" i="24"/>
  <c r="R81" i="24"/>
  <c r="Q81" i="24"/>
  <c r="O81" i="24"/>
  <c r="K81" i="24"/>
  <c r="V80" i="24"/>
  <c r="U80" i="24"/>
  <c r="T80" i="24"/>
  <c r="R80" i="24"/>
  <c r="Q80" i="24"/>
  <c r="O80" i="24"/>
  <c r="K80" i="24"/>
  <c r="Q84" i="24"/>
  <c r="R84" i="24"/>
  <c r="T84" i="24"/>
  <c r="U84" i="24"/>
  <c r="V84" i="24"/>
  <c r="Q85" i="24"/>
  <c r="R85" i="24"/>
  <c r="T85" i="24"/>
  <c r="U85" i="24"/>
  <c r="V85" i="24"/>
  <c r="Q86" i="24"/>
  <c r="R86" i="24"/>
  <c r="T86" i="24"/>
  <c r="U86" i="24"/>
  <c r="V86" i="24"/>
  <c r="Q87" i="24"/>
  <c r="R87" i="24"/>
  <c r="T87" i="24"/>
  <c r="U87" i="24"/>
  <c r="V87" i="24"/>
  <c r="O84" i="24"/>
  <c r="O85" i="24"/>
  <c r="O86" i="24"/>
  <c r="O87" i="24"/>
  <c r="K78" i="24"/>
  <c r="K79" i="24"/>
  <c r="K84" i="24"/>
  <c r="K85" i="24"/>
  <c r="K86" i="24"/>
  <c r="K87" i="24"/>
  <c r="Q78" i="24"/>
  <c r="R78" i="24"/>
  <c r="T78" i="24"/>
  <c r="U78" i="24"/>
  <c r="V78" i="24"/>
  <c r="Q79" i="24"/>
  <c r="R79" i="24"/>
  <c r="T79" i="24"/>
  <c r="U79" i="24"/>
  <c r="V79" i="24"/>
  <c r="O79" i="24"/>
  <c r="O78" i="24"/>
  <c r="P78" i="24" l="1"/>
  <c r="S78" i="24" s="1"/>
  <c r="S84" i="24"/>
  <c r="W86" i="24"/>
  <c r="X86" i="24" s="1"/>
  <c r="P86" i="24"/>
  <c r="S86" i="24" s="1"/>
  <c r="W84" i="24"/>
  <c r="X84" i="24" s="1"/>
  <c r="S87" i="24"/>
  <c r="P82" i="24"/>
  <c r="S82" i="24" s="1"/>
  <c r="W80" i="24"/>
  <c r="X80" i="24" s="1"/>
  <c r="W81" i="24"/>
  <c r="X81" i="24" s="1"/>
  <c r="W83" i="24"/>
  <c r="X83" i="24" s="1"/>
  <c r="W82" i="24"/>
  <c r="X82" i="24" s="1"/>
  <c r="S85" i="24"/>
  <c r="S81" i="24"/>
  <c r="S83" i="24"/>
  <c r="S80" i="24"/>
  <c r="W85" i="24"/>
  <c r="X85" i="24" s="1"/>
  <c r="W87" i="24"/>
  <c r="X87" i="24" s="1"/>
  <c r="S79" i="24"/>
  <c r="W79" i="24"/>
  <c r="W78" i="24"/>
  <c r="U162" i="24" l="1"/>
  <c r="U76" i="24"/>
  <c r="Q162" i="24"/>
  <c r="Q163" i="24"/>
  <c r="Q76" i="24"/>
  <c r="P160" i="24"/>
  <c r="V165" i="24"/>
  <c r="U165" i="24"/>
  <c r="T165" i="24"/>
  <c r="O165" i="24"/>
  <c r="K165" i="24"/>
  <c r="R165" i="24"/>
  <c r="Q165" i="24"/>
  <c r="P165" i="24"/>
  <c r="V164" i="24"/>
  <c r="U164" i="24"/>
  <c r="T164" i="24"/>
  <c r="O164" i="24"/>
  <c r="K164" i="24"/>
  <c r="R164" i="24"/>
  <c r="Q164" i="24"/>
  <c r="P164" i="24"/>
  <c r="H12" i="25"/>
  <c r="B14" i="1" s="1"/>
  <c r="G12" i="25"/>
  <c r="V55" i="24"/>
  <c r="U55" i="24"/>
  <c r="T55" i="24"/>
  <c r="O55" i="24"/>
  <c r="K55" i="24"/>
  <c r="R55" i="24"/>
  <c r="Q55" i="24"/>
  <c r="P55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6" i="24"/>
  <c r="K167" i="24"/>
  <c r="K147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30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92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" i="24"/>
  <c r="V148" i="24"/>
  <c r="V149" i="24"/>
  <c r="V150" i="24"/>
  <c r="V151" i="24"/>
  <c r="V152" i="24"/>
  <c r="V153" i="24"/>
  <c r="V154" i="24"/>
  <c r="V155" i="24"/>
  <c r="V156" i="24"/>
  <c r="V157" i="24"/>
  <c r="V158" i="24"/>
  <c r="V159" i="24"/>
  <c r="V160" i="24"/>
  <c r="V161" i="24"/>
  <c r="V162" i="24"/>
  <c r="V163" i="24"/>
  <c r="V166" i="24"/>
  <c r="V167" i="24"/>
  <c r="V147" i="24"/>
  <c r="V131" i="24"/>
  <c r="V132" i="24"/>
  <c r="V133" i="24"/>
  <c r="V134" i="24"/>
  <c r="V135" i="24"/>
  <c r="V136" i="24"/>
  <c r="V137" i="24"/>
  <c r="V138" i="24"/>
  <c r="V139" i="24"/>
  <c r="V140" i="24"/>
  <c r="V141" i="24"/>
  <c r="V142" i="24"/>
  <c r="V130" i="24"/>
  <c r="V93" i="24"/>
  <c r="V94" i="24"/>
  <c r="V95" i="24"/>
  <c r="V96" i="24"/>
  <c r="V97" i="24"/>
  <c r="V98" i="24"/>
  <c r="V99" i="24"/>
  <c r="V100" i="24"/>
  <c r="V101" i="24"/>
  <c r="V102" i="24"/>
  <c r="V103" i="24"/>
  <c r="V104" i="24"/>
  <c r="V105" i="24"/>
  <c r="V106" i="24"/>
  <c r="V107" i="24"/>
  <c r="V108" i="24"/>
  <c r="V109" i="24"/>
  <c r="V110" i="24"/>
  <c r="V111" i="24"/>
  <c r="V112" i="24"/>
  <c r="V113" i="24"/>
  <c r="V114" i="24"/>
  <c r="V115" i="24"/>
  <c r="V116" i="24"/>
  <c r="V117" i="24"/>
  <c r="V118" i="24"/>
  <c r="V119" i="24"/>
  <c r="V120" i="24"/>
  <c r="V121" i="24"/>
  <c r="V122" i="24"/>
  <c r="V123" i="24"/>
  <c r="V124" i="24"/>
  <c r="V125" i="24"/>
  <c r="V92" i="24"/>
  <c r="V8" i="24"/>
  <c r="V9" i="24"/>
  <c r="V10" i="24"/>
  <c r="V11" i="24"/>
  <c r="V12" i="24"/>
  <c r="V13" i="24"/>
  <c r="V14" i="24"/>
  <c r="V15" i="24"/>
  <c r="V16" i="24"/>
  <c r="V17" i="24"/>
  <c r="V18" i="24"/>
  <c r="V19" i="24"/>
  <c r="V20" i="24"/>
  <c r="V21" i="24"/>
  <c r="V22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V38" i="24"/>
  <c r="V39" i="24"/>
  <c r="V40" i="24"/>
  <c r="V41" i="24"/>
  <c r="V42" i="24"/>
  <c r="V43" i="24"/>
  <c r="V44" i="24"/>
  <c r="V45" i="24"/>
  <c r="V46" i="24"/>
  <c r="V47" i="24"/>
  <c r="V48" i="24"/>
  <c r="V49" i="24"/>
  <c r="V50" i="24"/>
  <c r="V51" i="24"/>
  <c r="V52" i="24"/>
  <c r="V53" i="24"/>
  <c r="V54" i="24"/>
  <c r="V56" i="24"/>
  <c r="V57" i="24"/>
  <c r="V58" i="24"/>
  <c r="V59" i="24"/>
  <c r="V60" i="24"/>
  <c r="V61" i="24"/>
  <c r="V62" i="24"/>
  <c r="V63" i="24"/>
  <c r="V64" i="24"/>
  <c r="V65" i="24"/>
  <c r="V66" i="24"/>
  <c r="V67" i="24"/>
  <c r="V68" i="24"/>
  <c r="V69" i="24"/>
  <c r="V70" i="24"/>
  <c r="V71" i="24"/>
  <c r="V72" i="24"/>
  <c r="V73" i="24"/>
  <c r="V74" i="24"/>
  <c r="V75" i="24"/>
  <c r="V76" i="24"/>
  <c r="V77" i="24"/>
  <c r="V7" i="24"/>
  <c r="O7" i="24"/>
  <c r="H169" i="24"/>
  <c r="I169" i="24"/>
  <c r="J169" i="24"/>
  <c r="L169" i="24"/>
  <c r="M169" i="24"/>
  <c r="N169" i="24"/>
  <c r="R148" i="24"/>
  <c r="R149" i="24"/>
  <c r="R150" i="24"/>
  <c r="R151" i="24"/>
  <c r="R152" i="24"/>
  <c r="R153" i="24"/>
  <c r="R154" i="24"/>
  <c r="R155" i="24"/>
  <c r="R156" i="24"/>
  <c r="R157" i="24"/>
  <c r="R158" i="24"/>
  <c r="R159" i="24"/>
  <c r="R160" i="24"/>
  <c r="R161" i="24"/>
  <c r="R162" i="24"/>
  <c r="R163" i="24"/>
  <c r="R166" i="24"/>
  <c r="R167" i="24"/>
  <c r="R147" i="24"/>
  <c r="R131" i="24"/>
  <c r="R132" i="24"/>
  <c r="R133" i="24"/>
  <c r="R136" i="24"/>
  <c r="R137" i="24"/>
  <c r="R139" i="24"/>
  <c r="R141" i="24"/>
  <c r="R130" i="24"/>
  <c r="R93" i="24"/>
  <c r="R94" i="24"/>
  <c r="R95" i="24"/>
  <c r="R96" i="24"/>
  <c r="R97" i="24"/>
  <c r="R98" i="24"/>
  <c r="R99" i="24"/>
  <c r="R100" i="24"/>
  <c r="R101" i="24"/>
  <c r="R102" i="24"/>
  <c r="R103" i="24"/>
  <c r="R104" i="24"/>
  <c r="R105" i="24"/>
  <c r="R106" i="24"/>
  <c r="R107" i="24"/>
  <c r="R108" i="24"/>
  <c r="R109" i="24"/>
  <c r="R110" i="24"/>
  <c r="R111" i="24"/>
  <c r="R112" i="24"/>
  <c r="R113" i="24"/>
  <c r="R114" i="24"/>
  <c r="R115" i="24"/>
  <c r="R116" i="24"/>
  <c r="R117" i="24"/>
  <c r="R118" i="24"/>
  <c r="R119" i="24"/>
  <c r="R120" i="24"/>
  <c r="R121" i="24"/>
  <c r="R122" i="24"/>
  <c r="R123" i="24"/>
  <c r="R124" i="24"/>
  <c r="R125" i="24"/>
  <c r="R8" i="24"/>
  <c r="R9" i="24"/>
  <c r="R10" i="24"/>
  <c r="R11" i="24"/>
  <c r="R12" i="24"/>
  <c r="R13" i="24"/>
  <c r="R14" i="24"/>
  <c r="R15" i="24"/>
  <c r="R16" i="24"/>
  <c r="R17" i="24"/>
  <c r="R18" i="24"/>
  <c r="R19" i="24"/>
  <c r="R20" i="24"/>
  <c r="R21" i="24"/>
  <c r="R22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R38" i="24"/>
  <c r="R39" i="24"/>
  <c r="R40" i="24"/>
  <c r="R41" i="24"/>
  <c r="R42" i="24"/>
  <c r="R43" i="24"/>
  <c r="R44" i="24"/>
  <c r="R45" i="24"/>
  <c r="R46" i="24"/>
  <c r="R47" i="24"/>
  <c r="R48" i="24"/>
  <c r="R49" i="24"/>
  <c r="R50" i="24"/>
  <c r="R51" i="24"/>
  <c r="R52" i="24"/>
  <c r="R53" i="24"/>
  <c r="R54" i="24"/>
  <c r="R56" i="24"/>
  <c r="R57" i="24"/>
  <c r="R58" i="24"/>
  <c r="R59" i="24"/>
  <c r="R60" i="24"/>
  <c r="R61" i="24"/>
  <c r="R62" i="24"/>
  <c r="R63" i="24"/>
  <c r="R64" i="24"/>
  <c r="R65" i="24"/>
  <c r="R66" i="24"/>
  <c r="R67" i="24"/>
  <c r="R68" i="24"/>
  <c r="R69" i="24"/>
  <c r="R70" i="24"/>
  <c r="R71" i="24"/>
  <c r="R72" i="24"/>
  <c r="R73" i="24"/>
  <c r="R74" i="24"/>
  <c r="R75" i="24"/>
  <c r="R76" i="24"/>
  <c r="R77" i="24"/>
  <c r="R7" i="24"/>
  <c r="O148" i="24"/>
  <c r="O149" i="24"/>
  <c r="O150" i="24"/>
  <c r="O151" i="24"/>
  <c r="O152" i="24"/>
  <c r="O153" i="24"/>
  <c r="O154" i="24"/>
  <c r="O155" i="24"/>
  <c r="O156" i="24"/>
  <c r="O157" i="24"/>
  <c r="O158" i="24"/>
  <c r="O159" i="24"/>
  <c r="O160" i="24"/>
  <c r="O161" i="24"/>
  <c r="O162" i="24"/>
  <c r="O163" i="24"/>
  <c r="O166" i="24"/>
  <c r="O167" i="24"/>
  <c r="O147" i="24"/>
  <c r="U153" i="24"/>
  <c r="T153" i="24"/>
  <c r="Q153" i="24"/>
  <c r="U152" i="24"/>
  <c r="T152" i="24"/>
  <c r="Q152" i="24"/>
  <c r="P152" i="24"/>
  <c r="U151" i="24"/>
  <c r="T151" i="24"/>
  <c r="Q151" i="24"/>
  <c r="U150" i="24"/>
  <c r="T150" i="24"/>
  <c r="Q150" i="24"/>
  <c r="U149" i="24"/>
  <c r="T149" i="24"/>
  <c r="Q149" i="24"/>
  <c r="P149" i="24"/>
  <c r="U148" i="24"/>
  <c r="T148" i="24"/>
  <c r="Q148" i="24"/>
  <c r="U159" i="24"/>
  <c r="T159" i="24"/>
  <c r="Q159" i="24"/>
  <c r="U158" i="24"/>
  <c r="T158" i="24"/>
  <c r="Q158" i="24"/>
  <c r="U157" i="24"/>
  <c r="T157" i="24"/>
  <c r="Q157" i="24"/>
  <c r="P157" i="24"/>
  <c r="U156" i="24"/>
  <c r="T156" i="24"/>
  <c r="Q156" i="24"/>
  <c r="U155" i="24"/>
  <c r="T155" i="24"/>
  <c r="Q155" i="24"/>
  <c r="U154" i="24"/>
  <c r="T154" i="24"/>
  <c r="Q154" i="24"/>
  <c r="P154" i="24"/>
  <c r="U167" i="24"/>
  <c r="T167" i="24"/>
  <c r="Q167" i="24"/>
  <c r="P167" i="24"/>
  <c r="U166" i="24"/>
  <c r="T166" i="24"/>
  <c r="Q166" i="24"/>
  <c r="U163" i="24"/>
  <c r="T163" i="24"/>
  <c r="T162" i="24"/>
  <c r="U161" i="24"/>
  <c r="T161" i="24"/>
  <c r="Q161" i="24"/>
  <c r="U160" i="24"/>
  <c r="T160" i="24"/>
  <c r="Q160" i="24"/>
  <c r="U147" i="24"/>
  <c r="T147" i="24"/>
  <c r="Q147" i="24"/>
  <c r="O130" i="24"/>
  <c r="O92" i="24"/>
  <c r="U112" i="24"/>
  <c r="U106" i="24"/>
  <c r="U125" i="24"/>
  <c r="T125" i="24"/>
  <c r="O125" i="24"/>
  <c r="Q125" i="24"/>
  <c r="U124" i="24"/>
  <c r="T124" i="24"/>
  <c r="O124" i="24"/>
  <c r="Q124" i="24"/>
  <c r="U123" i="24"/>
  <c r="T123" i="24"/>
  <c r="O123" i="24"/>
  <c r="Q123" i="24"/>
  <c r="U122" i="24"/>
  <c r="T122" i="24"/>
  <c r="O122" i="24"/>
  <c r="Q122" i="24"/>
  <c r="U121" i="24"/>
  <c r="T121" i="24"/>
  <c r="O121" i="24"/>
  <c r="Q121" i="24"/>
  <c r="P121" i="24"/>
  <c r="U120" i="24"/>
  <c r="T120" i="24"/>
  <c r="O120" i="24"/>
  <c r="U119" i="24"/>
  <c r="T119" i="24"/>
  <c r="O119" i="24"/>
  <c r="Q119" i="24"/>
  <c r="P119" i="24"/>
  <c r="U118" i="24"/>
  <c r="T118" i="24"/>
  <c r="O118" i="24"/>
  <c r="Q118" i="24"/>
  <c r="P118" i="24"/>
  <c r="U117" i="24"/>
  <c r="T117" i="24"/>
  <c r="O117" i="24"/>
  <c r="Q117" i="24"/>
  <c r="U116" i="24"/>
  <c r="T116" i="24"/>
  <c r="O116" i="24"/>
  <c r="Q116" i="24"/>
  <c r="P116" i="24"/>
  <c r="T115" i="24"/>
  <c r="Q115" i="24"/>
  <c r="T114" i="24"/>
  <c r="Q114" i="24"/>
  <c r="T113" i="24"/>
  <c r="Q113" i="24"/>
  <c r="P113" i="24"/>
  <c r="T112" i="24"/>
  <c r="Q112" i="24"/>
  <c r="T111" i="24"/>
  <c r="Q111" i="24"/>
  <c r="P111" i="24"/>
  <c r="T110" i="24"/>
  <c r="Q110" i="24"/>
  <c r="T109" i="24"/>
  <c r="Q109" i="24"/>
  <c r="T108" i="24"/>
  <c r="Q108" i="24"/>
  <c r="T107" i="24"/>
  <c r="Q107" i="24"/>
  <c r="P107" i="24"/>
  <c r="T106" i="24"/>
  <c r="Q106" i="24"/>
  <c r="T105" i="24"/>
  <c r="Q105" i="24"/>
  <c r="T62" i="24"/>
  <c r="T59" i="24"/>
  <c r="T58" i="24"/>
  <c r="T56" i="24"/>
  <c r="T50" i="24"/>
  <c r="T49" i="24"/>
  <c r="Q62" i="24"/>
  <c r="P62" i="24"/>
  <c r="T61" i="24"/>
  <c r="Q61" i="24"/>
  <c r="P61" i="24"/>
  <c r="T60" i="24"/>
  <c r="Q60" i="24"/>
  <c r="P60" i="24"/>
  <c r="Q59" i="24"/>
  <c r="Q58" i="24"/>
  <c r="P58" i="24"/>
  <c r="T57" i="24"/>
  <c r="Q57" i="24"/>
  <c r="Q56" i="24"/>
  <c r="P56" i="24"/>
  <c r="T54" i="24"/>
  <c r="Q54" i="24"/>
  <c r="P54" i="24"/>
  <c r="Q53" i="24"/>
  <c r="T52" i="24"/>
  <c r="Q52" i="24"/>
  <c r="P52" i="24"/>
  <c r="T51" i="24"/>
  <c r="Q51" i="24"/>
  <c r="Q50" i="24"/>
  <c r="Q49" i="24"/>
  <c r="T48" i="24"/>
  <c r="Q48" i="24"/>
  <c r="P48" i="24"/>
  <c r="T47" i="24"/>
  <c r="Q47" i="24"/>
  <c r="B13" i="1" l="1"/>
  <c r="W122" i="24"/>
  <c r="X122" i="24" s="1"/>
  <c r="S164" i="24"/>
  <c r="W164" i="24"/>
  <c r="X164" i="24" s="1"/>
  <c r="S165" i="24"/>
  <c r="W165" i="24"/>
  <c r="X165" i="24" s="1"/>
  <c r="W106" i="24"/>
  <c r="W112" i="24"/>
  <c r="X112" i="24" s="1"/>
  <c r="W147" i="24"/>
  <c r="X147" i="24" s="1"/>
  <c r="W161" i="24"/>
  <c r="X161" i="24" s="1"/>
  <c r="W167" i="24"/>
  <c r="X167" i="24" s="1"/>
  <c r="W157" i="24"/>
  <c r="X157" i="24" s="1"/>
  <c r="V89" i="24"/>
  <c r="R89" i="24"/>
  <c r="Q169" i="24"/>
  <c r="W119" i="24"/>
  <c r="X119" i="24" s="1"/>
  <c r="W160" i="24"/>
  <c r="X160" i="24" s="1"/>
  <c r="W162" i="24"/>
  <c r="X162" i="24" s="1"/>
  <c r="W166" i="24"/>
  <c r="X166" i="24" s="1"/>
  <c r="W154" i="24"/>
  <c r="X154" i="24" s="1"/>
  <c r="W156" i="24"/>
  <c r="X156" i="24" s="1"/>
  <c r="W158" i="24"/>
  <c r="X158" i="24" s="1"/>
  <c r="W148" i="24"/>
  <c r="X148" i="24" s="1"/>
  <c r="W150" i="24"/>
  <c r="X150" i="24" s="1"/>
  <c r="W152" i="24"/>
  <c r="X152" i="24" s="1"/>
  <c r="O169" i="24"/>
  <c r="W149" i="24"/>
  <c r="X149" i="24" s="1"/>
  <c r="U169" i="24"/>
  <c r="S160" i="24"/>
  <c r="K89" i="24"/>
  <c r="S52" i="24"/>
  <c r="S107" i="24"/>
  <c r="S113" i="24"/>
  <c r="S119" i="24"/>
  <c r="W120" i="24"/>
  <c r="X120" i="24" s="1"/>
  <c r="V144" i="24"/>
  <c r="W117" i="24"/>
  <c r="X117" i="24" s="1"/>
  <c r="W125" i="24"/>
  <c r="X125" i="24" s="1"/>
  <c r="S167" i="24"/>
  <c r="S157" i="24"/>
  <c r="S116" i="24"/>
  <c r="J171" i="24"/>
  <c r="K127" i="24"/>
  <c r="S60" i="24"/>
  <c r="S62" i="24"/>
  <c r="W116" i="24"/>
  <c r="X116" i="24" s="1"/>
  <c r="W124" i="24"/>
  <c r="X124" i="24" s="1"/>
  <c r="S149" i="24"/>
  <c r="S154" i="24"/>
  <c r="W118" i="24"/>
  <c r="X118" i="24" s="1"/>
  <c r="W55" i="24"/>
  <c r="X55" i="24" s="1"/>
  <c r="S55" i="24"/>
  <c r="S56" i="24"/>
  <c r="P57" i="24"/>
  <c r="S57" i="24" s="1"/>
  <c r="S61" i="24"/>
  <c r="S111" i="24"/>
  <c r="W123" i="24"/>
  <c r="X123" i="24" s="1"/>
  <c r="R134" i="24"/>
  <c r="P163" i="24"/>
  <c r="S163" i="24" s="1"/>
  <c r="R92" i="24"/>
  <c r="R127" i="24" s="1"/>
  <c r="S121" i="24"/>
  <c r="P151" i="24"/>
  <c r="S151" i="24" s="1"/>
  <c r="S118" i="24"/>
  <c r="R140" i="24"/>
  <c r="S58" i="24"/>
  <c r="S48" i="24"/>
  <c r="P123" i="24"/>
  <c r="S123" i="24" s="1"/>
  <c r="W163" i="24"/>
  <c r="X163" i="24" s="1"/>
  <c r="W155" i="24"/>
  <c r="X155" i="24" s="1"/>
  <c r="W159" i="24"/>
  <c r="X159" i="24" s="1"/>
  <c r="W151" i="24"/>
  <c r="X151" i="24" s="1"/>
  <c r="W153" i="24"/>
  <c r="P155" i="24"/>
  <c r="S155" i="24" s="1"/>
  <c r="P51" i="24"/>
  <c r="S51" i="24" s="1"/>
  <c r="P112" i="24"/>
  <c r="S112" i="24" s="1"/>
  <c r="P120" i="24"/>
  <c r="W121" i="24"/>
  <c r="X121" i="24" s="1"/>
  <c r="S54" i="24"/>
  <c r="T169" i="24"/>
  <c r="V127" i="24"/>
  <c r="P49" i="24"/>
  <c r="S49" i="24" s="1"/>
  <c r="U58" i="24"/>
  <c r="W58" i="24" s="1"/>
  <c r="P109" i="24"/>
  <c r="S109" i="24" s="1"/>
  <c r="P115" i="24"/>
  <c r="S115" i="24" s="1"/>
  <c r="S152" i="24"/>
  <c r="N171" i="24"/>
  <c r="V169" i="24"/>
  <c r="K169" i="24"/>
  <c r="R135" i="24"/>
  <c r="R138" i="24"/>
  <c r="R142" i="24"/>
  <c r="R169" i="24"/>
  <c r="P148" i="24"/>
  <c r="S148" i="24" s="1"/>
  <c r="P150" i="24"/>
  <c r="S150" i="24" s="1"/>
  <c r="P153" i="24"/>
  <c r="S153" i="24" s="1"/>
  <c r="P158" i="24"/>
  <c r="S158" i="24" s="1"/>
  <c r="P159" i="24"/>
  <c r="S159" i="24" s="1"/>
  <c r="P147" i="24"/>
  <c r="P161" i="24"/>
  <c r="S161" i="24" s="1"/>
  <c r="P166" i="24"/>
  <c r="S166" i="24" s="1"/>
  <c r="P156" i="24"/>
  <c r="S156" i="24" s="1"/>
  <c r="P162" i="24"/>
  <c r="S162" i="24" s="1"/>
  <c r="P124" i="24"/>
  <c r="S124" i="24" s="1"/>
  <c r="P125" i="24"/>
  <c r="S125" i="24" s="1"/>
  <c r="P106" i="24"/>
  <c r="S106" i="24" s="1"/>
  <c r="P110" i="24"/>
  <c r="S110" i="24" s="1"/>
  <c r="P117" i="24"/>
  <c r="S117" i="24" s="1"/>
  <c r="Q120" i="24"/>
  <c r="O115" i="24"/>
  <c r="U115" i="24"/>
  <c r="U107" i="24"/>
  <c r="W107" i="24" s="1"/>
  <c r="O107" i="24"/>
  <c r="O109" i="24"/>
  <c r="U109" i="24"/>
  <c r="O110" i="24"/>
  <c r="U110" i="24"/>
  <c r="U114" i="24"/>
  <c r="W114" i="24" s="1"/>
  <c r="O114" i="24"/>
  <c r="U105" i="24"/>
  <c r="W105" i="24" s="1"/>
  <c r="O105" i="24"/>
  <c r="O112" i="24"/>
  <c r="O106" i="24"/>
  <c r="P108" i="24"/>
  <c r="S108" i="24" s="1"/>
  <c r="P114" i="24"/>
  <c r="S114" i="24" s="1"/>
  <c r="P122" i="24"/>
  <c r="S122" i="24" s="1"/>
  <c r="P105" i="24"/>
  <c r="S105" i="24" s="1"/>
  <c r="P47" i="24"/>
  <c r="S47" i="24" s="1"/>
  <c r="O61" i="24"/>
  <c r="U61" i="24"/>
  <c r="U49" i="24"/>
  <c r="W49" i="24" s="1"/>
  <c r="U62" i="24"/>
  <c r="W62" i="24" s="1"/>
  <c r="U56" i="24"/>
  <c r="U50" i="24"/>
  <c r="W50" i="24" s="1"/>
  <c r="O50" i="24"/>
  <c r="U47" i="24"/>
  <c r="W47" i="24" s="1"/>
  <c r="O49" i="24"/>
  <c r="O58" i="24"/>
  <c r="T53" i="24"/>
  <c r="U52" i="24"/>
  <c r="P53" i="24"/>
  <c r="S53" i="24" s="1"/>
  <c r="P59" i="24"/>
  <c r="S59" i="24" s="1"/>
  <c r="P50" i="24"/>
  <c r="S50" i="24" s="1"/>
  <c r="P136" i="24"/>
  <c r="Q136" i="24"/>
  <c r="T136" i="24" s="1"/>
  <c r="P135" i="24"/>
  <c r="Q135" i="24"/>
  <c r="P134" i="24"/>
  <c r="Q134" i="24"/>
  <c r="T134" i="24" s="1"/>
  <c r="Q133" i="24"/>
  <c r="D38" i="25"/>
  <c r="T137" i="24"/>
  <c r="U137" i="24"/>
  <c r="P137" i="24"/>
  <c r="Q137" i="24"/>
  <c r="O137" i="24"/>
  <c r="T67" i="24"/>
  <c r="Q67" i="24"/>
  <c r="T66" i="24"/>
  <c r="Q66" i="24"/>
  <c r="O66" i="24"/>
  <c r="T71" i="24"/>
  <c r="U71" i="24"/>
  <c r="Q71" i="24"/>
  <c r="O71" i="24"/>
  <c r="T70" i="24"/>
  <c r="U70" i="24"/>
  <c r="Q70" i="24"/>
  <c r="O70" i="24"/>
  <c r="T72" i="24"/>
  <c r="U72" i="24"/>
  <c r="O72" i="24"/>
  <c r="T69" i="24"/>
  <c r="U69" i="24"/>
  <c r="Q69" i="24"/>
  <c r="O69" i="24"/>
  <c r="T68" i="24"/>
  <c r="U68" i="24"/>
  <c r="Q68" i="24"/>
  <c r="O68" i="24"/>
  <c r="T140" i="24"/>
  <c r="U140" i="24"/>
  <c r="P140" i="24"/>
  <c r="Q140" i="24"/>
  <c r="O140" i="24"/>
  <c r="T141" i="24"/>
  <c r="U141" i="24"/>
  <c r="Q141" i="24"/>
  <c r="O141" i="24"/>
  <c r="T142" i="24"/>
  <c r="U142" i="24"/>
  <c r="P142" i="24"/>
  <c r="Q142" i="24"/>
  <c r="O142" i="24"/>
  <c r="T139" i="24"/>
  <c r="U139" i="24"/>
  <c r="P139" i="24"/>
  <c r="Q139" i="24"/>
  <c r="O139" i="24"/>
  <c r="T138" i="24"/>
  <c r="U138" i="24"/>
  <c r="Q138" i="24"/>
  <c r="O138" i="24"/>
  <c r="T132" i="24"/>
  <c r="U132" i="24"/>
  <c r="P132" i="24"/>
  <c r="Q132" i="24"/>
  <c r="T46" i="24"/>
  <c r="U46" i="24"/>
  <c r="Q46" i="24"/>
  <c r="O46" i="24"/>
  <c r="T63" i="24"/>
  <c r="U63" i="24"/>
  <c r="Q63" i="24"/>
  <c r="O63" i="24"/>
  <c r="T64" i="24"/>
  <c r="Q64" i="24"/>
  <c r="T65" i="24"/>
  <c r="O65" i="24" s="1"/>
  <c r="U65" i="24"/>
  <c r="Q65" i="24"/>
  <c r="T73" i="24"/>
  <c r="U73" i="24"/>
  <c r="Q73" i="24"/>
  <c r="O73" i="24"/>
  <c r="T74" i="24"/>
  <c r="U74" i="24"/>
  <c r="Q74" i="24"/>
  <c r="O74" i="24"/>
  <c r="T75" i="24"/>
  <c r="U75" i="24"/>
  <c r="Q75" i="24"/>
  <c r="O75" i="24"/>
  <c r="T76" i="24"/>
  <c r="O76" i="24"/>
  <c r="T77" i="24"/>
  <c r="U77" i="24"/>
  <c r="Q77" i="24"/>
  <c r="O77" i="24"/>
  <c r="T45" i="24"/>
  <c r="U45" i="24"/>
  <c r="Q45" i="24"/>
  <c r="T43" i="24"/>
  <c r="U43" i="24"/>
  <c r="Q43" i="24"/>
  <c r="O43" i="24"/>
  <c r="T41" i="24"/>
  <c r="Q41" i="24"/>
  <c r="T40" i="24"/>
  <c r="Q40" i="24"/>
  <c r="T42" i="24"/>
  <c r="O42" i="24" s="1"/>
  <c r="U42" i="24"/>
  <c r="Q42" i="24"/>
  <c r="T39" i="24"/>
  <c r="U39" i="24"/>
  <c r="O39" i="24"/>
  <c r="T37" i="24"/>
  <c r="Q37" i="24"/>
  <c r="O37" i="24"/>
  <c r="T38" i="24"/>
  <c r="U38" i="24" s="1"/>
  <c r="Q38" i="24"/>
  <c r="T35" i="24"/>
  <c r="U35" i="24"/>
  <c r="Q35" i="24"/>
  <c r="T34" i="24"/>
  <c r="U34" i="24" s="1"/>
  <c r="Q34" i="24"/>
  <c r="O34" i="24"/>
  <c r="T33" i="24"/>
  <c r="Q33" i="24"/>
  <c r="T32" i="24"/>
  <c r="U32" i="24"/>
  <c r="Q32" i="24"/>
  <c r="T31" i="24"/>
  <c r="U31" i="24"/>
  <c r="Q31" i="24"/>
  <c r="O31" i="24"/>
  <c r="T30" i="24"/>
  <c r="U30" i="24" s="1"/>
  <c r="Q30" i="24"/>
  <c r="O30" i="24"/>
  <c r="T29" i="24"/>
  <c r="Q29" i="24"/>
  <c r="T28" i="24"/>
  <c r="U28" i="24"/>
  <c r="Q28" i="24"/>
  <c r="T27" i="24"/>
  <c r="U27" i="24"/>
  <c r="Q27" i="24"/>
  <c r="O27" i="24"/>
  <c r="T26" i="24"/>
  <c r="U26" i="24" s="1"/>
  <c r="Q26" i="24"/>
  <c r="O26" i="24"/>
  <c r="T25" i="24"/>
  <c r="Q25" i="24"/>
  <c r="T24" i="24"/>
  <c r="U24" i="24"/>
  <c r="Q24" i="24"/>
  <c r="T23" i="24"/>
  <c r="U23" i="24"/>
  <c r="Q23" i="24"/>
  <c r="O23" i="24"/>
  <c r="T22" i="24"/>
  <c r="U22" i="24" s="1"/>
  <c r="Q22" i="24"/>
  <c r="O22" i="24"/>
  <c r="T21" i="24"/>
  <c r="Q21" i="24"/>
  <c r="T20" i="24"/>
  <c r="U20" i="24"/>
  <c r="Q20" i="24"/>
  <c r="T19" i="24"/>
  <c r="U19" i="24"/>
  <c r="Q19" i="24"/>
  <c r="O19" i="24"/>
  <c r="T18" i="24"/>
  <c r="U18" i="24" s="1"/>
  <c r="Q18" i="24"/>
  <c r="O18" i="24"/>
  <c r="T17" i="24"/>
  <c r="T131" i="24"/>
  <c r="U131" i="24"/>
  <c r="T130" i="24"/>
  <c r="U130" i="24"/>
  <c r="T104" i="24"/>
  <c r="T103" i="24"/>
  <c r="T102" i="24"/>
  <c r="T101" i="24"/>
  <c r="T100" i="24"/>
  <c r="T99" i="24"/>
  <c r="T98" i="24"/>
  <c r="T97" i="24"/>
  <c r="T96" i="24"/>
  <c r="T95" i="24"/>
  <c r="T94" i="24"/>
  <c r="T93" i="24"/>
  <c r="T92" i="24"/>
  <c r="T44" i="24"/>
  <c r="U44" i="24"/>
  <c r="T36" i="24"/>
  <c r="T16" i="24"/>
  <c r="O16" i="24" s="1"/>
  <c r="U16" i="24"/>
  <c r="T15" i="24"/>
  <c r="U15" i="24"/>
  <c r="T14" i="24"/>
  <c r="U14" i="24"/>
  <c r="T13" i="24"/>
  <c r="U13" i="24"/>
  <c r="T12" i="24"/>
  <c r="T11" i="24"/>
  <c r="U11" i="24"/>
  <c r="T10" i="24"/>
  <c r="U10" i="24"/>
  <c r="T9" i="24"/>
  <c r="U9" i="24"/>
  <c r="T8" i="24"/>
  <c r="O8" i="24" s="1"/>
  <c r="T7" i="24"/>
  <c r="P131" i="24"/>
  <c r="Q131" i="24"/>
  <c r="Q130" i="24"/>
  <c r="Q104" i="24"/>
  <c r="Q103" i="24"/>
  <c r="Q102" i="24"/>
  <c r="Q101" i="24"/>
  <c r="Q100" i="24"/>
  <c r="Q99" i="24"/>
  <c r="Q98" i="24"/>
  <c r="Q97" i="24"/>
  <c r="Q96" i="24"/>
  <c r="Q95" i="24"/>
  <c r="Q94" i="24"/>
  <c r="Q93" i="24"/>
  <c r="Q92" i="24"/>
  <c r="Q44" i="24"/>
  <c r="Q36" i="24"/>
  <c r="Q15" i="24"/>
  <c r="Q14" i="24"/>
  <c r="Q13" i="24"/>
  <c r="Q12" i="24"/>
  <c r="Q11" i="24"/>
  <c r="Q9" i="24"/>
  <c r="Q8" i="24"/>
  <c r="Q7" i="24"/>
  <c r="O9" i="24"/>
  <c r="O10" i="24"/>
  <c r="O13" i="24"/>
  <c r="O14" i="24"/>
  <c r="O15" i="24"/>
  <c r="O44" i="24"/>
  <c r="O131" i="24"/>
  <c r="O104" i="24"/>
  <c r="O101" i="24"/>
  <c r="O102" i="24"/>
  <c r="O100" i="24"/>
  <c r="O94" i="24"/>
  <c r="O95" i="24"/>
  <c r="O98" i="24"/>
  <c r="O93" i="24"/>
  <c r="O99" i="24"/>
  <c r="C6" i="25"/>
  <c r="C7" i="25"/>
  <c r="C10" i="25"/>
  <c r="C11" i="25"/>
  <c r="C14" i="25"/>
  <c r="C15" i="25"/>
  <c r="A3" i="25"/>
  <c r="A2" i="25"/>
  <c r="X106" i="24" l="1"/>
  <c r="X78" i="24"/>
  <c r="X79" i="24"/>
  <c r="C18" i="25"/>
  <c r="V171" i="24"/>
  <c r="S137" i="24"/>
  <c r="B18" i="25"/>
  <c r="W39" i="24"/>
  <c r="X39" i="24" s="1"/>
  <c r="W138" i="24"/>
  <c r="X138" i="24" s="1"/>
  <c r="W70" i="24"/>
  <c r="X70" i="24" s="1"/>
  <c r="W142" i="24"/>
  <c r="X142" i="24" s="1"/>
  <c r="W14" i="24"/>
  <c r="X14" i="24" s="1"/>
  <c r="W13" i="24"/>
  <c r="X13" i="24" s="1"/>
  <c r="W137" i="24"/>
  <c r="X137" i="24" s="1"/>
  <c r="S139" i="24"/>
  <c r="W76" i="24"/>
  <c r="X76" i="24" s="1"/>
  <c r="W46" i="24"/>
  <c r="X46" i="24" s="1"/>
  <c r="W169" i="24"/>
  <c r="S131" i="24"/>
  <c r="W15" i="24"/>
  <c r="X15" i="24" s="1"/>
  <c r="W73" i="24"/>
  <c r="X73" i="24" s="1"/>
  <c r="W139" i="24"/>
  <c r="X139" i="24" s="1"/>
  <c r="W71" i="24"/>
  <c r="X71" i="24" s="1"/>
  <c r="W43" i="24"/>
  <c r="X43" i="24" s="1"/>
  <c r="W69" i="24"/>
  <c r="X69" i="24" s="1"/>
  <c r="W10" i="24"/>
  <c r="X10" i="24" s="1"/>
  <c r="W77" i="24"/>
  <c r="X77" i="24" s="1"/>
  <c r="S120" i="24"/>
  <c r="T89" i="24"/>
  <c r="X153" i="24"/>
  <c r="X169" i="24" s="1"/>
  <c r="S135" i="24"/>
  <c r="U135" i="24" s="1"/>
  <c r="H171" i="24"/>
  <c r="I171" i="24"/>
  <c r="O28" i="24"/>
  <c r="W28" i="24"/>
  <c r="X28" i="24" s="1"/>
  <c r="P76" i="24"/>
  <c r="S76" i="24" s="1"/>
  <c r="U64" i="24"/>
  <c r="W64" i="24" s="1"/>
  <c r="X64" i="24" s="1"/>
  <c r="P12" i="24"/>
  <c r="S12" i="24" s="1"/>
  <c r="P96" i="24"/>
  <c r="S96" i="24" s="1"/>
  <c r="O11" i="24"/>
  <c r="W11" i="24"/>
  <c r="X11" i="24" s="1"/>
  <c r="U7" i="24"/>
  <c r="U12" i="24"/>
  <c r="W12" i="24" s="1"/>
  <c r="X12" i="24" s="1"/>
  <c r="U95" i="24"/>
  <c r="W95" i="24" s="1"/>
  <c r="X95" i="24" s="1"/>
  <c r="W19" i="24"/>
  <c r="X19" i="24" s="1"/>
  <c r="W23" i="24"/>
  <c r="X23" i="24" s="1"/>
  <c r="W27" i="24"/>
  <c r="X27" i="24" s="1"/>
  <c r="W31" i="24"/>
  <c r="X31" i="24" s="1"/>
  <c r="P43" i="24"/>
  <c r="S43" i="24" s="1"/>
  <c r="P45" i="24"/>
  <c r="S45" i="24" s="1"/>
  <c r="W74" i="24"/>
  <c r="X74" i="24" s="1"/>
  <c r="P138" i="24"/>
  <c r="S138" i="24" s="1"/>
  <c r="P70" i="24"/>
  <c r="S70" i="24" s="1"/>
  <c r="S142" i="24"/>
  <c r="W115" i="24"/>
  <c r="X115" i="24" s="1"/>
  <c r="S134" i="24"/>
  <c r="O134" i="24" s="1"/>
  <c r="P92" i="24"/>
  <c r="P9" i="24"/>
  <c r="S9" i="24" s="1"/>
  <c r="P13" i="24"/>
  <c r="S13" i="24" s="1"/>
  <c r="P15" i="24"/>
  <c r="S15" i="24" s="1"/>
  <c r="P93" i="24"/>
  <c r="S93" i="24" s="1"/>
  <c r="P98" i="24"/>
  <c r="S98" i="24" s="1"/>
  <c r="U96" i="24"/>
  <c r="W96" i="24" s="1"/>
  <c r="X96" i="24" s="1"/>
  <c r="P38" i="24"/>
  <c r="S38" i="24" s="1"/>
  <c r="P39" i="24"/>
  <c r="P40" i="24"/>
  <c r="S40" i="24" s="1"/>
  <c r="P75" i="24"/>
  <c r="S75" i="24" s="1"/>
  <c r="W63" i="24"/>
  <c r="X63" i="24" s="1"/>
  <c r="W141" i="24"/>
  <c r="X141" i="24" s="1"/>
  <c r="P68" i="24"/>
  <c r="S68" i="24" s="1"/>
  <c r="W22" i="24"/>
  <c r="X22" i="24" s="1"/>
  <c r="X58" i="24"/>
  <c r="U36" i="24"/>
  <c r="W36" i="24" s="1"/>
  <c r="X36" i="24" s="1"/>
  <c r="U102" i="24"/>
  <c r="W102" i="24" s="1"/>
  <c r="X102" i="24" s="1"/>
  <c r="O24" i="24"/>
  <c r="W24" i="24"/>
  <c r="X24" i="24" s="1"/>
  <c r="P14" i="24"/>
  <c r="S14" i="24" s="1"/>
  <c r="U100" i="24"/>
  <c r="W100" i="24" s="1"/>
  <c r="X100" i="24" s="1"/>
  <c r="P18" i="24"/>
  <c r="S18" i="24" s="1"/>
  <c r="P20" i="24"/>
  <c r="S20" i="24" s="1"/>
  <c r="P22" i="24"/>
  <c r="S22" i="24" s="1"/>
  <c r="P24" i="24"/>
  <c r="S24" i="24" s="1"/>
  <c r="P26" i="24"/>
  <c r="S26" i="24" s="1"/>
  <c r="P28" i="24"/>
  <c r="S28" i="24" s="1"/>
  <c r="P30" i="24"/>
  <c r="S30" i="24" s="1"/>
  <c r="P32" i="24"/>
  <c r="S32" i="24" s="1"/>
  <c r="P34" i="24"/>
  <c r="S34" i="24" s="1"/>
  <c r="U40" i="24"/>
  <c r="W40" i="24" s="1"/>
  <c r="X40" i="24" s="1"/>
  <c r="O45" i="24"/>
  <c r="W45" i="24"/>
  <c r="X45" i="24" s="1"/>
  <c r="P66" i="24"/>
  <c r="S66" i="24" s="1"/>
  <c r="W110" i="24"/>
  <c r="X110" i="24" s="1"/>
  <c r="W38" i="24"/>
  <c r="X38" i="24" s="1"/>
  <c r="W52" i="24"/>
  <c r="X52" i="24" s="1"/>
  <c r="W26" i="24"/>
  <c r="X26" i="24" s="1"/>
  <c r="P41" i="24"/>
  <c r="S41" i="24" s="1"/>
  <c r="P44" i="24"/>
  <c r="S44" i="24" s="1"/>
  <c r="P103" i="24"/>
  <c r="S103" i="24" s="1"/>
  <c r="P10" i="24"/>
  <c r="P16" i="24"/>
  <c r="P94" i="24"/>
  <c r="S94" i="24" s="1"/>
  <c r="P99" i="24"/>
  <c r="S99" i="24" s="1"/>
  <c r="P104" i="24"/>
  <c r="S104" i="24" s="1"/>
  <c r="W9" i="24"/>
  <c r="X9" i="24" s="1"/>
  <c r="U101" i="24"/>
  <c r="W101" i="24" s="1"/>
  <c r="X101" i="24" s="1"/>
  <c r="W75" i="24"/>
  <c r="X75" i="24" s="1"/>
  <c r="S132" i="24"/>
  <c r="W68" i="24"/>
  <c r="X68" i="24" s="1"/>
  <c r="P72" i="24"/>
  <c r="U66" i="24"/>
  <c r="W66" i="24" s="1"/>
  <c r="X66" i="24" s="1"/>
  <c r="W65" i="24"/>
  <c r="X65" i="24" s="1"/>
  <c r="X47" i="24"/>
  <c r="W34" i="24"/>
  <c r="X34" i="24" s="1"/>
  <c r="S136" i="24"/>
  <c r="O136" i="24" s="1"/>
  <c r="O20" i="24"/>
  <c r="W20" i="24"/>
  <c r="X20" i="24" s="1"/>
  <c r="O32" i="24"/>
  <c r="W32" i="24"/>
  <c r="X32" i="24" s="1"/>
  <c r="P46" i="24"/>
  <c r="S46" i="24" s="1"/>
  <c r="P11" i="24"/>
  <c r="S11" i="24" s="1"/>
  <c r="P36" i="24"/>
  <c r="S36" i="24" s="1"/>
  <c r="P95" i="24"/>
  <c r="S95" i="24" s="1"/>
  <c r="P102" i="24"/>
  <c r="S102" i="24" s="1"/>
  <c r="U92" i="24"/>
  <c r="W92" i="24" s="1"/>
  <c r="T127" i="24"/>
  <c r="U97" i="24"/>
  <c r="W97" i="24" s="1"/>
  <c r="X97" i="24" s="1"/>
  <c r="U103" i="24"/>
  <c r="W103" i="24" s="1"/>
  <c r="X103" i="24" s="1"/>
  <c r="P35" i="24"/>
  <c r="S35" i="24" s="1"/>
  <c r="P37" i="24"/>
  <c r="S37" i="24" s="1"/>
  <c r="P42" i="24"/>
  <c r="S42" i="24" s="1"/>
  <c r="W72" i="24"/>
  <c r="X72" i="24" s="1"/>
  <c r="P71" i="24"/>
  <c r="S71" i="24" s="1"/>
  <c r="X105" i="24"/>
  <c r="S147" i="24"/>
  <c r="S169" i="24" s="1"/>
  <c r="P169" i="24"/>
  <c r="W18" i="24"/>
  <c r="X18" i="24" s="1"/>
  <c r="W56" i="24"/>
  <c r="X56" i="24" s="1"/>
  <c r="S140" i="24"/>
  <c r="W61" i="24"/>
  <c r="X61" i="24" s="1"/>
  <c r="W44" i="24"/>
  <c r="X44" i="24" s="1"/>
  <c r="U93" i="24"/>
  <c r="W93" i="24" s="1"/>
  <c r="X93" i="24" s="1"/>
  <c r="U98" i="24"/>
  <c r="W98" i="24" s="1"/>
  <c r="X98" i="24" s="1"/>
  <c r="P17" i="24"/>
  <c r="P19" i="24"/>
  <c r="S19" i="24" s="1"/>
  <c r="P21" i="24"/>
  <c r="S21" i="24" s="1"/>
  <c r="P23" i="24"/>
  <c r="S23" i="24" s="1"/>
  <c r="P25" i="24"/>
  <c r="S25" i="24" s="1"/>
  <c r="P27" i="24"/>
  <c r="S27" i="24" s="1"/>
  <c r="P29" i="24"/>
  <c r="S29" i="24" s="1"/>
  <c r="P31" i="24"/>
  <c r="S31" i="24" s="1"/>
  <c r="P33" i="24"/>
  <c r="S33" i="24" s="1"/>
  <c r="U37" i="24"/>
  <c r="W37" i="24" s="1"/>
  <c r="P74" i="24"/>
  <c r="S74" i="24" s="1"/>
  <c r="W140" i="24"/>
  <c r="X140" i="24" s="1"/>
  <c r="P69" i="24"/>
  <c r="S69" i="24" s="1"/>
  <c r="O67" i="24"/>
  <c r="X62" i="24"/>
  <c r="R144" i="24"/>
  <c r="R171" i="24" s="1"/>
  <c r="W16" i="24"/>
  <c r="X16" i="24" s="1"/>
  <c r="W109" i="24"/>
  <c r="X109" i="24" s="1"/>
  <c r="P8" i="24"/>
  <c r="S8" i="24" s="1"/>
  <c r="P97" i="24"/>
  <c r="S97" i="24" s="1"/>
  <c r="U94" i="24"/>
  <c r="W94" i="24" s="1"/>
  <c r="X94" i="24" s="1"/>
  <c r="U99" i="24"/>
  <c r="W99" i="24" s="1"/>
  <c r="X99" i="24" s="1"/>
  <c r="U104" i="24"/>
  <c r="W104" i="24" s="1"/>
  <c r="X104" i="24" s="1"/>
  <c r="U17" i="24"/>
  <c r="W17" i="24" s="1"/>
  <c r="X17" i="24" s="1"/>
  <c r="U21" i="24"/>
  <c r="W21" i="24" s="1"/>
  <c r="X21" i="24" s="1"/>
  <c r="U25" i="24"/>
  <c r="W25" i="24" s="1"/>
  <c r="X25" i="24" s="1"/>
  <c r="U29" i="24"/>
  <c r="W29" i="24" s="1"/>
  <c r="X29" i="24" s="1"/>
  <c r="U33" i="24"/>
  <c r="W33" i="24" s="1"/>
  <c r="X33" i="24" s="1"/>
  <c r="O35" i="24"/>
  <c r="W35" i="24"/>
  <c r="X35" i="24" s="1"/>
  <c r="P77" i="24"/>
  <c r="S77" i="24" s="1"/>
  <c r="P65" i="24"/>
  <c r="S65" i="24" s="1"/>
  <c r="P63" i="24"/>
  <c r="S63" i="24" s="1"/>
  <c r="P141" i="24"/>
  <c r="S141" i="24" s="1"/>
  <c r="P133" i="24"/>
  <c r="S133" i="24" s="1"/>
  <c r="U133" i="24" s="1"/>
  <c r="X50" i="24"/>
  <c r="X49" i="24"/>
  <c r="X114" i="24"/>
  <c r="X107" i="24"/>
  <c r="W42" i="24"/>
  <c r="X42" i="24" s="1"/>
  <c r="W30" i="24"/>
  <c r="X30" i="24" s="1"/>
  <c r="W131" i="24"/>
  <c r="X131" i="24" s="1"/>
  <c r="O132" i="24"/>
  <c r="W132" i="24"/>
  <c r="X132" i="24" s="1"/>
  <c r="W130" i="24"/>
  <c r="X130" i="24" s="1"/>
  <c r="O96" i="24"/>
  <c r="O103" i="24"/>
  <c r="O97" i="24"/>
  <c r="U113" i="24"/>
  <c r="O113" i="24"/>
  <c r="O108" i="24"/>
  <c r="U108" i="24"/>
  <c r="U111" i="24"/>
  <c r="O111" i="24"/>
  <c r="P67" i="24"/>
  <c r="S67" i="24" s="1"/>
  <c r="O60" i="24"/>
  <c r="U60" i="24"/>
  <c r="O36" i="24"/>
  <c r="O12" i="24"/>
  <c r="U8" i="24"/>
  <c r="U67" i="24"/>
  <c r="U54" i="24"/>
  <c r="O54" i="24"/>
  <c r="O52" i="24"/>
  <c r="O17" i="24"/>
  <c r="O21" i="24"/>
  <c r="O25" i="24"/>
  <c r="O29" i="24"/>
  <c r="O33" i="24"/>
  <c r="O38" i="24"/>
  <c r="O40" i="24"/>
  <c r="O64" i="24"/>
  <c r="O62" i="24"/>
  <c r="U51" i="24"/>
  <c r="O51" i="24"/>
  <c r="O57" i="24"/>
  <c r="U57" i="24"/>
  <c r="U48" i="24"/>
  <c r="O48" i="24"/>
  <c r="O59" i="24"/>
  <c r="U59" i="24"/>
  <c r="O47" i="24"/>
  <c r="O56" i="24"/>
  <c r="Q39" i="24"/>
  <c r="P7" i="24"/>
  <c r="P73" i="24"/>
  <c r="S73" i="24" s="1"/>
  <c r="Q17" i="24"/>
  <c r="B11" i="25"/>
  <c r="D11" i="25" s="1"/>
  <c r="B14" i="25"/>
  <c r="B7" i="25"/>
  <c r="D7" i="25" s="1"/>
  <c r="Q16" i="24"/>
  <c r="Q72" i="24"/>
  <c r="Q10" i="24"/>
  <c r="T135" i="24"/>
  <c r="T133" i="24"/>
  <c r="Q144" i="24"/>
  <c r="B10" i="25"/>
  <c r="P101" i="24"/>
  <c r="S101" i="24" s="1"/>
  <c r="P64" i="24"/>
  <c r="S64" i="24" s="1"/>
  <c r="P100" i="24"/>
  <c r="S100" i="24" s="1"/>
  <c r="P130" i="24"/>
  <c r="S130" i="24" s="1"/>
  <c r="K144" i="24"/>
  <c r="D18" i="25" l="1"/>
  <c r="D10" i="25"/>
  <c r="W133" i="24"/>
  <c r="Q89" i="24"/>
  <c r="S7" i="24"/>
  <c r="P89" i="24"/>
  <c r="O127" i="24"/>
  <c r="W135" i="24"/>
  <c r="X135" i="24" s="1"/>
  <c r="Q127" i="24"/>
  <c r="W7" i="24"/>
  <c r="X92" i="24"/>
  <c r="W51" i="24"/>
  <c r="X51" i="24" s="1"/>
  <c r="W54" i="24"/>
  <c r="X54" i="24" s="1"/>
  <c r="W60" i="24"/>
  <c r="X60" i="24" s="1"/>
  <c r="W111" i="24"/>
  <c r="X111" i="24" s="1"/>
  <c r="W59" i="24"/>
  <c r="X59" i="24" s="1"/>
  <c r="W108" i="24"/>
  <c r="P127" i="24"/>
  <c r="S92" i="24"/>
  <c r="X37" i="24"/>
  <c r="S10" i="24"/>
  <c r="U127" i="24"/>
  <c r="W113" i="24"/>
  <c r="X113" i="24" s="1"/>
  <c r="S17" i="24"/>
  <c r="W8" i="24"/>
  <c r="X8" i="24" s="1"/>
  <c r="W57" i="24"/>
  <c r="X57" i="24" s="1"/>
  <c r="W67" i="24"/>
  <c r="X67" i="24" s="1"/>
  <c r="S39" i="24"/>
  <c r="W48" i="24"/>
  <c r="X48" i="24" s="1"/>
  <c r="S16" i="24"/>
  <c r="S72" i="24"/>
  <c r="D14" i="25"/>
  <c r="B15" i="25"/>
  <c r="D15" i="25" s="1"/>
  <c r="K171" i="24"/>
  <c r="U53" i="24"/>
  <c r="O53" i="24"/>
  <c r="U41" i="24"/>
  <c r="O41" i="24"/>
  <c r="O133" i="24"/>
  <c r="L171" i="24"/>
  <c r="O135" i="24"/>
  <c r="T144" i="24"/>
  <c r="T171" i="24" s="1"/>
  <c r="U134" i="24"/>
  <c r="U136" i="24"/>
  <c r="P144" i="24"/>
  <c r="S144" i="24"/>
  <c r="B6" i="25"/>
  <c r="O144" i="24" l="1"/>
  <c r="Q171" i="24"/>
  <c r="O89" i="24"/>
  <c r="U89" i="24"/>
  <c r="W127" i="24"/>
  <c r="X108" i="24"/>
  <c r="X127" i="24" s="1"/>
  <c r="X7" i="24"/>
  <c r="S127" i="24"/>
  <c r="S89" i="24"/>
  <c r="W53" i="24"/>
  <c r="X53" i="24" s="1"/>
  <c r="W136" i="24"/>
  <c r="X136" i="24" s="1"/>
  <c r="W134" i="24"/>
  <c r="X134" i="24" s="1"/>
  <c r="P171" i="24"/>
  <c r="M171" i="24"/>
  <c r="W41" i="24"/>
  <c r="X41" i="24" s="1"/>
  <c r="U144" i="24"/>
  <c r="B21" i="25"/>
  <c r="D6" i="25"/>
  <c r="D21" i="25" s="1"/>
  <c r="X133" i="24"/>
  <c r="W144" i="24" l="1"/>
  <c r="S171" i="24"/>
  <c r="B29" i="25" s="1"/>
  <c r="X89" i="24"/>
  <c r="I6" i="25"/>
  <c r="I9" i="25"/>
  <c r="I10" i="25"/>
  <c r="I7" i="25"/>
  <c r="I8" i="25"/>
  <c r="W89" i="24"/>
  <c r="U171" i="24"/>
  <c r="X144" i="24"/>
  <c r="O171" i="24"/>
  <c r="B26" i="25" s="1"/>
  <c r="W171" i="24" l="1"/>
  <c r="B27" i="25" s="1"/>
  <c r="B28" i="25" s="1"/>
  <c r="B30" i="25" s="1"/>
  <c r="X171" i="24"/>
  <c r="I12" i="25"/>
</calcChain>
</file>

<file path=xl/sharedStrings.xml><?xml version="1.0" encoding="utf-8"?>
<sst xmlns="http://schemas.openxmlformats.org/spreadsheetml/2006/main" count="1101" uniqueCount="378">
  <si>
    <t>Index-cijfers:</t>
  </si>
  <si>
    <t>Omschrijving:</t>
  </si>
  <si>
    <t>Indexcijfer:</t>
  </si>
  <si>
    <t>Index geb Troostwijk nw</t>
  </si>
  <si>
    <t>Index geb Troostwijk oud</t>
  </si>
  <si>
    <t>Index inv troostwijk nw</t>
  </si>
  <si>
    <t>Index inv troostwijk oud</t>
  </si>
  <si>
    <t>Premietarieven</t>
  </si>
  <si>
    <t>Premie o/oo:</t>
  </si>
  <si>
    <t xml:space="preserve"> </t>
  </si>
  <si>
    <t>premieGM</t>
  </si>
  <si>
    <t>premieOW</t>
  </si>
  <si>
    <t>Afronding index</t>
  </si>
  <si>
    <t>Gemeentelijk Bezit:</t>
  </si>
  <si>
    <t>1. Gebouwen</t>
  </si>
  <si>
    <t>2. Inventaris</t>
  </si>
  <si>
    <t>Primair Onderwijs:</t>
  </si>
  <si>
    <t>3. Gebouwen</t>
  </si>
  <si>
    <t>4. Inventaris</t>
  </si>
  <si>
    <t>Voortgezet Onderwijs:</t>
  </si>
  <si>
    <t>5. Gebouwen</t>
  </si>
  <si>
    <t>6. Inventaris</t>
  </si>
  <si>
    <t xml:space="preserve">Verrekening termijn </t>
  </si>
  <si>
    <t xml:space="preserve">jaarpremie per </t>
  </si>
  <si>
    <t xml:space="preserve">reeds verrekend met </t>
  </si>
  <si>
    <t>nota nr.</t>
  </si>
  <si>
    <t>premie-boeking/restitutie</t>
  </si>
  <si>
    <t>Adres:</t>
  </si>
  <si>
    <t>Postcode</t>
  </si>
  <si>
    <t>Plaats</t>
  </si>
  <si>
    <t>Omschrijving</t>
  </si>
  <si>
    <t>Gebouwen:</t>
  </si>
  <si>
    <t>Inventaris:</t>
  </si>
  <si>
    <t>Totaal</t>
  </si>
  <si>
    <t>Premieverr. 50%</t>
  </si>
  <si>
    <t>reserve</t>
  </si>
  <si>
    <t>Totaal Gemeentelijk Bezit:</t>
  </si>
  <si>
    <t>Reserve</t>
  </si>
  <si>
    <t>Totaal Primair Onderwijs:</t>
  </si>
  <si>
    <t>Totaal Voortgezet Onderwijs:</t>
  </si>
  <si>
    <t>Eindtotaal:</t>
  </si>
  <si>
    <t>behorende bij polis nr. B0100092116 ten name van:</t>
  </si>
  <si>
    <t>Gemeente Vlissingen</t>
  </si>
  <si>
    <t>Ampèreweg 3</t>
  </si>
  <si>
    <t>Baskensburgplein 14 en 20-22</t>
  </si>
  <si>
    <t>Baskensburgplein 16,18</t>
  </si>
  <si>
    <t xml:space="preserve">Baskensburgplein 4C </t>
  </si>
  <si>
    <t xml:space="preserve">Boulev. Evertsen ongen. </t>
  </si>
  <si>
    <t>Dokje van Perry</t>
  </si>
  <si>
    <t>Dongestraat 107</t>
  </si>
  <si>
    <t>Dorpsstraat ongenummerd</t>
  </si>
  <si>
    <t>Dreesstraat 2</t>
  </si>
  <si>
    <t>Hellebardierstraat 11-13</t>
  </si>
  <si>
    <t>Hellebardierstraat 15</t>
  </si>
  <si>
    <t>Hellebardierstraat 2</t>
  </si>
  <si>
    <t>Irislaan 210 t/m 220 en 241/Bosweg 7</t>
  </si>
  <si>
    <t>Jan Weugkade</t>
  </si>
  <si>
    <t>Julianastraat 11</t>
  </si>
  <si>
    <t>Kanaalweg 7</t>
  </si>
  <si>
    <t>Koopmansvoetpad 75</t>
  </si>
  <si>
    <t xml:space="preserve">Koopmansvoetpad 79 </t>
  </si>
  <si>
    <t>Koopmansvoetpad 79-91/Spoorstraat 84</t>
  </si>
  <si>
    <t xml:space="preserve">Kromwegesingel 1 </t>
  </si>
  <si>
    <t>Lindeyerlaan 6</t>
  </si>
  <si>
    <t>Lindeyerlaan 8</t>
  </si>
  <si>
    <t xml:space="preserve">Middelburgsestraat 115 </t>
  </si>
  <si>
    <t xml:space="preserve">Molenweg 2 </t>
  </si>
  <si>
    <t>Nagelenburgsingel 2</t>
  </si>
  <si>
    <t>Nieuwendijk 11,13,15/Nieuwstraat 28</t>
  </si>
  <si>
    <t>Nolledijk ongenummerd</t>
  </si>
  <si>
    <t>Nw. Zuidbeekseweg 24</t>
  </si>
  <si>
    <t>Olympiaweg 11, 13 en 19</t>
  </si>
  <si>
    <t>Olympiaweg 15</t>
  </si>
  <si>
    <t>Olympiaweg ongenummerd</t>
  </si>
  <si>
    <t xml:space="preserve">Onverschillig waar binnen </t>
  </si>
  <si>
    <t>Onverschillig waar binnen de gemeente</t>
  </si>
  <si>
    <t>Oostsouburgseweg 10</t>
  </si>
  <si>
    <t>Oranjeplein 2A</t>
  </si>
  <si>
    <t>Oude markt ongenummerd</t>
  </si>
  <si>
    <t>P. Krugerstraat 1</t>
  </si>
  <si>
    <t>Paardenstraat 68</t>
  </si>
  <si>
    <t>Pr. Hendrikweg 10</t>
  </si>
  <si>
    <t>Pres. Rooseveltlaan 733</t>
  </si>
  <si>
    <t>Pres. Rooseveltlaan ongenummerd</t>
  </si>
  <si>
    <t>Scheldeplein 2</t>
  </si>
  <si>
    <t>Sloebrug ongenummerd</t>
  </si>
  <si>
    <t xml:space="preserve">Sportweg 12 </t>
  </si>
  <si>
    <t>Stationsplein</t>
  </si>
  <si>
    <t>Vredehoflaan 950</t>
  </si>
  <si>
    <t>Westerzicht 64</t>
  </si>
  <si>
    <t>Zaaihoekweg 11</t>
  </si>
  <si>
    <t>Zaaihoekweg 15</t>
  </si>
  <si>
    <t>Zaaihoekweg ongen</t>
  </si>
  <si>
    <t>Zuidwateringstraat</t>
  </si>
  <si>
    <t>Zuidwateringstraat 5</t>
  </si>
  <si>
    <t>Scheldekwartier stadshaven</t>
  </si>
  <si>
    <t xml:space="preserve">Scheldekwartier </t>
  </si>
  <si>
    <t>Scheldekwartier</t>
  </si>
  <si>
    <t>gemeente diensten</t>
  </si>
  <si>
    <t>4 zeecontainers met spullen van Speelstad</t>
  </si>
  <si>
    <t>kleedgebouw/kamers 1 tm 8 - 9 tm 12 Sportpark Baskensburg</t>
  </si>
  <si>
    <t xml:space="preserve">opslagloods  </t>
  </si>
  <si>
    <t>Voormalige Clubgebouw Dynamica</t>
  </si>
  <si>
    <t>zwembad paviljoen ex horeca (was- en kleedruimten)</t>
  </si>
  <si>
    <t>stalen scheepsdeur</t>
  </si>
  <si>
    <t>kerktoren incl. uurwerk klok</t>
  </si>
  <si>
    <t>dorpshuis</t>
  </si>
  <si>
    <t xml:space="preserve">jeugdcentrum De Piek </t>
  </si>
  <si>
    <t>woonhuis</t>
  </si>
  <si>
    <t>sportpark Irislaan/kleedgebouw</t>
  </si>
  <si>
    <t xml:space="preserve">voormalige Scheldekraan </t>
  </si>
  <si>
    <t>voormalige Machinefabriek</t>
  </si>
  <si>
    <t>zorgunit</t>
  </si>
  <si>
    <t>hardware</t>
  </si>
  <si>
    <t>sporthal evenementenhal</t>
  </si>
  <si>
    <t>ander objekten/bioloods sportcomplex/div. opslagloodsen</t>
  </si>
  <si>
    <t>sportcomplex Souburg, o.a.kleedkamers 5 tm 12 met tribune</t>
  </si>
  <si>
    <t>wijkgebouw de Zwaan</t>
  </si>
  <si>
    <t>kinderopvang  Hummeltjes/peuterzaal.creche</t>
  </si>
  <si>
    <t>wijkcentrum Het Bolwerk</t>
  </si>
  <si>
    <t>jeugd/vereniging wijkcentrum Razzmataz aan de Regenboog</t>
  </si>
  <si>
    <t>uitvaartcentrum/aula begraafplaats</t>
  </si>
  <si>
    <t>jeugd/vereniging wijkcentrum de Kwikstaart</t>
  </si>
  <si>
    <t xml:space="preserve">Zeeuws Maritiem museum </t>
  </si>
  <si>
    <t>andere objekten/windorgel \(incl.fundering)</t>
  </si>
  <si>
    <t>woonwgencentrum: woon-/salonwagen</t>
  </si>
  <si>
    <t>sportcomplex ex horeca beheerder Bonedijke</t>
  </si>
  <si>
    <t>opslagloods voor voertuigen, gereedschappen (reddingsbrig)</t>
  </si>
  <si>
    <t>waterzuivering/pompstation/doorspoelgemaal</t>
  </si>
  <si>
    <t>andere objecten/mobile muziektent</t>
  </si>
  <si>
    <t>andere objecten/kunstvoorwerpen in gebruik vh rijk</t>
  </si>
  <si>
    <t>huurdersbelang</t>
  </si>
  <si>
    <t>hardware plus aggregaat</t>
  </si>
  <si>
    <t>St.Jacobtoren incl. carrillon met uurwerk</t>
  </si>
  <si>
    <t>raadhuis/gemeentehuis incl. fundering</t>
  </si>
  <si>
    <t>jeugd/speeltuin/vereinigingsgebouw De Oude Stad</t>
  </si>
  <si>
    <t xml:space="preserve">kantoor </t>
  </si>
  <si>
    <t>sporthal + aanbouw sporthal Baskensburg</t>
  </si>
  <si>
    <t>uitvaartcentrum/dienstgebouw Noorderbegraafplaats</t>
  </si>
  <si>
    <t>parkeergarage</t>
  </si>
  <si>
    <t>waterzuivering/bedieningshuis-brugkelder</t>
  </si>
  <si>
    <t>Kleed-en clubaccomodatie Vrijburg</t>
  </si>
  <si>
    <t>1 stalen steiger</t>
  </si>
  <si>
    <t>Stichting ROAT (voorheen basisschool de Vlieger)</t>
  </si>
  <si>
    <t>dienstgebouw en lijkenhuisje Joodse begraafplaats</t>
  </si>
  <si>
    <t>uitvaartcentrum/lijkenhuisje</t>
  </si>
  <si>
    <t>leegstaand gebouw</t>
  </si>
  <si>
    <t>sportcomplex Ritthem</t>
  </si>
  <si>
    <t>passantensteigers en havenkantoor (incl. sanitairunit)</t>
  </si>
  <si>
    <t>wachtsteiger bij Dokbrug</t>
  </si>
  <si>
    <t>steiger Timmerfabriek</t>
  </si>
  <si>
    <t>Dokbrug</t>
  </si>
  <si>
    <t>vaste steiger/plateau</t>
  </si>
  <si>
    <t>Vlissingen</t>
  </si>
  <si>
    <t>Middelburg</t>
  </si>
  <si>
    <t>Oost-Souburg</t>
  </si>
  <si>
    <t xml:space="preserve">Vlissingen </t>
  </si>
  <si>
    <t>Ritthem</t>
  </si>
  <si>
    <t>4382 ZG</t>
  </si>
  <si>
    <t>4381 RZ</t>
  </si>
  <si>
    <t>4338 PT</t>
  </si>
  <si>
    <t>4383 NE</t>
  </si>
  <si>
    <t>4382 AG</t>
  </si>
  <si>
    <t>4388 CN</t>
  </si>
  <si>
    <t>4381 EL</t>
  </si>
  <si>
    <t>4388 VL</t>
  </si>
  <si>
    <t>4389 TN</t>
  </si>
  <si>
    <t>4384 DC</t>
  </si>
  <si>
    <t>4381 JZ</t>
  </si>
  <si>
    <t>4383 VZ</t>
  </si>
  <si>
    <t>4388 JD</t>
  </si>
  <si>
    <t>4377 PA</t>
  </si>
  <si>
    <t>4388 AS</t>
  </si>
  <si>
    <t>4388 HJ</t>
  </si>
  <si>
    <t>4386 EA</t>
  </si>
  <si>
    <t>4388 VP</t>
  </si>
  <si>
    <t>4388 NB</t>
  </si>
  <si>
    <t>4388 KK</t>
  </si>
  <si>
    <t>4381 BV/4381 CV</t>
  </si>
  <si>
    <t>4386 NH</t>
  </si>
  <si>
    <t>4383 BB</t>
  </si>
  <si>
    <t>4382 NH</t>
  </si>
  <si>
    <t>4381 ES</t>
  </si>
  <si>
    <t>4382 MA</t>
  </si>
  <si>
    <t>4381 AJ</t>
  </si>
  <si>
    <t>4382 NS</t>
  </si>
  <si>
    <t>4383 NG</t>
  </si>
  <si>
    <t>4383 NB</t>
  </si>
  <si>
    <t>4387 PM</t>
  </si>
  <si>
    <t>4382 NN</t>
  </si>
  <si>
    <t>4383 AZ</t>
  </si>
  <si>
    <t>4385 AM</t>
  </si>
  <si>
    <t>4383 AX</t>
  </si>
  <si>
    <t>4389 TV</t>
  </si>
  <si>
    <t>4389 RT</t>
  </si>
  <si>
    <t>4386 DT</t>
  </si>
  <si>
    <t>1e Binnenhavenweg 1,2 kades</t>
  </si>
  <si>
    <t>A Gogelweg 63</t>
  </si>
  <si>
    <t>A Gogelweg 65</t>
  </si>
  <si>
    <t>A.Gogelweg 61</t>
  </si>
  <si>
    <t>B Ewoutstraat 51</t>
  </si>
  <si>
    <t>Flamingoweg 53</t>
  </si>
  <si>
    <t>Govert Flincklaan 1</t>
  </si>
  <si>
    <t>Grt Markt 1/Waaigat 1</t>
  </si>
  <si>
    <t>Kleiweg 15-17</t>
  </si>
  <si>
    <t>Kroonjuweel 5</t>
  </si>
  <si>
    <t>Kroonjuweel 5-7</t>
  </si>
  <si>
    <t>Kroonjuweel 7</t>
  </si>
  <si>
    <t>Pablo Picassoplein 121, 122 en 123</t>
  </si>
  <si>
    <t>Slangenburg 1</t>
  </si>
  <si>
    <t>Slangenburg 3</t>
  </si>
  <si>
    <t>Troelstraweg 471</t>
  </si>
  <si>
    <t>Troelstraweg 473</t>
  </si>
  <si>
    <t>Troelstraweg 475</t>
  </si>
  <si>
    <t>v.Doornlaan 40</t>
  </si>
  <si>
    <t xml:space="preserve">Westerzicht 68 </t>
  </si>
  <si>
    <t>school gymnatieklokaal in gebruik bij Louise de Colignyschool</t>
  </si>
  <si>
    <t>basisschool Louise de Colignyschool</t>
  </si>
  <si>
    <t>basischool de Branding noodlokaal. houten gebouw</t>
  </si>
  <si>
    <t xml:space="preserve">basisschool de Branding Incl. gymlokaal </t>
  </si>
  <si>
    <t>scholencomplex waaronder basisschool De Wissel</t>
  </si>
  <si>
    <t>basisschool Vlissingse Schoolvereninging</t>
  </si>
  <si>
    <t>basisschool Frans Naereboutschool met gymlokaal en Ichtusschool</t>
  </si>
  <si>
    <t>openbare basisschool De Wissel</t>
  </si>
  <si>
    <t>Het Kompas</t>
  </si>
  <si>
    <t>5 camera's</t>
  </si>
  <si>
    <t>basisschool Het Mozaiek</t>
  </si>
  <si>
    <t>St. Jozefschool/Ravensteinschool/Het Vlot</t>
  </si>
  <si>
    <t>gymnastieklokaal bij basisschool De Omnibus</t>
  </si>
  <si>
    <t>basisschool De Omnibus</t>
  </si>
  <si>
    <t>basisschool Theo Thijssenschool</t>
  </si>
  <si>
    <t>gymnastieklokaal openbare basisschool Theo Thijssen</t>
  </si>
  <si>
    <t>Openbare basisschool Theo Thijssen</t>
  </si>
  <si>
    <t>basisschool Graaf Jan van Nassauschool</t>
  </si>
  <si>
    <t xml:space="preserve">gymnastieklokaal </t>
  </si>
  <si>
    <t>gymzaal</t>
  </si>
  <si>
    <t>Troelstraweg 471 noodlokaal</t>
  </si>
  <si>
    <t>Braamstraat 3A</t>
  </si>
  <si>
    <t>4384 EV</t>
  </si>
  <si>
    <t>4381 PP</t>
  </si>
  <si>
    <t>4383 WB</t>
  </si>
  <si>
    <t>4381 JB</t>
  </si>
  <si>
    <t>4388 CH</t>
  </si>
  <si>
    <t>4386 PA</t>
  </si>
  <si>
    <t>4388 MD</t>
  </si>
  <si>
    <t>4382 KB</t>
  </si>
  <si>
    <t>4385 HT</t>
  </si>
  <si>
    <t>4384 PA</t>
  </si>
  <si>
    <t>4388 CT</t>
  </si>
  <si>
    <t>4386 AK</t>
  </si>
  <si>
    <t>Bossenburghpad 10</t>
  </si>
  <si>
    <t>Weyevlietplein 11-13</t>
  </si>
  <si>
    <t>Weyevlietplein 7-9</t>
  </si>
  <si>
    <t>school Chr.SGM Walcheren</t>
  </si>
  <si>
    <t>school SGM Scheldemond College, gebouw A</t>
  </si>
  <si>
    <t>school SGM Scheldemond College, gebouw B</t>
  </si>
  <si>
    <t>4385 CJ</t>
  </si>
  <si>
    <t>4385 CH</t>
  </si>
  <si>
    <t>Rollend materieel</t>
  </si>
  <si>
    <t>Rollend materieel:</t>
  </si>
  <si>
    <t>Totaal Rollend materieel</t>
  </si>
  <si>
    <t>BB/SPORT</t>
  </si>
  <si>
    <t>Chassisnummer:</t>
  </si>
  <si>
    <t>Voertuig en type</t>
  </si>
  <si>
    <t>FVAP-300300</t>
  </si>
  <si>
    <t>007071</t>
  </si>
  <si>
    <t>GC022463835</t>
  </si>
  <si>
    <t>GC023487226</t>
  </si>
  <si>
    <t>1TCZ997RKMP070845</t>
  </si>
  <si>
    <t>Honda tractor</t>
  </si>
  <si>
    <t>onbekend wals 2.DHD 220X60</t>
  </si>
  <si>
    <t>Honda F 660 tractor</t>
  </si>
  <si>
    <t>Honda F 660 tractor met aanhangwagen</t>
  </si>
  <si>
    <t>Honda F 610 tractor met aanhangwagen</t>
  </si>
  <si>
    <t>John Deere Z997R cirkelmaaier</t>
  </si>
  <si>
    <t>BB/STADSBEHEER</t>
  </si>
  <si>
    <t>Gluton peukenzuiger</t>
  </si>
  <si>
    <t>KTK/Husmann GT1750 perscontainer</t>
  </si>
  <si>
    <t>Domat DPZ 1020 perscontainer</t>
  </si>
  <si>
    <t>2013-009</t>
  </si>
  <si>
    <t>BB/BEPLANTINGEN</t>
  </si>
  <si>
    <t>DV/PARKEERBEHEER</t>
  </si>
  <si>
    <t>27-47390</t>
  </si>
  <si>
    <t>Nifty Lift HR17 Hybride</t>
  </si>
  <si>
    <t>Scrubmaster B120 R (schrob-zuigmachine)</t>
  </si>
  <si>
    <t>Rollend materiaal</t>
  </si>
  <si>
    <t>Rollend Materieel:</t>
  </si>
  <si>
    <t>7. materieel</t>
  </si>
  <si>
    <t>Replica Stuurhut</t>
  </si>
  <si>
    <t>Verzekeraars</t>
  </si>
  <si>
    <t>Aangeboden aandeel in %</t>
  </si>
  <si>
    <t>Premie in o/oo</t>
  </si>
  <si>
    <t>Totaal premie</t>
  </si>
  <si>
    <t>Allianz Nederland Corporate, handelsnaam van Allianz Benelux N.V.</t>
  </si>
  <si>
    <t>Nationale-Nederlanden Schadeverzekering Mij. N.V.</t>
  </si>
  <si>
    <t>Corins B.V.</t>
  </si>
  <si>
    <t>XL Insurance Company SE</t>
  </si>
  <si>
    <t>Veerhaven Assuradeuren B.V.</t>
  </si>
  <si>
    <t>Door tussentijds afronden kan er een verschil ontstaan tussen deze premieberekening en de berekening in de tabel hiernaast. De berekening in de tabel is hierin leidend.</t>
  </si>
  <si>
    <t>Dit is een dooreen premie.</t>
  </si>
  <si>
    <t>Edisonweg 6B</t>
  </si>
  <si>
    <t>Voltaweg 7-07</t>
  </si>
  <si>
    <t>Marie Curieweg 27</t>
  </si>
  <si>
    <t>4389 WB</t>
  </si>
  <si>
    <t>kantoor, werkplaats en stallingsruimte Stadsbeheer</t>
  </si>
  <si>
    <t>basisschool De Parelburcht</t>
  </si>
  <si>
    <t>basisschool De Tweemaster/Kameleon</t>
  </si>
  <si>
    <t>J. de Priesterstraat 4</t>
  </si>
  <si>
    <t>van Visvlietstraat 7</t>
  </si>
  <si>
    <t>Commandoweg</t>
  </si>
  <si>
    <t>Oostbeer (vestingwerk)</t>
  </si>
  <si>
    <t>Stand per 1 januari 2025</t>
  </si>
  <si>
    <t>sporthal van Duyvenvoorde (leegsstand)</t>
  </si>
  <si>
    <t>kantoor/archiefruimte (leegstand)</t>
  </si>
  <si>
    <t>gemeente diensten/ kantoor/werkplaats/magazijn (leegstand)</t>
  </si>
  <si>
    <t>Edisonweg 27</t>
  </si>
  <si>
    <t>Voltaweg 7-01, 7-03, 7-04</t>
  </si>
  <si>
    <t>in gebruik bij leegstandsbeheer</t>
  </si>
  <si>
    <t>Overzicht Polisblad d.d. 1 januari 2026</t>
  </si>
  <si>
    <t>mutaties 2025</t>
  </si>
  <si>
    <t>Index per 1 januari 2026</t>
  </si>
  <si>
    <t>Stand per 1 januari 2026</t>
  </si>
  <si>
    <t>Indexering per 1 januari 2027</t>
  </si>
  <si>
    <t>Mutaties termijn 1 januari 2026/2027</t>
  </si>
  <si>
    <t>Bestand d.d. 31 december 2026</t>
  </si>
  <si>
    <t>Stand per 31 december 2026 (na mutaties)</t>
  </si>
  <si>
    <t>Risico Informatie:</t>
  </si>
  <si>
    <t>Inbraakmeld- installatie met doormelding ja/nee</t>
  </si>
  <si>
    <t>Brandmeld- installatie met doormelding ja/nee</t>
  </si>
  <si>
    <t>Sprinkler- installatie met doormelding ja/nee</t>
  </si>
  <si>
    <t>Leegstaand      ja/nee</t>
  </si>
  <si>
    <t>Indien leegstaand:                 vorm van toezicht aanwezig (bijv. Anti-kraak)                 ja/nee</t>
  </si>
  <si>
    <t>Zonnepanelen ja/nee</t>
  </si>
  <si>
    <t xml:space="preserve">Asbest in het gebouw ? Ja nee, onbekend </t>
  </si>
  <si>
    <t>Omheind met hekwerken ?</t>
  </si>
  <si>
    <t>Indien ja , is de installatie scope 12 goedgekeurd ? Ja/nee</t>
  </si>
  <si>
    <t>De S. Lohmanlaan 58</t>
  </si>
  <si>
    <t>4384 KS</t>
  </si>
  <si>
    <t>basisschool Odyzee</t>
  </si>
  <si>
    <t>nieuw</t>
  </si>
  <si>
    <t>Gecorrigeerde omschrijving</t>
  </si>
  <si>
    <t>Overige opmerkingen?</t>
  </si>
  <si>
    <t>Nog in bezit? Als afgestoten gaat worden, Wanneer?</t>
  </si>
  <si>
    <t>gesloopt</t>
  </si>
  <si>
    <t xml:space="preserve">te koop </t>
  </si>
  <si>
    <t>te koop</t>
  </si>
  <si>
    <t>nee</t>
  </si>
  <si>
    <t>Bliksembeveiliging</t>
  </si>
  <si>
    <t>ja</t>
  </si>
  <si>
    <t>onbekend</t>
  </si>
  <si>
    <t>bliksembeveiliging</t>
  </si>
  <si>
    <t xml:space="preserve">ja </t>
  </si>
  <si>
    <t>Prins Hendrikweg 0</t>
  </si>
  <si>
    <t>Steiger Bankert</t>
  </si>
  <si>
    <t>wordt mogelijk dit jaar of komend jaar verplaatst naar Houtkade</t>
  </si>
  <si>
    <t>ja (afstoten in 2026)</t>
  </si>
  <si>
    <t>Frans Naereboutgaat (Grt Markt 1) gaat op 10 juli naar de branding, dan leegstand en overgedragen aan de gemeente</t>
  </si>
  <si>
    <t>gedeeltelijk</t>
  </si>
  <si>
    <t>Sinds 2024 in gebruik als opvang voor ontheemde Oekraïners</t>
  </si>
  <si>
    <t>Uitstel sloop o.b.v. AoH voor minimaal  5 jaar (1 april 2029). Mogelijk nog verlengd.</t>
  </si>
  <si>
    <t>deels</t>
  </si>
  <si>
    <t xml:space="preserve">Loopt op dit moment op de CAR-verzekering ivm verbouw </t>
  </si>
  <si>
    <t>in bezit Onze Wijs</t>
  </si>
  <si>
    <t>in bezit Archipel</t>
  </si>
  <si>
    <t xml:space="preserve"> ja </t>
  </si>
  <si>
    <t xml:space="preserve"> nee </t>
  </si>
  <si>
    <t xml:space="preserve"> onbekend </t>
  </si>
  <si>
    <t>Wordt op 1 oktober 2026 overgedragen aan de gmeente</t>
  </si>
  <si>
    <t xml:space="preserve"> Ja, FN na verhuizing 10 juli </t>
  </si>
  <si>
    <t>In bezit Onze Wijs</t>
  </si>
  <si>
    <t xml:space="preserve"> Ja</t>
  </si>
  <si>
    <t xml:space="preserve"> Nee</t>
  </si>
  <si>
    <t xml:space="preserve"> Onbekend</t>
  </si>
  <si>
    <t>Alleen waar geveldoorbraken zijn, rest inbraakwerende doorlopende gevel</t>
  </si>
  <si>
    <t xml:space="preserve">Geen sprinkler, wel slangenhaspels en Brandblusapparaten. Datacenter is voorzien van gasblusinstallatie. Toegangscontrole door middel van gepersonaliseerde toegangspasjes en paslezers </t>
  </si>
  <si>
    <t>Geen sprinkler, wel slangenhaspels en Brandblusapparaten. Datacenter is voorzien van sprinklers. Aggregaat staat buiten onderoverkapping, terrein afgesloten met hekken en slagboom, buiten kantoortijd volledig afgesloten</t>
  </si>
  <si>
    <t>klein beetje</t>
  </si>
  <si>
    <t>Waarom stond deze als inventaris? In heb hem op gebouw gezet.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</si>
</sst>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 * #,##0.00_ ;_ * \-#,##0.00_ ;_ * &quot;-&quot;??_ ;_ @_ "/>
    <numFmt numFmtId="164" formatCode="_-* #,##0.00_-;\-* #,##0.00_-;_-* &quot;-&quot;??_-;_-@_-"/>
    <numFmt numFmtId="165" formatCode="_-* #,##0.0000_-;\-* #,##0.0000_-;_-* &quot;-&quot;??_-;_-@_-"/>
    <numFmt numFmtId="166" formatCode="_-* #,##0.00000_-;\-* #,##0.00000_-;_-* &quot;-&quot;??_-;_-@_-"/>
    <numFmt numFmtId="167" formatCode="_-[$EUR]\ * #,##0.00_-;_-[$EUR]\ * #,##0.00\-;_-[$EUR]\ * &quot;-&quot;??_-;_-@_-"/>
    <numFmt numFmtId="168" formatCode="0.0000\ \‰"/>
    <numFmt numFmtId="169" formatCode="_-[$€-413]\ * #,##0.00_-;_-[$€-413]\ * #,##0.00\-;_-[$€-413]\ * &quot;-&quot;??_-;_-@_-"/>
    <numFmt numFmtId="170" formatCode="0.0%"/>
    <numFmt numFmtId="171" formatCode="_-&quot;EUR&quot;\ * #,##0.00_-;_-&quot;EUR&quot;\ * #,##0.00\-;_-&quot;EUR&quot;\ * &quot;-&quot;??_-;_-@_-"/>
    <numFmt numFmtId="172" formatCode="0.0000"/>
    <numFmt numFmtId="173" formatCode="0.000"/>
    <numFmt numFmtId="174" formatCode="_ [$€-413]\ * #,##0.00_ ;_ [$€-413]\ * \-#,##0.00_ ;_ [$€-413]\ * &quot;-&quot;??_ ;_ @_ "/>
  </numFmts>
  <fonts count="30">
    <font>
      <sz val="10"/>
      <name val="Times New Roman"/>
    </font>
    <font>
      <sz val="11"/>
      <color theme="1"/>
      <name val="Open Sans Regular"/>
      <family val="2"/>
    </font>
    <font>
      <sz val="11"/>
      <color theme="1"/>
      <name val="Open Sans Regular"/>
      <family val="2"/>
    </font>
    <font>
      <sz val="10"/>
      <name val="Times New Roman"/>
    </font>
    <font>
      <sz val="10"/>
      <name val="Univers (W1)"/>
      <family val="2"/>
    </font>
    <font>
      <sz val="8"/>
      <name val="Univers (W1)"/>
      <family val="2"/>
    </font>
    <font>
      <b/>
      <i/>
      <sz val="10"/>
      <name val="Univers (W1)"/>
      <family val="2"/>
    </font>
    <font>
      <b/>
      <i/>
      <sz val="10"/>
      <name val="Univers (W1)"/>
    </font>
    <font>
      <sz val="8"/>
      <color indexed="8"/>
      <name val="Univers (W1)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b/>
      <i/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8"/>
      <color indexed="8"/>
      <name val="Arial"/>
      <family val="2"/>
    </font>
    <font>
      <sz val="10"/>
      <color indexed="10"/>
      <name val="Times New Roman"/>
    </font>
    <font>
      <sz val="10"/>
      <name val="Times New Roman"/>
      <family val="1"/>
    </font>
    <font>
      <b/>
      <i/>
      <sz val="8"/>
      <color rgb="FF000000"/>
      <name val="Univers (W1)"/>
    </font>
    <font>
      <sz val="8"/>
      <name val="Univers (w1) "/>
    </font>
    <font>
      <b/>
      <sz val="10"/>
      <color rgb="FFFFFFFF"/>
      <name val="Univers (w1)"/>
    </font>
    <font>
      <b/>
      <sz val="10"/>
      <name val="Univers (w1)"/>
    </font>
    <font>
      <sz val="10"/>
      <name val="Univers (w1)"/>
    </font>
    <font>
      <b/>
      <i/>
      <sz val="9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5D9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164" fontId="10" fillId="0" borderId="0" xfId="1" applyFont="1" applyAlignment="1">
      <alignment horizontal="left" vertical="top"/>
    </xf>
    <xf numFmtId="0" fontId="10" fillId="0" borderId="0" xfId="0" applyFont="1" applyAlignment="1">
      <alignment horizontal="left" vertical="top"/>
    </xf>
    <xf numFmtId="4" fontId="15" fillId="2" borderId="2" xfId="1" applyNumberFormat="1" applyFont="1" applyFill="1" applyBorder="1" applyAlignment="1">
      <alignment horizontal="left" vertical="top" wrapText="1"/>
    </xf>
    <xf numFmtId="164" fontId="15" fillId="2" borderId="3" xfId="1" applyFont="1" applyFill="1" applyBorder="1" applyAlignment="1">
      <alignment horizontal="left" vertical="top" wrapText="1"/>
    </xf>
    <xf numFmtId="164" fontId="15" fillId="2" borderId="2" xfId="1" applyFont="1" applyFill="1" applyBorder="1" applyAlignment="1">
      <alignment horizontal="left" vertical="top" wrapText="1"/>
    </xf>
    <xf numFmtId="164" fontId="15" fillId="2" borderId="4" xfId="1" applyFont="1" applyFill="1" applyBorder="1" applyAlignment="1">
      <alignment horizontal="left" vertical="top" wrapText="1"/>
    </xf>
    <xf numFmtId="164" fontId="10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 wrapText="1"/>
    </xf>
    <xf numFmtId="167" fontId="16" fillId="0" borderId="5" xfId="1" applyNumberFormat="1" applyFont="1" applyBorder="1" applyAlignment="1">
      <alignment horizontal="left" vertical="top"/>
    </xf>
    <xf numFmtId="167" fontId="16" fillId="0" borderId="1" xfId="1" applyNumberFormat="1" applyFont="1" applyBorder="1" applyAlignment="1">
      <alignment horizontal="left" vertical="top"/>
    </xf>
    <xf numFmtId="4" fontId="13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/>
    </xf>
    <xf numFmtId="4" fontId="8" fillId="0" borderId="6" xfId="0" applyNumberFormat="1" applyFont="1" applyBorder="1" applyAlignment="1">
      <alignment horizontal="left" vertical="top" wrapText="1"/>
    </xf>
    <xf numFmtId="167" fontId="8" fillId="0" borderId="7" xfId="1" applyNumberFormat="1" applyFont="1" applyFill="1" applyBorder="1" applyAlignment="1">
      <alignment horizontal="left" vertical="top"/>
    </xf>
    <xf numFmtId="4" fontId="5" fillId="0" borderId="0" xfId="0" quotePrefix="1" applyNumberFormat="1" applyFont="1" applyAlignment="1">
      <alignment horizontal="left" vertical="top"/>
    </xf>
    <xf numFmtId="164" fontId="5" fillId="0" borderId="0" xfId="1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8" xfId="0" applyFont="1" applyBorder="1" applyAlignment="1">
      <alignment horizontal="centerContinuous" vertical="top"/>
    </xf>
    <xf numFmtId="0" fontId="4" fillId="0" borderId="9" xfId="0" applyFont="1" applyBorder="1" applyAlignment="1">
      <alignment horizontal="centerContinuous" vertical="top"/>
    </xf>
    <xf numFmtId="0" fontId="7" fillId="0" borderId="10" xfId="0" applyFont="1" applyBorder="1" applyAlignment="1">
      <alignment vertical="top"/>
    </xf>
    <xf numFmtId="0" fontId="7" fillId="0" borderId="1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top"/>
    </xf>
    <xf numFmtId="165" fontId="4" fillId="0" borderId="12" xfId="1" applyNumberFormat="1" applyFont="1" applyBorder="1" applyAlignment="1">
      <alignment vertical="top"/>
    </xf>
    <xf numFmtId="0" fontId="4" fillId="0" borderId="11" xfId="0" applyFont="1" applyBorder="1" applyAlignment="1">
      <alignment horizontal="right" vertical="top"/>
    </xf>
    <xf numFmtId="166" fontId="5" fillId="0" borderId="0" xfId="1" applyNumberFormat="1" applyFont="1" applyAlignment="1">
      <alignment vertical="top"/>
    </xf>
    <xf numFmtId="0" fontId="17" fillId="0" borderId="0" xfId="0" applyFont="1" applyAlignment="1">
      <alignment vertical="top"/>
    </xf>
    <xf numFmtId="168" fontId="17" fillId="0" borderId="0" xfId="0" applyNumberFormat="1" applyFont="1" applyAlignment="1">
      <alignment horizontal="center" vertical="top"/>
    </xf>
    <xf numFmtId="164" fontId="15" fillId="2" borderId="13" xfId="1" applyFont="1" applyFill="1" applyBorder="1" applyAlignment="1">
      <alignment horizontal="left" vertical="top" wrapText="1"/>
    </xf>
    <xf numFmtId="167" fontId="8" fillId="0" borderId="12" xfId="1" applyNumberFormat="1" applyFont="1" applyFill="1" applyBorder="1" applyAlignment="1">
      <alignment horizontal="left" vertical="top"/>
    </xf>
    <xf numFmtId="167" fontId="13" fillId="0" borderId="14" xfId="1" applyNumberFormat="1" applyFont="1" applyFill="1" applyBorder="1" applyAlignment="1">
      <alignment horizontal="left" vertical="top"/>
    </xf>
    <xf numFmtId="1" fontId="19" fillId="0" borderId="0" xfId="1" applyNumberFormat="1" applyFont="1" applyAlignment="1">
      <alignment horizontal="left" vertical="top"/>
    </xf>
    <xf numFmtId="1" fontId="20" fillId="0" borderId="0" xfId="1" quotePrefix="1" applyNumberFormat="1" applyFont="1" applyAlignment="1">
      <alignment horizontal="left" vertical="top"/>
    </xf>
    <xf numFmtId="1" fontId="21" fillId="0" borderId="0" xfId="1" quotePrefix="1" applyNumberFormat="1" applyFont="1" applyAlignment="1">
      <alignment horizontal="left" vertical="top"/>
    </xf>
    <xf numFmtId="164" fontId="15" fillId="0" borderId="5" xfId="1" applyFont="1" applyFill="1" applyBorder="1" applyAlignment="1">
      <alignment horizontal="left" vertical="top" wrapText="1"/>
    </xf>
    <xf numFmtId="164" fontId="15" fillId="0" borderId="1" xfId="1" applyFont="1" applyFill="1" applyBorder="1" applyAlignment="1">
      <alignment horizontal="left" vertical="top" wrapText="1"/>
    </xf>
    <xf numFmtId="164" fontId="15" fillId="0" borderId="7" xfId="1" applyFont="1" applyFill="1" applyBorder="1" applyAlignment="1">
      <alignment horizontal="left" vertical="top" wrapText="1"/>
    </xf>
    <xf numFmtId="164" fontId="15" fillId="0" borderId="12" xfId="1" applyFont="1" applyFill="1" applyBorder="1" applyAlignment="1">
      <alignment horizontal="left" vertical="top" wrapText="1"/>
    </xf>
    <xf numFmtId="164" fontId="10" fillId="0" borderId="0" xfId="1" applyFont="1" applyFill="1" applyAlignment="1">
      <alignment horizontal="left" vertical="top" wrapText="1"/>
    </xf>
    <xf numFmtId="167" fontId="13" fillId="0" borderId="15" xfId="1" applyNumberFormat="1" applyFont="1" applyBorder="1" applyAlignment="1">
      <alignment horizontal="left" vertical="top"/>
    </xf>
    <xf numFmtId="167" fontId="13" fillId="0" borderId="16" xfId="1" applyNumberFormat="1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left" vertical="top"/>
    </xf>
    <xf numFmtId="0" fontId="18" fillId="0" borderId="0" xfId="0" applyFont="1" applyAlignment="1">
      <alignment vertical="top"/>
    </xf>
    <xf numFmtId="169" fontId="17" fillId="0" borderId="0" xfId="0" applyNumberFormat="1" applyFont="1" applyAlignment="1">
      <alignment vertical="top"/>
    </xf>
    <xf numFmtId="169" fontId="18" fillId="0" borderId="17" xfId="0" applyNumberFormat="1" applyFont="1" applyBorder="1" applyAlignment="1">
      <alignment vertical="top"/>
    </xf>
    <xf numFmtId="4" fontId="8" fillId="0" borderId="17" xfId="0" applyNumberFormat="1" applyFont="1" applyBorder="1" applyAlignment="1">
      <alignment horizontal="left" vertical="top" wrapText="1"/>
    </xf>
    <xf numFmtId="164" fontId="22" fillId="0" borderId="0" xfId="1" applyFont="1" applyAlignment="1">
      <alignment horizontal="left" vertical="top"/>
    </xf>
    <xf numFmtId="0" fontId="22" fillId="0" borderId="0" xfId="0" applyFont="1" applyAlignment="1">
      <alignment horizontal="left" vertical="top"/>
    </xf>
    <xf numFmtId="167" fontId="16" fillId="0" borderId="7" xfId="1" applyNumberFormat="1" applyFont="1" applyFill="1" applyBorder="1" applyAlignment="1">
      <alignment horizontal="left" vertical="top"/>
    </xf>
    <xf numFmtId="167" fontId="16" fillId="0" borderId="12" xfId="1" applyNumberFormat="1" applyFont="1" applyFill="1" applyBorder="1" applyAlignment="1">
      <alignment horizontal="left" vertical="top"/>
    </xf>
    <xf numFmtId="167" fontId="16" fillId="0" borderId="0" xfId="1" applyNumberFormat="1" applyFont="1" applyBorder="1" applyAlignment="1">
      <alignment horizontal="left" vertical="top"/>
    </xf>
    <xf numFmtId="167" fontId="16" fillId="0" borderId="0" xfId="1" applyNumberFormat="1" applyFont="1" applyFill="1" applyBorder="1" applyAlignment="1">
      <alignment horizontal="left" vertical="top"/>
    </xf>
    <xf numFmtId="167" fontId="16" fillId="0" borderId="18" xfId="1" applyNumberFormat="1" applyFont="1" applyFill="1" applyBorder="1" applyAlignment="1">
      <alignment horizontal="left" vertical="top"/>
    </xf>
    <xf numFmtId="4" fontId="16" fillId="0" borderId="1" xfId="0" applyNumberFormat="1" applyFont="1" applyBorder="1" applyAlignment="1" applyProtection="1">
      <alignment horizontal="left" vertical="top"/>
      <protection locked="0"/>
    </xf>
    <xf numFmtId="4" fontId="16" fillId="0" borderId="1" xfId="0" applyNumberFormat="1" applyFont="1" applyBorder="1" applyAlignment="1" applyProtection="1">
      <alignment horizontal="left" vertical="top" wrapText="1"/>
      <protection locked="0"/>
    </xf>
    <xf numFmtId="4" fontId="13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/>
      <protection locked="0"/>
    </xf>
    <xf numFmtId="4" fontId="8" fillId="0" borderId="1" xfId="0" applyNumberFormat="1" applyFont="1" applyBorder="1" applyAlignment="1" applyProtection="1">
      <alignment horizontal="left" vertical="top" wrapText="1"/>
      <protection locked="0"/>
    </xf>
    <xf numFmtId="167" fontId="16" fillId="0" borderId="5" xfId="1" applyNumberFormat="1" applyFont="1" applyBorder="1" applyAlignment="1" applyProtection="1">
      <alignment horizontal="left" vertical="top"/>
      <protection locked="0"/>
    </xf>
    <xf numFmtId="167" fontId="16" fillId="0" borderId="1" xfId="1" applyNumberFormat="1" applyFont="1" applyBorder="1" applyAlignment="1" applyProtection="1">
      <alignment horizontal="left" vertical="top"/>
      <protection locked="0"/>
    </xf>
    <xf numFmtId="167" fontId="16" fillId="0" borderId="0" xfId="1" applyNumberFormat="1" applyFont="1" applyBorder="1" applyAlignment="1" applyProtection="1">
      <alignment horizontal="left" vertical="top"/>
      <protection locked="0"/>
    </xf>
    <xf numFmtId="4" fontId="15" fillId="0" borderId="1" xfId="1" applyNumberFormat="1" applyFont="1" applyFill="1" applyBorder="1" applyAlignment="1" applyProtection="1">
      <alignment horizontal="left" vertical="top" wrapText="1"/>
      <protection locked="0"/>
    </xf>
    <xf numFmtId="164" fontId="15" fillId="0" borderId="5" xfId="1" applyFont="1" applyFill="1" applyBorder="1" applyAlignment="1" applyProtection="1">
      <alignment horizontal="left" vertical="top" wrapText="1"/>
      <protection locked="0"/>
    </xf>
    <xf numFmtId="164" fontId="15" fillId="0" borderId="1" xfId="1" applyFont="1" applyFill="1" applyBorder="1" applyAlignment="1" applyProtection="1">
      <alignment horizontal="left" vertical="top" wrapText="1"/>
      <protection locked="0"/>
    </xf>
    <xf numFmtId="169" fontId="17" fillId="0" borderId="20" xfId="0" applyNumberFormat="1" applyFont="1" applyBorder="1" applyAlignment="1">
      <alignment vertical="top"/>
    </xf>
    <xf numFmtId="1" fontId="9" fillId="2" borderId="0" xfId="1" applyNumberFormat="1" applyFont="1" applyFill="1" applyAlignment="1">
      <alignment horizontal="left" vertical="top"/>
    </xf>
    <xf numFmtId="164" fontId="11" fillId="2" borderId="0" xfId="1" applyFont="1" applyFill="1" applyAlignment="1">
      <alignment horizontal="left" vertical="top"/>
    </xf>
    <xf numFmtId="164" fontId="11" fillId="2" borderId="0" xfId="1" applyFont="1" applyFill="1" applyAlignment="1">
      <alignment horizontal="left" vertical="top" wrapText="1"/>
    </xf>
    <xf numFmtId="1" fontId="8" fillId="2" borderId="0" xfId="1" applyNumberFormat="1" applyFont="1" applyFill="1" applyAlignment="1">
      <alignment horizontal="left" vertical="top" wrapText="1"/>
    </xf>
    <xf numFmtId="1" fontId="12" fillId="2" borderId="0" xfId="1" quotePrefix="1" applyNumberFormat="1" applyFont="1" applyFill="1" applyAlignment="1">
      <alignment horizontal="left" vertical="top"/>
    </xf>
    <xf numFmtId="1" fontId="8" fillId="2" borderId="0" xfId="1" quotePrefix="1" applyNumberFormat="1" applyFont="1" applyFill="1" applyAlignment="1">
      <alignment horizontal="left" vertical="top"/>
    </xf>
    <xf numFmtId="1" fontId="8" fillId="2" borderId="0" xfId="1" quotePrefix="1" applyNumberFormat="1" applyFont="1" applyFill="1" applyAlignment="1">
      <alignment horizontal="left" vertical="top" wrapText="1"/>
    </xf>
    <xf numFmtId="0" fontId="10" fillId="2" borderId="0" xfId="0" applyFont="1" applyFill="1" applyAlignment="1">
      <alignment horizontal="right" vertical="top" wrapText="1"/>
    </xf>
    <xf numFmtId="1" fontId="14" fillId="2" borderId="0" xfId="1" applyNumberFormat="1" applyFont="1" applyFill="1" applyAlignment="1">
      <alignment horizontal="left" vertical="top"/>
    </xf>
    <xf numFmtId="0" fontId="10" fillId="3" borderId="21" xfId="0" applyFont="1" applyFill="1" applyBorder="1" applyAlignment="1">
      <alignment horizontal="left" vertical="top"/>
    </xf>
    <xf numFmtId="164" fontId="8" fillId="3" borderId="21" xfId="1" applyFont="1" applyFill="1" applyBorder="1" applyAlignment="1">
      <alignment horizontal="left" vertical="top"/>
    </xf>
    <xf numFmtId="164" fontId="8" fillId="3" borderId="21" xfId="1" applyFont="1" applyFill="1" applyBorder="1" applyAlignment="1">
      <alignment horizontal="left" vertical="top" wrapText="1"/>
    </xf>
    <xf numFmtId="1" fontId="8" fillId="3" borderId="21" xfId="1" applyNumberFormat="1" applyFont="1" applyFill="1" applyBorder="1" applyAlignment="1">
      <alignment horizontal="left" vertical="top" wrapText="1"/>
    </xf>
    <xf numFmtId="169" fontId="18" fillId="0" borderId="0" xfId="0" applyNumberFormat="1" applyFont="1" applyAlignment="1">
      <alignment vertical="top"/>
    </xf>
    <xf numFmtId="4" fontId="8" fillId="0" borderId="0" xfId="0" applyNumberFormat="1" applyFont="1" applyAlignment="1" applyProtection="1">
      <alignment horizontal="left" vertical="top" wrapText="1"/>
      <protection locked="0"/>
    </xf>
    <xf numFmtId="0" fontId="26" fillId="8" borderId="26" xfId="2" applyFont="1" applyFill="1" applyBorder="1" applyAlignment="1">
      <alignment horizontal="left" vertical="center" wrapText="1"/>
    </xf>
    <xf numFmtId="170" fontId="26" fillId="8" borderId="26" xfId="2" applyNumberFormat="1" applyFont="1" applyFill="1" applyBorder="1" applyAlignment="1">
      <alignment horizontal="left" vertical="center" wrapText="1"/>
    </xf>
    <xf numFmtId="0" fontId="27" fillId="0" borderId="28" xfId="2" applyFont="1" applyBorder="1"/>
    <xf numFmtId="170" fontId="27" fillId="0" borderId="9" xfId="2" applyNumberFormat="1" applyFont="1" applyBorder="1"/>
    <xf numFmtId="0" fontId="26" fillId="9" borderId="25" xfId="2" applyFont="1" applyFill="1" applyBorder="1" applyAlignment="1">
      <alignment wrapText="1"/>
    </xf>
    <xf numFmtId="171" fontId="26" fillId="9" borderId="29" xfId="2" applyNumberFormat="1" applyFont="1" applyFill="1" applyBorder="1" applyAlignment="1">
      <alignment wrapText="1"/>
    </xf>
    <xf numFmtId="0" fontId="28" fillId="0" borderId="28" xfId="2" applyFont="1" applyBorder="1"/>
    <xf numFmtId="170" fontId="28" fillId="0" borderId="9" xfId="2" applyNumberFormat="1" applyFont="1" applyBorder="1"/>
    <xf numFmtId="171" fontId="28" fillId="0" borderId="29" xfId="2" applyNumberFormat="1" applyFont="1" applyBorder="1" applyAlignment="1">
      <alignment horizontal="center" wrapText="1"/>
    </xf>
    <xf numFmtId="0" fontId="28" fillId="0" borderId="27" xfId="2" applyFont="1" applyBorder="1" applyAlignment="1">
      <alignment vertical="top" wrapText="1"/>
    </xf>
    <xf numFmtId="0" fontId="28" fillId="0" borderId="28" xfId="2" applyFont="1" applyBorder="1" applyAlignment="1">
      <alignment vertical="top"/>
    </xf>
    <xf numFmtId="170" fontId="28" fillId="0" borderId="30" xfId="2" applyNumberFormat="1" applyFont="1" applyBorder="1"/>
    <xf numFmtId="2" fontId="28" fillId="0" borderId="31" xfId="2" applyNumberFormat="1" applyFont="1" applyBorder="1" applyAlignment="1">
      <alignment horizontal="right" wrapText="1"/>
    </xf>
    <xf numFmtId="171" fontId="27" fillId="0" borderId="32" xfId="2" applyNumberFormat="1" applyFont="1" applyBorder="1" applyAlignment="1">
      <alignment horizontal="center" wrapText="1"/>
    </xf>
    <xf numFmtId="0" fontId="27" fillId="8" borderId="26" xfId="2" applyFont="1" applyFill="1" applyBorder="1"/>
    <xf numFmtId="170" fontId="27" fillId="8" borderId="26" xfId="2" applyNumberFormat="1" applyFont="1" applyFill="1" applyBorder="1"/>
    <xf numFmtId="172" fontId="27" fillId="8" borderId="26" xfId="2" applyNumberFormat="1" applyFont="1" applyFill="1" applyBorder="1" applyAlignment="1">
      <alignment horizontal="right" wrapText="1"/>
    </xf>
    <xf numFmtId="171" fontId="27" fillId="8" borderId="26" xfId="2" applyNumberFormat="1" applyFont="1" applyFill="1" applyBorder="1" applyAlignment="1">
      <alignment horizontal="center" wrapText="1"/>
    </xf>
    <xf numFmtId="171" fontId="26" fillId="8" borderId="26" xfId="2" applyNumberFormat="1" applyFont="1" applyFill="1" applyBorder="1" applyAlignment="1">
      <alignment horizontal="left" vertical="center" wrapText="1"/>
    </xf>
    <xf numFmtId="173" fontId="28" fillId="0" borderId="25" xfId="2" applyNumberFormat="1" applyFont="1" applyBorder="1" applyAlignment="1">
      <alignment horizontal="right" wrapText="1"/>
    </xf>
    <xf numFmtId="173" fontId="28" fillId="0" borderId="31" xfId="2" applyNumberFormat="1" applyFont="1" applyBorder="1" applyAlignment="1">
      <alignment horizontal="right" wrapText="1"/>
    </xf>
    <xf numFmtId="167" fontId="8" fillId="0" borderId="0" xfId="1" applyNumberFormat="1" applyFont="1" applyFill="1" applyBorder="1" applyAlignment="1">
      <alignment horizontal="left" vertical="top"/>
    </xf>
    <xf numFmtId="167" fontId="8" fillId="0" borderId="19" xfId="1" applyNumberFormat="1" applyFont="1" applyFill="1" applyBorder="1" applyAlignment="1">
      <alignment horizontal="left" vertical="top"/>
    </xf>
    <xf numFmtId="167" fontId="8" fillId="0" borderId="18" xfId="1" applyNumberFormat="1" applyFont="1" applyFill="1" applyBorder="1" applyAlignment="1">
      <alignment horizontal="left" vertical="top"/>
    </xf>
    <xf numFmtId="164" fontId="15" fillId="2" borderId="4" xfId="1" applyFont="1" applyFill="1" applyBorder="1" applyAlignment="1" applyProtection="1">
      <alignment horizontal="left" vertical="top" wrapText="1"/>
    </xf>
    <xf numFmtId="164" fontId="15" fillId="0" borderId="7" xfId="1" applyFont="1" applyFill="1" applyBorder="1" applyAlignment="1" applyProtection="1">
      <alignment horizontal="left" vertical="top" wrapText="1"/>
    </xf>
    <xf numFmtId="167" fontId="16" fillId="0" borderId="7" xfId="1" applyNumberFormat="1" applyFont="1" applyFill="1" applyBorder="1" applyAlignment="1" applyProtection="1">
      <alignment horizontal="left" vertical="top"/>
    </xf>
    <xf numFmtId="167" fontId="16" fillId="0" borderId="0" xfId="1" applyNumberFormat="1" applyFont="1" applyFill="1" applyBorder="1" applyAlignment="1" applyProtection="1">
      <alignment horizontal="left" vertical="top"/>
    </xf>
    <xf numFmtId="167" fontId="13" fillId="0" borderId="15" xfId="1" applyNumberFormat="1" applyFont="1" applyBorder="1" applyAlignment="1" applyProtection="1">
      <alignment horizontal="left" vertical="top"/>
    </xf>
    <xf numFmtId="167" fontId="8" fillId="0" borderId="7" xfId="1" applyNumberFormat="1" applyFont="1" applyFill="1" applyBorder="1" applyAlignment="1" applyProtection="1">
      <alignment horizontal="left" vertical="top"/>
    </xf>
    <xf numFmtId="167" fontId="8" fillId="0" borderId="0" xfId="1" applyNumberFormat="1" applyFont="1" applyFill="1" applyBorder="1" applyAlignment="1" applyProtection="1">
      <alignment horizontal="left" vertical="top"/>
    </xf>
    <xf numFmtId="164" fontId="10" fillId="0" borderId="0" xfId="1" applyFont="1" applyAlignment="1" applyProtection="1">
      <alignment horizontal="left" vertical="top"/>
    </xf>
    <xf numFmtId="4" fontId="24" fillId="0" borderId="1" xfId="0" applyNumberFormat="1" applyFont="1" applyBorder="1" applyAlignment="1">
      <alignment horizontal="left" vertical="top"/>
    </xf>
    <xf numFmtId="4" fontId="13" fillId="0" borderId="1" xfId="0" applyNumberFormat="1" applyFont="1" applyBorder="1" applyAlignment="1">
      <alignment horizontal="left" vertical="top" wrapText="1"/>
    </xf>
    <xf numFmtId="167" fontId="16" fillId="0" borderId="5" xfId="1" applyNumberFormat="1" applyFont="1" applyBorder="1" applyAlignment="1" applyProtection="1">
      <alignment horizontal="left" vertical="top"/>
    </xf>
    <xf numFmtId="167" fontId="16" fillId="0" borderId="1" xfId="1" applyNumberFormat="1" applyFont="1" applyBorder="1" applyAlignment="1" applyProtection="1">
      <alignment horizontal="left" vertical="top"/>
    </xf>
    <xf numFmtId="1" fontId="25" fillId="0" borderId="12" xfId="0" applyNumberFormat="1" applyFont="1" applyBorder="1" applyAlignment="1" applyProtection="1">
      <alignment horizontal="left"/>
      <protection locked="0"/>
    </xf>
    <xf numFmtId="174" fontId="17" fillId="0" borderId="0" xfId="0" applyNumberFormat="1" applyFont="1" applyAlignment="1">
      <alignment vertical="top"/>
    </xf>
    <xf numFmtId="164" fontId="29" fillId="11" borderId="33" xfId="3" applyFont="1" applyFill="1" applyBorder="1" applyAlignment="1" applyProtection="1">
      <alignment horizontal="center" vertical="top" wrapText="1"/>
      <protection locked="0"/>
    </xf>
    <xf numFmtId="164" fontId="29" fillId="11" borderId="33" xfId="3" applyFont="1" applyFill="1" applyBorder="1" applyAlignment="1" applyProtection="1">
      <alignment horizontal="left" vertical="top" wrapText="1"/>
      <protection locked="0"/>
    </xf>
    <xf numFmtId="164" fontId="29" fillId="11" borderId="32" xfId="3" applyFont="1" applyFill="1" applyBorder="1" applyAlignment="1" applyProtection="1">
      <alignment horizontal="center" vertical="top" wrapText="1"/>
      <protection locked="0"/>
    </xf>
    <xf numFmtId="4" fontId="15" fillId="12" borderId="2" xfId="1" applyNumberFormat="1" applyFont="1" applyFill="1" applyBorder="1" applyAlignment="1">
      <alignment horizontal="left" vertical="top" wrapText="1"/>
    </xf>
    <xf numFmtId="164" fontId="10" fillId="0" borderId="18" xfId="1" applyFont="1" applyFill="1" applyBorder="1" applyAlignment="1">
      <alignment horizontal="left" vertical="top" wrapText="1"/>
    </xf>
    <xf numFmtId="164" fontId="22" fillId="0" borderId="18" xfId="1" applyFont="1" applyBorder="1" applyAlignment="1">
      <alignment horizontal="left" vertical="top"/>
    </xf>
    <xf numFmtId="164" fontId="23" fillId="0" borderId="18" xfId="1" applyFont="1" applyBorder="1" applyAlignment="1">
      <alignment horizontal="left" vertical="top"/>
    </xf>
    <xf numFmtId="0" fontId="0" fillId="0" borderId="18" xfId="0" applyBorder="1"/>
    <xf numFmtId="164" fontId="10" fillId="0" borderId="18" xfId="1" applyFont="1" applyBorder="1" applyAlignment="1">
      <alignment horizontal="left" vertical="top"/>
    </xf>
    <xf numFmtId="164" fontId="29" fillId="11" borderId="34" xfId="3" applyFont="1" applyFill="1" applyBorder="1" applyAlignment="1" applyProtection="1">
      <alignment horizontal="center" vertical="top" wrapText="1"/>
      <protection locked="0"/>
    </xf>
    <xf numFmtId="164" fontId="10" fillId="0" borderId="12" xfId="1" applyFont="1" applyFill="1" applyBorder="1" applyAlignment="1">
      <alignment horizontal="left" vertical="top" wrapText="1"/>
    </xf>
    <xf numFmtId="164" fontId="22" fillId="0" borderId="12" xfId="1" applyFont="1" applyBorder="1" applyAlignment="1">
      <alignment horizontal="left" vertical="top"/>
    </xf>
    <xf numFmtId="164" fontId="23" fillId="0" borderId="12" xfId="1" applyFont="1" applyBorder="1" applyAlignment="1">
      <alignment horizontal="left" vertical="top"/>
    </xf>
    <xf numFmtId="0" fontId="0" fillId="0" borderId="12" xfId="0" applyBorder="1"/>
    <xf numFmtId="164" fontId="10" fillId="0" borderId="12" xfId="1" applyFont="1" applyBorder="1" applyAlignment="1">
      <alignment horizontal="left" vertical="top"/>
    </xf>
    <xf numFmtId="164" fontId="29" fillId="11" borderId="35" xfId="3" applyFont="1" applyFill="1" applyBorder="1" applyAlignment="1" applyProtection="1">
      <alignment horizontal="center" vertical="top" wrapText="1"/>
      <protection locked="0"/>
    </xf>
    <xf numFmtId="164" fontId="29" fillId="11" borderId="31" xfId="3" applyFont="1" applyFill="1" applyBorder="1" applyAlignment="1" applyProtection="1">
      <alignment horizontal="center" vertical="top" wrapText="1"/>
      <protection locked="0"/>
    </xf>
    <xf numFmtId="167" fontId="13" fillId="0" borderId="25" xfId="1" applyNumberFormat="1" applyFont="1" applyFill="1" applyBorder="1" applyAlignment="1" applyProtection="1">
      <alignment horizontal="left" vertical="top"/>
    </xf>
    <xf numFmtId="167" fontId="13" fillId="0" borderId="25" xfId="1" applyNumberFormat="1" applyFont="1" applyFill="1" applyBorder="1" applyAlignment="1">
      <alignment horizontal="left" vertical="top"/>
    </xf>
    <xf numFmtId="164" fontId="10" fillId="0" borderId="36" xfId="1" applyFont="1" applyBorder="1" applyAlignment="1">
      <alignment horizontal="left" vertical="top"/>
    </xf>
    <xf numFmtId="164" fontId="10" fillId="0" borderId="11" xfId="1" applyFont="1" applyBorder="1" applyAlignment="1">
      <alignment horizontal="left" vertical="top"/>
    </xf>
    <xf numFmtId="167" fontId="13" fillId="0" borderId="37" xfId="1" applyNumberFormat="1" applyFont="1" applyBorder="1" applyAlignment="1">
      <alignment horizontal="left" vertical="top"/>
    </xf>
    <xf numFmtId="1" fontId="8" fillId="2" borderId="38" xfId="1" applyNumberFormat="1" applyFont="1" applyFill="1" applyBorder="1" applyAlignment="1">
      <alignment horizontal="left" vertical="top" wrapText="1"/>
    </xf>
    <xf numFmtId="1" fontId="8" fillId="2" borderId="21" xfId="1" applyNumberFormat="1" applyFont="1" applyFill="1" applyBorder="1" applyAlignment="1">
      <alignment horizontal="left" vertical="top" wrapText="1"/>
    </xf>
    <xf numFmtId="1" fontId="8" fillId="2" borderId="39" xfId="1" applyNumberFormat="1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right" vertical="top" wrapText="1"/>
    </xf>
    <xf numFmtId="0" fontId="10" fillId="2" borderId="19" xfId="0" applyFont="1" applyFill="1" applyBorder="1" applyAlignment="1">
      <alignment horizontal="right" vertical="top" wrapText="1"/>
    </xf>
    <xf numFmtId="1" fontId="8" fillId="2" borderId="40" xfId="1" applyNumberFormat="1" applyFont="1" applyFill="1" applyBorder="1" applyAlignment="1">
      <alignment horizontal="left" vertical="top" wrapText="1"/>
    </xf>
    <xf numFmtId="1" fontId="8" fillId="2" borderId="41" xfId="1" applyNumberFormat="1" applyFont="1" applyFill="1" applyBorder="1" applyAlignment="1">
      <alignment horizontal="left" vertical="top" wrapText="1"/>
    </xf>
    <xf numFmtId="1" fontId="8" fillId="2" borderId="42" xfId="1" applyNumberFormat="1" applyFont="1" applyFill="1" applyBorder="1" applyAlignment="1">
      <alignment horizontal="left" vertical="top" wrapText="1"/>
    </xf>
    <xf numFmtId="164" fontId="11" fillId="10" borderId="22" xfId="1" applyFont="1" applyFill="1" applyBorder="1" applyAlignment="1">
      <alignment horizontal="center" vertical="top"/>
    </xf>
    <xf numFmtId="164" fontId="11" fillId="10" borderId="23" xfId="1" applyFont="1" applyFill="1" applyBorder="1" applyAlignment="1">
      <alignment horizontal="center" vertical="top"/>
    </xf>
    <xf numFmtId="0" fontId="0" fillId="10" borderId="23" xfId="0" applyFill="1" applyBorder="1" applyAlignment="1">
      <alignment horizontal="center" vertical="top"/>
    </xf>
    <xf numFmtId="0" fontId="0" fillId="10" borderId="24" xfId="0" applyFill="1" applyBorder="1" applyAlignment="1">
      <alignment horizontal="center" vertical="top"/>
    </xf>
    <xf numFmtId="164" fontId="11" fillId="4" borderId="22" xfId="1" applyFont="1" applyFill="1" applyBorder="1" applyAlignment="1">
      <alignment horizontal="center" vertical="top"/>
    </xf>
    <xf numFmtId="164" fontId="11" fillId="4" borderId="23" xfId="1" applyFont="1" applyFill="1" applyBorder="1" applyAlignment="1">
      <alignment horizontal="center" vertical="top"/>
    </xf>
    <xf numFmtId="164" fontId="11" fillId="4" borderId="24" xfId="1" applyFont="1" applyFill="1" applyBorder="1" applyAlignment="1">
      <alignment horizontal="center" vertical="top"/>
    </xf>
    <xf numFmtId="164" fontId="11" fillId="5" borderId="22" xfId="1" applyFont="1" applyFill="1" applyBorder="1" applyAlignment="1">
      <alignment horizontal="center" vertical="top"/>
    </xf>
    <xf numFmtId="164" fontId="11" fillId="5" borderId="23" xfId="1" applyFont="1" applyFill="1" applyBorder="1" applyAlignment="1">
      <alignment horizontal="center" vertical="top"/>
    </xf>
    <xf numFmtId="164" fontId="11" fillId="5" borderId="24" xfId="1" applyFont="1" applyFill="1" applyBorder="1" applyAlignment="1">
      <alignment horizontal="center" vertical="top"/>
    </xf>
    <xf numFmtId="164" fontId="11" fillId="6" borderId="22" xfId="1" applyFont="1" applyFill="1" applyBorder="1" applyAlignment="1">
      <alignment horizontal="center" vertical="top"/>
    </xf>
    <xf numFmtId="164" fontId="11" fillId="6" borderId="23" xfId="1" applyFont="1" applyFill="1" applyBorder="1" applyAlignment="1">
      <alignment horizontal="center" vertical="top"/>
    </xf>
    <xf numFmtId="164" fontId="11" fillId="6" borderId="24" xfId="1" applyFont="1" applyFill="1" applyBorder="1" applyAlignment="1">
      <alignment horizontal="center" vertical="top"/>
    </xf>
    <xf numFmtId="164" fontId="11" fillId="7" borderId="22" xfId="1" applyFont="1" applyFill="1" applyBorder="1" applyAlignment="1">
      <alignment horizontal="center" vertical="top"/>
    </xf>
    <xf numFmtId="164" fontId="11" fillId="7" borderId="23" xfId="1" applyFont="1" applyFill="1" applyBorder="1" applyAlignment="1">
      <alignment horizontal="center" vertical="top"/>
    </xf>
    <xf numFmtId="164" fontId="11" fillId="7" borderId="24" xfId="1" applyFont="1" applyFill="1" applyBorder="1" applyAlignment="1">
      <alignment horizontal="center" vertical="top"/>
    </xf>
    <xf numFmtId="169" fontId="17" fillId="0" borderId="0" xfId="0" applyNumberFormat="1" applyFont="1" applyAlignment="1">
      <alignment horizontal="left" vertical="top" wrapText="1"/>
    </xf>
  </cellXfs>
  <cellStyles count="8">
    <cellStyle name="Comma 2" xfId="3" xr:uid="{FCBDFEA6-DE02-4D42-B706-5E4A6E41131E}"/>
    <cellStyle name="Komma" xfId="1" builtinId="3"/>
    <cellStyle name="Komma 2" xfId="5" xr:uid="{2D4A5ECC-3FBF-4E5A-89C9-8A7878B59E26}"/>
    <cellStyle name="Komma 3" xfId="7" xr:uid="{7262AB5F-0EAD-42C5-A253-D071323ADD66}"/>
    <cellStyle name="Normal 2" xfId="2" xr:uid="{712C55CE-46FB-4EEB-BFF0-B56D21BA16C8}"/>
    <cellStyle name="Standaard" xfId="0" builtinId="0"/>
    <cellStyle name="Standaard 2" xfId="4" xr:uid="{407A7D58-DEAD-483A-8DEB-65C39320D1AA}"/>
    <cellStyle name="Standaard 3" xfId="6" xr:uid="{AF81A3E2-43F8-464A-804B-AB6A87F076A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B9" sqref="B9"/>
    </sheetView>
  </sheetViews>
  <sheetFormatPr defaultColWidth="9.33203125" defaultRowHeight="10.199999999999999"/>
  <cols>
    <col min="1" max="1" width="26.77734375" style="19" customWidth="1"/>
    <col min="2" max="2" width="13.6640625" style="18" customWidth="1"/>
    <col min="3" max="107" width="13.6640625" style="19" customWidth="1"/>
    <col min="108" max="16384" width="9.33203125" style="19"/>
  </cols>
  <sheetData>
    <row r="1" spans="1:5">
      <c r="A1" s="17"/>
    </row>
    <row r="2" spans="1:5">
      <c r="A2" s="17"/>
    </row>
    <row r="3" spans="1:5" ht="13.2">
      <c r="A3" s="20" t="s">
        <v>0</v>
      </c>
      <c r="B3" s="21"/>
    </row>
    <row r="4" spans="1:5" ht="13.2">
      <c r="A4" s="22" t="s">
        <v>1</v>
      </c>
      <c r="B4" s="23" t="s">
        <v>2</v>
      </c>
    </row>
    <row r="5" spans="1:5" ht="13.2">
      <c r="A5" s="24" t="s">
        <v>3</v>
      </c>
      <c r="B5" s="25">
        <v>138.1</v>
      </c>
    </row>
    <row r="6" spans="1:5" ht="13.2">
      <c r="A6" s="24" t="s">
        <v>4</v>
      </c>
      <c r="B6" s="25">
        <v>138.1</v>
      </c>
    </row>
    <row r="7" spans="1:5" ht="13.2">
      <c r="A7" s="24" t="s">
        <v>5</v>
      </c>
      <c r="B7" s="25">
        <v>133.4</v>
      </c>
    </row>
    <row r="8" spans="1:5" ht="13.2">
      <c r="A8" s="26" t="s">
        <v>6</v>
      </c>
      <c r="B8" s="27">
        <v>133.4</v>
      </c>
    </row>
    <row r="9" spans="1:5">
      <c r="A9" s="17"/>
    </row>
    <row r="11" spans="1:5" ht="13.2">
      <c r="A11" s="20" t="s">
        <v>7</v>
      </c>
      <c r="B11" s="21"/>
    </row>
    <row r="12" spans="1:5" ht="13.2">
      <c r="A12" s="22" t="s">
        <v>1</v>
      </c>
      <c r="B12" s="23" t="s">
        <v>8</v>
      </c>
      <c r="D12" s="19" t="s">
        <v>9</v>
      </c>
      <c r="E12" s="19" t="s">
        <v>9</v>
      </c>
    </row>
    <row r="13" spans="1:5" ht="13.2">
      <c r="A13" s="24" t="s">
        <v>10</v>
      </c>
      <c r="B13" s="28">
        <f>Polisblad!H12</f>
        <v>0.59935000000000005</v>
      </c>
      <c r="C13" s="19" t="s">
        <v>299</v>
      </c>
    </row>
    <row r="14" spans="1:5" ht="13.2">
      <c r="A14" s="24" t="s">
        <v>11</v>
      </c>
      <c r="B14" s="28">
        <f>Polisblad!H12</f>
        <v>0.59935000000000005</v>
      </c>
    </row>
    <row r="15" spans="1:5" ht="13.2">
      <c r="A15" s="26"/>
      <c r="B15" s="29"/>
    </row>
    <row r="17" spans="1:2">
      <c r="B17" s="30"/>
    </row>
    <row r="19" spans="1:2">
      <c r="A19" s="19" t="s">
        <v>12</v>
      </c>
      <c r="B19" s="18">
        <v>-3</v>
      </c>
    </row>
  </sheetData>
  <sheetProtection algorithmName="SHA-512" hashValue="vfxtJET0OmcqMl5hpWCwIKijDuvc0S9H40LHoixXXSsNwSVWdZ9qHpvNMLdQmlE2HJVa0e1xWggYFrQh77Jf+g==" saltValue="Z6MFXl1FPU3WIkewlFPlRQ==" spinCount="100000" sheet="1" objects="1" scenarios="1"/>
  <phoneticPr fontId="0" type="noConversion"/>
  <printOptions gridLines="1" gridLinesSet="0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Normal="100" workbookViewId="0">
      <selection activeCell="A30" sqref="A30:XFD30"/>
    </sheetView>
  </sheetViews>
  <sheetFormatPr defaultColWidth="28" defaultRowHeight="13.2"/>
  <cols>
    <col min="1" max="1" width="33" style="31" customWidth="1"/>
    <col min="2" max="2" width="28" style="48" customWidth="1"/>
    <col min="3" max="3" width="12.44140625" style="32" customWidth="1"/>
    <col min="4" max="5" width="28" style="48" customWidth="1"/>
    <col min="6" max="6" width="69" style="31" bestFit="1" customWidth="1"/>
    <col min="7" max="7" width="29.44140625" style="31" customWidth="1"/>
    <col min="8" max="16384" width="28" style="31"/>
  </cols>
  <sheetData>
    <row r="1" spans="1:9" ht="15.6">
      <c r="A1" s="36" t="s">
        <v>318</v>
      </c>
    </row>
    <row r="2" spans="1:9">
      <c r="A2" s="37" t="str">
        <f>'Bestand dd 31 december 2026'!A2</f>
        <v>behorende bij polis nr. B0100092116 ten name van:</v>
      </c>
    </row>
    <row r="3" spans="1:9" ht="23.4" thickBot="1">
      <c r="A3" s="38" t="str">
        <f>'Bestand dd 31 december 2026'!A3</f>
        <v>Gemeente Vlissingen</v>
      </c>
    </row>
    <row r="4" spans="1:9" ht="13.8" thickBot="1">
      <c r="F4" s="85" t="s">
        <v>289</v>
      </c>
      <c r="G4" s="86" t="s">
        <v>290</v>
      </c>
      <c r="H4" s="85" t="s">
        <v>291</v>
      </c>
      <c r="I4" s="103" t="s">
        <v>292</v>
      </c>
    </row>
    <row r="5" spans="1:9">
      <c r="A5" s="47" t="s">
        <v>13</v>
      </c>
      <c r="F5" s="87"/>
      <c r="G5" s="88"/>
      <c r="H5" s="89"/>
      <c r="I5" s="90"/>
    </row>
    <row r="6" spans="1:9">
      <c r="A6" s="31" t="s">
        <v>14</v>
      </c>
      <c r="B6" s="48" t="e">
        <f>'Bestand dd 31 december 2026'!#REF!</f>
        <v>#REF!</v>
      </c>
      <c r="C6" s="32">
        <f>premieGM</f>
        <v>0.59935000000000005</v>
      </c>
      <c r="D6" s="48" t="e">
        <f>ROUND(B6*C6/1000,2)</f>
        <v>#REF!</v>
      </c>
      <c r="F6" s="91" t="s">
        <v>293</v>
      </c>
      <c r="G6" s="92">
        <v>0.25</v>
      </c>
      <c r="H6" s="104">
        <v>0.65</v>
      </c>
      <c r="I6" s="93" t="e">
        <f>ROUND($B$21*G6*H6/1000,2)</f>
        <v>#REF!</v>
      </c>
    </row>
    <row r="7" spans="1:9">
      <c r="A7" s="31" t="s">
        <v>15</v>
      </c>
      <c r="B7" s="48" t="e">
        <f>'Bestand dd 31 december 2026'!#REF!</f>
        <v>#REF!</v>
      </c>
      <c r="C7" s="32">
        <f>premieGM</f>
        <v>0.59935000000000005</v>
      </c>
      <c r="D7" s="48" t="e">
        <f>ROUND(B7*C7/1000,2)</f>
        <v>#REF!</v>
      </c>
      <c r="F7" s="94" t="s">
        <v>294</v>
      </c>
      <c r="G7" s="92">
        <v>0.25</v>
      </c>
      <c r="H7" s="104">
        <v>0.58499999999999996</v>
      </c>
      <c r="I7" s="93" t="e">
        <f>ROUND($B$21*G7*H7/1000,2)</f>
        <v>#REF!</v>
      </c>
    </row>
    <row r="8" spans="1:9">
      <c r="F8" s="95" t="s">
        <v>296</v>
      </c>
      <c r="G8" s="92">
        <v>0.2</v>
      </c>
      <c r="H8" s="104">
        <v>0.60499999999999998</v>
      </c>
      <c r="I8" s="93" t="e">
        <f>ROUND($B$21*G8*H8/1000,2)</f>
        <v>#REF!</v>
      </c>
    </row>
    <row r="9" spans="1:9">
      <c r="A9" s="47" t="s">
        <v>16</v>
      </c>
      <c r="F9" s="91" t="s">
        <v>297</v>
      </c>
      <c r="G9" s="92">
        <v>0.2</v>
      </c>
      <c r="H9" s="104">
        <v>0.55800000000000005</v>
      </c>
      <c r="I9" s="93" t="e">
        <f>ROUND($B$21*G9*H9/1000,2)</f>
        <v>#REF!</v>
      </c>
    </row>
    <row r="10" spans="1:9">
      <c r="A10" s="31" t="s">
        <v>17</v>
      </c>
      <c r="B10" s="48" t="e">
        <f>'Bestand dd 31 december 2026'!#REF!</f>
        <v>#REF!</v>
      </c>
      <c r="C10" s="32">
        <f>premieOW</f>
        <v>0.59935000000000005</v>
      </c>
      <c r="D10" s="48" t="e">
        <f>ROUND(B10*C10/1000,2)</f>
        <v>#REF!</v>
      </c>
      <c r="F10" s="94" t="s">
        <v>295</v>
      </c>
      <c r="G10" s="96">
        <v>0.1</v>
      </c>
      <c r="H10" s="105">
        <v>0.57999999999999996</v>
      </c>
      <c r="I10" s="93" t="e">
        <f>ROUND($B$21*G10*H10/1000,2)</f>
        <v>#REF!</v>
      </c>
    </row>
    <row r="11" spans="1:9" ht="13.8" thickBot="1">
      <c r="A11" s="31" t="s">
        <v>18</v>
      </c>
      <c r="B11" s="48" t="e">
        <f>'Bestand dd 31 december 2026'!#REF!</f>
        <v>#REF!</v>
      </c>
      <c r="C11" s="32">
        <f>premieOW</f>
        <v>0.59935000000000005</v>
      </c>
      <c r="D11" s="48" t="e">
        <f>ROUND(B11*C11/1000,2)</f>
        <v>#REF!</v>
      </c>
      <c r="F11" s="94"/>
      <c r="G11" s="96"/>
      <c r="H11" s="97"/>
      <c r="I11" s="98"/>
    </row>
    <row r="12" spans="1:9" ht="13.8" thickBot="1">
      <c r="F12" s="99" t="s">
        <v>33</v>
      </c>
      <c r="G12" s="100">
        <f>SUM(G6:G10)</f>
        <v>0.99999999999999989</v>
      </c>
      <c r="H12" s="101">
        <f>SUMPRODUCT(H6:H10,G6:G10)</f>
        <v>0.59935000000000005</v>
      </c>
      <c r="I12" s="102" t="e">
        <f>SUM(I6:I10)</f>
        <v>#REF!</v>
      </c>
    </row>
    <row r="13" spans="1:9">
      <c r="A13" s="47" t="s">
        <v>19</v>
      </c>
    </row>
    <row r="14" spans="1:9">
      <c r="A14" s="31" t="s">
        <v>20</v>
      </c>
      <c r="B14" s="48" t="e">
        <f>'Bestand dd 31 december 2026'!#REF!</f>
        <v>#REF!</v>
      </c>
      <c r="C14" s="32">
        <f>premieOW</f>
        <v>0.59935000000000005</v>
      </c>
      <c r="D14" s="48" t="e">
        <f>ROUND(B14*C14/1000,2)</f>
        <v>#REF!</v>
      </c>
    </row>
    <row r="15" spans="1:9">
      <c r="A15" s="31" t="s">
        <v>21</v>
      </c>
      <c r="B15" s="48" t="e">
        <f>'Bestand dd 31 december 2026'!#REF!</f>
        <v>#REF!</v>
      </c>
      <c r="C15" s="32">
        <f>premieOW</f>
        <v>0.59935000000000005</v>
      </c>
      <c r="D15" s="48" t="e">
        <f>ROUND(B15*C15/1000,2)</f>
        <v>#REF!</v>
      </c>
    </row>
    <row r="17" spans="1:6">
      <c r="A17" s="47" t="s">
        <v>286</v>
      </c>
    </row>
    <row r="18" spans="1:6">
      <c r="A18" s="31" t="s">
        <v>287</v>
      </c>
      <c r="B18" s="48" t="e">
        <f>'Bestand dd 31 december 2026'!#REF!</f>
        <v>#REF!</v>
      </c>
      <c r="C18" s="32">
        <f>premieGM</f>
        <v>0.59935000000000005</v>
      </c>
      <c r="D18" s="48" t="e">
        <f>ROUND(B18*C18/1000,2)</f>
        <v>#REF!</v>
      </c>
    </row>
    <row r="20" spans="1:6">
      <c r="F20" s="122"/>
    </row>
    <row r="21" spans="1:6" ht="13.8" thickBot="1">
      <c r="B21" s="49" t="e">
        <f>SUM(B6:B20)</f>
        <v>#REF!</v>
      </c>
      <c r="D21" s="49" t="e">
        <f>SUM(D6:D20)</f>
        <v>#REF!</v>
      </c>
    </row>
    <row r="22" spans="1:6" ht="52.5" customHeight="1" thickTop="1">
      <c r="D22" s="169" t="s">
        <v>298</v>
      </c>
      <c r="E22" s="169"/>
    </row>
    <row r="26" spans="1:6">
      <c r="A26" s="31" t="s">
        <v>311</v>
      </c>
      <c r="B26" s="48">
        <f>'Bestand dd 31 december 2026'!O171</f>
        <v>286012160</v>
      </c>
    </row>
    <row r="27" spans="1:6">
      <c r="A27" s="31" t="s">
        <v>319</v>
      </c>
      <c r="B27" s="48">
        <f>cad</f>
        <v>1212000</v>
      </c>
    </row>
    <row r="28" spans="1:6">
      <c r="A28" s="31" t="s">
        <v>9</v>
      </c>
      <c r="B28" s="69">
        <f>SUM(B26:B27)</f>
        <v>287224160</v>
      </c>
    </row>
    <row r="29" spans="1:6">
      <c r="A29" s="31" t="s">
        <v>320</v>
      </c>
      <c r="B29" s="48" t="e">
        <f>index</f>
        <v>#REF!</v>
      </c>
    </row>
    <row r="30" spans="1:6" ht="13.8" thickBot="1">
      <c r="A30" s="31" t="s">
        <v>321</v>
      </c>
      <c r="B30" s="49" t="e">
        <f>SUM(B28:B29)</f>
        <v>#REF!</v>
      </c>
    </row>
    <row r="31" spans="1:6" ht="13.8" thickTop="1"/>
    <row r="34" spans="1:4" hidden="1">
      <c r="A34" s="47" t="s">
        <v>22</v>
      </c>
      <c r="D34" s="83" t="s">
        <v>9</v>
      </c>
    </row>
    <row r="35" spans="1:4" hidden="1">
      <c r="A35" s="31" t="s">
        <v>23</v>
      </c>
      <c r="D35" s="48">
        <v>0</v>
      </c>
    </row>
    <row r="36" spans="1:4" hidden="1">
      <c r="A36" s="31" t="s">
        <v>24</v>
      </c>
    </row>
    <row r="37" spans="1:4" hidden="1">
      <c r="A37" s="31" t="s">
        <v>25</v>
      </c>
      <c r="D37" s="48">
        <v>0</v>
      </c>
    </row>
    <row r="38" spans="1:4" ht="13.8" hidden="1" thickBot="1">
      <c r="A38" s="31" t="s">
        <v>26</v>
      </c>
      <c r="D38" s="49">
        <f>SUM(D35:D37)</f>
        <v>0</v>
      </c>
    </row>
    <row r="39" spans="1:4" hidden="1"/>
  </sheetData>
  <sheetProtection algorithmName="SHA-512" hashValue="Iwv5E1guzXMLzfaTP+a2Dr9UYMlD8oB0TgDONi8rRCjMxV/4KUo4DRDfjwv0gbrPtWcvsxjwn2aKl4rmYNyeQw==" saltValue="xNK5eYUz9N/JXH+qX/qygQ==" spinCount="100000" sheet="1" objects="1" scenarios="1"/>
  <mergeCells count="1">
    <mergeCell ref="D22:E22"/>
  </mergeCells>
  <phoneticPr fontId="0" type="noConversion"/>
  <printOptions horizontalCentered="1" gridLines="1"/>
  <pageMargins left="0.23622047244094491" right="0.23622047244094491" top="0.94488188976377963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U172"/>
  <sheetViews>
    <sheetView tabSelected="1" topLeftCell="F1" zoomScaleNormal="100" workbookViewId="0">
      <pane ySplit="5" topLeftCell="A6" activePane="bottomLeft" state="frozen"/>
      <selection pane="bottomLeft" activeCell="D199" sqref="D199"/>
    </sheetView>
  </sheetViews>
  <sheetFormatPr defaultColWidth="9.33203125" defaultRowHeight="13.2"/>
  <cols>
    <col min="1" max="1" width="49.33203125" style="2" customWidth="1"/>
    <col min="2" max="2" width="11.109375" style="2" customWidth="1"/>
    <col min="3" max="3" width="23" style="8" customWidth="1"/>
    <col min="4" max="7" width="35.44140625" style="8" customWidth="1"/>
    <col min="8" max="10" width="21.44140625" style="1" customWidth="1"/>
    <col min="11" max="11" width="21.44140625" style="116" customWidth="1"/>
    <col min="12" max="24" width="21.44140625" style="1" hidden="1" customWidth="1"/>
    <col min="25" max="25" width="13.77734375" style="1" customWidth="1"/>
    <col min="26" max="26" width="13.44140625" style="1" customWidth="1"/>
    <col min="27" max="27" width="13.33203125" style="1" customWidth="1"/>
    <col min="28" max="28" width="13.77734375" style="1" customWidth="1"/>
    <col min="29" max="29" width="18.6640625" style="1" customWidth="1"/>
    <col min="30" max="30" width="15" style="1" customWidth="1"/>
    <col min="31" max="31" width="13.77734375" style="1" customWidth="1"/>
    <col min="32" max="32" width="14.6640625" style="1" customWidth="1"/>
    <col min="33" max="33" width="11.77734375" style="1" customWidth="1"/>
    <col min="34" max="229" width="9.33203125" style="1"/>
    <col min="230" max="16384" width="9.33203125" style="2"/>
  </cols>
  <sheetData>
    <row r="1" spans="1:229" ht="15.6">
      <c r="A1" s="70" t="s">
        <v>324</v>
      </c>
      <c r="B1" s="71"/>
      <c r="C1" s="72"/>
      <c r="D1" s="73"/>
      <c r="E1" s="145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7"/>
    </row>
    <row r="2" spans="1:229">
      <c r="A2" s="74" t="s">
        <v>41</v>
      </c>
      <c r="B2" s="75"/>
      <c r="C2" s="76"/>
      <c r="D2" s="77"/>
      <c r="E2" s="148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149"/>
    </row>
    <row r="3" spans="1:229" ht="23.4" thickBot="1">
      <c r="A3" s="78" t="s">
        <v>42</v>
      </c>
      <c r="B3" s="75"/>
      <c r="C3" s="76"/>
      <c r="D3" s="73"/>
      <c r="E3" s="150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2"/>
    </row>
    <row r="4" spans="1:229" ht="16.2" thickBot="1">
      <c r="A4" s="79"/>
      <c r="B4" s="80"/>
      <c r="C4" s="81"/>
      <c r="D4" s="82"/>
      <c r="E4" s="82"/>
      <c r="F4" s="82"/>
      <c r="G4" s="82"/>
      <c r="H4" s="160" t="s">
        <v>325</v>
      </c>
      <c r="I4" s="161"/>
      <c r="J4" s="161"/>
      <c r="K4" s="162"/>
      <c r="L4" s="163" t="s">
        <v>321</v>
      </c>
      <c r="M4" s="164"/>
      <c r="N4" s="164"/>
      <c r="O4" s="165"/>
      <c r="P4" s="166" t="s">
        <v>322</v>
      </c>
      <c r="Q4" s="167"/>
      <c r="R4" s="167"/>
      <c r="S4" s="168"/>
      <c r="T4" s="157" t="s">
        <v>323</v>
      </c>
      <c r="U4" s="158"/>
      <c r="V4" s="158"/>
      <c r="W4" s="158"/>
      <c r="X4" s="159"/>
      <c r="Y4" s="153" t="s">
        <v>326</v>
      </c>
      <c r="Z4" s="154"/>
      <c r="AA4" s="154"/>
      <c r="AB4" s="154"/>
      <c r="AC4" s="155"/>
      <c r="AD4" s="155"/>
      <c r="AE4" s="155"/>
      <c r="AF4" s="155"/>
      <c r="AG4" s="156"/>
    </row>
    <row r="5" spans="1:229" s="8" customFormat="1" ht="45.6">
      <c r="A5" s="3" t="s">
        <v>27</v>
      </c>
      <c r="B5" s="3" t="s">
        <v>28</v>
      </c>
      <c r="C5" s="3" t="s">
        <v>29</v>
      </c>
      <c r="D5" s="3" t="s">
        <v>30</v>
      </c>
      <c r="E5" s="126" t="s">
        <v>340</v>
      </c>
      <c r="F5" s="126" t="s">
        <v>342</v>
      </c>
      <c r="G5" s="126" t="s">
        <v>341</v>
      </c>
      <c r="H5" s="4" t="s">
        <v>31</v>
      </c>
      <c r="I5" s="5" t="s">
        <v>32</v>
      </c>
      <c r="J5" s="5" t="s">
        <v>285</v>
      </c>
      <c r="K5" s="109" t="s">
        <v>33</v>
      </c>
      <c r="L5" s="4" t="s">
        <v>31</v>
      </c>
      <c r="M5" s="5" t="s">
        <v>32</v>
      </c>
      <c r="N5" s="5" t="s">
        <v>258</v>
      </c>
      <c r="O5" s="6" t="s">
        <v>33</v>
      </c>
      <c r="P5" s="4" t="s">
        <v>31</v>
      </c>
      <c r="Q5" s="5" t="s">
        <v>32</v>
      </c>
      <c r="R5" s="5" t="s">
        <v>258</v>
      </c>
      <c r="S5" s="6" t="s">
        <v>33</v>
      </c>
      <c r="T5" s="4" t="s">
        <v>31</v>
      </c>
      <c r="U5" s="5" t="s">
        <v>32</v>
      </c>
      <c r="V5" s="5" t="s">
        <v>258</v>
      </c>
      <c r="W5" s="33" t="s">
        <v>33</v>
      </c>
      <c r="X5" s="6" t="s">
        <v>34</v>
      </c>
      <c r="Y5" s="123" t="s">
        <v>327</v>
      </c>
      <c r="Z5" s="132" t="s">
        <v>328</v>
      </c>
      <c r="AA5" s="123" t="s">
        <v>329</v>
      </c>
      <c r="AB5" s="132" t="s">
        <v>330</v>
      </c>
      <c r="AC5" s="124" t="s">
        <v>331</v>
      </c>
      <c r="AD5" s="139" t="s">
        <v>332</v>
      </c>
      <c r="AE5" s="138" t="s">
        <v>335</v>
      </c>
      <c r="AF5" s="125" t="s">
        <v>333</v>
      </c>
      <c r="AG5" s="125" t="s">
        <v>334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</row>
    <row r="6" spans="1:229" s="8" customFormat="1">
      <c r="A6" s="66" t="s">
        <v>13</v>
      </c>
      <c r="B6" s="66"/>
      <c r="C6" s="66"/>
      <c r="D6" s="66"/>
      <c r="E6" s="66"/>
      <c r="F6" s="66"/>
      <c r="G6" s="66"/>
      <c r="H6" s="67"/>
      <c r="I6" s="68"/>
      <c r="J6" s="68"/>
      <c r="K6" s="110"/>
      <c r="L6" s="39"/>
      <c r="M6" s="40"/>
      <c r="N6" s="40"/>
      <c r="O6" s="41"/>
      <c r="P6" s="39"/>
      <c r="Q6" s="40"/>
      <c r="R6" s="40"/>
      <c r="S6" s="41"/>
      <c r="T6" s="39"/>
      <c r="U6" s="40"/>
      <c r="V6" s="40"/>
      <c r="W6" s="42"/>
      <c r="X6" s="41"/>
      <c r="Y6" s="127"/>
      <c r="Z6" s="133"/>
      <c r="AA6" s="133"/>
      <c r="AB6" s="133"/>
      <c r="AC6" s="133"/>
      <c r="AD6" s="133"/>
      <c r="AE6" s="133"/>
      <c r="AF6" s="133"/>
      <c r="AG6" s="127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</row>
    <row r="7" spans="1:229" s="52" customFormat="1">
      <c r="A7" s="58" t="s">
        <v>196</v>
      </c>
      <c r="B7" s="58" t="s">
        <v>158</v>
      </c>
      <c r="C7" s="59" t="s">
        <v>153</v>
      </c>
      <c r="D7" s="59" t="s">
        <v>98</v>
      </c>
      <c r="E7" s="59"/>
      <c r="F7" s="59"/>
      <c r="G7" s="59"/>
      <c r="H7" s="63">
        <v>1833000</v>
      </c>
      <c r="I7" s="64">
        <v>0</v>
      </c>
      <c r="J7" s="64">
        <v>0</v>
      </c>
      <c r="K7" s="111">
        <f>SUM(H7:J7)</f>
        <v>1833000</v>
      </c>
      <c r="L7" s="63">
        <v>1833000</v>
      </c>
      <c r="M7" s="64">
        <v>0</v>
      </c>
      <c r="N7" s="64">
        <v>0</v>
      </c>
      <c r="O7" s="53">
        <f>SUM(L7:N7)</f>
        <v>1833000</v>
      </c>
      <c r="P7" s="11" t="e">
        <f>#REF!-H7</f>
        <v>#REF!</v>
      </c>
      <c r="Q7" s="12" t="e">
        <f>#REF!-I7</f>
        <v>#REF!</v>
      </c>
      <c r="R7" s="12" t="e">
        <f>#REF!-J7</f>
        <v>#REF!</v>
      </c>
      <c r="S7" s="53" t="e">
        <f>SUM(P7:R7)</f>
        <v>#REF!</v>
      </c>
      <c r="T7" s="11">
        <f>H7-L7</f>
        <v>0</v>
      </c>
      <c r="U7" s="12">
        <f>I7-M7</f>
        <v>0</v>
      </c>
      <c r="V7" s="12">
        <f>J7-N7</f>
        <v>0</v>
      </c>
      <c r="W7" s="54">
        <f>SUM(T7:V7)</f>
        <v>0</v>
      </c>
      <c r="X7" s="53">
        <f>ROUND(W7*premieGM,2)</f>
        <v>0</v>
      </c>
      <c r="Y7" s="128" t="s">
        <v>346</v>
      </c>
      <c r="Z7" s="134" t="s">
        <v>346</v>
      </c>
      <c r="AA7" s="134" t="s">
        <v>346</v>
      </c>
      <c r="AB7" s="134" t="s">
        <v>346</v>
      </c>
      <c r="AC7" s="134"/>
      <c r="AD7" s="134" t="s">
        <v>346</v>
      </c>
      <c r="AE7" s="134"/>
      <c r="AF7" s="134"/>
      <c r="AG7" s="128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</row>
    <row r="8" spans="1:229" s="52" customFormat="1">
      <c r="A8" s="58" t="s">
        <v>43</v>
      </c>
      <c r="B8" s="58" t="s">
        <v>160</v>
      </c>
      <c r="C8" s="59" t="s">
        <v>154</v>
      </c>
      <c r="D8" s="59" t="s">
        <v>99</v>
      </c>
      <c r="E8" s="59"/>
      <c r="F8" s="59"/>
      <c r="G8" s="59"/>
      <c r="H8" s="63">
        <v>0</v>
      </c>
      <c r="I8" s="64">
        <v>87000</v>
      </c>
      <c r="J8" s="64">
        <v>0</v>
      </c>
      <c r="K8" s="111">
        <f t="shared" ref="K8:K62" si="0">SUM(H8:J8)</f>
        <v>87000</v>
      </c>
      <c r="L8" s="63">
        <v>0</v>
      </c>
      <c r="M8" s="64">
        <v>87000</v>
      </c>
      <c r="N8" s="64">
        <v>0</v>
      </c>
      <c r="O8" s="53">
        <f t="shared" ref="O8:O40" si="1">SUM(L8:M8)</f>
        <v>87000</v>
      </c>
      <c r="P8" s="11" t="e">
        <f>#REF!-H8</f>
        <v>#REF!</v>
      </c>
      <c r="Q8" s="12" t="e">
        <f>#REF!-I8</f>
        <v>#REF!</v>
      </c>
      <c r="R8" s="12" t="e">
        <f>#REF!-J8</f>
        <v>#REF!</v>
      </c>
      <c r="S8" s="53" t="e">
        <f t="shared" ref="S8:S62" si="2">SUM(P8:R8)</f>
        <v>#REF!</v>
      </c>
      <c r="T8" s="11">
        <f t="shared" ref="T8:T40" si="3">H8-L8</f>
        <v>0</v>
      </c>
      <c r="U8" s="12">
        <f t="shared" ref="U8:U40" si="4">I8-M8</f>
        <v>0</v>
      </c>
      <c r="V8" s="12">
        <f t="shared" ref="V8:V62" si="5">J8-N8</f>
        <v>0</v>
      </c>
      <c r="W8" s="54">
        <f t="shared" ref="W8:W62" si="6">SUM(T8:V8)</f>
        <v>0</v>
      </c>
      <c r="X8" s="53">
        <f t="shared" ref="X8:X77" si="7">ROUND(W8*premieGM,2)</f>
        <v>0</v>
      </c>
      <c r="Y8" s="128"/>
      <c r="Z8" s="134"/>
      <c r="AA8" s="134"/>
      <c r="AB8" s="134"/>
      <c r="AC8" s="134"/>
      <c r="AD8" s="134"/>
      <c r="AE8" s="134"/>
      <c r="AF8" s="134"/>
      <c r="AG8" s="128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</row>
    <row r="9" spans="1:229" s="52" customFormat="1" ht="20.399999999999999">
      <c r="A9" s="58" t="s">
        <v>44</v>
      </c>
      <c r="B9" s="58" t="s">
        <v>161</v>
      </c>
      <c r="C9" s="59" t="s">
        <v>153</v>
      </c>
      <c r="D9" s="59" t="s">
        <v>100</v>
      </c>
      <c r="E9" s="59"/>
      <c r="F9" s="59"/>
      <c r="G9" s="59"/>
      <c r="H9" s="63">
        <v>710000</v>
      </c>
      <c r="I9" s="64">
        <v>43000</v>
      </c>
      <c r="J9" s="64">
        <v>0</v>
      </c>
      <c r="K9" s="111">
        <f t="shared" si="0"/>
        <v>753000</v>
      </c>
      <c r="L9" s="63">
        <v>710000</v>
      </c>
      <c r="M9" s="64">
        <v>43000</v>
      </c>
      <c r="N9" s="64">
        <v>0</v>
      </c>
      <c r="O9" s="53">
        <f t="shared" si="1"/>
        <v>753000</v>
      </c>
      <c r="P9" s="11" t="e">
        <f>#REF!-H9</f>
        <v>#REF!</v>
      </c>
      <c r="Q9" s="12" t="e">
        <f>#REF!-I9</f>
        <v>#REF!</v>
      </c>
      <c r="R9" s="12" t="e">
        <f>#REF!-J9</f>
        <v>#REF!</v>
      </c>
      <c r="S9" s="53" t="e">
        <f t="shared" si="2"/>
        <v>#REF!</v>
      </c>
      <c r="T9" s="11">
        <f t="shared" si="3"/>
        <v>0</v>
      </c>
      <c r="U9" s="12">
        <f t="shared" si="4"/>
        <v>0</v>
      </c>
      <c r="V9" s="12">
        <f t="shared" si="5"/>
        <v>0</v>
      </c>
      <c r="W9" s="54">
        <f t="shared" si="6"/>
        <v>0</v>
      </c>
      <c r="X9" s="53">
        <f t="shared" si="7"/>
        <v>0</v>
      </c>
      <c r="Y9" s="128"/>
      <c r="Z9" s="134"/>
      <c r="AA9" s="134"/>
      <c r="AB9" s="134"/>
      <c r="AC9" s="134"/>
      <c r="AD9" s="134"/>
      <c r="AE9" s="134"/>
      <c r="AF9" s="134"/>
      <c r="AG9" s="128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</row>
    <row r="10" spans="1:229" s="52" customFormat="1">
      <c r="A10" s="58" t="s">
        <v>45</v>
      </c>
      <c r="B10" s="58" t="s">
        <v>161</v>
      </c>
      <c r="C10" s="59" t="s">
        <v>153</v>
      </c>
      <c r="D10" s="59" t="s">
        <v>101</v>
      </c>
      <c r="E10" s="59"/>
      <c r="F10" s="59"/>
      <c r="G10" s="59"/>
      <c r="H10" s="63">
        <v>163000</v>
      </c>
      <c r="I10" s="64">
        <v>198000</v>
      </c>
      <c r="J10" s="64">
        <v>0</v>
      </c>
      <c r="K10" s="111">
        <f t="shared" si="0"/>
        <v>361000</v>
      </c>
      <c r="L10" s="63">
        <v>163000</v>
      </c>
      <c r="M10" s="64">
        <v>198000</v>
      </c>
      <c r="N10" s="64">
        <v>0</v>
      </c>
      <c r="O10" s="53">
        <f t="shared" si="1"/>
        <v>361000</v>
      </c>
      <c r="P10" s="11" t="e">
        <f>#REF!-H10</f>
        <v>#REF!</v>
      </c>
      <c r="Q10" s="12" t="e">
        <f>#REF!-I10</f>
        <v>#REF!</v>
      </c>
      <c r="R10" s="12" t="e">
        <f>#REF!-J10</f>
        <v>#REF!</v>
      </c>
      <c r="S10" s="53" t="e">
        <f t="shared" si="2"/>
        <v>#REF!</v>
      </c>
      <c r="T10" s="11">
        <f t="shared" si="3"/>
        <v>0</v>
      </c>
      <c r="U10" s="12">
        <f t="shared" si="4"/>
        <v>0</v>
      </c>
      <c r="V10" s="12">
        <f t="shared" si="5"/>
        <v>0</v>
      </c>
      <c r="W10" s="54">
        <f t="shared" si="6"/>
        <v>0</v>
      </c>
      <c r="X10" s="53">
        <f t="shared" si="7"/>
        <v>0</v>
      </c>
      <c r="Y10" s="128"/>
      <c r="Z10" s="134"/>
      <c r="AA10" s="134"/>
      <c r="AB10" s="134"/>
      <c r="AC10" s="134"/>
      <c r="AD10" s="134"/>
      <c r="AE10" s="134"/>
      <c r="AF10" s="134"/>
      <c r="AG10" s="128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</row>
    <row r="11" spans="1:229" s="52" customFormat="1">
      <c r="A11" s="58" t="s">
        <v>46</v>
      </c>
      <c r="B11" s="58" t="s">
        <v>161</v>
      </c>
      <c r="C11" s="59" t="s">
        <v>153</v>
      </c>
      <c r="D11" s="59" t="s">
        <v>102</v>
      </c>
      <c r="E11" s="59"/>
      <c r="F11" s="59"/>
      <c r="G11" s="59"/>
      <c r="H11" s="63">
        <v>129000</v>
      </c>
      <c r="I11" s="64">
        <v>0</v>
      </c>
      <c r="J11" s="64">
        <v>0</v>
      </c>
      <c r="K11" s="111">
        <f t="shared" si="0"/>
        <v>129000</v>
      </c>
      <c r="L11" s="63">
        <v>129000</v>
      </c>
      <c r="M11" s="64">
        <v>0</v>
      </c>
      <c r="N11" s="64">
        <v>0</v>
      </c>
      <c r="O11" s="53">
        <f t="shared" si="1"/>
        <v>129000</v>
      </c>
      <c r="P11" s="11" t="e">
        <f>#REF!-H11</f>
        <v>#REF!</v>
      </c>
      <c r="Q11" s="12" t="e">
        <f>#REF!-I11</f>
        <v>#REF!</v>
      </c>
      <c r="R11" s="12" t="e">
        <f>#REF!-J11</f>
        <v>#REF!</v>
      </c>
      <c r="S11" s="53" t="e">
        <f t="shared" si="2"/>
        <v>#REF!</v>
      </c>
      <c r="T11" s="11">
        <f t="shared" si="3"/>
        <v>0</v>
      </c>
      <c r="U11" s="12">
        <f t="shared" si="4"/>
        <v>0</v>
      </c>
      <c r="V11" s="12">
        <f t="shared" si="5"/>
        <v>0</v>
      </c>
      <c r="W11" s="54">
        <f t="shared" si="6"/>
        <v>0</v>
      </c>
      <c r="X11" s="53">
        <f t="shared" si="7"/>
        <v>0</v>
      </c>
      <c r="Y11" s="128"/>
      <c r="Z11" s="134"/>
      <c r="AA11" s="134"/>
      <c r="AB11" s="134"/>
      <c r="AC11" s="134"/>
      <c r="AD11" s="134"/>
      <c r="AE11" s="134"/>
      <c r="AF11" s="134"/>
      <c r="AG11" s="128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</row>
    <row r="12" spans="1:229" s="52" customFormat="1" ht="20.399999999999999">
      <c r="A12" s="58" t="s">
        <v>47</v>
      </c>
      <c r="B12" s="58" t="s">
        <v>162</v>
      </c>
      <c r="C12" s="59" t="s">
        <v>153</v>
      </c>
      <c r="D12" s="59" t="s">
        <v>103</v>
      </c>
      <c r="E12" s="59"/>
      <c r="F12" s="59"/>
      <c r="G12" s="59"/>
      <c r="H12" s="63">
        <v>430000</v>
      </c>
      <c r="I12" s="64">
        <v>86000</v>
      </c>
      <c r="J12" s="64">
        <v>0</v>
      </c>
      <c r="K12" s="111">
        <f t="shared" si="0"/>
        <v>516000</v>
      </c>
      <c r="L12" s="63">
        <v>430000</v>
      </c>
      <c r="M12" s="64">
        <v>86000</v>
      </c>
      <c r="N12" s="64">
        <v>0</v>
      </c>
      <c r="O12" s="53">
        <f t="shared" si="1"/>
        <v>516000</v>
      </c>
      <c r="P12" s="11" t="e">
        <f>#REF!-H12</f>
        <v>#REF!</v>
      </c>
      <c r="Q12" s="12" t="e">
        <f>#REF!-I12</f>
        <v>#REF!</v>
      </c>
      <c r="R12" s="12" t="e">
        <f>#REF!-J12</f>
        <v>#REF!</v>
      </c>
      <c r="S12" s="53" t="e">
        <f t="shared" si="2"/>
        <v>#REF!</v>
      </c>
      <c r="T12" s="11">
        <f t="shared" si="3"/>
        <v>0</v>
      </c>
      <c r="U12" s="12">
        <f t="shared" si="4"/>
        <v>0</v>
      </c>
      <c r="V12" s="12">
        <f t="shared" si="5"/>
        <v>0</v>
      </c>
      <c r="W12" s="54">
        <f t="shared" si="6"/>
        <v>0</v>
      </c>
      <c r="X12" s="53">
        <f t="shared" si="7"/>
        <v>0</v>
      </c>
      <c r="Y12" s="128"/>
      <c r="Z12" s="134"/>
      <c r="AA12" s="134"/>
      <c r="AB12" s="134"/>
      <c r="AC12" s="134"/>
      <c r="AD12" s="134"/>
      <c r="AE12" s="134"/>
      <c r="AF12" s="134"/>
      <c r="AG12" s="128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</row>
    <row r="13" spans="1:229" s="52" customFormat="1">
      <c r="A13" s="58" t="s">
        <v>48</v>
      </c>
      <c r="B13" s="58" t="s">
        <v>164</v>
      </c>
      <c r="C13" s="59" t="s">
        <v>156</v>
      </c>
      <c r="D13" s="59" t="s">
        <v>104</v>
      </c>
      <c r="E13" s="59"/>
      <c r="F13" s="59"/>
      <c r="G13" s="59"/>
      <c r="H13" s="63">
        <v>1226000</v>
      </c>
      <c r="I13" s="64">
        <v>0</v>
      </c>
      <c r="J13" s="64">
        <v>0</v>
      </c>
      <c r="K13" s="111">
        <f t="shared" si="0"/>
        <v>1226000</v>
      </c>
      <c r="L13" s="63">
        <v>1226000</v>
      </c>
      <c r="M13" s="64">
        <v>0</v>
      </c>
      <c r="N13" s="64">
        <v>0</v>
      </c>
      <c r="O13" s="53">
        <f t="shared" si="1"/>
        <v>1226000</v>
      </c>
      <c r="P13" s="11" t="e">
        <f>#REF!-H13</f>
        <v>#REF!</v>
      </c>
      <c r="Q13" s="12" t="e">
        <f>#REF!-I13</f>
        <v>#REF!</v>
      </c>
      <c r="R13" s="12" t="e">
        <f>#REF!-J13</f>
        <v>#REF!</v>
      </c>
      <c r="S13" s="53" t="e">
        <f t="shared" si="2"/>
        <v>#REF!</v>
      </c>
      <c r="T13" s="11">
        <f t="shared" si="3"/>
        <v>0</v>
      </c>
      <c r="U13" s="12">
        <f t="shared" si="4"/>
        <v>0</v>
      </c>
      <c r="V13" s="12">
        <f t="shared" si="5"/>
        <v>0</v>
      </c>
      <c r="W13" s="54">
        <f t="shared" si="6"/>
        <v>0</v>
      </c>
      <c r="X13" s="53">
        <f t="shared" si="7"/>
        <v>0</v>
      </c>
      <c r="Y13" s="128"/>
      <c r="Z13" s="134"/>
      <c r="AA13" s="134"/>
      <c r="AB13" s="134"/>
      <c r="AC13" s="134"/>
      <c r="AD13" s="134"/>
      <c r="AE13" s="134"/>
      <c r="AF13" s="134"/>
      <c r="AG13" s="128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</row>
    <row r="14" spans="1:229" s="52" customFormat="1">
      <c r="A14" s="58" t="s">
        <v>49</v>
      </c>
      <c r="B14" s="58" t="s">
        <v>165</v>
      </c>
      <c r="C14" s="59" t="s">
        <v>155</v>
      </c>
      <c r="D14" s="59" t="s">
        <v>312</v>
      </c>
      <c r="E14" s="59"/>
      <c r="F14" s="59"/>
      <c r="G14" s="59" t="s">
        <v>343</v>
      </c>
      <c r="H14" s="63">
        <v>0</v>
      </c>
      <c r="I14" s="64">
        <v>0</v>
      </c>
      <c r="J14" s="64">
        <v>0</v>
      </c>
      <c r="K14" s="111">
        <f t="shared" si="0"/>
        <v>0</v>
      </c>
      <c r="L14" s="63">
        <v>2378000</v>
      </c>
      <c r="M14" s="64">
        <v>0</v>
      </c>
      <c r="N14" s="64">
        <v>0</v>
      </c>
      <c r="O14" s="53">
        <f t="shared" si="1"/>
        <v>2378000</v>
      </c>
      <c r="P14" s="11" t="e">
        <f>#REF!-H14</f>
        <v>#REF!</v>
      </c>
      <c r="Q14" s="12" t="e">
        <f>#REF!-I14</f>
        <v>#REF!</v>
      </c>
      <c r="R14" s="12" t="e">
        <f>#REF!-J14</f>
        <v>#REF!</v>
      </c>
      <c r="S14" s="53" t="e">
        <f t="shared" si="2"/>
        <v>#REF!</v>
      </c>
      <c r="T14" s="11">
        <f t="shared" si="3"/>
        <v>-2378000</v>
      </c>
      <c r="U14" s="12">
        <f t="shared" si="4"/>
        <v>0</v>
      </c>
      <c r="V14" s="12">
        <f t="shared" si="5"/>
        <v>0</v>
      </c>
      <c r="W14" s="54">
        <f t="shared" si="6"/>
        <v>-2378000</v>
      </c>
      <c r="X14" s="53">
        <f t="shared" si="7"/>
        <v>-1425254.3</v>
      </c>
      <c r="Y14" s="128"/>
      <c r="Z14" s="134"/>
      <c r="AA14" s="134"/>
      <c r="AB14" s="134"/>
      <c r="AC14" s="134"/>
      <c r="AD14" s="134"/>
      <c r="AE14" s="134"/>
      <c r="AF14" s="134"/>
      <c r="AG14" s="128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</row>
    <row r="15" spans="1:229" s="52" customFormat="1">
      <c r="A15" s="58" t="s">
        <v>50</v>
      </c>
      <c r="B15" s="58" t="s">
        <v>166</v>
      </c>
      <c r="C15" s="59" t="s">
        <v>157</v>
      </c>
      <c r="D15" s="59" t="s">
        <v>105</v>
      </c>
      <c r="E15" s="59"/>
      <c r="F15" s="59"/>
      <c r="G15" s="59"/>
      <c r="H15" s="63">
        <v>3527000</v>
      </c>
      <c r="I15" s="64">
        <v>0</v>
      </c>
      <c r="J15" s="64">
        <v>0</v>
      </c>
      <c r="K15" s="111">
        <f t="shared" si="0"/>
        <v>3527000</v>
      </c>
      <c r="L15" s="63">
        <v>3527000</v>
      </c>
      <c r="M15" s="64">
        <v>0</v>
      </c>
      <c r="N15" s="64">
        <v>0</v>
      </c>
      <c r="O15" s="53">
        <f t="shared" si="1"/>
        <v>3527000</v>
      </c>
      <c r="P15" s="11" t="e">
        <f>#REF!-H15</f>
        <v>#REF!</v>
      </c>
      <c r="Q15" s="12" t="e">
        <f>#REF!-I15</f>
        <v>#REF!</v>
      </c>
      <c r="R15" s="12" t="e">
        <f>#REF!-J15</f>
        <v>#REF!</v>
      </c>
      <c r="S15" s="53" t="e">
        <f t="shared" si="2"/>
        <v>#REF!</v>
      </c>
      <c r="T15" s="11">
        <f t="shared" si="3"/>
        <v>0</v>
      </c>
      <c r="U15" s="12">
        <f t="shared" si="4"/>
        <v>0</v>
      </c>
      <c r="V15" s="12">
        <f t="shared" si="5"/>
        <v>0</v>
      </c>
      <c r="W15" s="54">
        <f t="shared" si="6"/>
        <v>0</v>
      </c>
      <c r="X15" s="53">
        <f t="shared" si="7"/>
        <v>0</v>
      </c>
      <c r="Y15" s="128" t="s">
        <v>346</v>
      </c>
      <c r="Z15" s="134" t="s">
        <v>346</v>
      </c>
      <c r="AA15" s="134" t="s">
        <v>346</v>
      </c>
      <c r="AB15" s="134" t="s">
        <v>346</v>
      </c>
      <c r="AC15" s="134" t="s">
        <v>346</v>
      </c>
      <c r="AD15" s="134" t="s">
        <v>346</v>
      </c>
      <c r="AE15" s="134"/>
      <c r="AF15" s="134" t="s">
        <v>346</v>
      </c>
      <c r="AG15" s="128" t="s">
        <v>346</v>
      </c>
      <c r="AH15" s="51" t="s">
        <v>347</v>
      </c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</row>
    <row r="16" spans="1:229" s="52" customFormat="1">
      <c r="A16" s="58" t="s">
        <v>51</v>
      </c>
      <c r="B16" s="58" t="s">
        <v>167</v>
      </c>
      <c r="C16" s="59" t="s">
        <v>153</v>
      </c>
      <c r="D16" s="59" t="s">
        <v>106</v>
      </c>
      <c r="E16" s="59"/>
      <c r="F16" s="59"/>
      <c r="G16" s="59"/>
      <c r="H16" s="63">
        <v>5287000</v>
      </c>
      <c r="I16" s="64">
        <v>0</v>
      </c>
      <c r="J16" s="64">
        <v>0</v>
      </c>
      <c r="K16" s="111">
        <f t="shared" si="0"/>
        <v>5287000</v>
      </c>
      <c r="L16" s="63">
        <v>5287000</v>
      </c>
      <c r="M16" s="64">
        <v>0</v>
      </c>
      <c r="N16" s="64">
        <v>0</v>
      </c>
      <c r="O16" s="53">
        <f t="shared" si="1"/>
        <v>5287000</v>
      </c>
      <c r="P16" s="11" t="e">
        <f>#REF!-H16</f>
        <v>#REF!</v>
      </c>
      <c r="Q16" s="12" t="e">
        <f>#REF!-I16</f>
        <v>#REF!</v>
      </c>
      <c r="R16" s="12" t="e">
        <f>#REF!-J16</f>
        <v>#REF!</v>
      </c>
      <c r="S16" s="53" t="e">
        <f t="shared" si="2"/>
        <v>#REF!</v>
      </c>
      <c r="T16" s="11">
        <f t="shared" si="3"/>
        <v>0</v>
      </c>
      <c r="U16" s="12">
        <f t="shared" si="4"/>
        <v>0</v>
      </c>
      <c r="V16" s="12">
        <f t="shared" si="5"/>
        <v>0</v>
      </c>
      <c r="W16" s="54">
        <f t="shared" si="6"/>
        <v>0</v>
      </c>
      <c r="X16" s="53">
        <f t="shared" si="7"/>
        <v>0</v>
      </c>
      <c r="Y16" s="128" t="s">
        <v>348</v>
      </c>
      <c r="Z16" s="134" t="s">
        <v>346</v>
      </c>
      <c r="AA16" s="134" t="s">
        <v>346</v>
      </c>
      <c r="AB16" s="134" t="s">
        <v>346</v>
      </c>
      <c r="AC16" s="134" t="s">
        <v>346</v>
      </c>
      <c r="AD16" s="134" t="s">
        <v>346</v>
      </c>
      <c r="AE16" s="134"/>
      <c r="AF16" s="134" t="s">
        <v>349</v>
      </c>
      <c r="AG16" s="128" t="s">
        <v>346</v>
      </c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</row>
    <row r="17" spans="1:229" s="52" customFormat="1">
      <c r="A17" s="58" t="s">
        <v>52</v>
      </c>
      <c r="B17" s="58" t="s">
        <v>168</v>
      </c>
      <c r="C17" s="59" t="s">
        <v>153</v>
      </c>
      <c r="D17" s="59" t="s">
        <v>107</v>
      </c>
      <c r="E17" s="59"/>
      <c r="F17" s="59"/>
      <c r="G17" s="59"/>
      <c r="H17" s="63">
        <v>1655000</v>
      </c>
      <c r="I17" s="64">
        <v>0</v>
      </c>
      <c r="J17" s="64">
        <v>0</v>
      </c>
      <c r="K17" s="111">
        <f t="shared" si="0"/>
        <v>1655000</v>
      </c>
      <c r="L17" s="63">
        <v>1655000</v>
      </c>
      <c r="M17" s="64">
        <v>0</v>
      </c>
      <c r="N17" s="64">
        <v>0</v>
      </c>
      <c r="O17" s="53">
        <f t="shared" si="1"/>
        <v>1655000</v>
      </c>
      <c r="P17" s="11" t="e">
        <f>#REF!-H17</f>
        <v>#REF!</v>
      </c>
      <c r="Q17" s="12" t="e">
        <f>#REF!-I17</f>
        <v>#REF!</v>
      </c>
      <c r="R17" s="12" t="e">
        <f>#REF!-J17</f>
        <v>#REF!</v>
      </c>
      <c r="S17" s="53" t="e">
        <f t="shared" si="2"/>
        <v>#REF!</v>
      </c>
      <c r="T17" s="11">
        <f t="shared" si="3"/>
        <v>0</v>
      </c>
      <c r="U17" s="12">
        <f t="shared" si="4"/>
        <v>0</v>
      </c>
      <c r="V17" s="12">
        <f t="shared" si="5"/>
        <v>0</v>
      </c>
      <c r="W17" s="54">
        <f t="shared" si="6"/>
        <v>0</v>
      </c>
      <c r="X17" s="53">
        <f t="shared" si="7"/>
        <v>0</v>
      </c>
      <c r="Y17" s="128" t="s">
        <v>346</v>
      </c>
      <c r="Z17" s="134" t="s">
        <v>348</v>
      </c>
      <c r="AA17" s="134" t="s">
        <v>346</v>
      </c>
      <c r="AB17" s="134" t="s">
        <v>346</v>
      </c>
      <c r="AC17" s="134" t="s">
        <v>346</v>
      </c>
      <c r="AD17" s="134" t="s">
        <v>346</v>
      </c>
      <c r="AE17" s="134"/>
      <c r="AF17" s="134" t="s">
        <v>349</v>
      </c>
      <c r="AG17" s="128" t="s">
        <v>346</v>
      </c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</row>
    <row r="18" spans="1:229" s="52" customFormat="1">
      <c r="A18" s="58" t="s">
        <v>53</v>
      </c>
      <c r="B18" s="58" t="s">
        <v>168</v>
      </c>
      <c r="C18" s="59" t="s">
        <v>153</v>
      </c>
      <c r="D18" s="59" t="s">
        <v>108</v>
      </c>
      <c r="E18" s="59"/>
      <c r="F18" s="59"/>
      <c r="G18" s="59"/>
      <c r="H18" s="63">
        <v>284000</v>
      </c>
      <c r="I18" s="64">
        <v>0</v>
      </c>
      <c r="J18" s="64">
        <v>0</v>
      </c>
      <c r="K18" s="111">
        <f t="shared" si="0"/>
        <v>284000</v>
      </c>
      <c r="L18" s="63">
        <v>284000</v>
      </c>
      <c r="M18" s="64">
        <v>0</v>
      </c>
      <c r="N18" s="64">
        <v>0</v>
      </c>
      <c r="O18" s="53">
        <f t="shared" si="1"/>
        <v>284000</v>
      </c>
      <c r="P18" s="11" t="e">
        <f>#REF!-H18</f>
        <v>#REF!</v>
      </c>
      <c r="Q18" s="12" t="e">
        <f>#REF!-I18</f>
        <v>#REF!</v>
      </c>
      <c r="R18" s="12" t="e">
        <f>#REF!-J18</f>
        <v>#REF!</v>
      </c>
      <c r="S18" s="53" t="e">
        <f t="shared" si="2"/>
        <v>#REF!</v>
      </c>
      <c r="T18" s="11">
        <f t="shared" si="3"/>
        <v>0</v>
      </c>
      <c r="U18" s="12">
        <f t="shared" si="4"/>
        <v>0</v>
      </c>
      <c r="V18" s="12">
        <f t="shared" si="5"/>
        <v>0</v>
      </c>
      <c r="W18" s="54">
        <f t="shared" si="6"/>
        <v>0</v>
      </c>
      <c r="X18" s="53">
        <f t="shared" si="7"/>
        <v>0</v>
      </c>
      <c r="Y18" s="128" t="s">
        <v>346</v>
      </c>
      <c r="Z18" s="134" t="s">
        <v>346</v>
      </c>
      <c r="AA18" s="134" t="s">
        <v>346</v>
      </c>
      <c r="AB18" s="134" t="s">
        <v>348</v>
      </c>
      <c r="AC18" s="134" t="s">
        <v>346</v>
      </c>
      <c r="AD18" s="134" t="s">
        <v>346</v>
      </c>
      <c r="AE18" s="134"/>
      <c r="AF18" s="134" t="s">
        <v>349</v>
      </c>
      <c r="AG18" s="128" t="s">
        <v>346</v>
      </c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</row>
    <row r="19" spans="1:229" s="52" customFormat="1">
      <c r="A19" s="58" t="s">
        <v>54</v>
      </c>
      <c r="B19" s="58" t="s">
        <v>168</v>
      </c>
      <c r="C19" s="59" t="s">
        <v>153</v>
      </c>
      <c r="D19" s="59" t="s">
        <v>313</v>
      </c>
      <c r="E19" s="59"/>
      <c r="F19" s="59"/>
      <c r="G19" s="59" t="s">
        <v>344</v>
      </c>
      <c r="H19" s="63">
        <v>3469000</v>
      </c>
      <c r="I19" s="64">
        <v>0</v>
      </c>
      <c r="J19" s="64">
        <v>0</v>
      </c>
      <c r="K19" s="111">
        <f t="shared" si="0"/>
        <v>3469000</v>
      </c>
      <c r="L19" s="63">
        <v>3469000</v>
      </c>
      <c r="M19" s="64">
        <v>0</v>
      </c>
      <c r="N19" s="64">
        <v>0</v>
      </c>
      <c r="O19" s="53">
        <f t="shared" si="1"/>
        <v>3469000</v>
      </c>
      <c r="P19" s="11" t="e">
        <f>#REF!-H19</f>
        <v>#REF!</v>
      </c>
      <c r="Q19" s="12" t="e">
        <f>#REF!-I19</f>
        <v>#REF!</v>
      </c>
      <c r="R19" s="12" t="e">
        <f>#REF!-J19</f>
        <v>#REF!</v>
      </c>
      <c r="S19" s="53" t="e">
        <f t="shared" si="2"/>
        <v>#REF!</v>
      </c>
      <c r="T19" s="11">
        <f t="shared" si="3"/>
        <v>0</v>
      </c>
      <c r="U19" s="12">
        <f t="shared" si="4"/>
        <v>0</v>
      </c>
      <c r="V19" s="12">
        <f t="shared" si="5"/>
        <v>0</v>
      </c>
      <c r="W19" s="54">
        <f t="shared" si="6"/>
        <v>0</v>
      </c>
      <c r="X19" s="53">
        <f t="shared" si="7"/>
        <v>0</v>
      </c>
      <c r="Y19" s="128" t="s">
        <v>348</v>
      </c>
      <c r="Z19" s="134" t="s">
        <v>348</v>
      </c>
      <c r="AA19" s="134" t="s">
        <v>346</v>
      </c>
      <c r="AB19" s="134" t="s">
        <v>348</v>
      </c>
      <c r="AC19" s="134" t="s">
        <v>346</v>
      </c>
      <c r="AD19" s="134" t="s">
        <v>346</v>
      </c>
      <c r="AE19" s="134"/>
      <c r="AF19" s="134" t="s">
        <v>349</v>
      </c>
      <c r="AG19" s="128" t="s">
        <v>346</v>
      </c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</row>
    <row r="20" spans="1:229" s="52" customFormat="1">
      <c r="A20" s="58" t="s">
        <v>55</v>
      </c>
      <c r="B20" s="58" t="s">
        <v>169</v>
      </c>
      <c r="C20" s="59" t="s">
        <v>153</v>
      </c>
      <c r="D20" s="59" t="s">
        <v>109</v>
      </c>
      <c r="E20" s="59"/>
      <c r="F20" s="59"/>
      <c r="G20" s="59"/>
      <c r="H20" s="63">
        <v>1713000</v>
      </c>
      <c r="I20" s="64">
        <v>163000</v>
      </c>
      <c r="J20" s="64">
        <v>0</v>
      </c>
      <c r="K20" s="111">
        <f t="shared" si="0"/>
        <v>1876000</v>
      </c>
      <c r="L20" s="63">
        <v>1713000</v>
      </c>
      <c r="M20" s="64">
        <v>163000</v>
      </c>
      <c r="N20" s="64">
        <v>0</v>
      </c>
      <c r="O20" s="53">
        <f t="shared" si="1"/>
        <v>1876000</v>
      </c>
      <c r="P20" s="11" t="e">
        <f>#REF!-H20</f>
        <v>#REF!</v>
      </c>
      <c r="Q20" s="12" t="e">
        <f>#REF!-I20</f>
        <v>#REF!</v>
      </c>
      <c r="R20" s="12" t="e">
        <f>#REF!-J20</f>
        <v>#REF!</v>
      </c>
      <c r="S20" s="53" t="e">
        <f t="shared" si="2"/>
        <v>#REF!</v>
      </c>
      <c r="T20" s="11">
        <f t="shared" si="3"/>
        <v>0</v>
      </c>
      <c r="U20" s="12">
        <f t="shared" si="4"/>
        <v>0</v>
      </c>
      <c r="V20" s="12">
        <f t="shared" si="5"/>
        <v>0</v>
      </c>
      <c r="W20" s="54">
        <f t="shared" si="6"/>
        <v>0</v>
      </c>
      <c r="X20" s="53">
        <f t="shared" si="7"/>
        <v>0</v>
      </c>
      <c r="Y20" s="128"/>
      <c r="Z20" s="134"/>
      <c r="AA20" s="134"/>
      <c r="AB20" s="134"/>
      <c r="AC20" s="134"/>
      <c r="AD20" s="134"/>
      <c r="AE20" s="134"/>
      <c r="AF20" s="134"/>
      <c r="AG20" s="128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</row>
    <row r="21" spans="1:229" s="52" customFormat="1">
      <c r="A21" s="58" t="s">
        <v>56</v>
      </c>
      <c r="B21" s="58"/>
      <c r="C21" s="59" t="s">
        <v>153</v>
      </c>
      <c r="D21" s="59" t="s">
        <v>110</v>
      </c>
      <c r="E21" s="59"/>
      <c r="F21" s="59"/>
      <c r="G21" s="59"/>
      <c r="H21" s="63">
        <v>4069000</v>
      </c>
      <c r="I21" s="64">
        <v>0</v>
      </c>
      <c r="J21" s="64">
        <v>0</v>
      </c>
      <c r="K21" s="111">
        <f t="shared" si="0"/>
        <v>4069000</v>
      </c>
      <c r="L21" s="63">
        <v>4069000</v>
      </c>
      <c r="M21" s="64">
        <v>0</v>
      </c>
      <c r="N21" s="64">
        <v>0</v>
      </c>
      <c r="O21" s="53">
        <f t="shared" si="1"/>
        <v>4069000</v>
      </c>
      <c r="P21" s="11" t="e">
        <f>#REF!-H21</f>
        <v>#REF!</v>
      </c>
      <c r="Q21" s="12" t="e">
        <f>#REF!-I21</f>
        <v>#REF!</v>
      </c>
      <c r="R21" s="12" t="e">
        <f>#REF!-J21</f>
        <v>#REF!</v>
      </c>
      <c r="S21" s="53" t="e">
        <f t="shared" si="2"/>
        <v>#REF!</v>
      </c>
      <c r="T21" s="11">
        <f t="shared" si="3"/>
        <v>0</v>
      </c>
      <c r="U21" s="12">
        <f t="shared" si="4"/>
        <v>0</v>
      </c>
      <c r="V21" s="12">
        <f t="shared" si="5"/>
        <v>0</v>
      </c>
      <c r="W21" s="54">
        <f t="shared" si="6"/>
        <v>0</v>
      </c>
      <c r="X21" s="53">
        <f t="shared" si="7"/>
        <v>0</v>
      </c>
      <c r="Y21" s="128"/>
      <c r="Z21" s="134"/>
      <c r="AA21" s="134"/>
      <c r="AB21" s="134"/>
      <c r="AC21" s="134"/>
      <c r="AD21" s="134"/>
      <c r="AE21" s="134"/>
      <c r="AF21" s="134"/>
      <c r="AG21" s="128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</row>
    <row r="22" spans="1:229" s="52" customFormat="1" ht="20.399999999999999">
      <c r="A22" s="58" t="s">
        <v>56</v>
      </c>
      <c r="B22" s="58"/>
      <c r="C22" s="59" t="s">
        <v>156</v>
      </c>
      <c r="D22" s="59" t="s">
        <v>111</v>
      </c>
      <c r="E22" s="59"/>
      <c r="F22" s="59"/>
      <c r="G22" s="59" t="s">
        <v>361</v>
      </c>
      <c r="H22" s="63">
        <v>1226000</v>
      </c>
      <c r="I22" s="64">
        <v>0</v>
      </c>
      <c r="J22" s="64">
        <v>0</v>
      </c>
      <c r="K22" s="111">
        <f t="shared" si="0"/>
        <v>1226000</v>
      </c>
      <c r="L22" s="63">
        <v>1226000</v>
      </c>
      <c r="M22" s="64">
        <v>0</v>
      </c>
      <c r="N22" s="64">
        <v>0</v>
      </c>
      <c r="O22" s="53">
        <f t="shared" si="1"/>
        <v>1226000</v>
      </c>
      <c r="P22" s="11" t="e">
        <f>#REF!-H22</f>
        <v>#REF!</v>
      </c>
      <c r="Q22" s="12" t="e">
        <f>#REF!-I22</f>
        <v>#REF!</v>
      </c>
      <c r="R22" s="12" t="e">
        <f>#REF!-J22</f>
        <v>#REF!</v>
      </c>
      <c r="S22" s="53" t="e">
        <f t="shared" si="2"/>
        <v>#REF!</v>
      </c>
      <c r="T22" s="11">
        <f t="shared" si="3"/>
        <v>0</v>
      </c>
      <c r="U22" s="12">
        <f t="shared" si="4"/>
        <v>0</v>
      </c>
      <c r="V22" s="12">
        <f t="shared" si="5"/>
        <v>0</v>
      </c>
      <c r="W22" s="54">
        <f t="shared" si="6"/>
        <v>0</v>
      </c>
      <c r="X22" s="53">
        <f t="shared" si="7"/>
        <v>0</v>
      </c>
      <c r="Y22" s="128"/>
      <c r="Z22" s="134"/>
      <c r="AA22" s="134"/>
      <c r="AB22" s="134"/>
      <c r="AC22" s="134"/>
      <c r="AD22" s="134"/>
      <c r="AE22" s="134"/>
      <c r="AF22" s="134"/>
      <c r="AG22" s="128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</row>
    <row r="23" spans="1:229" s="52" customFormat="1">
      <c r="A23" s="58" t="s">
        <v>57</v>
      </c>
      <c r="B23" s="58" t="s">
        <v>170</v>
      </c>
      <c r="C23" s="59" t="s">
        <v>155</v>
      </c>
      <c r="D23" s="59" t="s">
        <v>112</v>
      </c>
      <c r="E23" s="59"/>
      <c r="F23" s="59"/>
      <c r="G23" s="59"/>
      <c r="H23" s="63">
        <v>87000</v>
      </c>
      <c r="I23" s="64">
        <v>0</v>
      </c>
      <c r="J23" s="64">
        <v>0</v>
      </c>
      <c r="K23" s="111">
        <f t="shared" si="0"/>
        <v>87000</v>
      </c>
      <c r="L23" s="63">
        <v>87000</v>
      </c>
      <c r="M23" s="64">
        <v>0</v>
      </c>
      <c r="N23" s="64">
        <v>0</v>
      </c>
      <c r="O23" s="53">
        <f t="shared" si="1"/>
        <v>87000</v>
      </c>
      <c r="P23" s="11" t="e">
        <f>#REF!-H23</f>
        <v>#REF!</v>
      </c>
      <c r="Q23" s="12" t="e">
        <f>#REF!-I23</f>
        <v>#REF!</v>
      </c>
      <c r="R23" s="12" t="e">
        <f>#REF!-J23</f>
        <v>#REF!</v>
      </c>
      <c r="S23" s="53" t="e">
        <f t="shared" si="2"/>
        <v>#REF!</v>
      </c>
      <c r="T23" s="11">
        <f t="shared" si="3"/>
        <v>0</v>
      </c>
      <c r="U23" s="12">
        <f t="shared" si="4"/>
        <v>0</v>
      </c>
      <c r="V23" s="12">
        <f t="shared" si="5"/>
        <v>0</v>
      </c>
      <c r="W23" s="54">
        <f t="shared" si="6"/>
        <v>0</v>
      </c>
      <c r="X23" s="53">
        <f t="shared" si="7"/>
        <v>0</v>
      </c>
      <c r="Y23" s="128"/>
      <c r="Z23" s="134"/>
      <c r="AA23" s="134"/>
      <c r="AB23" s="134"/>
      <c r="AC23" s="134"/>
      <c r="AD23" s="134"/>
      <c r="AE23" s="134"/>
      <c r="AF23" s="134"/>
      <c r="AG23" s="128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</row>
    <row r="24" spans="1:229" s="52" customFormat="1" ht="40.799999999999997">
      <c r="A24" s="58" t="s">
        <v>58</v>
      </c>
      <c r="B24" s="58" t="s">
        <v>171</v>
      </c>
      <c r="C24" s="59" t="s">
        <v>154</v>
      </c>
      <c r="D24" s="59" t="s">
        <v>113</v>
      </c>
      <c r="E24" s="59"/>
      <c r="F24" s="59"/>
      <c r="G24" s="59" t="s">
        <v>374</v>
      </c>
      <c r="H24" s="63">
        <v>0</v>
      </c>
      <c r="I24" s="64">
        <v>1055000</v>
      </c>
      <c r="J24" s="64">
        <v>0</v>
      </c>
      <c r="K24" s="111">
        <f t="shared" si="0"/>
        <v>1055000</v>
      </c>
      <c r="L24" s="63">
        <v>0</v>
      </c>
      <c r="M24" s="64">
        <v>1055000</v>
      </c>
      <c r="N24" s="64">
        <v>0</v>
      </c>
      <c r="O24" s="53">
        <f t="shared" si="1"/>
        <v>1055000</v>
      </c>
      <c r="P24" s="11" t="e">
        <f>#REF!-H24</f>
        <v>#REF!</v>
      </c>
      <c r="Q24" s="12" t="e">
        <f>#REF!-I24</f>
        <v>#REF!</v>
      </c>
      <c r="R24" s="12" t="e">
        <f>#REF!-J24</f>
        <v>#REF!</v>
      </c>
      <c r="S24" s="53" t="e">
        <f t="shared" si="2"/>
        <v>#REF!</v>
      </c>
      <c r="T24" s="11">
        <f t="shared" si="3"/>
        <v>0</v>
      </c>
      <c r="U24" s="12">
        <f t="shared" si="4"/>
        <v>0</v>
      </c>
      <c r="V24" s="12">
        <f t="shared" si="5"/>
        <v>0</v>
      </c>
      <c r="W24" s="54">
        <f t="shared" si="6"/>
        <v>0</v>
      </c>
      <c r="X24" s="53">
        <f t="shared" si="7"/>
        <v>0</v>
      </c>
      <c r="Y24" s="128" t="s">
        <v>348</v>
      </c>
      <c r="Z24" s="134" t="s">
        <v>348</v>
      </c>
      <c r="AA24" s="134" t="s">
        <v>346</v>
      </c>
      <c r="AB24" s="134" t="s">
        <v>346</v>
      </c>
      <c r="AC24" s="134"/>
      <c r="AD24" s="134" t="s">
        <v>348</v>
      </c>
      <c r="AE24" s="134" t="s">
        <v>346</v>
      </c>
      <c r="AF24" s="134" t="s">
        <v>346</v>
      </c>
      <c r="AG24" s="128" t="s">
        <v>373</v>
      </c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</row>
    <row r="25" spans="1:229" s="52" customFormat="1">
      <c r="A25" s="58" t="s">
        <v>59</v>
      </c>
      <c r="B25" s="58" t="s">
        <v>170</v>
      </c>
      <c r="C25" s="59" t="s">
        <v>155</v>
      </c>
      <c r="D25" s="59" t="s">
        <v>114</v>
      </c>
      <c r="E25" s="59"/>
      <c r="F25" s="59"/>
      <c r="G25" s="59"/>
      <c r="H25" s="63">
        <v>4953000</v>
      </c>
      <c r="I25" s="64">
        <v>348000</v>
      </c>
      <c r="J25" s="64">
        <v>0</v>
      </c>
      <c r="K25" s="111">
        <f t="shared" si="0"/>
        <v>5301000</v>
      </c>
      <c r="L25" s="63">
        <v>4953000</v>
      </c>
      <c r="M25" s="64">
        <v>348000</v>
      </c>
      <c r="N25" s="64">
        <v>0</v>
      </c>
      <c r="O25" s="53">
        <f t="shared" si="1"/>
        <v>5301000</v>
      </c>
      <c r="P25" s="11" t="e">
        <f>#REF!-H25</f>
        <v>#REF!</v>
      </c>
      <c r="Q25" s="12" t="e">
        <f>#REF!-I25</f>
        <v>#REF!</v>
      </c>
      <c r="R25" s="12" t="e">
        <f>#REF!-J25</f>
        <v>#REF!</v>
      </c>
      <c r="S25" s="53" t="e">
        <f t="shared" si="2"/>
        <v>#REF!</v>
      </c>
      <c r="T25" s="11">
        <f t="shared" si="3"/>
        <v>0</v>
      </c>
      <c r="U25" s="12">
        <f t="shared" si="4"/>
        <v>0</v>
      </c>
      <c r="V25" s="12">
        <f t="shared" si="5"/>
        <v>0</v>
      </c>
      <c r="W25" s="54">
        <f t="shared" si="6"/>
        <v>0</v>
      </c>
      <c r="X25" s="53">
        <f t="shared" si="7"/>
        <v>0</v>
      </c>
      <c r="Y25" s="128" t="s">
        <v>348</v>
      </c>
      <c r="Z25" s="134" t="s">
        <v>346</v>
      </c>
      <c r="AA25" s="134" t="s">
        <v>346</v>
      </c>
      <c r="AB25" s="134" t="s">
        <v>346</v>
      </c>
      <c r="AC25" s="134" t="s">
        <v>346</v>
      </c>
      <c r="AD25" s="134" t="s">
        <v>346</v>
      </c>
      <c r="AE25" s="134"/>
      <c r="AF25" s="134" t="s">
        <v>346</v>
      </c>
      <c r="AG25" s="128" t="s">
        <v>346</v>
      </c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</row>
    <row r="26" spans="1:229" s="52" customFormat="1" ht="20.399999999999999">
      <c r="A26" s="58" t="s">
        <v>60</v>
      </c>
      <c r="B26" s="58" t="s">
        <v>172</v>
      </c>
      <c r="C26" s="59" t="s">
        <v>155</v>
      </c>
      <c r="D26" s="59" t="s">
        <v>115</v>
      </c>
      <c r="E26" s="59"/>
      <c r="F26" s="59"/>
      <c r="G26" s="59"/>
      <c r="H26" s="63">
        <v>247000</v>
      </c>
      <c r="I26" s="64">
        <v>163000</v>
      </c>
      <c r="J26" s="64">
        <v>0</v>
      </c>
      <c r="K26" s="111">
        <f t="shared" si="0"/>
        <v>410000</v>
      </c>
      <c r="L26" s="63">
        <v>247000</v>
      </c>
      <c r="M26" s="64">
        <v>163000</v>
      </c>
      <c r="N26" s="64">
        <v>0</v>
      </c>
      <c r="O26" s="53">
        <f t="shared" si="1"/>
        <v>410000</v>
      </c>
      <c r="P26" s="11" t="e">
        <f>#REF!-H26</f>
        <v>#REF!</v>
      </c>
      <c r="Q26" s="12" t="e">
        <f>#REF!-I26</f>
        <v>#REF!</v>
      </c>
      <c r="R26" s="12" t="e">
        <f>#REF!-J26</f>
        <v>#REF!</v>
      </c>
      <c r="S26" s="53" t="e">
        <f t="shared" si="2"/>
        <v>#REF!</v>
      </c>
      <c r="T26" s="11">
        <f t="shared" si="3"/>
        <v>0</v>
      </c>
      <c r="U26" s="12">
        <f t="shared" si="4"/>
        <v>0</v>
      </c>
      <c r="V26" s="12">
        <f t="shared" si="5"/>
        <v>0</v>
      </c>
      <c r="W26" s="54">
        <f t="shared" si="6"/>
        <v>0</v>
      </c>
      <c r="X26" s="53">
        <f t="shared" si="7"/>
        <v>0</v>
      </c>
      <c r="Y26" s="128"/>
      <c r="Z26" s="134"/>
      <c r="AA26" s="134"/>
      <c r="AB26" s="134"/>
      <c r="AC26" s="134"/>
      <c r="AD26" s="134"/>
      <c r="AE26" s="134"/>
      <c r="AF26" s="134"/>
      <c r="AG26" s="128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</row>
    <row r="27" spans="1:229" s="52" customFormat="1" ht="20.399999999999999">
      <c r="A27" s="58" t="s">
        <v>61</v>
      </c>
      <c r="B27" s="58" t="s">
        <v>172</v>
      </c>
      <c r="C27" s="59" t="s">
        <v>155</v>
      </c>
      <c r="D27" s="59" t="s">
        <v>116</v>
      </c>
      <c r="E27" s="59"/>
      <c r="F27" s="59"/>
      <c r="G27" s="59"/>
      <c r="H27" s="63">
        <v>1783000</v>
      </c>
      <c r="I27" s="64">
        <v>43000</v>
      </c>
      <c r="J27" s="64">
        <v>0</v>
      </c>
      <c r="K27" s="111">
        <f t="shared" si="0"/>
        <v>1826000</v>
      </c>
      <c r="L27" s="63">
        <v>1783000</v>
      </c>
      <c r="M27" s="64">
        <v>43000</v>
      </c>
      <c r="N27" s="64">
        <v>0</v>
      </c>
      <c r="O27" s="53">
        <f t="shared" si="1"/>
        <v>1826000</v>
      </c>
      <c r="P27" s="11" t="e">
        <f>#REF!-H27</f>
        <v>#REF!</v>
      </c>
      <c r="Q27" s="12" t="e">
        <f>#REF!-I27</f>
        <v>#REF!</v>
      </c>
      <c r="R27" s="12" t="e">
        <f>#REF!-J27</f>
        <v>#REF!</v>
      </c>
      <c r="S27" s="53" t="e">
        <f t="shared" si="2"/>
        <v>#REF!</v>
      </c>
      <c r="T27" s="11">
        <f t="shared" si="3"/>
        <v>0</v>
      </c>
      <c r="U27" s="12">
        <f t="shared" si="4"/>
        <v>0</v>
      </c>
      <c r="V27" s="12">
        <f t="shared" si="5"/>
        <v>0</v>
      </c>
      <c r="W27" s="54">
        <f t="shared" si="6"/>
        <v>0</v>
      </c>
      <c r="X27" s="53">
        <f t="shared" si="7"/>
        <v>0</v>
      </c>
      <c r="Y27" s="128"/>
      <c r="Z27" s="134"/>
      <c r="AA27" s="134"/>
      <c r="AB27" s="134"/>
      <c r="AC27" s="134"/>
      <c r="AD27" s="134"/>
      <c r="AE27" s="134"/>
      <c r="AF27" s="134"/>
      <c r="AG27" s="128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</row>
    <row r="28" spans="1:229" s="52" customFormat="1">
      <c r="A28" s="58" t="s">
        <v>62</v>
      </c>
      <c r="B28" s="58" t="s">
        <v>173</v>
      </c>
      <c r="C28" s="59" t="s">
        <v>155</v>
      </c>
      <c r="D28" s="59" t="s">
        <v>117</v>
      </c>
      <c r="E28" s="59"/>
      <c r="F28" s="59"/>
      <c r="G28" s="59"/>
      <c r="H28" s="63">
        <v>2771000</v>
      </c>
      <c r="I28" s="64">
        <v>0</v>
      </c>
      <c r="J28" s="64">
        <v>0</v>
      </c>
      <c r="K28" s="111">
        <f t="shared" si="0"/>
        <v>2771000</v>
      </c>
      <c r="L28" s="63">
        <v>2771000</v>
      </c>
      <c r="M28" s="64">
        <v>0</v>
      </c>
      <c r="N28" s="64">
        <v>0</v>
      </c>
      <c r="O28" s="53">
        <f t="shared" si="1"/>
        <v>2771000</v>
      </c>
      <c r="P28" s="11" t="e">
        <f>#REF!-H28</f>
        <v>#REF!</v>
      </c>
      <c r="Q28" s="12" t="e">
        <f>#REF!-I28</f>
        <v>#REF!</v>
      </c>
      <c r="R28" s="12" t="e">
        <f>#REF!-J28</f>
        <v>#REF!</v>
      </c>
      <c r="S28" s="53" t="e">
        <f t="shared" si="2"/>
        <v>#REF!</v>
      </c>
      <c r="T28" s="11">
        <f t="shared" si="3"/>
        <v>0</v>
      </c>
      <c r="U28" s="12">
        <f t="shared" si="4"/>
        <v>0</v>
      </c>
      <c r="V28" s="12">
        <f t="shared" si="5"/>
        <v>0</v>
      </c>
      <c r="W28" s="54">
        <f t="shared" si="6"/>
        <v>0</v>
      </c>
      <c r="X28" s="53">
        <f t="shared" si="7"/>
        <v>0</v>
      </c>
      <c r="Y28" s="128" t="s">
        <v>348</v>
      </c>
      <c r="Z28" s="134" t="s">
        <v>346</v>
      </c>
      <c r="AA28" s="134" t="s">
        <v>346</v>
      </c>
      <c r="AB28" s="134" t="s">
        <v>348</v>
      </c>
      <c r="AC28" s="134" t="s">
        <v>346</v>
      </c>
      <c r="AD28" s="134" t="s">
        <v>346</v>
      </c>
      <c r="AE28" s="134"/>
      <c r="AF28" s="134" t="s">
        <v>349</v>
      </c>
      <c r="AG28" s="128" t="s">
        <v>346</v>
      </c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</row>
    <row r="29" spans="1:229" s="52" customFormat="1">
      <c r="A29" s="58" t="s">
        <v>63</v>
      </c>
      <c r="B29" s="58" t="s">
        <v>174</v>
      </c>
      <c r="C29" s="59" t="s">
        <v>153</v>
      </c>
      <c r="D29" s="59" t="s">
        <v>118</v>
      </c>
      <c r="E29" s="59"/>
      <c r="F29" s="59"/>
      <c r="G29" s="59"/>
      <c r="H29" s="63">
        <v>531000</v>
      </c>
      <c r="I29" s="64">
        <v>119000</v>
      </c>
      <c r="J29" s="64">
        <v>0</v>
      </c>
      <c r="K29" s="111">
        <f t="shared" si="0"/>
        <v>650000</v>
      </c>
      <c r="L29" s="63">
        <v>531000</v>
      </c>
      <c r="M29" s="64">
        <v>119000</v>
      </c>
      <c r="N29" s="64">
        <v>0</v>
      </c>
      <c r="O29" s="53">
        <f t="shared" si="1"/>
        <v>650000</v>
      </c>
      <c r="P29" s="11" t="e">
        <f>#REF!-H29</f>
        <v>#REF!</v>
      </c>
      <c r="Q29" s="12" t="e">
        <f>#REF!-I29</f>
        <v>#REF!</v>
      </c>
      <c r="R29" s="12" t="e">
        <f>#REF!-J29</f>
        <v>#REF!</v>
      </c>
      <c r="S29" s="53" t="e">
        <f t="shared" si="2"/>
        <v>#REF!</v>
      </c>
      <c r="T29" s="11">
        <f t="shared" si="3"/>
        <v>0</v>
      </c>
      <c r="U29" s="12">
        <f t="shared" si="4"/>
        <v>0</v>
      </c>
      <c r="V29" s="12">
        <f t="shared" si="5"/>
        <v>0</v>
      </c>
      <c r="W29" s="54">
        <f t="shared" si="6"/>
        <v>0</v>
      </c>
      <c r="X29" s="53">
        <f t="shared" si="7"/>
        <v>0</v>
      </c>
      <c r="Y29" s="128" t="s">
        <v>348</v>
      </c>
      <c r="Z29" s="134" t="s">
        <v>346</v>
      </c>
      <c r="AA29" s="134" t="s">
        <v>346</v>
      </c>
      <c r="AB29" s="134" t="s">
        <v>346</v>
      </c>
      <c r="AC29" s="134" t="s">
        <v>346</v>
      </c>
      <c r="AD29" s="134" t="s">
        <v>346</v>
      </c>
      <c r="AE29" s="134"/>
      <c r="AF29" s="134" t="s">
        <v>346</v>
      </c>
      <c r="AG29" s="128" t="s">
        <v>346</v>
      </c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</row>
    <row r="30" spans="1:229" s="52" customFormat="1">
      <c r="A30" s="58" t="s">
        <v>64</v>
      </c>
      <c r="B30" s="58" t="s">
        <v>174</v>
      </c>
      <c r="C30" s="59" t="s">
        <v>153</v>
      </c>
      <c r="D30" s="59" t="s">
        <v>119</v>
      </c>
      <c r="E30" s="59"/>
      <c r="F30" s="59"/>
      <c r="G30" s="59"/>
      <c r="H30" s="63">
        <v>816000</v>
      </c>
      <c r="I30" s="64">
        <v>0</v>
      </c>
      <c r="J30" s="64">
        <v>0</v>
      </c>
      <c r="K30" s="111">
        <f t="shared" si="0"/>
        <v>816000</v>
      </c>
      <c r="L30" s="63">
        <v>816000</v>
      </c>
      <c r="M30" s="64">
        <v>0</v>
      </c>
      <c r="N30" s="64">
        <v>0</v>
      </c>
      <c r="O30" s="53">
        <f t="shared" si="1"/>
        <v>816000</v>
      </c>
      <c r="P30" s="11" t="e">
        <f>#REF!-H30</f>
        <v>#REF!</v>
      </c>
      <c r="Q30" s="12" t="e">
        <f>#REF!-I30</f>
        <v>#REF!</v>
      </c>
      <c r="R30" s="12" t="e">
        <f>#REF!-J30</f>
        <v>#REF!</v>
      </c>
      <c r="S30" s="53" t="e">
        <f t="shared" si="2"/>
        <v>#REF!</v>
      </c>
      <c r="T30" s="11">
        <f t="shared" si="3"/>
        <v>0</v>
      </c>
      <c r="U30" s="12">
        <f t="shared" si="4"/>
        <v>0</v>
      </c>
      <c r="V30" s="12">
        <f t="shared" si="5"/>
        <v>0</v>
      </c>
      <c r="W30" s="54">
        <f t="shared" si="6"/>
        <v>0</v>
      </c>
      <c r="X30" s="53">
        <f t="shared" si="7"/>
        <v>0</v>
      </c>
      <c r="Y30" s="128" t="s">
        <v>348</v>
      </c>
      <c r="Z30" s="134" t="s">
        <v>346</v>
      </c>
      <c r="AA30" s="134" t="s">
        <v>346</v>
      </c>
      <c r="AB30" s="134" t="s">
        <v>346</v>
      </c>
      <c r="AC30" s="134" t="s">
        <v>346</v>
      </c>
      <c r="AD30" s="134" t="s">
        <v>346</v>
      </c>
      <c r="AE30" s="134"/>
      <c r="AF30" s="134" t="s">
        <v>349</v>
      </c>
      <c r="AG30" s="128" t="s">
        <v>346</v>
      </c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</row>
    <row r="31" spans="1:229" s="52" customFormat="1" ht="20.399999999999999">
      <c r="A31" s="58" t="s">
        <v>65</v>
      </c>
      <c r="B31" s="58" t="s">
        <v>175</v>
      </c>
      <c r="C31" s="59" t="s">
        <v>155</v>
      </c>
      <c r="D31" s="59" t="s">
        <v>120</v>
      </c>
      <c r="E31" s="59"/>
      <c r="F31" s="59"/>
      <c r="G31" s="59" t="s">
        <v>345</v>
      </c>
      <c r="H31" s="63">
        <v>443000</v>
      </c>
      <c r="I31" s="64">
        <v>38000</v>
      </c>
      <c r="J31" s="64">
        <v>0</v>
      </c>
      <c r="K31" s="111">
        <f t="shared" si="0"/>
        <v>481000</v>
      </c>
      <c r="L31" s="63">
        <v>443000</v>
      </c>
      <c r="M31" s="64">
        <v>38000</v>
      </c>
      <c r="N31" s="64">
        <v>0</v>
      </c>
      <c r="O31" s="53">
        <f t="shared" si="1"/>
        <v>481000</v>
      </c>
      <c r="P31" s="11" t="e">
        <f>#REF!-H31</f>
        <v>#REF!</v>
      </c>
      <c r="Q31" s="12" t="e">
        <f>#REF!-I31</f>
        <v>#REF!</v>
      </c>
      <c r="R31" s="12" t="e">
        <f>#REF!-J31</f>
        <v>#REF!</v>
      </c>
      <c r="S31" s="53" t="e">
        <f t="shared" si="2"/>
        <v>#REF!</v>
      </c>
      <c r="T31" s="11">
        <f t="shared" si="3"/>
        <v>0</v>
      </c>
      <c r="U31" s="12">
        <f t="shared" si="4"/>
        <v>0</v>
      </c>
      <c r="V31" s="12">
        <f t="shared" si="5"/>
        <v>0</v>
      </c>
      <c r="W31" s="54">
        <f t="shared" si="6"/>
        <v>0</v>
      </c>
      <c r="X31" s="53">
        <f t="shared" si="7"/>
        <v>0</v>
      </c>
      <c r="Y31" s="128" t="s">
        <v>348</v>
      </c>
      <c r="Z31" s="134" t="s">
        <v>346</v>
      </c>
      <c r="AA31" s="134" t="s">
        <v>346</v>
      </c>
      <c r="AB31" s="134" t="s">
        <v>348</v>
      </c>
      <c r="AC31" s="134" t="s">
        <v>346</v>
      </c>
      <c r="AD31" s="134" t="s">
        <v>346</v>
      </c>
      <c r="AE31" s="134"/>
      <c r="AF31" s="134" t="s">
        <v>349</v>
      </c>
      <c r="AG31" s="128" t="s">
        <v>346</v>
      </c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</row>
    <row r="32" spans="1:229" s="52" customFormat="1">
      <c r="A32" s="58" t="s">
        <v>66</v>
      </c>
      <c r="B32" s="58" t="s">
        <v>176</v>
      </c>
      <c r="C32" s="59" t="s">
        <v>155</v>
      </c>
      <c r="D32" s="59" t="s">
        <v>121</v>
      </c>
      <c r="E32" s="59"/>
      <c r="F32" s="59"/>
      <c r="G32" s="59"/>
      <c r="H32" s="63">
        <v>543000</v>
      </c>
      <c r="I32" s="64">
        <v>119000</v>
      </c>
      <c r="J32" s="64">
        <v>0</v>
      </c>
      <c r="K32" s="111">
        <f t="shared" si="0"/>
        <v>662000</v>
      </c>
      <c r="L32" s="63">
        <v>543000</v>
      </c>
      <c r="M32" s="64">
        <v>119000</v>
      </c>
      <c r="N32" s="64">
        <v>0</v>
      </c>
      <c r="O32" s="53">
        <f t="shared" si="1"/>
        <v>662000</v>
      </c>
      <c r="P32" s="11" t="e">
        <f>#REF!-H32</f>
        <v>#REF!</v>
      </c>
      <c r="Q32" s="12" t="e">
        <f>#REF!-I32</f>
        <v>#REF!</v>
      </c>
      <c r="R32" s="12" t="e">
        <f>#REF!-J32</f>
        <v>#REF!</v>
      </c>
      <c r="S32" s="53" t="e">
        <f t="shared" si="2"/>
        <v>#REF!</v>
      </c>
      <c r="T32" s="11">
        <f t="shared" si="3"/>
        <v>0</v>
      </c>
      <c r="U32" s="12">
        <f t="shared" si="4"/>
        <v>0</v>
      </c>
      <c r="V32" s="12">
        <f t="shared" si="5"/>
        <v>0</v>
      </c>
      <c r="W32" s="54">
        <f t="shared" si="6"/>
        <v>0</v>
      </c>
      <c r="X32" s="53">
        <f t="shared" si="7"/>
        <v>0</v>
      </c>
      <c r="Y32" s="128" t="s">
        <v>346</v>
      </c>
      <c r="Z32" s="134" t="s">
        <v>346</v>
      </c>
      <c r="AA32" s="134" t="s">
        <v>346</v>
      </c>
      <c r="AB32" s="134" t="s">
        <v>346</v>
      </c>
      <c r="AC32" s="134" t="s">
        <v>346</v>
      </c>
      <c r="AD32" s="134" t="s">
        <v>346</v>
      </c>
      <c r="AE32" s="134"/>
      <c r="AF32" s="134" t="s">
        <v>346</v>
      </c>
      <c r="AG32" s="128" t="s">
        <v>346</v>
      </c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</row>
    <row r="33" spans="1:229" s="52" customFormat="1">
      <c r="A33" s="58" t="s">
        <v>67</v>
      </c>
      <c r="B33" s="58" t="s">
        <v>177</v>
      </c>
      <c r="C33" s="59" t="s">
        <v>155</v>
      </c>
      <c r="D33" s="59" t="s">
        <v>122</v>
      </c>
      <c r="E33" s="59"/>
      <c r="F33" s="59"/>
      <c r="G33" s="59"/>
      <c r="H33" s="63">
        <v>882000</v>
      </c>
      <c r="I33" s="64">
        <v>87000</v>
      </c>
      <c r="J33" s="64">
        <v>0</v>
      </c>
      <c r="K33" s="111">
        <f t="shared" si="0"/>
        <v>969000</v>
      </c>
      <c r="L33" s="63">
        <v>882000</v>
      </c>
      <c r="M33" s="64">
        <v>87000</v>
      </c>
      <c r="N33" s="64">
        <v>0</v>
      </c>
      <c r="O33" s="53">
        <f t="shared" si="1"/>
        <v>969000</v>
      </c>
      <c r="P33" s="11" t="e">
        <f>#REF!-H33</f>
        <v>#REF!</v>
      </c>
      <c r="Q33" s="12" t="e">
        <f>#REF!-I33</f>
        <v>#REF!</v>
      </c>
      <c r="R33" s="12" t="e">
        <f>#REF!-J33</f>
        <v>#REF!</v>
      </c>
      <c r="S33" s="53" t="e">
        <f t="shared" si="2"/>
        <v>#REF!</v>
      </c>
      <c r="T33" s="11">
        <f t="shared" si="3"/>
        <v>0</v>
      </c>
      <c r="U33" s="12">
        <f t="shared" si="4"/>
        <v>0</v>
      </c>
      <c r="V33" s="12">
        <f t="shared" si="5"/>
        <v>0</v>
      </c>
      <c r="W33" s="54">
        <f t="shared" si="6"/>
        <v>0</v>
      </c>
      <c r="X33" s="53">
        <f t="shared" si="7"/>
        <v>0</v>
      </c>
      <c r="Y33" s="128"/>
      <c r="Z33" s="134"/>
      <c r="AA33" s="134"/>
      <c r="AB33" s="134"/>
      <c r="AC33" s="134"/>
      <c r="AD33" s="134"/>
      <c r="AE33" s="134"/>
      <c r="AF33" s="134"/>
      <c r="AG33" s="128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</row>
    <row r="34" spans="1:229" s="52" customFormat="1">
      <c r="A34" s="58" t="s">
        <v>68</v>
      </c>
      <c r="B34" s="58" t="s">
        <v>178</v>
      </c>
      <c r="C34" s="59" t="s">
        <v>153</v>
      </c>
      <c r="D34" s="59" t="s">
        <v>123</v>
      </c>
      <c r="E34" s="59"/>
      <c r="F34" s="59"/>
      <c r="G34" s="59"/>
      <c r="H34" s="63">
        <v>10495000</v>
      </c>
      <c r="I34" s="64">
        <v>0</v>
      </c>
      <c r="J34" s="64">
        <v>0</v>
      </c>
      <c r="K34" s="111">
        <f t="shared" si="0"/>
        <v>10495000</v>
      </c>
      <c r="L34" s="63">
        <v>10495000</v>
      </c>
      <c r="M34" s="64">
        <v>0</v>
      </c>
      <c r="N34" s="64">
        <v>0</v>
      </c>
      <c r="O34" s="53">
        <f t="shared" si="1"/>
        <v>10495000</v>
      </c>
      <c r="P34" s="11" t="e">
        <f>#REF!-H34</f>
        <v>#REF!</v>
      </c>
      <c r="Q34" s="12" t="e">
        <f>#REF!-I34</f>
        <v>#REF!</v>
      </c>
      <c r="R34" s="12" t="e">
        <f>#REF!-J34</f>
        <v>#REF!</v>
      </c>
      <c r="S34" s="53" t="e">
        <f t="shared" si="2"/>
        <v>#REF!</v>
      </c>
      <c r="T34" s="11">
        <f t="shared" si="3"/>
        <v>0</v>
      </c>
      <c r="U34" s="12">
        <f t="shared" si="4"/>
        <v>0</v>
      </c>
      <c r="V34" s="12">
        <f t="shared" si="5"/>
        <v>0</v>
      </c>
      <c r="W34" s="54">
        <f t="shared" si="6"/>
        <v>0</v>
      </c>
      <c r="X34" s="53">
        <f t="shared" si="7"/>
        <v>0</v>
      </c>
      <c r="Y34" s="128" t="s">
        <v>348</v>
      </c>
      <c r="Z34" s="134" t="s">
        <v>348</v>
      </c>
      <c r="AA34" s="134" t="s">
        <v>348</v>
      </c>
      <c r="AB34" s="134" t="s">
        <v>346</v>
      </c>
      <c r="AC34" s="134" t="s">
        <v>346</v>
      </c>
      <c r="AD34" s="134" t="s">
        <v>346</v>
      </c>
      <c r="AE34" s="134"/>
      <c r="AF34" s="134" t="s">
        <v>346</v>
      </c>
      <c r="AG34" s="128" t="s">
        <v>346</v>
      </c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</row>
    <row r="35" spans="1:229" s="52" customFormat="1">
      <c r="A35" s="58" t="s">
        <v>69</v>
      </c>
      <c r="B35" s="58"/>
      <c r="C35" s="59" t="s">
        <v>153</v>
      </c>
      <c r="D35" s="59" t="s">
        <v>124</v>
      </c>
      <c r="E35" s="59"/>
      <c r="F35" s="59"/>
      <c r="G35" s="59"/>
      <c r="H35" s="63">
        <v>65000</v>
      </c>
      <c r="I35" s="64">
        <v>0</v>
      </c>
      <c r="J35" s="64">
        <v>0</v>
      </c>
      <c r="K35" s="111">
        <f t="shared" si="0"/>
        <v>65000</v>
      </c>
      <c r="L35" s="63">
        <v>65000</v>
      </c>
      <c r="M35" s="64">
        <v>0</v>
      </c>
      <c r="N35" s="64">
        <v>0</v>
      </c>
      <c r="O35" s="53">
        <f t="shared" si="1"/>
        <v>65000</v>
      </c>
      <c r="P35" s="11" t="e">
        <f>#REF!-H35</f>
        <v>#REF!</v>
      </c>
      <c r="Q35" s="12" t="e">
        <f>#REF!-I35</f>
        <v>#REF!</v>
      </c>
      <c r="R35" s="12" t="e">
        <f>#REF!-J35</f>
        <v>#REF!</v>
      </c>
      <c r="S35" s="53" t="e">
        <f t="shared" si="2"/>
        <v>#REF!</v>
      </c>
      <c r="T35" s="11">
        <f t="shared" si="3"/>
        <v>0</v>
      </c>
      <c r="U35" s="12">
        <f t="shared" si="4"/>
        <v>0</v>
      </c>
      <c r="V35" s="12">
        <f t="shared" si="5"/>
        <v>0</v>
      </c>
      <c r="W35" s="54">
        <f t="shared" si="6"/>
        <v>0</v>
      </c>
      <c r="X35" s="53">
        <f t="shared" si="7"/>
        <v>0</v>
      </c>
      <c r="Y35" s="128"/>
      <c r="Z35" s="134"/>
      <c r="AA35" s="134"/>
      <c r="AB35" s="134"/>
      <c r="AC35" s="134"/>
      <c r="AD35" s="134"/>
      <c r="AE35" s="134"/>
      <c r="AF35" s="134"/>
      <c r="AG35" s="128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</row>
    <row r="36" spans="1:229" s="52" customFormat="1">
      <c r="A36" s="58" t="s">
        <v>70</v>
      </c>
      <c r="B36" s="58" t="s">
        <v>179</v>
      </c>
      <c r="C36" s="59" t="s">
        <v>153</v>
      </c>
      <c r="D36" s="59" t="s">
        <v>125</v>
      </c>
      <c r="E36" s="59"/>
      <c r="F36" s="59" t="s">
        <v>348</v>
      </c>
      <c r="G36" s="59"/>
      <c r="H36" s="63">
        <v>105000</v>
      </c>
      <c r="I36" s="64">
        <v>0</v>
      </c>
      <c r="J36" s="64">
        <v>0</v>
      </c>
      <c r="K36" s="111">
        <f t="shared" si="0"/>
        <v>105000</v>
      </c>
      <c r="L36" s="63">
        <v>105000</v>
      </c>
      <c r="M36" s="64">
        <v>0</v>
      </c>
      <c r="N36" s="64">
        <v>0</v>
      </c>
      <c r="O36" s="53">
        <f t="shared" si="1"/>
        <v>105000</v>
      </c>
      <c r="P36" s="11" t="e">
        <f>#REF!-H36</f>
        <v>#REF!</v>
      </c>
      <c r="Q36" s="12" t="e">
        <f>#REF!-I36</f>
        <v>#REF!</v>
      </c>
      <c r="R36" s="12" t="e">
        <f>#REF!-J36</f>
        <v>#REF!</v>
      </c>
      <c r="S36" s="53" t="e">
        <f t="shared" si="2"/>
        <v>#REF!</v>
      </c>
      <c r="T36" s="11">
        <f t="shared" si="3"/>
        <v>0</v>
      </c>
      <c r="U36" s="12">
        <f t="shared" si="4"/>
        <v>0</v>
      </c>
      <c r="V36" s="12">
        <f t="shared" si="5"/>
        <v>0</v>
      </c>
      <c r="W36" s="54">
        <f t="shared" si="6"/>
        <v>0</v>
      </c>
      <c r="X36" s="53">
        <f t="shared" si="7"/>
        <v>0</v>
      </c>
      <c r="Y36" s="128" t="s">
        <v>346</v>
      </c>
      <c r="Z36" s="134" t="s">
        <v>346</v>
      </c>
      <c r="AA36" s="134" t="s">
        <v>346</v>
      </c>
      <c r="AB36" s="134" t="s">
        <v>346</v>
      </c>
      <c r="AC36" s="134"/>
      <c r="AD36" s="134" t="s">
        <v>346</v>
      </c>
      <c r="AE36" s="134"/>
      <c r="AF36" s="134" t="s">
        <v>349</v>
      </c>
      <c r="AG36" s="128" t="s">
        <v>346</v>
      </c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</row>
    <row r="37" spans="1:229" s="52" customFormat="1">
      <c r="A37" s="58" t="s">
        <v>71</v>
      </c>
      <c r="B37" s="58" t="s">
        <v>180</v>
      </c>
      <c r="C37" s="59" t="s">
        <v>153</v>
      </c>
      <c r="D37" s="59" t="s">
        <v>126</v>
      </c>
      <c r="E37" s="59"/>
      <c r="F37" s="59"/>
      <c r="G37" s="59"/>
      <c r="H37" s="63">
        <v>1206000</v>
      </c>
      <c r="I37" s="64">
        <v>65000</v>
      </c>
      <c r="J37" s="64">
        <v>0</v>
      </c>
      <c r="K37" s="111">
        <f t="shared" si="0"/>
        <v>1271000</v>
      </c>
      <c r="L37" s="63">
        <v>1206000</v>
      </c>
      <c r="M37" s="64">
        <v>65000</v>
      </c>
      <c r="N37" s="64">
        <v>0</v>
      </c>
      <c r="O37" s="53">
        <f t="shared" si="1"/>
        <v>1271000</v>
      </c>
      <c r="P37" s="11" t="e">
        <f>#REF!-H37</f>
        <v>#REF!</v>
      </c>
      <c r="Q37" s="12" t="e">
        <f>#REF!-I37</f>
        <v>#REF!</v>
      </c>
      <c r="R37" s="12" t="e">
        <f>#REF!-J37</f>
        <v>#REF!</v>
      </c>
      <c r="S37" s="53" t="e">
        <f t="shared" si="2"/>
        <v>#REF!</v>
      </c>
      <c r="T37" s="11">
        <f t="shared" si="3"/>
        <v>0</v>
      </c>
      <c r="U37" s="12">
        <f t="shared" si="4"/>
        <v>0</v>
      </c>
      <c r="V37" s="12">
        <f t="shared" si="5"/>
        <v>0</v>
      </c>
      <c r="W37" s="54">
        <f t="shared" si="6"/>
        <v>0</v>
      </c>
      <c r="X37" s="53">
        <f t="shared" si="7"/>
        <v>0</v>
      </c>
      <c r="Y37" s="128"/>
      <c r="Z37" s="134"/>
      <c r="AA37" s="134"/>
      <c r="AB37" s="134"/>
      <c r="AC37" s="134"/>
      <c r="AD37" s="134"/>
      <c r="AE37" s="134"/>
      <c r="AF37" s="134"/>
      <c r="AG37" s="128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</row>
    <row r="38" spans="1:229" s="52" customFormat="1" ht="20.399999999999999">
      <c r="A38" s="58" t="s">
        <v>72</v>
      </c>
      <c r="B38" s="58" t="s">
        <v>180</v>
      </c>
      <c r="C38" s="59" t="s">
        <v>153</v>
      </c>
      <c r="D38" s="59" t="s">
        <v>127</v>
      </c>
      <c r="E38" s="59"/>
      <c r="F38" s="59"/>
      <c r="G38" s="59"/>
      <c r="H38" s="63">
        <v>334000</v>
      </c>
      <c r="I38" s="64">
        <v>71000</v>
      </c>
      <c r="J38" s="64">
        <v>0</v>
      </c>
      <c r="K38" s="111">
        <f t="shared" si="0"/>
        <v>405000</v>
      </c>
      <c r="L38" s="63">
        <v>334000</v>
      </c>
      <c r="M38" s="64">
        <v>71000</v>
      </c>
      <c r="N38" s="64">
        <v>0</v>
      </c>
      <c r="O38" s="53">
        <f t="shared" si="1"/>
        <v>405000</v>
      </c>
      <c r="P38" s="11" t="e">
        <f>#REF!-H38</f>
        <v>#REF!</v>
      </c>
      <c r="Q38" s="12" t="e">
        <f>#REF!-I38</f>
        <v>#REF!</v>
      </c>
      <c r="R38" s="12" t="e">
        <f>#REF!-J38</f>
        <v>#REF!</v>
      </c>
      <c r="S38" s="53" t="e">
        <f t="shared" si="2"/>
        <v>#REF!</v>
      </c>
      <c r="T38" s="11">
        <f t="shared" si="3"/>
        <v>0</v>
      </c>
      <c r="U38" s="12">
        <f t="shared" si="4"/>
        <v>0</v>
      </c>
      <c r="V38" s="12">
        <f t="shared" si="5"/>
        <v>0</v>
      </c>
      <c r="W38" s="54">
        <f t="shared" si="6"/>
        <v>0</v>
      </c>
      <c r="X38" s="53">
        <f t="shared" si="7"/>
        <v>0</v>
      </c>
      <c r="Y38" s="128"/>
      <c r="Z38" s="134"/>
      <c r="AA38" s="134"/>
      <c r="AB38" s="134"/>
      <c r="AC38" s="134"/>
      <c r="AD38" s="134"/>
      <c r="AE38" s="134"/>
      <c r="AF38" s="134"/>
      <c r="AG38" s="128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</row>
    <row r="39" spans="1:229" s="52" customFormat="1">
      <c r="A39" s="58" t="s">
        <v>73</v>
      </c>
      <c r="B39" s="58" t="s">
        <v>180</v>
      </c>
      <c r="C39" s="59" t="s">
        <v>153</v>
      </c>
      <c r="D39" s="59" t="s">
        <v>128</v>
      </c>
      <c r="E39" s="59"/>
      <c r="F39" s="59"/>
      <c r="G39" s="59"/>
      <c r="H39" s="63">
        <v>1458000</v>
      </c>
      <c r="I39" s="64">
        <v>0</v>
      </c>
      <c r="J39" s="64">
        <v>0</v>
      </c>
      <c r="K39" s="111">
        <f t="shared" si="0"/>
        <v>1458000</v>
      </c>
      <c r="L39" s="63">
        <v>1458000</v>
      </c>
      <c r="M39" s="64">
        <v>0</v>
      </c>
      <c r="N39" s="64">
        <v>0</v>
      </c>
      <c r="O39" s="53">
        <f t="shared" si="1"/>
        <v>1458000</v>
      </c>
      <c r="P39" s="11" t="e">
        <f>#REF!-H39</f>
        <v>#REF!</v>
      </c>
      <c r="Q39" s="12" t="e">
        <f>#REF!-I39</f>
        <v>#REF!</v>
      </c>
      <c r="R39" s="12" t="e">
        <f>#REF!-J39</f>
        <v>#REF!</v>
      </c>
      <c r="S39" s="53" t="e">
        <f t="shared" si="2"/>
        <v>#REF!</v>
      </c>
      <c r="T39" s="11">
        <f t="shared" si="3"/>
        <v>0</v>
      </c>
      <c r="U39" s="12">
        <f t="shared" si="4"/>
        <v>0</v>
      </c>
      <c r="V39" s="12">
        <f t="shared" si="5"/>
        <v>0</v>
      </c>
      <c r="W39" s="54">
        <f t="shared" si="6"/>
        <v>0</v>
      </c>
      <c r="X39" s="53">
        <f t="shared" si="7"/>
        <v>0</v>
      </c>
      <c r="Y39" s="128"/>
      <c r="Z39" s="134"/>
      <c r="AA39" s="134"/>
      <c r="AB39" s="134"/>
      <c r="AC39" s="134"/>
      <c r="AD39" s="134"/>
      <c r="AE39" s="134"/>
      <c r="AF39" s="134"/>
      <c r="AG39" s="128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</row>
    <row r="40" spans="1:229" s="52" customFormat="1">
      <c r="A40" s="58" t="s">
        <v>74</v>
      </c>
      <c r="B40" s="58"/>
      <c r="C40" s="59" t="s">
        <v>153</v>
      </c>
      <c r="D40" s="59" t="s">
        <v>129</v>
      </c>
      <c r="E40" s="59"/>
      <c r="F40" s="59"/>
      <c r="G40" s="59"/>
      <c r="H40" s="63">
        <v>70000</v>
      </c>
      <c r="I40" s="64">
        <v>0</v>
      </c>
      <c r="J40" s="64">
        <v>0</v>
      </c>
      <c r="K40" s="111">
        <f t="shared" si="0"/>
        <v>70000</v>
      </c>
      <c r="L40" s="63">
        <v>70000</v>
      </c>
      <c r="M40" s="64">
        <v>0</v>
      </c>
      <c r="N40" s="64">
        <v>0</v>
      </c>
      <c r="O40" s="53">
        <f t="shared" si="1"/>
        <v>70000</v>
      </c>
      <c r="P40" s="11" t="e">
        <f>#REF!-H40</f>
        <v>#REF!</v>
      </c>
      <c r="Q40" s="12" t="e">
        <f>#REF!-I40</f>
        <v>#REF!</v>
      </c>
      <c r="R40" s="12" t="e">
        <f>#REF!-J40</f>
        <v>#REF!</v>
      </c>
      <c r="S40" s="53" t="e">
        <f t="shared" si="2"/>
        <v>#REF!</v>
      </c>
      <c r="T40" s="11">
        <f t="shared" si="3"/>
        <v>0</v>
      </c>
      <c r="U40" s="12">
        <f t="shared" si="4"/>
        <v>0</v>
      </c>
      <c r="V40" s="12">
        <f t="shared" si="5"/>
        <v>0</v>
      </c>
      <c r="W40" s="54">
        <f t="shared" si="6"/>
        <v>0</v>
      </c>
      <c r="X40" s="53">
        <f t="shared" si="7"/>
        <v>0</v>
      </c>
      <c r="Y40" s="128" t="s">
        <v>351</v>
      </c>
      <c r="Z40" s="134" t="s">
        <v>346</v>
      </c>
      <c r="AA40" s="134" t="s">
        <v>346</v>
      </c>
      <c r="AB40" s="134" t="s">
        <v>346</v>
      </c>
      <c r="AC40" s="134" t="s">
        <v>346</v>
      </c>
      <c r="AD40" s="134" t="s">
        <v>346</v>
      </c>
      <c r="AE40" s="134"/>
      <c r="AF40" s="134" t="s">
        <v>349</v>
      </c>
      <c r="AG40" s="128" t="s">
        <v>346</v>
      </c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</row>
    <row r="41" spans="1:229" s="52" customFormat="1">
      <c r="A41" s="58" t="s">
        <v>75</v>
      </c>
      <c r="B41" s="58"/>
      <c r="C41" s="59" t="s">
        <v>153</v>
      </c>
      <c r="D41" s="59" t="s">
        <v>130</v>
      </c>
      <c r="E41" s="59"/>
      <c r="F41" s="59"/>
      <c r="G41" s="59"/>
      <c r="H41" s="63">
        <v>0</v>
      </c>
      <c r="I41" s="64">
        <v>16000</v>
      </c>
      <c r="J41" s="64">
        <v>0</v>
      </c>
      <c r="K41" s="111">
        <f t="shared" si="0"/>
        <v>16000</v>
      </c>
      <c r="L41" s="63">
        <v>0</v>
      </c>
      <c r="M41" s="64">
        <v>16000</v>
      </c>
      <c r="N41" s="64">
        <v>0</v>
      </c>
      <c r="O41" s="53">
        <f t="shared" ref="O41:O46" si="8">SUM(L41:M41)</f>
        <v>16000</v>
      </c>
      <c r="P41" s="11" t="e">
        <f>#REF!-H41</f>
        <v>#REF!</v>
      </c>
      <c r="Q41" s="12" t="e">
        <f>#REF!-I41</f>
        <v>#REF!</v>
      </c>
      <c r="R41" s="12" t="e">
        <f>#REF!-J41</f>
        <v>#REF!</v>
      </c>
      <c r="S41" s="53" t="e">
        <f t="shared" si="2"/>
        <v>#REF!</v>
      </c>
      <c r="T41" s="11">
        <f t="shared" ref="T41:T46" si="9">H41-L41</f>
        <v>0</v>
      </c>
      <c r="U41" s="12">
        <f t="shared" ref="U41:U77" si="10">I41-M41</f>
        <v>0</v>
      </c>
      <c r="V41" s="12">
        <f t="shared" si="5"/>
        <v>0</v>
      </c>
      <c r="W41" s="54">
        <f t="shared" si="6"/>
        <v>0</v>
      </c>
      <c r="X41" s="53">
        <f t="shared" si="7"/>
        <v>0</v>
      </c>
      <c r="Y41" s="128"/>
      <c r="Z41" s="134"/>
      <c r="AA41" s="134"/>
      <c r="AB41" s="134"/>
      <c r="AC41" s="134"/>
      <c r="AD41" s="134"/>
      <c r="AE41" s="134"/>
      <c r="AF41" s="134"/>
      <c r="AG41" s="128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</row>
    <row r="42" spans="1:229" s="52" customFormat="1">
      <c r="A42" s="58" t="s">
        <v>76</v>
      </c>
      <c r="B42" s="58" t="s">
        <v>181</v>
      </c>
      <c r="C42" s="59" t="s">
        <v>153</v>
      </c>
      <c r="D42" s="59" t="s">
        <v>131</v>
      </c>
      <c r="E42" s="59"/>
      <c r="F42" s="59"/>
      <c r="G42" s="59"/>
      <c r="H42" s="63">
        <v>228000</v>
      </c>
      <c r="I42" s="64">
        <v>0</v>
      </c>
      <c r="J42" s="64">
        <v>0</v>
      </c>
      <c r="K42" s="111">
        <f t="shared" si="0"/>
        <v>228000</v>
      </c>
      <c r="L42" s="63">
        <v>228000</v>
      </c>
      <c r="M42" s="64">
        <v>0</v>
      </c>
      <c r="N42" s="64">
        <v>0</v>
      </c>
      <c r="O42" s="53">
        <f t="shared" si="8"/>
        <v>228000</v>
      </c>
      <c r="P42" s="11" t="e">
        <f>#REF!-H42</f>
        <v>#REF!</v>
      </c>
      <c r="Q42" s="12" t="e">
        <f>#REF!-I42</f>
        <v>#REF!</v>
      </c>
      <c r="R42" s="12" t="e">
        <f>#REF!-J42</f>
        <v>#REF!</v>
      </c>
      <c r="S42" s="53" t="e">
        <f t="shared" si="2"/>
        <v>#REF!</v>
      </c>
      <c r="T42" s="11">
        <f t="shared" si="9"/>
        <v>0</v>
      </c>
      <c r="U42" s="12">
        <f t="shared" si="10"/>
        <v>0</v>
      </c>
      <c r="V42" s="12">
        <f t="shared" si="5"/>
        <v>0</v>
      </c>
      <c r="W42" s="54">
        <f t="shared" si="6"/>
        <v>0</v>
      </c>
      <c r="X42" s="53">
        <f t="shared" si="7"/>
        <v>0</v>
      </c>
      <c r="Y42" s="128" t="s">
        <v>348</v>
      </c>
      <c r="Z42" s="134" t="s">
        <v>348</v>
      </c>
      <c r="AA42" s="134" t="s">
        <v>346</v>
      </c>
      <c r="AB42" s="134" t="s">
        <v>346</v>
      </c>
      <c r="AC42" s="134"/>
      <c r="AD42" s="134" t="s">
        <v>348</v>
      </c>
      <c r="AE42" s="134" t="s">
        <v>349</v>
      </c>
      <c r="AF42" s="134" t="s">
        <v>346</v>
      </c>
      <c r="AG42" s="128" t="s">
        <v>348</v>
      </c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</row>
    <row r="43" spans="1:229" s="52" customFormat="1" ht="51">
      <c r="A43" s="58" t="s">
        <v>76</v>
      </c>
      <c r="B43" s="58" t="s">
        <v>181</v>
      </c>
      <c r="C43" s="59" t="s">
        <v>153</v>
      </c>
      <c r="D43" s="59" t="s">
        <v>132</v>
      </c>
      <c r="E43" s="59"/>
      <c r="F43" s="59"/>
      <c r="G43" s="59" t="s">
        <v>375</v>
      </c>
      <c r="H43" s="63">
        <v>0</v>
      </c>
      <c r="I43" s="64">
        <v>1254000</v>
      </c>
      <c r="J43" s="64">
        <v>0</v>
      </c>
      <c r="K43" s="111">
        <f t="shared" si="0"/>
        <v>1254000</v>
      </c>
      <c r="L43" s="63">
        <v>0</v>
      </c>
      <c r="M43" s="64">
        <v>1254000</v>
      </c>
      <c r="N43" s="64">
        <v>0</v>
      </c>
      <c r="O43" s="53">
        <f t="shared" si="8"/>
        <v>1254000</v>
      </c>
      <c r="P43" s="11" t="e">
        <f>#REF!-H43</f>
        <v>#REF!</v>
      </c>
      <c r="Q43" s="12" t="e">
        <f>#REF!-I43</f>
        <v>#REF!</v>
      </c>
      <c r="R43" s="12" t="e">
        <f>#REF!-J43</f>
        <v>#REF!</v>
      </c>
      <c r="S43" s="53" t="e">
        <f t="shared" si="2"/>
        <v>#REF!</v>
      </c>
      <c r="T43" s="11">
        <f t="shared" si="9"/>
        <v>0</v>
      </c>
      <c r="U43" s="12">
        <f t="shared" si="10"/>
        <v>0</v>
      </c>
      <c r="V43" s="12">
        <f t="shared" si="5"/>
        <v>0</v>
      </c>
      <c r="W43" s="54">
        <f t="shared" si="6"/>
        <v>0</v>
      </c>
      <c r="X43" s="53">
        <f t="shared" si="7"/>
        <v>0</v>
      </c>
      <c r="Y43" s="128" t="s">
        <v>348</v>
      </c>
      <c r="Z43" s="134" t="s">
        <v>348</v>
      </c>
      <c r="AA43" s="134" t="s">
        <v>346</v>
      </c>
      <c r="AB43" s="134" t="s">
        <v>346</v>
      </c>
      <c r="AC43" s="134"/>
      <c r="AD43" s="134" t="s">
        <v>348</v>
      </c>
      <c r="AE43" s="134" t="s">
        <v>349</v>
      </c>
      <c r="AF43" s="134" t="s">
        <v>346</v>
      </c>
      <c r="AG43" s="128" t="s">
        <v>348</v>
      </c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</row>
    <row r="44" spans="1:229" s="52" customFormat="1">
      <c r="A44" s="58" t="s">
        <v>77</v>
      </c>
      <c r="B44" s="58" t="s">
        <v>181</v>
      </c>
      <c r="C44" s="59" t="s">
        <v>155</v>
      </c>
      <c r="D44" s="59" t="s">
        <v>105</v>
      </c>
      <c r="E44" s="59"/>
      <c r="F44" s="59"/>
      <c r="G44" s="59"/>
      <c r="H44" s="63">
        <v>3093000</v>
      </c>
      <c r="I44" s="64">
        <v>0</v>
      </c>
      <c r="J44" s="64">
        <v>0</v>
      </c>
      <c r="K44" s="111">
        <f t="shared" si="0"/>
        <v>3093000</v>
      </c>
      <c r="L44" s="63">
        <v>3093000</v>
      </c>
      <c r="M44" s="64">
        <v>0</v>
      </c>
      <c r="N44" s="64">
        <v>0</v>
      </c>
      <c r="O44" s="53">
        <f t="shared" si="8"/>
        <v>3093000</v>
      </c>
      <c r="P44" s="11" t="e">
        <f>#REF!-H44</f>
        <v>#REF!</v>
      </c>
      <c r="Q44" s="12" t="e">
        <f>#REF!-I44</f>
        <v>#REF!</v>
      </c>
      <c r="R44" s="12" t="e">
        <f>#REF!-J44</f>
        <v>#REF!</v>
      </c>
      <c r="S44" s="53" t="e">
        <f t="shared" si="2"/>
        <v>#REF!</v>
      </c>
      <c r="T44" s="11">
        <f t="shared" si="9"/>
        <v>0</v>
      </c>
      <c r="U44" s="12">
        <f t="shared" si="10"/>
        <v>0</v>
      </c>
      <c r="V44" s="12">
        <f t="shared" si="5"/>
        <v>0</v>
      </c>
      <c r="W44" s="54">
        <f t="shared" si="6"/>
        <v>0</v>
      </c>
      <c r="X44" s="53">
        <f t="shared" si="7"/>
        <v>0</v>
      </c>
      <c r="Y44" s="128" t="s">
        <v>346</v>
      </c>
      <c r="Z44" s="134" t="s">
        <v>346</v>
      </c>
      <c r="AA44" s="134" t="s">
        <v>346</v>
      </c>
      <c r="AB44" s="134" t="s">
        <v>346</v>
      </c>
      <c r="AC44" s="134" t="s">
        <v>346</v>
      </c>
      <c r="AD44" s="134" t="s">
        <v>346</v>
      </c>
      <c r="AE44" s="134"/>
      <c r="AF44" s="134" t="s">
        <v>346</v>
      </c>
      <c r="AG44" s="128" t="s">
        <v>346</v>
      </c>
      <c r="AH44" s="51" t="s">
        <v>347</v>
      </c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</row>
    <row r="45" spans="1:229" s="52" customFormat="1">
      <c r="A45" s="58" t="s">
        <v>78</v>
      </c>
      <c r="B45" s="58" t="s">
        <v>182</v>
      </c>
      <c r="C45" s="59" t="s">
        <v>153</v>
      </c>
      <c r="D45" s="59" t="s">
        <v>133</v>
      </c>
      <c r="E45" s="59"/>
      <c r="F45" s="59"/>
      <c r="G45" s="59"/>
      <c r="H45" s="63">
        <v>4280000</v>
      </c>
      <c r="I45" s="64">
        <v>0</v>
      </c>
      <c r="J45" s="64">
        <v>0</v>
      </c>
      <c r="K45" s="111">
        <f t="shared" si="0"/>
        <v>4280000</v>
      </c>
      <c r="L45" s="63">
        <v>4280000</v>
      </c>
      <c r="M45" s="64">
        <v>0</v>
      </c>
      <c r="N45" s="64">
        <v>0</v>
      </c>
      <c r="O45" s="53">
        <f t="shared" si="8"/>
        <v>4280000</v>
      </c>
      <c r="P45" s="11" t="e">
        <f>#REF!-H45</f>
        <v>#REF!</v>
      </c>
      <c r="Q45" s="12" t="e">
        <f>#REF!-I45</f>
        <v>#REF!</v>
      </c>
      <c r="R45" s="12" t="e">
        <f>#REF!-J45</f>
        <v>#REF!</v>
      </c>
      <c r="S45" s="53" t="e">
        <f t="shared" si="2"/>
        <v>#REF!</v>
      </c>
      <c r="T45" s="11">
        <f t="shared" si="9"/>
        <v>0</v>
      </c>
      <c r="U45" s="12">
        <f t="shared" si="10"/>
        <v>0</v>
      </c>
      <c r="V45" s="12">
        <f t="shared" si="5"/>
        <v>0</v>
      </c>
      <c r="W45" s="54">
        <f t="shared" si="6"/>
        <v>0</v>
      </c>
      <c r="X45" s="53">
        <f t="shared" si="7"/>
        <v>0</v>
      </c>
      <c r="Y45" s="128" t="s">
        <v>346</v>
      </c>
      <c r="Z45" s="134" t="s">
        <v>346</v>
      </c>
      <c r="AA45" s="134" t="s">
        <v>346</v>
      </c>
      <c r="AB45" s="134" t="s">
        <v>346</v>
      </c>
      <c r="AC45" s="134" t="s">
        <v>346</v>
      </c>
      <c r="AD45" s="134" t="s">
        <v>346</v>
      </c>
      <c r="AE45" s="134"/>
      <c r="AF45" s="134" t="s">
        <v>346</v>
      </c>
      <c r="AG45" s="128" t="s">
        <v>346</v>
      </c>
      <c r="AH45" s="51" t="s">
        <v>350</v>
      </c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</row>
    <row r="46" spans="1:229" s="52" customFormat="1">
      <c r="A46" s="58" t="s">
        <v>79</v>
      </c>
      <c r="B46" s="58" t="s">
        <v>183</v>
      </c>
      <c r="C46" s="59" t="s">
        <v>153</v>
      </c>
      <c r="D46" s="59" t="s">
        <v>134</v>
      </c>
      <c r="E46" s="59"/>
      <c r="F46" s="59"/>
      <c r="G46" s="59"/>
      <c r="H46" s="63">
        <v>46576000</v>
      </c>
      <c r="I46" s="64">
        <v>3861000</v>
      </c>
      <c r="J46" s="64">
        <v>0</v>
      </c>
      <c r="K46" s="111">
        <f t="shared" si="0"/>
        <v>50437000</v>
      </c>
      <c r="L46" s="63">
        <v>46576000</v>
      </c>
      <c r="M46" s="64">
        <v>3861000</v>
      </c>
      <c r="N46" s="64">
        <v>0</v>
      </c>
      <c r="O46" s="53">
        <f t="shared" si="8"/>
        <v>50437000</v>
      </c>
      <c r="P46" s="11" t="e">
        <f>#REF!-H46</f>
        <v>#REF!</v>
      </c>
      <c r="Q46" s="12" t="e">
        <f>#REF!-I46</f>
        <v>#REF!</v>
      </c>
      <c r="R46" s="12" t="e">
        <f>#REF!-J46</f>
        <v>#REF!</v>
      </c>
      <c r="S46" s="53" t="e">
        <f t="shared" si="2"/>
        <v>#REF!</v>
      </c>
      <c r="T46" s="11">
        <f t="shared" si="9"/>
        <v>0</v>
      </c>
      <c r="U46" s="12">
        <f t="shared" si="10"/>
        <v>0</v>
      </c>
      <c r="V46" s="12">
        <f t="shared" si="5"/>
        <v>0</v>
      </c>
      <c r="W46" s="54">
        <f t="shared" si="6"/>
        <v>0</v>
      </c>
      <c r="X46" s="53">
        <f t="shared" si="7"/>
        <v>0</v>
      </c>
      <c r="Y46" s="128" t="s">
        <v>348</v>
      </c>
      <c r="Z46" s="134" t="s">
        <v>348</v>
      </c>
      <c r="AA46" s="134" t="s">
        <v>348</v>
      </c>
      <c r="AB46" s="134" t="s">
        <v>346</v>
      </c>
      <c r="AC46" s="134" t="s">
        <v>346</v>
      </c>
      <c r="AD46" s="134" t="s">
        <v>346</v>
      </c>
      <c r="AE46" s="134"/>
      <c r="AF46" s="134" t="s">
        <v>349</v>
      </c>
      <c r="AG46" s="128" t="s">
        <v>346</v>
      </c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</row>
    <row r="47" spans="1:229" s="52" customFormat="1">
      <c r="A47" s="58" t="s">
        <v>80</v>
      </c>
      <c r="B47" s="58" t="s">
        <v>184</v>
      </c>
      <c r="C47" s="59" t="s">
        <v>153</v>
      </c>
      <c r="D47" s="59" t="s">
        <v>135</v>
      </c>
      <c r="E47" s="59"/>
      <c r="F47" s="59"/>
      <c r="G47" s="59"/>
      <c r="H47" s="63">
        <v>660000</v>
      </c>
      <c r="I47" s="64">
        <v>0</v>
      </c>
      <c r="J47" s="64">
        <v>0</v>
      </c>
      <c r="K47" s="111">
        <f t="shared" si="0"/>
        <v>660000</v>
      </c>
      <c r="L47" s="63">
        <v>660000</v>
      </c>
      <c r="M47" s="64">
        <v>0</v>
      </c>
      <c r="N47" s="64">
        <v>0</v>
      </c>
      <c r="O47" s="53">
        <f t="shared" ref="O47:O62" si="11">SUM(L47:M47)</f>
        <v>660000</v>
      </c>
      <c r="P47" s="11" t="e">
        <f>#REF!-H47</f>
        <v>#REF!</v>
      </c>
      <c r="Q47" s="12" t="e">
        <f>#REF!-I47</f>
        <v>#REF!</v>
      </c>
      <c r="R47" s="12" t="e">
        <f>#REF!-J47</f>
        <v>#REF!</v>
      </c>
      <c r="S47" s="53" t="e">
        <f t="shared" si="2"/>
        <v>#REF!</v>
      </c>
      <c r="T47" s="11">
        <f t="shared" ref="T47:T62" si="12">H47-L47</f>
        <v>0</v>
      </c>
      <c r="U47" s="12">
        <f t="shared" si="10"/>
        <v>0</v>
      </c>
      <c r="V47" s="12">
        <f t="shared" si="5"/>
        <v>0</v>
      </c>
      <c r="W47" s="54">
        <f t="shared" si="6"/>
        <v>0</v>
      </c>
      <c r="X47" s="53">
        <f t="shared" ref="X47:X62" si="13">ROUND(W47*premieGM,2)</f>
        <v>0</v>
      </c>
      <c r="Y47" s="128"/>
      <c r="Z47" s="134"/>
      <c r="AA47" s="134"/>
      <c r="AB47" s="134"/>
      <c r="AC47" s="134"/>
      <c r="AD47" s="134"/>
      <c r="AE47" s="134"/>
      <c r="AF47" s="134"/>
      <c r="AG47" s="128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</row>
    <row r="48" spans="1:229" s="52" customFormat="1">
      <c r="A48" s="58" t="s">
        <v>81</v>
      </c>
      <c r="B48" s="58" t="s">
        <v>185</v>
      </c>
      <c r="C48" s="59" t="s">
        <v>153</v>
      </c>
      <c r="D48" s="59" t="s">
        <v>136</v>
      </c>
      <c r="E48" s="59"/>
      <c r="F48" s="59"/>
      <c r="G48" s="59"/>
      <c r="H48" s="63">
        <v>4298000</v>
      </c>
      <c r="I48" s="64">
        <v>0</v>
      </c>
      <c r="J48" s="64">
        <v>0</v>
      </c>
      <c r="K48" s="111">
        <f t="shared" si="0"/>
        <v>4298000</v>
      </c>
      <c r="L48" s="63">
        <v>4298000</v>
      </c>
      <c r="M48" s="64">
        <v>0</v>
      </c>
      <c r="N48" s="64">
        <v>0</v>
      </c>
      <c r="O48" s="53">
        <f t="shared" si="11"/>
        <v>4298000</v>
      </c>
      <c r="P48" s="11" t="e">
        <f>#REF!-H48</f>
        <v>#REF!</v>
      </c>
      <c r="Q48" s="12" t="e">
        <f>#REF!-I48</f>
        <v>#REF!</v>
      </c>
      <c r="R48" s="12" t="e">
        <f>#REF!-J48</f>
        <v>#REF!</v>
      </c>
      <c r="S48" s="53" t="e">
        <f t="shared" si="2"/>
        <v>#REF!</v>
      </c>
      <c r="T48" s="11">
        <f t="shared" si="12"/>
        <v>0</v>
      </c>
      <c r="U48" s="12">
        <f t="shared" si="10"/>
        <v>0</v>
      </c>
      <c r="V48" s="12">
        <f t="shared" si="5"/>
        <v>0</v>
      </c>
      <c r="W48" s="54">
        <f t="shared" si="6"/>
        <v>0</v>
      </c>
      <c r="X48" s="53">
        <f t="shared" si="13"/>
        <v>0</v>
      </c>
      <c r="Y48" s="128"/>
      <c r="Z48" s="134"/>
      <c r="AA48" s="134"/>
      <c r="AB48" s="134"/>
      <c r="AC48" s="134"/>
      <c r="AD48" s="134"/>
      <c r="AE48" s="134"/>
      <c r="AF48" s="134"/>
      <c r="AG48" s="128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</row>
    <row r="49" spans="1:229" s="52" customFormat="1">
      <c r="A49" s="58" t="s">
        <v>82</v>
      </c>
      <c r="B49" s="58" t="s">
        <v>186</v>
      </c>
      <c r="C49" s="59" t="s">
        <v>153</v>
      </c>
      <c r="D49" s="59" t="s">
        <v>137</v>
      </c>
      <c r="E49" s="59"/>
      <c r="F49" s="59"/>
      <c r="G49" s="59"/>
      <c r="H49" s="63">
        <v>7891000</v>
      </c>
      <c r="I49" s="64">
        <v>469000</v>
      </c>
      <c r="J49" s="64">
        <v>0</v>
      </c>
      <c r="K49" s="111">
        <f t="shared" si="0"/>
        <v>8360000</v>
      </c>
      <c r="L49" s="63">
        <v>7891000</v>
      </c>
      <c r="M49" s="64">
        <v>469000</v>
      </c>
      <c r="N49" s="64">
        <v>0</v>
      </c>
      <c r="O49" s="53">
        <f t="shared" si="11"/>
        <v>8360000</v>
      </c>
      <c r="P49" s="11" t="e">
        <f>#REF!-H49</f>
        <v>#REF!</v>
      </c>
      <c r="Q49" s="12" t="e">
        <f>#REF!-I49</f>
        <v>#REF!</v>
      </c>
      <c r="R49" s="12" t="e">
        <f>#REF!-J49</f>
        <v>#REF!</v>
      </c>
      <c r="S49" s="53" t="e">
        <f t="shared" si="2"/>
        <v>#REF!</v>
      </c>
      <c r="T49" s="11">
        <f t="shared" si="12"/>
        <v>0</v>
      </c>
      <c r="U49" s="12">
        <f t="shared" si="10"/>
        <v>0</v>
      </c>
      <c r="V49" s="12">
        <f t="shared" si="5"/>
        <v>0</v>
      </c>
      <c r="W49" s="54">
        <f t="shared" si="6"/>
        <v>0</v>
      </c>
      <c r="X49" s="53">
        <f t="shared" si="13"/>
        <v>0</v>
      </c>
      <c r="Y49" s="128" t="s">
        <v>348</v>
      </c>
      <c r="Z49" s="134" t="s">
        <v>348</v>
      </c>
      <c r="AA49" s="134" t="s">
        <v>346</v>
      </c>
      <c r="AB49" s="134" t="s">
        <v>346</v>
      </c>
      <c r="AC49" s="134" t="s">
        <v>346</v>
      </c>
      <c r="AD49" s="134" t="s">
        <v>346</v>
      </c>
      <c r="AE49" s="134"/>
      <c r="AF49" s="134" t="s">
        <v>348</v>
      </c>
      <c r="AG49" s="128" t="s">
        <v>346</v>
      </c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</row>
    <row r="50" spans="1:229" s="52" customFormat="1">
      <c r="A50" s="58" t="s">
        <v>83</v>
      </c>
      <c r="B50" s="58" t="s">
        <v>187</v>
      </c>
      <c r="C50" s="59" t="s">
        <v>153</v>
      </c>
      <c r="D50" s="59" t="s">
        <v>138</v>
      </c>
      <c r="E50" s="59"/>
      <c r="F50" s="59"/>
      <c r="G50" s="59"/>
      <c r="H50" s="63">
        <v>642000</v>
      </c>
      <c r="I50" s="64">
        <v>75000</v>
      </c>
      <c r="J50" s="64">
        <v>0</v>
      </c>
      <c r="K50" s="111">
        <f t="shared" si="0"/>
        <v>717000</v>
      </c>
      <c r="L50" s="63">
        <v>642000</v>
      </c>
      <c r="M50" s="64">
        <v>75000</v>
      </c>
      <c r="N50" s="64">
        <v>0</v>
      </c>
      <c r="O50" s="53">
        <f t="shared" si="11"/>
        <v>717000</v>
      </c>
      <c r="P50" s="11" t="e">
        <f>#REF!-H50</f>
        <v>#REF!</v>
      </c>
      <c r="Q50" s="12" t="e">
        <f>#REF!-I50</f>
        <v>#REF!</v>
      </c>
      <c r="R50" s="12" t="e">
        <f>#REF!-J50</f>
        <v>#REF!</v>
      </c>
      <c r="S50" s="53" t="e">
        <f t="shared" si="2"/>
        <v>#REF!</v>
      </c>
      <c r="T50" s="11">
        <f t="shared" si="12"/>
        <v>0</v>
      </c>
      <c r="U50" s="12">
        <f t="shared" si="10"/>
        <v>0</v>
      </c>
      <c r="V50" s="12">
        <f t="shared" si="5"/>
        <v>0</v>
      </c>
      <c r="W50" s="54">
        <f t="shared" si="6"/>
        <v>0</v>
      </c>
      <c r="X50" s="53">
        <f t="shared" si="13"/>
        <v>0</v>
      </c>
      <c r="Y50" s="128" t="s">
        <v>346</v>
      </c>
      <c r="Z50" s="134" t="s">
        <v>346</v>
      </c>
      <c r="AA50" s="134" t="s">
        <v>346</v>
      </c>
      <c r="AB50" s="134" t="s">
        <v>346</v>
      </c>
      <c r="AC50" s="134" t="s">
        <v>346</v>
      </c>
      <c r="AD50" s="134" t="s">
        <v>346</v>
      </c>
      <c r="AE50" s="134"/>
      <c r="AF50" s="134" t="s">
        <v>346</v>
      </c>
      <c r="AG50" s="128" t="s">
        <v>346</v>
      </c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</row>
    <row r="51" spans="1:229" s="52" customFormat="1">
      <c r="A51" s="58" t="s">
        <v>84</v>
      </c>
      <c r="B51" s="58" t="s">
        <v>159</v>
      </c>
      <c r="C51" s="59" t="s">
        <v>153</v>
      </c>
      <c r="D51" s="59" t="s">
        <v>139</v>
      </c>
      <c r="E51" s="59"/>
      <c r="F51" s="59"/>
      <c r="G51" s="59"/>
      <c r="H51" s="63">
        <v>8215000</v>
      </c>
      <c r="I51" s="64">
        <v>540000</v>
      </c>
      <c r="J51" s="64">
        <v>0</v>
      </c>
      <c r="K51" s="111">
        <f t="shared" si="0"/>
        <v>8755000</v>
      </c>
      <c r="L51" s="63">
        <v>8215000</v>
      </c>
      <c r="M51" s="64">
        <v>540000</v>
      </c>
      <c r="N51" s="64">
        <v>0</v>
      </c>
      <c r="O51" s="53">
        <f t="shared" si="11"/>
        <v>8755000</v>
      </c>
      <c r="P51" s="11" t="e">
        <f>#REF!-H51</f>
        <v>#REF!</v>
      </c>
      <c r="Q51" s="12" t="e">
        <f>#REF!-I51</f>
        <v>#REF!</v>
      </c>
      <c r="R51" s="12" t="e">
        <f>#REF!-J51</f>
        <v>#REF!</v>
      </c>
      <c r="S51" s="53" t="e">
        <f t="shared" si="2"/>
        <v>#REF!</v>
      </c>
      <c r="T51" s="11">
        <f t="shared" si="12"/>
        <v>0</v>
      </c>
      <c r="U51" s="12">
        <f t="shared" si="10"/>
        <v>0</v>
      </c>
      <c r="V51" s="12">
        <f t="shared" si="5"/>
        <v>0</v>
      </c>
      <c r="W51" s="54">
        <f t="shared" si="6"/>
        <v>0</v>
      </c>
      <c r="X51" s="53">
        <f t="shared" si="13"/>
        <v>0</v>
      </c>
      <c r="Y51" s="129" t="s">
        <v>348</v>
      </c>
      <c r="Z51" s="135" t="s">
        <v>348</v>
      </c>
      <c r="AA51" s="135" t="s">
        <v>346</v>
      </c>
      <c r="AB51" s="135" t="s">
        <v>346</v>
      </c>
      <c r="AC51" s="135"/>
      <c r="AD51" s="135" t="s">
        <v>346</v>
      </c>
      <c r="AE51" s="135"/>
      <c r="AF51" s="135" t="s">
        <v>346</v>
      </c>
      <c r="AG51" s="129" t="s">
        <v>346</v>
      </c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</row>
    <row r="52" spans="1:229" s="52" customFormat="1">
      <c r="A52" s="58" t="s">
        <v>85</v>
      </c>
      <c r="B52" s="58"/>
      <c r="C52" s="59" t="s">
        <v>153</v>
      </c>
      <c r="D52" s="59" t="s">
        <v>140</v>
      </c>
      <c r="E52" s="59"/>
      <c r="F52" s="59"/>
      <c r="G52" s="59"/>
      <c r="H52" s="63">
        <v>0</v>
      </c>
      <c r="I52" s="64">
        <v>963000</v>
      </c>
      <c r="J52" s="64">
        <v>0</v>
      </c>
      <c r="K52" s="111">
        <f t="shared" si="0"/>
        <v>963000</v>
      </c>
      <c r="L52" s="63">
        <v>0</v>
      </c>
      <c r="M52" s="64">
        <v>963000</v>
      </c>
      <c r="N52" s="64">
        <v>0</v>
      </c>
      <c r="O52" s="53">
        <f t="shared" si="11"/>
        <v>963000</v>
      </c>
      <c r="P52" s="11" t="e">
        <f>#REF!-H52</f>
        <v>#REF!</v>
      </c>
      <c r="Q52" s="12" t="e">
        <f>#REF!-I52</f>
        <v>#REF!</v>
      </c>
      <c r="R52" s="12" t="e">
        <f>#REF!-J52</f>
        <v>#REF!</v>
      </c>
      <c r="S52" s="53" t="e">
        <f t="shared" si="2"/>
        <v>#REF!</v>
      </c>
      <c r="T52" s="11">
        <f t="shared" si="12"/>
        <v>0</v>
      </c>
      <c r="U52" s="12">
        <f t="shared" si="10"/>
        <v>0</v>
      </c>
      <c r="V52" s="12">
        <f t="shared" si="5"/>
        <v>0</v>
      </c>
      <c r="W52" s="54">
        <f t="shared" si="6"/>
        <v>0</v>
      </c>
      <c r="X52" s="53">
        <f t="shared" si="13"/>
        <v>0</v>
      </c>
      <c r="Y52" s="128"/>
      <c r="Z52" s="134"/>
      <c r="AA52" s="134"/>
      <c r="AB52" s="134"/>
      <c r="AC52" s="134"/>
      <c r="AD52" s="134"/>
      <c r="AE52" s="134"/>
      <c r="AF52" s="134"/>
      <c r="AG52" s="128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</row>
    <row r="53" spans="1:229" s="52" customFormat="1">
      <c r="A53" s="58" t="s">
        <v>86</v>
      </c>
      <c r="B53" s="58" t="s">
        <v>188</v>
      </c>
      <c r="C53" s="59" t="s">
        <v>153</v>
      </c>
      <c r="D53" s="59" t="s">
        <v>141</v>
      </c>
      <c r="E53" s="59"/>
      <c r="F53" s="59"/>
      <c r="G53" s="59"/>
      <c r="H53" s="63">
        <v>1854000</v>
      </c>
      <c r="I53" s="64">
        <v>0</v>
      </c>
      <c r="J53" s="64">
        <v>0</v>
      </c>
      <c r="K53" s="111">
        <f t="shared" si="0"/>
        <v>1854000</v>
      </c>
      <c r="L53" s="63">
        <v>1854000</v>
      </c>
      <c r="M53" s="64">
        <v>0</v>
      </c>
      <c r="N53" s="64">
        <v>0</v>
      </c>
      <c r="O53" s="53">
        <f t="shared" si="11"/>
        <v>1854000</v>
      </c>
      <c r="P53" s="11" t="e">
        <f>#REF!-H53</f>
        <v>#REF!</v>
      </c>
      <c r="Q53" s="12" t="e">
        <f>#REF!-I53</f>
        <v>#REF!</v>
      </c>
      <c r="R53" s="12" t="e">
        <f>#REF!-J53</f>
        <v>#REF!</v>
      </c>
      <c r="S53" s="53" t="e">
        <f t="shared" si="2"/>
        <v>#REF!</v>
      </c>
      <c r="T53" s="11">
        <f t="shared" si="12"/>
        <v>0</v>
      </c>
      <c r="U53" s="12">
        <f t="shared" si="10"/>
        <v>0</v>
      </c>
      <c r="V53" s="12">
        <f t="shared" si="5"/>
        <v>0</v>
      </c>
      <c r="W53" s="54">
        <f t="shared" si="6"/>
        <v>0</v>
      </c>
      <c r="X53" s="53">
        <f t="shared" si="13"/>
        <v>0</v>
      </c>
      <c r="Y53" s="128"/>
      <c r="Z53" s="134"/>
      <c r="AA53" s="134"/>
      <c r="AB53" s="134"/>
      <c r="AC53" s="134"/>
      <c r="AD53" s="134"/>
      <c r="AE53" s="134"/>
      <c r="AF53" s="134"/>
      <c r="AG53" s="128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</row>
    <row r="54" spans="1:229" s="52" customFormat="1" ht="20.399999999999999">
      <c r="A54" s="58" t="s">
        <v>87</v>
      </c>
      <c r="B54" s="58" t="s">
        <v>189</v>
      </c>
      <c r="C54" s="59" t="s">
        <v>153</v>
      </c>
      <c r="D54" s="59" t="s">
        <v>142</v>
      </c>
      <c r="E54" s="59"/>
      <c r="F54" s="59"/>
      <c r="G54" s="59" t="s">
        <v>377</v>
      </c>
      <c r="H54" s="63">
        <v>50000</v>
      </c>
      <c r="I54" s="64">
        <v>0</v>
      </c>
      <c r="J54" s="64">
        <v>0</v>
      </c>
      <c r="K54" s="111">
        <f t="shared" si="0"/>
        <v>50000</v>
      </c>
      <c r="L54" s="63">
        <v>0</v>
      </c>
      <c r="M54" s="64">
        <v>50000</v>
      </c>
      <c r="N54" s="64">
        <v>0</v>
      </c>
      <c r="O54" s="53">
        <f t="shared" si="11"/>
        <v>50000</v>
      </c>
      <c r="P54" s="11" t="e">
        <f>#REF!-H54</f>
        <v>#REF!</v>
      </c>
      <c r="Q54" s="12" t="e">
        <f>#REF!-I54</f>
        <v>#REF!</v>
      </c>
      <c r="R54" s="12" t="e">
        <f>#REF!-J54</f>
        <v>#REF!</v>
      </c>
      <c r="S54" s="53" t="e">
        <f t="shared" si="2"/>
        <v>#REF!</v>
      </c>
      <c r="T54" s="11">
        <f t="shared" si="12"/>
        <v>50000</v>
      </c>
      <c r="U54" s="12">
        <f t="shared" si="10"/>
        <v>-50000</v>
      </c>
      <c r="V54" s="12">
        <f t="shared" si="5"/>
        <v>0</v>
      </c>
      <c r="W54" s="54">
        <f t="shared" si="6"/>
        <v>0</v>
      </c>
      <c r="X54" s="53">
        <f t="shared" si="13"/>
        <v>0</v>
      </c>
      <c r="Y54" s="128" t="s">
        <v>346</v>
      </c>
      <c r="Z54" s="134" t="s">
        <v>346</v>
      </c>
      <c r="AA54" s="134" t="s">
        <v>346</v>
      </c>
      <c r="AB54" s="134" t="s">
        <v>346</v>
      </c>
      <c r="AC54" s="134"/>
      <c r="AD54" s="134" t="s">
        <v>346</v>
      </c>
      <c r="AE54" s="134"/>
      <c r="AF54" s="134"/>
      <c r="AG54" s="128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</row>
    <row r="55" spans="1:229" s="52" customFormat="1">
      <c r="A55" s="58" t="s">
        <v>87</v>
      </c>
      <c r="B55" s="58" t="s">
        <v>189</v>
      </c>
      <c r="C55" s="59" t="s">
        <v>153</v>
      </c>
      <c r="D55" s="59" t="s">
        <v>288</v>
      </c>
      <c r="E55" s="59"/>
      <c r="F55" s="59"/>
      <c r="G55" s="59"/>
      <c r="H55" s="63">
        <v>81000</v>
      </c>
      <c r="I55" s="64">
        <v>5000</v>
      </c>
      <c r="J55" s="64">
        <v>0</v>
      </c>
      <c r="K55" s="111">
        <f>SUM(H55:J55)</f>
        <v>86000</v>
      </c>
      <c r="L55" s="63">
        <v>81000</v>
      </c>
      <c r="M55" s="64">
        <v>5000</v>
      </c>
      <c r="N55" s="64">
        <v>0</v>
      </c>
      <c r="O55" s="53">
        <f t="shared" si="11"/>
        <v>86000</v>
      </c>
      <c r="P55" s="11" t="e">
        <f>#REF!-H55</f>
        <v>#REF!</v>
      </c>
      <c r="Q55" s="12" t="e">
        <f>#REF!-I55</f>
        <v>#REF!</v>
      </c>
      <c r="R55" s="12" t="e">
        <f>#REF!-J55</f>
        <v>#REF!</v>
      </c>
      <c r="S55" s="53" t="e">
        <f>SUM(P55:R55)</f>
        <v>#REF!</v>
      </c>
      <c r="T55" s="11">
        <f t="shared" si="12"/>
        <v>0</v>
      </c>
      <c r="U55" s="12">
        <f t="shared" si="10"/>
        <v>0</v>
      </c>
      <c r="V55" s="12">
        <f>J55-N55</f>
        <v>0</v>
      </c>
      <c r="W55" s="54">
        <f>SUM(T55:V55)</f>
        <v>0</v>
      </c>
      <c r="X55" s="53">
        <f>ROUND(W55*premieGM,2)</f>
        <v>0</v>
      </c>
      <c r="Y55" s="128" t="s">
        <v>346</v>
      </c>
      <c r="Z55" s="134" t="s">
        <v>346</v>
      </c>
      <c r="AA55" s="134" t="s">
        <v>346</v>
      </c>
      <c r="AB55" s="134" t="s">
        <v>346</v>
      </c>
      <c r="AC55" s="134" t="s">
        <v>346</v>
      </c>
      <c r="AD55" s="134" t="s">
        <v>346</v>
      </c>
      <c r="AE55" s="134"/>
      <c r="AF55" s="134" t="s">
        <v>346</v>
      </c>
      <c r="AG55" s="128" t="s">
        <v>346</v>
      </c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</row>
    <row r="56" spans="1:229" s="52" customFormat="1" ht="20.399999999999999">
      <c r="A56" s="58" t="s">
        <v>88</v>
      </c>
      <c r="B56" s="58" t="s">
        <v>190</v>
      </c>
      <c r="C56" s="59" t="s">
        <v>153</v>
      </c>
      <c r="D56" s="59" t="s">
        <v>314</v>
      </c>
      <c r="E56" s="59"/>
      <c r="F56" s="59"/>
      <c r="G56" s="59"/>
      <c r="H56" s="63">
        <v>2738000</v>
      </c>
      <c r="I56" s="64">
        <v>0</v>
      </c>
      <c r="J56" s="64">
        <v>0</v>
      </c>
      <c r="K56" s="111">
        <f t="shared" si="0"/>
        <v>2738000</v>
      </c>
      <c r="L56" s="63">
        <v>2738000</v>
      </c>
      <c r="M56" s="64">
        <v>0</v>
      </c>
      <c r="N56" s="64">
        <v>0</v>
      </c>
      <c r="O56" s="53">
        <f t="shared" si="11"/>
        <v>2738000</v>
      </c>
      <c r="P56" s="11" t="e">
        <f>#REF!-H56</f>
        <v>#REF!</v>
      </c>
      <c r="Q56" s="12" t="e">
        <f>#REF!-I56</f>
        <v>#REF!</v>
      </c>
      <c r="R56" s="12" t="e">
        <f>#REF!-J56</f>
        <v>#REF!</v>
      </c>
      <c r="S56" s="53" t="e">
        <f t="shared" si="2"/>
        <v>#REF!</v>
      </c>
      <c r="T56" s="11">
        <f t="shared" si="12"/>
        <v>0</v>
      </c>
      <c r="U56" s="12">
        <f t="shared" si="10"/>
        <v>0</v>
      </c>
      <c r="V56" s="12">
        <f t="shared" si="5"/>
        <v>0</v>
      </c>
      <c r="W56" s="54">
        <f t="shared" si="6"/>
        <v>0</v>
      </c>
      <c r="X56" s="53">
        <f t="shared" si="13"/>
        <v>0</v>
      </c>
      <c r="Y56" s="128" t="s">
        <v>348</v>
      </c>
      <c r="Z56" s="134" t="s">
        <v>346</v>
      </c>
      <c r="AA56" s="134" t="s">
        <v>346</v>
      </c>
      <c r="AB56" s="134" t="s">
        <v>346</v>
      </c>
      <c r="AC56" s="134" t="s">
        <v>346</v>
      </c>
      <c r="AD56" s="134" t="s">
        <v>346</v>
      </c>
      <c r="AE56" s="134"/>
      <c r="AF56" s="134" t="s">
        <v>349</v>
      </c>
      <c r="AG56" s="128" t="s">
        <v>346</v>
      </c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</row>
    <row r="57" spans="1:229" s="52" customFormat="1" ht="20.399999999999999">
      <c r="A57" s="58" t="s">
        <v>89</v>
      </c>
      <c r="B57" s="58" t="s">
        <v>191</v>
      </c>
      <c r="C57" s="59" t="s">
        <v>153</v>
      </c>
      <c r="D57" s="59" t="s">
        <v>143</v>
      </c>
      <c r="E57" s="59" t="s">
        <v>358</v>
      </c>
      <c r="F57" s="59" t="s">
        <v>359</v>
      </c>
      <c r="G57" s="59"/>
      <c r="H57" s="63">
        <v>2150000</v>
      </c>
      <c r="I57" s="64">
        <v>0</v>
      </c>
      <c r="J57" s="64">
        <v>0</v>
      </c>
      <c r="K57" s="111">
        <f t="shared" si="0"/>
        <v>2150000</v>
      </c>
      <c r="L57" s="63">
        <v>2150000</v>
      </c>
      <c r="M57" s="64">
        <v>0</v>
      </c>
      <c r="N57" s="64">
        <v>0</v>
      </c>
      <c r="O57" s="53">
        <f t="shared" si="11"/>
        <v>2150000</v>
      </c>
      <c r="P57" s="11" t="e">
        <f>#REF!-H57</f>
        <v>#REF!</v>
      </c>
      <c r="Q57" s="12" t="e">
        <f>#REF!-I57</f>
        <v>#REF!</v>
      </c>
      <c r="R57" s="12" t="e">
        <f>#REF!-J57</f>
        <v>#REF!</v>
      </c>
      <c r="S57" s="53" t="e">
        <f t="shared" si="2"/>
        <v>#REF!</v>
      </c>
      <c r="T57" s="11">
        <f t="shared" si="12"/>
        <v>0</v>
      </c>
      <c r="U57" s="12">
        <f t="shared" si="10"/>
        <v>0</v>
      </c>
      <c r="V57" s="12">
        <f t="shared" si="5"/>
        <v>0</v>
      </c>
      <c r="W57" s="54">
        <f t="shared" si="6"/>
        <v>0</v>
      </c>
      <c r="X57" s="53">
        <f t="shared" si="13"/>
        <v>0</v>
      </c>
      <c r="Y57" s="129" t="s">
        <v>348</v>
      </c>
      <c r="Z57" s="135" t="s">
        <v>348</v>
      </c>
      <c r="AA57" s="135" t="s">
        <v>346</v>
      </c>
      <c r="AB57" s="135" t="s">
        <v>346</v>
      </c>
      <c r="AC57" s="135"/>
      <c r="AD57" s="135" t="s">
        <v>346</v>
      </c>
      <c r="AE57" s="135"/>
      <c r="AF57" s="135" t="s">
        <v>346</v>
      </c>
      <c r="AG57" s="129" t="s">
        <v>360</v>
      </c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</row>
    <row r="58" spans="1:229" s="52" customFormat="1">
      <c r="A58" s="58" t="s">
        <v>90</v>
      </c>
      <c r="B58" s="58" t="s">
        <v>192</v>
      </c>
      <c r="C58" s="59" t="s">
        <v>153</v>
      </c>
      <c r="D58" s="59" t="s">
        <v>125</v>
      </c>
      <c r="E58" s="59"/>
      <c r="F58" s="59" t="s">
        <v>355</v>
      </c>
      <c r="G58" s="59"/>
      <c r="H58" s="63">
        <v>105000</v>
      </c>
      <c r="I58" s="64">
        <v>0</v>
      </c>
      <c r="J58" s="64">
        <v>0</v>
      </c>
      <c r="K58" s="111">
        <f t="shared" si="0"/>
        <v>105000</v>
      </c>
      <c r="L58" s="63">
        <v>105000</v>
      </c>
      <c r="M58" s="64">
        <v>0</v>
      </c>
      <c r="N58" s="64">
        <v>0</v>
      </c>
      <c r="O58" s="53">
        <f t="shared" si="11"/>
        <v>105000</v>
      </c>
      <c r="P58" s="11" t="e">
        <f>#REF!-H58</f>
        <v>#REF!</v>
      </c>
      <c r="Q58" s="12" t="e">
        <f>#REF!-I58</f>
        <v>#REF!</v>
      </c>
      <c r="R58" s="12" t="e">
        <f>#REF!-J58</f>
        <v>#REF!</v>
      </c>
      <c r="S58" s="53" t="e">
        <f t="shared" si="2"/>
        <v>#REF!</v>
      </c>
      <c r="T58" s="11">
        <f t="shared" si="12"/>
        <v>0</v>
      </c>
      <c r="U58" s="12">
        <f t="shared" si="10"/>
        <v>0</v>
      </c>
      <c r="V58" s="12">
        <f t="shared" si="5"/>
        <v>0</v>
      </c>
      <c r="W58" s="54">
        <f t="shared" si="6"/>
        <v>0</v>
      </c>
      <c r="X58" s="53">
        <f t="shared" si="13"/>
        <v>0</v>
      </c>
      <c r="Y58" s="128" t="s">
        <v>346</v>
      </c>
      <c r="Z58" s="134" t="s">
        <v>346</v>
      </c>
      <c r="AA58" s="134" t="s">
        <v>346</v>
      </c>
      <c r="AB58" s="134" t="s">
        <v>348</v>
      </c>
      <c r="AC58" s="134" t="s">
        <v>346</v>
      </c>
      <c r="AD58" s="134"/>
      <c r="AE58" s="134"/>
      <c r="AF58" s="134" t="s">
        <v>346</v>
      </c>
      <c r="AG58" s="128" t="s">
        <v>346</v>
      </c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</row>
    <row r="59" spans="1:229" s="52" customFormat="1">
      <c r="A59" s="58" t="s">
        <v>91</v>
      </c>
      <c r="B59" s="58" t="s">
        <v>192</v>
      </c>
      <c r="C59" s="59" t="s">
        <v>153</v>
      </c>
      <c r="D59" s="59" t="s">
        <v>125</v>
      </c>
      <c r="E59" s="59"/>
      <c r="F59" s="59" t="s">
        <v>355</v>
      </c>
      <c r="G59" s="59"/>
      <c r="H59" s="63">
        <v>105000</v>
      </c>
      <c r="I59" s="64">
        <v>0</v>
      </c>
      <c r="J59" s="64">
        <v>0</v>
      </c>
      <c r="K59" s="111">
        <f t="shared" si="0"/>
        <v>105000</v>
      </c>
      <c r="L59" s="63">
        <v>105000</v>
      </c>
      <c r="M59" s="64">
        <v>0</v>
      </c>
      <c r="N59" s="64">
        <v>0</v>
      </c>
      <c r="O59" s="53">
        <f t="shared" si="11"/>
        <v>105000</v>
      </c>
      <c r="P59" s="11" t="e">
        <f>#REF!-H59</f>
        <v>#REF!</v>
      </c>
      <c r="Q59" s="12" t="e">
        <f>#REF!-I59</f>
        <v>#REF!</v>
      </c>
      <c r="R59" s="12" t="e">
        <f>#REF!-J59</f>
        <v>#REF!</v>
      </c>
      <c r="S59" s="53" t="e">
        <f t="shared" si="2"/>
        <v>#REF!</v>
      </c>
      <c r="T59" s="11">
        <f t="shared" si="12"/>
        <v>0</v>
      </c>
      <c r="U59" s="12">
        <f t="shared" si="10"/>
        <v>0</v>
      </c>
      <c r="V59" s="12">
        <f t="shared" si="5"/>
        <v>0</v>
      </c>
      <c r="W59" s="54">
        <f t="shared" si="6"/>
        <v>0</v>
      </c>
      <c r="X59" s="53">
        <f t="shared" si="13"/>
        <v>0</v>
      </c>
      <c r="Y59" s="128" t="s">
        <v>346</v>
      </c>
      <c r="Z59" s="134" t="s">
        <v>346</v>
      </c>
      <c r="AA59" s="134" t="s">
        <v>346</v>
      </c>
      <c r="AB59" s="134" t="s">
        <v>346</v>
      </c>
      <c r="AC59" s="134"/>
      <c r="AD59" s="134" t="s">
        <v>346</v>
      </c>
      <c r="AE59" s="134"/>
      <c r="AF59" s="134" t="s">
        <v>349</v>
      </c>
      <c r="AG59" s="128" t="s">
        <v>346</v>
      </c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</row>
    <row r="60" spans="1:229" s="52" customFormat="1">
      <c r="A60" s="58" t="s">
        <v>92</v>
      </c>
      <c r="B60" s="58" t="s">
        <v>192</v>
      </c>
      <c r="C60" s="59" t="s">
        <v>153</v>
      </c>
      <c r="D60" s="59" t="s">
        <v>144</v>
      </c>
      <c r="E60" s="59"/>
      <c r="F60" s="59"/>
      <c r="G60" s="59"/>
      <c r="H60" s="63">
        <v>110000</v>
      </c>
      <c r="I60" s="64">
        <v>0</v>
      </c>
      <c r="J60" s="64">
        <v>0</v>
      </c>
      <c r="K60" s="111">
        <f t="shared" si="0"/>
        <v>110000</v>
      </c>
      <c r="L60" s="63">
        <v>110000</v>
      </c>
      <c r="M60" s="64">
        <v>0</v>
      </c>
      <c r="N60" s="64">
        <v>0</v>
      </c>
      <c r="O60" s="53">
        <f t="shared" si="11"/>
        <v>110000</v>
      </c>
      <c r="P60" s="11" t="e">
        <f>#REF!-H60</f>
        <v>#REF!</v>
      </c>
      <c r="Q60" s="12" t="e">
        <f>#REF!-I60</f>
        <v>#REF!</v>
      </c>
      <c r="R60" s="12" t="e">
        <f>#REF!-J60</f>
        <v>#REF!</v>
      </c>
      <c r="S60" s="53" t="e">
        <f t="shared" si="2"/>
        <v>#REF!</v>
      </c>
      <c r="T60" s="11">
        <f t="shared" si="12"/>
        <v>0</v>
      </c>
      <c r="U60" s="12">
        <f t="shared" si="10"/>
        <v>0</v>
      </c>
      <c r="V60" s="12">
        <f t="shared" si="5"/>
        <v>0</v>
      </c>
      <c r="W60" s="54">
        <f t="shared" si="6"/>
        <v>0</v>
      </c>
      <c r="X60" s="53">
        <f t="shared" si="13"/>
        <v>0</v>
      </c>
      <c r="Y60" s="128" t="s">
        <v>348</v>
      </c>
      <c r="Z60" s="134" t="s">
        <v>346</v>
      </c>
      <c r="AA60" s="134" t="s">
        <v>346</v>
      </c>
      <c r="AB60" s="134" t="s">
        <v>346</v>
      </c>
      <c r="AC60" s="134" t="s">
        <v>346</v>
      </c>
      <c r="AD60" s="134" t="s">
        <v>346</v>
      </c>
      <c r="AE60" s="134"/>
      <c r="AF60" s="134" t="s">
        <v>349</v>
      </c>
      <c r="AG60" s="128" t="s">
        <v>346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</row>
    <row r="61" spans="1:229" s="52" customFormat="1">
      <c r="A61" s="58" t="s">
        <v>93</v>
      </c>
      <c r="B61" s="58" t="s">
        <v>193</v>
      </c>
      <c r="C61" s="59" t="s">
        <v>157</v>
      </c>
      <c r="D61" s="59" t="s">
        <v>145</v>
      </c>
      <c r="E61" s="59"/>
      <c r="F61" s="59"/>
      <c r="G61" s="59"/>
      <c r="H61" s="63">
        <v>43000</v>
      </c>
      <c r="I61" s="64">
        <v>0</v>
      </c>
      <c r="J61" s="64">
        <v>0</v>
      </c>
      <c r="K61" s="111">
        <f t="shared" si="0"/>
        <v>43000</v>
      </c>
      <c r="L61" s="63">
        <v>43000</v>
      </c>
      <c r="M61" s="64">
        <v>0</v>
      </c>
      <c r="N61" s="64">
        <v>0</v>
      </c>
      <c r="O61" s="53">
        <f t="shared" si="11"/>
        <v>43000</v>
      </c>
      <c r="P61" s="11" t="e">
        <f>#REF!-H61</f>
        <v>#REF!</v>
      </c>
      <c r="Q61" s="12" t="e">
        <f>#REF!-I61</f>
        <v>#REF!</v>
      </c>
      <c r="R61" s="12" t="e">
        <f>#REF!-J61</f>
        <v>#REF!</v>
      </c>
      <c r="S61" s="53" t="e">
        <f t="shared" si="2"/>
        <v>#REF!</v>
      </c>
      <c r="T61" s="11">
        <f t="shared" si="12"/>
        <v>0</v>
      </c>
      <c r="U61" s="12">
        <f t="shared" si="10"/>
        <v>0</v>
      </c>
      <c r="V61" s="12">
        <f t="shared" si="5"/>
        <v>0</v>
      </c>
      <c r="W61" s="54">
        <f t="shared" si="6"/>
        <v>0</v>
      </c>
      <c r="X61" s="53">
        <f t="shared" si="13"/>
        <v>0</v>
      </c>
      <c r="Y61" s="128" t="s">
        <v>346</v>
      </c>
      <c r="Z61" s="134" t="s">
        <v>346</v>
      </c>
      <c r="AA61" s="134" t="s">
        <v>346</v>
      </c>
      <c r="AB61" s="134" t="s">
        <v>346</v>
      </c>
      <c r="AC61" s="134" t="s">
        <v>346</v>
      </c>
      <c r="AD61" s="134" t="s">
        <v>346</v>
      </c>
      <c r="AE61" s="134"/>
      <c r="AF61" s="134" t="s">
        <v>346</v>
      </c>
      <c r="AG61" s="128" t="s">
        <v>346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</row>
    <row r="62" spans="1:229" s="52" customFormat="1">
      <c r="A62" s="58" t="s">
        <v>94</v>
      </c>
      <c r="B62" s="58" t="s">
        <v>194</v>
      </c>
      <c r="C62" s="59" t="s">
        <v>157</v>
      </c>
      <c r="D62" s="59" t="s">
        <v>147</v>
      </c>
      <c r="E62" s="59"/>
      <c r="F62" s="59"/>
      <c r="G62" s="59"/>
      <c r="H62" s="63">
        <v>146000</v>
      </c>
      <c r="I62" s="64">
        <v>0</v>
      </c>
      <c r="J62" s="64">
        <v>0</v>
      </c>
      <c r="K62" s="111">
        <f t="shared" si="0"/>
        <v>146000</v>
      </c>
      <c r="L62" s="63">
        <v>146000</v>
      </c>
      <c r="M62" s="64">
        <v>0</v>
      </c>
      <c r="N62" s="64">
        <v>0</v>
      </c>
      <c r="O62" s="53">
        <f t="shared" si="11"/>
        <v>146000</v>
      </c>
      <c r="P62" s="11" t="e">
        <f>#REF!-H62</f>
        <v>#REF!</v>
      </c>
      <c r="Q62" s="12" t="e">
        <f>#REF!-I62</f>
        <v>#REF!</v>
      </c>
      <c r="R62" s="12" t="e">
        <f>#REF!-J62</f>
        <v>#REF!</v>
      </c>
      <c r="S62" s="53" t="e">
        <f t="shared" si="2"/>
        <v>#REF!</v>
      </c>
      <c r="T62" s="11">
        <f t="shared" si="12"/>
        <v>0</v>
      </c>
      <c r="U62" s="12">
        <f t="shared" si="10"/>
        <v>0</v>
      </c>
      <c r="V62" s="12">
        <f t="shared" si="5"/>
        <v>0</v>
      </c>
      <c r="W62" s="54">
        <f t="shared" si="6"/>
        <v>0</v>
      </c>
      <c r="X62" s="53">
        <f t="shared" si="13"/>
        <v>0</v>
      </c>
      <c r="Y62" s="128"/>
      <c r="Z62" s="134"/>
      <c r="AA62" s="134"/>
      <c r="AB62" s="134"/>
      <c r="AC62" s="134"/>
      <c r="AD62" s="134"/>
      <c r="AE62" s="134"/>
      <c r="AF62" s="134"/>
      <c r="AG62" s="128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</row>
    <row r="63" spans="1:229" s="52" customFormat="1" ht="20.399999999999999">
      <c r="A63" s="58" t="s">
        <v>95</v>
      </c>
      <c r="B63" s="58"/>
      <c r="C63" s="59" t="s">
        <v>153</v>
      </c>
      <c r="D63" s="59" t="s">
        <v>148</v>
      </c>
      <c r="E63" s="59"/>
      <c r="F63" s="59"/>
      <c r="G63" s="59"/>
      <c r="H63" s="63">
        <v>642000</v>
      </c>
      <c r="I63" s="64">
        <v>0</v>
      </c>
      <c r="J63" s="64">
        <v>0</v>
      </c>
      <c r="K63" s="111">
        <f t="shared" ref="K63:K87" si="14">SUM(H63:J63)</f>
        <v>642000</v>
      </c>
      <c r="L63" s="63">
        <v>642000</v>
      </c>
      <c r="M63" s="64">
        <v>0</v>
      </c>
      <c r="N63" s="64">
        <v>0</v>
      </c>
      <c r="O63" s="53">
        <f>SUM(L63:M63)</f>
        <v>642000</v>
      </c>
      <c r="P63" s="11" t="e">
        <f>#REF!-H63</f>
        <v>#REF!</v>
      </c>
      <c r="Q63" s="12" t="e">
        <f>#REF!-I63</f>
        <v>#REF!</v>
      </c>
      <c r="R63" s="12" t="e">
        <f>#REF!-J63</f>
        <v>#REF!</v>
      </c>
      <c r="S63" s="53" t="e">
        <f t="shared" ref="S63:S77" si="15">SUM(P63:R63)</f>
        <v>#REF!</v>
      </c>
      <c r="T63" s="11">
        <f>H63-L63</f>
        <v>0</v>
      </c>
      <c r="U63" s="12">
        <f t="shared" si="10"/>
        <v>0</v>
      </c>
      <c r="V63" s="12">
        <f t="shared" ref="V63:V77" si="16">J63-N63</f>
        <v>0</v>
      </c>
      <c r="W63" s="54">
        <f t="shared" ref="W63:W77" si="17">SUM(T63:V63)</f>
        <v>0</v>
      </c>
      <c r="X63" s="53">
        <f t="shared" si="7"/>
        <v>0</v>
      </c>
      <c r="Y63" s="128" t="s">
        <v>346</v>
      </c>
      <c r="Z63" s="134" t="s">
        <v>346</v>
      </c>
      <c r="AA63" s="134" t="s">
        <v>346</v>
      </c>
      <c r="AB63" s="134" t="s">
        <v>346</v>
      </c>
      <c r="AC63" s="134"/>
      <c r="AD63" s="134" t="s">
        <v>346</v>
      </c>
      <c r="AE63" s="134"/>
      <c r="AF63" s="134"/>
      <c r="AG63" s="128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</row>
    <row r="64" spans="1:229" s="52" customFormat="1">
      <c r="A64" s="58" t="s">
        <v>96</v>
      </c>
      <c r="B64" s="58"/>
      <c r="C64" s="59" t="s">
        <v>153</v>
      </c>
      <c r="D64" s="59" t="s">
        <v>149</v>
      </c>
      <c r="E64" s="59"/>
      <c r="F64" s="59"/>
      <c r="G64" s="59"/>
      <c r="H64" s="63">
        <v>114000</v>
      </c>
      <c r="I64" s="64">
        <v>0</v>
      </c>
      <c r="J64" s="64">
        <v>0</v>
      </c>
      <c r="K64" s="111">
        <f t="shared" si="14"/>
        <v>114000</v>
      </c>
      <c r="L64" s="63">
        <v>114000</v>
      </c>
      <c r="M64" s="64">
        <v>0</v>
      </c>
      <c r="N64" s="64">
        <v>0</v>
      </c>
      <c r="O64" s="53">
        <f>SUM(L64:M64)</f>
        <v>114000</v>
      </c>
      <c r="P64" s="11" t="e">
        <f>#REF!-H64</f>
        <v>#REF!</v>
      </c>
      <c r="Q64" s="12" t="e">
        <f>#REF!-I64</f>
        <v>#REF!</v>
      </c>
      <c r="R64" s="12" t="e">
        <f>#REF!-J64</f>
        <v>#REF!</v>
      </c>
      <c r="S64" s="53" t="e">
        <f t="shared" si="15"/>
        <v>#REF!</v>
      </c>
      <c r="T64" s="11">
        <f>H64-L64</f>
        <v>0</v>
      </c>
      <c r="U64" s="12">
        <f t="shared" si="10"/>
        <v>0</v>
      </c>
      <c r="V64" s="12">
        <f t="shared" si="16"/>
        <v>0</v>
      </c>
      <c r="W64" s="54">
        <f t="shared" si="17"/>
        <v>0</v>
      </c>
      <c r="X64" s="53">
        <f t="shared" si="7"/>
        <v>0</v>
      </c>
      <c r="Y64" s="128" t="s">
        <v>346</v>
      </c>
      <c r="Z64" s="134" t="s">
        <v>346</v>
      </c>
      <c r="AA64" s="134" t="s">
        <v>346</v>
      </c>
      <c r="AB64" s="134" t="s">
        <v>346</v>
      </c>
      <c r="AC64" s="134"/>
      <c r="AD64" s="134" t="s">
        <v>346</v>
      </c>
      <c r="AE64" s="134"/>
      <c r="AF64" s="134"/>
      <c r="AG64" s="128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</row>
    <row r="65" spans="1:229" s="52" customFormat="1" ht="20.399999999999999">
      <c r="A65" s="58" t="s">
        <v>97</v>
      </c>
      <c r="B65" s="58"/>
      <c r="C65" s="59" t="s">
        <v>153</v>
      </c>
      <c r="D65" s="59" t="s">
        <v>150</v>
      </c>
      <c r="E65" s="59"/>
      <c r="F65" s="59"/>
      <c r="G65" s="59" t="s">
        <v>354</v>
      </c>
      <c r="H65" s="63">
        <v>100000</v>
      </c>
      <c r="I65" s="64">
        <v>0</v>
      </c>
      <c r="J65" s="64">
        <v>0</v>
      </c>
      <c r="K65" s="111">
        <f t="shared" si="14"/>
        <v>100000</v>
      </c>
      <c r="L65" s="63">
        <v>100000</v>
      </c>
      <c r="M65" s="64">
        <v>0</v>
      </c>
      <c r="N65" s="64">
        <v>0</v>
      </c>
      <c r="O65" s="53">
        <f>SUM(L65:M65)</f>
        <v>100000</v>
      </c>
      <c r="P65" s="11" t="e">
        <f>#REF!-H65</f>
        <v>#REF!</v>
      </c>
      <c r="Q65" s="12" t="e">
        <f>#REF!-I65</f>
        <v>#REF!</v>
      </c>
      <c r="R65" s="12" t="e">
        <f>#REF!-J65</f>
        <v>#REF!</v>
      </c>
      <c r="S65" s="53" t="e">
        <f t="shared" si="15"/>
        <v>#REF!</v>
      </c>
      <c r="T65" s="11">
        <f>H65-L65</f>
        <v>0</v>
      </c>
      <c r="U65" s="12">
        <f t="shared" si="10"/>
        <v>0</v>
      </c>
      <c r="V65" s="12">
        <f t="shared" si="16"/>
        <v>0</v>
      </c>
      <c r="W65" s="54">
        <f t="shared" si="17"/>
        <v>0</v>
      </c>
      <c r="X65" s="53">
        <f t="shared" si="7"/>
        <v>0</v>
      </c>
      <c r="Y65" s="128" t="s">
        <v>346</v>
      </c>
      <c r="Z65" s="134" t="s">
        <v>346</v>
      </c>
      <c r="AA65" s="134" t="s">
        <v>346</v>
      </c>
      <c r="AB65" s="134" t="s">
        <v>346</v>
      </c>
      <c r="AC65" s="134"/>
      <c r="AD65" s="134" t="s">
        <v>346</v>
      </c>
      <c r="AE65" s="134"/>
      <c r="AF65" s="134"/>
      <c r="AG65" s="128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</row>
    <row r="66" spans="1:229" s="52" customFormat="1">
      <c r="A66" s="58" t="s">
        <v>97</v>
      </c>
      <c r="B66" s="58"/>
      <c r="C66" s="59" t="s">
        <v>153</v>
      </c>
      <c r="D66" s="59" t="s">
        <v>151</v>
      </c>
      <c r="E66" s="59"/>
      <c r="F66" s="59"/>
      <c r="G66" s="59"/>
      <c r="H66" s="63">
        <v>8132000</v>
      </c>
      <c r="I66" s="64">
        <v>0</v>
      </c>
      <c r="J66" s="64">
        <v>0</v>
      </c>
      <c r="K66" s="111">
        <f t="shared" si="14"/>
        <v>8132000</v>
      </c>
      <c r="L66" s="63">
        <v>8132000</v>
      </c>
      <c r="M66" s="64">
        <v>0</v>
      </c>
      <c r="N66" s="64">
        <v>0</v>
      </c>
      <c r="O66" s="53">
        <f t="shared" ref="O66:O72" si="18">SUM(L66:M66)</f>
        <v>8132000</v>
      </c>
      <c r="P66" s="11" t="e">
        <f>#REF!-H66</f>
        <v>#REF!</v>
      </c>
      <c r="Q66" s="12" t="e">
        <f>#REF!-I66</f>
        <v>#REF!</v>
      </c>
      <c r="R66" s="12" t="e">
        <f>#REF!-J66</f>
        <v>#REF!</v>
      </c>
      <c r="S66" s="53" t="e">
        <f t="shared" si="15"/>
        <v>#REF!</v>
      </c>
      <c r="T66" s="11">
        <f t="shared" ref="T66:T72" si="19">H66-L66</f>
        <v>0</v>
      </c>
      <c r="U66" s="12">
        <f t="shared" si="10"/>
        <v>0</v>
      </c>
      <c r="V66" s="12">
        <f t="shared" si="16"/>
        <v>0</v>
      </c>
      <c r="W66" s="54">
        <f t="shared" si="17"/>
        <v>0</v>
      </c>
      <c r="X66" s="53">
        <f t="shared" si="7"/>
        <v>0</v>
      </c>
      <c r="Y66" s="128"/>
      <c r="Z66" s="134"/>
      <c r="AA66" s="134"/>
      <c r="AB66" s="134"/>
      <c r="AC66" s="134"/>
      <c r="AD66" s="134"/>
      <c r="AE66" s="134"/>
      <c r="AF66" s="134"/>
      <c r="AG66" s="128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</row>
    <row r="67" spans="1:229" s="52" customFormat="1">
      <c r="A67" s="58" t="s">
        <v>97</v>
      </c>
      <c r="B67" s="58"/>
      <c r="C67" s="59" t="s">
        <v>153</v>
      </c>
      <c r="D67" s="59" t="s">
        <v>152</v>
      </c>
      <c r="E67" s="59"/>
      <c r="F67" s="59"/>
      <c r="G67" s="59"/>
      <c r="H67" s="63">
        <v>150000</v>
      </c>
      <c r="I67" s="64">
        <v>0</v>
      </c>
      <c r="J67" s="64">
        <v>0</v>
      </c>
      <c r="K67" s="111">
        <f t="shared" si="14"/>
        <v>150000</v>
      </c>
      <c r="L67" s="63">
        <v>150000</v>
      </c>
      <c r="M67" s="64">
        <v>0</v>
      </c>
      <c r="N67" s="64">
        <v>0</v>
      </c>
      <c r="O67" s="53">
        <f t="shared" si="18"/>
        <v>150000</v>
      </c>
      <c r="P67" s="11" t="e">
        <f>#REF!-H67</f>
        <v>#REF!</v>
      </c>
      <c r="Q67" s="12" t="e">
        <f>#REF!-I67</f>
        <v>#REF!</v>
      </c>
      <c r="R67" s="12" t="e">
        <f>#REF!-J67</f>
        <v>#REF!</v>
      </c>
      <c r="S67" s="53" t="e">
        <f t="shared" si="15"/>
        <v>#REF!</v>
      </c>
      <c r="T67" s="11">
        <f t="shared" si="19"/>
        <v>0</v>
      </c>
      <c r="U67" s="12">
        <f t="shared" si="10"/>
        <v>0</v>
      </c>
      <c r="V67" s="12">
        <f t="shared" si="16"/>
        <v>0</v>
      </c>
      <c r="W67" s="54">
        <f t="shared" si="17"/>
        <v>0</v>
      </c>
      <c r="X67" s="53">
        <f t="shared" si="7"/>
        <v>0</v>
      </c>
      <c r="Y67" s="128" t="s">
        <v>346</v>
      </c>
      <c r="Z67" s="134" t="s">
        <v>346</v>
      </c>
      <c r="AA67" s="134" t="s">
        <v>346</v>
      </c>
      <c r="AB67" s="134" t="s">
        <v>346</v>
      </c>
      <c r="AC67" s="134"/>
      <c r="AD67" s="134" t="s">
        <v>346</v>
      </c>
      <c r="AE67" s="134"/>
      <c r="AF67" s="134"/>
      <c r="AG67" s="128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</row>
    <row r="68" spans="1:229" s="52" customFormat="1">
      <c r="A68" s="58" t="s">
        <v>352</v>
      </c>
      <c r="B68" s="58"/>
      <c r="C68" s="59" t="s">
        <v>153</v>
      </c>
      <c r="D68" s="59" t="s">
        <v>353</v>
      </c>
      <c r="E68" s="59"/>
      <c r="F68" s="59"/>
      <c r="G68" s="59" t="s">
        <v>339</v>
      </c>
      <c r="H68" s="63">
        <v>40000</v>
      </c>
      <c r="I68" s="64">
        <v>0</v>
      </c>
      <c r="J68" s="64">
        <v>0</v>
      </c>
      <c r="K68" s="111">
        <f t="shared" si="14"/>
        <v>40000</v>
      </c>
      <c r="L68" s="11">
        <v>0</v>
      </c>
      <c r="M68" s="12">
        <v>0</v>
      </c>
      <c r="N68" s="12">
        <v>0</v>
      </c>
      <c r="O68" s="53">
        <f t="shared" si="18"/>
        <v>0</v>
      </c>
      <c r="P68" s="11" t="e">
        <f>#REF!-H68</f>
        <v>#REF!</v>
      </c>
      <c r="Q68" s="12" t="e">
        <f>#REF!-I68</f>
        <v>#REF!</v>
      </c>
      <c r="R68" s="12" t="e">
        <f>#REF!-J68</f>
        <v>#REF!</v>
      </c>
      <c r="S68" s="53" t="e">
        <f t="shared" si="15"/>
        <v>#REF!</v>
      </c>
      <c r="T68" s="11">
        <f t="shared" si="19"/>
        <v>40000</v>
      </c>
      <c r="U68" s="12">
        <f t="shared" si="10"/>
        <v>0</v>
      </c>
      <c r="V68" s="12">
        <f t="shared" si="16"/>
        <v>0</v>
      </c>
      <c r="W68" s="54">
        <f t="shared" si="17"/>
        <v>40000</v>
      </c>
      <c r="X68" s="53">
        <f t="shared" si="7"/>
        <v>23974</v>
      </c>
      <c r="Y68" s="128" t="s">
        <v>346</v>
      </c>
      <c r="Z68" s="134" t="s">
        <v>346</v>
      </c>
      <c r="AA68" s="134" t="s">
        <v>346</v>
      </c>
      <c r="AB68" s="134" t="s">
        <v>346</v>
      </c>
      <c r="AC68" s="134"/>
      <c r="AD68" s="134" t="s">
        <v>346</v>
      </c>
      <c r="AE68" s="134"/>
      <c r="AF68" s="134"/>
      <c r="AG68" s="128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</row>
    <row r="69" spans="1:229" s="52" customFormat="1">
      <c r="A69" s="58" t="s">
        <v>35</v>
      </c>
      <c r="B69" s="58"/>
      <c r="C69" s="59" t="s">
        <v>9</v>
      </c>
      <c r="D69" s="59" t="s">
        <v>9</v>
      </c>
      <c r="E69" s="59"/>
      <c r="F69" s="59"/>
      <c r="G69" s="59"/>
      <c r="H69" s="63">
        <v>0</v>
      </c>
      <c r="I69" s="64">
        <v>0</v>
      </c>
      <c r="J69" s="64">
        <v>0</v>
      </c>
      <c r="K69" s="111">
        <f t="shared" si="14"/>
        <v>0</v>
      </c>
      <c r="L69" s="11">
        <v>0</v>
      </c>
      <c r="M69" s="12">
        <v>0</v>
      </c>
      <c r="N69" s="12">
        <v>0</v>
      </c>
      <c r="O69" s="53">
        <f t="shared" si="18"/>
        <v>0</v>
      </c>
      <c r="P69" s="11" t="e">
        <f>#REF!-H69</f>
        <v>#REF!</v>
      </c>
      <c r="Q69" s="12" t="e">
        <f>#REF!-I69</f>
        <v>#REF!</v>
      </c>
      <c r="R69" s="12" t="e">
        <f>#REF!-J69</f>
        <v>#REF!</v>
      </c>
      <c r="S69" s="53" t="e">
        <f t="shared" si="15"/>
        <v>#REF!</v>
      </c>
      <c r="T69" s="11">
        <f t="shared" si="19"/>
        <v>0</v>
      </c>
      <c r="U69" s="12">
        <f t="shared" si="10"/>
        <v>0</v>
      </c>
      <c r="V69" s="12">
        <f t="shared" si="16"/>
        <v>0</v>
      </c>
      <c r="W69" s="54">
        <f t="shared" si="17"/>
        <v>0</v>
      </c>
      <c r="X69" s="53">
        <f t="shared" si="7"/>
        <v>0</v>
      </c>
      <c r="Y69" s="128"/>
      <c r="Z69" s="134"/>
      <c r="AA69" s="134"/>
      <c r="AB69" s="134"/>
      <c r="AC69" s="134"/>
      <c r="AD69" s="134"/>
      <c r="AE69" s="134"/>
      <c r="AF69" s="134"/>
      <c r="AG69" s="128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</row>
    <row r="70" spans="1:229" s="52" customFormat="1">
      <c r="A70" s="58" t="s">
        <v>35</v>
      </c>
      <c r="B70" s="58"/>
      <c r="C70" s="59" t="s">
        <v>9</v>
      </c>
      <c r="D70" s="59" t="s">
        <v>9</v>
      </c>
      <c r="E70" s="59"/>
      <c r="F70" s="59"/>
      <c r="G70" s="59"/>
      <c r="H70" s="63">
        <v>0</v>
      </c>
      <c r="I70" s="64">
        <v>0</v>
      </c>
      <c r="J70" s="64">
        <v>0</v>
      </c>
      <c r="K70" s="111">
        <f t="shared" si="14"/>
        <v>0</v>
      </c>
      <c r="L70" s="11">
        <v>0</v>
      </c>
      <c r="M70" s="12">
        <v>0</v>
      </c>
      <c r="N70" s="12">
        <v>0</v>
      </c>
      <c r="O70" s="53">
        <f t="shared" si="18"/>
        <v>0</v>
      </c>
      <c r="P70" s="11" t="e">
        <f>#REF!-H70</f>
        <v>#REF!</v>
      </c>
      <c r="Q70" s="12" t="e">
        <f>#REF!-I70</f>
        <v>#REF!</v>
      </c>
      <c r="R70" s="12" t="e">
        <f>#REF!-J70</f>
        <v>#REF!</v>
      </c>
      <c r="S70" s="53" t="e">
        <f t="shared" si="15"/>
        <v>#REF!</v>
      </c>
      <c r="T70" s="11">
        <f t="shared" si="19"/>
        <v>0</v>
      </c>
      <c r="U70" s="12">
        <f t="shared" si="10"/>
        <v>0</v>
      </c>
      <c r="V70" s="12">
        <f t="shared" si="16"/>
        <v>0</v>
      </c>
      <c r="W70" s="54">
        <f t="shared" si="17"/>
        <v>0</v>
      </c>
      <c r="X70" s="53">
        <f t="shared" si="7"/>
        <v>0</v>
      </c>
      <c r="Y70" s="128"/>
      <c r="Z70" s="134"/>
      <c r="AA70" s="134"/>
      <c r="AB70" s="134"/>
      <c r="AC70" s="134"/>
      <c r="AD70" s="134"/>
      <c r="AE70" s="134"/>
      <c r="AF70" s="134"/>
      <c r="AG70" s="128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</row>
    <row r="71" spans="1:229" s="52" customFormat="1">
      <c r="A71" s="58" t="s">
        <v>35</v>
      </c>
      <c r="B71" s="58"/>
      <c r="C71" s="59" t="s">
        <v>9</v>
      </c>
      <c r="D71" s="59" t="s">
        <v>9</v>
      </c>
      <c r="E71" s="59"/>
      <c r="F71" s="59"/>
      <c r="G71" s="59"/>
      <c r="H71" s="63">
        <v>0</v>
      </c>
      <c r="I71" s="64">
        <v>0</v>
      </c>
      <c r="J71" s="64">
        <v>0</v>
      </c>
      <c r="K71" s="111">
        <f t="shared" si="14"/>
        <v>0</v>
      </c>
      <c r="L71" s="11">
        <v>0</v>
      </c>
      <c r="M71" s="12">
        <v>0</v>
      </c>
      <c r="N71" s="12">
        <v>0</v>
      </c>
      <c r="O71" s="53">
        <f t="shared" si="18"/>
        <v>0</v>
      </c>
      <c r="P71" s="11" t="e">
        <f>#REF!-H71</f>
        <v>#REF!</v>
      </c>
      <c r="Q71" s="12" t="e">
        <f>#REF!-I71</f>
        <v>#REF!</v>
      </c>
      <c r="R71" s="12" t="e">
        <f>#REF!-J71</f>
        <v>#REF!</v>
      </c>
      <c r="S71" s="53" t="e">
        <f t="shared" si="15"/>
        <v>#REF!</v>
      </c>
      <c r="T71" s="11">
        <f t="shared" si="19"/>
        <v>0</v>
      </c>
      <c r="U71" s="12">
        <f t="shared" si="10"/>
        <v>0</v>
      </c>
      <c r="V71" s="12">
        <f t="shared" si="16"/>
        <v>0</v>
      </c>
      <c r="W71" s="54">
        <f t="shared" si="17"/>
        <v>0</v>
      </c>
      <c r="X71" s="53">
        <f t="shared" si="7"/>
        <v>0</v>
      </c>
      <c r="Y71" s="128"/>
      <c r="Z71" s="134"/>
      <c r="AA71" s="134"/>
      <c r="AB71" s="134"/>
      <c r="AC71" s="134"/>
      <c r="AD71" s="134"/>
      <c r="AE71" s="134"/>
      <c r="AF71" s="134"/>
      <c r="AG71" s="128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</row>
    <row r="72" spans="1:229" s="52" customFormat="1">
      <c r="A72" s="58" t="s">
        <v>35</v>
      </c>
      <c r="B72" s="58"/>
      <c r="C72" s="59" t="s">
        <v>9</v>
      </c>
      <c r="D72" s="59" t="s">
        <v>9</v>
      </c>
      <c r="E72" s="59"/>
      <c r="F72" s="59"/>
      <c r="G72" s="59"/>
      <c r="H72" s="63">
        <v>0</v>
      </c>
      <c r="I72" s="64">
        <v>0</v>
      </c>
      <c r="J72" s="64">
        <v>0</v>
      </c>
      <c r="K72" s="111">
        <f t="shared" si="14"/>
        <v>0</v>
      </c>
      <c r="L72" s="11">
        <v>0</v>
      </c>
      <c r="M72" s="12">
        <v>0</v>
      </c>
      <c r="N72" s="12">
        <v>0</v>
      </c>
      <c r="O72" s="53">
        <f t="shared" si="18"/>
        <v>0</v>
      </c>
      <c r="P72" s="11" t="e">
        <f>#REF!-H72</f>
        <v>#REF!</v>
      </c>
      <c r="Q72" s="12" t="e">
        <f>#REF!-I72</f>
        <v>#REF!</v>
      </c>
      <c r="R72" s="12" t="e">
        <f>#REF!-J72</f>
        <v>#REF!</v>
      </c>
      <c r="S72" s="53" t="e">
        <f t="shared" si="15"/>
        <v>#REF!</v>
      </c>
      <c r="T72" s="11">
        <f t="shared" si="19"/>
        <v>0</v>
      </c>
      <c r="U72" s="12">
        <f t="shared" si="10"/>
        <v>0</v>
      </c>
      <c r="V72" s="12">
        <f t="shared" si="16"/>
        <v>0</v>
      </c>
      <c r="W72" s="54">
        <f t="shared" si="17"/>
        <v>0</v>
      </c>
      <c r="X72" s="53">
        <f t="shared" si="7"/>
        <v>0</v>
      </c>
      <c r="Y72" s="128"/>
      <c r="Z72" s="134"/>
      <c r="AA72" s="134"/>
      <c r="AB72" s="134"/>
      <c r="AC72" s="134"/>
      <c r="AD72" s="134"/>
      <c r="AE72" s="134"/>
      <c r="AF72" s="134"/>
      <c r="AG72" s="128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</row>
    <row r="73" spans="1:229" s="52" customFormat="1">
      <c r="A73" s="58" t="s">
        <v>35</v>
      </c>
      <c r="B73" s="58"/>
      <c r="C73" s="59" t="s">
        <v>9</v>
      </c>
      <c r="D73" s="59" t="s">
        <v>9</v>
      </c>
      <c r="E73" s="59"/>
      <c r="F73" s="59"/>
      <c r="G73" s="59"/>
      <c r="H73" s="63">
        <v>0</v>
      </c>
      <c r="I73" s="64">
        <v>0</v>
      </c>
      <c r="J73" s="64">
        <v>0</v>
      </c>
      <c r="K73" s="111">
        <f t="shared" si="14"/>
        <v>0</v>
      </c>
      <c r="L73" s="11">
        <v>0</v>
      </c>
      <c r="M73" s="12">
        <v>0</v>
      </c>
      <c r="N73" s="12">
        <v>0</v>
      </c>
      <c r="O73" s="53">
        <f>SUM(L73:M73)</f>
        <v>0</v>
      </c>
      <c r="P73" s="11" t="e">
        <f>#REF!-H73</f>
        <v>#REF!</v>
      </c>
      <c r="Q73" s="12" t="e">
        <f>#REF!-I73</f>
        <v>#REF!</v>
      </c>
      <c r="R73" s="12" t="e">
        <f>#REF!-J73</f>
        <v>#REF!</v>
      </c>
      <c r="S73" s="53" t="e">
        <f t="shared" si="15"/>
        <v>#REF!</v>
      </c>
      <c r="T73" s="11">
        <f>H73-L73</f>
        <v>0</v>
      </c>
      <c r="U73" s="12">
        <f t="shared" si="10"/>
        <v>0</v>
      </c>
      <c r="V73" s="12">
        <f t="shared" si="16"/>
        <v>0</v>
      </c>
      <c r="W73" s="54">
        <f t="shared" si="17"/>
        <v>0</v>
      </c>
      <c r="X73" s="53">
        <f t="shared" si="7"/>
        <v>0</v>
      </c>
      <c r="Y73" s="128"/>
      <c r="Z73" s="134"/>
      <c r="AA73" s="134"/>
      <c r="AB73" s="134"/>
      <c r="AC73" s="134"/>
      <c r="AD73" s="134"/>
      <c r="AE73" s="134"/>
      <c r="AF73" s="134"/>
      <c r="AG73" s="128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</row>
    <row r="74" spans="1:229" s="52" customFormat="1">
      <c r="A74" s="61" t="s">
        <v>300</v>
      </c>
      <c r="B74" s="61"/>
      <c r="C74" s="62" t="s">
        <v>153</v>
      </c>
      <c r="D74" s="62" t="s">
        <v>146</v>
      </c>
      <c r="E74" s="62"/>
      <c r="F74" s="62"/>
      <c r="G74" s="62"/>
      <c r="H74" s="63">
        <v>177000</v>
      </c>
      <c r="I74" s="64">
        <v>0</v>
      </c>
      <c r="J74" s="64">
        <v>0</v>
      </c>
      <c r="K74" s="111">
        <f t="shared" si="14"/>
        <v>177000</v>
      </c>
      <c r="L74" s="11">
        <v>177000</v>
      </c>
      <c r="M74" s="12">
        <v>0</v>
      </c>
      <c r="N74" s="12">
        <v>0</v>
      </c>
      <c r="O74" s="53">
        <f>SUM(L74:M74)</f>
        <v>177000</v>
      </c>
      <c r="P74" s="11" t="e">
        <f>#REF!-H74</f>
        <v>#REF!</v>
      </c>
      <c r="Q74" s="12" t="e">
        <f>#REF!-I74</f>
        <v>#REF!</v>
      </c>
      <c r="R74" s="12" t="e">
        <f>#REF!-J74</f>
        <v>#REF!</v>
      </c>
      <c r="S74" s="53" t="e">
        <f t="shared" si="15"/>
        <v>#REF!</v>
      </c>
      <c r="T74" s="11">
        <f>H74-L74</f>
        <v>0</v>
      </c>
      <c r="U74" s="12">
        <f t="shared" si="10"/>
        <v>0</v>
      </c>
      <c r="V74" s="12">
        <f t="shared" si="16"/>
        <v>0</v>
      </c>
      <c r="W74" s="54">
        <f t="shared" si="17"/>
        <v>0</v>
      </c>
      <c r="X74" s="53">
        <f t="shared" si="7"/>
        <v>0</v>
      </c>
      <c r="Y74" s="130" t="s">
        <v>346</v>
      </c>
      <c r="Z74" s="136" t="s">
        <v>346</v>
      </c>
      <c r="AA74" s="136" t="s">
        <v>346</v>
      </c>
      <c r="AB74" s="136" t="s">
        <v>346</v>
      </c>
      <c r="AC74" s="136"/>
      <c r="AD74" s="136" t="s">
        <v>346</v>
      </c>
      <c r="AE74" s="136"/>
      <c r="AF74" s="136" t="s">
        <v>349</v>
      </c>
      <c r="AG74" s="130" t="s">
        <v>346</v>
      </c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</row>
    <row r="75" spans="1:229" s="52" customFormat="1">
      <c r="A75" s="61" t="s">
        <v>301</v>
      </c>
      <c r="B75" s="61"/>
      <c r="C75" s="62" t="s">
        <v>153</v>
      </c>
      <c r="D75" s="62" t="s">
        <v>146</v>
      </c>
      <c r="E75" s="62"/>
      <c r="F75" s="62"/>
      <c r="G75" s="62"/>
      <c r="H75" s="63">
        <v>83000</v>
      </c>
      <c r="I75" s="64">
        <v>0</v>
      </c>
      <c r="J75" s="64">
        <v>0</v>
      </c>
      <c r="K75" s="111">
        <f t="shared" si="14"/>
        <v>83000</v>
      </c>
      <c r="L75" s="11">
        <v>83000</v>
      </c>
      <c r="M75" s="12">
        <v>0</v>
      </c>
      <c r="N75" s="12">
        <v>0</v>
      </c>
      <c r="O75" s="53">
        <f>SUM(L75:M75)</f>
        <v>83000</v>
      </c>
      <c r="P75" s="11" t="e">
        <f>#REF!-H75</f>
        <v>#REF!</v>
      </c>
      <c r="Q75" s="12" t="e">
        <f>#REF!-I75</f>
        <v>#REF!</v>
      </c>
      <c r="R75" s="12" t="e">
        <f>#REF!-J75</f>
        <v>#REF!</v>
      </c>
      <c r="S75" s="53" t="e">
        <f t="shared" si="15"/>
        <v>#REF!</v>
      </c>
      <c r="T75" s="11">
        <f>H75-L75</f>
        <v>0</v>
      </c>
      <c r="U75" s="12">
        <f t="shared" si="10"/>
        <v>0</v>
      </c>
      <c r="V75" s="12">
        <f t="shared" si="16"/>
        <v>0</v>
      </c>
      <c r="W75" s="54">
        <f t="shared" si="17"/>
        <v>0</v>
      </c>
      <c r="X75" s="53">
        <f t="shared" si="7"/>
        <v>0</v>
      </c>
      <c r="Y75" s="129" t="s">
        <v>346</v>
      </c>
      <c r="Z75" s="135" t="s">
        <v>346</v>
      </c>
      <c r="AA75" s="135" t="s">
        <v>346</v>
      </c>
      <c r="AB75" s="135" t="s">
        <v>348</v>
      </c>
      <c r="AC75" s="135" t="s">
        <v>346</v>
      </c>
      <c r="AD75" s="135" t="s">
        <v>346</v>
      </c>
      <c r="AE75" s="135"/>
      <c r="AF75" s="135" t="s">
        <v>346</v>
      </c>
      <c r="AG75" s="129" t="s">
        <v>346</v>
      </c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</row>
    <row r="76" spans="1:229" s="52" customFormat="1">
      <c r="A76" s="61" t="s">
        <v>302</v>
      </c>
      <c r="B76" s="61" t="s">
        <v>303</v>
      </c>
      <c r="C76" s="62" t="s">
        <v>157</v>
      </c>
      <c r="D76" s="62" t="s">
        <v>304</v>
      </c>
      <c r="E76" s="62"/>
      <c r="F76" s="62"/>
      <c r="G76" s="62"/>
      <c r="H76" s="63">
        <v>14413000</v>
      </c>
      <c r="I76" s="64">
        <v>515000</v>
      </c>
      <c r="J76" s="64">
        <v>0</v>
      </c>
      <c r="K76" s="111">
        <f t="shared" si="14"/>
        <v>14928000</v>
      </c>
      <c r="L76" s="11">
        <v>14413000</v>
      </c>
      <c r="M76" s="12">
        <v>515000</v>
      </c>
      <c r="N76" s="12">
        <v>0</v>
      </c>
      <c r="O76" s="53">
        <f>SUM(L76:M76)</f>
        <v>14928000</v>
      </c>
      <c r="P76" s="11" t="e">
        <f>#REF!-H76</f>
        <v>#REF!</v>
      </c>
      <c r="Q76" s="12" t="e">
        <f>#REF!-I76</f>
        <v>#REF!</v>
      </c>
      <c r="R76" s="12" t="e">
        <f>#REF!-J76</f>
        <v>#REF!</v>
      </c>
      <c r="S76" s="53" t="e">
        <f t="shared" si="15"/>
        <v>#REF!</v>
      </c>
      <c r="T76" s="11">
        <f>H76-L76</f>
        <v>0</v>
      </c>
      <c r="U76" s="12">
        <f t="shared" si="10"/>
        <v>0</v>
      </c>
      <c r="V76" s="12">
        <f t="shared" si="16"/>
        <v>0</v>
      </c>
      <c r="W76" s="54">
        <f t="shared" si="17"/>
        <v>0</v>
      </c>
      <c r="X76" s="53">
        <f t="shared" si="7"/>
        <v>0</v>
      </c>
      <c r="Y76" s="128"/>
      <c r="Z76" s="134"/>
      <c r="AA76" s="134"/>
      <c r="AB76" s="134"/>
      <c r="AC76" s="134"/>
      <c r="AD76" s="134"/>
      <c r="AE76" s="134"/>
      <c r="AF76" s="134"/>
      <c r="AG76" s="128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</row>
    <row r="77" spans="1:229" s="52" customFormat="1">
      <c r="A77" s="61" t="s">
        <v>309</v>
      </c>
      <c r="B77" s="61"/>
      <c r="C77" s="62" t="s">
        <v>153</v>
      </c>
      <c r="D77" s="62" t="s">
        <v>310</v>
      </c>
      <c r="E77" s="62"/>
      <c r="F77" s="62"/>
      <c r="G77" s="62"/>
      <c r="H77" s="63">
        <v>3367000</v>
      </c>
      <c r="I77" s="64">
        <v>0</v>
      </c>
      <c r="J77" s="64">
        <v>0</v>
      </c>
      <c r="K77" s="111">
        <f t="shared" si="14"/>
        <v>3367000</v>
      </c>
      <c r="L77" s="11">
        <v>3367000</v>
      </c>
      <c r="M77" s="12">
        <v>0</v>
      </c>
      <c r="N77" s="12">
        <v>0</v>
      </c>
      <c r="O77" s="53">
        <f>SUM(L77:M77)</f>
        <v>3367000</v>
      </c>
      <c r="P77" s="11" t="e">
        <f>#REF!-H77</f>
        <v>#REF!</v>
      </c>
      <c r="Q77" s="12" t="e">
        <f>#REF!-I77</f>
        <v>#REF!</v>
      </c>
      <c r="R77" s="12" t="e">
        <f>#REF!-J77</f>
        <v>#REF!</v>
      </c>
      <c r="S77" s="53" t="e">
        <f t="shared" si="15"/>
        <v>#REF!</v>
      </c>
      <c r="T77" s="11">
        <f>H77-L77</f>
        <v>0</v>
      </c>
      <c r="U77" s="12">
        <f t="shared" si="10"/>
        <v>0</v>
      </c>
      <c r="V77" s="12">
        <f t="shared" si="16"/>
        <v>0</v>
      </c>
      <c r="W77" s="54">
        <f t="shared" si="17"/>
        <v>0</v>
      </c>
      <c r="X77" s="53">
        <f t="shared" si="7"/>
        <v>0</v>
      </c>
      <c r="Y77" s="128"/>
      <c r="Z77" s="134"/>
      <c r="AA77" s="134"/>
      <c r="AB77" s="134"/>
      <c r="AC77" s="134"/>
      <c r="AD77" s="134"/>
      <c r="AE77" s="134"/>
      <c r="AF77" s="134"/>
      <c r="AG77" s="128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</row>
    <row r="78" spans="1:229" s="52" customFormat="1">
      <c r="A78" s="61" t="s">
        <v>315</v>
      </c>
      <c r="B78" s="61"/>
      <c r="C78" s="62" t="s">
        <v>153</v>
      </c>
      <c r="D78" s="62" t="s">
        <v>146</v>
      </c>
      <c r="E78" s="62"/>
      <c r="F78" s="62"/>
      <c r="G78" s="62"/>
      <c r="H78" s="63">
        <v>1190000</v>
      </c>
      <c r="I78" s="64">
        <v>0</v>
      </c>
      <c r="J78" s="64">
        <v>0</v>
      </c>
      <c r="K78" s="111">
        <f t="shared" si="14"/>
        <v>1190000</v>
      </c>
      <c r="L78" s="11">
        <v>1190000</v>
      </c>
      <c r="M78" s="12">
        <v>0</v>
      </c>
      <c r="N78" s="12">
        <v>0</v>
      </c>
      <c r="O78" s="53">
        <f t="shared" ref="O78:O87" si="20">SUM(L78:N78)</f>
        <v>1190000</v>
      </c>
      <c r="P78" s="11" t="e">
        <f>#REF!-H78</f>
        <v>#REF!</v>
      </c>
      <c r="Q78" s="12" t="e">
        <f>#REF!-I78</f>
        <v>#REF!</v>
      </c>
      <c r="R78" s="12" t="e">
        <f>#REF!-J78</f>
        <v>#REF!</v>
      </c>
      <c r="S78" s="53" t="e">
        <f t="shared" ref="S78:S83" si="21">SUM(P78:R78)</f>
        <v>#REF!</v>
      </c>
      <c r="T78" s="11">
        <f t="shared" ref="T78:T83" si="22">H78-L78</f>
        <v>0</v>
      </c>
      <c r="U78" s="12">
        <f t="shared" ref="U78:U83" si="23">I78-M78</f>
        <v>0</v>
      </c>
      <c r="V78" s="12">
        <f t="shared" ref="V78:V83" si="24">J78-N78</f>
        <v>0</v>
      </c>
      <c r="W78" s="54">
        <f t="shared" ref="W78:W83" si="25">SUM(T78:V78)</f>
        <v>0</v>
      </c>
      <c r="X78" s="53">
        <f t="shared" ref="X78:X83" si="26">ROUND(W78*premieGM,2)</f>
        <v>0</v>
      </c>
      <c r="Y78" s="129" t="s">
        <v>346</v>
      </c>
      <c r="Z78" s="135" t="s">
        <v>346</v>
      </c>
      <c r="AA78" s="135" t="s">
        <v>346</v>
      </c>
      <c r="AB78" s="135" t="s">
        <v>348</v>
      </c>
      <c r="AC78" s="135" t="s">
        <v>346</v>
      </c>
      <c r="AD78" s="135" t="s">
        <v>346</v>
      </c>
      <c r="AE78" s="135"/>
      <c r="AF78" s="135" t="s">
        <v>349</v>
      </c>
      <c r="AG78" s="129" t="s">
        <v>348</v>
      </c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</row>
    <row r="79" spans="1:229" s="52" customFormat="1">
      <c r="A79" s="61" t="s">
        <v>316</v>
      </c>
      <c r="B79" s="61"/>
      <c r="C79" s="62" t="s">
        <v>153</v>
      </c>
      <c r="D79" s="62" t="s">
        <v>317</v>
      </c>
      <c r="E79" s="62"/>
      <c r="F79" s="62"/>
      <c r="G79" s="62"/>
      <c r="H79" s="63">
        <v>245000</v>
      </c>
      <c r="I79" s="64">
        <v>0</v>
      </c>
      <c r="J79" s="64">
        <v>0</v>
      </c>
      <c r="K79" s="111">
        <f t="shared" si="14"/>
        <v>245000</v>
      </c>
      <c r="L79" s="11">
        <v>245000</v>
      </c>
      <c r="M79" s="12">
        <v>0</v>
      </c>
      <c r="N79" s="12">
        <v>0</v>
      </c>
      <c r="O79" s="53">
        <f t="shared" si="20"/>
        <v>245000</v>
      </c>
      <c r="P79" s="11" t="e">
        <f>#REF!-H79</f>
        <v>#REF!</v>
      </c>
      <c r="Q79" s="12" t="e">
        <f>#REF!-I79</f>
        <v>#REF!</v>
      </c>
      <c r="R79" s="12" t="e">
        <f>#REF!-J79</f>
        <v>#REF!</v>
      </c>
      <c r="S79" s="53" t="e">
        <f t="shared" si="21"/>
        <v>#REF!</v>
      </c>
      <c r="T79" s="11">
        <f t="shared" si="22"/>
        <v>0</v>
      </c>
      <c r="U79" s="12">
        <f t="shared" si="23"/>
        <v>0</v>
      </c>
      <c r="V79" s="12">
        <f t="shared" si="24"/>
        <v>0</v>
      </c>
      <c r="W79" s="54">
        <f t="shared" si="25"/>
        <v>0</v>
      </c>
      <c r="X79" s="53">
        <f t="shared" si="26"/>
        <v>0</v>
      </c>
      <c r="Y79" s="129" t="s">
        <v>346</v>
      </c>
      <c r="Z79" s="135" t="s">
        <v>346</v>
      </c>
      <c r="AA79" s="135" t="s">
        <v>346</v>
      </c>
      <c r="AB79" s="135" t="s">
        <v>346</v>
      </c>
      <c r="AC79" s="135"/>
      <c r="AD79" s="135" t="s">
        <v>346</v>
      </c>
      <c r="AE79" s="135"/>
      <c r="AF79" s="135" t="s">
        <v>346</v>
      </c>
      <c r="AG79" s="129" t="s">
        <v>346</v>
      </c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</row>
    <row r="80" spans="1:229" s="52" customFormat="1">
      <c r="A80" s="61" t="s">
        <v>37</v>
      </c>
      <c r="B80" s="61"/>
      <c r="C80" s="62"/>
      <c r="D80" s="62"/>
      <c r="E80" s="62"/>
      <c r="F80" s="62"/>
      <c r="G80" s="62"/>
      <c r="H80" s="63">
        <v>0</v>
      </c>
      <c r="I80" s="64">
        <v>0</v>
      </c>
      <c r="J80" s="64">
        <v>0</v>
      </c>
      <c r="K80" s="111">
        <f>SUM(H80:J80)</f>
        <v>0</v>
      </c>
      <c r="L80" s="11">
        <v>0</v>
      </c>
      <c r="M80" s="12">
        <v>0</v>
      </c>
      <c r="N80" s="12">
        <v>0</v>
      </c>
      <c r="O80" s="53">
        <f t="shared" si="20"/>
        <v>0</v>
      </c>
      <c r="P80" s="11" t="e">
        <f>#REF!-H80</f>
        <v>#REF!</v>
      </c>
      <c r="Q80" s="12" t="e">
        <f>#REF!-I80</f>
        <v>#REF!</v>
      </c>
      <c r="R80" s="12" t="e">
        <f>#REF!-J80</f>
        <v>#REF!</v>
      </c>
      <c r="S80" s="53" t="e">
        <f t="shared" si="21"/>
        <v>#REF!</v>
      </c>
      <c r="T80" s="11">
        <f t="shared" si="22"/>
        <v>0</v>
      </c>
      <c r="U80" s="12">
        <f t="shared" si="23"/>
        <v>0</v>
      </c>
      <c r="V80" s="12">
        <f t="shared" si="24"/>
        <v>0</v>
      </c>
      <c r="W80" s="54">
        <f t="shared" si="25"/>
        <v>0</v>
      </c>
      <c r="X80" s="53">
        <f t="shared" si="26"/>
        <v>0</v>
      </c>
      <c r="Y80" s="128"/>
      <c r="Z80" s="134"/>
      <c r="AA80" s="134"/>
      <c r="AB80" s="134"/>
      <c r="AC80" s="134"/>
      <c r="AD80" s="134"/>
      <c r="AE80" s="134"/>
      <c r="AF80" s="134"/>
      <c r="AG80" s="128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</row>
    <row r="81" spans="1:229" s="52" customFormat="1">
      <c r="A81" s="61" t="s">
        <v>37</v>
      </c>
      <c r="B81" s="61"/>
      <c r="C81" s="62"/>
      <c r="D81" s="62"/>
      <c r="E81" s="62"/>
      <c r="F81" s="62"/>
      <c r="G81" s="62"/>
      <c r="H81" s="63">
        <v>0</v>
      </c>
      <c r="I81" s="64">
        <v>0</v>
      </c>
      <c r="J81" s="64">
        <v>0</v>
      </c>
      <c r="K81" s="111">
        <f>SUM(H81:J81)</f>
        <v>0</v>
      </c>
      <c r="L81" s="11">
        <v>0</v>
      </c>
      <c r="M81" s="12">
        <v>0</v>
      </c>
      <c r="N81" s="12">
        <v>0</v>
      </c>
      <c r="O81" s="53">
        <f t="shared" si="20"/>
        <v>0</v>
      </c>
      <c r="P81" s="11" t="e">
        <f>#REF!-H81</f>
        <v>#REF!</v>
      </c>
      <c r="Q81" s="12" t="e">
        <f>#REF!-I81</f>
        <v>#REF!</v>
      </c>
      <c r="R81" s="12" t="e">
        <f>#REF!-J81</f>
        <v>#REF!</v>
      </c>
      <c r="S81" s="53" t="e">
        <f t="shared" si="21"/>
        <v>#REF!</v>
      </c>
      <c r="T81" s="11">
        <f t="shared" si="22"/>
        <v>0</v>
      </c>
      <c r="U81" s="12">
        <f t="shared" si="23"/>
        <v>0</v>
      </c>
      <c r="V81" s="12">
        <f t="shared" si="24"/>
        <v>0</v>
      </c>
      <c r="W81" s="54">
        <f t="shared" si="25"/>
        <v>0</v>
      </c>
      <c r="X81" s="53">
        <f t="shared" si="26"/>
        <v>0</v>
      </c>
      <c r="Y81" s="128"/>
      <c r="Z81" s="134"/>
      <c r="AA81" s="134"/>
      <c r="AB81" s="134"/>
      <c r="AC81" s="134"/>
      <c r="AD81" s="134"/>
      <c r="AE81" s="134"/>
      <c r="AF81" s="134"/>
      <c r="AG81" s="128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</row>
    <row r="82" spans="1:229" s="52" customFormat="1">
      <c r="A82" s="61" t="s">
        <v>37</v>
      </c>
      <c r="B82" s="61"/>
      <c r="C82" s="62"/>
      <c r="D82" s="62"/>
      <c r="E82" s="62"/>
      <c r="F82" s="62"/>
      <c r="G82" s="62"/>
      <c r="H82" s="63">
        <v>0</v>
      </c>
      <c r="I82" s="64">
        <v>0</v>
      </c>
      <c r="J82" s="64">
        <v>0</v>
      </c>
      <c r="K82" s="111">
        <f>SUM(H82:J82)</f>
        <v>0</v>
      </c>
      <c r="L82" s="11">
        <v>0</v>
      </c>
      <c r="M82" s="12">
        <v>0</v>
      </c>
      <c r="N82" s="12">
        <v>0</v>
      </c>
      <c r="O82" s="53">
        <f t="shared" si="20"/>
        <v>0</v>
      </c>
      <c r="P82" s="11" t="e">
        <f>#REF!-H82</f>
        <v>#REF!</v>
      </c>
      <c r="Q82" s="12" t="e">
        <f>#REF!-I82</f>
        <v>#REF!</v>
      </c>
      <c r="R82" s="12" t="e">
        <f>#REF!-J82</f>
        <v>#REF!</v>
      </c>
      <c r="S82" s="53" t="e">
        <f t="shared" si="21"/>
        <v>#REF!</v>
      </c>
      <c r="T82" s="11">
        <f t="shared" si="22"/>
        <v>0</v>
      </c>
      <c r="U82" s="12">
        <f t="shared" si="23"/>
        <v>0</v>
      </c>
      <c r="V82" s="12">
        <f t="shared" si="24"/>
        <v>0</v>
      </c>
      <c r="W82" s="54">
        <f t="shared" si="25"/>
        <v>0</v>
      </c>
      <c r="X82" s="53">
        <f t="shared" si="26"/>
        <v>0</v>
      </c>
      <c r="Y82" s="128"/>
      <c r="Z82" s="134"/>
      <c r="AA82" s="134"/>
      <c r="AB82" s="134"/>
      <c r="AC82" s="134"/>
      <c r="AD82" s="134"/>
      <c r="AE82" s="134"/>
      <c r="AF82" s="134"/>
      <c r="AG82" s="128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  <c r="FU82" s="51"/>
      <c r="FV82" s="51"/>
      <c r="FW82" s="51"/>
      <c r="FX82" s="51"/>
      <c r="FY82" s="51"/>
      <c r="FZ82" s="51"/>
      <c r="GA82" s="51"/>
      <c r="GB82" s="51"/>
      <c r="GC82" s="51"/>
      <c r="GD82" s="51"/>
      <c r="GE82" s="51"/>
      <c r="GF82" s="51"/>
      <c r="GG82" s="51"/>
      <c r="GH82" s="51"/>
      <c r="GI82" s="51"/>
      <c r="GJ82" s="51"/>
      <c r="GK82" s="51"/>
      <c r="GL82" s="51"/>
      <c r="GM82" s="51"/>
      <c r="GN82" s="51"/>
      <c r="GO82" s="51"/>
      <c r="GP82" s="51"/>
      <c r="GQ82" s="51"/>
      <c r="GR82" s="51"/>
      <c r="GS82" s="51"/>
      <c r="GT82" s="51"/>
      <c r="GU82" s="51"/>
      <c r="GV82" s="51"/>
      <c r="GW82" s="51"/>
      <c r="GX82" s="51"/>
      <c r="GY82" s="51"/>
      <c r="GZ82" s="51"/>
      <c r="HA82" s="51"/>
      <c r="HB82" s="51"/>
      <c r="HC82" s="51"/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</row>
    <row r="83" spans="1:229" s="52" customFormat="1">
      <c r="A83" s="61" t="s">
        <v>37</v>
      </c>
      <c r="B83" s="61"/>
      <c r="C83" s="62"/>
      <c r="D83" s="62"/>
      <c r="E83" s="62"/>
      <c r="F83" s="62"/>
      <c r="G83" s="62"/>
      <c r="H83" s="63">
        <v>0</v>
      </c>
      <c r="I83" s="64">
        <v>0</v>
      </c>
      <c r="J83" s="64">
        <v>0</v>
      </c>
      <c r="K83" s="111">
        <f>SUM(H83:J83)</f>
        <v>0</v>
      </c>
      <c r="L83" s="11">
        <v>0</v>
      </c>
      <c r="M83" s="12">
        <v>0</v>
      </c>
      <c r="N83" s="12">
        <v>0</v>
      </c>
      <c r="O83" s="53">
        <f t="shared" si="20"/>
        <v>0</v>
      </c>
      <c r="P83" s="11" t="e">
        <f>#REF!-H83</f>
        <v>#REF!</v>
      </c>
      <c r="Q83" s="12" t="e">
        <f>#REF!-I83</f>
        <v>#REF!</v>
      </c>
      <c r="R83" s="12" t="e">
        <f>#REF!-J83</f>
        <v>#REF!</v>
      </c>
      <c r="S83" s="53" t="e">
        <f t="shared" si="21"/>
        <v>#REF!</v>
      </c>
      <c r="T83" s="11">
        <f t="shared" si="22"/>
        <v>0</v>
      </c>
      <c r="U83" s="12">
        <f t="shared" si="23"/>
        <v>0</v>
      </c>
      <c r="V83" s="12">
        <f t="shared" si="24"/>
        <v>0</v>
      </c>
      <c r="W83" s="54">
        <f t="shared" si="25"/>
        <v>0</v>
      </c>
      <c r="X83" s="53">
        <f t="shared" si="26"/>
        <v>0</v>
      </c>
      <c r="Y83" s="128"/>
      <c r="Z83" s="134"/>
      <c r="AA83" s="134"/>
      <c r="AB83" s="134"/>
      <c r="AC83" s="134"/>
      <c r="AD83" s="134"/>
      <c r="AE83" s="134"/>
      <c r="AF83" s="134"/>
      <c r="AG83" s="128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</row>
    <row r="84" spans="1:229" s="52" customFormat="1">
      <c r="A84" s="61" t="s">
        <v>37</v>
      </c>
      <c r="B84" s="61"/>
      <c r="C84" s="62"/>
      <c r="D84" s="62"/>
      <c r="E84" s="62"/>
      <c r="F84" s="62"/>
      <c r="G84" s="62"/>
      <c r="H84" s="63">
        <v>0</v>
      </c>
      <c r="I84" s="64">
        <v>0</v>
      </c>
      <c r="J84" s="64">
        <v>0</v>
      </c>
      <c r="K84" s="111">
        <f t="shared" si="14"/>
        <v>0</v>
      </c>
      <c r="L84" s="11">
        <v>0</v>
      </c>
      <c r="M84" s="12">
        <v>0</v>
      </c>
      <c r="N84" s="12">
        <v>0</v>
      </c>
      <c r="O84" s="53">
        <f t="shared" si="20"/>
        <v>0</v>
      </c>
      <c r="P84" s="11" t="e">
        <f>#REF!-H84</f>
        <v>#REF!</v>
      </c>
      <c r="Q84" s="12" t="e">
        <f>#REF!-I84</f>
        <v>#REF!</v>
      </c>
      <c r="R84" s="12" t="e">
        <f>#REF!-J84</f>
        <v>#REF!</v>
      </c>
      <c r="S84" s="53" t="e">
        <f>SUM(P84:R84)</f>
        <v>#REF!</v>
      </c>
      <c r="T84" s="11">
        <f t="shared" ref="T84:V87" si="27">H84-L84</f>
        <v>0</v>
      </c>
      <c r="U84" s="12">
        <f t="shared" si="27"/>
        <v>0</v>
      </c>
      <c r="V84" s="12">
        <f t="shared" si="27"/>
        <v>0</v>
      </c>
      <c r="W84" s="54">
        <f>SUM(T84:V84)</f>
        <v>0</v>
      </c>
      <c r="X84" s="53">
        <f>ROUND(W84*premieGM,2)</f>
        <v>0</v>
      </c>
      <c r="Y84" s="128"/>
      <c r="Z84" s="134"/>
      <c r="AA84" s="134"/>
      <c r="AB84" s="134"/>
      <c r="AC84" s="134"/>
      <c r="AD84" s="134"/>
      <c r="AE84" s="134"/>
      <c r="AF84" s="134"/>
      <c r="AG84" s="128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  <c r="FU84" s="51"/>
      <c r="FV84" s="51"/>
      <c r="FW84" s="51"/>
      <c r="FX84" s="51"/>
      <c r="FY84" s="51"/>
      <c r="FZ84" s="51"/>
      <c r="GA84" s="51"/>
      <c r="GB84" s="51"/>
      <c r="GC84" s="51"/>
      <c r="GD84" s="51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51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51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51"/>
      <c r="HO84" s="51"/>
      <c r="HP84" s="51"/>
      <c r="HQ84" s="51"/>
      <c r="HR84" s="51"/>
      <c r="HS84" s="51"/>
      <c r="HT84" s="51"/>
      <c r="HU84" s="51"/>
    </row>
    <row r="85" spans="1:229" s="52" customFormat="1">
      <c r="A85" s="61" t="s">
        <v>37</v>
      </c>
      <c r="B85" s="61"/>
      <c r="C85" s="62"/>
      <c r="D85" s="62"/>
      <c r="E85" s="62"/>
      <c r="F85" s="62"/>
      <c r="G85" s="62"/>
      <c r="H85" s="63">
        <v>0</v>
      </c>
      <c r="I85" s="64">
        <v>0</v>
      </c>
      <c r="J85" s="64">
        <v>0</v>
      </c>
      <c r="K85" s="111">
        <f t="shared" si="14"/>
        <v>0</v>
      </c>
      <c r="L85" s="11">
        <v>0</v>
      </c>
      <c r="M85" s="12">
        <v>0</v>
      </c>
      <c r="N85" s="12">
        <v>0</v>
      </c>
      <c r="O85" s="53">
        <f t="shared" si="20"/>
        <v>0</v>
      </c>
      <c r="P85" s="11" t="e">
        <f>#REF!-H85</f>
        <v>#REF!</v>
      </c>
      <c r="Q85" s="12" t="e">
        <f>#REF!-I85</f>
        <v>#REF!</v>
      </c>
      <c r="R85" s="12" t="e">
        <f>#REF!-J85</f>
        <v>#REF!</v>
      </c>
      <c r="S85" s="53" t="e">
        <f>SUM(P85:R85)</f>
        <v>#REF!</v>
      </c>
      <c r="T85" s="11">
        <f t="shared" si="27"/>
        <v>0</v>
      </c>
      <c r="U85" s="12">
        <f t="shared" si="27"/>
        <v>0</v>
      </c>
      <c r="V85" s="12">
        <f t="shared" si="27"/>
        <v>0</v>
      </c>
      <c r="W85" s="54">
        <f>SUM(T85:V85)</f>
        <v>0</v>
      </c>
      <c r="X85" s="53">
        <f>ROUND(W85*premieGM,2)</f>
        <v>0</v>
      </c>
      <c r="Y85" s="128"/>
      <c r="Z85" s="134"/>
      <c r="AA85" s="134"/>
      <c r="AB85" s="134"/>
      <c r="AC85" s="134"/>
      <c r="AD85" s="134"/>
      <c r="AE85" s="134"/>
      <c r="AF85" s="134"/>
      <c r="AG85" s="128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</row>
    <row r="86" spans="1:229" s="52" customFormat="1">
      <c r="A86" s="61" t="s">
        <v>37</v>
      </c>
      <c r="B86" s="61"/>
      <c r="C86" s="62"/>
      <c r="D86" s="62"/>
      <c r="E86" s="62"/>
      <c r="F86" s="62"/>
      <c r="G86" s="62"/>
      <c r="H86" s="63">
        <v>0</v>
      </c>
      <c r="I86" s="64">
        <v>0</v>
      </c>
      <c r="J86" s="64">
        <v>0</v>
      </c>
      <c r="K86" s="111">
        <f t="shared" si="14"/>
        <v>0</v>
      </c>
      <c r="L86" s="11">
        <v>0</v>
      </c>
      <c r="M86" s="12">
        <v>0</v>
      </c>
      <c r="N86" s="12">
        <v>0</v>
      </c>
      <c r="O86" s="53">
        <f t="shared" si="20"/>
        <v>0</v>
      </c>
      <c r="P86" s="11" t="e">
        <f>#REF!-H86</f>
        <v>#REF!</v>
      </c>
      <c r="Q86" s="12" t="e">
        <f>#REF!-I86</f>
        <v>#REF!</v>
      </c>
      <c r="R86" s="12" t="e">
        <f>#REF!-J86</f>
        <v>#REF!</v>
      </c>
      <c r="S86" s="53" t="e">
        <f>SUM(P86:R86)</f>
        <v>#REF!</v>
      </c>
      <c r="T86" s="11">
        <f t="shared" si="27"/>
        <v>0</v>
      </c>
      <c r="U86" s="12">
        <f t="shared" si="27"/>
        <v>0</v>
      </c>
      <c r="V86" s="12">
        <f t="shared" si="27"/>
        <v>0</v>
      </c>
      <c r="W86" s="54">
        <f>SUM(T86:V86)</f>
        <v>0</v>
      </c>
      <c r="X86" s="53">
        <f>ROUND(W86*premieGM,2)</f>
        <v>0</v>
      </c>
      <c r="Y86" s="128"/>
      <c r="Z86" s="134"/>
      <c r="AA86" s="134"/>
      <c r="AB86" s="134"/>
      <c r="AC86" s="134"/>
      <c r="AD86" s="134"/>
      <c r="AE86" s="134"/>
      <c r="AF86" s="134"/>
      <c r="AG86" s="128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  <c r="HA86" s="51"/>
      <c r="HB86" s="51"/>
      <c r="HC86" s="51"/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</row>
    <row r="87" spans="1:229" s="52" customFormat="1">
      <c r="A87" s="61" t="s">
        <v>37</v>
      </c>
      <c r="B87" s="61"/>
      <c r="C87" s="62"/>
      <c r="D87" s="62"/>
      <c r="E87" s="62"/>
      <c r="F87" s="62"/>
      <c r="G87" s="62"/>
      <c r="H87" s="63">
        <v>0</v>
      </c>
      <c r="I87" s="64">
        <v>0</v>
      </c>
      <c r="J87" s="64">
        <v>0</v>
      </c>
      <c r="K87" s="111">
        <f t="shared" si="14"/>
        <v>0</v>
      </c>
      <c r="L87" s="11">
        <v>0</v>
      </c>
      <c r="M87" s="12">
        <v>0</v>
      </c>
      <c r="N87" s="12">
        <v>0</v>
      </c>
      <c r="O87" s="53">
        <f t="shared" si="20"/>
        <v>0</v>
      </c>
      <c r="P87" s="11" t="e">
        <f>#REF!-H87</f>
        <v>#REF!</v>
      </c>
      <c r="Q87" s="12" t="e">
        <f>#REF!-I87</f>
        <v>#REF!</v>
      </c>
      <c r="R87" s="12" t="e">
        <f>#REF!-J87</f>
        <v>#REF!</v>
      </c>
      <c r="S87" s="53" t="e">
        <f>SUM(P87:R87)</f>
        <v>#REF!</v>
      </c>
      <c r="T87" s="11">
        <f t="shared" si="27"/>
        <v>0</v>
      </c>
      <c r="U87" s="12">
        <f t="shared" si="27"/>
        <v>0</v>
      </c>
      <c r="V87" s="12">
        <f t="shared" si="27"/>
        <v>0</v>
      </c>
      <c r="W87" s="54">
        <f>SUM(T87:V87)</f>
        <v>0</v>
      </c>
      <c r="X87" s="53">
        <f>ROUND(W87*premieGM,2)</f>
        <v>0</v>
      </c>
      <c r="Y87" s="128"/>
      <c r="Z87" s="134"/>
      <c r="AA87" s="134"/>
      <c r="AB87" s="134"/>
      <c r="AC87" s="134"/>
      <c r="AD87" s="134"/>
      <c r="AE87" s="134"/>
      <c r="AF87" s="134"/>
      <c r="AG87" s="128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</row>
    <row r="88" spans="1:229" s="52" customFormat="1">
      <c r="A88" s="58"/>
      <c r="B88" s="58"/>
      <c r="C88" s="59"/>
      <c r="D88" s="59"/>
      <c r="E88" s="59"/>
      <c r="F88" s="59"/>
      <c r="G88" s="59"/>
      <c r="H88" s="63"/>
      <c r="I88" s="64"/>
      <c r="J88" s="64"/>
      <c r="K88" s="111"/>
      <c r="L88" s="11"/>
      <c r="M88" s="12"/>
      <c r="N88" s="12"/>
      <c r="O88" s="53"/>
      <c r="P88" s="11"/>
      <c r="Q88" s="12"/>
      <c r="R88" s="12"/>
      <c r="S88" s="53"/>
      <c r="T88" s="11"/>
      <c r="U88" s="12"/>
      <c r="V88" s="12"/>
      <c r="W88" s="54"/>
      <c r="X88" s="53"/>
      <c r="Y88" s="128"/>
      <c r="Z88" s="134"/>
      <c r="AA88" s="134"/>
      <c r="AB88" s="134"/>
      <c r="AC88" s="134"/>
      <c r="AD88" s="134"/>
      <c r="AE88" s="134"/>
      <c r="AF88" s="134"/>
      <c r="AG88" s="128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</row>
    <row r="89" spans="1:229" ht="13.8" thickBot="1">
      <c r="A89" s="13" t="s">
        <v>36</v>
      </c>
      <c r="B89" s="14"/>
      <c r="C89" s="15"/>
      <c r="D89" s="15"/>
      <c r="E89" s="15"/>
      <c r="F89" s="15"/>
      <c r="G89" s="15"/>
      <c r="H89" s="113">
        <f t="shared" ref="H89:I89" si="28">SUM(H6:H88)</f>
        <v>164428000</v>
      </c>
      <c r="I89" s="113">
        <f t="shared" si="28"/>
        <v>10383000</v>
      </c>
      <c r="J89" s="44">
        <v>0</v>
      </c>
      <c r="K89" s="113">
        <f>SUM(K6:K88)</f>
        <v>174811000</v>
      </c>
      <c r="L89" s="44">
        <f>SUM(L6:L88)</f>
        <v>166716000</v>
      </c>
      <c r="M89" s="44">
        <f>SUM(M6:M88)</f>
        <v>10433000</v>
      </c>
      <c r="N89" s="44">
        <f>SUM(N6:N88)</f>
        <v>0</v>
      </c>
      <c r="O89" s="44">
        <f t="shared" ref="O89:X89" si="29">SUM(O6:O88)</f>
        <v>177149000</v>
      </c>
      <c r="P89" s="44" t="e">
        <f t="shared" si="29"/>
        <v>#REF!</v>
      </c>
      <c r="Q89" s="44" t="e">
        <f t="shared" si="29"/>
        <v>#REF!</v>
      </c>
      <c r="R89" s="44" t="e">
        <f t="shared" si="29"/>
        <v>#REF!</v>
      </c>
      <c r="S89" s="44" t="e">
        <f t="shared" si="29"/>
        <v>#REF!</v>
      </c>
      <c r="T89" s="44">
        <f t="shared" si="29"/>
        <v>-2288000</v>
      </c>
      <c r="U89" s="44">
        <f t="shared" si="29"/>
        <v>-50000</v>
      </c>
      <c r="V89" s="44">
        <f t="shared" si="29"/>
        <v>0</v>
      </c>
      <c r="W89" s="44">
        <f t="shared" si="29"/>
        <v>-2338000</v>
      </c>
      <c r="X89" s="44">
        <f t="shared" si="29"/>
        <v>-1401280.3</v>
      </c>
      <c r="Y89" s="131"/>
      <c r="Z89" s="137"/>
      <c r="AA89" s="137"/>
      <c r="AB89" s="137"/>
      <c r="AC89" s="137"/>
      <c r="AD89" s="137"/>
      <c r="AE89" s="137"/>
      <c r="AF89" s="137"/>
      <c r="AG89" s="131"/>
    </row>
    <row r="90" spans="1:229" ht="13.8" thickTop="1">
      <c r="A90" s="46"/>
      <c r="B90" s="9"/>
      <c r="C90" s="10"/>
      <c r="D90" s="10"/>
      <c r="E90" s="10"/>
      <c r="F90" s="10"/>
      <c r="G90" s="10"/>
      <c r="H90" s="63"/>
      <c r="I90" s="64"/>
      <c r="J90" s="64"/>
      <c r="K90" s="114"/>
      <c r="L90" s="11"/>
      <c r="M90" s="12"/>
      <c r="N90" s="12"/>
      <c r="O90" s="16"/>
      <c r="P90" s="11"/>
      <c r="Q90" s="12"/>
      <c r="R90" s="12"/>
      <c r="S90" s="16"/>
      <c r="T90" s="11"/>
      <c r="U90" s="12"/>
      <c r="V90" s="12"/>
      <c r="W90" s="34"/>
      <c r="X90" s="16"/>
      <c r="Y90" s="131"/>
      <c r="Z90" s="137"/>
      <c r="AA90" s="137"/>
      <c r="AB90" s="137"/>
      <c r="AC90" s="137"/>
      <c r="AD90" s="137"/>
      <c r="AE90" s="137"/>
      <c r="AF90" s="137"/>
      <c r="AG90" s="131"/>
    </row>
    <row r="91" spans="1:229">
      <c r="A91" s="60" t="s">
        <v>16</v>
      </c>
      <c r="B91" s="61"/>
      <c r="C91" s="62"/>
      <c r="D91" s="62"/>
      <c r="E91" s="62"/>
      <c r="F91" s="62"/>
      <c r="G91" s="62"/>
      <c r="H91" s="63"/>
      <c r="I91" s="64"/>
      <c r="J91" s="64"/>
      <c r="K91" s="114"/>
      <c r="L91" s="11"/>
      <c r="M91" s="12"/>
      <c r="N91" s="12"/>
      <c r="O91" s="16"/>
      <c r="P91" s="11"/>
      <c r="Q91" s="12"/>
      <c r="R91" s="12"/>
      <c r="S91" s="16"/>
      <c r="T91" s="11"/>
      <c r="U91" s="12"/>
      <c r="V91" s="12"/>
      <c r="W91" s="34"/>
      <c r="X91" s="16"/>
      <c r="Y91" s="131"/>
      <c r="Z91" s="137"/>
      <c r="AA91" s="137"/>
      <c r="AB91" s="137"/>
      <c r="AC91" s="137"/>
      <c r="AD91" s="137"/>
      <c r="AE91" s="137"/>
      <c r="AF91" s="137"/>
      <c r="AG91" s="131"/>
    </row>
    <row r="92" spans="1:229" s="52" customFormat="1" ht="20.399999999999999">
      <c r="A92" s="58" t="s">
        <v>197</v>
      </c>
      <c r="B92" s="58" t="s">
        <v>238</v>
      </c>
      <c r="C92" s="59" t="s">
        <v>153</v>
      </c>
      <c r="D92" s="59" t="s">
        <v>216</v>
      </c>
      <c r="E92" s="59"/>
      <c r="F92" s="59"/>
      <c r="G92" s="59"/>
      <c r="H92" s="63">
        <v>971000</v>
      </c>
      <c r="I92" s="64">
        <v>98000</v>
      </c>
      <c r="J92" s="64">
        <v>0</v>
      </c>
      <c r="K92" s="111">
        <f>SUM(H92:J92)</f>
        <v>1069000</v>
      </c>
      <c r="L92" s="63">
        <v>971000</v>
      </c>
      <c r="M92" s="64">
        <v>98000</v>
      </c>
      <c r="N92" s="64">
        <v>0</v>
      </c>
      <c r="O92" s="53">
        <f>SUM(L92:N92)</f>
        <v>1069000</v>
      </c>
      <c r="P92" s="11" t="e">
        <f>#REF!-H92</f>
        <v>#REF!</v>
      </c>
      <c r="Q92" s="12" t="e">
        <f>#REF!-I92</f>
        <v>#REF!</v>
      </c>
      <c r="R92" s="12" t="e">
        <f>#REF!-J92</f>
        <v>#REF!</v>
      </c>
      <c r="S92" s="53" t="e">
        <f>SUM(P92:R92)</f>
        <v>#REF!</v>
      </c>
      <c r="T92" s="11">
        <f>H92-L92</f>
        <v>0</v>
      </c>
      <c r="U92" s="12">
        <f>I92-M92</f>
        <v>0</v>
      </c>
      <c r="V92" s="12">
        <f>J92-N92</f>
        <v>0</v>
      </c>
      <c r="W92" s="54">
        <f>SUM(T92:V92)</f>
        <v>0</v>
      </c>
      <c r="X92" s="53">
        <f>ROUND(W92*premieGM,2)</f>
        <v>0</v>
      </c>
      <c r="Y92" s="128" t="s">
        <v>346</v>
      </c>
      <c r="Z92" s="134" t="s">
        <v>346</v>
      </c>
      <c r="AA92" s="134" t="s">
        <v>346</v>
      </c>
      <c r="AB92" s="134" t="s">
        <v>346</v>
      </c>
      <c r="AC92" s="134" t="s">
        <v>346</v>
      </c>
      <c r="AD92" s="134" t="s">
        <v>346</v>
      </c>
      <c r="AE92" s="134"/>
      <c r="AF92" s="134" t="s">
        <v>346</v>
      </c>
      <c r="AG92" s="128" t="s">
        <v>346</v>
      </c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  <c r="ES92" s="51"/>
      <c r="ET92" s="51"/>
      <c r="EU92" s="51"/>
      <c r="EV92" s="51"/>
      <c r="EW92" s="51"/>
      <c r="EX92" s="51"/>
      <c r="EY92" s="51"/>
      <c r="EZ92" s="51"/>
      <c r="FA92" s="51"/>
      <c r="FB92" s="51"/>
      <c r="FC92" s="51"/>
      <c r="FD92" s="51"/>
      <c r="FE92" s="51"/>
      <c r="FF92" s="51"/>
      <c r="FG92" s="51"/>
      <c r="FH92" s="51"/>
      <c r="FI92" s="51"/>
      <c r="FJ92" s="51"/>
      <c r="FK92" s="51"/>
      <c r="FL92" s="51"/>
      <c r="FM92" s="51"/>
      <c r="FN92" s="51"/>
      <c r="FO92" s="51"/>
      <c r="FP92" s="51"/>
      <c r="FQ92" s="51"/>
      <c r="FR92" s="51"/>
      <c r="FS92" s="51"/>
      <c r="FT92" s="51"/>
      <c r="FU92" s="51"/>
      <c r="FV92" s="51"/>
      <c r="FW92" s="51"/>
      <c r="FX92" s="51"/>
      <c r="FY92" s="51"/>
      <c r="FZ92" s="51"/>
      <c r="GA92" s="51"/>
      <c r="GB92" s="51"/>
      <c r="GC92" s="51"/>
      <c r="GD92" s="51"/>
      <c r="GE92" s="51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1"/>
      <c r="GR92" s="51"/>
      <c r="GS92" s="51"/>
      <c r="GT92" s="51"/>
      <c r="GU92" s="51"/>
      <c r="GV92" s="51"/>
      <c r="GW92" s="51"/>
      <c r="GX92" s="51"/>
      <c r="GY92" s="51"/>
      <c r="GZ92" s="51"/>
      <c r="HA92" s="51"/>
      <c r="HB92" s="51"/>
      <c r="HC92" s="51"/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51"/>
      <c r="HO92" s="51"/>
      <c r="HP92" s="51"/>
      <c r="HQ92" s="51"/>
      <c r="HR92" s="51"/>
      <c r="HS92" s="51"/>
      <c r="HT92" s="51"/>
      <c r="HU92" s="51"/>
    </row>
    <row r="93" spans="1:229" s="52" customFormat="1">
      <c r="A93" s="58" t="s">
        <v>198</v>
      </c>
      <c r="B93" s="58" t="s">
        <v>238</v>
      </c>
      <c r="C93" s="59" t="s">
        <v>153</v>
      </c>
      <c r="D93" s="59" t="s">
        <v>217</v>
      </c>
      <c r="E93" s="59"/>
      <c r="F93" s="59" t="s">
        <v>362</v>
      </c>
      <c r="G93" s="59"/>
      <c r="H93" s="63">
        <v>2147000</v>
      </c>
      <c r="I93" s="64">
        <v>525000</v>
      </c>
      <c r="J93" s="64">
        <v>0</v>
      </c>
      <c r="K93" s="111">
        <f t="shared" ref="K93:K125" si="30">SUM(H93:J93)</f>
        <v>2672000</v>
      </c>
      <c r="L93" s="63">
        <v>2147000</v>
      </c>
      <c r="M93" s="64">
        <v>525000</v>
      </c>
      <c r="N93" s="64">
        <v>0</v>
      </c>
      <c r="O93" s="53">
        <f>SUM(L93:M93)</f>
        <v>2672000</v>
      </c>
      <c r="P93" s="11" t="e">
        <f>#REF!-H93</f>
        <v>#REF!</v>
      </c>
      <c r="Q93" s="12" t="e">
        <f>#REF!-I93</f>
        <v>#REF!</v>
      </c>
      <c r="R93" s="12" t="e">
        <f>#REF!-J93</f>
        <v>#REF!</v>
      </c>
      <c r="S93" s="53" t="e">
        <f t="shared" ref="S93:S125" si="31">SUM(P93:R93)</f>
        <v>#REF!</v>
      </c>
      <c r="T93" s="11">
        <f>H93-L93</f>
        <v>0</v>
      </c>
      <c r="U93" s="12">
        <f>I93-M93</f>
        <v>0</v>
      </c>
      <c r="V93" s="12">
        <f t="shared" ref="V93:V125" si="32">J93-N93</f>
        <v>0</v>
      </c>
      <c r="W93" s="54">
        <f t="shared" ref="W93:W125" si="33">SUM(T93:V93)</f>
        <v>0</v>
      </c>
      <c r="X93" s="53">
        <f t="shared" ref="X93:X104" si="34">ROUND(W93*premieGM,2)</f>
        <v>0</v>
      </c>
      <c r="Y93" s="128" t="s">
        <v>364</v>
      </c>
      <c r="Z93" s="134" t="s">
        <v>364</v>
      </c>
      <c r="AA93" s="134" t="s">
        <v>365</v>
      </c>
      <c r="AB93" s="134" t="s">
        <v>365</v>
      </c>
      <c r="AC93" s="134"/>
      <c r="AD93" s="134" t="s">
        <v>365</v>
      </c>
      <c r="AE93" s="134"/>
      <c r="AF93" s="134" t="s">
        <v>365</v>
      </c>
      <c r="AG93" s="128" t="s">
        <v>364</v>
      </c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1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51"/>
      <c r="HE93" s="51"/>
      <c r="HF93" s="51"/>
      <c r="HG93" s="51"/>
      <c r="HH93" s="51"/>
      <c r="HI93" s="51"/>
      <c r="HJ93" s="51"/>
      <c r="HK93" s="51"/>
      <c r="HL93" s="51"/>
      <c r="HM93" s="51"/>
      <c r="HN93" s="51"/>
      <c r="HO93" s="51"/>
      <c r="HP93" s="51"/>
      <c r="HQ93" s="51"/>
      <c r="HR93" s="51"/>
      <c r="HS93" s="51"/>
      <c r="HT93" s="51"/>
      <c r="HU93" s="51"/>
    </row>
    <row r="94" spans="1:229" s="52" customFormat="1">
      <c r="A94" s="58" t="s">
        <v>199</v>
      </c>
      <c r="B94" s="58" t="s">
        <v>238</v>
      </c>
      <c r="C94" s="59" t="s">
        <v>153</v>
      </c>
      <c r="D94" s="59" t="s">
        <v>217</v>
      </c>
      <c r="E94" s="59"/>
      <c r="F94" s="59" t="s">
        <v>362</v>
      </c>
      <c r="G94" s="59"/>
      <c r="H94" s="63">
        <v>2240000</v>
      </c>
      <c r="I94" s="64">
        <v>505000</v>
      </c>
      <c r="J94" s="64">
        <v>0</v>
      </c>
      <c r="K94" s="111">
        <f t="shared" si="30"/>
        <v>2745000</v>
      </c>
      <c r="L94" s="63">
        <v>2240000</v>
      </c>
      <c r="M94" s="64">
        <v>505000</v>
      </c>
      <c r="N94" s="64">
        <v>0</v>
      </c>
      <c r="O94" s="53">
        <f t="shared" ref="O94:O100" si="35">SUM(L94:M94)</f>
        <v>2745000</v>
      </c>
      <c r="P94" s="11" t="e">
        <f>#REF!-H94</f>
        <v>#REF!</v>
      </c>
      <c r="Q94" s="12" t="e">
        <f>#REF!-I94</f>
        <v>#REF!</v>
      </c>
      <c r="R94" s="12" t="e">
        <f>#REF!-J94</f>
        <v>#REF!</v>
      </c>
      <c r="S94" s="53" t="e">
        <f t="shared" si="31"/>
        <v>#REF!</v>
      </c>
      <c r="T94" s="11">
        <f t="shared" ref="T94:T100" si="36">H94-L94</f>
        <v>0</v>
      </c>
      <c r="U94" s="12">
        <f t="shared" ref="U94:U100" si="37">I94-M94</f>
        <v>0</v>
      </c>
      <c r="V94" s="12">
        <f t="shared" si="32"/>
        <v>0</v>
      </c>
      <c r="W94" s="54">
        <f t="shared" si="33"/>
        <v>0</v>
      </c>
      <c r="X94" s="53">
        <f t="shared" si="34"/>
        <v>0</v>
      </c>
      <c r="Y94" s="128" t="s">
        <v>364</v>
      </c>
      <c r="Z94" s="134" t="s">
        <v>364</v>
      </c>
      <c r="AA94" s="134" t="s">
        <v>365</v>
      </c>
      <c r="AB94" s="134" t="s">
        <v>365</v>
      </c>
      <c r="AC94" s="134"/>
      <c r="AD94" s="134" t="s">
        <v>365</v>
      </c>
      <c r="AE94" s="134"/>
      <c r="AF94" s="134" t="s">
        <v>365</v>
      </c>
      <c r="AG94" s="128" t="s">
        <v>364</v>
      </c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  <c r="FA94" s="51"/>
      <c r="FB94" s="51"/>
      <c r="FC94" s="51"/>
      <c r="FD94" s="51"/>
      <c r="FE94" s="51"/>
      <c r="FF94" s="51"/>
      <c r="FG94" s="51"/>
      <c r="FH94" s="51"/>
      <c r="FI94" s="51"/>
      <c r="FJ94" s="51"/>
      <c r="FK94" s="51"/>
      <c r="FL94" s="51"/>
      <c r="FM94" s="51"/>
      <c r="FN94" s="51"/>
      <c r="FO94" s="51"/>
      <c r="FP94" s="51"/>
      <c r="FQ94" s="51"/>
      <c r="FR94" s="51"/>
      <c r="FS94" s="51"/>
      <c r="FT94" s="51"/>
      <c r="FU94" s="51"/>
      <c r="FV94" s="51"/>
      <c r="FW94" s="51"/>
      <c r="FX94" s="51"/>
      <c r="FY94" s="51"/>
      <c r="FZ94" s="51"/>
      <c r="GA94" s="51"/>
      <c r="GB94" s="51"/>
      <c r="GC94" s="51"/>
      <c r="GD94" s="51"/>
      <c r="GE94" s="51"/>
      <c r="GF94" s="51"/>
      <c r="GG94" s="51"/>
      <c r="GH94" s="51"/>
      <c r="GI94" s="51"/>
      <c r="GJ94" s="51"/>
      <c r="GK94" s="51"/>
      <c r="GL94" s="51"/>
      <c r="GM94" s="51"/>
      <c r="GN94" s="51"/>
      <c r="GO94" s="51"/>
      <c r="GP94" s="51"/>
      <c r="GQ94" s="51"/>
      <c r="GR94" s="51"/>
      <c r="GS94" s="51"/>
      <c r="GT94" s="51"/>
      <c r="GU94" s="51"/>
      <c r="GV94" s="51"/>
      <c r="GW94" s="51"/>
      <c r="GX94" s="51"/>
      <c r="GY94" s="51"/>
      <c r="GZ94" s="51"/>
      <c r="HA94" s="51"/>
      <c r="HB94" s="51"/>
      <c r="HC94" s="51"/>
      <c r="HD94" s="51"/>
      <c r="HE94" s="51"/>
      <c r="HF94" s="51"/>
      <c r="HG94" s="51"/>
      <c r="HH94" s="51"/>
      <c r="HI94" s="51"/>
      <c r="HJ94" s="51"/>
      <c r="HK94" s="51"/>
      <c r="HL94" s="51"/>
      <c r="HM94" s="51"/>
      <c r="HN94" s="51"/>
      <c r="HO94" s="51"/>
      <c r="HP94" s="51"/>
      <c r="HQ94" s="51"/>
      <c r="HR94" s="51"/>
      <c r="HS94" s="51"/>
      <c r="HT94" s="51"/>
      <c r="HU94" s="51"/>
    </row>
    <row r="95" spans="1:229" s="52" customFormat="1">
      <c r="A95" s="58" t="s">
        <v>200</v>
      </c>
      <c r="B95" s="58" t="s">
        <v>239</v>
      </c>
      <c r="C95" s="59" t="s">
        <v>153</v>
      </c>
      <c r="D95" s="59" t="s">
        <v>218</v>
      </c>
      <c r="E95" s="59"/>
      <c r="F95" s="59" t="s">
        <v>363</v>
      </c>
      <c r="G95" s="59"/>
      <c r="H95" s="63">
        <v>150000</v>
      </c>
      <c r="I95" s="64">
        <v>0</v>
      </c>
      <c r="J95" s="64">
        <v>0</v>
      </c>
      <c r="K95" s="111">
        <f t="shared" si="30"/>
        <v>150000</v>
      </c>
      <c r="L95" s="63">
        <v>150000</v>
      </c>
      <c r="M95" s="64">
        <v>0</v>
      </c>
      <c r="N95" s="64">
        <v>0</v>
      </c>
      <c r="O95" s="53">
        <f t="shared" si="35"/>
        <v>150000</v>
      </c>
      <c r="P95" s="11" t="e">
        <f>#REF!-H95</f>
        <v>#REF!</v>
      </c>
      <c r="Q95" s="12" t="e">
        <f>#REF!-I95</f>
        <v>#REF!</v>
      </c>
      <c r="R95" s="12" t="e">
        <f>#REF!-J95</f>
        <v>#REF!</v>
      </c>
      <c r="S95" s="53" t="e">
        <f t="shared" si="31"/>
        <v>#REF!</v>
      </c>
      <c r="T95" s="11">
        <f t="shared" si="36"/>
        <v>0</v>
      </c>
      <c r="U95" s="12">
        <f t="shared" si="37"/>
        <v>0</v>
      </c>
      <c r="V95" s="12">
        <f t="shared" si="32"/>
        <v>0</v>
      </c>
      <c r="W95" s="54">
        <f t="shared" si="33"/>
        <v>0</v>
      </c>
      <c r="X95" s="53">
        <f t="shared" si="34"/>
        <v>0</v>
      </c>
      <c r="Y95" s="128" t="s">
        <v>365</v>
      </c>
      <c r="Z95" s="134" t="s">
        <v>365</v>
      </c>
      <c r="AA95" s="134" t="s">
        <v>365</v>
      </c>
      <c r="AB95" s="134" t="s">
        <v>365</v>
      </c>
      <c r="AC95" s="134"/>
      <c r="AD95" s="134" t="s">
        <v>365</v>
      </c>
      <c r="AE95" s="134"/>
      <c r="AF95" s="134" t="s">
        <v>365</v>
      </c>
      <c r="AG95" s="128" t="s">
        <v>364</v>
      </c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1"/>
      <c r="EN95" s="51"/>
      <c r="EO95" s="51"/>
      <c r="EP95" s="51"/>
      <c r="EQ95" s="51"/>
      <c r="ER95" s="51"/>
      <c r="ES95" s="51"/>
      <c r="ET95" s="51"/>
      <c r="EU95" s="51"/>
      <c r="EV95" s="51"/>
      <c r="EW95" s="51"/>
      <c r="EX95" s="51"/>
      <c r="EY95" s="51"/>
      <c r="EZ95" s="51"/>
      <c r="FA95" s="51"/>
      <c r="FB95" s="51"/>
      <c r="FC95" s="51"/>
      <c r="FD95" s="51"/>
      <c r="FE95" s="51"/>
      <c r="FF95" s="51"/>
      <c r="FG95" s="51"/>
      <c r="FH95" s="51"/>
      <c r="FI95" s="51"/>
      <c r="FJ95" s="51"/>
      <c r="FK95" s="51"/>
      <c r="FL95" s="51"/>
      <c r="FM95" s="51"/>
      <c r="FN95" s="51"/>
      <c r="FO95" s="51"/>
      <c r="FP95" s="51"/>
      <c r="FQ95" s="51"/>
      <c r="FR95" s="51"/>
      <c r="FS95" s="51"/>
      <c r="FT95" s="51"/>
      <c r="FU95" s="51"/>
      <c r="FV95" s="51"/>
      <c r="FW95" s="51"/>
      <c r="FX95" s="51"/>
      <c r="FY95" s="51"/>
      <c r="FZ95" s="51"/>
      <c r="GA95" s="51"/>
      <c r="GB95" s="51"/>
      <c r="GC95" s="51"/>
      <c r="GD95" s="51"/>
      <c r="GE95" s="51"/>
      <c r="GF95" s="51"/>
      <c r="GG95" s="51"/>
      <c r="GH95" s="51"/>
      <c r="GI95" s="51"/>
      <c r="GJ95" s="51"/>
      <c r="GK95" s="51"/>
      <c r="GL95" s="51"/>
      <c r="GM95" s="51"/>
      <c r="GN95" s="51"/>
      <c r="GO95" s="51"/>
      <c r="GP95" s="51"/>
      <c r="GQ95" s="51"/>
      <c r="GR95" s="51"/>
      <c r="GS95" s="51"/>
      <c r="GT95" s="51"/>
      <c r="GU95" s="51"/>
      <c r="GV95" s="51"/>
      <c r="GW95" s="51"/>
      <c r="GX95" s="51"/>
      <c r="GY95" s="51"/>
      <c r="GZ95" s="51"/>
      <c r="HA95" s="51"/>
      <c r="HB95" s="51"/>
      <c r="HC95" s="51"/>
      <c r="HD95" s="51"/>
      <c r="HE95" s="51"/>
      <c r="HF95" s="51"/>
      <c r="HG95" s="51"/>
      <c r="HH95" s="51"/>
      <c r="HI95" s="51"/>
      <c r="HJ95" s="51"/>
      <c r="HK95" s="51"/>
      <c r="HL95" s="51"/>
      <c r="HM95" s="51"/>
      <c r="HN95" s="51"/>
      <c r="HO95" s="51"/>
      <c r="HP95" s="51"/>
      <c r="HQ95" s="51"/>
      <c r="HR95" s="51"/>
      <c r="HS95" s="51"/>
      <c r="HT95" s="51"/>
      <c r="HU95" s="51"/>
    </row>
    <row r="96" spans="1:229" s="52" customFormat="1">
      <c r="A96" s="58" t="s">
        <v>200</v>
      </c>
      <c r="B96" s="58" t="s">
        <v>239</v>
      </c>
      <c r="C96" s="59" t="s">
        <v>153</v>
      </c>
      <c r="D96" s="59" t="s">
        <v>219</v>
      </c>
      <c r="E96" s="59"/>
      <c r="F96" s="59" t="s">
        <v>363</v>
      </c>
      <c r="G96" s="59"/>
      <c r="H96" s="63">
        <v>4538000</v>
      </c>
      <c r="I96" s="64">
        <v>736000</v>
      </c>
      <c r="J96" s="64">
        <v>0</v>
      </c>
      <c r="K96" s="111">
        <f t="shared" si="30"/>
        <v>5274000</v>
      </c>
      <c r="L96" s="63">
        <v>4538000</v>
      </c>
      <c r="M96" s="64">
        <v>736000</v>
      </c>
      <c r="N96" s="64">
        <v>0</v>
      </c>
      <c r="O96" s="53">
        <f t="shared" si="35"/>
        <v>5274000</v>
      </c>
      <c r="P96" s="11" t="e">
        <f>#REF!-H96</f>
        <v>#REF!</v>
      </c>
      <c r="Q96" s="12" t="e">
        <f>#REF!-I96</f>
        <v>#REF!</v>
      </c>
      <c r="R96" s="12" t="e">
        <f>#REF!-J96</f>
        <v>#REF!</v>
      </c>
      <c r="S96" s="53" t="e">
        <f t="shared" si="31"/>
        <v>#REF!</v>
      </c>
      <c r="T96" s="11">
        <f t="shared" si="36"/>
        <v>0</v>
      </c>
      <c r="U96" s="12">
        <f t="shared" si="37"/>
        <v>0</v>
      </c>
      <c r="V96" s="12">
        <f t="shared" si="32"/>
        <v>0</v>
      </c>
      <c r="W96" s="54">
        <f t="shared" si="33"/>
        <v>0</v>
      </c>
      <c r="X96" s="53">
        <f t="shared" si="34"/>
        <v>0</v>
      </c>
      <c r="Y96" s="128" t="s">
        <v>348</v>
      </c>
      <c r="Z96" s="134" t="s">
        <v>348</v>
      </c>
      <c r="AA96" s="134" t="s">
        <v>346</v>
      </c>
      <c r="AB96" s="134" t="s">
        <v>346</v>
      </c>
      <c r="AC96" s="134"/>
      <c r="AD96" s="134" t="s">
        <v>346</v>
      </c>
      <c r="AE96" s="134"/>
      <c r="AF96" s="134" t="s">
        <v>346</v>
      </c>
      <c r="AG96" s="128" t="s">
        <v>348</v>
      </c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  <c r="ET96" s="51"/>
      <c r="EU96" s="51"/>
      <c r="EV96" s="51"/>
      <c r="EW96" s="51"/>
      <c r="EX96" s="51"/>
      <c r="EY96" s="51"/>
      <c r="EZ96" s="51"/>
      <c r="FA96" s="51"/>
      <c r="FB96" s="51"/>
      <c r="FC96" s="51"/>
      <c r="FD96" s="51"/>
      <c r="FE96" s="51"/>
      <c r="FF96" s="51"/>
      <c r="FG96" s="51"/>
      <c r="FH96" s="51"/>
      <c r="FI96" s="51"/>
      <c r="FJ96" s="51"/>
      <c r="FK96" s="51"/>
      <c r="FL96" s="51"/>
      <c r="FM96" s="51"/>
      <c r="FN96" s="51"/>
      <c r="FO96" s="51"/>
      <c r="FP96" s="51"/>
      <c r="FQ96" s="51"/>
      <c r="FR96" s="51"/>
      <c r="FS96" s="51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51"/>
      <c r="HQ96" s="51"/>
      <c r="HR96" s="51"/>
      <c r="HS96" s="51"/>
      <c r="HT96" s="51"/>
      <c r="HU96" s="51"/>
    </row>
    <row r="97" spans="1:229" s="52" customFormat="1">
      <c r="A97" s="58" t="s">
        <v>201</v>
      </c>
      <c r="B97" s="58" t="s">
        <v>195</v>
      </c>
      <c r="C97" s="59" t="s">
        <v>153</v>
      </c>
      <c r="D97" s="59" t="s">
        <v>220</v>
      </c>
      <c r="E97" s="59"/>
      <c r="F97" s="59" t="s">
        <v>362</v>
      </c>
      <c r="G97" s="59"/>
      <c r="H97" s="63">
        <v>3405000</v>
      </c>
      <c r="I97" s="64">
        <v>695000</v>
      </c>
      <c r="J97" s="64">
        <v>0</v>
      </c>
      <c r="K97" s="111">
        <f t="shared" si="30"/>
        <v>4100000</v>
      </c>
      <c r="L97" s="63">
        <v>3405000</v>
      </c>
      <c r="M97" s="64">
        <v>695000</v>
      </c>
      <c r="N97" s="64">
        <v>0</v>
      </c>
      <c r="O97" s="53">
        <f t="shared" si="35"/>
        <v>4100000</v>
      </c>
      <c r="P97" s="11" t="e">
        <f>#REF!-H97</f>
        <v>#REF!</v>
      </c>
      <c r="Q97" s="12" t="e">
        <f>#REF!-I97</f>
        <v>#REF!</v>
      </c>
      <c r="R97" s="12" t="e">
        <f>#REF!-J97</f>
        <v>#REF!</v>
      </c>
      <c r="S97" s="53" t="e">
        <f t="shared" si="31"/>
        <v>#REF!</v>
      </c>
      <c r="T97" s="11">
        <f t="shared" si="36"/>
        <v>0</v>
      </c>
      <c r="U97" s="12">
        <f t="shared" si="37"/>
        <v>0</v>
      </c>
      <c r="V97" s="12">
        <f t="shared" si="32"/>
        <v>0</v>
      </c>
      <c r="W97" s="54">
        <f t="shared" si="33"/>
        <v>0</v>
      </c>
      <c r="X97" s="53">
        <f t="shared" si="34"/>
        <v>0</v>
      </c>
      <c r="Y97" s="128" t="s">
        <v>364</v>
      </c>
      <c r="Z97" s="134" t="s">
        <v>364</v>
      </c>
      <c r="AA97" s="134" t="s">
        <v>365</v>
      </c>
      <c r="AB97" s="134" t="s">
        <v>365</v>
      </c>
      <c r="AC97" s="134"/>
      <c r="AD97" s="134" t="s">
        <v>365</v>
      </c>
      <c r="AE97" s="134"/>
      <c r="AF97" s="134" t="s">
        <v>365</v>
      </c>
      <c r="AG97" s="128" t="s">
        <v>364</v>
      </c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</row>
    <row r="98" spans="1:229" s="52" customFormat="1">
      <c r="A98" s="58" t="s">
        <v>202</v>
      </c>
      <c r="B98" s="58" t="s">
        <v>240</v>
      </c>
      <c r="C98" s="59" t="s">
        <v>153</v>
      </c>
      <c r="D98" s="59" t="s">
        <v>221</v>
      </c>
      <c r="E98" s="59"/>
      <c r="F98" s="59"/>
      <c r="G98" s="59"/>
      <c r="H98" s="63">
        <v>3585000</v>
      </c>
      <c r="I98" s="64">
        <v>659000</v>
      </c>
      <c r="J98" s="64">
        <v>0</v>
      </c>
      <c r="K98" s="111">
        <f t="shared" si="30"/>
        <v>4244000</v>
      </c>
      <c r="L98" s="63">
        <v>3585000</v>
      </c>
      <c r="M98" s="64">
        <v>659000</v>
      </c>
      <c r="N98" s="64">
        <v>0</v>
      </c>
      <c r="O98" s="53">
        <f t="shared" si="35"/>
        <v>4244000</v>
      </c>
      <c r="P98" s="11" t="e">
        <f>#REF!-H98</f>
        <v>#REF!</v>
      </c>
      <c r="Q98" s="12" t="e">
        <f>#REF!-I98</f>
        <v>#REF!</v>
      </c>
      <c r="R98" s="12" t="e">
        <f>#REF!-J98</f>
        <v>#REF!</v>
      </c>
      <c r="S98" s="53" t="e">
        <f t="shared" si="31"/>
        <v>#REF!</v>
      </c>
      <c r="T98" s="11">
        <f t="shared" si="36"/>
        <v>0</v>
      </c>
      <c r="U98" s="12">
        <f t="shared" si="37"/>
        <v>0</v>
      </c>
      <c r="V98" s="12">
        <f t="shared" si="32"/>
        <v>0</v>
      </c>
      <c r="W98" s="54">
        <f t="shared" si="33"/>
        <v>0</v>
      </c>
      <c r="X98" s="53">
        <f t="shared" si="34"/>
        <v>0</v>
      </c>
      <c r="Y98" s="128" t="s">
        <v>370</v>
      </c>
      <c r="Z98" s="134" t="s">
        <v>370</v>
      </c>
      <c r="AA98" s="134" t="s">
        <v>371</v>
      </c>
      <c r="AB98" s="134" t="s">
        <v>371</v>
      </c>
      <c r="AC98" s="134" t="s">
        <v>371</v>
      </c>
      <c r="AD98" s="134" t="s">
        <v>370</v>
      </c>
      <c r="AE98" s="134" t="s">
        <v>349</v>
      </c>
      <c r="AF98" s="134" t="s">
        <v>372</v>
      </c>
      <c r="AG98" s="128" t="s">
        <v>370</v>
      </c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  <c r="HA98" s="51"/>
      <c r="HB98" s="51"/>
      <c r="HC98" s="51"/>
      <c r="HD98" s="51"/>
      <c r="HE98" s="51"/>
      <c r="HF98" s="51"/>
      <c r="HG98" s="51"/>
      <c r="HH98" s="51"/>
      <c r="HI98" s="51"/>
      <c r="HJ98" s="51"/>
      <c r="HK98" s="51"/>
      <c r="HL98" s="51"/>
      <c r="HM98" s="51"/>
      <c r="HN98" s="51"/>
      <c r="HO98" s="51"/>
      <c r="HP98" s="51"/>
      <c r="HQ98" s="51"/>
      <c r="HR98" s="51"/>
      <c r="HS98" s="51"/>
      <c r="HT98" s="51"/>
      <c r="HU98" s="51"/>
    </row>
    <row r="99" spans="1:229" s="52" customFormat="1" ht="30.6">
      <c r="A99" s="58" t="s">
        <v>203</v>
      </c>
      <c r="B99" s="58" t="s">
        <v>241</v>
      </c>
      <c r="C99" s="59" t="s">
        <v>153</v>
      </c>
      <c r="D99" s="59" t="s">
        <v>222</v>
      </c>
      <c r="E99" s="59"/>
      <c r="F99" s="59" t="s">
        <v>367</v>
      </c>
      <c r="G99" s="59" t="s">
        <v>356</v>
      </c>
      <c r="H99" s="63">
        <v>6867000</v>
      </c>
      <c r="I99" s="64">
        <v>834000</v>
      </c>
      <c r="J99" s="64">
        <v>0</v>
      </c>
      <c r="K99" s="111">
        <f t="shared" si="30"/>
        <v>7701000</v>
      </c>
      <c r="L99" s="63">
        <v>6867000</v>
      </c>
      <c r="M99" s="64">
        <v>834000</v>
      </c>
      <c r="N99" s="64">
        <v>0</v>
      </c>
      <c r="O99" s="53">
        <f t="shared" si="35"/>
        <v>7701000</v>
      </c>
      <c r="P99" s="11" t="e">
        <f>#REF!-H99</f>
        <v>#REF!</v>
      </c>
      <c r="Q99" s="12" t="e">
        <f>#REF!-I99</f>
        <v>#REF!</v>
      </c>
      <c r="R99" s="12" t="e">
        <f>#REF!-J99</f>
        <v>#REF!</v>
      </c>
      <c r="S99" s="53" t="e">
        <f t="shared" si="31"/>
        <v>#REF!</v>
      </c>
      <c r="T99" s="11">
        <f t="shared" si="36"/>
        <v>0</v>
      </c>
      <c r="U99" s="12">
        <f t="shared" si="37"/>
        <v>0</v>
      </c>
      <c r="V99" s="12">
        <f t="shared" si="32"/>
        <v>0</v>
      </c>
      <c r="W99" s="54">
        <f t="shared" si="33"/>
        <v>0</v>
      </c>
      <c r="X99" s="53">
        <f t="shared" si="34"/>
        <v>0</v>
      </c>
      <c r="Y99" s="128" t="s">
        <v>364</v>
      </c>
      <c r="Z99" s="134" t="s">
        <v>364</v>
      </c>
      <c r="AA99" s="134" t="s">
        <v>365</v>
      </c>
      <c r="AB99" s="134" t="s">
        <v>368</v>
      </c>
      <c r="AC99" s="134"/>
      <c r="AD99" s="134" t="s">
        <v>365</v>
      </c>
      <c r="AE99" s="134"/>
      <c r="AF99" s="134" t="s">
        <v>366</v>
      </c>
      <c r="AG99" s="128" t="s">
        <v>365</v>
      </c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  <c r="HA99" s="51"/>
      <c r="HB99" s="51"/>
      <c r="HC99" s="51"/>
      <c r="HD99" s="51"/>
      <c r="HE99" s="51"/>
      <c r="HF99" s="51"/>
      <c r="HG99" s="51"/>
      <c r="HH99" s="51"/>
      <c r="HI99" s="51"/>
      <c r="HJ99" s="51"/>
      <c r="HK99" s="51"/>
      <c r="HL99" s="51"/>
      <c r="HM99" s="51"/>
      <c r="HN99" s="51"/>
      <c r="HO99" s="51"/>
      <c r="HP99" s="51"/>
      <c r="HQ99" s="51"/>
      <c r="HR99" s="51"/>
      <c r="HS99" s="51"/>
      <c r="HT99" s="51"/>
      <c r="HU99" s="51"/>
    </row>
    <row r="100" spans="1:229" s="52" customFormat="1">
      <c r="A100" s="58" t="s">
        <v>204</v>
      </c>
      <c r="B100" s="58" t="s">
        <v>243</v>
      </c>
      <c r="C100" s="59" t="s">
        <v>153</v>
      </c>
      <c r="D100" s="59" t="s">
        <v>223</v>
      </c>
      <c r="E100" s="59"/>
      <c r="F100" s="59" t="s">
        <v>369</v>
      </c>
      <c r="G100" s="59"/>
      <c r="H100" s="63">
        <v>3126000</v>
      </c>
      <c r="I100" s="64">
        <v>713000</v>
      </c>
      <c r="J100" s="64">
        <v>0</v>
      </c>
      <c r="K100" s="111">
        <f t="shared" si="30"/>
        <v>3839000</v>
      </c>
      <c r="L100" s="63">
        <v>3126000</v>
      </c>
      <c r="M100" s="64">
        <v>713000</v>
      </c>
      <c r="N100" s="64">
        <v>0</v>
      </c>
      <c r="O100" s="53">
        <f t="shared" si="35"/>
        <v>3839000</v>
      </c>
      <c r="P100" s="11" t="e">
        <f>#REF!-H100</f>
        <v>#REF!</v>
      </c>
      <c r="Q100" s="12" t="e">
        <f>#REF!-I100</f>
        <v>#REF!</v>
      </c>
      <c r="R100" s="12" t="e">
        <f>#REF!-J100</f>
        <v>#REF!</v>
      </c>
      <c r="S100" s="53" t="e">
        <f t="shared" si="31"/>
        <v>#REF!</v>
      </c>
      <c r="T100" s="11">
        <f t="shared" si="36"/>
        <v>0</v>
      </c>
      <c r="U100" s="12">
        <f t="shared" si="37"/>
        <v>0</v>
      </c>
      <c r="V100" s="12">
        <f t="shared" si="32"/>
        <v>0</v>
      </c>
      <c r="W100" s="54">
        <f t="shared" si="33"/>
        <v>0</v>
      </c>
      <c r="X100" s="53">
        <f t="shared" si="34"/>
        <v>0</v>
      </c>
      <c r="Y100" s="128" t="s">
        <v>364</v>
      </c>
      <c r="Z100" s="134" t="s">
        <v>364</v>
      </c>
      <c r="AA100" s="134" t="s">
        <v>365</v>
      </c>
      <c r="AB100" s="134" t="s">
        <v>365</v>
      </c>
      <c r="AC100" s="134"/>
      <c r="AD100" s="134" t="s">
        <v>365</v>
      </c>
      <c r="AE100" s="134"/>
      <c r="AF100" s="134" t="s">
        <v>365</v>
      </c>
      <c r="AG100" s="128" t="s">
        <v>364</v>
      </c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51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51"/>
      <c r="HO100" s="51"/>
      <c r="HP100" s="51"/>
      <c r="HQ100" s="51"/>
      <c r="HR100" s="51"/>
      <c r="HS100" s="51"/>
      <c r="HT100" s="51"/>
      <c r="HU100" s="51"/>
    </row>
    <row r="101" spans="1:229" s="52" customFormat="1" ht="12.75" customHeight="1">
      <c r="A101" s="58" t="s">
        <v>205</v>
      </c>
      <c r="B101" s="58" t="s">
        <v>244</v>
      </c>
      <c r="C101" s="59" t="s">
        <v>155</v>
      </c>
      <c r="D101" s="59" t="s">
        <v>224</v>
      </c>
      <c r="E101" s="59"/>
      <c r="F101" s="59" t="s">
        <v>363</v>
      </c>
      <c r="G101" s="59"/>
      <c r="H101" s="63">
        <v>0</v>
      </c>
      <c r="I101" s="64">
        <v>518000</v>
      </c>
      <c r="J101" s="64">
        <v>0</v>
      </c>
      <c r="K101" s="111">
        <f t="shared" si="30"/>
        <v>518000</v>
      </c>
      <c r="L101" s="63">
        <v>0</v>
      </c>
      <c r="M101" s="64">
        <v>518000</v>
      </c>
      <c r="N101" s="64">
        <v>0</v>
      </c>
      <c r="O101" s="53">
        <f t="shared" ref="O101:O111" si="38">SUM(L101:M101)</f>
        <v>518000</v>
      </c>
      <c r="P101" s="11" t="e">
        <f>#REF!-H101</f>
        <v>#REF!</v>
      </c>
      <c r="Q101" s="12" t="e">
        <f>#REF!-I101</f>
        <v>#REF!</v>
      </c>
      <c r="R101" s="12" t="e">
        <f>#REF!-J101</f>
        <v>#REF!</v>
      </c>
      <c r="S101" s="53" t="e">
        <f t="shared" si="31"/>
        <v>#REF!</v>
      </c>
      <c r="T101" s="11">
        <f t="shared" ref="T101:U104" si="39">H101-L101</f>
        <v>0</v>
      </c>
      <c r="U101" s="12">
        <f t="shared" si="39"/>
        <v>0</v>
      </c>
      <c r="V101" s="12">
        <f t="shared" si="32"/>
        <v>0</v>
      </c>
      <c r="W101" s="54">
        <f t="shared" si="33"/>
        <v>0</v>
      </c>
      <c r="X101" s="53">
        <f t="shared" si="34"/>
        <v>0</v>
      </c>
      <c r="Y101" s="128" t="s">
        <v>364</v>
      </c>
      <c r="Z101" s="134" t="s">
        <v>364</v>
      </c>
      <c r="AA101" s="134" t="s">
        <v>365</v>
      </c>
      <c r="AB101" s="134" t="s">
        <v>365</v>
      </c>
      <c r="AC101" s="134"/>
      <c r="AD101" s="134" t="s">
        <v>365</v>
      </c>
      <c r="AE101" s="134"/>
      <c r="AF101" s="134" t="s">
        <v>365</v>
      </c>
      <c r="AG101" s="128" t="s">
        <v>364</v>
      </c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  <c r="GR101" s="51"/>
      <c r="GS101" s="51"/>
      <c r="GT101" s="51"/>
      <c r="GU101" s="51"/>
      <c r="GV101" s="51"/>
      <c r="GW101" s="51"/>
      <c r="GX101" s="51"/>
      <c r="GY101" s="51"/>
      <c r="GZ101" s="51"/>
      <c r="HA101" s="51"/>
      <c r="HB101" s="51"/>
      <c r="HC101" s="51"/>
      <c r="HD101" s="51"/>
      <c r="HE101" s="51"/>
      <c r="HF101" s="51"/>
      <c r="HG101" s="51"/>
      <c r="HH101" s="51"/>
      <c r="HI101" s="51"/>
      <c r="HJ101" s="51"/>
      <c r="HK101" s="51"/>
      <c r="HL101" s="51"/>
      <c r="HM101" s="51"/>
      <c r="HN101" s="51"/>
      <c r="HO101" s="51"/>
      <c r="HP101" s="51"/>
      <c r="HQ101" s="51"/>
      <c r="HR101" s="51"/>
      <c r="HS101" s="51"/>
      <c r="HT101" s="51"/>
      <c r="HU101" s="51"/>
    </row>
    <row r="102" spans="1:229" s="52" customFormat="1" ht="12.75" customHeight="1">
      <c r="A102" s="58" t="s">
        <v>206</v>
      </c>
      <c r="B102" s="58" t="s">
        <v>244</v>
      </c>
      <c r="C102" s="59" t="s">
        <v>155</v>
      </c>
      <c r="D102" s="59" t="s">
        <v>225</v>
      </c>
      <c r="E102" s="59"/>
      <c r="F102" s="59" t="s">
        <v>363</v>
      </c>
      <c r="G102" s="59"/>
      <c r="H102" s="63">
        <v>0</v>
      </c>
      <c r="I102" s="64">
        <v>20000</v>
      </c>
      <c r="J102" s="64">
        <v>0</v>
      </c>
      <c r="K102" s="111">
        <f t="shared" si="30"/>
        <v>20000</v>
      </c>
      <c r="L102" s="63">
        <v>0</v>
      </c>
      <c r="M102" s="64">
        <v>20000</v>
      </c>
      <c r="N102" s="64">
        <v>0</v>
      </c>
      <c r="O102" s="53">
        <f t="shared" si="38"/>
        <v>20000</v>
      </c>
      <c r="P102" s="11" t="e">
        <f>#REF!-H102</f>
        <v>#REF!</v>
      </c>
      <c r="Q102" s="12" t="e">
        <f>#REF!-I102</f>
        <v>#REF!</v>
      </c>
      <c r="R102" s="12" t="e">
        <f>#REF!-J102</f>
        <v>#REF!</v>
      </c>
      <c r="S102" s="53" t="e">
        <f t="shared" si="31"/>
        <v>#REF!</v>
      </c>
      <c r="T102" s="11">
        <f t="shared" si="39"/>
        <v>0</v>
      </c>
      <c r="U102" s="12">
        <f t="shared" si="39"/>
        <v>0</v>
      </c>
      <c r="V102" s="12">
        <f t="shared" si="32"/>
        <v>0</v>
      </c>
      <c r="W102" s="54">
        <f t="shared" si="33"/>
        <v>0</v>
      </c>
      <c r="X102" s="53">
        <f t="shared" si="34"/>
        <v>0</v>
      </c>
      <c r="Y102" s="128" t="s">
        <v>364</v>
      </c>
      <c r="Z102" s="134" t="s">
        <v>364</v>
      </c>
      <c r="AA102" s="134" t="s">
        <v>365</v>
      </c>
      <c r="AB102" s="134" t="s">
        <v>365</v>
      </c>
      <c r="AC102" s="134"/>
      <c r="AD102" s="134" t="s">
        <v>365</v>
      </c>
      <c r="AE102" s="134"/>
      <c r="AF102" s="134" t="s">
        <v>365</v>
      </c>
      <c r="AG102" s="128" t="s">
        <v>364</v>
      </c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1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</row>
    <row r="103" spans="1:229" s="52" customFormat="1" ht="12.75" customHeight="1">
      <c r="A103" s="58" t="s">
        <v>207</v>
      </c>
      <c r="B103" s="58" t="s">
        <v>244</v>
      </c>
      <c r="C103" s="59" t="s">
        <v>155</v>
      </c>
      <c r="D103" s="59" t="s">
        <v>226</v>
      </c>
      <c r="E103" s="59"/>
      <c r="F103" s="59" t="s">
        <v>363</v>
      </c>
      <c r="G103" s="59"/>
      <c r="H103" s="63">
        <v>0</v>
      </c>
      <c r="I103" s="64">
        <v>443000</v>
      </c>
      <c r="J103" s="64">
        <v>0</v>
      </c>
      <c r="K103" s="111">
        <f t="shared" si="30"/>
        <v>443000</v>
      </c>
      <c r="L103" s="63">
        <v>0</v>
      </c>
      <c r="M103" s="64">
        <v>443000</v>
      </c>
      <c r="N103" s="64">
        <v>0</v>
      </c>
      <c r="O103" s="53">
        <f t="shared" si="38"/>
        <v>443000</v>
      </c>
      <c r="P103" s="11" t="e">
        <f>#REF!-H103</f>
        <v>#REF!</v>
      </c>
      <c r="Q103" s="12" t="e">
        <f>#REF!-I103</f>
        <v>#REF!</v>
      </c>
      <c r="R103" s="12" t="e">
        <f>#REF!-J103</f>
        <v>#REF!</v>
      </c>
      <c r="S103" s="53" t="e">
        <f t="shared" si="31"/>
        <v>#REF!</v>
      </c>
      <c r="T103" s="11">
        <f t="shared" si="39"/>
        <v>0</v>
      </c>
      <c r="U103" s="12">
        <f t="shared" si="39"/>
        <v>0</v>
      </c>
      <c r="V103" s="12">
        <f t="shared" si="32"/>
        <v>0</v>
      </c>
      <c r="W103" s="54">
        <f t="shared" si="33"/>
        <v>0</v>
      </c>
      <c r="X103" s="53">
        <f t="shared" si="34"/>
        <v>0</v>
      </c>
      <c r="Y103" s="128" t="s">
        <v>364</v>
      </c>
      <c r="Z103" s="134" t="s">
        <v>364</v>
      </c>
      <c r="AA103" s="134" t="s">
        <v>365</v>
      </c>
      <c r="AB103" s="134" t="s">
        <v>365</v>
      </c>
      <c r="AC103" s="134"/>
      <c r="AD103" s="134" t="s">
        <v>365</v>
      </c>
      <c r="AE103" s="134"/>
      <c r="AF103" s="134" t="s">
        <v>365</v>
      </c>
      <c r="AG103" s="128" t="s">
        <v>364</v>
      </c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  <c r="HA103" s="51"/>
      <c r="HB103" s="51"/>
      <c r="HC103" s="51"/>
      <c r="HD103" s="51"/>
      <c r="HE103" s="51"/>
      <c r="HF103" s="51"/>
      <c r="HG103" s="51"/>
      <c r="HH103" s="51"/>
      <c r="HI103" s="51"/>
      <c r="HJ103" s="51"/>
      <c r="HK103" s="51"/>
      <c r="HL103" s="51"/>
      <c r="HM103" s="51"/>
      <c r="HN103" s="51"/>
      <c r="HO103" s="51"/>
      <c r="HP103" s="51"/>
      <c r="HQ103" s="51"/>
      <c r="HR103" s="51"/>
      <c r="HS103" s="51"/>
      <c r="HT103" s="51"/>
      <c r="HU103" s="51"/>
    </row>
    <row r="104" spans="1:229">
      <c r="A104" s="61" t="s">
        <v>208</v>
      </c>
      <c r="B104" s="61" t="s">
        <v>245</v>
      </c>
      <c r="C104" s="62" t="s">
        <v>153</v>
      </c>
      <c r="D104" s="62" t="s">
        <v>227</v>
      </c>
      <c r="E104" s="62"/>
      <c r="F104" s="62"/>
      <c r="G104" s="62"/>
      <c r="H104" s="63">
        <v>0</v>
      </c>
      <c r="I104" s="64">
        <v>1679000</v>
      </c>
      <c r="J104" s="64">
        <v>0</v>
      </c>
      <c r="K104" s="111">
        <f t="shared" si="30"/>
        <v>1679000</v>
      </c>
      <c r="L104" s="63">
        <v>0</v>
      </c>
      <c r="M104" s="64">
        <v>1679000</v>
      </c>
      <c r="N104" s="64">
        <v>0</v>
      </c>
      <c r="O104" s="16">
        <f t="shared" si="38"/>
        <v>1679000</v>
      </c>
      <c r="P104" s="11" t="e">
        <f>#REF!-H104</f>
        <v>#REF!</v>
      </c>
      <c r="Q104" s="12" t="e">
        <f>#REF!-I104</f>
        <v>#REF!</v>
      </c>
      <c r="R104" s="12" t="e">
        <f>#REF!-J104</f>
        <v>#REF!</v>
      </c>
      <c r="S104" s="53" t="e">
        <f t="shared" si="31"/>
        <v>#REF!</v>
      </c>
      <c r="T104" s="11">
        <f t="shared" si="39"/>
        <v>0</v>
      </c>
      <c r="U104" s="12">
        <f t="shared" si="39"/>
        <v>0</v>
      </c>
      <c r="V104" s="12">
        <f t="shared" si="32"/>
        <v>0</v>
      </c>
      <c r="W104" s="54">
        <f t="shared" si="33"/>
        <v>0</v>
      </c>
      <c r="X104" s="16">
        <f t="shared" si="34"/>
        <v>0</v>
      </c>
      <c r="Y104" s="131" t="s">
        <v>348</v>
      </c>
      <c r="Z104" s="137" t="s">
        <v>348</v>
      </c>
      <c r="AA104" s="137" t="s">
        <v>346</v>
      </c>
      <c r="AB104" s="137" t="s">
        <v>346</v>
      </c>
      <c r="AC104" s="137"/>
      <c r="AD104" s="137" t="s">
        <v>346</v>
      </c>
      <c r="AE104" s="137"/>
      <c r="AF104" s="137" t="s">
        <v>346</v>
      </c>
      <c r="AG104" s="131" t="s">
        <v>348</v>
      </c>
    </row>
    <row r="105" spans="1:229">
      <c r="A105" s="61" t="s">
        <v>209</v>
      </c>
      <c r="B105" s="61" t="s">
        <v>246</v>
      </c>
      <c r="C105" s="62" t="s">
        <v>153</v>
      </c>
      <c r="D105" s="62" t="s">
        <v>228</v>
      </c>
      <c r="E105" s="62"/>
      <c r="F105" s="62"/>
      <c r="G105" s="62"/>
      <c r="H105" s="63">
        <v>983000</v>
      </c>
      <c r="I105" s="64">
        <v>114000</v>
      </c>
      <c r="J105" s="64">
        <v>0</v>
      </c>
      <c r="K105" s="111">
        <f t="shared" si="30"/>
        <v>1097000</v>
      </c>
      <c r="L105" s="11">
        <v>983000</v>
      </c>
      <c r="M105" s="12">
        <v>114000</v>
      </c>
      <c r="N105" s="64">
        <v>0</v>
      </c>
      <c r="O105" s="16">
        <f t="shared" si="38"/>
        <v>1097000</v>
      </c>
      <c r="P105" s="11" t="e">
        <f>#REF!-H105</f>
        <v>#REF!</v>
      </c>
      <c r="Q105" s="12" t="e">
        <f>#REF!-I105</f>
        <v>#REF!</v>
      </c>
      <c r="R105" s="12" t="e">
        <f>#REF!-J105</f>
        <v>#REF!</v>
      </c>
      <c r="S105" s="53" t="e">
        <f t="shared" si="31"/>
        <v>#REF!</v>
      </c>
      <c r="T105" s="11">
        <f t="shared" ref="T105:T125" si="40">H105-L105</f>
        <v>0</v>
      </c>
      <c r="U105" s="12">
        <f t="shared" ref="U105:U125" si="41">I105-M105</f>
        <v>0</v>
      </c>
      <c r="V105" s="12">
        <f t="shared" si="32"/>
        <v>0</v>
      </c>
      <c r="W105" s="54">
        <f t="shared" si="33"/>
        <v>0</v>
      </c>
      <c r="X105" s="16">
        <f t="shared" ref="X105:X125" si="42">ROUND(W105*premieGM,2)</f>
        <v>0</v>
      </c>
      <c r="Y105" s="131" t="s">
        <v>346</v>
      </c>
      <c r="Z105" s="137" t="s">
        <v>346</v>
      </c>
      <c r="AA105" s="137" t="s">
        <v>346</v>
      </c>
      <c r="AB105" s="137" t="s">
        <v>346</v>
      </c>
      <c r="AC105" s="137"/>
      <c r="AD105" s="137" t="s">
        <v>346</v>
      </c>
      <c r="AE105" s="137"/>
      <c r="AF105" s="137" t="s">
        <v>346</v>
      </c>
      <c r="AG105" s="131" t="s">
        <v>346</v>
      </c>
    </row>
    <row r="106" spans="1:229">
      <c r="A106" s="61" t="s">
        <v>210</v>
      </c>
      <c r="B106" s="61" t="s">
        <v>246</v>
      </c>
      <c r="C106" s="62" t="s">
        <v>153</v>
      </c>
      <c r="D106" s="62" t="s">
        <v>229</v>
      </c>
      <c r="E106" s="62"/>
      <c r="F106" s="62" t="s">
        <v>363</v>
      </c>
      <c r="G106" s="62"/>
      <c r="H106" s="63">
        <v>3077000</v>
      </c>
      <c r="I106" s="64">
        <v>812000</v>
      </c>
      <c r="J106" s="64">
        <v>0</v>
      </c>
      <c r="K106" s="111">
        <f t="shared" si="30"/>
        <v>3889000</v>
      </c>
      <c r="L106" s="11">
        <v>3077000</v>
      </c>
      <c r="M106" s="12">
        <v>812000</v>
      </c>
      <c r="N106" s="64">
        <v>0</v>
      </c>
      <c r="O106" s="16">
        <f t="shared" si="38"/>
        <v>3889000</v>
      </c>
      <c r="P106" s="11" t="e">
        <f>#REF!-H106</f>
        <v>#REF!</v>
      </c>
      <c r="Q106" s="12" t="e">
        <f>#REF!-I106</f>
        <v>#REF!</v>
      </c>
      <c r="R106" s="12" t="e">
        <f>#REF!-J106</f>
        <v>#REF!</v>
      </c>
      <c r="S106" s="53" t="e">
        <f t="shared" si="31"/>
        <v>#REF!</v>
      </c>
      <c r="T106" s="11">
        <f t="shared" si="40"/>
        <v>0</v>
      </c>
      <c r="U106" s="12">
        <f t="shared" si="41"/>
        <v>0</v>
      </c>
      <c r="V106" s="12">
        <f t="shared" si="32"/>
        <v>0</v>
      </c>
      <c r="W106" s="54">
        <f t="shared" si="33"/>
        <v>0</v>
      </c>
      <c r="X106" s="16">
        <f t="shared" si="42"/>
        <v>0</v>
      </c>
      <c r="Y106" s="131" t="s">
        <v>364</v>
      </c>
      <c r="Z106" s="137" t="s">
        <v>364</v>
      </c>
      <c r="AA106" s="137" t="s">
        <v>365</v>
      </c>
      <c r="AB106" s="137" t="s">
        <v>365</v>
      </c>
      <c r="AC106" s="137"/>
      <c r="AD106" s="137" t="s">
        <v>365</v>
      </c>
      <c r="AE106" s="137"/>
      <c r="AF106" s="137" t="s">
        <v>365</v>
      </c>
      <c r="AG106" s="131" t="s">
        <v>364</v>
      </c>
    </row>
    <row r="107" spans="1:229">
      <c r="A107" s="61" t="s">
        <v>211</v>
      </c>
      <c r="B107" s="61" t="s">
        <v>247</v>
      </c>
      <c r="C107" s="62" t="s">
        <v>153</v>
      </c>
      <c r="D107" s="62" t="s">
        <v>230</v>
      </c>
      <c r="E107" s="62"/>
      <c r="F107" s="62" t="s">
        <v>363</v>
      </c>
      <c r="G107" s="62"/>
      <c r="H107" s="63">
        <v>2299000</v>
      </c>
      <c r="I107" s="64">
        <v>550000</v>
      </c>
      <c r="J107" s="64">
        <v>0</v>
      </c>
      <c r="K107" s="111">
        <f t="shared" si="30"/>
        <v>2849000</v>
      </c>
      <c r="L107" s="11">
        <v>2299000</v>
      </c>
      <c r="M107" s="12">
        <v>550000</v>
      </c>
      <c r="N107" s="64">
        <v>0</v>
      </c>
      <c r="O107" s="16">
        <f t="shared" si="38"/>
        <v>2849000</v>
      </c>
      <c r="P107" s="11" t="e">
        <f>#REF!-H107</f>
        <v>#REF!</v>
      </c>
      <c r="Q107" s="12" t="e">
        <f>#REF!-I107</f>
        <v>#REF!</v>
      </c>
      <c r="R107" s="12" t="e">
        <f>#REF!-J107</f>
        <v>#REF!</v>
      </c>
      <c r="S107" s="53" t="e">
        <f t="shared" si="31"/>
        <v>#REF!</v>
      </c>
      <c r="T107" s="11">
        <f t="shared" si="40"/>
        <v>0</v>
      </c>
      <c r="U107" s="12">
        <f t="shared" si="41"/>
        <v>0</v>
      </c>
      <c r="V107" s="12">
        <f t="shared" si="32"/>
        <v>0</v>
      </c>
      <c r="W107" s="54">
        <f t="shared" si="33"/>
        <v>0</v>
      </c>
      <c r="X107" s="16">
        <f t="shared" si="42"/>
        <v>0</v>
      </c>
      <c r="Y107" s="131" t="s">
        <v>364</v>
      </c>
      <c r="Z107" s="137" t="s">
        <v>364</v>
      </c>
      <c r="AA107" s="137" t="s">
        <v>365</v>
      </c>
      <c r="AB107" s="137" t="s">
        <v>365</v>
      </c>
      <c r="AC107" s="137"/>
      <c r="AD107" s="137" t="s">
        <v>365</v>
      </c>
      <c r="AE107" s="137"/>
      <c r="AF107" s="137" t="s">
        <v>365</v>
      </c>
      <c r="AG107" s="131" t="s">
        <v>364</v>
      </c>
    </row>
    <row r="108" spans="1:229" ht="22.5" customHeight="1">
      <c r="A108" s="61" t="s">
        <v>212</v>
      </c>
      <c r="B108" s="61" t="s">
        <v>247</v>
      </c>
      <c r="C108" s="62" t="s">
        <v>153</v>
      </c>
      <c r="D108" s="62" t="s">
        <v>231</v>
      </c>
      <c r="E108" s="62"/>
      <c r="F108" s="62" t="s">
        <v>363</v>
      </c>
      <c r="G108" s="62"/>
      <c r="H108" s="63">
        <v>971000</v>
      </c>
      <c r="I108" s="64">
        <v>98000</v>
      </c>
      <c r="J108" s="64">
        <v>0</v>
      </c>
      <c r="K108" s="111">
        <f t="shared" si="30"/>
        <v>1069000</v>
      </c>
      <c r="L108" s="11">
        <v>971000</v>
      </c>
      <c r="M108" s="12">
        <v>98000</v>
      </c>
      <c r="N108" s="64">
        <v>0</v>
      </c>
      <c r="O108" s="16">
        <f t="shared" si="38"/>
        <v>1069000</v>
      </c>
      <c r="P108" s="11" t="e">
        <f>#REF!-H108</f>
        <v>#REF!</v>
      </c>
      <c r="Q108" s="12" t="e">
        <f>#REF!-I108</f>
        <v>#REF!</v>
      </c>
      <c r="R108" s="12" t="e">
        <f>#REF!-J108</f>
        <v>#REF!</v>
      </c>
      <c r="S108" s="53" t="e">
        <f t="shared" si="31"/>
        <v>#REF!</v>
      </c>
      <c r="T108" s="11">
        <f t="shared" si="40"/>
        <v>0</v>
      </c>
      <c r="U108" s="12">
        <f t="shared" si="41"/>
        <v>0</v>
      </c>
      <c r="V108" s="12">
        <f t="shared" si="32"/>
        <v>0</v>
      </c>
      <c r="W108" s="54">
        <f t="shared" si="33"/>
        <v>0</v>
      </c>
      <c r="X108" s="16">
        <f t="shared" si="42"/>
        <v>0</v>
      </c>
      <c r="Y108" s="131" t="s">
        <v>346</v>
      </c>
      <c r="Z108" s="137" t="s">
        <v>346</v>
      </c>
      <c r="AA108" s="137" t="s">
        <v>346</v>
      </c>
      <c r="AB108" s="137" t="s">
        <v>346</v>
      </c>
      <c r="AC108" s="137"/>
      <c r="AD108" s="137" t="s">
        <v>346</v>
      </c>
      <c r="AE108" s="137"/>
      <c r="AF108" s="137" t="s">
        <v>346</v>
      </c>
      <c r="AG108" s="131" t="s">
        <v>346</v>
      </c>
    </row>
    <row r="109" spans="1:229">
      <c r="A109" s="61" t="s">
        <v>213</v>
      </c>
      <c r="B109" s="61" t="s">
        <v>247</v>
      </c>
      <c r="C109" s="62" t="s">
        <v>153</v>
      </c>
      <c r="D109" s="62" t="s">
        <v>232</v>
      </c>
      <c r="E109" s="62"/>
      <c r="F109" s="62" t="s">
        <v>363</v>
      </c>
      <c r="G109" s="62"/>
      <c r="H109" s="63">
        <v>2830000</v>
      </c>
      <c r="I109" s="64">
        <v>484000</v>
      </c>
      <c r="J109" s="64">
        <v>0</v>
      </c>
      <c r="K109" s="111">
        <f t="shared" si="30"/>
        <v>3314000</v>
      </c>
      <c r="L109" s="11">
        <v>2830000</v>
      </c>
      <c r="M109" s="12">
        <v>484000</v>
      </c>
      <c r="N109" s="64">
        <v>0</v>
      </c>
      <c r="O109" s="16">
        <f t="shared" si="38"/>
        <v>3314000</v>
      </c>
      <c r="P109" s="11" t="e">
        <f>#REF!-H109</f>
        <v>#REF!</v>
      </c>
      <c r="Q109" s="12" t="e">
        <f>#REF!-I109</f>
        <v>#REF!</v>
      </c>
      <c r="R109" s="12" t="e">
        <f>#REF!-J109</f>
        <v>#REF!</v>
      </c>
      <c r="S109" s="53" t="e">
        <f t="shared" si="31"/>
        <v>#REF!</v>
      </c>
      <c r="T109" s="11">
        <f t="shared" si="40"/>
        <v>0</v>
      </c>
      <c r="U109" s="12">
        <f t="shared" si="41"/>
        <v>0</v>
      </c>
      <c r="V109" s="12">
        <f t="shared" si="32"/>
        <v>0</v>
      </c>
      <c r="W109" s="54">
        <f t="shared" si="33"/>
        <v>0</v>
      </c>
      <c r="X109" s="16">
        <f t="shared" si="42"/>
        <v>0</v>
      </c>
      <c r="Y109" s="131" t="s">
        <v>364</v>
      </c>
      <c r="Z109" s="137" t="s">
        <v>364</v>
      </c>
      <c r="AA109" s="137" t="s">
        <v>365</v>
      </c>
      <c r="AB109" s="137" t="s">
        <v>365</v>
      </c>
      <c r="AC109" s="137"/>
      <c r="AD109" s="137" t="s">
        <v>365</v>
      </c>
      <c r="AE109" s="137"/>
      <c r="AF109" s="137" t="s">
        <v>365</v>
      </c>
      <c r="AG109" s="131" t="s">
        <v>364</v>
      </c>
    </row>
    <row r="110" spans="1:229">
      <c r="A110" s="61" t="s">
        <v>214</v>
      </c>
      <c r="B110" s="61" t="s">
        <v>249</v>
      </c>
      <c r="C110" s="62" t="s">
        <v>153</v>
      </c>
      <c r="D110" s="62" t="s">
        <v>233</v>
      </c>
      <c r="E110" s="62"/>
      <c r="F110" s="62"/>
      <c r="G110" s="62"/>
      <c r="H110" s="63">
        <v>2558000</v>
      </c>
      <c r="I110" s="64">
        <v>428000</v>
      </c>
      <c r="J110" s="64">
        <v>0</v>
      </c>
      <c r="K110" s="111">
        <f t="shared" si="30"/>
        <v>2986000</v>
      </c>
      <c r="L110" s="11">
        <v>2558000</v>
      </c>
      <c r="M110" s="12">
        <v>428000</v>
      </c>
      <c r="N110" s="64">
        <v>0</v>
      </c>
      <c r="O110" s="16">
        <f t="shared" si="38"/>
        <v>2986000</v>
      </c>
      <c r="P110" s="11" t="e">
        <f>#REF!-H110</f>
        <v>#REF!</v>
      </c>
      <c r="Q110" s="12" t="e">
        <f>#REF!-I110</f>
        <v>#REF!</v>
      </c>
      <c r="R110" s="12" t="e">
        <f>#REF!-J110</f>
        <v>#REF!</v>
      </c>
      <c r="S110" s="53" t="e">
        <f t="shared" si="31"/>
        <v>#REF!</v>
      </c>
      <c r="T110" s="11">
        <f t="shared" si="40"/>
        <v>0</v>
      </c>
      <c r="U110" s="12">
        <f t="shared" si="41"/>
        <v>0</v>
      </c>
      <c r="V110" s="12">
        <f t="shared" si="32"/>
        <v>0</v>
      </c>
      <c r="W110" s="54">
        <f t="shared" si="33"/>
        <v>0</v>
      </c>
      <c r="X110" s="16">
        <f t="shared" si="42"/>
        <v>0</v>
      </c>
      <c r="Y110" s="131" t="s">
        <v>348</v>
      </c>
      <c r="Z110" s="137" t="s">
        <v>348</v>
      </c>
      <c r="AA110" s="137" t="s">
        <v>346</v>
      </c>
      <c r="AB110" s="137" t="s">
        <v>346</v>
      </c>
      <c r="AC110" s="137"/>
      <c r="AD110" s="137" t="s">
        <v>348</v>
      </c>
      <c r="AE110" s="137" t="s">
        <v>348</v>
      </c>
      <c r="AF110" s="137" t="s">
        <v>376</v>
      </c>
      <c r="AG110" s="131" t="s">
        <v>348</v>
      </c>
    </row>
    <row r="111" spans="1:229" ht="12.75" customHeight="1">
      <c r="A111" s="61" t="s">
        <v>215</v>
      </c>
      <c r="B111" s="61" t="s">
        <v>191</v>
      </c>
      <c r="C111" s="62" t="s">
        <v>153</v>
      </c>
      <c r="D111" s="62" t="s">
        <v>234</v>
      </c>
      <c r="E111" s="62"/>
      <c r="F111" s="62" t="s">
        <v>363</v>
      </c>
      <c r="G111" s="62"/>
      <c r="H111" s="63">
        <v>983000</v>
      </c>
      <c r="I111" s="64">
        <v>114000</v>
      </c>
      <c r="J111" s="64">
        <v>0</v>
      </c>
      <c r="K111" s="111">
        <f t="shared" si="30"/>
        <v>1097000</v>
      </c>
      <c r="L111" s="11">
        <v>983000</v>
      </c>
      <c r="M111" s="12">
        <v>114000</v>
      </c>
      <c r="N111" s="64">
        <v>0</v>
      </c>
      <c r="O111" s="16">
        <f t="shared" si="38"/>
        <v>1097000</v>
      </c>
      <c r="P111" s="11" t="e">
        <f>#REF!-H111</f>
        <v>#REF!</v>
      </c>
      <c r="Q111" s="12" t="e">
        <f>#REF!-I111</f>
        <v>#REF!</v>
      </c>
      <c r="R111" s="12" t="e">
        <f>#REF!-J111</f>
        <v>#REF!</v>
      </c>
      <c r="S111" s="53" t="e">
        <f t="shared" si="31"/>
        <v>#REF!</v>
      </c>
      <c r="T111" s="11">
        <f t="shared" si="40"/>
        <v>0</v>
      </c>
      <c r="U111" s="12">
        <f t="shared" si="41"/>
        <v>0</v>
      </c>
      <c r="V111" s="12">
        <f t="shared" si="32"/>
        <v>0</v>
      </c>
      <c r="W111" s="54">
        <f t="shared" si="33"/>
        <v>0</v>
      </c>
      <c r="X111" s="16">
        <f t="shared" si="42"/>
        <v>0</v>
      </c>
      <c r="Y111" s="131" t="s">
        <v>346</v>
      </c>
      <c r="Z111" s="137" t="s">
        <v>346</v>
      </c>
      <c r="AA111" s="137" t="s">
        <v>346</v>
      </c>
      <c r="AB111" s="137" t="s">
        <v>346</v>
      </c>
      <c r="AC111" s="137"/>
      <c r="AD111" s="137" t="s">
        <v>346</v>
      </c>
      <c r="AE111" s="137"/>
      <c r="AF111" s="137" t="s">
        <v>346</v>
      </c>
      <c r="AG111" s="131" t="s">
        <v>346</v>
      </c>
    </row>
    <row r="112" spans="1:229">
      <c r="A112" s="61" t="s">
        <v>308</v>
      </c>
      <c r="B112" s="61" t="s">
        <v>248</v>
      </c>
      <c r="C112" s="62" t="s">
        <v>155</v>
      </c>
      <c r="D112" s="62" t="s">
        <v>305</v>
      </c>
      <c r="E112" s="62"/>
      <c r="F112" s="62" t="s">
        <v>362</v>
      </c>
      <c r="G112" s="62"/>
      <c r="H112" s="63">
        <v>3979000</v>
      </c>
      <c r="I112" s="64">
        <v>0</v>
      </c>
      <c r="J112" s="64">
        <v>0</v>
      </c>
      <c r="K112" s="111">
        <f t="shared" si="30"/>
        <v>3979000</v>
      </c>
      <c r="L112" s="11">
        <v>3979000</v>
      </c>
      <c r="M112" s="12">
        <v>0</v>
      </c>
      <c r="N112" s="64">
        <v>0</v>
      </c>
      <c r="O112" s="16">
        <f t="shared" ref="O112:O125" si="43">SUM(L112:M112)</f>
        <v>3979000</v>
      </c>
      <c r="P112" s="11" t="e">
        <f>#REF!-H112</f>
        <v>#REF!</v>
      </c>
      <c r="Q112" s="12" t="e">
        <f>#REF!-I112</f>
        <v>#REF!</v>
      </c>
      <c r="R112" s="12" t="e">
        <f>#REF!-J112</f>
        <v>#REF!</v>
      </c>
      <c r="S112" s="53" t="e">
        <f t="shared" si="31"/>
        <v>#REF!</v>
      </c>
      <c r="T112" s="11">
        <f t="shared" si="40"/>
        <v>0</v>
      </c>
      <c r="U112" s="12">
        <f t="shared" si="41"/>
        <v>0</v>
      </c>
      <c r="V112" s="12">
        <f t="shared" si="32"/>
        <v>0</v>
      </c>
      <c r="W112" s="54">
        <f t="shared" si="33"/>
        <v>0</v>
      </c>
      <c r="X112" s="16">
        <f t="shared" si="42"/>
        <v>0</v>
      </c>
      <c r="Y112" s="131" t="s">
        <v>364</v>
      </c>
      <c r="Z112" s="137" t="s">
        <v>364</v>
      </c>
      <c r="AA112" s="137" t="s">
        <v>365</v>
      </c>
      <c r="AB112" s="137" t="s">
        <v>365</v>
      </c>
      <c r="AC112" s="137"/>
      <c r="AD112" s="137" t="s">
        <v>364</v>
      </c>
      <c r="AE112" s="137" t="s">
        <v>366</v>
      </c>
      <c r="AF112" s="137" t="s">
        <v>365</v>
      </c>
      <c r="AG112" s="131" t="s">
        <v>364</v>
      </c>
    </row>
    <row r="113" spans="1:33">
      <c r="A113" s="61" t="s">
        <v>307</v>
      </c>
      <c r="B113" s="61" t="s">
        <v>242</v>
      </c>
      <c r="C113" s="62" t="s">
        <v>155</v>
      </c>
      <c r="D113" s="62" t="s">
        <v>306</v>
      </c>
      <c r="E113" s="62"/>
      <c r="F113" s="62" t="s">
        <v>363</v>
      </c>
      <c r="G113" s="62"/>
      <c r="H113" s="63">
        <v>3656000</v>
      </c>
      <c r="I113" s="64">
        <v>0</v>
      </c>
      <c r="J113" s="64">
        <v>0</v>
      </c>
      <c r="K113" s="111">
        <f t="shared" si="30"/>
        <v>3656000</v>
      </c>
      <c r="L113" s="11">
        <v>3656000</v>
      </c>
      <c r="M113" s="12">
        <v>0</v>
      </c>
      <c r="N113" s="64">
        <v>0</v>
      </c>
      <c r="O113" s="16">
        <f t="shared" si="43"/>
        <v>3656000</v>
      </c>
      <c r="P113" s="11" t="e">
        <f>#REF!-H113</f>
        <v>#REF!</v>
      </c>
      <c r="Q113" s="12" t="e">
        <f>#REF!-I113</f>
        <v>#REF!</v>
      </c>
      <c r="R113" s="12" t="e">
        <f>#REF!-J113</f>
        <v>#REF!</v>
      </c>
      <c r="S113" s="53" t="e">
        <f t="shared" si="31"/>
        <v>#REF!</v>
      </c>
      <c r="T113" s="11">
        <f t="shared" si="40"/>
        <v>0</v>
      </c>
      <c r="U113" s="12">
        <f t="shared" si="41"/>
        <v>0</v>
      </c>
      <c r="V113" s="12">
        <f t="shared" si="32"/>
        <v>0</v>
      </c>
      <c r="W113" s="54">
        <f t="shared" si="33"/>
        <v>0</v>
      </c>
      <c r="X113" s="16">
        <f t="shared" si="42"/>
        <v>0</v>
      </c>
      <c r="Y113" s="131" t="s">
        <v>364</v>
      </c>
      <c r="Z113" s="137" t="s">
        <v>364</v>
      </c>
      <c r="AA113" s="137" t="s">
        <v>365</v>
      </c>
      <c r="AB113" s="137" t="s">
        <v>365</v>
      </c>
      <c r="AC113" s="137"/>
      <c r="AD113" s="137" t="s">
        <v>364</v>
      </c>
      <c r="AE113" s="137" t="s">
        <v>366</v>
      </c>
      <c r="AF113" s="137" t="s">
        <v>365</v>
      </c>
      <c r="AG113" s="131" t="s">
        <v>364</v>
      </c>
    </row>
    <row r="114" spans="1:33">
      <c r="A114" s="61" t="s">
        <v>236</v>
      </c>
      <c r="B114" s="61" t="s">
        <v>247</v>
      </c>
      <c r="C114" s="62" t="s">
        <v>153</v>
      </c>
      <c r="D114" s="62" t="s">
        <v>230</v>
      </c>
      <c r="E114" s="62"/>
      <c r="F114" s="62" t="s">
        <v>363</v>
      </c>
      <c r="G114" s="62"/>
      <c r="H114" s="63">
        <v>53000</v>
      </c>
      <c r="I114" s="64">
        <v>0</v>
      </c>
      <c r="J114" s="64">
        <v>0</v>
      </c>
      <c r="K114" s="111">
        <f t="shared" si="30"/>
        <v>53000</v>
      </c>
      <c r="L114" s="11">
        <v>53000</v>
      </c>
      <c r="M114" s="12">
        <v>0</v>
      </c>
      <c r="N114" s="64">
        <v>0</v>
      </c>
      <c r="O114" s="16">
        <f t="shared" si="43"/>
        <v>53000</v>
      </c>
      <c r="P114" s="11" t="e">
        <f>#REF!-H114</f>
        <v>#REF!</v>
      </c>
      <c r="Q114" s="12" t="e">
        <f>#REF!-I114</f>
        <v>#REF!</v>
      </c>
      <c r="R114" s="12" t="e">
        <f>#REF!-J114</f>
        <v>#REF!</v>
      </c>
      <c r="S114" s="53" t="e">
        <f t="shared" si="31"/>
        <v>#REF!</v>
      </c>
      <c r="T114" s="11">
        <f t="shared" si="40"/>
        <v>0</v>
      </c>
      <c r="U114" s="12">
        <f t="shared" si="41"/>
        <v>0</v>
      </c>
      <c r="V114" s="12">
        <f t="shared" si="32"/>
        <v>0</v>
      </c>
      <c r="W114" s="54">
        <f t="shared" si="33"/>
        <v>0</v>
      </c>
      <c r="X114" s="16">
        <f t="shared" si="42"/>
        <v>0</v>
      </c>
      <c r="Y114" s="131" t="s">
        <v>365</v>
      </c>
      <c r="Z114" s="137" t="s">
        <v>365</v>
      </c>
      <c r="AA114" s="137" t="s">
        <v>365</v>
      </c>
      <c r="AB114" s="137" t="s">
        <v>365</v>
      </c>
      <c r="AC114" s="137"/>
      <c r="AD114" s="137" t="s">
        <v>365</v>
      </c>
      <c r="AE114" s="137"/>
      <c r="AF114" s="137" t="s">
        <v>365</v>
      </c>
      <c r="AG114" s="131" t="s">
        <v>364</v>
      </c>
    </row>
    <row r="115" spans="1:33">
      <c r="A115" s="61" t="s">
        <v>237</v>
      </c>
      <c r="B115" s="61" t="s">
        <v>163</v>
      </c>
      <c r="C115" s="62" t="s">
        <v>155</v>
      </c>
      <c r="D115" s="62" t="s">
        <v>235</v>
      </c>
      <c r="E115" s="62"/>
      <c r="F115" s="62"/>
      <c r="G115" s="62"/>
      <c r="H115" s="63">
        <v>2948000</v>
      </c>
      <c r="I115" s="64">
        <v>163000</v>
      </c>
      <c r="J115" s="64">
        <v>0</v>
      </c>
      <c r="K115" s="111">
        <f t="shared" si="30"/>
        <v>3111000</v>
      </c>
      <c r="L115" s="11">
        <v>2948000</v>
      </c>
      <c r="M115" s="12">
        <v>163000</v>
      </c>
      <c r="N115" s="64">
        <v>0</v>
      </c>
      <c r="O115" s="16">
        <f t="shared" si="43"/>
        <v>3111000</v>
      </c>
      <c r="P115" s="11" t="e">
        <f>#REF!-H115</f>
        <v>#REF!</v>
      </c>
      <c r="Q115" s="12" t="e">
        <f>#REF!-I115</f>
        <v>#REF!</v>
      </c>
      <c r="R115" s="12" t="e">
        <f>#REF!-J115</f>
        <v>#REF!</v>
      </c>
      <c r="S115" s="53" t="e">
        <f t="shared" si="31"/>
        <v>#REF!</v>
      </c>
      <c r="T115" s="11">
        <f t="shared" si="40"/>
        <v>0</v>
      </c>
      <c r="U115" s="12">
        <f t="shared" si="41"/>
        <v>0</v>
      </c>
      <c r="V115" s="12">
        <f t="shared" si="32"/>
        <v>0</v>
      </c>
      <c r="W115" s="54">
        <f t="shared" si="33"/>
        <v>0</v>
      </c>
      <c r="X115" s="16">
        <f t="shared" si="42"/>
        <v>0</v>
      </c>
      <c r="Y115" s="131" t="s">
        <v>346</v>
      </c>
      <c r="Z115" s="137" t="s">
        <v>346</v>
      </c>
      <c r="AA115" s="137" t="s">
        <v>346</v>
      </c>
      <c r="AB115" s="137" t="s">
        <v>346</v>
      </c>
      <c r="AC115" s="137"/>
      <c r="AD115" s="137" t="s">
        <v>346</v>
      </c>
      <c r="AE115" s="137"/>
      <c r="AF115" s="137" t="s">
        <v>346</v>
      </c>
      <c r="AG115" s="131" t="s">
        <v>346</v>
      </c>
    </row>
    <row r="116" spans="1:33">
      <c r="A116" s="61" t="s">
        <v>336</v>
      </c>
      <c r="B116" s="61" t="s">
        <v>337</v>
      </c>
      <c r="C116" s="62" t="s">
        <v>153</v>
      </c>
      <c r="D116" s="62" t="s">
        <v>338</v>
      </c>
      <c r="E116" s="62"/>
      <c r="F116" s="62"/>
      <c r="G116" s="62"/>
      <c r="H116" s="63">
        <v>2775000</v>
      </c>
      <c r="I116" s="64">
        <v>775000</v>
      </c>
      <c r="J116" s="64">
        <v>0</v>
      </c>
      <c r="K116" s="111">
        <f t="shared" si="30"/>
        <v>3550000</v>
      </c>
      <c r="L116" s="11">
        <v>0</v>
      </c>
      <c r="M116" s="12">
        <v>0</v>
      </c>
      <c r="N116" s="64">
        <v>0</v>
      </c>
      <c r="O116" s="16">
        <f t="shared" si="43"/>
        <v>0</v>
      </c>
      <c r="P116" s="11" t="e">
        <f>#REF!-H116</f>
        <v>#REF!</v>
      </c>
      <c r="Q116" s="12" t="e">
        <f>#REF!-I116</f>
        <v>#REF!</v>
      </c>
      <c r="R116" s="12" t="e">
        <f>#REF!-J116</f>
        <v>#REF!</v>
      </c>
      <c r="S116" s="53" t="e">
        <f t="shared" si="31"/>
        <v>#REF!</v>
      </c>
      <c r="T116" s="11">
        <f t="shared" si="40"/>
        <v>2775000</v>
      </c>
      <c r="U116" s="12">
        <f t="shared" si="41"/>
        <v>775000</v>
      </c>
      <c r="V116" s="12">
        <f t="shared" si="32"/>
        <v>0</v>
      </c>
      <c r="W116" s="54">
        <f t="shared" si="33"/>
        <v>3550000</v>
      </c>
      <c r="X116" s="16">
        <f t="shared" si="42"/>
        <v>2127692.5</v>
      </c>
      <c r="Y116" s="131" t="s">
        <v>348</v>
      </c>
      <c r="Z116" s="137" t="s">
        <v>348</v>
      </c>
      <c r="AA116" s="137" t="s">
        <v>346</v>
      </c>
      <c r="AB116" s="137" t="s">
        <v>346</v>
      </c>
      <c r="AC116" s="137"/>
      <c r="AD116" s="137" t="s">
        <v>346</v>
      </c>
      <c r="AE116" s="137"/>
      <c r="AF116" s="137" t="s">
        <v>349</v>
      </c>
      <c r="AG116" s="131" t="s">
        <v>348</v>
      </c>
    </row>
    <row r="117" spans="1:33">
      <c r="A117" s="61" t="s">
        <v>37</v>
      </c>
      <c r="B117" s="61"/>
      <c r="C117" s="62"/>
      <c r="D117" s="62"/>
      <c r="E117" s="62"/>
      <c r="F117" s="62"/>
      <c r="G117" s="62"/>
      <c r="H117" s="63">
        <v>0</v>
      </c>
      <c r="I117" s="64">
        <v>0</v>
      </c>
      <c r="J117" s="64">
        <v>0</v>
      </c>
      <c r="K117" s="111">
        <f t="shared" si="30"/>
        <v>0</v>
      </c>
      <c r="L117" s="11">
        <v>0</v>
      </c>
      <c r="M117" s="12">
        <v>0</v>
      </c>
      <c r="N117" s="64">
        <v>0</v>
      </c>
      <c r="O117" s="16">
        <f t="shared" si="43"/>
        <v>0</v>
      </c>
      <c r="P117" s="11" t="e">
        <f>#REF!-H117</f>
        <v>#REF!</v>
      </c>
      <c r="Q117" s="12" t="e">
        <f>#REF!-I117</f>
        <v>#REF!</v>
      </c>
      <c r="R117" s="12" t="e">
        <f>#REF!-J117</f>
        <v>#REF!</v>
      </c>
      <c r="S117" s="53" t="e">
        <f t="shared" si="31"/>
        <v>#REF!</v>
      </c>
      <c r="T117" s="11">
        <f t="shared" si="40"/>
        <v>0</v>
      </c>
      <c r="U117" s="12">
        <f t="shared" si="41"/>
        <v>0</v>
      </c>
      <c r="V117" s="12">
        <f t="shared" si="32"/>
        <v>0</v>
      </c>
      <c r="W117" s="54">
        <f t="shared" si="33"/>
        <v>0</v>
      </c>
      <c r="X117" s="16">
        <f t="shared" si="42"/>
        <v>0</v>
      </c>
      <c r="Y117" s="131"/>
      <c r="Z117" s="137"/>
      <c r="AA117" s="137"/>
      <c r="AB117" s="137"/>
      <c r="AC117" s="137"/>
      <c r="AD117" s="137"/>
      <c r="AE117" s="137"/>
      <c r="AF117" s="137"/>
      <c r="AG117" s="131"/>
    </row>
    <row r="118" spans="1:33">
      <c r="A118" s="61" t="s">
        <v>37</v>
      </c>
      <c r="B118" s="61"/>
      <c r="C118" s="62"/>
      <c r="D118" s="62"/>
      <c r="E118" s="62"/>
      <c r="F118" s="62"/>
      <c r="G118" s="62"/>
      <c r="H118" s="63">
        <v>0</v>
      </c>
      <c r="I118" s="64">
        <v>0</v>
      </c>
      <c r="J118" s="64">
        <v>0</v>
      </c>
      <c r="K118" s="111">
        <f t="shared" si="30"/>
        <v>0</v>
      </c>
      <c r="L118" s="11">
        <v>0</v>
      </c>
      <c r="M118" s="12">
        <v>0</v>
      </c>
      <c r="N118" s="64">
        <v>0</v>
      </c>
      <c r="O118" s="16">
        <f t="shared" si="43"/>
        <v>0</v>
      </c>
      <c r="P118" s="11" t="e">
        <f>#REF!-H118</f>
        <v>#REF!</v>
      </c>
      <c r="Q118" s="12" t="e">
        <f>#REF!-I118</f>
        <v>#REF!</v>
      </c>
      <c r="R118" s="12" t="e">
        <f>#REF!-J118</f>
        <v>#REF!</v>
      </c>
      <c r="S118" s="53" t="e">
        <f t="shared" si="31"/>
        <v>#REF!</v>
      </c>
      <c r="T118" s="11">
        <f t="shared" si="40"/>
        <v>0</v>
      </c>
      <c r="U118" s="12">
        <f t="shared" si="41"/>
        <v>0</v>
      </c>
      <c r="V118" s="12">
        <f t="shared" si="32"/>
        <v>0</v>
      </c>
      <c r="W118" s="54">
        <f t="shared" si="33"/>
        <v>0</v>
      </c>
      <c r="X118" s="16">
        <f t="shared" si="42"/>
        <v>0</v>
      </c>
      <c r="Y118" s="131"/>
      <c r="Z118" s="137"/>
      <c r="AA118" s="137"/>
      <c r="AB118" s="137"/>
      <c r="AC118" s="137"/>
      <c r="AD118" s="137"/>
      <c r="AE118" s="137"/>
      <c r="AF118" s="137"/>
      <c r="AG118" s="131"/>
    </row>
    <row r="119" spans="1:33">
      <c r="A119" s="61" t="s">
        <v>37</v>
      </c>
      <c r="B119" s="61"/>
      <c r="C119" s="62"/>
      <c r="D119" s="62"/>
      <c r="E119" s="62"/>
      <c r="F119" s="62"/>
      <c r="G119" s="62"/>
      <c r="H119" s="63">
        <v>0</v>
      </c>
      <c r="I119" s="64">
        <v>0</v>
      </c>
      <c r="J119" s="64">
        <v>0</v>
      </c>
      <c r="K119" s="111">
        <f t="shared" si="30"/>
        <v>0</v>
      </c>
      <c r="L119" s="11">
        <v>0</v>
      </c>
      <c r="M119" s="12">
        <v>0</v>
      </c>
      <c r="N119" s="64">
        <v>0</v>
      </c>
      <c r="O119" s="16">
        <f t="shared" si="43"/>
        <v>0</v>
      </c>
      <c r="P119" s="11" t="e">
        <f>#REF!-H119</f>
        <v>#REF!</v>
      </c>
      <c r="Q119" s="12" t="e">
        <f>#REF!-I119</f>
        <v>#REF!</v>
      </c>
      <c r="R119" s="12" t="e">
        <f>#REF!-J119</f>
        <v>#REF!</v>
      </c>
      <c r="S119" s="53" t="e">
        <f t="shared" si="31"/>
        <v>#REF!</v>
      </c>
      <c r="T119" s="11">
        <f t="shared" si="40"/>
        <v>0</v>
      </c>
      <c r="U119" s="12">
        <f t="shared" si="41"/>
        <v>0</v>
      </c>
      <c r="V119" s="12">
        <f t="shared" si="32"/>
        <v>0</v>
      </c>
      <c r="W119" s="54">
        <f t="shared" si="33"/>
        <v>0</v>
      </c>
      <c r="X119" s="16">
        <f t="shared" si="42"/>
        <v>0</v>
      </c>
      <c r="Y119" s="131"/>
      <c r="Z119" s="137"/>
      <c r="AA119" s="137"/>
      <c r="AB119" s="137"/>
      <c r="AC119" s="137"/>
      <c r="AD119" s="137"/>
      <c r="AE119" s="137"/>
      <c r="AF119" s="137"/>
      <c r="AG119" s="131"/>
    </row>
    <row r="120" spans="1:33">
      <c r="A120" s="61" t="s">
        <v>37</v>
      </c>
      <c r="B120" s="61"/>
      <c r="C120" s="62"/>
      <c r="D120" s="62"/>
      <c r="E120" s="62"/>
      <c r="F120" s="62"/>
      <c r="G120" s="62"/>
      <c r="H120" s="63">
        <v>0</v>
      </c>
      <c r="I120" s="64">
        <v>0</v>
      </c>
      <c r="J120" s="64">
        <v>0</v>
      </c>
      <c r="K120" s="111">
        <f t="shared" si="30"/>
        <v>0</v>
      </c>
      <c r="L120" s="11">
        <v>0</v>
      </c>
      <c r="M120" s="12">
        <v>0</v>
      </c>
      <c r="N120" s="64">
        <v>0</v>
      </c>
      <c r="O120" s="16">
        <f t="shared" si="43"/>
        <v>0</v>
      </c>
      <c r="P120" s="11" t="e">
        <f>#REF!-H120</f>
        <v>#REF!</v>
      </c>
      <c r="Q120" s="12" t="e">
        <f>#REF!-I120</f>
        <v>#REF!</v>
      </c>
      <c r="R120" s="12" t="e">
        <f>#REF!-J120</f>
        <v>#REF!</v>
      </c>
      <c r="S120" s="53" t="e">
        <f t="shared" si="31"/>
        <v>#REF!</v>
      </c>
      <c r="T120" s="11">
        <f t="shared" si="40"/>
        <v>0</v>
      </c>
      <c r="U120" s="12">
        <f t="shared" si="41"/>
        <v>0</v>
      </c>
      <c r="V120" s="12">
        <f t="shared" si="32"/>
        <v>0</v>
      </c>
      <c r="W120" s="54">
        <f t="shared" si="33"/>
        <v>0</v>
      </c>
      <c r="X120" s="16">
        <f t="shared" si="42"/>
        <v>0</v>
      </c>
      <c r="Y120" s="131"/>
      <c r="Z120" s="137"/>
      <c r="AA120" s="137"/>
      <c r="AB120" s="137"/>
      <c r="AC120" s="137"/>
      <c r="AD120" s="137"/>
      <c r="AE120" s="137"/>
      <c r="AF120" s="137"/>
      <c r="AG120" s="131"/>
    </row>
    <row r="121" spans="1:33">
      <c r="A121" s="61" t="s">
        <v>37</v>
      </c>
      <c r="B121" s="61"/>
      <c r="C121" s="62"/>
      <c r="D121" s="62"/>
      <c r="E121" s="62"/>
      <c r="F121" s="62"/>
      <c r="G121" s="62"/>
      <c r="H121" s="63">
        <v>0</v>
      </c>
      <c r="I121" s="64">
        <v>0</v>
      </c>
      <c r="J121" s="64">
        <v>0</v>
      </c>
      <c r="K121" s="111">
        <f t="shared" si="30"/>
        <v>0</v>
      </c>
      <c r="L121" s="11">
        <v>0</v>
      </c>
      <c r="M121" s="12">
        <v>0</v>
      </c>
      <c r="N121" s="64">
        <v>0</v>
      </c>
      <c r="O121" s="16">
        <f t="shared" si="43"/>
        <v>0</v>
      </c>
      <c r="P121" s="11" t="e">
        <f>#REF!-H121</f>
        <v>#REF!</v>
      </c>
      <c r="Q121" s="12" t="e">
        <f>#REF!-I121</f>
        <v>#REF!</v>
      </c>
      <c r="R121" s="12" t="e">
        <f>#REF!-J121</f>
        <v>#REF!</v>
      </c>
      <c r="S121" s="53" t="e">
        <f t="shared" si="31"/>
        <v>#REF!</v>
      </c>
      <c r="T121" s="11">
        <f t="shared" si="40"/>
        <v>0</v>
      </c>
      <c r="U121" s="12">
        <f t="shared" si="41"/>
        <v>0</v>
      </c>
      <c r="V121" s="12">
        <f t="shared" si="32"/>
        <v>0</v>
      </c>
      <c r="W121" s="54">
        <f t="shared" si="33"/>
        <v>0</v>
      </c>
      <c r="X121" s="16">
        <f t="shared" si="42"/>
        <v>0</v>
      </c>
      <c r="Y121" s="131"/>
      <c r="Z121" s="137"/>
      <c r="AA121" s="137"/>
      <c r="AB121" s="137"/>
      <c r="AC121" s="137"/>
      <c r="AD121" s="137"/>
      <c r="AE121" s="137"/>
      <c r="AF121" s="137"/>
      <c r="AG121" s="131"/>
    </row>
    <row r="122" spans="1:33">
      <c r="A122" s="61" t="s">
        <v>37</v>
      </c>
      <c r="B122" s="61"/>
      <c r="C122" s="62"/>
      <c r="D122" s="62"/>
      <c r="E122" s="62"/>
      <c r="F122" s="62"/>
      <c r="G122" s="62"/>
      <c r="H122" s="63">
        <v>0</v>
      </c>
      <c r="I122" s="64">
        <v>0</v>
      </c>
      <c r="J122" s="64">
        <v>0</v>
      </c>
      <c r="K122" s="111">
        <f t="shared" si="30"/>
        <v>0</v>
      </c>
      <c r="L122" s="11">
        <v>0</v>
      </c>
      <c r="M122" s="12">
        <v>0</v>
      </c>
      <c r="N122" s="64">
        <v>0</v>
      </c>
      <c r="O122" s="16">
        <f t="shared" si="43"/>
        <v>0</v>
      </c>
      <c r="P122" s="11" t="e">
        <f>#REF!-H122</f>
        <v>#REF!</v>
      </c>
      <c r="Q122" s="12" t="e">
        <f>#REF!-I122</f>
        <v>#REF!</v>
      </c>
      <c r="R122" s="12" t="e">
        <f>#REF!-J122</f>
        <v>#REF!</v>
      </c>
      <c r="S122" s="53" t="e">
        <f t="shared" si="31"/>
        <v>#REF!</v>
      </c>
      <c r="T122" s="11">
        <f t="shared" si="40"/>
        <v>0</v>
      </c>
      <c r="U122" s="12">
        <f t="shared" si="41"/>
        <v>0</v>
      </c>
      <c r="V122" s="12">
        <f t="shared" si="32"/>
        <v>0</v>
      </c>
      <c r="W122" s="54">
        <f t="shared" si="33"/>
        <v>0</v>
      </c>
      <c r="X122" s="16">
        <f t="shared" si="42"/>
        <v>0</v>
      </c>
      <c r="Y122" s="131"/>
      <c r="Z122" s="137"/>
      <c r="AA122" s="137"/>
      <c r="AB122" s="137"/>
      <c r="AC122" s="137"/>
      <c r="AD122" s="137"/>
      <c r="AE122" s="137"/>
      <c r="AF122" s="137"/>
      <c r="AG122" s="131"/>
    </row>
    <row r="123" spans="1:33">
      <c r="A123" s="61" t="s">
        <v>37</v>
      </c>
      <c r="B123" s="61"/>
      <c r="C123" s="62"/>
      <c r="D123" s="62"/>
      <c r="E123" s="62"/>
      <c r="F123" s="62"/>
      <c r="G123" s="62"/>
      <c r="H123" s="63">
        <v>0</v>
      </c>
      <c r="I123" s="64">
        <v>0</v>
      </c>
      <c r="J123" s="64">
        <v>0</v>
      </c>
      <c r="K123" s="111">
        <f t="shared" si="30"/>
        <v>0</v>
      </c>
      <c r="L123" s="11">
        <v>0</v>
      </c>
      <c r="M123" s="12">
        <v>0</v>
      </c>
      <c r="N123" s="64">
        <v>0</v>
      </c>
      <c r="O123" s="16">
        <f t="shared" si="43"/>
        <v>0</v>
      </c>
      <c r="P123" s="11" t="e">
        <f>#REF!-H123</f>
        <v>#REF!</v>
      </c>
      <c r="Q123" s="12" t="e">
        <f>#REF!-I123</f>
        <v>#REF!</v>
      </c>
      <c r="R123" s="12" t="e">
        <f>#REF!-J123</f>
        <v>#REF!</v>
      </c>
      <c r="S123" s="53" t="e">
        <f t="shared" si="31"/>
        <v>#REF!</v>
      </c>
      <c r="T123" s="11">
        <f t="shared" si="40"/>
        <v>0</v>
      </c>
      <c r="U123" s="12">
        <f t="shared" si="41"/>
        <v>0</v>
      </c>
      <c r="V123" s="12">
        <f t="shared" si="32"/>
        <v>0</v>
      </c>
      <c r="W123" s="54">
        <f t="shared" si="33"/>
        <v>0</v>
      </c>
      <c r="X123" s="16">
        <f t="shared" si="42"/>
        <v>0</v>
      </c>
      <c r="Y123" s="131"/>
      <c r="Z123" s="137"/>
      <c r="AA123" s="137"/>
      <c r="AB123" s="137"/>
      <c r="AC123" s="137"/>
      <c r="AD123" s="137"/>
      <c r="AE123" s="137"/>
      <c r="AF123" s="137"/>
      <c r="AG123" s="131"/>
    </row>
    <row r="124" spans="1:33">
      <c r="A124" s="61" t="s">
        <v>37</v>
      </c>
      <c r="B124" s="61"/>
      <c r="C124" s="62"/>
      <c r="D124" s="62"/>
      <c r="E124" s="62"/>
      <c r="F124" s="62"/>
      <c r="G124" s="62"/>
      <c r="H124" s="63">
        <v>0</v>
      </c>
      <c r="I124" s="64">
        <v>0</v>
      </c>
      <c r="J124" s="64">
        <v>0</v>
      </c>
      <c r="K124" s="111">
        <f t="shared" si="30"/>
        <v>0</v>
      </c>
      <c r="L124" s="11">
        <v>0</v>
      </c>
      <c r="M124" s="12">
        <v>0</v>
      </c>
      <c r="N124" s="64">
        <v>0</v>
      </c>
      <c r="O124" s="16">
        <f t="shared" si="43"/>
        <v>0</v>
      </c>
      <c r="P124" s="11" t="e">
        <f>#REF!-H124</f>
        <v>#REF!</v>
      </c>
      <c r="Q124" s="12" t="e">
        <f>#REF!-I124</f>
        <v>#REF!</v>
      </c>
      <c r="R124" s="12" t="e">
        <f>#REF!-J124</f>
        <v>#REF!</v>
      </c>
      <c r="S124" s="53" t="e">
        <f t="shared" si="31"/>
        <v>#REF!</v>
      </c>
      <c r="T124" s="11">
        <f t="shared" si="40"/>
        <v>0</v>
      </c>
      <c r="U124" s="12">
        <f t="shared" si="41"/>
        <v>0</v>
      </c>
      <c r="V124" s="12">
        <f t="shared" si="32"/>
        <v>0</v>
      </c>
      <c r="W124" s="54">
        <f t="shared" si="33"/>
        <v>0</v>
      </c>
      <c r="X124" s="16">
        <f t="shared" si="42"/>
        <v>0</v>
      </c>
      <c r="Y124" s="131"/>
      <c r="Z124" s="137"/>
      <c r="AA124" s="137"/>
      <c r="AB124" s="137"/>
      <c r="AC124" s="137"/>
      <c r="AD124" s="137"/>
      <c r="AE124" s="137"/>
      <c r="AF124" s="137"/>
      <c r="AG124" s="131"/>
    </row>
    <row r="125" spans="1:33">
      <c r="A125" s="61" t="s">
        <v>37</v>
      </c>
      <c r="B125" s="61"/>
      <c r="C125" s="62"/>
      <c r="D125" s="62"/>
      <c r="E125" s="62"/>
      <c r="F125" s="62"/>
      <c r="G125" s="62"/>
      <c r="H125" s="63">
        <v>0</v>
      </c>
      <c r="I125" s="64">
        <v>0</v>
      </c>
      <c r="J125" s="64">
        <v>0</v>
      </c>
      <c r="K125" s="111">
        <f t="shared" si="30"/>
        <v>0</v>
      </c>
      <c r="L125" s="11">
        <v>0</v>
      </c>
      <c r="M125" s="12">
        <v>0</v>
      </c>
      <c r="N125" s="64">
        <v>0</v>
      </c>
      <c r="O125" s="16">
        <f t="shared" si="43"/>
        <v>0</v>
      </c>
      <c r="P125" s="11" t="e">
        <f>#REF!-H125</f>
        <v>#REF!</v>
      </c>
      <c r="Q125" s="12" t="e">
        <f>#REF!-I125</f>
        <v>#REF!</v>
      </c>
      <c r="R125" s="12" t="e">
        <f>#REF!-J125</f>
        <v>#REF!</v>
      </c>
      <c r="S125" s="53" t="e">
        <f t="shared" si="31"/>
        <v>#REF!</v>
      </c>
      <c r="T125" s="11">
        <f t="shared" si="40"/>
        <v>0</v>
      </c>
      <c r="U125" s="12">
        <f t="shared" si="41"/>
        <v>0</v>
      </c>
      <c r="V125" s="12">
        <f t="shared" si="32"/>
        <v>0</v>
      </c>
      <c r="W125" s="54">
        <f t="shared" si="33"/>
        <v>0</v>
      </c>
      <c r="X125" s="16">
        <f t="shared" si="42"/>
        <v>0</v>
      </c>
      <c r="Y125" s="131"/>
      <c r="Z125" s="137"/>
      <c r="AA125" s="137"/>
      <c r="AB125" s="137"/>
      <c r="AC125" s="137"/>
      <c r="AD125" s="137"/>
      <c r="AE125" s="137"/>
      <c r="AF125" s="137"/>
      <c r="AG125" s="131"/>
    </row>
    <row r="126" spans="1:33">
      <c r="A126" s="61"/>
      <c r="B126" s="61"/>
      <c r="C126" s="62"/>
      <c r="D126" s="62"/>
      <c r="E126" s="62"/>
      <c r="F126" s="62"/>
      <c r="G126" s="62"/>
      <c r="H126" s="63"/>
      <c r="I126" s="65"/>
      <c r="J126" s="65"/>
      <c r="K126" s="112"/>
      <c r="L126" s="11"/>
      <c r="M126" s="55"/>
      <c r="N126" s="65"/>
      <c r="O126" s="106"/>
      <c r="P126" s="11"/>
      <c r="Q126" s="55"/>
      <c r="R126" s="55"/>
      <c r="S126" s="56"/>
      <c r="T126" s="11"/>
      <c r="U126" s="55"/>
      <c r="V126" s="55"/>
      <c r="W126" s="57"/>
      <c r="X126" s="107"/>
      <c r="Y126" s="131"/>
      <c r="Z126" s="137"/>
      <c r="AA126" s="137"/>
      <c r="AB126" s="137"/>
      <c r="AC126" s="137"/>
      <c r="AD126" s="137"/>
      <c r="AE126" s="137"/>
      <c r="AF126" s="137"/>
      <c r="AG126" s="131"/>
    </row>
    <row r="127" spans="1:33" ht="13.8" thickBot="1">
      <c r="A127" s="13" t="s">
        <v>38</v>
      </c>
      <c r="B127" s="14"/>
      <c r="C127" s="15"/>
      <c r="D127" s="15"/>
      <c r="E127" s="15"/>
      <c r="F127" s="15"/>
      <c r="G127" s="15"/>
      <c r="H127" s="113">
        <f t="shared" ref="H127:I127" si="44">SUM(H92:H125)</f>
        <v>54141000</v>
      </c>
      <c r="I127" s="113">
        <f t="shared" si="44"/>
        <v>10963000</v>
      </c>
      <c r="J127" s="44">
        <v>0</v>
      </c>
      <c r="K127" s="113">
        <f>SUM(K92:K125)</f>
        <v>65104000</v>
      </c>
      <c r="L127" s="44">
        <f>SUM(L92:L125)</f>
        <v>51366000</v>
      </c>
      <c r="M127" s="44">
        <f>SUM(M92:M125)</f>
        <v>10188000</v>
      </c>
      <c r="N127" s="44">
        <f>SUM(N92:N125)</f>
        <v>0</v>
      </c>
      <c r="O127" s="44">
        <f t="shared" ref="O127:X127" si="45">SUM(O92:O125)</f>
        <v>61554000</v>
      </c>
      <c r="P127" s="44" t="e">
        <f t="shared" si="45"/>
        <v>#REF!</v>
      </c>
      <c r="Q127" s="44" t="e">
        <f t="shared" si="45"/>
        <v>#REF!</v>
      </c>
      <c r="R127" s="44" t="e">
        <f t="shared" si="45"/>
        <v>#REF!</v>
      </c>
      <c r="S127" s="44" t="e">
        <f t="shared" si="45"/>
        <v>#REF!</v>
      </c>
      <c r="T127" s="44">
        <f t="shared" si="45"/>
        <v>2775000</v>
      </c>
      <c r="U127" s="44">
        <f t="shared" si="45"/>
        <v>775000</v>
      </c>
      <c r="V127" s="44">
        <f t="shared" si="45"/>
        <v>0</v>
      </c>
      <c r="W127" s="44">
        <f t="shared" si="45"/>
        <v>3550000</v>
      </c>
      <c r="X127" s="45">
        <f t="shared" si="45"/>
        <v>2127692.5</v>
      </c>
      <c r="Y127" s="131"/>
      <c r="Z127" s="137"/>
      <c r="AA127" s="137"/>
      <c r="AB127" s="137"/>
      <c r="AC127" s="137"/>
      <c r="AD127" s="137"/>
      <c r="AE127" s="137"/>
      <c r="AF127" s="137"/>
      <c r="AG127" s="131"/>
    </row>
    <row r="128" spans="1:33" ht="13.8" thickTop="1">
      <c r="A128" s="46"/>
      <c r="B128" s="9"/>
      <c r="C128" s="10"/>
      <c r="D128" s="10"/>
      <c r="E128" s="10"/>
      <c r="F128" s="10"/>
      <c r="G128" s="10"/>
      <c r="H128" s="63"/>
      <c r="I128" s="64"/>
      <c r="J128" s="64"/>
      <c r="K128" s="114"/>
      <c r="L128" s="11"/>
      <c r="M128" s="12"/>
      <c r="N128" s="12"/>
      <c r="O128" s="16"/>
      <c r="P128" s="11"/>
      <c r="Q128" s="12"/>
      <c r="R128" s="12"/>
      <c r="S128" s="16"/>
      <c r="T128" s="11"/>
      <c r="U128" s="12"/>
      <c r="V128" s="12"/>
      <c r="W128" s="34"/>
      <c r="X128" s="16"/>
      <c r="Y128" s="131"/>
      <c r="Z128" s="137"/>
      <c r="AA128" s="137"/>
      <c r="AB128" s="137"/>
      <c r="AC128" s="137"/>
      <c r="AD128" s="137"/>
      <c r="AE128" s="137"/>
      <c r="AF128" s="137"/>
      <c r="AG128" s="131"/>
    </row>
    <row r="129" spans="1:33">
      <c r="A129" s="60" t="s">
        <v>19</v>
      </c>
      <c r="B129" s="61"/>
      <c r="C129" s="62"/>
      <c r="D129" s="62"/>
      <c r="E129" s="62"/>
      <c r="F129" s="62"/>
      <c r="G129" s="62"/>
      <c r="H129" s="63"/>
      <c r="I129" s="64"/>
      <c r="J129" s="64"/>
      <c r="K129" s="114"/>
      <c r="L129" s="11"/>
      <c r="M129" s="12"/>
      <c r="N129" s="12"/>
      <c r="O129" s="16"/>
      <c r="P129" s="11"/>
      <c r="Q129" s="12"/>
      <c r="R129" s="12"/>
      <c r="S129" s="16"/>
      <c r="T129" s="11"/>
      <c r="U129" s="12"/>
      <c r="V129" s="12"/>
      <c r="W129" s="34"/>
      <c r="X129" s="16"/>
      <c r="Y129" s="131"/>
      <c r="Z129" s="137"/>
      <c r="AA129" s="137"/>
      <c r="AB129" s="137"/>
      <c r="AC129" s="137"/>
      <c r="AD129" s="137"/>
      <c r="AE129" s="137"/>
      <c r="AF129" s="137"/>
      <c r="AG129" s="131"/>
    </row>
    <row r="130" spans="1:33">
      <c r="A130" s="61" t="s">
        <v>250</v>
      </c>
      <c r="B130" s="61" t="s">
        <v>256</v>
      </c>
      <c r="C130" s="62" t="s">
        <v>153</v>
      </c>
      <c r="D130" s="62" t="s">
        <v>253</v>
      </c>
      <c r="E130" s="62"/>
      <c r="F130" s="62"/>
      <c r="G130" s="62"/>
      <c r="H130" s="63">
        <v>8556000</v>
      </c>
      <c r="I130" s="64">
        <v>2221000</v>
      </c>
      <c r="J130" s="64">
        <v>0</v>
      </c>
      <c r="K130" s="114">
        <f>SUM(H130:J130)</f>
        <v>10777000</v>
      </c>
      <c r="L130" s="11">
        <v>8556000</v>
      </c>
      <c r="M130" s="12">
        <v>2221000</v>
      </c>
      <c r="N130" s="12">
        <v>0</v>
      </c>
      <c r="O130" s="16">
        <f>SUM(L130:N130)</f>
        <v>10777000</v>
      </c>
      <c r="P130" s="11" t="e">
        <f>#REF!-H130</f>
        <v>#REF!</v>
      </c>
      <c r="Q130" s="12" t="e">
        <f>#REF!-I130</f>
        <v>#REF!</v>
      </c>
      <c r="R130" s="12" t="e">
        <f>#REF!-J130</f>
        <v>#REF!</v>
      </c>
      <c r="S130" s="16" t="e">
        <f>SUM(P130:R130)</f>
        <v>#REF!</v>
      </c>
      <c r="T130" s="11">
        <f t="shared" ref="T130:T142" si="46">H130-L130</f>
        <v>0</v>
      </c>
      <c r="U130" s="12">
        <f t="shared" ref="U130:U142" si="47">I130-M130</f>
        <v>0</v>
      </c>
      <c r="V130" s="12">
        <f>J130-N130</f>
        <v>0</v>
      </c>
      <c r="W130" s="34">
        <f>SUM(T130:V130)</f>
        <v>0</v>
      </c>
      <c r="X130" s="16">
        <f t="shared" ref="X130:X142" si="48">ROUND(W130*premieGM,2)</f>
        <v>0</v>
      </c>
      <c r="Y130" s="131" t="s">
        <v>348</v>
      </c>
      <c r="Z130" s="137" t="s">
        <v>348</v>
      </c>
      <c r="AA130" s="137" t="s">
        <v>346</v>
      </c>
      <c r="AB130" s="137" t="s">
        <v>346</v>
      </c>
      <c r="AC130" s="137"/>
      <c r="AD130" s="137" t="s">
        <v>348</v>
      </c>
      <c r="AE130" s="137" t="s">
        <v>349</v>
      </c>
      <c r="AF130" s="137" t="s">
        <v>349</v>
      </c>
      <c r="AG130" s="131" t="s">
        <v>357</v>
      </c>
    </row>
    <row r="131" spans="1:33">
      <c r="A131" s="61" t="s">
        <v>251</v>
      </c>
      <c r="B131" s="61" t="s">
        <v>257</v>
      </c>
      <c r="C131" s="62" t="s">
        <v>153</v>
      </c>
      <c r="D131" s="62" t="s">
        <v>254</v>
      </c>
      <c r="E131" s="62"/>
      <c r="F131" s="62"/>
      <c r="G131" s="62"/>
      <c r="H131" s="63">
        <v>13988000</v>
      </c>
      <c r="I131" s="64">
        <v>2795000</v>
      </c>
      <c r="J131" s="64">
        <v>0</v>
      </c>
      <c r="K131" s="114">
        <f t="shared" ref="K131:K142" si="49">SUM(H131:J131)</f>
        <v>16783000</v>
      </c>
      <c r="L131" s="11">
        <v>13988000</v>
      </c>
      <c r="M131" s="12">
        <v>2795000</v>
      </c>
      <c r="N131" s="12">
        <v>0</v>
      </c>
      <c r="O131" s="16">
        <f t="shared" ref="O131:O142" si="50">SUM(L131:M131)</f>
        <v>16783000</v>
      </c>
      <c r="P131" s="11" t="e">
        <f>#REF!-H131</f>
        <v>#REF!</v>
      </c>
      <c r="Q131" s="12" t="e">
        <f>#REF!-I131</f>
        <v>#REF!</v>
      </c>
      <c r="R131" s="12" t="e">
        <f>#REF!-J131</f>
        <v>#REF!</v>
      </c>
      <c r="S131" s="16" t="e">
        <f t="shared" ref="S131:S142" si="51">SUM(P131:R131)</f>
        <v>#REF!</v>
      </c>
      <c r="T131" s="11">
        <f t="shared" si="46"/>
        <v>0</v>
      </c>
      <c r="U131" s="12">
        <f t="shared" si="47"/>
        <v>0</v>
      </c>
      <c r="V131" s="12">
        <f t="shared" ref="V131:V142" si="52">J131-N131</f>
        <v>0</v>
      </c>
      <c r="W131" s="34">
        <f t="shared" ref="W131:W142" si="53">SUM(T131:V131)</f>
        <v>0</v>
      </c>
      <c r="X131" s="16">
        <f t="shared" si="48"/>
        <v>0</v>
      </c>
      <c r="Y131" s="131" t="s">
        <v>348</v>
      </c>
      <c r="Z131" s="137" t="s">
        <v>348</v>
      </c>
      <c r="AA131" s="137" t="s">
        <v>346</v>
      </c>
      <c r="AB131" s="137" t="s">
        <v>346</v>
      </c>
      <c r="AC131" s="137"/>
      <c r="AD131" s="137" t="s">
        <v>348</v>
      </c>
      <c r="AE131" s="137" t="s">
        <v>349</v>
      </c>
      <c r="AF131" s="137" t="s">
        <v>349</v>
      </c>
      <c r="AG131" s="131" t="s">
        <v>348</v>
      </c>
    </row>
    <row r="132" spans="1:33">
      <c r="A132" s="61" t="s">
        <v>252</v>
      </c>
      <c r="B132" s="61" t="s">
        <v>257</v>
      </c>
      <c r="C132" s="62" t="s">
        <v>153</v>
      </c>
      <c r="D132" s="62" t="s">
        <v>255</v>
      </c>
      <c r="E132" s="62"/>
      <c r="F132" s="62"/>
      <c r="G132" s="62"/>
      <c r="H132" s="63">
        <v>17125000</v>
      </c>
      <c r="I132" s="64">
        <v>2435000</v>
      </c>
      <c r="J132" s="64">
        <v>0</v>
      </c>
      <c r="K132" s="114">
        <f t="shared" si="49"/>
        <v>19560000</v>
      </c>
      <c r="L132" s="11">
        <v>17125000</v>
      </c>
      <c r="M132" s="12">
        <v>2435000</v>
      </c>
      <c r="N132" s="12">
        <v>0</v>
      </c>
      <c r="O132" s="16">
        <f t="shared" si="50"/>
        <v>19560000</v>
      </c>
      <c r="P132" s="11" t="e">
        <f>#REF!-H132</f>
        <v>#REF!</v>
      </c>
      <c r="Q132" s="12" t="e">
        <f>#REF!-I132</f>
        <v>#REF!</v>
      </c>
      <c r="R132" s="12" t="e">
        <f>#REF!-J132</f>
        <v>#REF!</v>
      </c>
      <c r="S132" s="16" t="e">
        <f t="shared" si="51"/>
        <v>#REF!</v>
      </c>
      <c r="T132" s="11">
        <f t="shared" si="46"/>
        <v>0</v>
      </c>
      <c r="U132" s="12">
        <f t="shared" si="47"/>
        <v>0</v>
      </c>
      <c r="V132" s="12">
        <f t="shared" si="52"/>
        <v>0</v>
      </c>
      <c r="W132" s="34">
        <f t="shared" si="53"/>
        <v>0</v>
      </c>
      <c r="X132" s="16">
        <f t="shared" si="48"/>
        <v>0</v>
      </c>
      <c r="Y132" s="131" t="s">
        <v>348</v>
      </c>
      <c r="Z132" s="137" t="s">
        <v>348</v>
      </c>
      <c r="AA132" s="137" t="s">
        <v>346</v>
      </c>
      <c r="AB132" s="137" t="s">
        <v>346</v>
      </c>
      <c r="AC132" s="137"/>
      <c r="AD132" s="137" t="s">
        <v>348</v>
      </c>
      <c r="AE132" s="137" t="s">
        <v>349</v>
      </c>
      <c r="AF132" s="137" t="s">
        <v>349</v>
      </c>
      <c r="AG132" s="131" t="s">
        <v>348</v>
      </c>
    </row>
    <row r="133" spans="1:33">
      <c r="A133" s="61" t="s">
        <v>37</v>
      </c>
      <c r="B133" s="61"/>
      <c r="C133" s="62"/>
      <c r="D133" s="62" t="s">
        <v>30</v>
      </c>
      <c r="E133" s="62"/>
      <c r="F133" s="62"/>
      <c r="G133" s="62"/>
      <c r="H133" s="63">
        <v>0</v>
      </c>
      <c r="I133" s="64">
        <v>0</v>
      </c>
      <c r="J133" s="64">
        <v>0</v>
      </c>
      <c r="K133" s="114">
        <f t="shared" si="49"/>
        <v>0</v>
      </c>
      <c r="L133" s="11">
        <v>0</v>
      </c>
      <c r="M133" s="12">
        <v>0</v>
      </c>
      <c r="N133" s="12">
        <v>0</v>
      </c>
      <c r="O133" s="16">
        <f>SUM(L133:M133)</f>
        <v>0</v>
      </c>
      <c r="P133" s="11" t="e">
        <f>#REF!-H133</f>
        <v>#REF!</v>
      </c>
      <c r="Q133" s="12" t="e">
        <f>#REF!-I133</f>
        <v>#REF!</v>
      </c>
      <c r="R133" s="12" t="e">
        <f>#REF!-J133</f>
        <v>#REF!</v>
      </c>
      <c r="S133" s="16" t="e">
        <f t="shared" si="51"/>
        <v>#REF!</v>
      </c>
      <c r="T133" s="11">
        <f t="shared" ref="T133:U137" si="54">H133-L133</f>
        <v>0</v>
      </c>
      <c r="U133" s="12">
        <f t="shared" si="54"/>
        <v>0</v>
      </c>
      <c r="V133" s="12">
        <f t="shared" si="52"/>
        <v>0</v>
      </c>
      <c r="W133" s="34">
        <f t="shared" si="53"/>
        <v>0</v>
      </c>
      <c r="X133" s="16">
        <f t="shared" si="48"/>
        <v>0</v>
      </c>
      <c r="Y133" s="131"/>
      <c r="Z133" s="137"/>
      <c r="AA133" s="137"/>
      <c r="AB133" s="137"/>
      <c r="AC133" s="137"/>
      <c r="AD133" s="137"/>
      <c r="AE133" s="137"/>
      <c r="AF133" s="137"/>
      <c r="AG133" s="131"/>
    </row>
    <row r="134" spans="1:33">
      <c r="A134" s="61" t="s">
        <v>37</v>
      </c>
      <c r="B134" s="61"/>
      <c r="C134" s="62"/>
      <c r="D134" s="62" t="s">
        <v>30</v>
      </c>
      <c r="E134" s="62"/>
      <c r="F134" s="62"/>
      <c r="G134" s="62"/>
      <c r="H134" s="63">
        <v>0</v>
      </c>
      <c r="I134" s="64">
        <v>0</v>
      </c>
      <c r="J134" s="64">
        <v>0</v>
      </c>
      <c r="K134" s="114">
        <f t="shared" si="49"/>
        <v>0</v>
      </c>
      <c r="L134" s="11">
        <v>0</v>
      </c>
      <c r="M134" s="12">
        <v>0</v>
      </c>
      <c r="N134" s="12">
        <v>0</v>
      </c>
      <c r="O134" s="16">
        <f>SUM(L134:M134)</f>
        <v>0</v>
      </c>
      <c r="P134" s="11" t="e">
        <f>#REF!-H134</f>
        <v>#REF!</v>
      </c>
      <c r="Q134" s="12" t="e">
        <f>#REF!-I134</f>
        <v>#REF!</v>
      </c>
      <c r="R134" s="12" t="e">
        <f>#REF!-J134</f>
        <v>#REF!</v>
      </c>
      <c r="S134" s="16" t="e">
        <f t="shared" si="51"/>
        <v>#REF!</v>
      </c>
      <c r="T134" s="11">
        <f t="shared" si="54"/>
        <v>0</v>
      </c>
      <c r="U134" s="12">
        <f t="shared" si="54"/>
        <v>0</v>
      </c>
      <c r="V134" s="12">
        <f t="shared" si="52"/>
        <v>0</v>
      </c>
      <c r="W134" s="34">
        <f t="shared" si="53"/>
        <v>0</v>
      </c>
      <c r="X134" s="16">
        <f t="shared" si="48"/>
        <v>0</v>
      </c>
      <c r="Y134" s="131"/>
      <c r="Z134" s="137"/>
      <c r="AA134" s="137"/>
      <c r="AB134" s="137"/>
      <c r="AC134" s="137"/>
      <c r="AD134" s="137"/>
      <c r="AE134" s="137"/>
      <c r="AF134" s="137"/>
      <c r="AG134" s="131"/>
    </row>
    <row r="135" spans="1:33">
      <c r="A135" s="61" t="s">
        <v>37</v>
      </c>
      <c r="B135" s="61"/>
      <c r="C135" s="62"/>
      <c r="D135" s="62" t="s">
        <v>30</v>
      </c>
      <c r="E135" s="62"/>
      <c r="F135" s="62"/>
      <c r="G135" s="62"/>
      <c r="H135" s="63">
        <v>0</v>
      </c>
      <c r="I135" s="64">
        <v>0</v>
      </c>
      <c r="J135" s="64">
        <v>0</v>
      </c>
      <c r="K135" s="114">
        <f t="shared" si="49"/>
        <v>0</v>
      </c>
      <c r="L135" s="11">
        <v>0</v>
      </c>
      <c r="M135" s="12">
        <v>0</v>
      </c>
      <c r="N135" s="12">
        <v>0</v>
      </c>
      <c r="O135" s="16">
        <f>SUM(L135:M135)</f>
        <v>0</v>
      </c>
      <c r="P135" s="11" t="e">
        <f>#REF!-H135</f>
        <v>#REF!</v>
      </c>
      <c r="Q135" s="12" t="e">
        <f>#REF!-I135</f>
        <v>#REF!</v>
      </c>
      <c r="R135" s="12" t="e">
        <f>#REF!-J135</f>
        <v>#REF!</v>
      </c>
      <c r="S135" s="16" t="e">
        <f t="shared" si="51"/>
        <v>#REF!</v>
      </c>
      <c r="T135" s="11">
        <f t="shared" si="54"/>
        <v>0</v>
      </c>
      <c r="U135" s="12">
        <f t="shared" si="54"/>
        <v>0</v>
      </c>
      <c r="V135" s="12">
        <f t="shared" si="52"/>
        <v>0</v>
      </c>
      <c r="W135" s="34">
        <f t="shared" si="53"/>
        <v>0</v>
      </c>
      <c r="X135" s="16">
        <f t="shared" si="48"/>
        <v>0</v>
      </c>
      <c r="Y135" s="131"/>
      <c r="Z135" s="137"/>
      <c r="AA135" s="137"/>
      <c r="AB135" s="137"/>
      <c r="AC135" s="137"/>
      <c r="AD135" s="137"/>
      <c r="AE135" s="137"/>
      <c r="AF135" s="137"/>
      <c r="AG135" s="131"/>
    </row>
    <row r="136" spans="1:33">
      <c r="A136" s="61" t="s">
        <v>37</v>
      </c>
      <c r="B136" s="61"/>
      <c r="C136" s="62"/>
      <c r="D136" s="62" t="s">
        <v>30</v>
      </c>
      <c r="E136" s="62"/>
      <c r="F136" s="62"/>
      <c r="G136" s="62"/>
      <c r="H136" s="63">
        <v>0</v>
      </c>
      <c r="I136" s="64">
        <v>0</v>
      </c>
      <c r="J136" s="64">
        <v>0</v>
      </c>
      <c r="K136" s="114">
        <f t="shared" si="49"/>
        <v>0</v>
      </c>
      <c r="L136" s="11">
        <v>0</v>
      </c>
      <c r="M136" s="12">
        <v>0</v>
      </c>
      <c r="N136" s="12">
        <v>0</v>
      </c>
      <c r="O136" s="16">
        <f>SUM(L136:M136)</f>
        <v>0</v>
      </c>
      <c r="P136" s="11" t="e">
        <f>#REF!-H136</f>
        <v>#REF!</v>
      </c>
      <c r="Q136" s="12" t="e">
        <f>#REF!-I136</f>
        <v>#REF!</v>
      </c>
      <c r="R136" s="12" t="e">
        <f>#REF!-J136</f>
        <v>#REF!</v>
      </c>
      <c r="S136" s="16" t="e">
        <f t="shared" si="51"/>
        <v>#REF!</v>
      </c>
      <c r="T136" s="11">
        <f t="shared" si="54"/>
        <v>0</v>
      </c>
      <c r="U136" s="12">
        <f t="shared" si="54"/>
        <v>0</v>
      </c>
      <c r="V136" s="12">
        <f t="shared" si="52"/>
        <v>0</v>
      </c>
      <c r="W136" s="34">
        <f t="shared" si="53"/>
        <v>0</v>
      </c>
      <c r="X136" s="16">
        <f t="shared" si="48"/>
        <v>0</v>
      </c>
      <c r="Y136" s="131"/>
      <c r="Z136" s="137"/>
      <c r="AA136" s="137"/>
      <c r="AB136" s="137"/>
      <c r="AC136" s="137"/>
      <c r="AD136" s="137"/>
      <c r="AE136" s="137"/>
      <c r="AF136" s="137"/>
      <c r="AG136" s="131"/>
    </row>
    <row r="137" spans="1:33">
      <c r="A137" s="61" t="s">
        <v>37</v>
      </c>
      <c r="B137" s="61"/>
      <c r="C137" s="62"/>
      <c r="D137" s="62" t="s">
        <v>30</v>
      </c>
      <c r="E137" s="62"/>
      <c r="F137" s="62"/>
      <c r="G137" s="62"/>
      <c r="H137" s="63">
        <v>0</v>
      </c>
      <c r="I137" s="64">
        <v>0</v>
      </c>
      <c r="J137" s="64">
        <v>0</v>
      </c>
      <c r="K137" s="114">
        <f t="shared" si="49"/>
        <v>0</v>
      </c>
      <c r="L137" s="11">
        <v>0</v>
      </c>
      <c r="M137" s="12">
        <v>0</v>
      </c>
      <c r="N137" s="12">
        <v>0</v>
      </c>
      <c r="O137" s="16">
        <f>SUM(L137:M137)</f>
        <v>0</v>
      </c>
      <c r="P137" s="11" t="e">
        <f>#REF!-H137</f>
        <v>#REF!</v>
      </c>
      <c r="Q137" s="12" t="e">
        <f>#REF!-I137</f>
        <v>#REF!</v>
      </c>
      <c r="R137" s="12" t="e">
        <f>#REF!-J137</f>
        <v>#REF!</v>
      </c>
      <c r="S137" s="16" t="e">
        <f t="shared" si="51"/>
        <v>#REF!</v>
      </c>
      <c r="T137" s="11">
        <f t="shared" si="54"/>
        <v>0</v>
      </c>
      <c r="U137" s="12">
        <f t="shared" si="54"/>
        <v>0</v>
      </c>
      <c r="V137" s="12">
        <f t="shared" si="52"/>
        <v>0</v>
      </c>
      <c r="W137" s="34">
        <f t="shared" si="53"/>
        <v>0</v>
      </c>
      <c r="X137" s="16">
        <f t="shared" si="48"/>
        <v>0</v>
      </c>
      <c r="Y137" s="131"/>
      <c r="Z137" s="137"/>
      <c r="AA137" s="137"/>
      <c r="AB137" s="137"/>
      <c r="AC137" s="137"/>
      <c r="AD137" s="137"/>
      <c r="AE137" s="137"/>
      <c r="AF137" s="137"/>
      <c r="AG137" s="131"/>
    </row>
    <row r="138" spans="1:33">
      <c r="A138" s="61" t="s">
        <v>37</v>
      </c>
      <c r="B138" s="61"/>
      <c r="C138" s="62"/>
      <c r="D138" s="62" t="s">
        <v>30</v>
      </c>
      <c r="E138" s="62"/>
      <c r="F138" s="62"/>
      <c r="G138" s="62"/>
      <c r="H138" s="63">
        <v>0</v>
      </c>
      <c r="I138" s="64">
        <v>0</v>
      </c>
      <c r="J138" s="64">
        <v>0</v>
      </c>
      <c r="K138" s="114">
        <f t="shared" si="49"/>
        <v>0</v>
      </c>
      <c r="L138" s="11">
        <v>0</v>
      </c>
      <c r="M138" s="12">
        <v>0</v>
      </c>
      <c r="N138" s="12">
        <v>0</v>
      </c>
      <c r="O138" s="16">
        <f t="shared" si="50"/>
        <v>0</v>
      </c>
      <c r="P138" s="11" t="e">
        <f>#REF!-H138</f>
        <v>#REF!</v>
      </c>
      <c r="Q138" s="12" t="e">
        <f>#REF!-I138</f>
        <v>#REF!</v>
      </c>
      <c r="R138" s="12" t="e">
        <f>#REF!-J138</f>
        <v>#REF!</v>
      </c>
      <c r="S138" s="16" t="e">
        <f t="shared" si="51"/>
        <v>#REF!</v>
      </c>
      <c r="T138" s="11">
        <f t="shared" si="46"/>
        <v>0</v>
      </c>
      <c r="U138" s="12">
        <f t="shared" si="47"/>
        <v>0</v>
      </c>
      <c r="V138" s="12">
        <f t="shared" si="52"/>
        <v>0</v>
      </c>
      <c r="W138" s="34">
        <f t="shared" si="53"/>
        <v>0</v>
      </c>
      <c r="X138" s="16">
        <f t="shared" si="48"/>
        <v>0</v>
      </c>
      <c r="Y138" s="131"/>
      <c r="Z138" s="137"/>
      <c r="AA138" s="137"/>
      <c r="AB138" s="137"/>
      <c r="AC138" s="137"/>
      <c r="AD138" s="137"/>
      <c r="AE138" s="137"/>
      <c r="AF138" s="137"/>
      <c r="AG138" s="131"/>
    </row>
    <row r="139" spans="1:33">
      <c r="A139" s="61" t="s">
        <v>37</v>
      </c>
      <c r="B139" s="61"/>
      <c r="C139" s="62"/>
      <c r="D139" s="62" t="s">
        <v>30</v>
      </c>
      <c r="E139" s="62"/>
      <c r="F139" s="62"/>
      <c r="G139" s="62"/>
      <c r="H139" s="63">
        <v>0</v>
      </c>
      <c r="I139" s="64">
        <v>0</v>
      </c>
      <c r="J139" s="64">
        <v>0</v>
      </c>
      <c r="K139" s="114">
        <f t="shared" si="49"/>
        <v>0</v>
      </c>
      <c r="L139" s="11">
        <v>0</v>
      </c>
      <c r="M139" s="12">
        <v>0</v>
      </c>
      <c r="N139" s="12">
        <v>0</v>
      </c>
      <c r="O139" s="16">
        <f t="shared" si="50"/>
        <v>0</v>
      </c>
      <c r="P139" s="11" t="e">
        <f>#REF!-H139</f>
        <v>#REF!</v>
      </c>
      <c r="Q139" s="12" t="e">
        <f>#REF!-I139</f>
        <v>#REF!</v>
      </c>
      <c r="R139" s="12" t="e">
        <f>#REF!-J139</f>
        <v>#REF!</v>
      </c>
      <c r="S139" s="16" t="e">
        <f t="shared" si="51"/>
        <v>#REF!</v>
      </c>
      <c r="T139" s="11">
        <f t="shared" si="46"/>
        <v>0</v>
      </c>
      <c r="U139" s="12">
        <f t="shared" si="47"/>
        <v>0</v>
      </c>
      <c r="V139" s="12">
        <f t="shared" si="52"/>
        <v>0</v>
      </c>
      <c r="W139" s="34">
        <f t="shared" si="53"/>
        <v>0</v>
      </c>
      <c r="X139" s="16">
        <f t="shared" si="48"/>
        <v>0</v>
      </c>
      <c r="Y139" s="131"/>
      <c r="Z139" s="137"/>
      <c r="AA139" s="137"/>
      <c r="AB139" s="137"/>
      <c r="AC139" s="137"/>
      <c r="AD139" s="137"/>
      <c r="AE139" s="137"/>
      <c r="AF139" s="137"/>
      <c r="AG139" s="131"/>
    </row>
    <row r="140" spans="1:33">
      <c r="A140" s="61" t="s">
        <v>37</v>
      </c>
      <c r="B140" s="61"/>
      <c r="C140" s="62"/>
      <c r="D140" s="62" t="s">
        <v>30</v>
      </c>
      <c r="E140" s="62"/>
      <c r="F140" s="62"/>
      <c r="G140" s="62"/>
      <c r="H140" s="63">
        <v>0</v>
      </c>
      <c r="I140" s="64">
        <v>0</v>
      </c>
      <c r="J140" s="64">
        <v>0</v>
      </c>
      <c r="K140" s="114">
        <f t="shared" si="49"/>
        <v>0</v>
      </c>
      <c r="L140" s="11">
        <v>0</v>
      </c>
      <c r="M140" s="12">
        <v>0</v>
      </c>
      <c r="N140" s="12">
        <v>0</v>
      </c>
      <c r="O140" s="16">
        <f t="shared" si="50"/>
        <v>0</v>
      </c>
      <c r="P140" s="11" t="e">
        <f>#REF!-H140</f>
        <v>#REF!</v>
      </c>
      <c r="Q140" s="12" t="e">
        <f>#REF!-I140</f>
        <v>#REF!</v>
      </c>
      <c r="R140" s="12" t="e">
        <f>#REF!-J140</f>
        <v>#REF!</v>
      </c>
      <c r="S140" s="16" t="e">
        <f t="shared" si="51"/>
        <v>#REF!</v>
      </c>
      <c r="T140" s="11">
        <f t="shared" si="46"/>
        <v>0</v>
      </c>
      <c r="U140" s="12">
        <f t="shared" si="47"/>
        <v>0</v>
      </c>
      <c r="V140" s="12">
        <f t="shared" si="52"/>
        <v>0</v>
      </c>
      <c r="W140" s="34">
        <f t="shared" si="53"/>
        <v>0</v>
      </c>
      <c r="X140" s="16">
        <f t="shared" si="48"/>
        <v>0</v>
      </c>
      <c r="Y140" s="131"/>
      <c r="Z140" s="137"/>
      <c r="AA140" s="137"/>
      <c r="AB140" s="137"/>
      <c r="AC140" s="137"/>
      <c r="AD140" s="137"/>
      <c r="AE140" s="137"/>
      <c r="AF140" s="137"/>
      <c r="AG140" s="131"/>
    </row>
    <row r="141" spans="1:33">
      <c r="A141" s="61" t="s">
        <v>37</v>
      </c>
      <c r="B141" s="61"/>
      <c r="C141" s="62"/>
      <c r="D141" s="62" t="s">
        <v>30</v>
      </c>
      <c r="E141" s="62"/>
      <c r="F141" s="62"/>
      <c r="G141" s="62"/>
      <c r="H141" s="63">
        <v>0</v>
      </c>
      <c r="I141" s="64">
        <v>0</v>
      </c>
      <c r="J141" s="64">
        <v>0</v>
      </c>
      <c r="K141" s="114">
        <f t="shared" si="49"/>
        <v>0</v>
      </c>
      <c r="L141" s="11">
        <v>0</v>
      </c>
      <c r="M141" s="12">
        <v>0</v>
      </c>
      <c r="N141" s="12">
        <v>0</v>
      </c>
      <c r="O141" s="16">
        <f t="shared" si="50"/>
        <v>0</v>
      </c>
      <c r="P141" s="11" t="e">
        <f>#REF!-H141</f>
        <v>#REF!</v>
      </c>
      <c r="Q141" s="12" t="e">
        <f>#REF!-I141</f>
        <v>#REF!</v>
      </c>
      <c r="R141" s="12" t="e">
        <f>#REF!-J141</f>
        <v>#REF!</v>
      </c>
      <c r="S141" s="16" t="e">
        <f t="shared" si="51"/>
        <v>#REF!</v>
      </c>
      <c r="T141" s="11">
        <f t="shared" si="46"/>
        <v>0</v>
      </c>
      <c r="U141" s="12">
        <f t="shared" si="47"/>
        <v>0</v>
      </c>
      <c r="V141" s="12">
        <f t="shared" si="52"/>
        <v>0</v>
      </c>
      <c r="W141" s="34">
        <f t="shared" si="53"/>
        <v>0</v>
      </c>
      <c r="X141" s="16">
        <f t="shared" si="48"/>
        <v>0</v>
      </c>
      <c r="Y141" s="131"/>
      <c r="Z141" s="137"/>
      <c r="AA141" s="137"/>
      <c r="AB141" s="137"/>
      <c r="AC141" s="137"/>
      <c r="AD141" s="137"/>
      <c r="AE141" s="137"/>
      <c r="AF141" s="137"/>
      <c r="AG141" s="131"/>
    </row>
    <row r="142" spans="1:33">
      <c r="A142" s="61" t="s">
        <v>37</v>
      </c>
      <c r="B142" s="61"/>
      <c r="C142" s="62"/>
      <c r="D142" s="62" t="s">
        <v>30</v>
      </c>
      <c r="E142" s="62"/>
      <c r="F142" s="62"/>
      <c r="G142" s="62"/>
      <c r="H142" s="63">
        <v>0</v>
      </c>
      <c r="I142" s="64">
        <v>0</v>
      </c>
      <c r="J142" s="64">
        <v>0</v>
      </c>
      <c r="K142" s="114">
        <f t="shared" si="49"/>
        <v>0</v>
      </c>
      <c r="L142" s="11">
        <v>0</v>
      </c>
      <c r="M142" s="12">
        <v>0</v>
      </c>
      <c r="N142" s="12">
        <v>0</v>
      </c>
      <c r="O142" s="16">
        <f t="shared" si="50"/>
        <v>0</v>
      </c>
      <c r="P142" s="11" t="e">
        <f>#REF!-H142</f>
        <v>#REF!</v>
      </c>
      <c r="Q142" s="12" t="e">
        <f>#REF!-I142</f>
        <v>#REF!</v>
      </c>
      <c r="R142" s="12" t="e">
        <f>#REF!-J142</f>
        <v>#REF!</v>
      </c>
      <c r="S142" s="16" t="e">
        <f t="shared" si="51"/>
        <v>#REF!</v>
      </c>
      <c r="T142" s="11">
        <f t="shared" si="46"/>
        <v>0</v>
      </c>
      <c r="U142" s="12">
        <f t="shared" si="47"/>
        <v>0</v>
      </c>
      <c r="V142" s="12">
        <f t="shared" si="52"/>
        <v>0</v>
      </c>
      <c r="W142" s="34">
        <f t="shared" si="53"/>
        <v>0</v>
      </c>
      <c r="X142" s="16">
        <f t="shared" si="48"/>
        <v>0</v>
      </c>
      <c r="Y142" s="131"/>
      <c r="Z142" s="137"/>
      <c r="AA142" s="137"/>
      <c r="AB142" s="137"/>
      <c r="AC142" s="137"/>
      <c r="AD142" s="137"/>
      <c r="AE142" s="137"/>
      <c r="AF142" s="137"/>
      <c r="AG142" s="131"/>
    </row>
    <row r="143" spans="1:33">
      <c r="A143" s="61"/>
      <c r="B143" s="61"/>
      <c r="C143" s="62"/>
      <c r="D143" s="62"/>
      <c r="E143" s="62"/>
      <c r="F143" s="62"/>
      <c r="G143" s="62"/>
      <c r="H143" s="63"/>
      <c r="I143" s="65"/>
      <c r="J143" s="65"/>
      <c r="K143" s="115"/>
      <c r="L143" s="11"/>
      <c r="M143" s="55"/>
      <c r="N143" s="55"/>
      <c r="O143" s="106"/>
      <c r="P143" s="11"/>
      <c r="Q143" s="55"/>
      <c r="R143" s="55"/>
      <c r="S143" s="106"/>
      <c r="T143" s="11"/>
      <c r="U143" s="55"/>
      <c r="V143" s="55"/>
      <c r="W143" s="108"/>
      <c r="X143" s="107"/>
      <c r="Y143" s="131"/>
      <c r="Z143" s="137"/>
      <c r="AA143" s="137"/>
      <c r="AB143" s="137"/>
      <c r="AC143" s="137"/>
      <c r="AD143" s="137"/>
      <c r="AE143" s="137"/>
      <c r="AF143" s="137"/>
      <c r="AG143" s="131"/>
    </row>
    <row r="144" spans="1:33" ht="13.8" thickBot="1">
      <c r="A144" s="13" t="s">
        <v>39</v>
      </c>
      <c r="B144" s="14"/>
      <c r="C144" s="15"/>
      <c r="D144" s="15"/>
      <c r="E144" s="15"/>
      <c r="F144" s="15"/>
      <c r="G144" s="15"/>
      <c r="H144" s="113">
        <f t="shared" ref="H144:X144" si="55">SUM(H130:H142)</f>
        <v>39669000</v>
      </c>
      <c r="I144" s="113">
        <f t="shared" si="55"/>
        <v>7451000</v>
      </c>
      <c r="J144" s="113">
        <f t="shared" si="55"/>
        <v>0</v>
      </c>
      <c r="K144" s="113">
        <f t="shared" si="55"/>
        <v>47120000</v>
      </c>
      <c r="L144" s="44">
        <f t="shared" si="55"/>
        <v>39669000</v>
      </c>
      <c r="M144" s="44">
        <f t="shared" si="55"/>
        <v>7451000</v>
      </c>
      <c r="N144" s="44">
        <f t="shared" si="55"/>
        <v>0</v>
      </c>
      <c r="O144" s="44">
        <f t="shared" si="55"/>
        <v>47120000</v>
      </c>
      <c r="P144" s="44" t="e">
        <f t="shared" si="55"/>
        <v>#REF!</v>
      </c>
      <c r="Q144" s="44" t="e">
        <f t="shared" si="55"/>
        <v>#REF!</v>
      </c>
      <c r="R144" s="44" t="e">
        <f t="shared" si="55"/>
        <v>#REF!</v>
      </c>
      <c r="S144" s="44" t="e">
        <f t="shared" si="55"/>
        <v>#REF!</v>
      </c>
      <c r="T144" s="44">
        <f t="shared" si="55"/>
        <v>0</v>
      </c>
      <c r="U144" s="44">
        <f t="shared" si="55"/>
        <v>0</v>
      </c>
      <c r="V144" s="44">
        <f t="shared" si="55"/>
        <v>0</v>
      </c>
      <c r="W144" s="44">
        <f t="shared" si="55"/>
        <v>0</v>
      </c>
      <c r="X144" s="45">
        <f t="shared" si="55"/>
        <v>0</v>
      </c>
      <c r="Y144" s="131"/>
      <c r="Z144" s="137"/>
      <c r="AA144" s="137"/>
      <c r="AB144" s="137"/>
      <c r="AC144" s="137"/>
      <c r="AD144" s="137"/>
      <c r="AE144" s="137"/>
      <c r="AF144" s="137"/>
      <c r="AG144" s="131"/>
    </row>
    <row r="145" spans="1:33" ht="13.8" thickTop="1">
      <c r="A145" s="9"/>
      <c r="B145" s="9"/>
      <c r="C145" s="10"/>
      <c r="D145" s="10"/>
      <c r="E145" s="10"/>
      <c r="F145" s="10"/>
      <c r="G145" s="10"/>
      <c r="H145" s="11"/>
      <c r="I145" s="12"/>
      <c r="J145" s="12"/>
      <c r="K145" s="114"/>
      <c r="L145" s="11"/>
      <c r="M145" s="12"/>
      <c r="N145" s="12"/>
      <c r="O145" s="16"/>
      <c r="P145" s="11"/>
      <c r="Q145" s="12"/>
      <c r="R145" s="12"/>
      <c r="S145" s="16"/>
      <c r="T145" s="11"/>
      <c r="U145" s="12"/>
      <c r="V145" s="12"/>
      <c r="W145" s="34"/>
      <c r="X145" s="16"/>
      <c r="Y145" s="131"/>
      <c r="Z145" s="137"/>
      <c r="AA145" s="137"/>
      <c r="AB145" s="137"/>
      <c r="AC145" s="137"/>
      <c r="AD145" s="137"/>
      <c r="AE145" s="137"/>
      <c r="AF145" s="137"/>
      <c r="AG145" s="131"/>
    </row>
    <row r="146" spans="1:33">
      <c r="A146" s="117" t="s">
        <v>259</v>
      </c>
      <c r="B146" s="9"/>
      <c r="C146" s="118" t="s">
        <v>262</v>
      </c>
      <c r="D146" s="118" t="s">
        <v>263</v>
      </c>
      <c r="E146" s="118"/>
      <c r="F146" s="118"/>
      <c r="G146" s="118"/>
      <c r="H146" s="119"/>
      <c r="I146" s="120"/>
      <c r="J146" s="120"/>
      <c r="K146" s="114"/>
      <c r="L146" s="11"/>
      <c r="M146" s="12"/>
      <c r="N146" s="12"/>
      <c r="O146" s="16"/>
      <c r="P146" s="11"/>
      <c r="Q146" s="12"/>
      <c r="R146" s="12"/>
      <c r="S146" s="16"/>
      <c r="T146" s="11"/>
      <c r="U146" s="12"/>
      <c r="V146" s="12"/>
      <c r="W146" s="34"/>
      <c r="X146" s="16"/>
      <c r="Y146" s="131"/>
      <c r="Z146" s="137"/>
      <c r="AA146" s="137"/>
      <c r="AB146" s="137"/>
      <c r="AC146" s="137"/>
      <c r="AD146" s="137"/>
      <c r="AE146" s="137"/>
      <c r="AF146" s="137"/>
      <c r="AG146" s="131"/>
    </row>
    <row r="147" spans="1:33">
      <c r="A147" s="61" t="s">
        <v>261</v>
      </c>
      <c r="B147" s="61"/>
      <c r="C147" s="62" t="s">
        <v>264</v>
      </c>
      <c r="D147" s="62" t="s">
        <v>269</v>
      </c>
      <c r="E147" s="62"/>
      <c r="F147" s="62"/>
      <c r="G147" s="62"/>
      <c r="H147" s="63">
        <v>0</v>
      </c>
      <c r="I147" s="64">
        <v>0</v>
      </c>
      <c r="J147" s="64">
        <v>3351</v>
      </c>
      <c r="K147" s="114">
        <f>SUM(H147:J147)</f>
        <v>3351</v>
      </c>
      <c r="L147" s="11">
        <v>0</v>
      </c>
      <c r="M147" s="12">
        <v>0</v>
      </c>
      <c r="N147" s="12">
        <v>3351</v>
      </c>
      <c r="O147" s="16">
        <f>SUM(L147:N147)</f>
        <v>3351</v>
      </c>
      <c r="P147" s="11" t="e">
        <f>#REF!-H147</f>
        <v>#REF!</v>
      </c>
      <c r="Q147" s="12" t="e">
        <f>#REF!-I147</f>
        <v>#REF!</v>
      </c>
      <c r="R147" s="12" t="e">
        <f>#REF!-J147</f>
        <v>#REF!</v>
      </c>
      <c r="S147" s="16" t="e">
        <f>SUM(P147:R147)</f>
        <v>#REF!</v>
      </c>
      <c r="T147" s="11">
        <f t="shared" ref="T147:T162" si="56">H147-L147</f>
        <v>0</v>
      </c>
      <c r="U147" s="12">
        <f t="shared" ref="U147:U162" si="57">I147-M147</f>
        <v>0</v>
      </c>
      <c r="V147" s="12">
        <f>J147-N147</f>
        <v>0</v>
      </c>
      <c r="W147" s="34">
        <f>SUM(T147:V147)</f>
        <v>0</v>
      </c>
      <c r="X147" s="16">
        <f t="shared" ref="X147:X162" si="58">ROUND(W147*premieGM,2)</f>
        <v>0</v>
      </c>
      <c r="Y147" s="131"/>
      <c r="Z147" s="137"/>
      <c r="AA147" s="137"/>
      <c r="AB147" s="137"/>
      <c r="AC147" s="137"/>
      <c r="AD147" s="137"/>
      <c r="AE147" s="137"/>
      <c r="AF147" s="137"/>
      <c r="AG147" s="131"/>
    </row>
    <row r="148" spans="1:33">
      <c r="A148" s="61" t="s">
        <v>261</v>
      </c>
      <c r="B148" s="61"/>
      <c r="C148" s="62" t="s">
        <v>265</v>
      </c>
      <c r="D148" s="62" t="s">
        <v>270</v>
      </c>
      <c r="E148" s="62"/>
      <c r="F148" s="62"/>
      <c r="G148" s="62"/>
      <c r="H148" s="63">
        <v>0</v>
      </c>
      <c r="I148" s="64">
        <v>0</v>
      </c>
      <c r="J148" s="64">
        <v>3403</v>
      </c>
      <c r="K148" s="114">
        <f t="shared" ref="K148:K167" si="59">SUM(H148:J148)</f>
        <v>3403</v>
      </c>
      <c r="L148" s="11">
        <v>0</v>
      </c>
      <c r="M148" s="12">
        <v>0</v>
      </c>
      <c r="N148" s="12">
        <v>3403</v>
      </c>
      <c r="O148" s="16">
        <f t="shared" ref="O148:O167" si="60">SUM(L148:N148)</f>
        <v>3403</v>
      </c>
      <c r="P148" s="11" t="e">
        <f>#REF!-H148</f>
        <v>#REF!</v>
      </c>
      <c r="Q148" s="12" t="e">
        <f>#REF!-I148</f>
        <v>#REF!</v>
      </c>
      <c r="R148" s="12" t="e">
        <f>#REF!-J148</f>
        <v>#REF!</v>
      </c>
      <c r="S148" s="16" t="e">
        <f>SUM(P148:R148)</f>
        <v>#REF!</v>
      </c>
      <c r="T148" s="11">
        <f t="shared" si="56"/>
        <v>0</v>
      </c>
      <c r="U148" s="12">
        <f t="shared" si="57"/>
        <v>0</v>
      </c>
      <c r="V148" s="12">
        <f t="shared" ref="V148:V167" si="61">J148-N148</f>
        <v>0</v>
      </c>
      <c r="W148" s="34">
        <f t="shared" ref="W148:W167" si="62">SUM(T148:V148)</f>
        <v>0</v>
      </c>
      <c r="X148" s="16">
        <f t="shared" si="58"/>
        <v>0</v>
      </c>
      <c r="Y148" s="131"/>
      <c r="Z148" s="137"/>
      <c r="AA148" s="137"/>
      <c r="AB148" s="137"/>
      <c r="AC148" s="137"/>
      <c r="AD148" s="137"/>
      <c r="AE148" s="137"/>
      <c r="AF148" s="137"/>
      <c r="AG148" s="131"/>
    </row>
    <row r="149" spans="1:33">
      <c r="A149" s="61" t="s">
        <v>261</v>
      </c>
      <c r="B149" s="61"/>
      <c r="C149" s="62" t="s">
        <v>266</v>
      </c>
      <c r="D149" s="62" t="s">
        <v>271</v>
      </c>
      <c r="E149" s="62"/>
      <c r="F149" s="62"/>
      <c r="G149" s="62"/>
      <c r="H149" s="63">
        <v>0</v>
      </c>
      <c r="I149" s="64">
        <v>0</v>
      </c>
      <c r="J149" s="64">
        <v>3351</v>
      </c>
      <c r="K149" s="114">
        <f t="shared" si="59"/>
        <v>3351</v>
      </c>
      <c r="L149" s="11">
        <v>0</v>
      </c>
      <c r="M149" s="12">
        <v>0</v>
      </c>
      <c r="N149" s="12">
        <v>3351</v>
      </c>
      <c r="O149" s="16">
        <f t="shared" si="60"/>
        <v>3351</v>
      </c>
      <c r="P149" s="11" t="e">
        <f>#REF!-H149</f>
        <v>#REF!</v>
      </c>
      <c r="Q149" s="12" t="e">
        <f>#REF!-I149</f>
        <v>#REF!</v>
      </c>
      <c r="R149" s="12" t="e">
        <f>#REF!-J149</f>
        <v>#REF!</v>
      </c>
      <c r="S149" s="16" t="e">
        <f t="shared" ref="S149:S167" si="63">SUM(P149:R149)</f>
        <v>#REF!</v>
      </c>
      <c r="T149" s="11">
        <f t="shared" si="56"/>
        <v>0</v>
      </c>
      <c r="U149" s="12">
        <f t="shared" si="57"/>
        <v>0</v>
      </c>
      <c r="V149" s="12">
        <f t="shared" si="61"/>
        <v>0</v>
      </c>
      <c r="W149" s="34">
        <f t="shared" si="62"/>
        <v>0</v>
      </c>
      <c r="X149" s="16">
        <f t="shared" si="58"/>
        <v>0</v>
      </c>
      <c r="Y149" s="131"/>
      <c r="Z149" s="137"/>
      <c r="AA149" s="137"/>
      <c r="AB149" s="137"/>
      <c r="AC149" s="137"/>
      <c r="AD149" s="137"/>
      <c r="AE149" s="137"/>
      <c r="AF149" s="137"/>
      <c r="AG149" s="131"/>
    </row>
    <row r="150" spans="1:33">
      <c r="A150" s="61" t="s">
        <v>261</v>
      </c>
      <c r="B150" s="61"/>
      <c r="C150" s="62" t="s">
        <v>267</v>
      </c>
      <c r="D150" s="62" t="s">
        <v>272</v>
      </c>
      <c r="E150" s="62"/>
      <c r="F150" s="62"/>
      <c r="G150" s="62"/>
      <c r="H150" s="63">
        <v>0</v>
      </c>
      <c r="I150" s="64">
        <v>0</v>
      </c>
      <c r="J150" s="64">
        <v>3351</v>
      </c>
      <c r="K150" s="114">
        <f t="shared" si="59"/>
        <v>3351</v>
      </c>
      <c r="L150" s="11">
        <v>0</v>
      </c>
      <c r="M150" s="12">
        <v>0</v>
      </c>
      <c r="N150" s="12">
        <v>3351</v>
      </c>
      <c r="O150" s="16">
        <f t="shared" si="60"/>
        <v>3351</v>
      </c>
      <c r="P150" s="11" t="e">
        <f>#REF!-H150</f>
        <v>#REF!</v>
      </c>
      <c r="Q150" s="12" t="e">
        <f>#REF!-I150</f>
        <v>#REF!</v>
      </c>
      <c r="R150" s="12" t="e">
        <f>#REF!-J150</f>
        <v>#REF!</v>
      </c>
      <c r="S150" s="16" t="e">
        <f t="shared" si="63"/>
        <v>#REF!</v>
      </c>
      <c r="T150" s="11">
        <f t="shared" si="56"/>
        <v>0</v>
      </c>
      <c r="U150" s="12">
        <f t="shared" si="57"/>
        <v>0</v>
      </c>
      <c r="V150" s="12">
        <f t="shared" si="61"/>
        <v>0</v>
      </c>
      <c r="W150" s="34">
        <f t="shared" si="62"/>
        <v>0</v>
      </c>
      <c r="X150" s="16">
        <f t="shared" si="58"/>
        <v>0</v>
      </c>
      <c r="Y150" s="131"/>
      <c r="Z150" s="137"/>
      <c r="AA150" s="137"/>
      <c r="AB150" s="137"/>
      <c r="AC150" s="137"/>
      <c r="AD150" s="137"/>
      <c r="AE150" s="137"/>
      <c r="AF150" s="137"/>
      <c r="AG150" s="131"/>
    </row>
    <row r="151" spans="1:33">
      <c r="A151" s="61" t="s">
        <v>261</v>
      </c>
      <c r="B151" s="61"/>
      <c r="C151" s="62">
        <v>2014501</v>
      </c>
      <c r="D151" s="62" t="s">
        <v>273</v>
      </c>
      <c r="E151" s="62"/>
      <c r="F151" s="62"/>
      <c r="G151" s="62"/>
      <c r="H151" s="63">
        <v>0</v>
      </c>
      <c r="I151" s="64">
        <v>0</v>
      </c>
      <c r="J151" s="64">
        <v>3176</v>
      </c>
      <c r="K151" s="114">
        <f t="shared" si="59"/>
        <v>3176</v>
      </c>
      <c r="L151" s="11">
        <v>0</v>
      </c>
      <c r="M151" s="12">
        <v>0</v>
      </c>
      <c r="N151" s="12">
        <v>3176</v>
      </c>
      <c r="O151" s="16">
        <f t="shared" si="60"/>
        <v>3176</v>
      </c>
      <c r="P151" s="11" t="e">
        <f>#REF!-H151</f>
        <v>#REF!</v>
      </c>
      <c r="Q151" s="12" t="e">
        <f>#REF!-I151</f>
        <v>#REF!</v>
      </c>
      <c r="R151" s="12" t="e">
        <f>#REF!-J151</f>
        <v>#REF!</v>
      </c>
      <c r="S151" s="16" t="e">
        <f t="shared" si="63"/>
        <v>#REF!</v>
      </c>
      <c r="T151" s="11">
        <f t="shared" si="56"/>
        <v>0</v>
      </c>
      <c r="U151" s="12">
        <f t="shared" si="57"/>
        <v>0</v>
      </c>
      <c r="V151" s="12">
        <f t="shared" si="61"/>
        <v>0</v>
      </c>
      <c r="W151" s="34">
        <f t="shared" si="62"/>
        <v>0</v>
      </c>
      <c r="X151" s="16">
        <f t="shared" si="58"/>
        <v>0</v>
      </c>
      <c r="Y151" s="131"/>
      <c r="Z151" s="137"/>
      <c r="AA151" s="137"/>
      <c r="AB151" s="137"/>
      <c r="AC151" s="137"/>
      <c r="AD151" s="137"/>
      <c r="AE151" s="137"/>
      <c r="AF151" s="137"/>
      <c r="AG151" s="131"/>
    </row>
    <row r="152" spans="1:33">
      <c r="A152" s="61" t="s">
        <v>261</v>
      </c>
      <c r="B152" s="61"/>
      <c r="C152" s="62" t="s">
        <v>268</v>
      </c>
      <c r="D152" s="62" t="s">
        <v>274</v>
      </c>
      <c r="E152" s="62"/>
      <c r="F152" s="62"/>
      <c r="G152" s="62"/>
      <c r="H152" s="63">
        <v>0</v>
      </c>
      <c r="I152" s="64">
        <v>0</v>
      </c>
      <c r="J152" s="64">
        <v>26000</v>
      </c>
      <c r="K152" s="114">
        <f t="shared" si="59"/>
        <v>26000</v>
      </c>
      <c r="L152" s="11">
        <v>0</v>
      </c>
      <c r="M152" s="12">
        <v>0</v>
      </c>
      <c r="N152" s="12">
        <v>26000</v>
      </c>
      <c r="O152" s="16">
        <f t="shared" si="60"/>
        <v>26000</v>
      </c>
      <c r="P152" s="11" t="e">
        <f>#REF!-H152</f>
        <v>#REF!</v>
      </c>
      <c r="Q152" s="12" t="e">
        <f>#REF!-I152</f>
        <v>#REF!</v>
      </c>
      <c r="R152" s="12" t="e">
        <f>#REF!-J152</f>
        <v>#REF!</v>
      </c>
      <c r="S152" s="16" t="e">
        <f t="shared" si="63"/>
        <v>#REF!</v>
      </c>
      <c r="T152" s="11">
        <f t="shared" si="56"/>
        <v>0</v>
      </c>
      <c r="U152" s="12">
        <f t="shared" si="57"/>
        <v>0</v>
      </c>
      <c r="V152" s="12">
        <f t="shared" si="61"/>
        <v>0</v>
      </c>
      <c r="W152" s="34">
        <f t="shared" si="62"/>
        <v>0</v>
      </c>
      <c r="X152" s="16">
        <f t="shared" si="58"/>
        <v>0</v>
      </c>
      <c r="Y152" s="131"/>
      <c r="Z152" s="137"/>
      <c r="AA152" s="137"/>
      <c r="AB152" s="137"/>
      <c r="AC152" s="137"/>
      <c r="AD152" s="137"/>
      <c r="AE152" s="137"/>
      <c r="AF152" s="137"/>
      <c r="AG152" s="131"/>
    </row>
    <row r="153" spans="1:33">
      <c r="A153" s="61" t="s">
        <v>275</v>
      </c>
      <c r="B153" s="61"/>
      <c r="C153" s="62">
        <v>160201906115</v>
      </c>
      <c r="D153" s="62" t="s">
        <v>276</v>
      </c>
      <c r="E153" s="62"/>
      <c r="F153" s="62"/>
      <c r="G153" s="62"/>
      <c r="H153" s="63">
        <v>0</v>
      </c>
      <c r="I153" s="64">
        <v>0</v>
      </c>
      <c r="J153" s="64">
        <v>22000</v>
      </c>
      <c r="K153" s="114">
        <f t="shared" si="59"/>
        <v>22000</v>
      </c>
      <c r="L153" s="11">
        <v>0</v>
      </c>
      <c r="M153" s="12">
        <v>0</v>
      </c>
      <c r="N153" s="12">
        <v>22000</v>
      </c>
      <c r="O153" s="16">
        <f t="shared" si="60"/>
        <v>22000</v>
      </c>
      <c r="P153" s="11" t="e">
        <f>#REF!-H153</f>
        <v>#REF!</v>
      </c>
      <c r="Q153" s="12" t="e">
        <f>#REF!-I153</f>
        <v>#REF!</v>
      </c>
      <c r="R153" s="12" t="e">
        <f>#REF!-J153</f>
        <v>#REF!</v>
      </c>
      <c r="S153" s="16" t="e">
        <f t="shared" si="63"/>
        <v>#REF!</v>
      </c>
      <c r="T153" s="11">
        <f t="shared" si="56"/>
        <v>0</v>
      </c>
      <c r="U153" s="12">
        <f t="shared" si="57"/>
        <v>0</v>
      </c>
      <c r="V153" s="12">
        <f t="shared" si="61"/>
        <v>0</v>
      </c>
      <c r="W153" s="34">
        <f t="shared" si="62"/>
        <v>0</v>
      </c>
      <c r="X153" s="16">
        <f t="shared" si="58"/>
        <v>0</v>
      </c>
      <c r="Y153" s="131"/>
      <c r="Z153" s="137"/>
      <c r="AA153" s="137"/>
      <c r="AB153" s="137"/>
      <c r="AC153" s="137"/>
      <c r="AD153" s="137"/>
      <c r="AE153" s="137"/>
      <c r="AF153" s="137"/>
      <c r="AG153" s="131"/>
    </row>
    <row r="154" spans="1:33">
      <c r="A154" s="61" t="s">
        <v>275</v>
      </c>
      <c r="B154" s="61"/>
      <c r="C154" s="62">
        <v>67702</v>
      </c>
      <c r="D154" s="62" t="s">
        <v>277</v>
      </c>
      <c r="E154" s="62"/>
      <c r="F154" s="62"/>
      <c r="G154" s="62"/>
      <c r="H154" s="63">
        <v>0</v>
      </c>
      <c r="I154" s="64">
        <v>0</v>
      </c>
      <c r="J154" s="64">
        <v>23000</v>
      </c>
      <c r="K154" s="114">
        <f t="shared" si="59"/>
        <v>23000</v>
      </c>
      <c r="L154" s="11">
        <v>0</v>
      </c>
      <c r="M154" s="12">
        <v>0</v>
      </c>
      <c r="N154" s="12">
        <v>23000</v>
      </c>
      <c r="O154" s="16">
        <f t="shared" si="60"/>
        <v>23000</v>
      </c>
      <c r="P154" s="11" t="e">
        <f>#REF!-H154</f>
        <v>#REF!</v>
      </c>
      <c r="Q154" s="12" t="e">
        <f>#REF!-I154</f>
        <v>#REF!</v>
      </c>
      <c r="R154" s="12" t="e">
        <f>#REF!-J154</f>
        <v>#REF!</v>
      </c>
      <c r="S154" s="16" t="e">
        <f t="shared" si="63"/>
        <v>#REF!</v>
      </c>
      <c r="T154" s="11">
        <f t="shared" ref="T154:T159" si="64">H154-L154</f>
        <v>0</v>
      </c>
      <c r="U154" s="12">
        <f t="shared" ref="U154:U159" si="65">I154-M154</f>
        <v>0</v>
      </c>
      <c r="V154" s="12">
        <f t="shared" si="61"/>
        <v>0</v>
      </c>
      <c r="W154" s="34">
        <f t="shared" si="62"/>
        <v>0</v>
      </c>
      <c r="X154" s="16">
        <f t="shared" ref="X154:X159" si="66">ROUND(W154*premieGM,2)</f>
        <v>0</v>
      </c>
      <c r="Y154" s="131"/>
      <c r="Z154" s="137"/>
      <c r="AA154" s="137"/>
      <c r="AB154" s="137"/>
      <c r="AC154" s="137"/>
      <c r="AD154" s="137"/>
      <c r="AE154" s="137"/>
      <c r="AF154" s="137"/>
      <c r="AG154" s="131"/>
    </row>
    <row r="155" spans="1:33">
      <c r="A155" s="61" t="s">
        <v>275</v>
      </c>
      <c r="B155" s="61"/>
      <c r="C155" s="62" t="s">
        <v>279</v>
      </c>
      <c r="D155" s="62" t="s">
        <v>278</v>
      </c>
      <c r="E155" s="62"/>
      <c r="F155" s="62"/>
      <c r="G155" s="62"/>
      <c r="H155" s="63">
        <v>0</v>
      </c>
      <c r="I155" s="64">
        <v>0</v>
      </c>
      <c r="J155" s="64">
        <v>25000</v>
      </c>
      <c r="K155" s="114">
        <f t="shared" si="59"/>
        <v>25000</v>
      </c>
      <c r="L155" s="11">
        <v>0</v>
      </c>
      <c r="M155" s="12">
        <v>0</v>
      </c>
      <c r="N155" s="12">
        <v>25000</v>
      </c>
      <c r="O155" s="16">
        <f t="shared" si="60"/>
        <v>25000</v>
      </c>
      <c r="P155" s="11" t="e">
        <f>#REF!-H155</f>
        <v>#REF!</v>
      </c>
      <c r="Q155" s="12" t="e">
        <f>#REF!-I155</f>
        <v>#REF!</v>
      </c>
      <c r="R155" s="12" t="e">
        <f>#REF!-J155</f>
        <v>#REF!</v>
      </c>
      <c r="S155" s="16" t="e">
        <f t="shared" si="63"/>
        <v>#REF!</v>
      </c>
      <c r="T155" s="11">
        <f t="shared" si="64"/>
        <v>0</v>
      </c>
      <c r="U155" s="12">
        <f t="shared" si="65"/>
        <v>0</v>
      </c>
      <c r="V155" s="12">
        <f t="shared" si="61"/>
        <v>0</v>
      </c>
      <c r="W155" s="34">
        <f t="shared" si="62"/>
        <v>0</v>
      </c>
      <c r="X155" s="16">
        <f t="shared" si="66"/>
        <v>0</v>
      </c>
      <c r="Y155" s="131"/>
      <c r="Z155" s="137"/>
      <c r="AA155" s="137"/>
      <c r="AB155" s="137"/>
      <c r="AC155" s="137"/>
      <c r="AD155" s="137"/>
      <c r="AE155" s="137"/>
      <c r="AF155" s="137"/>
      <c r="AG155" s="131"/>
    </row>
    <row r="156" spans="1:33">
      <c r="A156" s="61" t="s">
        <v>280</v>
      </c>
      <c r="B156" s="61"/>
      <c r="C156" s="62" t="s">
        <v>282</v>
      </c>
      <c r="D156" s="62" t="s">
        <v>283</v>
      </c>
      <c r="E156" s="62"/>
      <c r="F156" s="62"/>
      <c r="G156" s="62"/>
      <c r="H156" s="63">
        <v>0</v>
      </c>
      <c r="I156" s="64">
        <v>0</v>
      </c>
      <c r="J156" s="64">
        <v>59650</v>
      </c>
      <c r="K156" s="114">
        <f t="shared" si="59"/>
        <v>59650</v>
      </c>
      <c r="L156" s="11">
        <v>0</v>
      </c>
      <c r="M156" s="12">
        <v>0</v>
      </c>
      <c r="N156" s="12">
        <v>59650</v>
      </c>
      <c r="O156" s="16">
        <f t="shared" si="60"/>
        <v>59650</v>
      </c>
      <c r="P156" s="11" t="e">
        <f>#REF!-H156</f>
        <v>#REF!</v>
      </c>
      <c r="Q156" s="12" t="e">
        <f>#REF!-I156</f>
        <v>#REF!</v>
      </c>
      <c r="R156" s="12" t="e">
        <f>#REF!-J156</f>
        <v>#REF!</v>
      </c>
      <c r="S156" s="16" t="e">
        <f t="shared" si="63"/>
        <v>#REF!</v>
      </c>
      <c r="T156" s="11">
        <f t="shared" si="64"/>
        <v>0</v>
      </c>
      <c r="U156" s="12">
        <f t="shared" si="65"/>
        <v>0</v>
      </c>
      <c r="V156" s="12">
        <f t="shared" si="61"/>
        <v>0</v>
      </c>
      <c r="W156" s="34">
        <f t="shared" si="62"/>
        <v>0</v>
      </c>
      <c r="X156" s="16">
        <f t="shared" si="66"/>
        <v>0</v>
      </c>
      <c r="Y156" s="131"/>
      <c r="Z156" s="137"/>
      <c r="AA156" s="137"/>
      <c r="AB156" s="137"/>
      <c r="AC156" s="137"/>
      <c r="AD156" s="137"/>
      <c r="AE156" s="137"/>
      <c r="AF156" s="137"/>
      <c r="AG156" s="131"/>
    </row>
    <row r="157" spans="1:33">
      <c r="A157" s="61" t="s">
        <v>281</v>
      </c>
      <c r="B157" s="61"/>
      <c r="C157" s="121">
        <v>717710902784</v>
      </c>
      <c r="D157" s="84" t="s">
        <v>284</v>
      </c>
      <c r="E157" s="84"/>
      <c r="F157" s="84"/>
      <c r="G157" s="84"/>
      <c r="H157" s="63">
        <v>0</v>
      </c>
      <c r="I157" s="64">
        <v>0</v>
      </c>
      <c r="J157" s="64">
        <v>16878</v>
      </c>
      <c r="K157" s="114">
        <f t="shared" si="59"/>
        <v>16878</v>
      </c>
      <c r="L157" s="11">
        <v>0</v>
      </c>
      <c r="M157" s="12">
        <v>0</v>
      </c>
      <c r="N157" s="12">
        <v>16878</v>
      </c>
      <c r="O157" s="16">
        <f t="shared" si="60"/>
        <v>16878</v>
      </c>
      <c r="P157" s="11" t="e">
        <f>#REF!-H157</f>
        <v>#REF!</v>
      </c>
      <c r="Q157" s="12" t="e">
        <f>#REF!-I157</f>
        <v>#REF!</v>
      </c>
      <c r="R157" s="12" t="e">
        <f>#REF!-J157</f>
        <v>#REF!</v>
      </c>
      <c r="S157" s="16" t="e">
        <f t="shared" si="63"/>
        <v>#REF!</v>
      </c>
      <c r="T157" s="11">
        <f t="shared" si="64"/>
        <v>0</v>
      </c>
      <c r="U157" s="12">
        <f t="shared" si="65"/>
        <v>0</v>
      </c>
      <c r="V157" s="12">
        <f t="shared" si="61"/>
        <v>0</v>
      </c>
      <c r="W157" s="34">
        <f t="shared" si="62"/>
        <v>0</v>
      </c>
      <c r="X157" s="16">
        <f t="shared" si="66"/>
        <v>0</v>
      </c>
      <c r="Y157" s="131"/>
      <c r="Z157" s="137"/>
      <c r="AA157" s="137"/>
      <c r="AB157" s="137"/>
      <c r="AC157" s="137"/>
      <c r="AD157" s="137"/>
      <c r="AE157" s="137"/>
      <c r="AF157" s="137"/>
      <c r="AG157" s="131"/>
    </row>
    <row r="158" spans="1:33">
      <c r="A158" s="61" t="s">
        <v>37</v>
      </c>
      <c r="B158" s="61"/>
      <c r="C158" s="62"/>
      <c r="D158" s="62"/>
      <c r="E158" s="62"/>
      <c r="F158" s="62"/>
      <c r="G158" s="62"/>
      <c r="H158" s="63">
        <v>0</v>
      </c>
      <c r="I158" s="64">
        <v>0</v>
      </c>
      <c r="J158" s="64">
        <v>0</v>
      </c>
      <c r="K158" s="114">
        <f t="shared" si="59"/>
        <v>0</v>
      </c>
      <c r="L158" s="11">
        <v>0</v>
      </c>
      <c r="M158" s="12">
        <v>0</v>
      </c>
      <c r="N158" s="12">
        <v>0</v>
      </c>
      <c r="O158" s="16">
        <f t="shared" si="60"/>
        <v>0</v>
      </c>
      <c r="P158" s="11" t="e">
        <f>#REF!-H158</f>
        <v>#REF!</v>
      </c>
      <c r="Q158" s="12" t="e">
        <f>#REF!-I158</f>
        <v>#REF!</v>
      </c>
      <c r="R158" s="12" t="e">
        <f>#REF!-J158</f>
        <v>#REF!</v>
      </c>
      <c r="S158" s="16" t="e">
        <f t="shared" si="63"/>
        <v>#REF!</v>
      </c>
      <c r="T158" s="11">
        <f t="shared" si="64"/>
        <v>0</v>
      </c>
      <c r="U158" s="12">
        <f t="shared" si="65"/>
        <v>0</v>
      </c>
      <c r="V158" s="12">
        <f t="shared" si="61"/>
        <v>0</v>
      </c>
      <c r="W158" s="34">
        <f t="shared" si="62"/>
        <v>0</v>
      </c>
      <c r="X158" s="16">
        <f t="shared" si="66"/>
        <v>0</v>
      </c>
      <c r="Y158" s="131"/>
      <c r="Z158" s="137"/>
      <c r="AA158" s="137"/>
      <c r="AB158" s="137"/>
      <c r="AC158" s="137"/>
      <c r="AD158" s="137"/>
      <c r="AE158" s="137"/>
      <c r="AF158" s="137"/>
      <c r="AG158" s="131"/>
    </row>
    <row r="159" spans="1:33">
      <c r="A159" s="61" t="s">
        <v>37</v>
      </c>
      <c r="B159" s="61"/>
      <c r="C159" s="62"/>
      <c r="D159" s="62"/>
      <c r="E159" s="62"/>
      <c r="F159" s="62"/>
      <c r="G159" s="62"/>
      <c r="H159" s="63">
        <v>0</v>
      </c>
      <c r="I159" s="64">
        <v>0</v>
      </c>
      <c r="J159" s="64">
        <v>0</v>
      </c>
      <c r="K159" s="114">
        <f t="shared" si="59"/>
        <v>0</v>
      </c>
      <c r="L159" s="11">
        <v>0</v>
      </c>
      <c r="M159" s="12">
        <v>0</v>
      </c>
      <c r="N159" s="12">
        <v>0</v>
      </c>
      <c r="O159" s="16">
        <f t="shared" si="60"/>
        <v>0</v>
      </c>
      <c r="P159" s="11" t="e">
        <f>#REF!-H159</f>
        <v>#REF!</v>
      </c>
      <c r="Q159" s="12" t="e">
        <f>#REF!-I159</f>
        <v>#REF!</v>
      </c>
      <c r="R159" s="12" t="e">
        <f>#REF!-J159</f>
        <v>#REF!</v>
      </c>
      <c r="S159" s="16" t="e">
        <f t="shared" si="63"/>
        <v>#REF!</v>
      </c>
      <c r="T159" s="11">
        <f t="shared" si="64"/>
        <v>0</v>
      </c>
      <c r="U159" s="12">
        <f t="shared" si="65"/>
        <v>0</v>
      </c>
      <c r="V159" s="12">
        <f t="shared" si="61"/>
        <v>0</v>
      </c>
      <c r="W159" s="34">
        <f t="shared" si="62"/>
        <v>0</v>
      </c>
      <c r="X159" s="16">
        <f t="shared" si="66"/>
        <v>0</v>
      </c>
      <c r="Y159" s="131"/>
      <c r="Z159" s="137"/>
      <c r="AA159" s="137"/>
      <c r="AB159" s="137"/>
      <c r="AC159" s="137"/>
      <c r="AD159" s="137"/>
      <c r="AE159" s="137"/>
      <c r="AF159" s="137"/>
      <c r="AG159" s="131"/>
    </row>
    <row r="160" spans="1:33">
      <c r="A160" s="61" t="s">
        <v>37</v>
      </c>
      <c r="B160" s="61"/>
      <c r="C160" s="62"/>
      <c r="D160" s="62"/>
      <c r="E160" s="62"/>
      <c r="F160" s="62"/>
      <c r="G160" s="62"/>
      <c r="H160" s="63">
        <v>0</v>
      </c>
      <c r="I160" s="64">
        <v>0</v>
      </c>
      <c r="J160" s="64">
        <v>0</v>
      </c>
      <c r="K160" s="114">
        <f t="shared" si="59"/>
        <v>0</v>
      </c>
      <c r="L160" s="11">
        <v>0</v>
      </c>
      <c r="M160" s="12">
        <v>0</v>
      </c>
      <c r="N160" s="12">
        <v>0</v>
      </c>
      <c r="O160" s="16">
        <f t="shared" si="60"/>
        <v>0</v>
      </c>
      <c r="P160" s="11" t="e">
        <f>#REF!-H160</f>
        <v>#REF!</v>
      </c>
      <c r="Q160" s="12" t="e">
        <f>#REF!-I160</f>
        <v>#REF!</v>
      </c>
      <c r="R160" s="12" t="e">
        <f>#REF!-J160</f>
        <v>#REF!</v>
      </c>
      <c r="S160" s="16" t="e">
        <f t="shared" si="63"/>
        <v>#REF!</v>
      </c>
      <c r="T160" s="11">
        <f t="shared" si="56"/>
        <v>0</v>
      </c>
      <c r="U160" s="12">
        <f t="shared" si="57"/>
        <v>0</v>
      </c>
      <c r="V160" s="12">
        <f t="shared" si="61"/>
        <v>0</v>
      </c>
      <c r="W160" s="34">
        <f t="shared" si="62"/>
        <v>0</v>
      </c>
      <c r="X160" s="16">
        <f t="shared" si="58"/>
        <v>0</v>
      </c>
      <c r="Y160" s="131"/>
      <c r="Z160" s="137"/>
      <c r="AA160" s="137"/>
      <c r="AB160" s="137"/>
      <c r="AC160" s="137"/>
      <c r="AD160" s="137"/>
      <c r="AE160" s="137"/>
      <c r="AF160" s="137"/>
      <c r="AG160" s="131"/>
    </row>
    <row r="161" spans="1:33">
      <c r="A161" s="61" t="s">
        <v>37</v>
      </c>
      <c r="B161" s="61"/>
      <c r="C161" s="62"/>
      <c r="D161" s="62"/>
      <c r="E161" s="62"/>
      <c r="F161" s="62"/>
      <c r="G161" s="62"/>
      <c r="H161" s="63">
        <v>0</v>
      </c>
      <c r="I161" s="64">
        <v>0</v>
      </c>
      <c r="J161" s="64">
        <v>0</v>
      </c>
      <c r="K161" s="114">
        <f t="shared" si="59"/>
        <v>0</v>
      </c>
      <c r="L161" s="11">
        <v>0</v>
      </c>
      <c r="M161" s="12">
        <v>0</v>
      </c>
      <c r="N161" s="12">
        <v>0</v>
      </c>
      <c r="O161" s="16">
        <f t="shared" si="60"/>
        <v>0</v>
      </c>
      <c r="P161" s="11" t="e">
        <f>#REF!-H161</f>
        <v>#REF!</v>
      </c>
      <c r="Q161" s="12" t="e">
        <f>#REF!-I161</f>
        <v>#REF!</v>
      </c>
      <c r="R161" s="12" t="e">
        <f>#REF!-J161</f>
        <v>#REF!</v>
      </c>
      <c r="S161" s="16" t="e">
        <f t="shared" si="63"/>
        <v>#REF!</v>
      </c>
      <c r="T161" s="11">
        <f t="shared" si="56"/>
        <v>0</v>
      </c>
      <c r="U161" s="12">
        <f t="shared" si="57"/>
        <v>0</v>
      </c>
      <c r="V161" s="12">
        <f t="shared" si="61"/>
        <v>0</v>
      </c>
      <c r="W161" s="34">
        <f t="shared" si="62"/>
        <v>0</v>
      </c>
      <c r="X161" s="16">
        <f t="shared" si="58"/>
        <v>0</v>
      </c>
      <c r="Y161" s="131"/>
      <c r="Z161" s="137"/>
      <c r="AA161" s="137"/>
      <c r="AB161" s="137"/>
      <c r="AC161" s="137"/>
      <c r="AD161" s="137"/>
      <c r="AE161" s="137"/>
      <c r="AF161" s="137"/>
      <c r="AG161" s="131"/>
    </row>
    <row r="162" spans="1:33">
      <c r="A162" s="61" t="s">
        <v>37</v>
      </c>
      <c r="B162" s="61"/>
      <c r="C162" s="62"/>
      <c r="D162" s="62"/>
      <c r="E162" s="62"/>
      <c r="F162" s="62"/>
      <c r="G162" s="62"/>
      <c r="H162" s="63">
        <v>0</v>
      </c>
      <c r="I162" s="64">
        <v>0</v>
      </c>
      <c r="J162" s="64">
        <v>0</v>
      </c>
      <c r="K162" s="114">
        <f t="shared" si="59"/>
        <v>0</v>
      </c>
      <c r="L162" s="11">
        <v>0</v>
      </c>
      <c r="M162" s="12">
        <v>0</v>
      </c>
      <c r="N162" s="12">
        <v>0</v>
      </c>
      <c r="O162" s="16">
        <f t="shared" si="60"/>
        <v>0</v>
      </c>
      <c r="P162" s="11" t="e">
        <f>#REF!-H162</f>
        <v>#REF!</v>
      </c>
      <c r="Q162" s="12" t="e">
        <f>#REF!-I162</f>
        <v>#REF!</v>
      </c>
      <c r="R162" s="12" t="e">
        <f>#REF!-J162</f>
        <v>#REF!</v>
      </c>
      <c r="S162" s="16" t="e">
        <f t="shared" si="63"/>
        <v>#REF!</v>
      </c>
      <c r="T162" s="11">
        <f t="shared" si="56"/>
        <v>0</v>
      </c>
      <c r="U162" s="12">
        <f t="shared" si="57"/>
        <v>0</v>
      </c>
      <c r="V162" s="12">
        <f t="shared" si="61"/>
        <v>0</v>
      </c>
      <c r="W162" s="34">
        <f t="shared" si="62"/>
        <v>0</v>
      </c>
      <c r="X162" s="16">
        <f t="shared" si="58"/>
        <v>0</v>
      </c>
      <c r="Y162" s="131"/>
      <c r="Z162" s="137"/>
      <c r="AA162" s="137"/>
      <c r="AB162" s="137"/>
      <c r="AC162" s="137"/>
      <c r="AD162" s="137"/>
      <c r="AE162" s="137"/>
      <c r="AF162" s="137"/>
      <c r="AG162" s="131"/>
    </row>
    <row r="163" spans="1:33">
      <c r="A163" s="61" t="s">
        <v>37</v>
      </c>
      <c r="B163" s="61"/>
      <c r="C163" s="62"/>
      <c r="D163" s="62"/>
      <c r="E163" s="62"/>
      <c r="F163" s="62"/>
      <c r="G163" s="62"/>
      <c r="H163" s="63">
        <v>0</v>
      </c>
      <c r="I163" s="64">
        <v>0</v>
      </c>
      <c r="J163" s="64">
        <v>0</v>
      </c>
      <c r="K163" s="114">
        <f t="shared" si="59"/>
        <v>0</v>
      </c>
      <c r="L163" s="11">
        <v>0</v>
      </c>
      <c r="M163" s="12">
        <v>0</v>
      </c>
      <c r="N163" s="12">
        <v>0</v>
      </c>
      <c r="O163" s="16">
        <f t="shared" si="60"/>
        <v>0</v>
      </c>
      <c r="P163" s="11" t="e">
        <f>#REF!-H163</f>
        <v>#REF!</v>
      </c>
      <c r="Q163" s="12" t="e">
        <f>#REF!-I163</f>
        <v>#REF!</v>
      </c>
      <c r="R163" s="12" t="e">
        <f>#REF!-J163</f>
        <v>#REF!</v>
      </c>
      <c r="S163" s="16" t="e">
        <f t="shared" si="63"/>
        <v>#REF!</v>
      </c>
      <c r="T163" s="11">
        <f t="shared" ref="T163:U167" si="67">H163-L163</f>
        <v>0</v>
      </c>
      <c r="U163" s="12">
        <f t="shared" si="67"/>
        <v>0</v>
      </c>
      <c r="V163" s="12">
        <f t="shared" si="61"/>
        <v>0</v>
      </c>
      <c r="W163" s="34">
        <f t="shared" si="62"/>
        <v>0</v>
      </c>
      <c r="X163" s="16">
        <f>ROUND(W163*premieGM,2)</f>
        <v>0</v>
      </c>
      <c r="Y163" s="131"/>
      <c r="Z163" s="137"/>
      <c r="AA163" s="137"/>
      <c r="AB163" s="137"/>
      <c r="AC163" s="137"/>
      <c r="AD163" s="137"/>
      <c r="AE163" s="137"/>
      <c r="AF163" s="137"/>
      <c r="AG163" s="131"/>
    </row>
    <row r="164" spans="1:33">
      <c r="A164" s="61" t="s">
        <v>37</v>
      </c>
      <c r="B164" s="61"/>
      <c r="C164" s="62"/>
      <c r="D164" s="62"/>
      <c r="E164" s="62"/>
      <c r="F164" s="62"/>
      <c r="G164" s="62"/>
      <c r="H164" s="63">
        <v>0</v>
      </c>
      <c r="I164" s="64">
        <v>0</v>
      </c>
      <c r="J164" s="64">
        <v>0</v>
      </c>
      <c r="K164" s="114">
        <f>SUM(H164:J164)</f>
        <v>0</v>
      </c>
      <c r="L164" s="11">
        <v>0</v>
      </c>
      <c r="M164" s="12">
        <v>0</v>
      </c>
      <c r="N164" s="12">
        <v>0</v>
      </c>
      <c r="O164" s="16">
        <f>SUM(L164:N164)</f>
        <v>0</v>
      </c>
      <c r="P164" s="11" t="e">
        <f>#REF!-H164</f>
        <v>#REF!</v>
      </c>
      <c r="Q164" s="12" t="e">
        <f>#REF!-I164</f>
        <v>#REF!</v>
      </c>
      <c r="R164" s="12" t="e">
        <f>#REF!-J164</f>
        <v>#REF!</v>
      </c>
      <c r="S164" s="16" t="e">
        <f>SUM(P164:R164)</f>
        <v>#REF!</v>
      </c>
      <c r="T164" s="11">
        <f t="shared" si="67"/>
        <v>0</v>
      </c>
      <c r="U164" s="12">
        <f t="shared" si="67"/>
        <v>0</v>
      </c>
      <c r="V164" s="12">
        <f>J164-N164</f>
        <v>0</v>
      </c>
      <c r="W164" s="34">
        <f>SUM(T164:V164)</f>
        <v>0</v>
      </c>
      <c r="X164" s="16">
        <f>ROUND(W164*premieGM,2)</f>
        <v>0</v>
      </c>
      <c r="Y164" s="131"/>
      <c r="Z164" s="137"/>
      <c r="AA164" s="137"/>
      <c r="AB164" s="137"/>
      <c r="AC164" s="137"/>
      <c r="AD164" s="137"/>
      <c r="AE164" s="137"/>
      <c r="AF164" s="137"/>
      <c r="AG164" s="131"/>
    </row>
    <row r="165" spans="1:33">
      <c r="A165" s="61" t="s">
        <v>37</v>
      </c>
      <c r="B165" s="61"/>
      <c r="C165" s="62"/>
      <c r="D165" s="62"/>
      <c r="E165" s="62"/>
      <c r="F165" s="62"/>
      <c r="G165" s="62"/>
      <c r="H165" s="63">
        <v>0</v>
      </c>
      <c r="I165" s="64">
        <v>0</v>
      </c>
      <c r="J165" s="64">
        <v>0</v>
      </c>
      <c r="K165" s="114">
        <f>SUM(H165:J165)</f>
        <v>0</v>
      </c>
      <c r="L165" s="11">
        <v>0</v>
      </c>
      <c r="M165" s="12">
        <v>0</v>
      </c>
      <c r="N165" s="12">
        <v>0</v>
      </c>
      <c r="O165" s="16">
        <f>SUM(L165:N165)</f>
        <v>0</v>
      </c>
      <c r="P165" s="11" t="e">
        <f>#REF!-H165</f>
        <v>#REF!</v>
      </c>
      <c r="Q165" s="12" t="e">
        <f>#REF!-I165</f>
        <v>#REF!</v>
      </c>
      <c r="R165" s="12" t="e">
        <f>#REF!-J165</f>
        <v>#REF!</v>
      </c>
      <c r="S165" s="16" t="e">
        <f>SUM(P165:R165)</f>
        <v>#REF!</v>
      </c>
      <c r="T165" s="11">
        <f t="shared" si="67"/>
        <v>0</v>
      </c>
      <c r="U165" s="12">
        <f t="shared" si="67"/>
        <v>0</v>
      </c>
      <c r="V165" s="12">
        <f>J165-N165</f>
        <v>0</v>
      </c>
      <c r="W165" s="34">
        <f>SUM(T165:V165)</f>
        <v>0</v>
      </c>
      <c r="X165" s="16">
        <f>ROUND(W165*premieGM,2)</f>
        <v>0</v>
      </c>
      <c r="Y165" s="131"/>
      <c r="Z165" s="137"/>
      <c r="AA165" s="137"/>
      <c r="AB165" s="137"/>
      <c r="AC165" s="137"/>
      <c r="AD165" s="137"/>
      <c r="AE165" s="137"/>
      <c r="AF165" s="137"/>
      <c r="AG165" s="131"/>
    </row>
    <row r="166" spans="1:33">
      <c r="A166" s="61" t="s">
        <v>37</v>
      </c>
      <c r="B166" s="61"/>
      <c r="C166" s="62"/>
      <c r="D166" s="62"/>
      <c r="E166" s="62"/>
      <c r="F166" s="62"/>
      <c r="G166" s="62"/>
      <c r="H166" s="63">
        <v>0</v>
      </c>
      <c r="I166" s="64">
        <v>0</v>
      </c>
      <c r="J166" s="64">
        <v>0</v>
      </c>
      <c r="K166" s="114">
        <f t="shared" si="59"/>
        <v>0</v>
      </c>
      <c r="L166" s="55">
        <v>0</v>
      </c>
      <c r="M166" s="12">
        <v>0</v>
      </c>
      <c r="N166" s="12">
        <v>0</v>
      </c>
      <c r="O166" s="16">
        <f t="shared" si="60"/>
        <v>0</v>
      </c>
      <c r="P166" s="11" t="e">
        <f>#REF!-H166</f>
        <v>#REF!</v>
      </c>
      <c r="Q166" s="12" t="e">
        <f>#REF!-I166</f>
        <v>#REF!</v>
      </c>
      <c r="R166" s="12" t="e">
        <f>#REF!-J166</f>
        <v>#REF!</v>
      </c>
      <c r="S166" s="16" t="e">
        <f t="shared" si="63"/>
        <v>#REF!</v>
      </c>
      <c r="T166" s="11">
        <f t="shared" si="67"/>
        <v>0</v>
      </c>
      <c r="U166" s="12">
        <f t="shared" si="67"/>
        <v>0</v>
      </c>
      <c r="V166" s="12">
        <f t="shared" si="61"/>
        <v>0</v>
      </c>
      <c r="W166" s="34">
        <f t="shared" si="62"/>
        <v>0</v>
      </c>
      <c r="X166" s="16">
        <f>ROUND(W166*premieGM,2)</f>
        <v>0</v>
      </c>
      <c r="Y166" s="131"/>
      <c r="Z166" s="137"/>
      <c r="AA166" s="137"/>
      <c r="AB166" s="137"/>
      <c r="AC166" s="137"/>
      <c r="AD166" s="137"/>
      <c r="AE166" s="137"/>
      <c r="AF166" s="137"/>
      <c r="AG166" s="131"/>
    </row>
    <row r="167" spans="1:33">
      <c r="A167" s="61" t="s">
        <v>37</v>
      </c>
      <c r="B167" s="61"/>
      <c r="C167" s="62"/>
      <c r="D167" s="62"/>
      <c r="E167" s="62"/>
      <c r="F167" s="62"/>
      <c r="G167" s="62"/>
      <c r="H167" s="63">
        <v>0</v>
      </c>
      <c r="I167" s="64">
        <v>0</v>
      </c>
      <c r="J167" s="64">
        <v>0</v>
      </c>
      <c r="K167" s="114">
        <f t="shared" si="59"/>
        <v>0</v>
      </c>
      <c r="L167" s="55">
        <v>0</v>
      </c>
      <c r="M167" s="12">
        <v>0</v>
      </c>
      <c r="N167" s="12">
        <v>0</v>
      </c>
      <c r="O167" s="16">
        <f t="shared" si="60"/>
        <v>0</v>
      </c>
      <c r="P167" s="11" t="e">
        <f>#REF!-H167</f>
        <v>#REF!</v>
      </c>
      <c r="Q167" s="12" t="e">
        <f>#REF!-I167</f>
        <v>#REF!</v>
      </c>
      <c r="R167" s="12" t="e">
        <f>#REF!-J167</f>
        <v>#REF!</v>
      </c>
      <c r="S167" s="16" t="e">
        <f t="shared" si="63"/>
        <v>#REF!</v>
      </c>
      <c r="T167" s="11">
        <f t="shared" si="67"/>
        <v>0</v>
      </c>
      <c r="U167" s="12">
        <f t="shared" si="67"/>
        <v>0</v>
      </c>
      <c r="V167" s="12">
        <f t="shared" si="61"/>
        <v>0</v>
      </c>
      <c r="W167" s="34">
        <f t="shared" si="62"/>
        <v>0</v>
      </c>
      <c r="X167" s="16">
        <f>ROUND(W167*premieGM,2)</f>
        <v>0</v>
      </c>
      <c r="Y167" s="131"/>
      <c r="Z167" s="137"/>
      <c r="AA167" s="137"/>
      <c r="AB167" s="137"/>
      <c r="AC167" s="137"/>
      <c r="AD167" s="137"/>
      <c r="AE167" s="137"/>
      <c r="AF167" s="137"/>
      <c r="AG167" s="131"/>
    </row>
    <row r="168" spans="1:33">
      <c r="A168" s="61"/>
      <c r="B168" s="61"/>
      <c r="C168" s="62"/>
      <c r="D168" s="62"/>
      <c r="E168" s="62"/>
      <c r="F168" s="62"/>
      <c r="G168" s="62"/>
      <c r="H168" s="63"/>
      <c r="I168" s="65"/>
      <c r="J168" s="65"/>
      <c r="K168" s="114"/>
      <c r="L168" s="55"/>
      <c r="M168" s="55"/>
      <c r="N168" s="55"/>
      <c r="O168" s="106"/>
      <c r="P168" s="11"/>
      <c r="Q168" s="55"/>
      <c r="R168" s="55"/>
      <c r="S168" s="106"/>
      <c r="T168" s="11"/>
      <c r="U168" s="55"/>
      <c r="V168" s="55"/>
      <c r="W168" s="108"/>
      <c r="X168" s="106"/>
      <c r="Y168" s="131"/>
      <c r="Z168" s="137"/>
      <c r="AA168" s="137"/>
      <c r="AB168" s="137"/>
      <c r="AC168" s="137"/>
      <c r="AD168" s="137"/>
      <c r="AE168" s="137"/>
      <c r="AF168" s="137"/>
      <c r="AG168" s="131"/>
    </row>
    <row r="169" spans="1:33" ht="13.8" thickBot="1">
      <c r="A169" s="13" t="s">
        <v>260</v>
      </c>
      <c r="B169" s="14"/>
      <c r="C169" s="15"/>
      <c r="D169" s="15"/>
      <c r="E169" s="15"/>
      <c r="F169" s="15"/>
      <c r="G169" s="15"/>
      <c r="H169" s="113">
        <f t="shared" ref="H169:X169" si="68">SUM(H147:H167)</f>
        <v>0</v>
      </c>
      <c r="I169" s="113">
        <f t="shared" si="68"/>
        <v>0</v>
      </c>
      <c r="J169" s="113">
        <f t="shared" si="68"/>
        <v>189160</v>
      </c>
      <c r="K169" s="113">
        <f t="shared" si="68"/>
        <v>189160</v>
      </c>
      <c r="L169" s="144">
        <f t="shared" si="68"/>
        <v>0</v>
      </c>
      <c r="M169" s="44">
        <f t="shared" si="68"/>
        <v>0</v>
      </c>
      <c r="N169" s="44">
        <f t="shared" si="68"/>
        <v>189160</v>
      </c>
      <c r="O169" s="44">
        <f t="shared" si="68"/>
        <v>189160</v>
      </c>
      <c r="P169" s="44" t="e">
        <f t="shared" si="68"/>
        <v>#REF!</v>
      </c>
      <c r="Q169" s="44" t="e">
        <f t="shared" si="68"/>
        <v>#REF!</v>
      </c>
      <c r="R169" s="44" t="e">
        <f t="shared" si="68"/>
        <v>#REF!</v>
      </c>
      <c r="S169" s="44" t="e">
        <f t="shared" si="68"/>
        <v>#REF!</v>
      </c>
      <c r="T169" s="44">
        <f t="shared" si="68"/>
        <v>0</v>
      </c>
      <c r="U169" s="44">
        <f t="shared" si="68"/>
        <v>0</v>
      </c>
      <c r="V169" s="44">
        <f t="shared" si="68"/>
        <v>0</v>
      </c>
      <c r="W169" s="44">
        <f t="shared" si="68"/>
        <v>0</v>
      </c>
      <c r="X169" s="44">
        <f t="shared" si="68"/>
        <v>0</v>
      </c>
      <c r="Y169" s="131"/>
      <c r="Z169" s="137"/>
      <c r="AA169" s="137"/>
      <c r="AB169" s="137"/>
      <c r="AC169" s="137"/>
      <c r="AD169" s="137"/>
      <c r="AE169" s="137"/>
      <c r="AF169" s="137"/>
      <c r="AG169" s="131"/>
    </row>
    <row r="170" spans="1:33" ht="13.8" thickTop="1">
      <c r="A170" s="9"/>
      <c r="B170" s="9"/>
      <c r="C170" s="10"/>
      <c r="D170" s="10"/>
      <c r="E170" s="10"/>
      <c r="F170" s="10"/>
      <c r="G170" s="10"/>
      <c r="H170" s="11"/>
      <c r="I170" s="12"/>
      <c r="J170" s="12"/>
      <c r="K170" s="114"/>
      <c r="L170" s="11"/>
      <c r="M170" s="12"/>
      <c r="N170" s="12"/>
      <c r="O170" s="16"/>
      <c r="P170" s="11"/>
      <c r="Q170" s="12"/>
      <c r="R170" s="12"/>
      <c r="S170" s="16"/>
      <c r="T170" s="11"/>
      <c r="U170" s="12"/>
      <c r="V170" s="12"/>
      <c r="W170" s="34"/>
      <c r="X170" s="16"/>
      <c r="Y170" s="131"/>
      <c r="Z170" s="137"/>
      <c r="AA170" s="137"/>
      <c r="AB170" s="137"/>
      <c r="AC170" s="137"/>
      <c r="AD170" s="137"/>
      <c r="AE170" s="137"/>
      <c r="AF170" s="137"/>
      <c r="AG170" s="131"/>
    </row>
    <row r="171" spans="1:33" ht="13.8" thickBot="1">
      <c r="A171" s="13" t="s">
        <v>40</v>
      </c>
      <c r="B171" s="14"/>
      <c r="C171" s="15"/>
      <c r="D171" s="15"/>
      <c r="E171" s="50"/>
      <c r="F171" s="50"/>
      <c r="G171" s="50"/>
      <c r="H171" s="35">
        <f t="shared" ref="H171:X171" si="69">H89+H127+H144+H169</f>
        <v>258238000</v>
      </c>
      <c r="I171" s="35">
        <f t="shared" si="69"/>
        <v>28797000</v>
      </c>
      <c r="J171" s="35">
        <f t="shared" si="69"/>
        <v>189160</v>
      </c>
      <c r="K171" s="140">
        <f t="shared" si="69"/>
        <v>287224160</v>
      </c>
      <c r="L171" s="141">
        <f t="shared" si="69"/>
        <v>257751000</v>
      </c>
      <c r="M171" s="141">
        <f t="shared" si="69"/>
        <v>28072000</v>
      </c>
      <c r="N171" s="141">
        <f t="shared" si="69"/>
        <v>189160</v>
      </c>
      <c r="O171" s="141">
        <f t="shared" si="69"/>
        <v>286012160</v>
      </c>
      <c r="P171" s="141" t="e">
        <f t="shared" si="69"/>
        <v>#REF!</v>
      </c>
      <c r="Q171" s="141" t="e">
        <f t="shared" si="69"/>
        <v>#REF!</v>
      </c>
      <c r="R171" s="141" t="e">
        <f t="shared" si="69"/>
        <v>#REF!</v>
      </c>
      <c r="S171" s="141" t="e">
        <f t="shared" si="69"/>
        <v>#REF!</v>
      </c>
      <c r="T171" s="141">
        <f t="shared" si="69"/>
        <v>487000</v>
      </c>
      <c r="U171" s="141">
        <f t="shared" si="69"/>
        <v>725000</v>
      </c>
      <c r="V171" s="141">
        <f t="shared" si="69"/>
        <v>0</v>
      </c>
      <c r="W171" s="141">
        <f t="shared" si="69"/>
        <v>1212000</v>
      </c>
      <c r="X171" s="141">
        <f t="shared" si="69"/>
        <v>726412.2</v>
      </c>
      <c r="Y171" s="142"/>
      <c r="Z171" s="143"/>
      <c r="AA171" s="143"/>
      <c r="AB171" s="143"/>
      <c r="AC171" s="143"/>
      <c r="AD171" s="143"/>
      <c r="AE171" s="143"/>
      <c r="AF171" s="143"/>
      <c r="AG171" s="142"/>
    </row>
    <row r="172" spans="1:33" ht="13.8" thickTop="1"/>
  </sheetData>
  <autoFilter ref="A5:HU173" xr:uid="{00000000-0001-0000-0200-000000000000}"/>
  <mergeCells count="5">
    <mergeCell ref="Y4:AG4"/>
    <mergeCell ref="T4:X4"/>
    <mergeCell ref="H4:K4"/>
    <mergeCell ref="L4:O4"/>
    <mergeCell ref="P4:S4"/>
  </mergeCells>
  <phoneticPr fontId="0" type="noConversion"/>
  <printOptions horizontalCentered="1" gridLines="1"/>
  <pageMargins left="0.19685039370078741" right="0.19685039370078741" top="0.98425196850393704" bottom="0.98425196850393704" header="0.51181102362204722" footer="0.51181102362204722"/>
  <pageSetup paperSize="9" scale="69" orientation="landscape" r:id="rId1"/>
  <headerFooter alignWithMargins="0">
    <oddFooter>&amp;L&amp;F&amp;C&amp;D &amp;T&amp;RPage &amp;P</oddFooter>
  </headerFooter>
  <rowBreaks count="1" manualBreakCount="1">
    <brk id="90" max="1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2362D23840384AA44F195D95F9E0FB" ma:contentTypeVersion="11" ma:contentTypeDescription="Een nieuw document maken." ma:contentTypeScope="" ma:versionID="ca8520c24e78db00729079aecb4fdfc8">
  <xsd:schema xmlns:xsd="http://www.w3.org/2001/XMLSchema" xmlns:xs="http://www.w3.org/2001/XMLSchema" xmlns:p="http://schemas.microsoft.com/office/2006/metadata/properties" xmlns:ns2="38304d66-90c6-4335-b1c9-5b3984399988" xmlns:ns3="41d8d177-be5a-477d-be00-e01547a293a3" targetNamespace="http://schemas.microsoft.com/office/2006/metadata/properties" ma:root="true" ma:fieldsID="7909cf58901756741df84dabf0850b4b" ns2:_="" ns3:_="">
    <xsd:import namespace="38304d66-90c6-4335-b1c9-5b3984399988"/>
    <xsd:import namespace="41d8d177-be5a-477d-be00-e01547a29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4d66-90c6-4335-b1c9-5b3984399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fdf30fe-1347-464b-aacb-c31a0be721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d177-be5a-477d-be00-e01547a293a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941151a-63b3-4332-b62e-f2b7c2e016f0}" ma:internalName="TaxCatchAll" ma:showField="CatchAllData" ma:web="41d8d177-be5a-477d-be00-e01547a29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CC8-E2B5-4285-A756-573C62D5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304d66-90c6-4335-b1c9-5b3984399988"/>
    <ds:schemaRef ds:uri="41d8d177-be5a-477d-be00-e01547a293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A6D468-72F5-4726-AC3A-DAECF68953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11</vt:i4>
      </vt:variant>
    </vt:vector>
  </HeadingPairs>
  <TitlesOfParts>
    <vt:vector size="14" baseType="lpstr">
      <vt:lpstr>General Info</vt:lpstr>
      <vt:lpstr>Polisblad</vt:lpstr>
      <vt:lpstr>Bestand dd 31 december 2026</vt:lpstr>
      <vt:lpstr>'Bestand dd 31 december 2026'!Afdrukbereik</vt:lpstr>
      <vt:lpstr>'Bestand dd 31 december 2026'!Afdruktitels</vt:lpstr>
      <vt:lpstr>afrind</vt:lpstr>
      <vt:lpstr>cad</vt:lpstr>
      <vt:lpstr>ign</vt:lpstr>
      <vt:lpstr>igo</vt:lpstr>
      <vt:lpstr>iin</vt:lpstr>
      <vt:lpstr>iio</vt:lpstr>
      <vt:lpstr>index</vt:lpstr>
      <vt:lpstr>premieGM</vt:lpstr>
      <vt:lpstr>premieOW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Gemeente Dantumadeel</dc:title>
  <dc:subject/>
  <dc:creator>C.J. van Doornewaard</dc:creator>
  <cp:keywords/>
  <dc:description/>
  <cp:lastModifiedBy>Kimberley Kole-Dijkstra</cp:lastModifiedBy>
  <cp:revision/>
  <dcterms:created xsi:type="dcterms:W3CDTF">2000-08-08T13:09:59Z</dcterms:created>
  <dcterms:modified xsi:type="dcterms:W3CDTF">2026-07-15T08:21:09Z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213f7cf8-533b-44c2-977d-56d1df31a213</vt:lpwstr>
  </property>
  <property fmtid="{D5CDD505-2E9C-101B-9397-08002B2CF9AE}" pid="3" name="AonClassification">
    <vt:lpwstr>ADC_class_200</vt:lpwstr>
  </property>
  <property fmtid="{D5CDD505-2E9C-101B-9397-08002B2CF9AE}" pid="4" name="MSIP_Label_875a5b46-6a40-4ffc-90be-3fcbddbfaaf1_ActionId">
    <vt:lpwstr>826a508d-10e3-414b-a0e7-99dc26fab182</vt:lpwstr>
  </property>
  <property fmtid="{D5CDD505-2E9C-101B-9397-08002B2CF9AE}" pid="5" name="MSIP_Label_875a5b46-6a40-4ffc-90be-3fcbddbfaaf1_Name">
    <vt:lpwstr>CONFIDENTIAL \ CONFIDENTIAL</vt:lpwstr>
  </property>
  <property fmtid="{D5CDD505-2E9C-101B-9397-08002B2CF9AE}" pid="6" name="MSIP_Label_875a5b46-6a40-4ffc-90be-3fcbddbfaaf1_SetDate">
    <vt:lpwstr>2025-02-22T14:20:55Z</vt:lpwstr>
  </property>
  <property fmtid="{D5CDD505-2E9C-101B-9397-08002B2CF9AE}" pid="7" name="MSIP_Label_875a5b46-6a40-4ffc-90be-3fcbddbfaaf1_SiteId">
    <vt:lpwstr>94cfddbc-0627-494a-ad7a-29aea3aea832</vt:lpwstr>
  </property>
  <property fmtid="{D5CDD505-2E9C-101B-9397-08002B2CF9AE}" pid="8" name="MSIP_Label_875a5b46-6a40-4ffc-90be-3fcbddbfaaf1_Enabled">
    <vt:lpwstr>True</vt:lpwstr>
  </property>
  <property fmtid="{D5CDD505-2E9C-101B-9397-08002B2CF9AE}" pid="9" name="MSIP_Label_875a5b46-6a40-4ffc-90be-3fcbddbfaaf1_Removed">
    <vt:lpwstr>False</vt:lpwstr>
  </property>
  <property fmtid="{D5CDD505-2E9C-101B-9397-08002B2CF9AE}" pid="10" name="MSIP_Label_875a5b46-6a40-4ffc-90be-3fcbddbfaaf1_Parent">
    <vt:lpwstr>fa45f789-1f0b-4e07-bb5a-5b7474c73833</vt:lpwstr>
  </property>
  <property fmtid="{D5CDD505-2E9C-101B-9397-08002B2CF9AE}" pid="11" name="MSIP_Label_875a5b46-6a40-4ffc-90be-3fcbddbfaaf1_Extended_MSFT_Method">
    <vt:lpwstr>Standard</vt:lpwstr>
  </property>
  <property fmtid="{D5CDD505-2E9C-101B-9397-08002B2CF9AE}" pid="12" name="MSIP_Label_fa45f789-1f0b-4e07-bb5a-5b7474c73833_Enabled">
    <vt:lpwstr>True</vt:lpwstr>
  </property>
  <property fmtid="{D5CDD505-2E9C-101B-9397-08002B2CF9AE}" pid="13" name="MSIP_Label_fa45f789-1f0b-4e07-bb5a-5b7474c73833_SiteId">
    <vt:lpwstr>94cfddbc-0627-494a-ad7a-29aea3aea832</vt:lpwstr>
  </property>
  <property fmtid="{D5CDD505-2E9C-101B-9397-08002B2CF9AE}" pid="14" name="MSIP_Label_fa45f789-1f0b-4e07-bb5a-5b7474c73833_SetDate">
    <vt:lpwstr>2025-02-22T14:20:55Z</vt:lpwstr>
  </property>
  <property fmtid="{D5CDD505-2E9C-101B-9397-08002B2CF9AE}" pid="15" name="MSIP_Label_fa45f789-1f0b-4e07-bb5a-5b7474c73833_Name">
    <vt:lpwstr>CONFIDENTIAL</vt:lpwstr>
  </property>
  <property fmtid="{D5CDD505-2E9C-101B-9397-08002B2CF9AE}" pid="16" name="MSIP_Label_fa45f789-1f0b-4e07-bb5a-5b7474c73833_ActionId">
    <vt:lpwstr>e15ffdf6-d27e-4051-9fbb-137d6b416199</vt:lpwstr>
  </property>
  <property fmtid="{D5CDD505-2E9C-101B-9397-08002B2CF9AE}" pid="17" name="MSIP_Label_fa45f789-1f0b-4e07-bb5a-5b7474c73833_Extended_MSFT_Method">
    <vt:lpwstr>Standard</vt:lpwstr>
  </property>
  <property fmtid="{D5CDD505-2E9C-101B-9397-08002B2CF9AE}" pid="18" name="Sensitivity">
    <vt:lpwstr>CONFIDENTIAL \ CONFIDENTIAL CONFIDENTIAL</vt:lpwstr>
  </property>
</Properties>
</file>