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arneveldnl.sharepoint.com/sites/Inkoop/Gedeelde documenten/GWW/Leveren bomen en heesters 2026-2030/02 Specificatie/01 Aanvraag/02 Definitief/"/>
    </mc:Choice>
  </mc:AlternateContent>
  <xr:revisionPtr revIDLastSave="0" documentId="8_{F4F9515E-C416-491A-8DA3-DAB768B1CF67}" xr6:coauthVersionLast="47" xr6:coauthVersionMax="47" xr10:uidLastSave="{00000000-0000-0000-0000-000000000000}"/>
  <bookViews>
    <workbookView xWindow="28680" yWindow="-2550" windowWidth="29040" windowHeight="16440" xr2:uid="{7E899E54-7C6F-45B1-8EE6-906DA0DE00D2}"/>
  </bookViews>
  <sheets>
    <sheet name="GS__-DM-CO2-__meerjarig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C33" i="1" l="1"/>
  <c r="B47" i="1"/>
  <c r="H23" i="1"/>
  <c r="B20" i="1"/>
  <c r="O19" i="1"/>
  <c r="O20" i="1" s="1"/>
  <c r="L19" i="1"/>
  <c r="J19" i="1"/>
  <c r="H19" i="1"/>
  <c r="F19" i="1"/>
  <c r="D19" i="1"/>
  <c r="N19" i="1" s="1"/>
  <c r="A19" i="1"/>
  <c r="K18" i="1"/>
  <c r="I18" i="1"/>
  <c r="G18" i="1"/>
  <c r="E18" i="1"/>
  <c r="C18" i="1"/>
  <c r="M19" i="1" s="1"/>
  <c r="N17" i="1"/>
  <c r="M17" i="1"/>
  <c r="L17" i="1"/>
  <c r="K17" i="1"/>
  <c r="J17" i="1"/>
  <c r="I17" i="1"/>
  <c r="H17" i="1"/>
  <c r="G17" i="1"/>
  <c r="F17" i="1"/>
  <c r="E17" i="1"/>
  <c r="D17" i="1"/>
  <c r="C17" i="1"/>
  <c r="B17" i="1"/>
  <c r="C16" i="1"/>
  <c r="B14" i="1"/>
  <c r="O13" i="1"/>
  <c r="O14" i="1" s="1"/>
  <c r="L13" i="1"/>
  <c r="J13" i="1"/>
  <c r="H13" i="1"/>
  <c r="F13" i="1"/>
  <c r="D13" i="1"/>
  <c r="N13" i="1" s="1"/>
  <c r="N14" i="1" s="1"/>
  <c r="A13" i="1"/>
  <c r="K12" i="1"/>
  <c r="I12" i="1"/>
  <c r="G12" i="1"/>
  <c r="E12" i="1"/>
  <c r="C12" i="1"/>
  <c r="M13" i="1" s="1"/>
  <c r="N11" i="1"/>
  <c r="M11" i="1"/>
  <c r="L11" i="1"/>
  <c r="K11" i="1"/>
  <c r="J11" i="1"/>
  <c r="I11" i="1"/>
  <c r="H11" i="1"/>
  <c r="G11" i="1"/>
  <c r="F11" i="1"/>
  <c r="E11" i="1"/>
  <c r="D11" i="1"/>
  <c r="C11" i="1"/>
  <c r="B11" i="1"/>
  <c r="C10" i="1"/>
  <c r="F8" i="1"/>
  <c r="B8" i="1"/>
  <c r="O7" i="1"/>
  <c r="O8" i="1" s="1"/>
  <c r="M7" i="1"/>
  <c r="L7" i="1"/>
  <c r="J7" i="1"/>
  <c r="H7" i="1"/>
  <c r="F7" i="1"/>
  <c r="D7" i="1"/>
  <c r="N7" i="1" s="1"/>
  <c r="N8" i="1" s="1"/>
  <c r="F14" i="1" l="1"/>
  <c r="N20" i="1"/>
  <c r="N23" i="1" s="1"/>
  <c r="F20" i="1"/>
  <c r="F47" i="1" l="1"/>
</calcChain>
</file>

<file path=xl/sharedStrings.xml><?xml version="1.0" encoding="utf-8"?>
<sst xmlns="http://schemas.openxmlformats.org/spreadsheetml/2006/main" count="62" uniqueCount="52">
  <si>
    <t>'Inzet duurzaam materieel'</t>
  </si>
  <si>
    <t>Maximaal aantal punten:</t>
  </si>
  <si>
    <t>Soorten brandstof/aandrijving + weging in % en gewogen score</t>
  </si>
  <si>
    <t>1e contractjaar</t>
  </si>
  <si>
    <t>Weging in %</t>
  </si>
  <si>
    <t>Electrisch / H2</t>
  </si>
  <si>
    <t>Gewogen score</t>
  </si>
  <si>
    <t>(Plug in) Hybride* met benzine</t>
  </si>
  <si>
    <t>HVO100  / Bio-CNG</t>
  </si>
  <si>
    <t>&gt;30HVO&lt;100 / BTL</t>
  </si>
  <si>
    <t>Conventio-neel / overig</t>
  </si>
  <si>
    <t>Totaal
duurzaam-
heidsper-
centage</t>
  </si>
  <si>
    <t>Totaal gewogen score</t>
  </si>
  <si>
    <t>TOTAAL</t>
  </si>
  <si>
    <t>Maak keuze</t>
  </si>
  <si>
    <t>H2 = Waterstof</t>
  </si>
  <si>
    <t>HVO = Hydrotreated Vegetable Oil: basisgrondstof afgewerkte plantaardige oliën.</t>
  </si>
  <si>
    <t>BTL = Biomass To Liquid: basisgrondstof biomassa.</t>
  </si>
  <si>
    <t>CNG = Compressed Natural Gas: samengeperst aardgas (methaan)</t>
  </si>
  <si>
    <t>*Hybride: aantoonbaar minimaal 50% van de tijd elektrisch rijden.</t>
  </si>
  <si>
    <t>'CO2-prestatieladder'</t>
  </si>
  <si>
    <t>Gewogen score
'CO2-prestatieladder'</t>
  </si>
  <si>
    <t>Niveau inschrijver op inschrijvingsdatum</t>
  </si>
  <si>
    <t>Geen certificaat</t>
  </si>
  <si>
    <t>Getekend voor akkoord:</t>
  </si>
  <si>
    <t>Naam inschrijver</t>
  </si>
  <si>
    <t>Naam tekenbevoegde</t>
  </si>
  <si>
    <t>Handtekening</t>
  </si>
  <si>
    <t>Datum</t>
  </si>
  <si>
    <t>versie:</t>
  </si>
  <si>
    <t>Alleen blauw gearceerde cellen invullen</t>
  </si>
  <si>
    <t>datum:</t>
  </si>
  <si>
    <t>2e contractjaar</t>
  </si>
  <si>
    <t>3e en volgende contractjaren</t>
  </si>
  <si>
    <t>De fictieve korting voor de CO2 prestatieladder wordt als volgt bepaald:</t>
  </si>
  <si>
    <t>Niveau (N)
          Trede (T)</t>
  </si>
  <si>
    <t>Fictieve korting</t>
  </si>
  <si>
    <t xml:space="preserve">   5
                  2/3</t>
  </si>
  <si>
    <t>N5/T2/T3</t>
  </si>
  <si>
    <t xml:space="preserve">   4
                   -</t>
  </si>
  <si>
    <t>N4</t>
  </si>
  <si>
    <t xml:space="preserve">   3
                  1</t>
  </si>
  <si>
    <t>N3/T1</t>
  </si>
  <si>
    <t xml:space="preserve">   2
                   -</t>
  </si>
  <si>
    <t>N2</t>
  </si>
  <si>
    <t xml:space="preserve">   1
                   -</t>
  </si>
  <si>
    <t>N1</t>
  </si>
  <si>
    <t>Leveren bomen en heesters 2026-2030</t>
  </si>
  <si>
    <t>Voertuig voor transport tussen laadlocatie van kwekerij naar loslocatie bij OG</t>
  </si>
  <si>
    <t>K.3a</t>
  </si>
  <si>
    <t>K.3b</t>
  </si>
  <si>
    <t>1.0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</si>
</sst>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17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b/>
      <sz val="12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0"/>
      <name val="Arial"/>
      <family val="2"/>
    </font>
    <font>
      <i/>
      <sz val="10"/>
      <color theme="1"/>
      <name val="Arial"/>
      <family val="2"/>
    </font>
    <font>
      <b/>
      <sz val="11"/>
      <color theme="1"/>
      <name val="Arial"/>
      <family val="2"/>
    </font>
    <font>
      <sz val="8"/>
      <color theme="1"/>
      <name val="Arial"/>
      <family val="2"/>
    </font>
    <font>
      <b/>
      <i/>
      <sz val="10"/>
      <color theme="1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i/>
      <sz val="8"/>
      <name val="Arial"/>
      <family val="2"/>
    </font>
    <font>
      <sz val="6"/>
      <color theme="0"/>
      <name val="Arial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B4C6E7"/>
        <bgColor rgb="FF000000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9">
    <xf numFmtId="0" fontId="0" fillId="0" borderId="0" xfId="0"/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0" fontId="7" fillId="0" borderId="0" xfId="0" applyFont="1" applyAlignment="1">
      <alignment horizontal="right" vertical="center"/>
    </xf>
    <xf numFmtId="0" fontId="7" fillId="0" borderId="0" xfId="0" quotePrefix="1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right" vertical="center"/>
    </xf>
    <xf numFmtId="1" fontId="2" fillId="0" borderId="1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9" fontId="8" fillId="0" borderId="3" xfId="0" applyNumberFormat="1" applyFont="1" applyBorder="1" applyAlignment="1">
      <alignment horizontal="center" vertical="center" wrapText="1"/>
    </xf>
    <xf numFmtId="9" fontId="0" fillId="0" borderId="1" xfId="1" applyFont="1" applyFill="1" applyBorder="1" applyAlignment="1" applyProtection="1">
      <alignment horizontal="center" vertical="center"/>
    </xf>
    <xf numFmtId="9" fontId="0" fillId="2" borderId="1" xfId="1" applyFont="1" applyFill="1" applyBorder="1" applyAlignment="1" applyProtection="1">
      <alignment horizontal="center" vertical="center"/>
      <protection locked="0"/>
    </xf>
    <xf numFmtId="2" fontId="0" fillId="0" borderId="1" xfId="1" applyNumberFormat="1" applyFont="1" applyFill="1" applyBorder="1" applyAlignment="1" applyProtection="1">
      <alignment horizontal="center" vertical="center"/>
    </xf>
    <xf numFmtId="2" fontId="0" fillId="3" borderId="1" xfId="0" applyNumberForma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4" xfId="0" applyFont="1" applyBorder="1" applyAlignment="1">
      <alignment horizontal="right" vertical="center"/>
    </xf>
    <xf numFmtId="9" fontId="8" fillId="0" borderId="1" xfId="0" applyNumberFormat="1" applyFont="1" applyBorder="1" applyAlignment="1">
      <alignment horizontal="center" vertical="center"/>
    </xf>
    <xf numFmtId="2" fontId="9" fillId="3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right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9" fontId="10" fillId="0" borderId="1" xfId="1" applyFont="1" applyFill="1" applyBorder="1" applyAlignment="1" applyProtection="1">
      <alignment horizontal="center" vertical="center"/>
    </xf>
    <xf numFmtId="0" fontId="7" fillId="0" borderId="13" xfId="0" applyFont="1" applyBorder="1" applyAlignment="1">
      <alignment horizontal="right" vertical="center"/>
    </xf>
    <xf numFmtId="1" fontId="2" fillId="0" borderId="5" xfId="0" applyNumberFormat="1" applyFont="1" applyBorder="1" applyAlignment="1">
      <alignment horizontal="center" vertical="center"/>
    </xf>
    <xf numFmtId="0" fontId="0" fillId="0" borderId="15" xfId="0" applyBorder="1" applyAlignment="1">
      <alignment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horizontal="right" wrapText="1"/>
    </xf>
    <xf numFmtId="0" fontId="14" fillId="0" borderId="0" xfId="0" applyFont="1" applyAlignment="1">
      <alignment horizontal="left" wrapText="1"/>
    </xf>
    <xf numFmtId="0" fontId="14" fillId="0" borderId="0" xfId="0" applyFont="1" applyAlignment="1">
      <alignment horizontal="right" vertical="top"/>
    </xf>
    <xf numFmtId="164" fontId="14" fillId="0" borderId="0" xfId="0" applyNumberFormat="1" applyFont="1" applyAlignment="1">
      <alignment horizontal="left" vertical="top" wrapText="1"/>
    </xf>
    <xf numFmtId="0" fontId="2" fillId="0" borderId="0" xfId="0" applyFont="1" applyAlignment="1">
      <alignment horizontal="center" vertical="center" wrapText="1"/>
    </xf>
    <xf numFmtId="0" fontId="10" fillId="0" borderId="30" xfId="0" applyFont="1" applyBorder="1" applyAlignment="1">
      <alignment horizontal="left" vertical="center" wrapText="1"/>
    </xf>
    <xf numFmtId="0" fontId="3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6" fillId="0" borderId="30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right" vertical="center" wrapText="1"/>
    </xf>
    <xf numFmtId="0" fontId="12" fillId="0" borderId="6" xfId="0" applyFont="1" applyBorder="1" applyAlignment="1">
      <alignment horizontal="right" vertical="center" wrapText="1"/>
    </xf>
    <xf numFmtId="0" fontId="12" fillId="4" borderId="1" xfId="0" applyFont="1" applyFill="1" applyBorder="1" applyAlignment="1" applyProtection="1">
      <alignment horizontal="left" vertical="center" wrapText="1"/>
      <protection locked="0"/>
    </xf>
    <xf numFmtId="0" fontId="6" fillId="3" borderId="24" xfId="0" applyFont="1" applyFill="1" applyBorder="1" applyAlignment="1">
      <alignment horizontal="center" vertical="center"/>
    </xf>
    <xf numFmtId="0" fontId="6" fillId="3" borderId="25" xfId="0" applyFont="1" applyFill="1" applyBorder="1" applyAlignment="1">
      <alignment horizontal="center" vertical="center"/>
    </xf>
    <xf numFmtId="0" fontId="6" fillId="3" borderId="28" xfId="0" applyFont="1" applyFill="1" applyBorder="1" applyAlignment="1">
      <alignment horizontal="center" vertical="center"/>
    </xf>
    <xf numFmtId="0" fontId="6" fillId="3" borderId="29" xfId="0" applyFont="1" applyFill="1" applyBorder="1" applyAlignment="1">
      <alignment horizontal="center" vertical="center"/>
    </xf>
    <xf numFmtId="2" fontId="6" fillId="3" borderId="26" xfId="0" applyNumberFormat="1" applyFont="1" applyFill="1" applyBorder="1" applyAlignment="1">
      <alignment horizontal="center" vertical="center" wrapText="1"/>
    </xf>
    <xf numFmtId="2" fontId="6" fillId="3" borderId="27" xfId="0" applyNumberFormat="1" applyFont="1" applyFill="1" applyBorder="1" applyAlignment="1">
      <alignment horizontal="center" vertical="center" wrapText="1"/>
    </xf>
    <xf numFmtId="2" fontId="6" fillId="3" borderId="17" xfId="0" applyNumberFormat="1" applyFont="1" applyFill="1" applyBorder="1" applyAlignment="1">
      <alignment horizontal="center" vertical="center" wrapText="1"/>
    </xf>
    <xf numFmtId="2" fontId="6" fillId="3" borderId="18" xfId="0" applyNumberFormat="1" applyFont="1" applyFill="1" applyBorder="1" applyAlignment="1">
      <alignment horizontal="center" vertical="center" wrapText="1"/>
    </xf>
    <xf numFmtId="0" fontId="12" fillId="4" borderId="0" xfId="0" applyFont="1" applyFill="1" applyAlignment="1">
      <alignment horizontal="center" vertical="center"/>
    </xf>
    <xf numFmtId="0" fontId="7" fillId="0" borderId="19" xfId="0" applyFont="1" applyBorder="1" applyAlignment="1">
      <alignment horizontal="left" vertical="center"/>
    </xf>
    <xf numFmtId="0" fontId="12" fillId="0" borderId="20" xfId="0" applyFont="1" applyBorder="1" applyAlignment="1">
      <alignment horizontal="right" vertical="center" wrapText="1"/>
    </xf>
    <xf numFmtId="0" fontId="12" fillId="0" borderId="21" xfId="0" applyFont="1" applyBorder="1" applyAlignment="1">
      <alignment horizontal="right" vertical="center" wrapText="1"/>
    </xf>
    <xf numFmtId="0" fontId="12" fillId="0" borderId="22" xfId="0" applyFont="1" applyBorder="1" applyAlignment="1">
      <alignment horizontal="right" vertical="center" wrapText="1"/>
    </xf>
    <xf numFmtId="0" fontId="12" fillId="0" borderId="19" xfId="0" applyFont="1" applyBorder="1" applyAlignment="1">
      <alignment horizontal="right" vertical="center" wrapText="1"/>
    </xf>
    <xf numFmtId="0" fontId="12" fillId="0" borderId="23" xfId="0" applyFont="1" applyBorder="1" applyAlignment="1">
      <alignment horizontal="right" vertical="center" wrapText="1"/>
    </xf>
    <xf numFmtId="0" fontId="12" fillId="0" borderId="0" xfId="0" applyFont="1" applyAlignment="1">
      <alignment horizontal="right" vertical="center" wrapText="1"/>
    </xf>
    <xf numFmtId="0" fontId="13" fillId="4" borderId="1" xfId="0" applyFont="1" applyFill="1" applyBorder="1" applyAlignment="1" applyProtection="1">
      <alignment horizontal="left" vertical="center"/>
      <protection locked="0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4" fillId="0" borderId="9" xfId="0" quotePrefix="1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12" xfId="0" applyFont="1" applyBorder="1" applyAlignment="1">
      <alignment horizontal="left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17" xfId="0" applyFont="1" applyFill="1" applyBorder="1" applyAlignment="1" applyProtection="1">
      <alignment horizontal="center" vertical="center" wrapText="1"/>
      <protection locked="0"/>
    </xf>
    <xf numFmtId="2" fontId="9" fillId="3" borderId="1" xfId="0" applyNumberFormat="1" applyFont="1" applyFill="1" applyBorder="1" applyAlignment="1">
      <alignment horizontal="center" vertical="center"/>
    </xf>
    <xf numFmtId="2" fontId="9" fillId="3" borderId="14" xfId="0" applyNumberFormat="1" applyFont="1" applyFill="1" applyBorder="1" applyAlignment="1">
      <alignment horizontal="center" vertical="center"/>
    </xf>
    <xf numFmtId="2" fontId="9" fillId="3" borderId="17" xfId="0" applyNumberFormat="1" applyFont="1" applyFill="1" applyBorder="1" applyAlignment="1">
      <alignment horizontal="center" vertical="center"/>
    </xf>
    <xf numFmtId="2" fontId="9" fillId="3" borderId="18" xfId="0" applyNumberFormat="1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right" vertical="center"/>
    </xf>
    <xf numFmtId="0" fontId="9" fillId="3" borderId="6" xfId="0" applyFont="1" applyFill="1" applyBorder="1" applyAlignment="1">
      <alignment horizontal="right" vertical="center"/>
    </xf>
    <xf numFmtId="0" fontId="9" fillId="3" borderId="7" xfId="0" applyFont="1" applyFill="1" applyBorder="1" applyAlignment="1">
      <alignment horizontal="right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9" fillId="3" borderId="5" xfId="0" applyFont="1" applyFill="1" applyBorder="1" applyAlignment="1">
      <alignment horizontal="right" vertical="center" wrapText="1"/>
    </xf>
    <xf numFmtId="0" fontId="9" fillId="3" borderId="6" xfId="0" applyFont="1" applyFill="1" applyBorder="1" applyAlignment="1">
      <alignment horizontal="right" vertical="center" wrapText="1"/>
    </xf>
    <xf numFmtId="0" fontId="9" fillId="3" borderId="7" xfId="0" applyFont="1" applyFill="1" applyBorder="1" applyAlignment="1">
      <alignment horizontal="right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4" fillId="0" borderId="0" xfId="0" quotePrefix="1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2">
    <cellStyle name="Procent" xfId="1" builtinId="5"/>
    <cellStyle name="Standaard" xfId="0" builtinId="0"/>
  </cellStyles>
  <dxfs count="16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352425</xdr:colOff>
      <xdr:row>46</xdr:row>
      <xdr:rowOff>0</xdr:rowOff>
    </xdr:from>
    <xdr:to>
      <xdr:col>14</xdr:col>
      <xdr:colOff>657225</xdr:colOff>
      <xdr:row>47</xdr:row>
      <xdr:rowOff>161925</xdr:rowOff>
    </xdr:to>
    <xdr:sp macro="" textlink="">
      <xdr:nvSpPr>
        <xdr:cNvPr id="2" name="Rechthoek 1">
          <a:extLst>
            <a:ext uri="{FF2B5EF4-FFF2-40B4-BE49-F238E27FC236}">
              <a16:creationId xmlns:a16="http://schemas.microsoft.com/office/drawing/2014/main" id="{D4A09D10-9CE1-4E36-83E4-F3EBBCA939D7}"/>
            </a:ext>
          </a:extLst>
        </xdr:cNvPr>
        <xdr:cNvSpPr/>
      </xdr:nvSpPr>
      <xdr:spPr>
        <a:xfrm>
          <a:off x="11649075" y="15621000"/>
          <a:ext cx="1152525" cy="323850"/>
        </a:xfrm>
        <a:prstGeom prst="rect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t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nl-NL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150F65-AD6E-4591-A6C6-93487E0955D6}">
  <sheetPr>
    <pageSetUpPr fitToPage="1"/>
  </sheetPr>
  <dimension ref="A1:O60"/>
  <sheetViews>
    <sheetView tabSelected="1" zoomScaleNormal="100" workbookViewId="0">
      <selection activeCell="C7" sqref="C7"/>
    </sheetView>
  </sheetViews>
  <sheetFormatPr defaultColWidth="8.85546875" defaultRowHeight="12.75" x14ac:dyDescent="0.2"/>
  <cols>
    <col min="1" max="1" width="25.7109375" customWidth="1"/>
    <col min="2" max="2" width="12.7109375" customWidth="1"/>
    <col min="3" max="3" width="11" bestFit="1" customWidth="1"/>
    <col min="4" max="4" width="12.7109375" customWidth="1"/>
    <col min="5" max="5" width="12.28515625" bestFit="1" customWidth="1"/>
    <col min="6" max="6" width="12.7109375" customWidth="1"/>
    <col min="7" max="7" width="12" bestFit="1" customWidth="1"/>
    <col min="8" max="8" width="12.7109375" customWidth="1"/>
    <col min="9" max="9" width="9.85546875" bestFit="1" customWidth="1"/>
    <col min="10" max="10" width="12.7109375" customWidth="1"/>
    <col min="11" max="11" width="11.5703125" bestFit="1" customWidth="1"/>
    <col min="12" max="12" width="12.7109375" customWidth="1"/>
    <col min="13" max="13" width="10.7109375" bestFit="1" customWidth="1"/>
    <col min="14" max="14" width="12.7109375" customWidth="1"/>
    <col min="15" max="15" width="12.85546875" bestFit="1" customWidth="1"/>
  </cols>
  <sheetData>
    <row r="1" spans="1:15" ht="15.75" x14ac:dyDescent="0.2">
      <c r="A1" s="1" t="s">
        <v>49</v>
      </c>
      <c r="B1" s="95" t="s">
        <v>0</v>
      </c>
      <c r="C1" s="96"/>
      <c r="D1" s="96"/>
      <c r="E1" s="2"/>
      <c r="F1" s="97" t="s">
        <v>47</v>
      </c>
      <c r="G1" s="97"/>
      <c r="H1" s="97"/>
      <c r="I1" s="97"/>
      <c r="J1" s="97"/>
      <c r="K1" s="97"/>
      <c r="L1" s="97"/>
      <c r="M1" s="97"/>
      <c r="N1" s="2"/>
      <c r="O1" s="3"/>
    </row>
    <row r="2" spans="1:15" x14ac:dyDescent="0.2">
      <c r="A2" s="4"/>
      <c r="B2" s="5"/>
      <c r="C2" s="6"/>
      <c r="D2" s="6"/>
      <c r="E2" s="3"/>
      <c r="F2" s="7"/>
      <c r="G2" s="7"/>
      <c r="H2" s="7"/>
      <c r="I2" s="7"/>
      <c r="J2" s="7"/>
      <c r="K2" s="7"/>
      <c r="L2" s="7"/>
      <c r="M2" s="7"/>
      <c r="N2" s="3"/>
      <c r="O2" s="3"/>
    </row>
    <row r="3" spans="1:15" x14ac:dyDescent="0.2">
      <c r="A3" s="6"/>
      <c r="B3" s="6"/>
      <c r="C3" s="6"/>
      <c r="D3" s="6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spans="1:15" x14ac:dyDescent="0.2">
      <c r="A4" s="8" t="s">
        <v>1</v>
      </c>
      <c r="B4" s="9">
        <v>8</v>
      </c>
      <c r="C4" s="98" t="s">
        <v>2</v>
      </c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  <c r="O4" s="3"/>
    </row>
    <row r="5" spans="1:15" ht="38.25" x14ac:dyDescent="0.2">
      <c r="A5" s="7" t="s">
        <v>3</v>
      </c>
      <c r="B5" s="85" t="s">
        <v>4</v>
      </c>
      <c r="C5" s="10" t="s">
        <v>5</v>
      </c>
      <c r="D5" s="93" t="s">
        <v>6</v>
      </c>
      <c r="E5" s="10" t="s">
        <v>7</v>
      </c>
      <c r="F5" s="93" t="s">
        <v>6</v>
      </c>
      <c r="G5" s="10" t="s">
        <v>8</v>
      </c>
      <c r="H5" s="93" t="s">
        <v>6</v>
      </c>
      <c r="I5" s="10" t="s">
        <v>9</v>
      </c>
      <c r="J5" s="93" t="s">
        <v>6</v>
      </c>
      <c r="K5" s="10" t="s">
        <v>10</v>
      </c>
      <c r="L5" s="93" t="s">
        <v>6</v>
      </c>
      <c r="M5" s="85" t="s">
        <v>11</v>
      </c>
      <c r="N5" s="85" t="s">
        <v>12</v>
      </c>
      <c r="O5" s="3"/>
    </row>
    <row r="6" spans="1:15" x14ac:dyDescent="0.2">
      <c r="A6" s="3"/>
      <c r="B6" s="86"/>
      <c r="C6" s="12">
        <v>1</v>
      </c>
      <c r="D6" s="94"/>
      <c r="E6" s="12">
        <v>0.45</v>
      </c>
      <c r="F6" s="94"/>
      <c r="G6" s="12">
        <v>0.7</v>
      </c>
      <c r="H6" s="94"/>
      <c r="I6" s="12">
        <v>0.25</v>
      </c>
      <c r="J6" s="94"/>
      <c r="K6" s="12">
        <v>0</v>
      </c>
      <c r="L6" s="94"/>
      <c r="M6" s="86"/>
      <c r="N6" s="86"/>
      <c r="O6" s="3"/>
    </row>
    <row r="7" spans="1:15" ht="51" x14ac:dyDescent="0.2">
      <c r="A7" s="22" t="s">
        <v>48</v>
      </c>
      <c r="B7" s="13">
        <v>1</v>
      </c>
      <c r="C7" s="14">
        <v>0</v>
      </c>
      <c r="D7" s="15">
        <f t="shared" ref="D7" si="0">$B$4*$C$6*$B7*$C7</f>
        <v>0</v>
      </c>
      <c r="E7" s="14">
        <v>0</v>
      </c>
      <c r="F7" s="15">
        <f t="shared" ref="F7" si="1">$B$4*$E$6*$B7*$E7</f>
        <v>0</v>
      </c>
      <c r="G7" s="14">
        <v>0</v>
      </c>
      <c r="H7" s="15">
        <f>$B$4*$G$6*$B7*$G7</f>
        <v>0</v>
      </c>
      <c r="I7" s="14">
        <v>0</v>
      </c>
      <c r="J7" s="15">
        <f>$B$4*$I$6*$B7*$I7</f>
        <v>0</v>
      </c>
      <c r="K7" s="14">
        <v>0</v>
      </c>
      <c r="L7" s="15">
        <f>$B$4*$K$6*$B7*$K7</f>
        <v>0</v>
      </c>
      <c r="M7" s="13">
        <f>IF(B7=0%,"n.v.t.",(C7*C$6)+(E7*E$6)+(G7*G$6)+(I7*I$6)+(K7*K$6))</f>
        <v>0</v>
      </c>
      <c r="N7" s="16" t="str">
        <f t="shared" ref="N7" si="2">IF(O7="geen 100%","geen 100%",SUM(D7+F7+H7+J7+L7))</f>
        <v>geen 100%</v>
      </c>
      <c r="O7" s="17" t="str">
        <f>IF(B7=0%,"n.v.t.",IF(SUM(C7+E7+G7+I7+K7)&lt;&gt;100%,"geen 100%","100% ingevuld"))</f>
        <v>geen 100%</v>
      </c>
    </row>
    <row r="8" spans="1:15" ht="15" x14ac:dyDescent="0.2">
      <c r="A8" s="18" t="s">
        <v>13</v>
      </c>
      <c r="B8" s="19">
        <f>SUM(B7:B7)</f>
        <v>1</v>
      </c>
      <c r="C8" s="3"/>
      <c r="D8" s="3"/>
      <c r="E8" s="3"/>
      <c r="F8" s="82" t="str">
        <f xml:space="preserve"> CONCATENATE("Totaal gewogen score ",$B$1," ",A5)</f>
        <v>Totaal gewogen score 'Inzet duurzaam materieel' 1e contractjaar</v>
      </c>
      <c r="G8" s="83"/>
      <c r="H8" s="83"/>
      <c r="I8" s="83"/>
      <c r="J8" s="83"/>
      <c r="K8" s="83"/>
      <c r="L8" s="83"/>
      <c r="M8" s="84"/>
      <c r="N8" s="20" t="str">
        <f>IF(B8=0,0,IF(O8="geen 100%","geen 100%",ROUND(SUM(N7:N7),2)))</f>
        <v>geen 100%</v>
      </c>
      <c r="O8" s="17" t="str">
        <f>IF(B8=0,"n.v.t.",IF(OR(SUM(B7:B7)=0,O7="geen 100%",),"geen 100%","100% ingevuld"))</f>
        <v>geen 100%</v>
      </c>
    </row>
    <row r="9" spans="1:15" x14ac:dyDescent="0.2">
      <c r="A9" s="21"/>
      <c r="B9" s="21"/>
      <c r="C9" s="21"/>
      <c r="D9" s="21"/>
      <c r="E9" s="21"/>
      <c r="F9" s="21"/>
      <c r="G9" s="21"/>
      <c r="H9" s="21"/>
      <c r="I9" s="21"/>
      <c r="J9" s="21"/>
      <c r="K9" s="3"/>
      <c r="L9" s="3"/>
      <c r="M9" s="3"/>
      <c r="N9" s="3"/>
      <c r="O9" s="3"/>
    </row>
    <row r="10" spans="1:15" x14ac:dyDescent="0.2">
      <c r="A10" s="8" t="s">
        <v>1</v>
      </c>
      <c r="B10" s="9">
        <v>5</v>
      </c>
      <c r="C10" s="90" t="str">
        <f>$C$4</f>
        <v>Soorten brandstof/aandrijving + weging in % en gewogen score</v>
      </c>
      <c r="D10" s="91"/>
      <c r="E10" s="91"/>
      <c r="F10" s="91"/>
      <c r="G10" s="91"/>
      <c r="H10" s="91"/>
      <c r="I10" s="91"/>
      <c r="J10" s="91"/>
      <c r="K10" s="91"/>
      <c r="L10" s="91"/>
      <c r="M10" s="91"/>
      <c r="N10" s="92"/>
      <c r="O10" s="3"/>
    </row>
    <row r="11" spans="1:15" ht="38.25" x14ac:dyDescent="0.2">
      <c r="A11" s="7" t="s">
        <v>32</v>
      </c>
      <c r="B11" s="85" t="str">
        <f>$B$5</f>
        <v>Weging in %</v>
      </c>
      <c r="C11" s="11" t="str">
        <f>$C$5</f>
        <v>Electrisch / H2</v>
      </c>
      <c r="D11" s="93" t="str">
        <f>$D$5</f>
        <v>Gewogen score</v>
      </c>
      <c r="E11" s="11" t="str">
        <f>$E$5</f>
        <v>(Plug in) Hybride* met benzine</v>
      </c>
      <c r="F11" s="93" t="str">
        <f>$F$5</f>
        <v>Gewogen score</v>
      </c>
      <c r="G11" s="11" t="str">
        <f>$G$5</f>
        <v>HVO100  / Bio-CNG</v>
      </c>
      <c r="H11" s="93" t="str">
        <f>$H$5</f>
        <v>Gewogen score</v>
      </c>
      <c r="I11" s="11" t="str">
        <f>$I$5</f>
        <v>&gt;30HVO&lt;100 / BTL</v>
      </c>
      <c r="J11" s="93" t="str">
        <f>$J$5</f>
        <v>Gewogen score</v>
      </c>
      <c r="K11" s="11" t="str">
        <f>$K$5</f>
        <v>Conventio-neel / overig</v>
      </c>
      <c r="L11" s="93" t="str">
        <f>$L$5</f>
        <v>Gewogen score</v>
      </c>
      <c r="M11" s="85" t="str">
        <f>$M$5</f>
        <v>Totaal
duurzaam-
heidsper-
centage</v>
      </c>
      <c r="N11" s="85" t="str">
        <f>$N$5</f>
        <v>Totaal gewogen score</v>
      </c>
      <c r="O11" s="3"/>
    </row>
    <row r="12" spans="1:15" x14ac:dyDescent="0.2">
      <c r="A12" s="3"/>
      <c r="B12" s="86"/>
      <c r="C12" s="12">
        <f>$C$6</f>
        <v>1</v>
      </c>
      <c r="D12" s="94"/>
      <c r="E12" s="12">
        <f>$E$6</f>
        <v>0.45</v>
      </c>
      <c r="F12" s="94"/>
      <c r="G12" s="12">
        <f>$G$6</f>
        <v>0.7</v>
      </c>
      <c r="H12" s="94"/>
      <c r="I12" s="12">
        <f>$I$6</f>
        <v>0.25</v>
      </c>
      <c r="J12" s="94"/>
      <c r="K12" s="12">
        <f>$K$6</f>
        <v>0</v>
      </c>
      <c r="L12" s="94"/>
      <c r="M12" s="86"/>
      <c r="N12" s="86"/>
      <c r="O12" s="3"/>
    </row>
    <row r="13" spans="1:15" ht="51" x14ac:dyDescent="0.2">
      <c r="A13" s="22" t="str">
        <f>$A$7</f>
        <v>Voertuig voor transport tussen laadlocatie van kwekerij naar loslocatie bij OG</v>
      </c>
      <c r="B13" s="13">
        <v>1</v>
      </c>
      <c r="C13" s="14">
        <v>0</v>
      </c>
      <c r="D13" s="15">
        <f>$B$10*$C$6*$B13*$C13</f>
        <v>0</v>
      </c>
      <c r="E13" s="14">
        <v>0</v>
      </c>
      <c r="F13" s="15">
        <f>$B$10*$E$6*$B13*$E13</f>
        <v>0</v>
      </c>
      <c r="G13" s="14">
        <v>0</v>
      </c>
      <c r="H13" s="15">
        <f>$B$10*$G$6*$B13*$G13</f>
        <v>0</v>
      </c>
      <c r="I13" s="14">
        <v>0</v>
      </c>
      <c r="J13" s="15">
        <f>$B$10*$I$6*$B13*$I13</f>
        <v>0</v>
      </c>
      <c r="K13" s="14">
        <v>0</v>
      </c>
      <c r="L13" s="15">
        <f>$B$10*$K$6*$B13*$K13</f>
        <v>0</v>
      </c>
      <c r="M13" s="13">
        <f>IF(B13=0%,"n.v.t.",IF($B$10=0,M7,(C13*C$12)+(E13*E$12)+(G13*G$12)+(I13*I$12)+(K13*K$12)))</f>
        <v>0</v>
      </c>
      <c r="N13" s="16" t="str">
        <f t="shared" ref="N13" si="3">IF(O13="geen 100%","geen 100%",SUM(D13+F13+H13+J13+L13))</f>
        <v>geen 100%</v>
      </c>
      <c r="O13" s="17" t="str">
        <f>IF(B13=0%,"n.v.t.",IF(SUM(C13+E13+G13+I13+K13)&lt;&gt;100%,"geen 100%","100% ingevuld"))</f>
        <v>geen 100%</v>
      </c>
    </row>
    <row r="14" spans="1:15" ht="12.75" customHeight="1" x14ac:dyDescent="0.2">
      <c r="A14" s="18" t="s">
        <v>13</v>
      </c>
      <c r="B14" s="19">
        <f>SUM(B13:B13)</f>
        <v>1</v>
      </c>
      <c r="C14" s="3"/>
      <c r="D14" s="3"/>
      <c r="E14" s="3"/>
      <c r="F14" s="87" t="str">
        <f>IF(B14=0,"",CONCATENATE("Totaal gewogen score ",$B$1," ",A11))</f>
        <v>Totaal gewogen score 'Inzet duurzaam materieel' 2e contractjaar</v>
      </c>
      <c r="G14" s="88"/>
      <c r="H14" s="88"/>
      <c r="I14" s="88"/>
      <c r="J14" s="88"/>
      <c r="K14" s="88"/>
      <c r="L14" s="88"/>
      <c r="M14" s="89"/>
      <c r="N14" s="20" t="str">
        <f>IF(B14=0,0,IF(O14="geen 100%","geen 100%",ROUND(SUM(N13:N13),2)))</f>
        <v>geen 100%</v>
      </c>
      <c r="O14" s="17" t="str">
        <f>IF(B14=0,"n.v.t.",IF(OR(SUM(B13:B13)=0,O13="geen 100%"),"geen 100%","100% ingevuld"))</f>
        <v>geen 100%</v>
      </c>
    </row>
    <row r="15" spans="1:15" x14ac:dyDescent="0.2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</row>
    <row r="16" spans="1:15" x14ac:dyDescent="0.2">
      <c r="A16" s="8" t="s">
        <v>1</v>
      </c>
      <c r="B16" s="9">
        <v>2</v>
      </c>
      <c r="C16" s="90" t="str">
        <f>$C$4</f>
        <v>Soorten brandstof/aandrijving + weging in % en gewogen score</v>
      </c>
      <c r="D16" s="91"/>
      <c r="E16" s="91"/>
      <c r="F16" s="91"/>
      <c r="G16" s="91"/>
      <c r="H16" s="91"/>
      <c r="I16" s="91"/>
      <c r="J16" s="91"/>
      <c r="K16" s="91"/>
      <c r="L16" s="91"/>
      <c r="M16" s="91"/>
      <c r="N16" s="92"/>
      <c r="O16" s="3"/>
    </row>
    <row r="17" spans="1:15" ht="38.25" x14ac:dyDescent="0.2">
      <c r="A17" s="35" t="s">
        <v>33</v>
      </c>
      <c r="B17" s="85" t="str">
        <f>$B$5</f>
        <v>Weging in %</v>
      </c>
      <c r="C17" s="11" t="str">
        <f>$C$5</f>
        <v>Electrisch / H2</v>
      </c>
      <c r="D17" s="93" t="str">
        <f>$D$5</f>
        <v>Gewogen score</v>
      </c>
      <c r="E17" s="11" t="str">
        <f>$E$5</f>
        <v>(Plug in) Hybride* met benzine</v>
      </c>
      <c r="F17" s="93" t="str">
        <f>$F$5</f>
        <v>Gewogen score</v>
      </c>
      <c r="G17" s="11" t="str">
        <f>$G$5</f>
        <v>HVO100  / Bio-CNG</v>
      </c>
      <c r="H17" s="93" t="str">
        <f>$H$5</f>
        <v>Gewogen score</v>
      </c>
      <c r="I17" s="11" t="str">
        <f>$I$5</f>
        <v>&gt;30HVO&lt;100 / BTL</v>
      </c>
      <c r="J17" s="93" t="str">
        <f>$J$5</f>
        <v>Gewogen score</v>
      </c>
      <c r="K17" s="11" t="str">
        <f>$K$5</f>
        <v>Conventio-neel / overig</v>
      </c>
      <c r="L17" s="93" t="str">
        <f>$L$5</f>
        <v>Gewogen score</v>
      </c>
      <c r="M17" s="85" t="str">
        <f>$M$5</f>
        <v>Totaal
duurzaam-
heidsper-
centage</v>
      </c>
      <c r="N17" s="85" t="str">
        <f>$N$5</f>
        <v>Totaal gewogen score</v>
      </c>
      <c r="O17" s="3"/>
    </row>
    <row r="18" spans="1:15" x14ac:dyDescent="0.2">
      <c r="A18" s="3"/>
      <c r="B18" s="86"/>
      <c r="C18" s="12">
        <f>$C$6</f>
        <v>1</v>
      </c>
      <c r="D18" s="94"/>
      <c r="E18" s="12">
        <f>$E$6</f>
        <v>0.45</v>
      </c>
      <c r="F18" s="94"/>
      <c r="G18" s="12">
        <f>$G$6</f>
        <v>0.7</v>
      </c>
      <c r="H18" s="94"/>
      <c r="I18" s="12">
        <f>$I$6</f>
        <v>0.25</v>
      </c>
      <c r="J18" s="94"/>
      <c r="K18" s="12">
        <f>$K$6</f>
        <v>0</v>
      </c>
      <c r="L18" s="94"/>
      <c r="M18" s="86"/>
      <c r="N18" s="86"/>
      <c r="O18" s="3"/>
    </row>
    <row r="19" spans="1:15" ht="51" x14ac:dyDescent="0.2">
      <c r="A19" s="22" t="str">
        <f>$A$7</f>
        <v>Voertuig voor transport tussen laadlocatie van kwekerij naar loslocatie bij OG</v>
      </c>
      <c r="B19" s="13">
        <v>1</v>
      </c>
      <c r="C19" s="14">
        <v>0</v>
      </c>
      <c r="D19" s="15">
        <f>$B$16*$C$6*$B19*$C19</f>
        <v>0</v>
      </c>
      <c r="E19" s="14">
        <v>0</v>
      </c>
      <c r="F19" s="15">
        <f>$B$16*$E$6*$B19*$E19</f>
        <v>0</v>
      </c>
      <c r="G19" s="14">
        <v>0</v>
      </c>
      <c r="H19" s="15">
        <f>$B$16*$G$6*$B19*$G19</f>
        <v>0</v>
      </c>
      <c r="I19" s="14">
        <v>0</v>
      </c>
      <c r="J19" s="15">
        <f>$B$16*$I$6*$B19*$I19</f>
        <v>0</v>
      </c>
      <c r="K19" s="14">
        <v>0</v>
      </c>
      <c r="L19" s="15">
        <f>$B$16*$K$6*$B19*$K19</f>
        <v>0</v>
      </c>
      <c r="M19" s="13">
        <f>IF(B19=0%,"n.v.t.",IF($B$16=0,M13,(C19*C$18)+(E19*E$18)+(G19*G$18)+(I19*I$18)+(K19*K$18)))</f>
        <v>0</v>
      </c>
      <c r="N19" s="16" t="str">
        <f t="shared" ref="N19" si="4">IF(O19="geen 100%","geen 100%",SUM(D19+F19+H19+J19+L19))</f>
        <v>geen 100%</v>
      </c>
      <c r="O19" s="17" t="str">
        <f>IF(B19=0%,"n.v.t.",IF(SUM(C19+E19+G19+I19+K19)&lt;&gt;100%,"geen 100%","100% ingevuld"))</f>
        <v>geen 100%</v>
      </c>
    </row>
    <row r="20" spans="1:15" ht="12.75" customHeight="1" x14ac:dyDescent="0.2">
      <c r="A20" s="18" t="s">
        <v>13</v>
      </c>
      <c r="B20" s="19">
        <f>SUM(B19:B19)</f>
        <v>1</v>
      </c>
      <c r="C20" s="3"/>
      <c r="D20" s="3"/>
      <c r="E20" s="3"/>
      <c r="F20" s="87" t="str">
        <f>IF(B20=0,"",CONCATENATE("Totaal gewogen score ",$B$1," ",A17))</f>
        <v>Totaal gewogen score 'Inzet duurzaam materieel' 3e en volgende contractjaren</v>
      </c>
      <c r="G20" s="88"/>
      <c r="H20" s="88"/>
      <c r="I20" s="88"/>
      <c r="J20" s="88"/>
      <c r="K20" s="88"/>
      <c r="L20" s="88"/>
      <c r="M20" s="89"/>
      <c r="N20" s="20" t="str">
        <f>IF(B20=0,0,IF(O20="geen 100%","geen 100%",SUM(N19:N19)))</f>
        <v>geen 100%</v>
      </c>
      <c r="O20" s="17" t="str">
        <f>IF(B20=0,"n.v.t.",IF(OR(SUM(B19:B19)=0,O19="geen 100%"),"geen 100%","100% ingevuld"))</f>
        <v>geen 100%</v>
      </c>
    </row>
    <row r="21" spans="1:15" x14ac:dyDescent="0.2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</row>
    <row r="22" spans="1:15" x14ac:dyDescent="0.2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</row>
    <row r="23" spans="1:15" ht="15" x14ac:dyDescent="0.2">
      <c r="A23" s="60" t="s">
        <v>15</v>
      </c>
      <c r="B23" s="61"/>
      <c r="C23" s="61"/>
      <c r="D23" s="61"/>
      <c r="E23" s="62"/>
      <c r="F23" s="21"/>
      <c r="G23" s="21"/>
      <c r="H23" s="82" t="str">
        <f xml:space="preserve"> CONCATENATE("Totaal gewogen score ",$B$1)</f>
        <v>Totaal gewogen score 'Inzet duurzaam materieel'</v>
      </c>
      <c r="I23" s="83"/>
      <c r="J23" s="83"/>
      <c r="K23" s="83"/>
      <c r="L23" s="83"/>
      <c r="M23" s="84"/>
      <c r="N23" s="20" t="str">
        <f>IF(OR(N8="geen 100%",N14="geen 100%",N20="geen 100%"),"geen 100%",IF(OR(OR(M13&lt;M7),OR(M19&lt;M13)),"Niet geldig",N8+N14+N20))</f>
        <v>geen 100%</v>
      </c>
      <c r="O23" s="3"/>
    </row>
    <row r="24" spans="1:15" x14ac:dyDescent="0.2">
      <c r="A24" s="60" t="s">
        <v>16</v>
      </c>
      <c r="B24" s="61"/>
      <c r="C24" s="61"/>
      <c r="D24" s="61"/>
      <c r="E24" s="62"/>
      <c r="F24" s="21"/>
      <c r="G24" s="3"/>
      <c r="H24" s="3"/>
      <c r="I24" s="3"/>
      <c r="J24" s="3"/>
      <c r="K24" s="3"/>
      <c r="L24" s="3"/>
      <c r="M24" s="3"/>
      <c r="N24" s="3"/>
      <c r="O24" s="3"/>
    </row>
    <row r="25" spans="1:15" x14ac:dyDescent="0.2">
      <c r="A25" s="60" t="s">
        <v>17</v>
      </c>
      <c r="B25" s="61"/>
      <c r="C25" s="61"/>
      <c r="D25" s="61"/>
      <c r="E25" s="62"/>
      <c r="F25" s="21"/>
      <c r="G25" s="21"/>
      <c r="H25" s="21"/>
      <c r="I25" s="21"/>
      <c r="J25" s="21"/>
      <c r="K25" s="3"/>
      <c r="L25" s="3"/>
      <c r="M25" s="3"/>
      <c r="N25" s="3"/>
      <c r="O25" s="3"/>
    </row>
    <row r="26" spans="1:15" x14ac:dyDescent="0.2">
      <c r="A26" s="60" t="s">
        <v>18</v>
      </c>
      <c r="B26" s="61"/>
      <c r="C26" s="61"/>
      <c r="D26" s="61"/>
      <c r="E26" s="62"/>
      <c r="F26" s="21"/>
      <c r="G26" s="21"/>
      <c r="H26" s="21"/>
      <c r="I26" s="21"/>
      <c r="J26" s="3"/>
      <c r="K26" s="3"/>
      <c r="L26" s="3"/>
      <c r="M26" s="3"/>
      <c r="N26" s="3"/>
      <c r="O26" s="3"/>
    </row>
    <row r="27" spans="1:15" x14ac:dyDescent="0.2">
      <c r="A27" s="60" t="s">
        <v>19</v>
      </c>
      <c r="B27" s="61"/>
      <c r="C27" s="61"/>
      <c r="D27" s="61"/>
      <c r="E27" s="62"/>
      <c r="F27" s="21"/>
      <c r="G27" s="21"/>
      <c r="H27" s="21"/>
      <c r="I27" s="21"/>
      <c r="J27" s="3"/>
      <c r="K27" s="3"/>
      <c r="L27" s="3"/>
      <c r="M27" s="3"/>
      <c r="N27" s="3"/>
      <c r="O27" s="3"/>
    </row>
    <row r="28" spans="1:15" ht="13.5" thickBo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</row>
    <row r="29" spans="1:15" ht="15.75" customHeight="1" x14ac:dyDescent="0.2">
      <c r="A29" s="23" t="s">
        <v>50</v>
      </c>
      <c r="B29" s="63" t="s">
        <v>20</v>
      </c>
      <c r="C29" s="64"/>
      <c r="D29" s="65"/>
      <c r="E29" s="3"/>
      <c r="F29" s="66" t="s">
        <v>34</v>
      </c>
      <c r="G29" s="36" t="s">
        <v>35</v>
      </c>
      <c r="H29" s="25" t="s">
        <v>36</v>
      </c>
      <c r="I29" s="37"/>
      <c r="J29" s="3"/>
      <c r="K29" s="3"/>
      <c r="L29" s="3"/>
      <c r="M29" s="3"/>
      <c r="N29" s="3"/>
      <c r="O29" s="3"/>
    </row>
    <row r="30" spans="1:15" ht="22.5" x14ac:dyDescent="0.2">
      <c r="A30" s="69"/>
      <c r="B30" s="70"/>
      <c r="C30" s="70"/>
      <c r="D30" s="71"/>
      <c r="E30" s="3"/>
      <c r="F30" s="67"/>
      <c r="G30" s="36" t="s">
        <v>37</v>
      </c>
      <c r="H30" s="26">
        <v>1</v>
      </c>
      <c r="I30" s="38" t="s">
        <v>38</v>
      </c>
      <c r="J30" s="3"/>
      <c r="K30" s="3"/>
      <c r="L30" s="3"/>
      <c r="M30" s="3"/>
      <c r="N30" s="3"/>
      <c r="O30" s="3"/>
    </row>
    <row r="31" spans="1:15" ht="12.75" customHeight="1" x14ac:dyDescent="0.2">
      <c r="A31" s="27" t="s">
        <v>1</v>
      </c>
      <c r="B31" s="28">
        <v>5</v>
      </c>
      <c r="C31" s="72" t="s">
        <v>21</v>
      </c>
      <c r="D31" s="73"/>
      <c r="E31" s="3"/>
      <c r="F31" s="67"/>
      <c r="G31" s="36" t="s">
        <v>39</v>
      </c>
      <c r="H31" s="26">
        <v>0.8</v>
      </c>
      <c r="I31" s="38" t="s">
        <v>40</v>
      </c>
      <c r="J31" s="3"/>
      <c r="K31" s="3"/>
      <c r="L31" s="3"/>
      <c r="M31" s="3"/>
      <c r="N31" s="3"/>
      <c r="O31" s="3"/>
    </row>
    <row r="32" spans="1:15" ht="22.5" x14ac:dyDescent="0.2">
      <c r="A32" s="29"/>
      <c r="B32" s="3"/>
      <c r="C32" s="72"/>
      <c r="D32" s="73"/>
      <c r="E32" s="3"/>
      <c r="F32" s="67"/>
      <c r="G32" s="36" t="s">
        <v>41</v>
      </c>
      <c r="H32" s="26">
        <v>0.5</v>
      </c>
      <c r="I32" s="38" t="s">
        <v>42</v>
      </c>
      <c r="J32" s="3"/>
      <c r="K32" s="3"/>
      <c r="L32" s="3"/>
      <c r="M32" s="3"/>
      <c r="N32" s="3"/>
      <c r="O32" s="3"/>
    </row>
    <row r="33" spans="1:15" ht="12.75" customHeight="1" x14ac:dyDescent="0.2">
      <c r="A33" s="74" t="s">
        <v>22</v>
      </c>
      <c r="B33" s="76" t="s">
        <v>14</v>
      </c>
      <c r="C33" s="78" t="str">
        <f>IF(B33="Maak keuze","Niveau invullen",INDEX(G30:I35,IF(B33=I30,1,IF(B33=I31,2,IF(B33=I32,3,IF(B33=I33,4,IF(B33=I34,5,6))))),2)*B31)</f>
        <v>Niveau invullen</v>
      </c>
      <c r="D33" s="79"/>
      <c r="E33" s="3"/>
      <c r="F33" s="67"/>
      <c r="G33" s="36" t="s">
        <v>43</v>
      </c>
      <c r="H33" s="26">
        <v>0</v>
      </c>
      <c r="I33" s="38" t="s">
        <v>44</v>
      </c>
      <c r="J33" s="3"/>
      <c r="K33" s="3"/>
      <c r="L33" s="3"/>
      <c r="M33" s="3"/>
      <c r="N33" s="3"/>
      <c r="O33" s="3"/>
    </row>
    <row r="34" spans="1:15" ht="12.75" customHeight="1" thickBot="1" x14ac:dyDescent="0.25">
      <c r="A34" s="75"/>
      <c r="B34" s="77"/>
      <c r="C34" s="80"/>
      <c r="D34" s="81"/>
      <c r="E34" s="3"/>
      <c r="F34" s="67"/>
      <c r="G34" s="39" t="s">
        <v>45</v>
      </c>
      <c r="H34" s="26">
        <v>0</v>
      </c>
      <c r="I34" s="38" t="s">
        <v>46</v>
      </c>
      <c r="J34" s="3"/>
      <c r="K34" s="3"/>
      <c r="L34" s="3"/>
      <c r="M34" s="3"/>
      <c r="N34" s="3"/>
      <c r="O34" s="3"/>
    </row>
    <row r="35" spans="1:15" x14ac:dyDescent="0.2">
      <c r="A35" s="17"/>
      <c r="B35" s="3"/>
      <c r="C35" s="3"/>
      <c r="D35" s="3"/>
      <c r="E35" s="3"/>
      <c r="F35" s="68"/>
      <c r="G35" s="24" t="s">
        <v>23</v>
      </c>
      <c r="H35" s="26">
        <v>0</v>
      </c>
      <c r="I35" s="38" t="s">
        <v>23</v>
      </c>
      <c r="J35" s="3"/>
      <c r="K35" s="3"/>
      <c r="L35" s="3"/>
      <c r="M35" s="3"/>
      <c r="N35" s="3"/>
      <c r="O35" s="3"/>
    </row>
    <row r="36" spans="1:15" x14ac:dyDescent="0.2">
      <c r="A36" s="3"/>
      <c r="B36" s="3"/>
      <c r="C36" s="3"/>
      <c r="D36" s="3"/>
      <c r="E36" s="3"/>
      <c r="F36" s="3"/>
      <c r="G36" s="3"/>
      <c r="H36" s="3"/>
      <c r="I36" s="52" t="s">
        <v>24</v>
      </c>
      <c r="J36" s="52"/>
      <c r="K36" s="52"/>
      <c r="L36" s="52"/>
      <c r="M36" s="52"/>
      <c r="N36" s="52"/>
      <c r="O36" s="52"/>
    </row>
    <row r="37" spans="1:15" x14ac:dyDescent="0.2">
      <c r="A37" s="3"/>
      <c r="B37" s="3"/>
      <c r="C37" s="3"/>
      <c r="D37" s="3"/>
      <c r="E37" s="3"/>
      <c r="F37" s="3"/>
      <c r="G37" s="3"/>
      <c r="H37" s="3"/>
      <c r="I37" s="53" t="s">
        <v>25</v>
      </c>
      <c r="J37" s="54"/>
      <c r="K37" s="42"/>
      <c r="L37" s="42"/>
      <c r="M37" s="42"/>
      <c r="N37" s="42"/>
      <c r="O37" s="42"/>
    </row>
    <row r="38" spans="1:15" ht="13.5" customHeight="1" x14ac:dyDescent="0.2">
      <c r="A38" s="3"/>
      <c r="B38" s="3"/>
      <c r="C38" s="3"/>
      <c r="D38" s="3"/>
      <c r="E38" s="3"/>
      <c r="F38" s="3"/>
      <c r="G38" s="3"/>
      <c r="H38" s="3"/>
      <c r="I38" s="55"/>
      <c r="J38" s="56"/>
      <c r="K38" s="42"/>
      <c r="L38" s="42"/>
      <c r="M38" s="42"/>
      <c r="N38" s="42"/>
      <c r="O38" s="42"/>
    </row>
    <row r="39" spans="1:15" x14ac:dyDescent="0.2">
      <c r="A39" s="3"/>
      <c r="B39" s="3"/>
      <c r="C39" s="3"/>
      <c r="D39" s="3"/>
      <c r="E39" s="3"/>
      <c r="F39" s="3"/>
      <c r="G39" s="3"/>
      <c r="H39" s="3"/>
      <c r="I39" s="53" t="s">
        <v>26</v>
      </c>
      <c r="J39" s="54"/>
      <c r="K39" s="42"/>
      <c r="L39" s="42"/>
      <c r="M39" s="42"/>
      <c r="N39" s="42"/>
      <c r="O39" s="42"/>
    </row>
    <row r="40" spans="1:15" ht="15.75" customHeight="1" x14ac:dyDescent="0.2">
      <c r="A40" s="3"/>
      <c r="B40" s="3"/>
      <c r="C40" s="3"/>
      <c r="D40" s="3"/>
      <c r="E40" s="3"/>
      <c r="F40" s="3"/>
      <c r="G40" s="3"/>
      <c r="H40" s="3"/>
      <c r="I40" s="55"/>
      <c r="J40" s="56"/>
      <c r="K40" s="42"/>
      <c r="L40" s="42"/>
      <c r="M40" s="42"/>
      <c r="N40" s="42"/>
      <c r="O40" s="42"/>
    </row>
    <row r="41" spans="1:15" x14ac:dyDescent="0.2">
      <c r="A41" s="3"/>
      <c r="B41" s="3"/>
      <c r="C41" s="3"/>
      <c r="D41" s="3"/>
      <c r="E41" s="3"/>
      <c r="F41" s="3"/>
      <c r="G41" s="3"/>
      <c r="H41" s="3"/>
      <c r="I41" s="53" t="s">
        <v>27</v>
      </c>
      <c r="J41" s="54"/>
      <c r="K41" s="59"/>
      <c r="L41" s="59"/>
      <c r="M41" s="59"/>
      <c r="N41" s="59"/>
      <c r="O41" s="59"/>
    </row>
    <row r="42" spans="1:15" ht="12.75" customHeight="1" x14ac:dyDescent="0.2">
      <c r="A42" s="3"/>
      <c r="B42" s="3"/>
      <c r="C42" s="3"/>
      <c r="D42" s="3"/>
      <c r="E42" s="3"/>
      <c r="F42" s="3"/>
      <c r="G42" s="3"/>
      <c r="H42" s="3"/>
      <c r="I42" s="57"/>
      <c r="J42" s="58"/>
      <c r="K42" s="59"/>
      <c r="L42" s="59"/>
      <c r="M42" s="59"/>
      <c r="N42" s="59"/>
      <c r="O42" s="59"/>
    </row>
    <row r="43" spans="1:15" ht="12.75" customHeight="1" x14ac:dyDescent="0.2">
      <c r="A43" s="3"/>
      <c r="B43" s="3"/>
      <c r="C43" s="3"/>
      <c r="D43" s="3"/>
      <c r="E43" s="3"/>
      <c r="F43" s="3"/>
      <c r="G43" s="3"/>
      <c r="H43" s="3"/>
      <c r="I43" s="57"/>
      <c r="J43" s="58"/>
      <c r="K43" s="59"/>
      <c r="L43" s="59"/>
      <c r="M43" s="59"/>
      <c r="N43" s="59"/>
      <c r="O43" s="59"/>
    </row>
    <row r="44" spans="1:15" ht="12.75" customHeight="1" x14ac:dyDescent="0.2">
      <c r="A44" s="3"/>
      <c r="B44" s="3"/>
      <c r="C44" s="3"/>
      <c r="D44" s="3"/>
      <c r="E44" s="3"/>
      <c r="F44" s="3"/>
      <c r="G44" s="3"/>
      <c r="H44" s="3"/>
      <c r="I44" s="57"/>
      <c r="J44" s="58"/>
      <c r="K44" s="59"/>
      <c r="L44" s="59"/>
      <c r="M44" s="59"/>
      <c r="N44" s="59"/>
      <c r="O44" s="59"/>
    </row>
    <row r="45" spans="1:15" ht="15.75" customHeight="1" x14ac:dyDescent="0.2">
      <c r="A45" s="3"/>
      <c r="B45" s="3"/>
      <c r="C45" s="3"/>
      <c r="D45" s="3"/>
      <c r="E45" s="3"/>
      <c r="F45" s="3"/>
      <c r="G45" s="3"/>
      <c r="H45" s="3"/>
      <c r="I45" s="55"/>
      <c r="J45" s="56"/>
      <c r="K45" s="59"/>
      <c r="L45" s="59"/>
      <c r="M45" s="59"/>
      <c r="N45" s="59"/>
      <c r="O45" s="59"/>
    </row>
    <row r="46" spans="1:15" ht="13.5" thickBot="1" x14ac:dyDescent="0.25">
      <c r="A46" s="3"/>
      <c r="B46" s="3"/>
      <c r="C46" s="3"/>
      <c r="D46" s="3"/>
      <c r="E46" s="3"/>
      <c r="F46" s="3"/>
      <c r="G46" s="3"/>
      <c r="H46" s="3"/>
      <c r="I46" s="40" t="s">
        <v>28</v>
      </c>
      <c r="J46" s="41"/>
      <c r="K46" s="42"/>
      <c r="L46" s="42"/>
      <c r="M46" s="42"/>
      <c r="N46" s="42"/>
      <c r="O46" s="42"/>
    </row>
    <row r="47" spans="1:15" ht="12.75" customHeight="1" x14ac:dyDescent="0.2">
      <c r="A47" s="3"/>
      <c r="B47" s="43" t="str">
        <f>CONCATENATE("Totaal gewogen score ",A1," + ",A29)</f>
        <v>Totaal gewogen score K.3a + K.3b</v>
      </c>
      <c r="C47" s="44"/>
      <c r="D47" s="44"/>
      <c r="E47" s="44"/>
      <c r="F47" s="47" t="str">
        <f>IF(OR(N23="geen 100%",B33="Maak keuze"),"Nog niet goed ingevuld",N23+C33)</f>
        <v>Nog niet goed ingevuld</v>
      </c>
      <c r="G47" s="48"/>
      <c r="H47" s="3"/>
      <c r="I47" s="30"/>
      <c r="J47" s="30"/>
      <c r="K47" s="30"/>
      <c r="L47" s="30"/>
      <c r="M47" s="3"/>
      <c r="N47" s="31" t="s">
        <v>29</v>
      </c>
      <c r="O47" s="32" t="s">
        <v>51</v>
      </c>
    </row>
    <row r="48" spans="1:15" ht="13.5" customHeight="1" thickBot="1" x14ac:dyDescent="0.25">
      <c r="A48" s="3"/>
      <c r="B48" s="45"/>
      <c r="C48" s="46"/>
      <c r="D48" s="46"/>
      <c r="E48" s="46"/>
      <c r="F48" s="49"/>
      <c r="G48" s="50"/>
      <c r="H48" s="3"/>
      <c r="I48" s="51" t="s">
        <v>30</v>
      </c>
      <c r="J48" s="51"/>
      <c r="K48" s="51"/>
      <c r="L48" s="30"/>
      <c r="M48" s="3"/>
      <c r="N48" s="33" t="s">
        <v>31</v>
      </c>
      <c r="O48" s="34">
        <v>46213</v>
      </c>
    </row>
    <row r="49" spans="1:15" x14ac:dyDescent="0.2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</row>
    <row r="50" spans="1:15" x14ac:dyDescent="0.2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</row>
    <row r="51" spans="1:15" x14ac:dyDescent="0.2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</row>
    <row r="52" spans="1:15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</row>
    <row r="53" spans="1:15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</row>
    <row r="54" spans="1:15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</row>
    <row r="55" spans="1:15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</row>
    <row r="56" spans="1:15" x14ac:dyDescent="0.2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</row>
    <row r="57" spans="1:15" x14ac:dyDescent="0.2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</row>
    <row r="58" spans="1:15" x14ac:dyDescent="0.2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</row>
    <row r="59" spans="1:15" x14ac:dyDescent="0.2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</row>
    <row r="60" spans="1:15" x14ac:dyDescent="0.2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</row>
  </sheetData>
  <sheetProtection algorithmName="SHA-512" hashValue="hMSnzM7h8kfAoms/GnzsfKH32gtH1cL89fmGo/sXw4USVYiKIqBXR2bK3hqPpv7YnmmlEU6Q8XgR+uTgHq5xmw==" saltValue="ttYq+Lc5URZ79+919oLJfQ==" spinCount="100000" sheet="1" selectLockedCells="1"/>
  <mergeCells count="58">
    <mergeCell ref="B1:D1"/>
    <mergeCell ref="F1:M1"/>
    <mergeCell ref="C4:N4"/>
    <mergeCell ref="B5:B6"/>
    <mergeCell ref="D5:D6"/>
    <mergeCell ref="F5:F6"/>
    <mergeCell ref="H5:H6"/>
    <mergeCell ref="J5:J6"/>
    <mergeCell ref="L5:L6"/>
    <mergeCell ref="M5:M6"/>
    <mergeCell ref="N5:N6"/>
    <mergeCell ref="F8:M8"/>
    <mergeCell ref="C10:N10"/>
    <mergeCell ref="B11:B12"/>
    <mergeCell ref="D11:D12"/>
    <mergeCell ref="F11:F12"/>
    <mergeCell ref="H11:H12"/>
    <mergeCell ref="J11:J12"/>
    <mergeCell ref="L11:L12"/>
    <mergeCell ref="M11:M12"/>
    <mergeCell ref="N11:N12"/>
    <mergeCell ref="F14:M14"/>
    <mergeCell ref="C16:N16"/>
    <mergeCell ref="B17:B18"/>
    <mergeCell ref="D17:D18"/>
    <mergeCell ref="F17:F18"/>
    <mergeCell ref="H17:H18"/>
    <mergeCell ref="J17:J18"/>
    <mergeCell ref="L17:L18"/>
    <mergeCell ref="M17:M18"/>
    <mergeCell ref="A23:E23"/>
    <mergeCell ref="H23:M23"/>
    <mergeCell ref="A24:E24"/>
    <mergeCell ref="A25:E25"/>
    <mergeCell ref="N17:N18"/>
    <mergeCell ref="F20:M20"/>
    <mergeCell ref="I41:J45"/>
    <mergeCell ref="K41:O45"/>
    <mergeCell ref="A26:E26"/>
    <mergeCell ref="A27:E27"/>
    <mergeCell ref="B29:D29"/>
    <mergeCell ref="F29:F35"/>
    <mergeCell ref="A30:B30"/>
    <mergeCell ref="C30:D30"/>
    <mergeCell ref="C31:D32"/>
    <mergeCell ref="A33:A34"/>
    <mergeCell ref="B33:B34"/>
    <mergeCell ref="C33:D34"/>
    <mergeCell ref="I36:O36"/>
    <mergeCell ref="I37:J38"/>
    <mergeCell ref="K37:O38"/>
    <mergeCell ref="I39:J40"/>
    <mergeCell ref="K39:O40"/>
    <mergeCell ref="I46:J46"/>
    <mergeCell ref="K46:O46"/>
    <mergeCell ref="B47:E48"/>
    <mergeCell ref="F47:G48"/>
    <mergeCell ref="I48:K48"/>
  </mergeCells>
  <conditionalFormatting sqref="A1 A5 A11 A17 A29">
    <cfRule type="cellIs" dxfId="15" priority="1" operator="equal">
      <formula>"Maak keuze"</formula>
    </cfRule>
  </conditionalFormatting>
  <conditionalFormatting sqref="A7">
    <cfRule type="beginsWith" dxfId="14" priority="4" operator="beginsWith" text="Machine">
      <formula>LEFT(A7,LEN("Machine"))="Machine"</formula>
    </cfRule>
  </conditionalFormatting>
  <conditionalFormatting sqref="B4 B10 B16 B31">
    <cfRule type="cellIs" dxfId="13" priority="3" operator="equal">
      <formula>0</formula>
    </cfRule>
  </conditionalFormatting>
  <conditionalFormatting sqref="B7 B13 B19">
    <cfRule type="cellIs" dxfId="12" priority="5" operator="equal">
      <formula>0</formula>
    </cfRule>
  </conditionalFormatting>
  <conditionalFormatting sqref="B8 B14 B20">
    <cfRule type="cellIs" dxfId="11" priority="7" operator="notEqual">
      <formula>100%</formula>
    </cfRule>
  </conditionalFormatting>
  <conditionalFormatting sqref="B47:E48">
    <cfRule type="containsText" dxfId="10" priority="6" operator="containsText" text="Maak keuze">
      <formula>NOT(ISERROR(SEARCH("Maak keuze",B47)))</formula>
    </cfRule>
  </conditionalFormatting>
  <conditionalFormatting sqref="C33:D34">
    <cfRule type="expression" dxfId="9" priority="23">
      <formula>B33="Maak keuze"</formula>
    </cfRule>
  </conditionalFormatting>
  <conditionalFormatting sqref="F47">
    <cfRule type="cellIs" dxfId="8" priority="8" operator="equal">
      <formula>"Maak keuze invullen"</formula>
    </cfRule>
    <cfRule type="cellIs" dxfId="7" priority="16" operator="equal">
      <formula>"Nog niet goed ingevuld"</formula>
    </cfRule>
  </conditionalFormatting>
  <conditionalFormatting sqref="F1:M2">
    <cfRule type="beginsWith" dxfId="6" priority="2" operator="beginsWith" text="Onderwerp">
      <formula>LEFT(F1,LEN("Onderwerp"))="Onderwerp"</formula>
    </cfRule>
  </conditionalFormatting>
  <conditionalFormatting sqref="M7 M13 M19">
    <cfRule type="cellIs" dxfId="5" priority="9" operator="equal">
      <formula>"n.v.t."</formula>
    </cfRule>
  </conditionalFormatting>
  <conditionalFormatting sqref="M13 M19">
    <cfRule type="cellIs" dxfId="4" priority="10" operator="lessThan">
      <formula>$M7</formula>
    </cfRule>
    <cfRule type="cellIs" dxfId="3" priority="11" operator="greaterThanOrEqual">
      <formula>$M7</formula>
    </cfRule>
  </conditionalFormatting>
  <conditionalFormatting sqref="N7:N8 N13:N14 N19:N20">
    <cfRule type="cellIs" dxfId="2" priority="17" operator="equal">
      <formula>"geen 100%"</formula>
    </cfRule>
  </conditionalFormatting>
  <conditionalFormatting sqref="N23">
    <cfRule type="cellIs" dxfId="1" priority="21" operator="equal">
      <formula>"geen 100%"</formula>
    </cfRule>
    <cfRule type="cellIs" dxfId="0" priority="22" operator="equal">
      <formula>"Niet Geldig"</formula>
    </cfRule>
  </conditionalFormatting>
  <dataValidations count="5">
    <dataValidation type="list" allowBlank="1" showInputMessage="1" sqref="A5 A11 A17" xr:uid="{57639CB6-BF96-4635-8B1F-6762E51D679D}">
      <formula1>"Maak keuze,1e contractjaar,2e contractjaar,3e contractjaar,4e contractjaar,2e en volgende contractjaren,3e en volgende contractjaren,4e en volgende contractjaren"</formula1>
    </dataValidation>
    <dataValidation type="list" allowBlank="1" showInputMessage="1" sqref="F1:M2" xr:uid="{2971B43F-863A-4865-8A2C-9A0079AE50A4}">
      <formula1>"Onderwerp (besteknr)"</formula1>
    </dataValidation>
    <dataValidation type="list" allowBlank="1" showInputMessage="1" sqref="A7" xr:uid="{6A5ABBB4-9ED0-46DA-A0A2-5B827FC27B5C}">
      <formula1>"Machine 1"</formula1>
    </dataValidation>
    <dataValidation type="list" allowBlank="1" showInputMessage="1" showErrorMessage="1" sqref="A1:A2 A29" xr:uid="{21FF10D6-703D-4B8A-B8A0-CD9410F5E725}">
      <formula1>"Maak keuze,K.1,K.2,K.3,K.4,K.5,K.6,K.1a,K.1b,K.2a,K.2b,K.3a,K.3b,K.4a,K.4b,K.5a,K.5b,K.6a,K.6b,"</formula1>
    </dataValidation>
    <dataValidation type="list" allowBlank="1" showInputMessage="1" showErrorMessage="1" sqref="B33:B34" xr:uid="{9F87332E-2DBC-412A-A6EA-037706B1E7C9}">
      <formula1>"Maak keuze,N5/T2/T3,N4,N3/T1,N2,N1,Geen certificaat"</formula1>
    </dataValidation>
  </dataValidations>
  <pageMargins left="0.70866141732283472" right="0.70866141732283472" top="0.74803149606299213" bottom="0.74803149606299213" header="0.31496062992125984" footer="0.31496062992125984"/>
  <pageSetup paperSize="9" scale="45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8A15E6E3F96A749B58BE6DB4CB3A95A" ma:contentTypeVersion="15" ma:contentTypeDescription="Een nieuw document maken." ma:contentTypeScope="" ma:versionID="66dbf32f5214b085cc8b15242e35fd4e">
  <xsd:schema xmlns:xsd="http://www.w3.org/2001/XMLSchema" xmlns:xs="http://www.w3.org/2001/XMLSchema" xmlns:p="http://schemas.microsoft.com/office/2006/metadata/properties" xmlns:ns2="ebeaf7aa-9b33-4abc-bc0f-b926eb6c1d69" xmlns:ns3="277ecb1c-f5e5-4756-8487-fc551feec2f0" targetNamespace="http://schemas.microsoft.com/office/2006/metadata/properties" ma:root="true" ma:fieldsID="29ad2d680fe5f73fd2c7c3e5d1f65d18" ns2:_="" ns3:_="">
    <xsd:import namespace="ebeaf7aa-9b33-4abc-bc0f-b926eb6c1d69"/>
    <xsd:import namespace="277ecb1c-f5e5-4756-8487-fc551feec2f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eaf7aa-9b33-4abc-bc0f-b926eb6c1d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Afbeeldingtags" ma:readOnly="false" ma:fieldId="{5cf76f15-5ced-4ddc-b409-7134ff3c332f}" ma:taxonomyMulti="true" ma:sspId="9e2a10d6-0e0d-4e5b-b58f-e01de68051d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7ecb1c-f5e5-4756-8487-fc551feec2f0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87f1c076-c194-41d3-9ad4-6e3e7561d792}" ma:internalName="TaxCatchAll" ma:showField="CatchAllData" ma:web="277ecb1c-f5e5-4756-8487-fc551feec2f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beaf7aa-9b33-4abc-bc0f-b926eb6c1d69">
      <Terms xmlns="http://schemas.microsoft.com/office/infopath/2007/PartnerControls"/>
    </lcf76f155ced4ddcb4097134ff3c332f>
    <TaxCatchAll xmlns="277ecb1c-f5e5-4756-8487-fc551feec2f0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C46C79A-8B76-469B-98D5-0F5CAFF733C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beaf7aa-9b33-4abc-bc0f-b926eb6c1d69"/>
    <ds:schemaRef ds:uri="277ecb1c-f5e5-4756-8487-fc551feec2f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49F5C49-9A41-4922-83DA-10E4D31467E5}">
  <ds:schemaRefs>
    <ds:schemaRef ds:uri="http://schemas.microsoft.com/office/2006/metadata/properties"/>
    <ds:schemaRef ds:uri="http://schemas.microsoft.com/office/infopath/2007/PartnerControls"/>
    <ds:schemaRef ds:uri="ebeaf7aa-9b33-4abc-bc0f-b926eb6c1d69"/>
    <ds:schemaRef ds:uri="277ecb1c-f5e5-4756-8487-fc551feec2f0"/>
  </ds:schemaRefs>
</ds:datastoreItem>
</file>

<file path=customXml/itemProps3.xml><?xml version="1.0" encoding="utf-8"?>
<ds:datastoreItem xmlns:ds="http://schemas.openxmlformats.org/officeDocument/2006/customXml" ds:itemID="{DF3B3549-2730-4ECD-81E4-E4711AD0777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GS__-DM-CO2-__meerjarig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Bolt, Dick</dc:creator>
  <cp:lastModifiedBy>Bolt, Dick</cp:lastModifiedBy>
  <dcterms:created xsi:type="dcterms:W3CDTF">2026-07-01T12:24:19Z</dcterms:created>
  <dcterms:modified xsi:type="dcterms:W3CDTF">2026-07-10T13:58:11Z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0x01010048A15E6E3F96A749B58BE6DB4CB3A95A</vt:lpwstr>
  </property>
  <property fmtid="{D5CDD505-2E9C-101B-9397-08002B2CF9AE}" pid="3" name="MediaServiceImageTags">
    <vt:lpwstr/>
  </property>
</Properties>
</file>