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MvG/Triade/Aanbesteding/"/>
    </mc:Choice>
  </mc:AlternateContent>
  <xr:revisionPtr revIDLastSave="86" documentId="8_{F9BEEC24-6F0A-49D2-879D-8B747FC9FE24}" xr6:coauthVersionLast="47" xr6:coauthVersionMax="47" xr10:uidLastSave="{E5D8F6AA-DE14-41E4-BEA0-6DF883208891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A12" i="4"/>
  <c r="A5" i="4"/>
  <c r="A6" i="4"/>
  <c r="A7" i="4"/>
  <c r="A4" i="4"/>
  <c r="E31" i="1"/>
  <c r="F31" i="1"/>
  <c r="F32" i="1"/>
  <c r="E33" i="1"/>
  <c r="C41" i="1"/>
  <c r="F25" i="1"/>
  <c r="E25" i="1"/>
  <c r="D25" i="1"/>
  <c r="F21" i="1"/>
  <c r="E21" i="1"/>
  <c r="D21" i="1"/>
  <c r="C7" i="4"/>
  <c r="E7" i="4" s="1"/>
  <c r="C6" i="4"/>
  <c r="E6" i="4" s="1"/>
  <c r="C5" i="4"/>
  <c r="E5" i="4" s="1"/>
  <c r="C4" i="4"/>
  <c r="E4" i="4" s="1"/>
  <c r="B43" i="1"/>
  <c r="C43" i="1"/>
  <c r="F1" i="4"/>
  <c r="B1" i="4"/>
  <c r="B12" i="4" l="1"/>
  <c r="E12" i="4" s="1"/>
  <c r="F33" i="1"/>
  <c r="F4" i="4"/>
  <c r="C16" i="4"/>
  <c r="F5" i="4"/>
  <c r="C19" i="4"/>
  <c r="C22" i="4"/>
  <c r="D3" i="4"/>
  <c r="F11" i="4"/>
  <c r="F3" i="4"/>
  <c r="F6" i="4"/>
  <c r="F7" i="4"/>
  <c r="F13" i="1"/>
  <c r="F8" i="1"/>
  <c r="F7" i="1"/>
  <c r="F6" i="1"/>
  <c r="F5" i="1"/>
  <c r="F4" i="1"/>
  <c r="E13" i="1"/>
  <c r="F16" i="1"/>
  <c r="F12" i="1"/>
  <c r="D4" i="1"/>
  <c r="F28" i="1"/>
  <c r="F27" i="1"/>
  <c r="F26" i="1"/>
  <c r="F22" i="1"/>
  <c r="E8" i="1"/>
  <c r="E7" i="1"/>
  <c r="E6" i="1"/>
  <c r="E5" i="1"/>
  <c r="F12" i="4" l="1"/>
  <c r="F13" i="4" s="1"/>
  <c r="E13" i="4"/>
  <c r="E9" i="4"/>
  <c r="F29" i="1"/>
  <c r="F9" i="4"/>
  <c r="F10" i="1"/>
  <c r="F14" i="1"/>
  <c r="E14" i="1"/>
  <c r="E10" i="1"/>
  <c r="F23" i="1"/>
  <c r="B17" i="4" l="1"/>
  <c r="C17" i="4" s="1"/>
  <c r="D41" i="1"/>
  <c r="E17" i="1"/>
  <c r="F17" i="1" s="1"/>
  <c r="E18" i="1" l="1"/>
  <c r="F18" i="1" s="1"/>
  <c r="F19" i="1" s="1"/>
  <c r="E19" i="1" l="1"/>
  <c r="B41" i="1" s="1"/>
  <c r="B44" i="1" s="1"/>
  <c r="B20" i="4" l="1"/>
  <c r="C20" i="4" s="1"/>
  <c r="C23" i="4" l="1"/>
  <c r="C44" i="1" s="1"/>
  <c r="B23" i="4"/>
  <c r="D44" i="1" l="1"/>
</calcChain>
</file>

<file path=xl/sharedStrings.xml><?xml version="1.0" encoding="utf-8"?>
<sst xmlns="http://schemas.openxmlformats.org/spreadsheetml/2006/main" count="77" uniqueCount="53">
  <si>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</si>
  <si>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</si>
  <si>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</si>
  <si>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</si>
  <si>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</si>
  <si>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</si>
  <si>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</si>
  <si>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</si>
  <si>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</si>
  <si>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</si>
  <si>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</si>
  <si>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</si>
  <si>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</si>
  <si>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</si>
  <si>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</si>
  <si>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</si>
  <si>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</si>
  <si>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Type 1: A3 MFP kleur 60 ppm</t>
  </si>
  <si>
    <t>Optioneel booklet finisher t.b.v. type 1</t>
  </si>
  <si>
    <t>Optioneel perforatiekit 2/4 gaats t.b.v. type 1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</si>
  <si>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</si>
  <si>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</si>
  <si>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</si>
  <si>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</si>
  <si>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</si>
  <si>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</si>
  <si>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</si>
  <si>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</si>
  <si>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Interne verhuizing</t>
  </si>
  <si>
    <t>Externe verhuizing</t>
  </si>
  <si>
    <t>Voorrijkosten (bij voorrijden)</t>
  </si>
  <si>
    <t>Werkzaamheden buiten het inbegrepen onderhoud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</si>
  <si>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</si>
  <si>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</si>
  <si>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</si>
  <si>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</si>
  <si>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</si>
  <si>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</si>
  <si>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</si>
  <si>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</si>
  <si>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</si>
  <si>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</si>
  <si>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</si>
  <si>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</si>
  <si>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</si>
  <si>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</si>
  <si>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</si>
  <si>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</si>
  <si>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</si>
  <si>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</si>
  <si>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</si>
  <si>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Optioneel externe finisher t.b.v. type 1</t>
  </si>
  <si>
    <t>Externe finisher + booklet finisher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</si>
</sst>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2" fillId="5" borderId="3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45"/>
  <sheetViews>
    <sheetView tabSelected="1" zoomScaleNormal="100" workbookViewId="0">
      <selection activeCell="K31" sqref="K31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41</v>
      </c>
      <c r="B1" s="57">
        <v>60</v>
      </c>
    </row>
    <row r="2" spans="1:6" x14ac:dyDescent="0.2">
      <c r="A2" s="58" t="s">
        <v>42</v>
      </c>
      <c r="B2" s="57">
        <v>2</v>
      </c>
    </row>
    <row r="3" spans="1:6" x14ac:dyDescent="0.2">
      <c r="A3" s="58" t="s">
        <v>43</v>
      </c>
      <c r="B3" s="57">
        <v>12</v>
      </c>
    </row>
    <row r="4" spans="1:6" ht="24" customHeight="1" x14ac:dyDescent="0.2">
      <c r="A4" s="45" t="s">
        <v>36</v>
      </c>
      <c r="B4" s="48"/>
      <c r="C4" s="39" t="s">
        <v>0</v>
      </c>
      <c r="D4" s="40" t="str">
        <f>"Huurprijs unit/mnd bij " &amp; B1 &amp; " mnd"</f>
        <v>Huurprijs unit/mnd bij 60 mnd</v>
      </c>
      <c r="E4" s="40" t="s">
        <v>38</v>
      </c>
      <c r="F4" s="40" t="str">
        <f>"Totaal huurbedrag 
over " &amp; B1 &amp; " maanden"</f>
        <v>Totaal huurbedrag 
over 60 maanden</v>
      </c>
    </row>
    <row r="5" spans="1:6" x14ac:dyDescent="0.2">
      <c r="A5" s="46" t="s">
        <v>17</v>
      </c>
      <c r="B5" s="49"/>
      <c r="C5" s="36">
        <v>9</v>
      </c>
      <c r="D5" s="12">
        <v>0</v>
      </c>
      <c r="E5" s="4">
        <f t="shared" ref="E5:E8" si="0">C5*D5</f>
        <v>0</v>
      </c>
      <c r="F5" s="4">
        <f t="shared" ref="F5:F8" si="1">(C5*D5)*$B$1</f>
        <v>0</v>
      </c>
    </row>
    <row r="6" spans="1:6" x14ac:dyDescent="0.2">
      <c r="A6" s="46" t="s">
        <v>51</v>
      </c>
      <c r="B6" s="49"/>
      <c r="C6" s="36">
        <v>5</v>
      </c>
      <c r="D6" s="12">
        <v>0</v>
      </c>
      <c r="E6" s="4">
        <f t="shared" si="0"/>
        <v>0</v>
      </c>
      <c r="F6" s="4">
        <f t="shared" si="1"/>
        <v>0</v>
      </c>
    </row>
    <row r="7" spans="1:6" x14ac:dyDescent="0.2">
      <c r="A7" s="46" t="s">
        <v>18</v>
      </c>
      <c r="B7" s="49"/>
      <c r="C7" s="36">
        <v>4</v>
      </c>
      <c r="D7" s="12">
        <v>0</v>
      </c>
      <c r="E7" s="4">
        <f t="shared" si="0"/>
        <v>0</v>
      </c>
      <c r="F7" s="4">
        <f t="shared" si="1"/>
        <v>0</v>
      </c>
    </row>
    <row r="8" spans="1:6" x14ac:dyDescent="0.2">
      <c r="A8" s="46" t="s">
        <v>19</v>
      </c>
      <c r="B8" s="49"/>
      <c r="C8" s="36">
        <v>1</v>
      </c>
      <c r="D8" s="12">
        <v>0</v>
      </c>
      <c r="E8" s="4">
        <f t="shared" si="0"/>
        <v>0</v>
      </c>
      <c r="F8" s="4">
        <f t="shared" si="1"/>
        <v>0</v>
      </c>
    </row>
    <row r="9" spans="1:6" x14ac:dyDescent="0.2">
      <c r="A9" s="47"/>
      <c r="B9" s="50"/>
      <c r="C9" s="37"/>
      <c r="D9" s="34"/>
      <c r="E9" s="35"/>
      <c r="F9" s="35"/>
    </row>
    <row r="10" spans="1:6" x14ac:dyDescent="0.2">
      <c r="D10" s="41" t="s">
        <v>1</v>
      </c>
      <c r="E10" s="5">
        <f>SUM(E5:E9)</f>
        <v>0</v>
      </c>
      <c r="F10" s="5">
        <f>SUM(F5:F9)</f>
        <v>0</v>
      </c>
    </row>
    <row r="12" spans="1:6" ht="24" x14ac:dyDescent="0.2">
      <c r="A12" s="38" t="s">
        <v>26</v>
      </c>
      <c r="B12" s="39" t="s">
        <v>2</v>
      </c>
      <c r="C12" s="40" t="s">
        <v>37</v>
      </c>
      <c r="D12" s="40" t="s">
        <v>3</v>
      </c>
      <c r="E12" s="40" t="s">
        <v>10</v>
      </c>
      <c r="F12" s="40" t="str">
        <f>"Totaal over " &amp; B1 &amp; " maanden"</f>
        <v>Totaal over 60 maanden</v>
      </c>
    </row>
    <row r="13" spans="1:6" x14ac:dyDescent="0.2">
      <c r="A13" s="7" t="s">
        <v>35</v>
      </c>
      <c r="B13" s="30">
        <f>C5</f>
        <v>9</v>
      </c>
      <c r="C13" s="17">
        <v>0</v>
      </c>
      <c r="D13" s="17"/>
      <c r="E13" s="18">
        <f>B13*C13+D13/12</f>
        <v>0</v>
      </c>
      <c r="F13" s="18">
        <f>((B13*C13)*$B$1)+(D13*($B$1/12))</f>
        <v>0</v>
      </c>
    </row>
    <row r="14" spans="1:6" x14ac:dyDescent="0.2">
      <c r="A14" s="19"/>
      <c r="C14" s="9"/>
      <c r="D14" s="9" t="s">
        <v>1</v>
      </c>
      <c r="E14" s="20">
        <f>SUM(E13:E13)</f>
        <v>0</v>
      </c>
      <c r="F14" s="20">
        <f>SUM(F13:F13)</f>
        <v>0</v>
      </c>
    </row>
    <row r="16" spans="1:6" x14ac:dyDescent="0.2">
      <c r="A16" s="45" t="s">
        <v>34</v>
      </c>
      <c r="B16" s="48"/>
      <c r="C16" s="39" t="s">
        <v>4</v>
      </c>
      <c r="D16" s="40" t="s">
        <v>5</v>
      </c>
      <c r="E16" s="40" t="s">
        <v>6</v>
      </c>
      <c r="F16" s="40" t="str">
        <f>"Totaal over " &amp; B1 &amp; " maanden"</f>
        <v>Totaal over 60 maanden</v>
      </c>
    </row>
    <row r="17" spans="1:7" x14ac:dyDescent="0.2">
      <c r="A17" s="51" t="s">
        <v>40</v>
      </c>
      <c r="B17" s="53"/>
      <c r="C17" s="13">
        <v>65815</v>
      </c>
      <c r="D17" s="15">
        <v>0</v>
      </c>
      <c r="E17" s="8">
        <f>C17*D17</f>
        <v>0</v>
      </c>
      <c r="F17" s="8">
        <f>E17*$B$1</f>
        <v>0</v>
      </c>
    </row>
    <row r="18" spans="1:7" x14ac:dyDescent="0.2">
      <c r="A18" s="52" t="s">
        <v>39</v>
      </c>
      <c r="B18" s="54"/>
      <c r="C18" s="14">
        <v>137677</v>
      </c>
      <c r="D18" s="15">
        <v>0</v>
      </c>
      <c r="E18" s="4">
        <f>C18*D18</f>
        <v>0</v>
      </c>
      <c r="F18" s="8">
        <f>E18*$B$1</f>
        <v>0</v>
      </c>
    </row>
    <row r="19" spans="1:7" x14ac:dyDescent="0.2">
      <c r="D19" s="9" t="s">
        <v>1</v>
      </c>
      <c r="E19" s="5">
        <f>SUM(E17:E18)</f>
        <v>0</v>
      </c>
      <c r="F19" s="5">
        <f>SUM(F17:F18)</f>
        <v>0</v>
      </c>
      <c r="G19" s="10"/>
    </row>
    <row r="20" spans="1:7" x14ac:dyDescent="0.2">
      <c r="C20" s="9"/>
    </row>
    <row r="21" spans="1:7" ht="24" x14ac:dyDescent="0.2">
      <c r="A21" s="38" t="s">
        <v>20</v>
      </c>
      <c r="B21" s="39" t="s">
        <v>28</v>
      </c>
      <c r="C21" s="40" t="s">
        <v>29</v>
      </c>
      <c r="D21" s="40" t="str">
        <f>"Geprognotiseerd aantal interne verhuizingen in " &amp;B1+B2*B3&amp;" maanden"</f>
        <v>Geprognotiseerd aantal interne verhuizingen in 84 maanden</v>
      </c>
      <c r="E21" s="40" t="str">
        <f>"Geprognotiseerd aantal externe verhuizingen in " &amp;B1+B2*B3&amp;" maanden"</f>
        <v>Geprognotiseerd aantal externe verhuizingen in 84 maanden</v>
      </c>
      <c r="F21" s="40" t="str">
        <f>"Geprognotiseerde kosten in " &amp;B1+B2*B3&amp;" maanden"</f>
        <v>Geprognotiseerde kosten in 84 maanden</v>
      </c>
    </row>
    <row r="22" spans="1:7" x14ac:dyDescent="0.2">
      <c r="A22" s="31" t="s">
        <v>27</v>
      </c>
      <c r="B22" s="32">
        <v>0</v>
      </c>
      <c r="C22" s="32">
        <v>0</v>
      </c>
      <c r="D22" s="36">
        <v>2</v>
      </c>
      <c r="E22" s="36">
        <v>2</v>
      </c>
      <c r="F22" s="8">
        <f>D22*B22+E22*C22</f>
        <v>0</v>
      </c>
    </row>
    <row r="23" spans="1:7" x14ac:dyDescent="0.2">
      <c r="A23" s="33"/>
      <c r="E23" s="41" t="s">
        <v>1</v>
      </c>
      <c r="F23" s="5">
        <f>SUM(F22:F22)</f>
        <v>0</v>
      </c>
    </row>
    <row r="24" spans="1:7" x14ac:dyDescent="0.2">
      <c r="A24" s="33"/>
    </row>
    <row r="25" spans="1:7" ht="24" x14ac:dyDescent="0.2">
      <c r="A25" s="38" t="s">
        <v>31</v>
      </c>
      <c r="B25" s="39" t="s">
        <v>21</v>
      </c>
      <c r="C25" s="40" t="s">
        <v>30</v>
      </c>
      <c r="D25" s="40" t="str">
        <f>"Geprognotiseerd aantal uren 
in " &amp;B1+B2*B3&amp;" maanden"</f>
        <v>Geprognotiseerd aantal uren 
in 84 maanden</v>
      </c>
      <c r="E25" s="40" t="str">
        <f>"Geprognotiseerd aantal keer voorrijden in " &amp;B1+B2*B3&amp;" maanden"</f>
        <v>Geprognotiseerd aantal keer voorrijden in 84 maanden</v>
      </c>
      <c r="F25" s="40" t="str">
        <f>"Geprognotiseerde kosten in " &amp;B1+B2*B3&amp;" maanden"</f>
        <v>Geprognotiseerde kosten in 84 maanden</v>
      </c>
    </row>
    <row r="26" spans="1:7" x14ac:dyDescent="0.2">
      <c r="A26" s="31" t="s">
        <v>22</v>
      </c>
      <c r="B26" s="32">
        <v>0</v>
      </c>
      <c r="C26" s="32">
        <v>0</v>
      </c>
      <c r="D26" s="36">
        <v>4</v>
      </c>
      <c r="E26" s="36">
        <v>2</v>
      </c>
      <c r="F26" s="8">
        <f>D26*B26+E26*C26</f>
        <v>0</v>
      </c>
    </row>
    <row r="27" spans="1:7" x14ac:dyDescent="0.2">
      <c r="A27" s="31" t="s">
        <v>23</v>
      </c>
      <c r="B27" s="32">
        <v>0</v>
      </c>
      <c r="C27" s="32">
        <v>0</v>
      </c>
      <c r="D27" s="36">
        <v>2</v>
      </c>
      <c r="E27" s="36">
        <v>1</v>
      </c>
      <c r="F27" s="8">
        <f>D27*B27+E27*C27</f>
        <v>0</v>
      </c>
    </row>
    <row r="28" spans="1:7" x14ac:dyDescent="0.2">
      <c r="A28" s="31" t="s">
        <v>24</v>
      </c>
      <c r="B28" s="32">
        <v>0</v>
      </c>
      <c r="C28" s="32">
        <v>0</v>
      </c>
      <c r="D28" s="36">
        <v>2</v>
      </c>
      <c r="E28" s="36">
        <v>1</v>
      </c>
      <c r="F28" s="8">
        <f>D28*B28+E28*C28</f>
        <v>0</v>
      </c>
    </row>
    <row r="29" spans="1:7" x14ac:dyDescent="0.2">
      <c r="A29" s="33"/>
      <c r="B29" s="33"/>
      <c r="C29" s="9" t="s">
        <v>1</v>
      </c>
      <c r="E29" s="33"/>
      <c r="F29" s="5">
        <f>SUM(F26:F28)</f>
        <v>0</v>
      </c>
    </row>
    <row r="30" spans="1:7" x14ac:dyDescent="0.2">
      <c r="A30" s="33"/>
      <c r="B30" s="33"/>
      <c r="C30" s="33"/>
      <c r="D30" s="33"/>
      <c r="E30" s="33"/>
    </row>
    <row r="31" spans="1:7" ht="24" x14ac:dyDescent="0.2">
      <c r="A31" s="45" t="s">
        <v>25</v>
      </c>
      <c r="B31" s="48"/>
      <c r="C31" s="39" t="s">
        <v>32</v>
      </c>
      <c r="D31" s="40" t="s">
        <v>33</v>
      </c>
      <c r="E31" s="40" t="str">
        <f>"Geschat verbruik in " &amp;B1+B2*B3&amp;" maanden"</f>
        <v>Geschat verbruik in 84 maanden</v>
      </c>
      <c r="F31" s="40" t="str">
        <f>"Prijs aantal benodigde besteleenheden in " &amp;B1+B2*B3&amp;" maanden"</f>
        <v>Prijs aantal benodigde besteleenheden in 84 maanden</v>
      </c>
    </row>
    <row r="32" spans="1:7" x14ac:dyDescent="0.2">
      <c r="A32" s="55" t="s">
        <v>52</v>
      </c>
      <c r="B32" s="56"/>
      <c r="C32" s="44">
        <v>0</v>
      </c>
      <c r="D32" s="32">
        <v>0</v>
      </c>
      <c r="E32" s="42">
        <v>400000</v>
      </c>
      <c r="F32" s="8" t="str">
        <f>IF(C32=0,"",ROUNDUP(E32/C32,0)*D32)</f>
        <v/>
      </c>
    </row>
    <row r="33" spans="1:6" x14ac:dyDescent="0.2">
      <c r="A33" s="33"/>
      <c r="C33" s="33"/>
      <c r="D33" s="9" t="s">
        <v>1</v>
      </c>
      <c r="E33" s="43">
        <f>SUM(E32:E32)</f>
        <v>400000</v>
      </c>
      <c r="F33" s="5">
        <f>SUM(F32:F32)</f>
        <v>0</v>
      </c>
    </row>
    <row r="34" spans="1:6" ht="12.75" thickBot="1" x14ac:dyDescent="0.25">
      <c r="A34" s="33"/>
      <c r="B34" s="33"/>
      <c r="C34" s="33"/>
      <c r="D34" s="33"/>
      <c r="E34" s="33"/>
    </row>
    <row r="35" spans="1:6" x14ac:dyDescent="0.2">
      <c r="A35" s="6" t="s">
        <v>7</v>
      </c>
      <c r="B35" s="40" t="s">
        <v>8</v>
      </c>
      <c r="E35" s="21"/>
      <c r="F35" s="22"/>
    </row>
    <row r="36" spans="1:6" x14ac:dyDescent="0.2">
      <c r="A36" s="7" t="s">
        <v>7</v>
      </c>
      <c r="B36" s="32"/>
      <c r="E36" s="23"/>
      <c r="F36" s="24"/>
    </row>
    <row r="37" spans="1:6" x14ac:dyDescent="0.2">
      <c r="A37" s="16" t="s">
        <v>15</v>
      </c>
      <c r="E37" s="23"/>
      <c r="F37" s="24"/>
    </row>
    <row r="38" spans="1:6" x14ac:dyDescent="0.2">
      <c r="A38" s="16" t="s">
        <v>16</v>
      </c>
      <c r="E38" s="23"/>
      <c r="F38" s="24"/>
    </row>
    <row r="39" spans="1:6" x14ac:dyDescent="0.2">
      <c r="A39" s="11"/>
      <c r="B39" s="10"/>
      <c r="E39" s="25" t="s">
        <v>9</v>
      </c>
      <c r="F39" s="24"/>
    </row>
    <row r="40" spans="1:6" x14ac:dyDescent="0.2">
      <c r="A40" s="1" t="s">
        <v>48</v>
      </c>
      <c r="B40" s="3" t="s">
        <v>10</v>
      </c>
      <c r="C40" s="3" t="s">
        <v>49</v>
      </c>
      <c r="D40" s="3" t="s">
        <v>50</v>
      </c>
      <c r="E40" s="26" t="s">
        <v>11</v>
      </c>
      <c r="F40" s="27"/>
    </row>
    <row r="41" spans="1:6" ht="12.75" thickBot="1" x14ac:dyDescent="0.25">
      <c r="A41" s="1"/>
      <c r="B41" s="5">
        <f>E10+E14+E19</f>
        <v>0</v>
      </c>
      <c r="C41" s="5">
        <f>B36</f>
        <v>0</v>
      </c>
      <c r="D41" s="5">
        <f>F23+F29+F33</f>
        <v>0</v>
      </c>
      <c r="E41" s="28" t="s">
        <v>12</v>
      </c>
      <c r="F41" s="29"/>
    </row>
    <row r="43" spans="1:6" ht="24" x14ac:dyDescent="0.2">
      <c r="A43" s="1" t="s">
        <v>13</v>
      </c>
      <c r="B43" s="39" t="str">
        <f>"Prijs " &amp; B1 &amp; " maanden"</f>
        <v>Prijs 60 maanden</v>
      </c>
      <c r="C43" s="39" t="str">
        <f>"Prijs verlenging 
" &amp; B2*B3 &amp; " maanden"</f>
        <v>Prijs verlenging 
24 maanden</v>
      </c>
      <c r="D43" s="40" t="s">
        <v>14</v>
      </c>
    </row>
    <row r="44" spans="1:6" x14ac:dyDescent="0.2">
      <c r="A44" s="1"/>
      <c r="B44" s="5">
        <f>IF(B41*$B$1+D41+B36&lt;&gt;F10+F14+F19+F23+F29+F33+C41,"FOUT: VERSCHIL",B41*$B$1+C41+(D41/($B$1+$B$2*$B$3)*$B$1))</f>
        <v>0</v>
      </c>
      <c r="C44" s="5">
        <f>Verlengingsperiode!C23*B2+(D41/84*$B$2*$B$3)</f>
        <v>0</v>
      </c>
      <c r="D44" s="5">
        <f>B44+C44</f>
        <v>0</v>
      </c>
    </row>
    <row r="45" spans="1:6" x14ac:dyDescent="0.2">
      <c r="B45" s="10"/>
      <c r="C45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25"/>
  <sheetViews>
    <sheetView zoomScaleNormal="100" workbookViewId="0">
      <selection activeCell="E24" sqref="E24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43</v>
      </c>
      <c r="B1" s="57">
        <f>'Initiële periode'!B3</f>
        <v>12</v>
      </c>
      <c r="C1" s="59" t="s">
        <v>42</v>
      </c>
      <c r="D1" s="60"/>
      <c r="E1" s="61"/>
      <c r="F1" s="57">
        <f>'Initiële periode'!B2</f>
        <v>2</v>
      </c>
    </row>
    <row r="3" spans="1:6" ht="24" customHeight="1" x14ac:dyDescent="0.2">
      <c r="A3" s="45" t="s">
        <v>36</v>
      </c>
      <c r="B3" s="48"/>
      <c r="C3" s="39" t="s">
        <v>0</v>
      </c>
      <c r="D3" s="40" t="str">
        <f>"Huurprijs unit/mnd bij " &amp; B1 &amp; " mnd"</f>
        <v>Huurprijs unit/mnd bij 12 mnd</v>
      </c>
      <c r="E3" s="40" t="s">
        <v>38</v>
      </c>
      <c r="F3" s="40" t="str">
        <f>"Totaal huurbedrag 
over " &amp; B1 &amp; " maanden"</f>
        <v>Totaal huurbedrag 
over 12 maanden</v>
      </c>
    </row>
    <row r="4" spans="1:6" x14ac:dyDescent="0.2">
      <c r="A4" s="46" t="str">
        <f>'Initiële periode'!A5</f>
        <v>Type 1: A3 MFP kleur 60 ppm</v>
      </c>
      <c r="B4" s="49"/>
      <c r="C4" s="36">
        <f>'Initiële periode'!C5</f>
        <v>9</v>
      </c>
      <c r="D4" s="12"/>
      <c r="E4" s="4">
        <f t="shared" ref="E4:E7" si="0">C4*D4</f>
        <v>0</v>
      </c>
      <c r="F4" s="4">
        <f t="shared" ref="F4:F7" si="1">(C4*D4)*$B$1</f>
        <v>0</v>
      </c>
    </row>
    <row r="5" spans="1:6" x14ac:dyDescent="0.2">
      <c r="A5" s="46" t="str">
        <f>'Initiële periode'!A6</f>
        <v>Optioneel externe finisher t.b.v. type 1</v>
      </c>
      <c r="B5" s="49"/>
      <c r="C5" s="36">
        <f>'Initiële periode'!C6</f>
        <v>5</v>
      </c>
      <c r="D5" s="12"/>
      <c r="E5" s="4">
        <f t="shared" si="0"/>
        <v>0</v>
      </c>
      <c r="F5" s="4">
        <f t="shared" si="1"/>
        <v>0</v>
      </c>
    </row>
    <row r="6" spans="1:6" x14ac:dyDescent="0.2">
      <c r="A6" s="46" t="str">
        <f>'Initiële periode'!A7</f>
        <v>Optioneel booklet finisher t.b.v. type 1</v>
      </c>
      <c r="B6" s="49"/>
      <c r="C6" s="36">
        <f>'Initiële periode'!C7</f>
        <v>4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6" t="str">
        <f>'Initiële periode'!A8</f>
        <v>Optioneel perforatiekit 2/4 gaats t.b.v. type 1</v>
      </c>
      <c r="B7" s="49"/>
      <c r="C7" s="36">
        <f>'Initiële periode'!C8</f>
        <v>1</v>
      </c>
      <c r="D7" s="12"/>
      <c r="E7" s="4">
        <f t="shared" si="0"/>
        <v>0</v>
      </c>
      <c r="F7" s="4">
        <f t="shared" si="1"/>
        <v>0</v>
      </c>
    </row>
    <row r="8" spans="1:6" x14ac:dyDescent="0.2">
      <c r="A8" s="47"/>
      <c r="B8" s="50"/>
      <c r="C8" s="37"/>
      <c r="D8" s="34"/>
      <c r="E8" s="35"/>
      <c r="F8" s="35"/>
    </row>
    <row r="9" spans="1:6" x14ac:dyDescent="0.2">
      <c r="D9" s="41" t="s">
        <v>1</v>
      </c>
      <c r="E9" s="5">
        <f>SUM(E4:E8)</f>
        <v>0</v>
      </c>
      <c r="F9" s="5">
        <f>SUM(F4:F8)</f>
        <v>0</v>
      </c>
    </row>
    <row r="11" spans="1:6" ht="24" x14ac:dyDescent="0.2">
      <c r="A11" s="38" t="s">
        <v>26</v>
      </c>
      <c r="B11" s="39" t="s">
        <v>2</v>
      </c>
      <c r="C11" s="40" t="s">
        <v>37</v>
      </c>
      <c r="D11" s="40" t="s">
        <v>3</v>
      </c>
      <c r="E11" s="40" t="s">
        <v>10</v>
      </c>
      <c r="F11" s="40" t="str">
        <f>"Totaal over " &amp; B1 &amp; " maanden"</f>
        <v>Totaal over 12 maanden</v>
      </c>
    </row>
    <row r="12" spans="1:6" x14ac:dyDescent="0.2">
      <c r="A12" s="7" t="str">
        <f>'Initiële periode'!A13</f>
        <v>Licentie per device</v>
      </c>
      <c r="B12" s="30">
        <f>'Initiële periode'!B13</f>
        <v>9</v>
      </c>
      <c r="C12" s="12">
        <v>0</v>
      </c>
      <c r="D12" s="12"/>
      <c r="E12" s="18">
        <f>B12*C12+D12/12</f>
        <v>0</v>
      </c>
      <c r="F12" s="18">
        <f>((B12*C12)*$B$1)+(D12*($B$1/12))</f>
        <v>0</v>
      </c>
    </row>
    <row r="13" spans="1:6" x14ac:dyDescent="0.2">
      <c r="A13" s="19"/>
      <c r="C13" s="9"/>
      <c r="D13" s="9" t="s">
        <v>1</v>
      </c>
      <c r="E13" s="20">
        <f>SUM(E12:E12)</f>
        <v>0</v>
      </c>
      <c r="F13" s="20">
        <f>SUM(F12:F12)</f>
        <v>0</v>
      </c>
    </row>
    <row r="15" spans="1:6" ht="12.75" thickBot="1" x14ac:dyDescent="0.25">
      <c r="D15" s="33"/>
      <c r="E15" s="33"/>
    </row>
    <row r="16" spans="1:6" x14ac:dyDescent="0.2">
      <c r="A16" s="1" t="s">
        <v>46</v>
      </c>
      <c r="B16" s="3" t="s">
        <v>44</v>
      </c>
      <c r="C16" s="3" t="str">
        <f>"Per " &amp;$B$1 &amp;" maanden"</f>
        <v>Per 12 maanden</v>
      </c>
      <c r="E16" s="21"/>
      <c r="F16" s="22"/>
    </row>
    <row r="17" spans="1:6" x14ac:dyDescent="0.2">
      <c r="A17" s="1"/>
      <c r="B17" s="5">
        <f>E9+E13</f>
        <v>0</v>
      </c>
      <c r="C17" s="5">
        <f>IF(F9+F13&lt;&gt;B17*12,"FOUT: VERSCHIL",F9+F13)</f>
        <v>0</v>
      </c>
      <c r="E17" s="23"/>
      <c r="F17" s="24"/>
    </row>
    <row r="18" spans="1:6" x14ac:dyDescent="0.2">
      <c r="E18" s="23"/>
      <c r="F18" s="24"/>
    </row>
    <row r="19" spans="1:6" x14ac:dyDescent="0.2">
      <c r="A19" s="1" t="s">
        <v>47</v>
      </c>
      <c r="B19" s="3" t="s">
        <v>44</v>
      </c>
      <c r="C19" s="3" t="str">
        <f>"Per " &amp;$B$1 &amp;" maanden"</f>
        <v>Per 12 maanden</v>
      </c>
      <c r="E19" s="23"/>
      <c r="F19" s="24"/>
    </row>
    <row r="20" spans="1:6" x14ac:dyDescent="0.2">
      <c r="A20" s="1"/>
      <c r="B20" s="5">
        <f>'Initiële periode'!E19</f>
        <v>0</v>
      </c>
      <c r="C20" s="5">
        <f>B20*12</f>
        <v>0</v>
      </c>
      <c r="E20" s="25" t="s">
        <v>9</v>
      </c>
      <c r="F20" s="24"/>
    </row>
    <row r="21" spans="1:6" x14ac:dyDescent="0.2">
      <c r="E21" s="26" t="s">
        <v>11</v>
      </c>
      <c r="F21" s="27"/>
    </row>
    <row r="22" spans="1:6" ht="12.75" thickBot="1" x14ac:dyDescent="0.25">
      <c r="A22" s="1" t="s">
        <v>45</v>
      </c>
      <c r="B22" s="3" t="s">
        <v>44</v>
      </c>
      <c r="C22" s="3" t="str">
        <f>"Per " &amp;$B$1 &amp;" maanden"</f>
        <v>Per 12 maanden</v>
      </c>
      <c r="E22" s="28" t="s">
        <v>12</v>
      </c>
      <c r="F22" s="29"/>
    </row>
    <row r="23" spans="1:6" x14ac:dyDescent="0.2">
      <c r="A23" s="1"/>
      <c r="B23" s="5">
        <f>B17+B20</f>
        <v>0</v>
      </c>
      <c r="C23" s="5">
        <f>C17+C20</f>
        <v>0</v>
      </c>
    </row>
    <row r="25" spans="1:6" x14ac:dyDescent="0.2">
      <c r="B25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C8D7A987D1B4FB1714B008763C868" ma:contentTypeVersion="3" ma:contentTypeDescription="Een nieuw document maken." ma:contentTypeScope="" ma:versionID="6d341385c6ca9c4dfa599d46885308ec">
  <xsd:schema xmlns:xsd="http://www.w3.org/2001/XMLSchema" xmlns:xs="http://www.w3.org/2001/XMLSchema" xmlns:p="http://schemas.microsoft.com/office/2006/metadata/properties" xmlns:ns2="be63ddd2-6c88-4c83-b392-35800cb54d8b" targetNamespace="http://schemas.microsoft.com/office/2006/metadata/properties" ma:root="true" ma:fieldsID="a37259355b43d83d9c8f41f1bc75c2ef" ns2:_="">
    <xsd:import namespace="be63ddd2-6c88-4c83-b392-35800cb54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3ddd2-6c88-4c83-b392-35800cb54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4bd08b59-cfbf-481d-8f19-1e2337c6fec9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ad3753d-d11c-4198-a2f9-765d8b65ee9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D99C4C-197B-4CE2-9BD8-77BECE014208}"/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2026-07-02T10:05:31Z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0x010100151C8D7A987D1B4FB1714B008763C868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