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alnet.sharepoint.com/sites/2026EA11Toegangscontrolesysteem/Gedeelde documenten/General/03. AB documenten/02 Bijlagen/"/>
    </mc:Choice>
  </mc:AlternateContent>
  <xr:revisionPtr revIDLastSave="799" documentId="8_{61F5634A-DC33-46F7-A37E-B9550500C683}" xr6:coauthVersionLast="47" xr6:coauthVersionMax="47" xr10:uidLastSave="{8F9C87C4-D9F1-49C5-827A-7C3399C41E61}"/>
  <bookViews>
    <workbookView xWindow="-108" yWindow="-108" windowWidth="23256" windowHeight="14616" activeTab="3" xr2:uid="{00000000-000D-0000-FFFF-FFFF00000000}"/>
  </bookViews>
  <sheets>
    <sheet name="Overzicht" sheetId="1" r:id="rId1"/>
    <sheet name="Beheer, onderhoud &amp; licenties" sheetId="3" r:id="rId2"/>
    <sheet name="Transitiekosten" sheetId="5" r:id="rId3"/>
    <sheet name="Uurtarieven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F23" i="5"/>
  <c r="F24" i="5"/>
  <c r="F25" i="5"/>
  <c r="F26" i="5"/>
  <c r="F27" i="5"/>
  <c r="F29" i="5"/>
  <c r="F21" i="5"/>
  <c r="F31" i="5"/>
  <c r="C14" i="5"/>
  <c r="E15" i="3"/>
  <c r="E14" i="3"/>
  <c r="E9" i="3"/>
  <c r="E10" i="3"/>
  <c r="E11" i="3"/>
  <c r="E6" i="7" l="1"/>
  <c r="E5" i="7"/>
  <c r="E4" i="7"/>
  <c r="E3" i="7"/>
  <c r="F33" i="5"/>
  <c r="F35" i="5" s="1"/>
  <c r="E6" i="3"/>
  <c r="E5" i="3"/>
  <c r="E17" i="3" l="1"/>
  <c r="B17" i="1" s="1"/>
  <c r="D17" i="1" s="1"/>
  <c r="E7" i="7"/>
  <c r="B22" i="1" s="1"/>
  <c r="D22" i="1" l="1"/>
  <c r="D23" i="1" s="1"/>
  <c r="F38" i="5"/>
  <c r="C18" i="1" s="1"/>
  <c r="D18" i="1" s="1"/>
  <c r="D19" i="1" s="1"/>
  <c r="D25" i="1" l="1"/>
</calcChain>
</file>

<file path=xl/sharedStrings.xml><?xml version="1.0" encoding="utf-8"?>
<sst xmlns="http://schemas.openxmlformats.org/spreadsheetml/2006/main" count="90" uniqueCount="79">
  <si>
    <t>Kostenpost</t>
  </si>
  <si>
    <t>Jaarlijkse kosten (€)</t>
  </si>
  <si>
    <t>Eenmalige kosten (€)</t>
  </si>
  <si>
    <t>Component type</t>
  </si>
  <si>
    <t>Onderdeel</t>
  </si>
  <si>
    <t>Projectmanagement</t>
  </si>
  <si>
    <t>Engineering en ontwerp</t>
  </si>
  <si>
    <t>Validatie inventarisatie</t>
  </si>
  <si>
    <t>Migratie voorbereiding</t>
  </si>
  <si>
    <t>Testen en acceptatie</t>
  </si>
  <si>
    <t>Oplevering</t>
  </si>
  <si>
    <t>Nazorg</t>
  </si>
  <si>
    <t>Type werkzaamheden</t>
  </si>
  <si>
    <t>Totale loopduur contract (€)</t>
  </si>
  <si>
    <t>Het prijzenblad omvat:</t>
  </si>
  <si>
    <t>Indicatief aantal uit open begroting</t>
  </si>
  <si>
    <t>Prijs per stuk vervanging (€)</t>
  </si>
  <si>
    <t>Prijs per stuk upgrade / aanpassing (€)</t>
  </si>
  <si>
    <t>Totale eenmalige kosten (€)</t>
  </si>
  <si>
    <t>Toelichting inschrijver / aannames</t>
  </si>
  <si>
    <t>Nedap aeos Blue doorcontroller AP7803 - AX8010 processor</t>
  </si>
  <si>
    <t>Nedap aeos Blue door interface AP7003</t>
  </si>
  <si>
    <t>Ap7091 aebus adapter</t>
  </si>
  <si>
    <t>Nedap aeos Blue i/o interface AP7031</t>
  </si>
  <si>
    <t>Nedap Convexs kaartlezer MD80G Mifare Classic / Desfire</t>
  </si>
  <si>
    <t>Nedap invexs kaartlezer MD190 DESFire Mifare classic</t>
  </si>
  <si>
    <t>Aperio beslagset V3 (expliciet als nieuwe beslagset opgenomen)</t>
  </si>
  <si>
    <t>Aperio AH40 IP G5 HUB 1:16 (expliciet als nieuwe hub opgenomen)</t>
  </si>
  <si>
    <t>Updaten Aperio hub (migratie-omzetting, geen vervanging)</t>
  </si>
  <si>
    <t>Totaal</t>
  </si>
  <si>
    <t xml:space="preserve">Component </t>
  </si>
  <si>
    <t xml:space="preserve">Aantal </t>
  </si>
  <si>
    <t>Jaarprijs per stuk (€)</t>
  </si>
  <si>
    <t>Totale jaarprijs (€)</t>
  </si>
  <si>
    <t>Totale kosten (€)</t>
  </si>
  <si>
    <t>Transitie kosten</t>
  </si>
  <si>
    <t>Uurtarieven</t>
  </si>
  <si>
    <t>Tarief (€)</t>
  </si>
  <si>
    <t>Indicatief aantal (uren)</t>
  </si>
  <si>
    <t>Exit-strategie</t>
  </si>
  <si>
    <t>Prijsbijlage ROC van Amsterdam-Flevoland</t>
  </si>
  <si>
    <t>Bedrijfsnaam:</t>
  </si>
  <si>
    <t>Instructie invullen prijzenblad</t>
  </si>
  <si>
    <t xml:space="preserve">- Alle prijzen dienen te worden opgegeven in euro’s, exclusief btw. </t>
  </si>
  <si>
    <t>- Aan deze aantallen kunnen geen rechten worden ontleend.</t>
  </si>
  <si>
    <t>Totaal (80%)</t>
  </si>
  <si>
    <t>Totaal (20%)</t>
  </si>
  <si>
    <t>Inschrijfprijs</t>
  </si>
  <si>
    <t>Totaal (€)</t>
  </si>
  <si>
    <t xml:space="preserve">Naar waarheid onderterkend door tekenbevoegde functionaris: </t>
  </si>
  <si>
    <t>Datum ondertekening:</t>
  </si>
  <si>
    <t>- De aantallen en scope van de huidige omgeving zijn opgenomen in de Bijlage "Install base".</t>
  </si>
  <si>
    <t>Updaten Aperio slot (migratie-omzetting mogelijk, geen vervanging)</t>
  </si>
  <si>
    <t>Licentiekosten  (o.b.v. aantallen in bijlage install base)</t>
  </si>
  <si>
    <t>Onderhoud  (o.b.v. aantallen in bijlage install base)</t>
  </si>
  <si>
    <t>Beheer  (o.b.v. aantallen in bijlage install base)</t>
  </si>
  <si>
    <t>Alternatief (niet meegenomen in criterium prijs)</t>
  </si>
  <si>
    <t>Aanpassingen en/of integraties met relevante systemen</t>
  </si>
  <si>
    <t>- Inschrijvers dienen uitsluitend de geel en blauw gemarkeerde velden in te vullen in alle tabbladen.</t>
  </si>
  <si>
    <t>- jaarlijkse kosten voor beheer, onderhoud, licenties en ondersteuning</t>
  </si>
  <si>
    <t>- eenmalige kosten voor transitie, bestaande uit migratie, implementatie en projectactiviteiten</t>
  </si>
  <si>
    <t>- Onderstaande indicatieve aantallen zijn overgenomen uit de begroting.</t>
  </si>
  <si>
    <t>- Deze aantallen dienen als uitgangspunt voor de prijsopgave. De definitieve vervangingsscope wordt na gunning vastgesteld op basis van een nulmeting.</t>
  </si>
  <si>
    <t>- In onderstaande tabel wordt de mogelijkheid geboden een alternatief te benoemen; deze wordt echter niet meegenomen in het criterium prijs.</t>
  </si>
  <si>
    <t>- Preventief onderhoud</t>
  </si>
  <si>
    <t>- Correctief onderhoud</t>
  </si>
  <si>
    <t>- Applicatiebeheer</t>
  </si>
  <si>
    <t>- Ondersteuning via Service desk</t>
  </si>
  <si>
    <t>- Adviesfunctie</t>
  </si>
  <si>
    <t>- Applicatie</t>
  </si>
  <si>
    <t>- Hardware</t>
  </si>
  <si>
    <t>Beheer, onderhoud &amp; licenties</t>
  </si>
  <si>
    <t>Storingen / calamiteiten buiten contract</t>
  </si>
  <si>
    <t>Consultancy buiten contract</t>
  </si>
  <si>
    <t>Installatie nieuwbouw/ verbouwing buiten contract</t>
  </si>
  <si>
    <t>Overheadkosten werkzaamheden buiten contract</t>
  </si>
  <si>
    <t>Specificatie:</t>
  </si>
  <si>
    <r>
      <t>Transitie (zoals gedefinieerd in het PvE)</t>
    </r>
    <r>
      <rPr>
        <sz val="11"/>
        <color theme="1"/>
        <rFont val="Calibri"/>
        <family val="2"/>
        <scheme val="minor"/>
      </rPr>
      <t xml:space="preserve">: Het geheel van werkzaamheden die worden uitgevoerd in het kader van overname van het beheer en ondersteuning, migratie naar een cloud -oplossing en de vervanging van de hardware om het gebruik van zowel MIFARE CLASSIC als MIFARE DESFire EV3 mogelijk te maken. </t>
    </r>
  </si>
  <si>
    <t xml:space="preserve">- De opgegeven prijzen dienen volledig en all-in (o.a. reis- en verblijfskosten) te zijn, incl. alle kosten die nodig zijn voor een correcte uitvoering van de opdracht.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</si>
</sst>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 wrapText="1"/>
    </xf>
    <xf numFmtId="0" fontId="2" fillId="3" borderId="8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0" fillId="3" borderId="0" xfId="0" applyFill="1" applyAlignment="1">
      <alignment vertical="top"/>
    </xf>
    <xf numFmtId="0" fontId="0" fillId="3" borderId="22" xfId="0" applyFill="1" applyBorder="1"/>
    <xf numFmtId="165" fontId="0" fillId="3" borderId="19" xfId="0" applyNumberFormat="1" applyFill="1" applyBorder="1" applyAlignment="1">
      <alignment horizontal="center" wrapText="1"/>
    </xf>
    <xf numFmtId="164" fontId="0" fillId="0" borderId="20" xfId="0" applyNumberFormat="1" applyBorder="1"/>
    <xf numFmtId="0" fontId="0" fillId="3" borderId="16" xfId="0" applyFill="1" applyBorder="1"/>
    <xf numFmtId="165" fontId="0" fillId="3" borderId="7" xfId="0" applyNumberFormat="1" applyFill="1" applyBorder="1" applyAlignment="1">
      <alignment horizontal="center" wrapText="1"/>
    </xf>
    <xf numFmtId="0" fontId="0" fillId="3" borderId="17" xfId="0" applyFill="1" applyBorder="1"/>
    <xf numFmtId="165" fontId="0" fillId="3" borderId="18" xfId="0" applyNumberFormat="1" applyFill="1" applyBorder="1" applyAlignment="1">
      <alignment horizontal="center" wrapText="1"/>
    </xf>
    <xf numFmtId="0" fontId="2" fillId="3" borderId="8" xfId="0" applyFont="1" applyFill="1" applyBorder="1"/>
    <xf numFmtId="164" fontId="0" fillId="3" borderId="23" xfId="0" applyNumberFormat="1" applyFill="1" applyBorder="1"/>
    <xf numFmtId="164" fontId="0" fillId="3" borderId="9" xfId="0" applyNumberFormat="1" applyFill="1" applyBorder="1" applyAlignment="1">
      <alignment horizontal="center" wrapText="1"/>
    </xf>
    <xf numFmtId="164" fontId="2" fillId="3" borderId="10" xfId="0" applyNumberFormat="1" applyFont="1" applyFill="1" applyBorder="1"/>
    <xf numFmtId="164" fontId="0" fillId="2" borderId="24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4" fontId="0" fillId="2" borderId="25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3" borderId="13" xfId="0" applyFill="1" applyBorder="1"/>
    <xf numFmtId="0" fontId="2" fillId="3" borderId="0" xfId="0" applyFont="1" applyFill="1"/>
    <xf numFmtId="0" fontId="0" fillId="3" borderId="14" xfId="0" applyFill="1" applyBorder="1"/>
    <xf numFmtId="0" fontId="2" fillId="3" borderId="11" xfId="0" applyFont="1" applyFill="1" applyBorder="1"/>
    <xf numFmtId="164" fontId="0" fillId="3" borderId="8" xfId="0" applyNumberFormat="1" applyFill="1" applyBorder="1"/>
    <xf numFmtId="0" fontId="0" fillId="3" borderId="0" xfId="0" quotePrefix="1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quotePrefix="1" applyFill="1"/>
    <xf numFmtId="0" fontId="4" fillId="3" borderId="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44" fontId="0" fillId="0" borderId="3" xfId="1" applyFont="1" applyFill="1" applyBorder="1" applyAlignment="1" applyProtection="1">
      <alignment vertical="top" wrapText="1"/>
    </xf>
    <xf numFmtId="44" fontId="0" fillId="3" borderId="3" xfId="1" applyFont="1" applyFill="1" applyBorder="1" applyAlignment="1" applyProtection="1">
      <alignment vertical="top" wrapText="1"/>
    </xf>
    <xf numFmtId="0" fontId="0" fillId="0" borderId="35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44" fontId="0" fillId="0" borderId="1" xfId="1" applyFont="1" applyFill="1" applyBorder="1" applyAlignment="1" applyProtection="1">
      <alignment vertical="top" wrapText="1"/>
    </xf>
    <xf numFmtId="44" fontId="0" fillId="3" borderId="1" xfId="1" applyFont="1" applyFill="1" applyBorder="1" applyAlignment="1" applyProtection="1">
      <alignment vertical="top" wrapText="1"/>
    </xf>
    <xf numFmtId="0" fontId="0" fillId="0" borderId="26" xfId="0" applyBorder="1" applyAlignment="1">
      <alignment vertical="top" wrapText="1"/>
    </xf>
    <xf numFmtId="0" fontId="7" fillId="4" borderId="31" xfId="0" applyFont="1" applyFill="1" applyBorder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44" fontId="1" fillId="0" borderId="1" xfId="1" applyFont="1" applyFill="1" applyBorder="1" applyAlignment="1" applyProtection="1">
      <alignment vertical="top" wrapText="1"/>
    </xf>
    <xf numFmtId="0" fontId="0" fillId="3" borderId="32" xfId="0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44" fontId="0" fillId="0" borderId="2" xfId="1" applyFont="1" applyFill="1" applyBorder="1" applyAlignment="1" applyProtection="1">
      <alignment vertical="top" wrapText="1"/>
    </xf>
    <xf numFmtId="0" fontId="2" fillId="3" borderId="33" xfId="0" applyFont="1" applyFill="1" applyBorder="1" applyAlignment="1">
      <alignment horizontal="left" vertical="top" wrapText="1"/>
    </xf>
    <xf numFmtId="0" fontId="0" fillId="3" borderId="29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44" fontId="0" fillId="3" borderId="27" xfId="1" applyFont="1" applyFill="1" applyBorder="1" applyAlignment="1" applyProtection="1">
      <alignment vertical="top" wrapText="1"/>
    </xf>
    <xf numFmtId="0" fontId="0" fillId="3" borderId="28" xfId="0" applyFill="1" applyBorder="1" applyAlignment="1">
      <alignment vertical="top" wrapText="1"/>
    </xf>
    <xf numFmtId="44" fontId="0" fillId="3" borderId="0" xfId="0" applyNumberFormat="1" applyFill="1"/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44" fontId="0" fillId="2" borderId="3" xfId="1" applyFont="1" applyFill="1" applyBorder="1" applyAlignment="1" applyProtection="1">
      <alignment vertical="top" wrapText="1"/>
      <protection locked="0"/>
    </xf>
    <xf numFmtId="44" fontId="0" fillId="2" borderId="1" xfId="1" applyFont="1" applyFill="1" applyBorder="1" applyAlignment="1" applyProtection="1">
      <alignment vertical="top" wrapText="1"/>
      <protection locked="0"/>
    </xf>
    <xf numFmtId="44" fontId="1" fillId="4" borderId="1" xfId="1" applyFont="1" applyFill="1" applyBorder="1" applyAlignment="1" applyProtection="1">
      <alignment vertical="top" wrapText="1"/>
      <protection locked="0"/>
    </xf>
    <xf numFmtId="44" fontId="0" fillId="4" borderId="1" xfId="1" applyFont="1" applyFill="1" applyBorder="1" applyAlignment="1" applyProtection="1">
      <alignment vertical="top" wrapText="1"/>
      <protection locked="0"/>
    </xf>
    <xf numFmtId="44" fontId="0" fillId="4" borderId="2" xfId="1" applyFont="1" applyFill="1" applyBorder="1" applyAlignment="1" applyProtection="1">
      <alignment vertical="top" wrapText="1"/>
      <protection locked="0"/>
    </xf>
    <xf numFmtId="0" fontId="2" fillId="3" borderId="3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left"/>
    </xf>
    <xf numFmtId="0" fontId="2" fillId="3" borderId="53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0" fillId="0" borderId="34" xfId="0" quotePrefix="1" applyBorder="1"/>
    <xf numFmtId="0" fontId="0" fillId="0" borderId="4" xfId="0" applyBorder="1"/>
    <xf numFmtId="164" fontId="0" fillId="0" borderId="35" xfId="0" applyNumberFormat="1" applyBorder="1"/>
    <xf numFmtId="0" fontId="0" fillId="0" borderId="31" xfId="0" quotePrefix="1" applyBorder="1"/>
    <xf numFmtId="0" fontId="0" fillId="0" borderId="5" xfId="0" applyBorder="1"/>
    <xf numFmtId="0" fontId="0" fillId="0" borderId="31" xfId="0" applyBorder="1"/>
    <xf numFmtId="0" fontId="0" fillId="0" borderId="56" xfId="0" applyBorder="1"/>
    <xf numFmtId="164" fontId="0" fillId="0" borderId="57" xfId="0" applyNumberFormat="1" applyBorder="1"/>
    <xf numFmtId="164" fontId="0" fillId="0" borderId="58" xfId="0" applyNumberFormat="1" applyBorder="1"/>
    <xf numFmtId="0" fontId="2" fillId="0" borderId="31" xfId="0" applyFont="1" applyBorder="1"/>
    <xf numFmtId="0" fontId="0" fillId="0" borderId="59" xfId="0" applyBorder="1"/>
    <xf numFmtId="164" fontId="0" fillId="0" borderId="60" xfId="0" applyNumberFormat="1" applyBorder="1"/>
    <xf numFmtId="164" fontId="0" fillId="0" borderId="61" xfId="0" applyNumberFormat="1" applyBorder="1"/>
    <xf numFmtId="0" fontId="0" fillId="0" borderId="62" xfId="0" applyBorder="1"/>
    <xf numFmtId="164" fontId="0" fillId="0" borderId="63" xfId="0" applyNumberFormat="1" applyBorder="1"/>
    <xf numFmtId="164" fontId="0" fillId="0" borderId="64" xfId="0" applyNumberFormat="1" applyBorder="1"/>
    <xf numFmtId="0" fontId="0" fillId="3" borderId="11" xfId="0" applyFill="1" applyBorder="1"/>
    <xf numFmtId="0" fontId="0" fillId="3" borderId="65" xfId="0" applyFill="1" applyBorder="1"/>
    <xf numFmtId="164" fontId="2" fillId="3" borderId="66" xfId="0" applyNumberFormat="1" applyFont="1" applyFill="1" applyBorder="1"/>
    <xf numFmtId="164" fontId="0" fillId="2" borderId="3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5" fillId="0" borderId="0" xfId="0" applyFont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0" borderId="0" xfId="0" applyFont="1" applyAlignment="1">
      <alignment vertical="top"/>
    </xf>
    <xf numFmtId="0" fontId="2" fillId="3" borderId="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0" fillId="3" borderId="31" xfId="0" applyFill="1" applyBorder="1"/>
    <xf numFmtId="44" fontId="0" fillId="0" borderId="5" xfId="1" applyFont="1" applyFill="1" applyBorder="1" applyProtection="1"/>
    <xf numFmtId="44" fontId="0" fillId="5" borderId="1" xfId="1" applyFont="1" applyFill="1" applyBorder="1" applyProtection="1"/>
    <xf numFmtId="44" fontId="0" fillId="0" borderId="26" xfId="1" applyFont="1" applyFill="1" applyBorder="1" applyProtection="1"/>
    <xf numFmtId="44" fontId="0" fillId="5" borderId="5" xfId="1" applyFont="1" applyFill="1" applyBorder="1" applyProtection="1"/>
    <xf numFmtId="44" fontId="0" fillId="0" borderId="1" xfId="1" applyFont="1" applyFill="1" applyBorder="1" applyProtection="1"/>
    <xf numFmtId="0" fontId="2" fillId="3" borderId="33" xfId="0" applyFont="1" applyFill="1" applyBorder="1"/>
    <xf numFmtId="44" fontId="0" fillId="3" borderId="29" xfId="1" applyFont="1" applyFill="1" applyBorder="1" applyProtection="1"/>
    <xf numFmtId="44" fontId="0" fillId="3" borderId="27" xfId="1" applyFont="1" applyFill="1" applyBorder="1" applyProtection="1"/>
    <xf numFmtId="44" fontId="0" fillId="3" borderId="28" xfId="1" applyFont="1" applyFill="1" applyBorder="1" applyProtection="1"/>
    <xf numFmtId="9" fontId="0" fillId="3" borderId="0" xfId="0" applyNumberFormat="1" applyFill="1"/>
    <xf numFmtId="164" fontId="0" fillId="3" borderId="48" xfId="0" applyNumberFormat="1" applyFill="1" applyBorder="1"/>
    <xf numFmtId="44" fontId="0" fillId="5" borderId="47" xfId="1" applyFont="1" applyFill="1" applyBorder="1" applyProtection="1"/>
    <xf numFmtId="0" fontId="2" fillId="3" borderId="44" xfId="0" applyFont="1" applyFill="1" applyBorder="1" applyAlignment="1">
      <alignment horizontal="center" vertical="center"/>
    </xf>
    <xf numFmtId="0" fontId="0" fillId="3" borderId="45" xfId="0" applyFill="1" applyBorder="1"/>
    <xf numFmtId="0" fontId="2" fillId="3" borderId="45" xfId="0" applyFont="1" applyFill="1" applyBorder="1" applyAlignment="1">
      <alignment horizontal="center" vertical="center"/>
    </xf>
    <xf numFmtId="44" fontId="2" fillId="3" borderId="46" xfId="0" applyNumberFormat="1" applyFont="1" applyFill="1" applyBorder="1"/>
    <xf numFmtId="10" fontId="0" fillId="0" borderId="0" xfId="0" applyNumberForma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0" fillId="4" borderId="42" xfId="0" applyFill="1" applyBorder="1" applyAlignment="1" applyProtection="1">
      <alignment horizontal="center"/>
      <protection locked="0"/>
    </xf>
    <xf numFmtId="0" fontId="0" fillId="4" borderId="43" xfId="0" applyFill="1" applyBorder="1" applyAlignment="1" applyProtection="1">
      <alignment horizontal="center"/>
      <protection locked="0"/>
    </xf>
    <xf numFmtId="164" fontId="0" fillId="0" borderId="68" xfId="0" applyNumberFormat="1" applyBorder="1"/>
    <xf numFmtId="0" fontId="2" fillId="3" borderId="48" xfId="0" applyFont="1" applyFill="1" applyBorder="1" applyAlignment="1">
      <alignment horizontal="center" vertical="top"/>
    </xf>
    <xf numFmtId="0" fontId="2" fillId="0" borderId="42" xfId="0" applyFont="1" applyBorder="1" applyAlignment="1">
      <alignment horizontal="left" vertical="top" wrapText="1"/>
    </xf>
    <xf numFmtId="0" fontId="2" fillId="0" borderId="6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0" fillId="2" borderId="69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showGridLines="0" workbookViewId="0">
      <selection activeCell="E2" sqref="E2:F2"/>
    </sheetView>
  </sheetViews>
  <sheetFormatPr defaultColWidth="8.88671875" defaultRowHeight="14.4" x14ac:dyDescent="0.3"/>
  <cols>
    <col min="1" max="1" width="30.44140625" style="1" customWidth="1"/>
    <col min="2" max="2" width="19.109375" style="1" customWidth="1"/>
    <col min="3" max="3" width="19.88671875" style="1" customWidth="1"/>
    <col min="4" max="4" width="27.109375" style="1" customWidth="1"/>
    <col min="5" max="6" width="15.6640625" style="1" customWidth="1"/>
    <col min="7" max="16384" width="8.88671875" style="1"/>
  </cols>
  <sheetData>
    <row r="1" spans="1:6" ht="7.8" customHeight="1" thickBot="1" x14ac:dyDescent="0.35"/>
    <row r="2" spans="1:6" ht="24" thickBot="1" x14ac:dyDescent="0.5">
      <c r="A2" s="97" t="s">
        <v>40</v>
      </c>
      <c r="D2" s="98" t="s">
        <v>41</v>
      </c>
      <c r="E2" s="125"/>
      <c r="F2" s="126"/>
    </row>
    <row r="3" spans="1:6" ht="7.8" customHeight="1" x14ac:dyDescent="0.35">
      <c r="A3" s="99"/>
    </row>
    <row r="4" spans="1:6" ht="18" x14ac:dyDescent="0.3">
      <c r="A4" s="100" t="s">
        <v>42</v>
      </c>
    </row>
    <row r="5" spans="1:6" ht="7.8" customHeight="1" x14ac:dyDescent="0.3"/>
    <row r="6" spans="1:6" x14ac:dyDescent="0.3">
      <c r="A6" s="30" t="s">
        <v>58</v>
      </c>
    </row>
    <row r="7" spans="1:6" x14ac:dyDescent="0.3">
      <c r="A7" s="30" t="s">
        <v>43</v>
      </c>
    </row>
    <row r="8" spans="1:6" x14ac:dyDescent="0.3">
      <c r="A8" s="30" t="s">
        <v>78</v>
      </c>
    </row>
    <row r="9" spans="1:6" x14ac:dyDescent="0.3">
      <c r="A9" s="30" t="s">
        <v>51</v>
      </c>
    </row>
    <row r="10" spans="1:6" x14ac:dyDescent="0.3">
      <c r="A10" s="30" t="s">
        <v>44</v>
      </c>
    </row>
    <row r="11" spans="1:6" ht="7.8" customHeight="1" x14ac:dyDescent="0.3"/>
    <row r="12" spans="1:6" x14ac:dyDescent="0.3">
      <c r="A12" s="1" t="s">
        <v>14</v>
      </c>
    </row>
    <row r="13" spans="1:6" x14ac:dyDescent="0.3">
      <c r="A13" s="30" t="s">
        <v>59</v>
      </c>
    </row>
    <row r="14" spans="1:6" x14ac:dyDescent="0.3">
      <c r="A14" s="30" t="s">
        <v>60</v>
      </c>
    </row>
    <row r="15" spans="1:6" ht="7.8" customHeight="1" thickBot="1" x14ac:dyDescent="0.35"/>
    <row r="16" spans="1:6" ht="15" thickBot="1" x14ac:dyDescent="0.35">
      <c r="A16" s="101" t="s">
        <v>0</v>
      </c>
      <c r="B16" s="102" t="s">
        <v>1</v>
      </c>
      <c r="C16" s="103" t="s">
        <v>2</v>
      </c>
      <c r="D16" s="104" t="s">
        <v>13</v>
      </c>
    </row>
    <row r="17" spans="1:6" x14ac:dyDescent="0.3">
      <c r="A17" s="105" t="s">
        <v>71</v>
      </c>
      <c r="B17" s="106">
        <f>'Beheer, onderhoud &amp; licenties'!E17</f>
        <v>0</v>
      </c>
      <c r="C17" s="107"/>
      <c r="D17" s="108">
        <f>(B17+C17)*4</f>
        <v>0</v>
      </c>
    </row>
    <row r="18" spans="1:6" ht="15" thickBot="1" x14ac:dyDescent="0.35">
      <c r="A18" s="105" t="s">
        <v>35</v>
      </c>
      <c r="B18" s="109"/>
      <c r="C18" s="110">
        <f>Transitiekosten!F38</f>
        <v>0</v>
      </c>
      <c r="D18" s="108">
        <f>B18+C18</f>
        <v>0</v>
      </c>
    </row>
    <row r="19" spans="1:6" ht="15" thickBot="1" x14ac:dyDescent="0.35">
      <c r="A19" s="111" t="s">
        <v>45</v>
      </c>
      <c r="B19" s="112"/>
      <c r="C19" s="113"/>
      <c r="D19" s="114">
        <f>SUM(D17:D18)</f>
        <v>0</v>
      </c>
      <c r="F19" s="115"/>
    </row>
    <row r="20" spans="1:6" ht="7.8" customHeight="1" thickBot="1" x14ac:dyDescent="0.35"/>
    <row r="21" spans="1:6" ht="15" thickBot="1" x14ac:dyDescent="0.35">
      <c r="A21" s="101" t="s">
        <v>0</v>
      </c>
      <c r="B21" s="102" t="s">
        <v>1</v>
      </c>
      <c r="C21" s="103" t="s">
        <v>2</v>
      </c>
      <c r="D21" s="104" t="s">
        <v>13</v>
      </c>
    </row>
    <row r="22" spans="1:6" ht="15" thickBot="1" x14ac:dyDescent="0.35">
      <c r="A22" s="105" t="s">
        <v>36</v>
      </c>
      <c r="B22" s="116">
        <f>Uurtarieven!E7</f>
        <v>0</v>
      </c>
      <c r="C22" s="117"/>
      <c r="D22" s="108">
        <f>(B22+C22)*4</f>
        <v>0</v>
      </c>
      <c r="F22" s="115"/>
    </row>
    <row r="23" spans="1:6" ht="15" thickBot="1" x14ac:dyDescent="0.35">
      <c r="A23" s="111" t="s">
        <v>46</v>
      </c>
      <c r="B23" s="112"/>
      <c r="C23" s="113"/>
      <c r="D23" s="114">
        <f>SUM(D22:D22)</f>
        <v>0</v>
      </c>
    </row>
    <row r="24" spans="1:6" ht="7.8" customHeight="1" thickBot="1" x14ac:dyDescent="0.35"/>
    <row r="25" spans="1:6" ht="15" thickBot="1" x14ac:dyDescent="0.35">
      <c r="A25" s="118" t="s">
        <v>47</v>
      </c>
      <c r="B25" s="119"/>
      <c r="C25" s="120" t="s">
        <v>48</v>
      </c>
      <c r="D25" s="121">
        <f>(D19*0.8)+(D23*0.2)</f>
        <v>0</v>
      </c>
    </row>
    <row r="26" spans="1:6" ht="15" thickBot="1" x14ac:dyDescent="0.35"/>
    <row r="27" spans="1:6" ht="27" customHeight="1" thickBot="1" x14ac:dyDescent="0.35">
      <c r="C27" s="122"/>
      <c r="D27" s="123" t="s">
        <v>49</v>
      </c>
      <c r="E27" s="125"/>
      <c r="F27" s="126"/>
    </row>
    <row r="28" spans="1:6" ht="19.8" customHeight="1" thickBot="1" x14ac:dyDescent="0.35">
      <c r="C28" s="122"/>
      <c r="D28" s="124" t="s">
        <v>50</v>
      </c>
      <c r="E28" s="125"/>
      <c r="F28" s="126"/>
    </row>
  </sheetData>
  <sheetProtection algorithmName="SHA-512" hashValue="Wu6XB00IDOBlPeL1lUw9wRJCsNidQjUo9xMn2yaRjFk3Ek6QotCzKeLvKNyhZ2Kj87qSjSY9dpwInrW62I5FMg==" saltValue="nxmFxI5oAI/9CBszgAGVuQ==" spinCount="100000" sheet="1" objects="1" scenarios="1"/>
  <mergeCells count="3">
    <mergeCell ref="E2:F2"/>
    <mergeCell ref="E27:F27"/>
    <mergeCell ref="E28:F28"/>
  </mergeCells>
  <pageMargins left="0.25" right="0.25" top="0.31" bottom="0.36" header="0.17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7"/>
  <sheetViews>
    <sheetView showGridLines="0" workbookViewId="0">
      <selection activeCell="D10" sqref="D10"/>
    </sheetView>
  </sheetViews>
  <sheetFormatPr defaultColWidth="8.88671875" defaultRowHeight="14.4" x14ac:dyDescent="0.3"/>
  <cols>
    <col min="1" max="1" width="1.44140625" style="1" customWidth="1"/>
    <col min="2" max="2" width="47.109375" style="1" bestFit="1" customWidth="1"/>
    <col min="3" max="3" width="6.88671875" style="1" bestFit="1" customWidth="1"/>
    <col min="4" max="4" width="18.109375" style="1" bestFit="1" customWidth="1"/>
    <col min="5" max="5" width="16.33203125" style="1" bestFit="1" customWidth="1"/>
    <col min="6" max="16384" width="8.88671875" style="1"/>
  </cols>
  <sheetData>
    <row r="1" spans="2:5" ht="9" customHeight="1" thickBot="1" x14ac:dyDescent="0.35"/>
    <row r="2" spans="2:5" ht="15" thickBot="1" x14ac:dyDescent="0.35">
      <c r="B2" s="64" t="s">
        <v>30</v>
      </c>
      <c r="C2" s="65" t="s">
        <v>31</v>
      </c>
      <c r="D2" s="66" t="s">
        <v>32</v>
      </c>
      <c r="E2" s="67" t="s">
        <v>33</v>
      </c>
    </row>
    <row r="3" spans="2:5" ht="8.4" customHeight="1" x14ac:dyDescent="0.3">
      <c r="B3" s="68"/>
      <c r="C3" s="69"/>
      <c r="D3" s="70"/>
      <c r="E3" s="71"/>
    </row>
    <row r="4" spans="2:5" x14ac:dyDescent="0.3">
      <c r="B4" s="72" t="s">
        <v>54</v>
      </c>
      <c r="C4" s="73"/>
      <c r="D4" s="74"/>
      <c r="E4" s="75"/>
    </row>
    <row r="5" spans="2:5" x14ac:dyDescent="0.3">
      <c r="B5" s="76" t="s">
        <v>64</v>
      </c>
      <c r="C5" s="77">
        <v>1</v>
      </c>
      <c r="D5" s="95">
        <v>0</v>
      </c>
      <c r="E5" s="78">
        <f t="shared" ref="E5:E11" si="0">C5*D5</f>
        <v>0</v>
      </c>
    </row>
    <row r="6" spans="2:5" x14ac:dyDescent="0.3">
      <c r="B6" s="79" t="s">
        <v>65</v>
      </c>
      <c r="C6" s="80">
        <v>1</v>
      </c>
      <c r="D6" s="96">
        <v>0</v>
      </c>
      <c r="E6" s="78">
        <f t="shared" si="0"/>
        <v>0</v>
      </c>
    </row>
    <row r="7" spans="2:5" ht="8.4" customHeight="1" x14ac:dyDescent="0.3">
      <c r="B7" s="81"/>
      <c r="C7" s="82"/>
      <c r="D7" s="83"/>
      <c r="E7" s="84"/>
    </row>
    <row r="8" spans="2:5" x14ac:dyDescent="0.3">
      <c r="B8" s="85" t="s">
        <v>55</v>
      </c>
      <c r="C8" s="86"/>
      <c r="D8" s="87"/>
      <c r="E8" s="88"/>
    </row>
    <row r="9" spans="2:5" x14ac:dyDescent="0.3">
      <c r="B9" s="79" t="s">
        <v>66</v>
      </c>
      <c r="C9" s="80">
        <v>1</v>
      </c>
      <c r="D9" s="96">
        <v>0</v>
      </c>
      <c r="E9" s="78">
        <f t="shared" si="0"/>
        <v>0</v>
      </c>
    </row>
    <row r="10" spans="2:5" x14ac:dyDescent="0.3">
      <c r="B10" s="79" t="s">
        <v>67</v>
      </c>
      <c r="C10" s="80">
        <v>1</v>
      </c>
      <c r="D10" s="96">
        <v>0</v>
      </c>
      <c r="E10" s="78">
        <f t="shared" si="0"/>
        <v>0</v>
      </c>
    </row>
    <row r="11" spans="2:5" x14ac:dyDescent="0.3">
      <c r="B11" s="79" t="s">
        <v>68</v>
      </c>
      <c r="C11" s="80">
        <v>1</v>
      </c>
      <c r="D11" s="96">
        <v>0</v>
      </c>
      <c r="E11" s="78">
        <f t="shared" si="0"/>
        <v>0</v>
      </c>
    </row>
    <row r="12" spans="2:5" ht="8.4" customHeight="1" x14ac:dyDescent="0.3">
      <c r="B12" s="81"/>
      <c r="C12" s="82"/>
      <c r="D12" s="83"/>
      <c r="E12" s="84"/>
    </row>
    <row r="13" spans="2:5" x14ac:dyDescent="0.3">
      <c r="B13" s="85" t="s">
        <v>53</v>
      </c>
      <c r="C13" s="86"/>
      <c r="D13" s="87"/>
      <c r="E13" s="88"/>
    </row>
    <row r="14" spans="2:5" x14ac:dyDescent="0.3">
      <c r="B14" s="79" t="s">
        <v>69</v>
      </c>
      <c r="C14" s="80">
        <v>1</v>
      </c>
      <c r="D14" s="96">
        <v>0</v>
      </c>
      <c r="E14" s="78">
        <f t="shared" ref="E14:E15" si="1">C14*D14</f>
        <v>0</v>
      </c>
    </row>
    <row r="15" spans="2:5" x14ac:dyDescent="0.3">
      <c r="B15" s="79" t="s">
        <v>70</v>
      </c>
      <c r="C15" s="80">
        <v>1</v>
      </c>
      <c r="D15" s="96">
        <v>0</v>
      </c>
      <c r="E15" s="78">
        <f t="shared" si="1"/>
        <v>0</v>
      </c>
    </row>
    <row r="16" spans="2:5" ht="8.4" customHeight="1" thickBot="1" x14ac:dyDescent="0.35">
      <c r="B16" s="81"/>
      <c r="C16" s="89"/>
      <c r="D16" s="90"/>
      <c r="E16" s="91"/>
    </row>
    <row r="17" spans="2:5" ht="15" thickBot="1" x14ac:dyDescent="0.35">
      <c r="B17" s="14" t="s">
        <v>29</v>
      </c>
      <c r="C17" s="92"/>
      <c r="D17" s="93"/>
      <c r="E17" s="94">
        <f>SUM(E5:E16)</f>
        <v>0</v>
      </c>
    </row>
  </sheetData>
  <sheetProtection algorithmName="SHA-512" hashValue="crdUx/xNyKm+CJCuQn716/Ag8zrfMag1kzuzZ83DJ8uieS5kwqD4xaSq6rLCQ9MF8efY1yow5LxgoP9QpbBUjg==" saltValue="KnVnMNi/l+xnUR7WnS8slw==" spinCount="100000" sheet="1" objects="1" scenarios="1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8"/>
  <sheetViews>
    <sheetView workbookViewId="0">
      <selection activeCell="B2" sqref="B2:G2"/>
    </sheetView>
  </sheetViews>
  <sheetFormatPr defaultColWidth="8.88671875" defaultRowHeight="14.4" x14ac:dyDescent="0.3"/>
  <cols>
    <col min="1" max="1" width="1.44140625" style="1" customWidth="1"/>
    <col min="2" max="2" width="56.77734375" style="1" customWidth="1"/>
    <col min="3" max="3" width="18.77734375" style="1" bestFit="1" customWidth="1"/>
    <col min="4" max="4" width="14.109375" style="1" customWidth="1"/>
    <col min="5" max="5" width="20.5546875" style="1" customWidth="1"/>
    <col min="6" max="6" width="15.44140625" style="1" customWidth="1"/>
    <col min="7" max="7" width="35.44140625" style="1" customWidth="1"/>
    <col min="8" max="16384" width="8.88671875" style="1"/>
  </cols>
  <sheetData>
    <row r="1" spans="2:7" ht="8.4" customHeight="1" thickBot="1" x14ac:dyDescent="0.35"/>
    <row r="2" spans="2:7" ht="29.4" customHeight="1" thickBot="1" x14ac:dyDescent="0.35">
      <c r="B2" s="129" t="s">
        <v>77</v>
      </c>
      <c r="C2" s="130"/>
      <c r="D2" s="130"/>
      <c r="E2" s="130"/>
      <c r="F2" s="130"/>
      <c r="G2" s="131"/>
    </row>
    <row r="3" spans="2:7" ht="8.4" customHeight="1" thickBot="1" x14ac:dyDescent="0.35"/>
    <row r="4" spans="2:7" x14ac:dyDescent="0.3">
      <c r="B4" s="21" t="s">
        <v>4</v>
      </c>
      <c r="C4" s="22" t="s">
        <v>2</v>
      </c>
    </row>
    <row r="5" spans="2:7" x14ac:dyDescent="0.3">
      <c r="B5" s="23" t="s">
        <v>5</v>
      </c>
      <c r="C5" s="57">
        <v>0</v>
      </c>
    </row>
    <row r="6" spans="2:7" x14ac:dyDescent="0.3">
      <c r="B6" s="23" t="s">
        <v>6</v>
      </c>
      <c r="C6" s="57">
        <v>0</v>
      </c>
    </row>
    <row r="7" spans="2:7" x14ac:dyDescent="0.3">
      <c r="B7" s="23" t="s">
        <v>7</v>
      </c>
      <c r="C7" s="57">
        <v>0</v>
      </c>
    </row>
    <row r="8" spans="2:7" x14ac:dyDescent="0.3">
      <c r="B8" s="23" t="s">
        <v>8</v>
      </c>
      <c r="C8" s="57">
        <v>0</v>
      </c>
    </row>
    <row r="9" spans="2:7" x14ac:dyDescent="0.3">
      <c r="B9" s="23" t="s">
        <v>57</v>
      </c>
      <c r="C9" s="57">
        <v>0</v>
      </c>
    </row>
    <row r="10" spans="2:7" x14ac:dyDescent="0.3">
      <c r="B10" s="23" t="s">
        <v>9</v>
      </c>
      <c r="C10" s="57">
        <v>0</v>
      </c>
      <c r="E10" s="24"/>
    </row>
    <row r="11" spans="2:7" x14ac:dyDescent="0.3">
      <c r="B11" s="23" t="s">
        <v>10</v>
      </c>
      <c r="C11" s="57">
        <v>0</v>
      </c>
    </row>
    <row r="12" spans="2:7" x14ac:dyDescent="0.3">
      <c r="B12" s="25" t="s">
        <v>39</v>
      </c>
      <c r="C12" s="58">
        <v>0</v>
      </c>
    </row>
    <row r="13" spans="2:7" ht="15" thickBot="1" x14ac:dyDescent="0.35">
      <c r="B13" s="25" t="s">
        <v>11</v>
      </c>
      <c r="C13" s="58">
        <v>0</v>
      </c>
    </row>
    <row r="14" spans="2:7" ht="15" thickBot="1" x14ac:dyDescent="0.35">
      <c r="B14" s="26" t="s">
        <v>29</v>
      </c>
      <c r="C14" s="27">
        <f>SUM(C5:C13)</f>
        <v>0</v>
      </c>
    </row>
    <row r="15" spans="2:7" ht="8.4" customHeight="1" x14ac:dyDescent="0.3"/>
    <row r="16" spans="2:7" x14ac:dyDescent="0.3">
      <c r="B16" s="28" t="s">
        <v>61</v>
      </c>
      <c r="C16" s="29"/>
      <c r="D16" s="29"/>
      <c r="E16" s="29"/>
      <c r="F16" s="29"/>
      <c r="G16" s="29"/>
    </row>
    <row r="17" spans="2:7" x14ac:dyDescent="0.3">
      <c r="B17" s="28" t="s">
        <v>62</v>
      </c>
      <c r="C17" s="29"/>
      <c r="D17" s="29"/>
      <c r="E17" s="29"/>
      <c r="F17" s="29"/>
      <c r="G17" s="29"/>
    </row>
    <row r="18" spans="2:7" x14ac:dyDescent="0.3">
      <c r="B18" s="30" t="s">
        <v>63</v>
      </c>
      <c r="C18" s="29"/>
      <c r="D18" s="29"/>
      <c r="E18" s="29"/>
      <c r="F18" s="29"/>
      <c r="G18" s="29"/>
    </row>
    <row r="19" spans="2:7" ht="8.4" customHeight="1" thickBot="1" x14ac:dyDescent="0.35">
      <c r="B19" s="6"/>
      <c r="C19" s="29"/>
      <c r="D19" s="29"/>
      <c r="E19" s="29"/>
      <c r="F19" s="29"/>
      <c r="G19" s="29"/>
    </row>
    <row r="20" spans="2:7" ht="29.4" thickBot="1" x14ac:dyDescent="0.35">
      <c r="B20" s="31" t="s">
        <v>3</v>
      </c>
      <c r="C20" s="32" t="s">
        <v>15</v>
      </c>
      <c r="D20" s="33" t="s">
        <v>16</v>
      </c>
      <c r="E20" s="33" t="s">
        <v>17</v>
      </c>
      <c r="F20" s="33" t="s">
        <v>18</v>
      </c>
      <c r="G20" s="34" t="s">
        <v>19</v>
      </c>
    </row>
    <row r="21" spans="2:7" x14ac:dyDescent="0.3">
      <c r="B21" s="35" t="s">
        <v>20</v>
      </c>
      <c r="C21" s="36">
        <v>68</v>
      </c>
      <c r="D21" s="59">
        <v>0</v>
      </c>
      <c r="E21" s="37"/>
      <c r="F21" s="38">
        <f>C21*D21</f>
        <v>0</v>
      </c>
      <c r="G21" s="39"/>
    </row>
    <row r="22" spans="2:7" x14ac:dyDescent="0.3">
      <c r="B22" s="40" t="s">
        <v>21</v>
      </c>
      <c r="C22" s="41">
        <v>96</v>
      </c>
      <c r="D22" s="60">
        <v>0</v>
      </c>
      <c r="E22" s="42"/>
      <c r="F22" s="43">
        <f t="shared" ref="F22:F33" si="0">C22*IF(D22&lt;&gt;"",D22,E22)</f>
        <v>0</v>
      </c>
      <c r="G22" s="44"/>
    </row>
    <row r="23" spans="2:7" x14ac:dyDescent="0.3">
      <c r="B23" s="40" t="s">
        <v>22</v>
      </c>
      <c r="C23" s="41">
        <v>20</v>
      </c>
      <c r="D23" s="60">
        <v>0</v>
      </c>
      <c r="E23" s="42"/>
      <c r="F23" s="43">
        <f t="shared" si="0"/>
        <v>0</v>
      </c>
      <c r="G23" s="44"/>
    </row>
    <row r="24" spans="2:7" x14ac:dyDescent="0.3">
      <c r="B24" s="40" t="s">
        <v>23</v>
      </c>
      <c r="C24" s="41">
        <v>1</v>
      </c>
      <c r="D24" s="60">
        <v>0</v>
      </c>
      <c r="E24" s="42"/>
      <c r="F24" s="43">
        <f t="shared" si="0"/>
        <v>0</v>
      </c>
      <c r="G24" s="44"/>
    </row>
    <row r="25" spans="2:7" x14ac:dyDescent="0.3">
      <c r="B25" s="40" t="s">
        <v>24</v>
      </c>
      <c r="C25" s="41">
        <v>275</v>
      </c>
      <c r="D25" s="60">
        <v>0</v>
      </c>
      <c r="E25" s="42"/>
      <c r="F25" s="43">
        <f t="shared" si="0"/>
        <v>0</v>
      </c>
      <c r="G25" s="44"/>
    </row>
    <row r="26" spans="2:7" x14ac:dyDescent="0.3">
      <c r="B26" s="40" t="s">
        <v>25</v>
      </c>
      <c r="C26" s="41">
        <v>20</v>
      </c>
      <c r="D26" s="60">
        <v>0</v>
      </c>
      <c r="E26" s="42"/>
      <c r="F26" s="43">
        <f t="shared" si="0"/>
        <v>0</v>
      </c>
      <c r="G26" s="44"/>
    </row>
    <row r="27" spans="2:7" x14ac:dyDescent="0.3">
      <c r="B27" s="40" t="s">
        <v>26</v>
      </c>
      <c r="C27" s="41">
        <v>855</v>
      </c>
      <c r="D27" s="60">
        <v>0</v>
      </c>
      <c r="E27" s="42"/>
      <c r="F27" s="43">
        <f t="shared" si="0"/>
        <v>0</v>
      </c>
      <c r="G27" s="44"/>
    </row>
    <row r="28" spans="2:7" x14ac:dyDescent="0.3">
      <c r="B28" s="45" t="s">
        <v>56</v>
      </c>
      <c r="C28" s="46">
        <v>855</v>
      </c>
      <c r="D28" s="61">
        <v>0</v>
      </c>
      <c r="E28" s="47"/>
      <c r="F28" s="47"/>
      <c r="G28" s="61"/>
    </row>
    <row r="29" spans="2:7" x14ac:dyDescent="0.3">
      <c r="B29" s="40" t="s">
        <v>27</v>
      </c>
      <c r="C29" s="41">
        <v>288</v>
      </c>
      <c r="D29" s="60">
        <v>0</v>
      </c>
      <c r="E29" s="42"/>
      <c r="F29" s="43">
        <f t="shared" si="0"/>
        <v>0</v>
      </c>
      <c r="G29" s="44"/>
    </row>
    <row r="30" spans="2:7" x14ac:dyDescent="0.3">
      <c r="B30" s="45" t="s">
        <v>56</v>
      </c>
      <c r="C30" s="46">
        <v>288</v>
      </c>
      <c r="D30" s="62">
        <v>0</v>
      </c>
      <c r="E30" s="42"/>
      <c r="F30" s="42"/>
      <c r="G30" s="61"/>
    </row>
    <row r="31" spans="2:7" x14ac:dyDescent="0.3">
      <c r="B31" s="40" t="s">
        <v>52</v>
      </c>
      <c r="C31" s="41">
        <v>1421</v>
      </c>
      <c r="D31" s="42"/>
      <c r="E31" s="60">
        <v>0</v>
      </c>
      <c r="F31" s="43">
        <f t="shared" si="0"/>
        <v>0</v>
      </c>
      <c r="G31" s="44"/>
    </row>
    <row r="32" spans="2:7" ht="14.4" customHeight="1" x14ac:dyDescent="0.3">
      <c r="B32" s="45" t="s">
        <v>56</v>
      </c>
      <c r="C32" s="46">
        <v>1421</v>
      </c>
      <c r="D32" s="42"/>
      <c r="E32" s="63">
        <v>0</v>
      </c>
      <c r="F32" s="42"/>
      <c r="G32" s="61"/>
    </row>
    <row r="33" spans="2:7" x14ac:dyDescent="0.3">
      <c r="B33" s="48" t="s">
        <v>28</v>
      </c>
      <c r="C33" s="41">
        <v>477</v>
      </c>
      <c r="D33" s="42"/>
      <c r="E33" s="60">
        <v>0</v>
      </c>
      <c r="F33" s="43">
        <f t="shared" si="0"/>
        <v>0</v>
      </c>
      <c r="G33" s="44"/>
    </row>
    <row r="34" spans="2:7" ht="15" thickBot="1" x14ac:dyDescent="0.35">
      <c r="B34" s="45" t="s">
        <v>56</v>
      </c>
      <c r="C34" s="49">
        <v>477</v>
      </c>
      <c r="D34" s="50"/>
      <c r="E34" s="63">
        <v>0</v>
      </c>
      <c r="F34" s="50"/>
      <c r="G34" s="61"/>
    </row>
    <row r="35" spans="2:7" ht="15" thickBot="1" x14ac:dyDescent="0.35">
      <c r="B35" s="51" t="s">
        <v>29</v>
      </c>
      <c r="C35" s="52"/>
      <c r="D35" s="53"/>
      <c r="E35" s="53"/>
      <c r="F35" s="54">
        <f>SUM(F21,F22,F23,F24,F25,F26,F27,F29,F31,F33)</f>
        <v>0</v>
      </c>
      <c r="G35" s="55"/>
    </row>
    <row r="38" spans="2:7" hidden="1" x14ac:dyDescent="0.3">
      <c r="F38" s="56">
        <f>F35+C14</f>
        <v>0</v>
      </c>
    </row>
  </sheetData>
  <sheetProtection algorithmName="SHA-512" hashValue="uzxkDFL+Q3yp0uS9dJOKsf3X542T24z/muVV13htUgEEfeVelElWLEG1wjfT1GVHyBtdQOJ0ddgSKjO8v3g9pw==" saltValue="FAjTaXdnzZELR4ADDwFN5Q==" spinCount="100000" sheet="1" objects="1" scenarios="1"/>
  <mergeCells count="1">
    <mergeCell ref="B2:G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7"/>
  <sheetViews>
    <sheetView tabSelected="1" workbookViewId="0">
      <selection activeCell="B2" sqref="B2"/>
    </sheetView>
  </sheetViews>
  <sheetFormatPr defaultColWidth="8.88671875" defaultRowHeight="14.4" x14ac:dyDescent="0.3"/>
  <cols>
    <col min="1" max="1" width="1.44140625" style="1" customWidth="1"/>
    <col min="2" max="2" width="43.33203125" style="1" bestFit="1" customWidth="1"/>
    <col min="3" max="3" width="8.77734375" style="1" bestFit="1" customWidth="1"/>
    <col min="4" max="4" width="11.88671875" style="2" bestFit="1" customWidth="1"/>
    <col min="5" max="5" width="15.21875" style="1" bestFit="1" customWidth="1"/>
    <col min="6" max="6" width="33.88671875" style="1" customWidth="1"/>
    <col min="7" max="16384" width="8.88671875" style="1"/>
  </cols>
  <sheetData>
    <row r="1" spans="2:6" ht="7.8" customHeight="1" thickBot="1" x14ac:dyDescent="0.35"/>
    <row r="2" spans="2:6" s="6" customFormat="1" ht="29.4" thickBot="1" x14ac:dyDescent="0.35">
      <c r="B2" s="3" t="s">
        <v>12</v>
      </c>
      <c r="C2" s="4" t="s">
        <v>37</v>
      </c>
      <c r="D2" s="5" t="s">
        <v>38</v>
      </c>
      <c r="E2" s="128" t="s">
        <v>34</v>
      </c>
      <c r="F2" s="3" t="s">
        <v>76</v>
      </c>
    </row>
    <row r="3" spans="2:6" x14ac:dyDescent="0.3">
      <c r="B3" s="7" t="s">
        <v>72</v>
      </c>
      <c r="C3" s="18">
        <v>0</v>
      </c>
      <c r="D3" s="8">
        <v>50</v>
      </c>
      <c r="E3" s="9">
        <f>C3*D3</f>
        <v>0</v>
      </c>
    </row>
    <row r="4" spans="2:6" x14ac:dyDescent="0.3">
      <c r="B4" s="10" t="s">
        <v>73</v>
      </c>
      <c r="C4" s="19">
        <v>0</v>
      </c>
      <c r="D4" s="11">
        <v>40</v>
      </c>
      <c r="E4" s="9">
        <f t="shared" ref="E4:E6" si="0">C4*D4</f>
        <v>0</v>
      </c>
    </row>
    <row r="5" spans="2:6" x14ac:dyDescent="0.3">
      <c r="B5" s="10" t="s">
        <v>74</v>
      </c>
      <c r="C5" s="19">
        <v>0</v>
      </c>
      <c r="D5" s="11">
        <v>300</v>
      </c>
      <c r="E5" s="9">
        <f t="shared" si="0"/>
        <v>0</v>
      </c>
    </row>
    <row r="6" spans="2:6" ht="15" thickBot="1" x14ac:dyDescent="0.35">
      <c r="B6" s="12" t="s">
        <v>75</v>
      </c>
      <c r="C6" s="20">
        <v>0</v>
      </c>
      <c r="D6" s="13">
        <v>50</v>
      </c>
      <c r="E6" s="127">
        <f t="shared" si="0"/>
        <v>0</v>
      </c>
      <c r="F6" s="132"/>
    </row>
    <row r="7" spans="2:6" ht="15" thickBot="1" x14ac:dyDescent="0.35">
      <c r="B7" s="14" t="s">
        <v>29</v>
      </c>
      <c r="C7" s="15"/>
      <c r="D7" s="16"/>
      <c r="E7" s="17">
        <f>E3+E4+E5+E6</f>
        <v>0</v>
      </c>
    </row>
  </sheetData>
  <sheetProtection algorithmName="SHA-512" hashValue="t1Q82uveZTZNa16vPEfychLh5B4mPj5xWUcFFc8tMa5gHALhxwFB0fCQR7a/ylI/z/TL3UmU2lDXSjB4M8ulbw==" saltValue="JKT6D26uf5yBw+Jgi/WMtA==" spinCount="100000" sheet="1" objects="1" scenarios="1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FDA898BED1964FB35440B8815893AB" ma:contentTypeVersion="10" ma:contentTypeDescription="Een nieuw document maken." ma:contentTypeScope="" ma:versionID="3c439ca768ef556f154432f2801f1cba">
  <xsd:schema xmlns:xsd="http://www.w3.org/2001/XMLSchema" xmlns:xs="http://www.w3.org/2001/XMLSchema" xmlns:p="http://schemas.microsoft.com/office/2006/metadata/properties" xmlns:ns2="91f7bbff-1481-4852-8156-e3c9fcce2fbc" xmlns:ns3="1b0dd344-d614-435b-ad5b-5f4e211fab6e" targetNamespace="http://schemas.microsoft.com/office/2006/metadata/properties" ma:root="true" ma:fieldsID="f539e28e85a480a1b225aab5d94c25a8" ns2:_="" ns3:_="">
    <xsd:import namespace="91f7bbff-1481-4852-8156-e3c9fcce2fbc"/>
    <xsd:import namespace="1b0dd344-d614-435b-ad5b-5f4e211fa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7bbff-1481-4852-8156-e3c9fcce2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d344-d614-435b-ad5b-5f4e211fab6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e425a-eb67-4542-85a5-87b8893ae39c}" ma:internalName="TaxCatchAll" ma:showField="CatchAllData" ma:web="1b0dd344-d614-435b-ad5b-5f4e211fa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dd344-d614-435b-ad5b-5f4e211fab6e" xsi:nil="true"/>
    <lcf76f155ced4ddcb4097134ff3c332f xmlns="91f7bbff-1481-4852-8156-e3c9fcce2f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274717-CD95-452B-8F07-15630FC545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27443-7B01-4160-BE00-40FCFB782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7bbff-1481-4852-8156-e3c9fcce2fbc"/>
    <ds:schemaRef ds:uri="1b0dd344-d614-435b-ad5b-5f4e211fa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1DD28A-C366-4422-94E9-CB774EBE95A5}">
  <ds:schemaRefs>
    <ds:schemaRef ds:uri="91f7bbff-1481-4852-8156-e3c9fcce2fbc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b0dd344-d614-435b-ad5b-5f4e211fab6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Overzicht</vt:lpstr>
      <vt:lpstr>Beheer, onderhoud &amp; licenties</vt:lpstr>
      <vt:lpstr>Transitiekosten</vt:lpstr>
      <vt:lpstr>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Jaap Schorn</cp:lastModifiedBy>
  <cp:revision/>
  <cp:lastPrinted>2026-07-07T14:27:04Z</cp:lastPrinted>
  <dcterms:created xsi:type="dcterms:W3CDTF">2026-05-26T07:43:09Z</dcterms:created>
  <dcterms:modified xsi:type="dcterms:W3CDTF">2026-07-07T14:31:16Z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0x01010045FDA898BED1964FB35440B8815893AB</vt:lpwstr>
  </property>
  <property fmtid="{D5CDD505-2E9C-101B-9397-08002B2CF9AE}" pid="3" name="MediaServiceImageTags">
    <vt:lpwstr/>
  </property>
</Properties>
</file>