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youngfacilitybv.sharepoint.com/sites/StichtingIjmare/Gedeelde documenten/Aanbesteding Ijmare/Meubilair/3. Nota's van Inlichtingen/Nota van Inlichtingen I/"/>
    </mc:Choice>
  </mc:AlternateContent>
  <xr:revisionPtr revIDLastSave="3519" documentId="11_2EAFC0A3B2C3D90601940B3BF7E5DA8A3773F567" xr6:coauthVersionLast="47" xr6:coauthVersionMax="47" xr10:uidLastSave="{7E2B4761-6C73-420D-8BE5-55CCF0CDB8D0}"/>
  <bookViews>
    <workbookView xWindow="-15" yWindow="-16320" windowWidth="29040" windowHeight="15720" xr2:uid="{00000000-000D-0000-FFFF-FFFF00000000}"/>
  </bookViews>
  <sheets>
    <sheet name="Calculatieblad" sheetId="5" r:id="rId1"/>
  </sheets>
  <calcPr calcId="191028" iterateCount="1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1" i="5" l="1"/>
  <c r="C44" i="5"/>
  <c r="F70" i="5"/>
  <c r="F52" i="5"/>
  <c r="F51" i="5"/>
  <c r="F50" i="5"/>
  <c r="F49" i="5"/>
  <c r="F33" i="5"/>
  <c r="F32" i="5"/>
  <c r="D203" i="5"/>
  <c r="D163" i="5"/>
  <c r="D178" i="5"/>
  <c r="F184" i="5"/>
  <c r="F185" i="5"/>
  <c r="F186" i="5"/>
  <c r="F194" i="5"/>
  <c r="F187" i="5"/>
  <c r="F199" i="5"/>
  <c r="F183" i="5"/>
  <c r="F200" i="5"/>
  <c r="D131" i="5"/>
  <c r="D140" i="5"/>
  <c r="F98" i="5"/>
  <c r="F91" i="5"/>
  <c r="F94" i="5"/>
  <c r="C101" i="5"/>
  <c r="F101" i="5"/>
  <c r="F90" i="5"/>
  <c r="D101" i="5"/>
  <c r="D110" i="5"/>
  <c r="F56" i="5"/>
  <c r="C65" i="5"/>
  <c r="F65" i="5"/>
  <c r="F55" i="5"/>
  <c r="F54" i="5"/>
  <c r="F53" i="5"/>
  <c r="F61" i="5"/>
  <c r="D65" i="5"/>
  <c r="D85" i="5"/>
  <c r="F59" i="5"/>
  <c r="F219" i="5"/>
  <c r="F217" i="5"/>
  <c r="F218" i="5"/>
  <c r="F216" i="5"/>
  <c r="F137" i="5"/>
  <c r="C140" i="5"/>
  <c r="F136" i="5"/>
  <c r="F23" i="5"/>
  <c r="F41" i="5"/>
  <c r="F128" i="5"/>
  <c r="F127" i="5"/>
  <c r="F126" i="5"/>
  <c r="F15" i="5"/>
  <c r="F20" i="5"/>
  <c r="F16" i="5"/>
  <c r="F24" i="5"/>
  <c r="D27" i="5"/>
  <c r="F34" i="5"/>
  <c r="F35" i="5"/>
  <c r="D44" i="5"/>
  <c r="F72" i="5"/>
  <c r="F73" i="5"/>
  <c r="F71" i="5"/>
  <c r="F74" i="5"/>
  <c r="F75" i="5"/>
  <c r="F76" i="5"/>
  <c r="F106" i="5"/>
  <c r="F107" i="5"/>
  <c r="F115" i="5"/>
  <c r="F116" i="5"/>
  <c r="F117" i="5"/>
  <c r="F121" i="5"/>
  <c r="F145" i="5"/>
  <c r="F146" i="5"/>
  <c r="F155" i="5"/>
  <c r="F147" i="5"/>
  <c r="F158" i="5"/>
  <c r="F168" i="5"/>
  <c r="F169" i="5"/>
  <c r="F170" i="5"/>
  <c r="F171" i="5"/>
  <c r="F174" i="5"/>
  <c r="F188" i="5"/>
  <c r="F220" i="5"/>
  <c r="F38" i="5"/>
  <c r="F120" i="5"/>
  <c r="C131" i="5"/>
  <c r="F131" i="5"/>
  <c r="F122" i="5"/>
  <c r="F191" i="5"/>
  <c r="C203" i="5"/>
  <c r="F203" i="5"/>
  <c r="F44" i="5"/>
  <c r="C110" i="5"/>
  <c r="F110" i="5"/>
  <c r="F62" i="5"/>
  <c r="F195" i="5"/>
  <c r="F60" i="5"/>
  <c r="F95" i="5"/>
  <c r="F82" i="5"/>
  <c r="F140" i="5"/>
  <c r="F123" i="5"/>
  <c r="F150" i="5"/>
  <c r="C163" i="5"/>
  <c r="F163" i="5"/>
  <c r="C178" i="5"/>
  <c r="F178" i="5"/>
  <c r="F80" i="5"/>
  <c r="F193" i="5"/>
  <c r="F159" i="5"/>
  <c r="F81" i="5"/>
  <c r="F154" i="5"/>
  <c r="F151" i="5"/>
  <c r="F153" i="5"/>
  <c r="F196" i="5"/>
  <c r="F175" i="5"/>
  <c r="F79" i="5"/>
  <c r="C85" i="5"/>
  <c r="F85" i="5"/>
  <c r="F192" i="5"/>
  <c r="F19" i="5"/>
  <c r="C27" i="5"/>
  <c r="F27" i="5"/>
  <c r="F156" i="5"/>
  <c r="F160" i="5"/>
  <c r="F157" i="5"/>
  <c r="F152" i="5"/>
  <c r="F205" i="5"/>
  <c r="C209" i="5"/>
  <c r="C208" i="5"/>
  <c r="F225" i="5"/>
</calcChain>
</file>

<file path=xl/sharedStrings.xml><?xml version="1.0" encoding="utf-8"?>
<sst xmlns="http://schemas.openxmlformats.org/spreadsheetml/2006/main" count="311" uniqueCount="151">
  <si>
    <t>Bijlage 6 Calculatieblad
Meubilair
Stichting IJmare</t>
  </si>
  <si>
    <t>Alleen de geel gemarkeerde velden invullen</t>
  </si>
  <si>
    <t>Meubilair</t>
  </si>
  <si>
    <t>Samenstelling</t>
  </si>
  <si>
    <t>Aantal</t>
  </si>
  <si>
    <t>Leerlingen</t>
  </si>
  <si>
    <t>Medewerkers</t>
  </si>
  <si>
    <t>Leerlingtafel</t>
  </si>
  <si>
    <t>Artikel</t>
  </si>
  <si>
    <t>Verwijzing producten-catalogus</t>
  </si>
  <si>
    <t>Brutoprijs (excl. BTW)</t>
  </si>
  <si>
    <t>Kortingspercentage</t>
  </si>
  <si>
    <t>Nettoprijs (excl. BTW)</t>
  </si>
  <si>
    <t>Leerlingtafel volkern/c-poot</t>
  </si>
  <si>
    <t>Leerlingtafel volkern/t-poot</t>
  </si>
  <si>
    <t>Meer- en minderprijzen</t>
  </si>
  <si>
    <t>Percentage</t>
  </si>
  <si>
    <t>Minderprijs tafelblad HPL</t>
  </si>
  <si>
    <t xml:space="preserve">Minderprijs tafelblad melamine </t>
  </si>
  <si>
    <t>Aanvullende opties</t>
  </si>
  <si>
    <t>1 lade, incl. ladegeleiders</t>
  </si>
  <si>
    <t>2 lades, incl. ladegeleiders</t>
  </si>
  <si>
    <t>Resultaat</t>
  </si>
  <si>
    <t>Nettoprijs totaal (excl. BTW)</t>
  </si>
  <si>
    <t>Gemiddelde nettoprijs leerlingtafel</t>
  </si>
  <si>
    <t>Leerlingstoel</t>
  </si>
  <si>
    <t>Leerlingstoel hout/2-delen/slede (groep 1 en 2)</t>
  </si>
  <si>
    <t>Leerlingstoel hout/2-delen/c-poot (groep 1 en 2)</t>
  </si>
  <si>
    <t>Leerlingstoel hout/2-delen/slede (groep 3, 4, 5, 6, 7 en 8)</t>
  </si>
  <si>
    <t>Leerlingstoel hout/2-delen/c-poot (groep 3, 4, 5, 6, 7 en 8)</t>
  </si>
  <si>
    <t xml:space="preserve">Meerprijs leerlingstoel 1-deel </t>
  </si>
  <si>
    <t>Voetensteun</t>
  </si>
  <si>
    <t>Gemiddelde nettoprijs leerlingstoel</t>
  </si>
  <si>
    <t>Groepstafel</t>
  </si>
  <si>
    <t>Groepstafel HPL/4-poot/rechthoek (160x90 cm) (groep 1 en 2)</t>
  </si>
  <si>
    <t>Groepstafel HPL/4-poot/vierkant (100x100cm) (groep 1 en 2)</t>
  </si>
  <si>
    <t>Groepstafel HPL/4-poot/rond (∅ 120 cm) (groep 1 en 2)</t>
  </si>
  <si>
    <t>Groepstafel HPL/4-poot/pacman (∅ 120 cm) (groep 1 en 2)</t>
  </si>
  <si>
    <t>Groepstafel HPL/4-poot/rechthoek (160x90 cm) (groep 3, 4, 5, 6, 7 en 8)</t>
  </si>
  <si>
    <t>Groepstafel HPL/4-poot/vierkant (100x100cm) (groep 3, 4, 5, 6, 7 en 8)</t>
  </si>
  <si>
    <t>Groepstafel HPL/4-poot/rond (∅ 120 cm) (groep 3, 4, 5, 6, 7 en 8)</t>
  </si>
  <si>
    <t>Groepstafel HPL/4-poot/pacman (∅ 120 cm) (groep 3, 4, 5, 6, 7 en 8)</t>
  </si>
  <si>
    <t>Minderprijs tafelblad melamine</t>
  </si>
  <si>
    <t>Meerprijs tafelblad volkern</t>
  </si>
  <si>
    <t>Meerprijs hoge tafel</t>
  </si>
  <si>
    <t>Meerprijs verrijdbaar</t>
  </si>
  <si>
    <t>Gemiddelde nettoprijs groepstafel</t>
  </si>
  <si>
    <t xml:space="preserve"> </t>
  </si>
  <si>
    <t>Kruk</t>
  </si>
  <si>
    <t>Kruk hout/4-poot zonder voetensteun (groep 1 en 2)</t>
  </si>
  <si>
    <t>Kruk hout/4-poot zonder voetensteun (groep 3, 4, 5, 6, 7 en 8)</t>
  </si>
  <si>
    <t>Kruk hout/4-poot met gelijke voetensteun</t>
  </si>
  <si>
    <t>Kruk hout/4-poot met ongelijke voetensteun</t>
  </si>
  <si>
    <t>Zadelkruk</t>
  </si>
  <si>
    <t>Hoge kruk / barkruk</t>
  </si>
  <si>
    <t>Swopper</t>
  </si>
  <si>
    <t>Minderprijs kruk kunststof</t>
  </si>
  <si>
    <t>Meerprijs in hoogte verstelbaar</t>
  </si>
  <si>
    <t>Meerprijs rugleuning zadelkruk</t>
  </si>
  <si>
    <t>Gemiddelde nettoprijs kruk</t>
  </si>
  <si>
    <t>Docentenbureau</t>
  </si>
  <si>
    <t>Docentenbureau HPL/4-poot/140x70 cm</t>
  </si>
  <si>
    <t>Docentenbureau HPL/T-poot/140x70 cm</t>
  </si>
  <si>
    <t>Minderprijs melamine</t>
  </si>
  <si>
    <t>Meerprijs volkern</t>
  </si>
  <si>
    <t>Vast ladeblok</t>
  </si>
  <si>
    <t>Gemiddelde nettoprijs docentenbureau</t>
  </si>
  <si>
    <t>Docentenbureaustoel</t>
  </si>
  <si>
    <t>Docentenbureaustoel open rug</t>
  </si>
  <si>
    <t>Docentenbureaustoel gesloten rug</t>
  </si>
  <si>
    <t>Gemiddelde nettoprijs docentenbureaustoel</t>
  </si>
  <si>
    <t>Kantoorbureau</t>
  </si>
  <si>
    <t>Kantoorbureau HPL/t-poot/niet-verstelbaar/160x80</t>
  </si>
  <si>
    <t>Kantoorbureau HPL/t-poot/handmatig verstelbaar/160x80</t>
  </si>
  <si>
    <t>Kantoorbureau HPL/t-poot/elektrisch verstelbaar/160x80</t>
  </si>
  <si>
    <t>Minderprijs 140x80 cm</t>
  </si>
  <si>
    <t>Meerprijs 180x80 cm</t>
  </si>
  <si>
    <t>Verrijdbaar ladeblok</t>
  </si>
  <si>
    <t>Separatiewand</t>
  </si>
  <si>
    <t>Schaamschot</t>
  </si>
  <si>
    <t>Gemiddelde nettoprijs kantoorbureau</t>
  </si>
  <si>
    <t>Kantoorbureaustoel</t>
  </si>
  <si>
    <t>Kantoorbureaustoel open rug</t>
  </si>
  <si>
    <t>Kantoorbureaustoel gesloten rug</t>
  </si>
  <si>
    <t>Gemiddelde nettoprijs kantoorbureaustoel</t>
  </si>
  <si>
    <t>(Vergader)tafel</t>
  </si>
  <si>
    <t>(Vergader)tafel melamine/4-poot/rechthoek (160x90 cm)</t>
  </si>
  <si>
    <t>(Vergader)tafel melamine/4-poot/vierkant (100x100cm)</t>
  </si>
  <si>
    <t>(Vergader)tafel melamine/4-poot/rond (∅ 120 cm)</t>
  </si>
  <si>
    <t>Meerprijs HPL</t>
  </si>
  <si>
    <t>Meerprijs natuurlijk blad</t>
  </si>
  <si>
    <t>Minderprijs (vergader)tafel 140x80 cm</t>
  </si>
  <si>
    <t>Meerprijs (vergader)tafel 180x90 cm</t>
  </si>
  <si>
    <t>Minderprijs (vergader)tafel 80x80 cm</t>
  </si>
  <si>
    <t>Meerprijs (vergader)tafel 120x120 cm</t>
  </si>
  <si>
    <t>Meerprijs (vergader)tafel ∅ 140 cm</t>
  </si>
  <si>
    <t>Meerprijs (vergader)tafel ∅ 160 cm</t>
  </si>
  <si>
    <t>Meerprijs kruispoot</t>
  </si>
  <si>
    <t>Gemiddelde nettoprijs (vergader)tafel</t>
  </si>
  <si>
    <t>(Vergader)stoel</t>
  </si>
  <si>
    <t>(Vergader)stoel stoffering/4-poot (stapelbaar)</t>
  </si>
  <si>
    <t>(Vergader)stoel stoffering/slede</t>
  </si>
  <si>
    <t>(Vergader)stoel kunststof/4-poot (stapelbaar)</t>
  </si>
  <si>
    <t>(Vergader)stoel kunststof/slede</t>
  </si>
  <si>
    <t>Meerprijs armleuning</t>
  </si>
  <si>
    <t>Gemiddelde nettoprijs (vergader)stoel</t>
  </si>
  <si>
    <t>Opslag</t>
  </si>
  <si>
    <t>Verrijdbare vakkenkast (140x100x50 cm)</t>
  </si>
  <si>
    <t>Boekenkast (210x100x35 cm)</t>
  </si>
  <si>
    <t>Stellingkast (208x100x40 cm)</t>
  </si>
  <si>
    <t>Minderprijs kantoorkast (drie/kwart hoog)</t>
  </si>
  <si>
    <t>Minderprijs kantoorkast (half hoog)</t>
  </si>
  <si>
    <t>Meerprijs kantoorkast 120 cm breed</t>
  </si>
  <si>
    <t>Minderprijs boekenkast 140 cm hoog</t>
  </si>
  <si>
    <t>Minderprijs stellingkast 188 cm hoog</t>
  </si>
  <si>
    <t>Meerprijs stellingkast 228 cm hoog</t>
  </si>
  <si>
    <t>Schuifdeuren vakkenkast (per twee stuks)</t>
  </si>
  <si>
    <t>Lade vakkenkast (per stuk)</t>
  </si>
  <si>
    <t>Gemiddelde nettoprijs opslag</t>
  </si>
  <si>
    <t>Subtotaal meubilair excl. kortingspercentages</t>
  </si>
  <si>
    <t>Omschrijving</t>
  </si>
  <si>
    <t>Fictieve waarde</t>
  </si>
  <si>
    <t>Bandbreedte</t>
  </si>
  <si>
    <t>Korting op brutoprijslijst buiten kernassortiment</t>
  </si>
  <si>
    <t>5% - 25%</t>
  </si>
  <si>
    <t>Subtotaal meubilair incl. kortingspercentages</t>
  </si>
  <si>
    <t>Vaste verrekentarieven inrichtingsontwerp</t>
  </si>
  <si>
    <t>Rol</t>
  </si>
  <si>
    <t>Uurtarief (€)</t>
  </si>
  <si>
    <t>Fictieve uren</t>
  </si>
  <si>
    <t>Projectmanager</t>
  </si>
  <si>
    <t>Coördinatie &amp; planning</t>
  </si>
  <si>
    <t>Interieurontwerper</t>
  </si>
  <si>
    <t>Inrichtingsontwerp / lay-out</t>
  </si>
  <si>
    <t>Werkplekconsultant</t>
  </si>
  <si>
    <t>Ergonomie &amp; werkplekadvisering</t>
  </si>
  <si>
    <t>Technisch tekenaar</t>
  </si>
  <si>
    <t>Plattegronden / 2D / 3D</t>
  </si>
  <si>
    <t>Totaal</t>
  </si>
  <si>
    <t>Voor opdrachten onder € 50.000 kan de inzet optioneel worden verrekend op basis van uurtarieven. Voor opdrachten vanaf €50.000 is het ontwerp inbegrepen in de opdracht en worden hiervoor geen afzonderlijke kosten in rekening gebracht.</t>
  </si>
  <si>
    <t>Aan opname en prijsstelling kunnen door Opdrachtnemer geen rechten op afname worden ontleend. Opdrachtgever is niet verplicht de betreffende dienst af te nemen.</t>
  </si>
  <si>
    <t>Fictieve inschrijfprijs (excl. BTW)</t>
  </si>
  <si>
    <t>Naam inschrijver</t>
  </si>
  <si>
    <t>Naam tekenbevoegde</t>
  </si>
  <si>
    <t>Handtekening</t>
  </si>
  <si>
    <t>Datum</t>
  </si>
  <si>
    <t>Meubilair, Stichting IJmare – Calculatieblad, PRJ-2603003, 10-07-2026. Commercieel vertrouwelijk</t>
  </si>
  <si>
    <t>Kantoorkast schuifdeur (hoog, 160 cm breed)</t>
  </si>
  <si>
    <t>Kantoorkast draaideur (hoog, 100 cm breed)</t>
  </si>
  <si>
    <t>Kantoorkast roldeur (hoog, 100 cm breed)</t>
  </si>
  <si>
    <t>Opslag op derdenlevering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</si>
</sst>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6" tint="0.59996337778862885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52">
    <xf numFmtId="0" fontId="0" fillId="0" borderId="0" xfId="0"/>
    <xf numFmtId="0" fontId="4" fillId="5" borderId="14" xfId="0" applyFont="1" applyFill="1" applyBorder="1" applyAlignment="1">
      <alignment vertical="top" wrapText="1"/>
    </xf>
    <xf numFmtId="0" fontId="4" fillId="5" borderId="15" xfId="0" applyFont="1" applyFill="1" applyBorder="1" applyAlignment="1">
      <alignment vertical="top" wrapText="1"/>
    </xf>
    <xf numFmtId="0" fontId="4" fillId="5" borderId="16" xfId="0" applyFont="1" applyFill="1" applyBorder="1" applyAlignment="1">
      <alignment vertical="top" wrapText="1"/>
    </xf>
    <xf numFmtId="0" fontId="4" fillId="5" borderId="14" xfId="0" applyFont="1" applyFill="1" applyBorder="1" applyAlignment="1">
      <alignment vertical="top"/>
    </xf>
    <xf numFmtId="0" fontId="4" fillId="5" borderId="22" xfId="0" applyFont="1" applyFill="1" applyBorder="1" applyAlignment="1">
      <alignment vertical="top" wrapText="1"/>
    </xf>
    <xf numFmtId="0" fontId="5" fillId="4" borderId="24" xfId="0" applyFont="1" applyFill="1" applyBorder="1" applyAlignment="1">
      <alignment vertical="top"/>
    </xf>
    <xf numFmtId="0" fontId="4" fillId="5" borderId="15" xfId="0" applyFont="1" applyFill="1" applyBorder="1" applyAlignment="1">
      <alignment vertical="top"/>
    </xf>
    <xf numFmtId="0" fontId="4" fillId="5" borderId="16" xfId="0" applyFont="1" applyFill="1" applyBorder="1" applyAlignment="1">
      <alignment vertical="top"/>
    </xf>
    <xf numFmtId="0" fontId="4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5" fillId="4" borderId="1" xfId="0" applyFont="1" applyFill="1" applyBorder="1" applyAlignment="1">
      <alignment vertical="top"/>
    </xf>
    <xf numFmtId="0" fontId="5" fillId="4" borderId="2" xfId="0" applyFont="1" applyFill="1" applyBorder="1" applyAlignment="1">
      <alignment vertical="top"/>
    </xf>
    <xf numFmtId="0" fontId="5" fillId="4" borderId="3" xfId="0" applyFont="1" applyFill="1" applyBorder="1" applyAlignment="1">
      <alignment vertical="top"/>
    </xf>
    <xf numFmtId="0" fontId="5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3" fillId="0" borderId="11" xfId="0" applyFont="1" applyBorder="1" applyAlignment="1">
      <alignment vertical="top"/>
    </xf>
    <xf numFmtId="44" fontId="4" fillId="0" borderId="13" xfId="0" applyNumberFormat="1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44" fontId="4" fillId="0" borderId="17" xfId="0" applyNumberFormat="1" applyFont="1" applyBorder="1" applyAlignment="1">
      <alignment vertical="top"/>
    </xf>
    <xf numFmtId="44" fontId="3" fillId="0" borderId="0" xfId="1" applyFont="1" applyFill="1" applyBorder="1" applyAlignment="1">
      <alignment vertical="top"/>
    </xf>
    <xf numFmtId="9" fontId="3" fillId="0" borderId="0" xfId="2" applyFont="1" applyFill="1" applyBorder="1" applyAlignment="1">
      <alignment vertical="top"/>
    </xf>
    <xf numFmtId="44" fontId="4" fillId="0" borderId="0" xfId="0" applyNumberFormat="1" applyFont="1" applyAlignment="1">
      <alignment vertical="top"/>
    </xf>
    <xf numFmtId="0" fontId="3" fillId="0" borderId="26" xfId="0" applyFont="1" applyBorder="1" applyAlignment="1">
      <alignment vertical="top"/>
    </xf>
    <xf numFmtId="44" fontId="3" fillId="0" borderId="27" xfId="0" applyNumberFormat="1" applyFont="1" applyBorder="1" applyAlignment="1">
      <alignment vertical="top"/>
    </xf>
    <xf numFmtId="44" fontId="3" fillId="0" borderId="0" xfId="0" applyNumberFormat="1" applyFont="1" applyAlignment="1">
      <alignment vertical="top"/>
    </xf>
    <xf numFmtId="164" fontId="7" fillId="0" borderId="0" xfId="3" applyNumberFormat="1" applyFont="1" applyFill="1" applyBorder="1" applyAlignment="1">
      <alignment vertical="top"/>
    </xf>
    <xf numFmtId="0" fontId="3" fillId="0" borderId="14" xfId="0" applyFont="1" applyBorder="1" applyAlignment="1">
      <alignment vertical="top"/>
    </xf>
    <xf numFmtId="0" fontId="3" fillId="0" borderId="19" xfId="0" applyFont="1" applyBorder="1" applyAlignment="1">
      <alignment vertical="top"/>
    </xf>
    <xf numFmtId="44" fontId="7" fillId="0" borderId="0" xfId="1" applyFont="1" applyFill="1" applyBorder="1" applyAlignment="1">
      <alignment vertical="top"/>
    </xf>
    <xf numFmtId="0" fontId="4" fillId="5" borderId="14" xfId="0" applyFont="1" applyFill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vertical="top"/>
    </xf>
    <xf numFmtId="0" fontId="3" fillId="0" borderId="6" xfId="0" applyFont="1" applyBorder="1" applyAlignment="1">
      <alignment horizontal="left" vertical="top"/>
    </xf>
    <xf numFmtId="0" fontId="3" fillId="0" borderId="5" xfId="0" applyFont="1" applyBorder="1" applyAlignment="1">
      <alignment vertical="top"/>
    </xf>
    <xf numFmtId="0" fontId="3" fillId="0" borderId="8" xfId="0" applyFont="1" applyBorder="1" applyAlignment="1">
      <alignment horizontal="left" vertical="top"/>
    </xf>
    <xf numFmtId="0" fontId="3" fillId="0" borderId="9" xfId="0" applyFont="1" applyBorder="1" applyAlignment="1">
      <alignment vertical="top"/>
    </xf>
    <xf numFmtId="44" fontId="7" fillId="0" borderId="0" xfId="1" applyFont="1" applyFill="1" applyBorder="1" applyAlignment="1">
      <alignment horizontal="left" vertical="top"/>
    </xf>
    <xf numFmtId="44" fontId="4" fillId="0" borderId="7" xfId="0" applyNumberFormat="1" applyFont="1" applyBorder="1" applyAlignment="1">
      <alignment vertical="top"/>
    </xf>
    <xf numFmtId="44" fontId="4" fillId="0" borderId="10" xfId="0" applyNumberFormat="1" applyFont="1" applyBorder="1" applyAlignment="1">
      <alignment vertical="top"/>
    </xf>
    <xf numFmtId="0" fontId="8" fillId="4" borderId="1" xfId="0" applyFont="1" applyFill="1" applyBorder="1" applyAlignment="1">
      <alignment vertical="top"/>
    </xf>
    <xf numFmtId="0" fontId="8" fillId="4" borderId="2" xfId="0" applyFont="1" applyFill="1" applyBorder="1" applyAlignment="1">
      <alignment vertical="top"/>
    </xf>
    <xf numFmtId="44" fontId="8" fillId="4" borderId="2" xfId="1" applyFont="1" applyFill="1" applyBorder="1" applyAlignment="1">
      <alignment vertical="top"/>
    </xf>
    <xf numFmtId="44" fontId="8" fillId="4" borderId="3" xfId="1" applyFont="1" applyFill="1" applyBorder="1" applyAlignment="1">
      <alignment vertical="top"/>
    </xf>
    <xf numFmtId="0" fontId="9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4" fillId="0" borderId="0" xfId="0" applyFont="1" applyAlignment="1">
      <alignment vertical="top"/>
    </xf>
    <xf numFmtId="44" fontId="4" fillId="0" borderId="0" xfId="1" applyFont="1" applyFill="1" applyBorder="1" applyAlignment="1">
      <alignment vertical="top"/>
    </xf>
    <xf numFmtId="44" fontId="5" fillId="0" borderId="0" xfId="1" applyFont="1" applyFill="1" applyBorder="1" applyAlignment="1">
      <alignment vertical="top"/>
    </xf>
    <xf numFmtId="0" fontId="5" fillId="4" borderId="23" xfId="0" applyFont="1" applyFill="1" applyBorder="1" applyAlignment="1">
      <alignment vertical="top"/>
    </xf>
    <xf numFmtId="0" fontId="5" fillId="4" borderId="25" xfId="0" applyFont="1" applyFill="1" applyBorder="1" applyAlignment="1">
      <alignment vertical="top"/>
    </xf>
    <xf numFmtId="0" fontId="6" fillId="0" borderId="0" xfId="0" applyFont="1" applyAlignment="1">
      <alignment vertical="top" wrapText="1"/>
    </xf>
    <xf numFmtId="0" fontId="4" fillId="5" borderId="18" xfId="0" applyFont="1" applyFill="1" applyBorder="1" applyAlignment="1">
      <alignment vertical="top"/>
    </xf>
    <xf numFmtId="164" fontId="3" fillId="0" borderId="0" xfId="3" applyNumberFormat="1" applyFont="1" applyFill="1" applyAlignment="1">
      <alignment vertical="top"/>
    </xf>
    <xf numFmtId="164" fontId="3" fillId="0" borderId="0" xfId="3" applyNumberFormat="1" applyFont="1" applyAlignment="1">
      <alignment vertical="top"/>
    </xf>
    <xf numFmtId="164" fontId="4" fillId="0" borderId="0" xfId="0" applyNumberFormat="1" applyFont="1" applyAlignment="1">
      <alignment vertical="top"/>
    </xf>
    <xf numFmtId="44" fontId="4" fillId="0" borderId="21" xfId="0" applyNumberFormat="1" applyFont="1" applyBorder="1" applyAlignment="1">
      <alignment vertical="top"/>
    </xf>
    <xf numFmtId="0" fontId="4" fillId="5" borderId="28" xfId="0" applyFont="1" applyFill="1" applyBorder="1" applyAlignment="1">
      <alignment vertical="top" wrapText="1"/>
    </xf>
    <xf numFmtId="0" fontId="4" fillId="5" borderId="29" xfId="0" applyFont="1" applyFill="1" applyBorder="1" applyAlignment="1">
      <alignment vertical="top"/>
    </xf>
    <xf numFmtId="44" fontId="4" fillId="0" borderId="16" xfId="0" applyNumberFormat="1" applyFont="1" applyBorder="1" applyAlignment="1">
      <alignment vertical="top"/>
    </xf>
    <xf numFmtId="164" fontId="3" fillId="0" borderId="0" xfId="0" applyNumberFormat="1" applyFont="1" applyAlignment="1">
      <alignment vertical="top"/>
    </xf>
    <xf numFmtId="0" fontId="4" fillId="5" borderId="29" xfId="0" applyFont="1" applyFill="1" applyBorder="1" applyAlignment="1">
      <alignment vertical="top" wrapText="1"/>
    </xf>
    <xf numFmtId="0" fontId="4" fillId="5" borderId="1" xfId="0" applyFont="1" applyFill="1" applyBorder="1" applyAlignment="1">
      <alignment vertical="top"/>
    </xf>
    <xf numFmtId="2" fontId="3" fillId="0" borderId="0" xfId="0" applyNumberFormat="1" applyFont="1" applyAlignment="1">
      <alignment vertical="top"/>
    </xf>
    <xf numFmtId="43" fontId="3" fillId="0" borderId="0" xfId="3" applyFont="1" applyFill="1" applyBorder="1" applyAlignment="1">
      <alignment vertical="top"/>
    </xf>
    <xf numFmtId="0" fontId="4" fillId="5" borderId="30" xfId="0" applyFont="1" applyFill="1" applyBorder="1" applyAlignment="1">
      <alignment vertical="top"/>
    </xf>
    <xf numFmtId="44" fontId="3" fillId="0" borderId="31" xfId="1" applyFont="1" applyBorder="1" applyAlignment="1">
      <alignment vertical="top"/>
    </xf>
    <xf numFmtId="164" fontId="3" fillId="0" borderId="17" xfId="3" applyNumberFormat="1" applyFont="1" applyFill="1" applyBorder="1" applyAlignment="1">
      <alignment vertical="top"/>
    </xf>
    <xf numFmtId="44" fontId="5" fillId="4" borderId="3" xfId="1" applyFont="1" applyFill="1" applyBorder="1" applyAlignment="1">
      <alignment vertical="top"/>
    </xf>
    <xf numFmtId="44" fontId="4" fillId="0" borderId="31" xfId="1" applyFont="1" applyBorder="1" applyAlignment="1">
      <alignment vertical="top"/>
    </xf>
    <xf numFmtId="44" fontId="3" fillId="0" borderId="7" xfId="0" applyNumberFormat="1" applyFont="1" applyBorder="1" applyAlignment="1">
      <alignment vertical="top"/>
    </xf>
    <xf numFmtId="44" fontId="3" fillId="0" borderId="10" xfId="0" applyNumberFormat="1" applyFont="1" applyBorder="1" applyAlignment="1">
      <alignment vertical="top"/>
    </xf>
    <xf numFmtId="44" fontId="3" fillId="0" borderId="32" xfId="0" applyNumberFormat="1" applyFont="1" applyBorder="1" applyAlignment="1">
      <alignment vertical="top"/>
    </xf>
    <xf numFmtId="44" fontId="3" fillId="0" borderId="21" xfId="0" applyNumberFormat="1" applyFont="1" applyBorder="1" applyAlignment="1">
      <alignment vertical="top"/>
    </xf>
    <xf numFmtId="44" fontId="3" fillId="0" borderId="34" xfId="1" applyFont="1" applyBorder="1" applyAlignment="1">
      <alignment vertical="top"/>
    </xf>
    <xf numFmtId="44" fontId="3" fillId="0" borderId="35" xfId="1" applyFont="1" applyBorder="1" applyAlignment="1">
      <alignment vertical="top"/>
    </xf>
    <xf numFmtId="44" fontId="3" fillId="0" borderId="33" xfId="1" applyFont="1" applyBorder="1" applyAlignment="1">
      <alignment vertical="top"/>
    </xf>
    <xf numFmtId="0" fontId="4" fillId="5" borderId="36" xfId="0" applyFont="1" applyFill="1" applyBorder="1" applyAlignment="1">
      <alignment vertical="top"/>
    </xf>
    <xf numFmtId="44" fontId="3" fillId="0" borderId="13" xfId="0" applyNumberFormat="1" applyFont="1" applyBorder="1" applyAlignment="1">
      <alignment vertical="top"/>
    </xf>
    <xf numFmtId="44" fontId="3" fillId="0" borderId="17" xfId="0" applyNumberFormat="1" applyFont="1" applyBorder="1" applyAlignment="1">
      <alignment vertical="top"/>
    </xf>
    <xf numFmtId="0" fontId="3" fillId="0" borderId="20" xfId="0" applyFont="1" applyBorder="1" applyAlignment="1">
      <alignment vertical="top"/>
    </xf>
    <xf numFmtId="44" fontId="3" fillId="0" borderId="7" xfId="1" applyFont="1" applyBorder="1" applyAlignment="1">
      <alignment vertical="top"/>
    </xf>
    <xf numFmtId="44" fontId="3" fillId="0" borderId="10" xfId="1" applyFont="1" applyBorder="1" applyAlignment="1">
      <alignment vertical="top"/>
    </xf>
    <xf numFmtId="44" fontId="3" fillId="0" borderId="13" xfId="1" applyFont="1" applyBorder="1" applyAlignment="1">
      <alignment vertical="top"/>
    </xf>
    <xf numFmtId="0" fontId="4" fillId="5" borderId="15" xfId="0" applyFont="1" applyFill="1" applyBorder="1" applyAlignment="1">
      <alignment horizontal="left" vertical="top"/>
    </xf>
    <xf numFmtId="164" fontId="3" fillId="0" borderId="12" xfId="3" applyNumberFormat="1" applyFont="1" applyFill="1" applyBorder="1" applyAlignment="1">
      <alignment horizontal="left" vertical="top"/>
    </xf>
    <xf numFmtId="164" fontId="3" fillId="0" borderId="5" xfId="3" applyNumberFormat="1" applyFont="1" applyFill="1" applyBorder="1" applyAlignment="1">
      <alignment horizontal="left" vertical="top"/>
    </xf>
    <xf numFmtId="164" fontId="3" fillId="0" borderId="9" xfId="3" applyNumberFormat="1" applyFont="1" applyFill="1" applyBorder="1" applyAlignment="1">
      <alignment horizontal="left" vertical="top"/>
    </xf>
    <xf numFmtId="0" fontId="4" fillId="5" borderId="1" xfId="0" applyFont="1" applyFill="1" applyBorder="1" applyAlignment="1">
      <alignment horizontal="left" vertical="top"/>
    </xf>
    <xf numFmtId="0" fontId="4" fillId="5" borderId="2" xfId="0" applyFont="1" applyFill="1" applyBorder="1" applyAlignment="1">
      <alignment vertical="top"/>
    </xf>
    <xf numFmtId="44" fontId="4" fillId="5" borderId="2" xfId="1" applyFont="1" applyFill="1" applyBorder="1" applyAlignment="1">
      <alignment horizontal="left" vertical="top"/>
    </xf>
    <xf numFmtId="164" fontId="4" fillId="5" borderId="2" xfId="3" applyNumberFormat="1" applyFont="1" applyFill="1" applyBorder="1" applyAlignment="1">
      <alignment horizontal="left" vertical="top"/>
    </xf>
    <xf numFmtId="44" fontId="4" fillId="5" borderId="3" xfId="1" applyFont="1" applyFill="1" applyBorder="1" applyAlignment="1">
      <alignment vertical="top"/>
    </xf>
    <xf numFmtId="44" fontId="3" fillId="0" borderId="20" xfId="1" applyFont="1" applyBorder="1" applyAlignment="1">
      <alignment vertical="top"/>
    </xf>
    <xf numFmtId="44" fontId="3" fillId="0" borderId="27" xfId="1" applyFont="1" applyBorder="1" applyAlignment="1">
      <alignment vertical="top"/>
    </xf>
    <xf numFmtId="3" fontId="3" fillId="0" borderId="21" xfId="0" applyNumberFormat="1" applyFont="1" applyBorder="1" applyAlignment="1">
      <alignment vertical="top"/>
    </xf>
    <xf numFmtId="3" fontId="3" fillId="0" borderId="10" xfId="0" applyNumberFormat="1" applyFont="1" applyBorder="1" applyAlignment="1">
      <alignment vertical="top"/>
    </xf>
    <xf numFmtId="0" fontId="3" fillId="0" borderId="33" xfId="0" applyFont="1" applyBorder="1" applyAlignment="1">
      <alignment vertical="top"/>
    </xf>
    <xf numFmtId="0" fontId="3" fillId="0" borderId="34" xfId="1" applyNumberFormat="1" applyFont="1" applyBorder="1" applyAlignment="1">
      <alignment vertical="top"/>
    </xf>
    <xf numFmtId="0" fontId="3" fillId="0" borderId="35" xfId="1" applyNumberFormat="1" applyFont="1" applyBorder="1" applyAlignment="1">
      <alignment vertical="top"/>
    </xf>
    <xf numFmtId="0" fontId="3" fillId="0" borderId="33" xfId="1" applyNumberFormat="1" applyFont="1" applyBorder="1" applyAlignment="1">
      <alignment vertical="top"/>
    </xf>
    <xf numFmtId="0" fontId="3" fillId="3" borderId="5" xfId="0" applyFont="1" applyFill="1" applyBorder="1" applyAlignment="1" applyProtection="1">
      <alignment vertical="top"/>
      <protection locked="0"/>
    </xf>
    <xf numFmtId="44" fontId="3" fillId="3" borderId="5" xfId="1" applyFont="1" applyFill="1" applyBorder="1" applyAlignment="1" applyProtection="1">
      <alignment vertical="top"/>
      <protection locked="0"/>
    </xf>
    <xf numFmtId="9" fontId="3" fillId="3" borderId="5" xfId="2" applyFont="1" applyFill="1" applyBorder="1" applyAlignment="1" applyProtection="1">
      <alignment vertical="top"/>
      <protection locked="0"/>
    </xf>
    <xf numFmtId="0" fontId="3" fillId="3" borderId="9" xfId="0" applyFont="1" applyFill="1" applyBorder="1" applyAlignment="1" applyProtection="1">
      <alignment vertical="top"/>
      <protection locked="0"/>
    </xf>
    <xf numFmtId="44" fontId="3" fillId="3" borderId="9" xfId="1" applyFont="1" applyFill="1" applyBorder="1" applyAlignment="1" applyProtection="1">
      <alignment vertical="top"/>
      <protection locked="0"/>
    </xf>
    <xf numFmtId="9" fontId="3" fillId="3" borderId="9" xfId="2" applyFont="1" applyFill="1" applyBorder="1" applyAlignment="1" applyProtection="1">
      <alignment vertical="top"/>
      <protection locked="0"/>
    </xf>
    <xf numFmtId="0" fontId="3" fillId="3" borderId="20" xfId="0" applyFont="1" applyFill="1" applyBorder="1" applyAlignment="1" applyProtection="1">
      <alignment vertical="top"/>
      <protection locked="0"/>
    </xf>
    <xf numFmtId="9" fontId="3" fillId="3" borderId="21" xfId="2" applyFont="1" applyFill="1" applyBorder="1" applyAlignment="1" applyProtection="1">
      <alignment vertical="top"/>
      <protection locked="0"/>
    </xf>
    <xf numFmtId="9" fontId="3" fillId="3" borderId="10" xfId="2" applyFont="1" applyFill="1" applyBorder="1" applyAlignment="1" applyProtection="1">
      <alignment vertical="top"/>
      <protection locked="0"/>
    </xf>
    <xf numFmtId="0" fontId="3" fillId="3" borderId="12" xfId="0" applyFont="1" applyFill="1" applyBorder="1" applyAlignment="1" applyProtection="1">
      <alignment vertical="top"/>
      <protection locked="0"/>
    </xf>
    <xf numFmtId="44" fontId="3" fillId="3" borderId="12" xfId="1" applyFont="1" applyFill="1" applyBorder="1" applyAlignment="1" applyProtection="1">
      <alignment vertical="top"/>
      <protection locked="0"/>
    </xf>
    <xf numFmtId="9" fontId="3" fillId="3" borderId="12" xfId="2" applyFont="1" applyFill="1" applyBorder="1" applyAlignment="1" applyProtection="1">
      <alignment vertical="top"/>
      <protection locked="0"/>
    </xf>
    <xf numFmtId="44" fontId="3" fillId="3" borderId="20" xfId="1" applyFont="1" applyFill="1" applyBorder="1" applyAlignment="1" applyProtection="1">
      <alignment vertical="top"/>
      <protection locked="0"/>
    </xf>
    <xf numFmtId="9" fontId="3" fillId="3" borderId="20" xfId="2" applyFont="1" applyFill="1" applyBorder="1" applyAlignment="1" applyProtection="1">
      <alignment vertical="top"/>
      <protection locked="0"/>
    </xf>
    <xf numFmtId="0" fontId="3" fillId="3" borderId="15" xfId="0" applyFont="1" applyFill="1" applyBorder="1" applyAlignment="1" applyProtection="1">
      <alignment vertical="top"/>
      <protection locked="0"/>
    </xf>
    <xf numFmtId="44" fontId="3" fillId="3" borderId="15" xfId="1" applyFont="1" applyFill="1" applyBorder="1" applyAlignment="1" applyProtection="1">
      <alignment vertical="top"/>
      <protection locked="0"/>
    </xf>
    <xf numFmtId="9" fontId="3" fillId="3" borderId="15" xfId="2" applyFont="1" applyFill="1" applyBorder="1" applyAlignment="1" applyProtection="1">
      <alignment vertical="top"/>
      <protection locked="0"/>
    </xf>
    <xf numFmtId="0" fontId="3" fillId="3" borderId="27" xfId="0" applyFont="1" applyFill="1" applyBorder="1" applyAlignment="1" applyProtection="1">
      <alignment vertical="top"/>
      <protection locked="0"/>
    </xf>
    <xf numFmtId="9" fontId="3" fillId="3" borderId="17" xfId="2" applyFont="1" applyFill="1" applyBorder="1" applyAlignment="1" applyProtection="1">
      <alignment vertical="top"/>
      <protection locked="0"/>
    </xf>
    <xf numFmtId="9" fontId="3" fillId="3" borderId="7" xfId="2" applyFont="1" applyFill="1" applyBorder="1" applyAlignment="1" applyProtection="1">
      <alignment vertical="top"/>
      <protection locked="0"/>
    </xf>
    <xf numFmtId="44" fontId="3" fillId="3" borderId="27" xfId="1" applyFont="1" applyFill="1" applyBorder="1" applyAlignment="1" applyProtection="1">
      <alignment vertical="top"/>
      <protection locked="0"/>
    </xf>
    <xf numFmtId="9" fontId="3" fillId="3" borderId="27" xfId="2" applyFont="1" applyFill="1" applyBorder="1" applyAlignment="1" applyProtection="1">
      <alignment vertical="top"/>
      <protection locked="0"/>
    </xf>
    <xf numFmtId="9" fontId="3" fillId="3" borderId="13" xfId="2" applyFont="1" applyFill="1" applyBorder="1" applyAlignment="1" applyProtection="1">
      <alignment vertical="top"/>
      <protection locked="0"/>
    </xf>
    <xf numFmtId="44" fontId="3" fillId="3" borderId="12" xfId="1" applyFont="1" applyFill="1" applyBorder="1" applyAlignment="1" applyProtection="1">
      <alignment horizontal="left" vertical="top"/>
      <protection locked="0"/>
    </xf>
    <xf numFmtId="44" fontId="3" fillId="3" borderId="5" xfId="1" applyFont="1" applyFill="1" applyBorder="1" applyAlignment="1" applyProtection="1">
      <alignment horizontal="left" vertical="top"/>
      <protection locked="0"/>
    </xf>
    <xf numFmtId="44" fontId="3" fillId="3" borderId="9" xfId="1" applyFont="1" applyFill="1" applyBorder="1" applyAlignment="1" applyProtection="1">
      <alignment horizontal="left" vertical="top"/>
      <protection locked="0"/>
    </xf>
    <xf numFmtId="44" fontId="3" fillId="0" borderId="32" xfId="1" applyFont="1" applyBorder="1" applyAlignment="1">
      <alignment vertical="top"/>
    </xf>
    <xf numFmtId="0" fontId="3" fillId="0" borderId="27" xfId="1" applyNumberFormat="1" applyFont="1" applyBorder="1" applyAlignment="1">
      <alignment vertical="top"/>
    </xf>
    <xf numFmtId="0" fontId="10" fillId="0" borderId="4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14" fontId="3" fillId="3" borderId="25" xfId="0" applyNumberFormat="1" applyFont="1" applyFill="1" applyBorder="1" applyAlignment="1" applyProtection="1">
      <alignment horizontal="center" vertical="top"/>
      <protection locked="0"/>
    </xf>
    <xf numFmtId="14" fontId="3" fillId="3" borderId="39" xfId="0" applyNumberFormat="1" applyFon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top"/>
    </xf>
    <xf numFmtId="0" fontId="4" fillId="3" borderId="2" xfId="0" applyFont="1" applyFill="1" applyBorder="1" applyAlignment="1">
      <alignment horizontal="center" vertical="top"/>
    </xf>
    <xf numFmtId="0" fontId="4" fillId="3" borderId="3" xfId="0" applyFont="1" applyFill="1" applyBorder="1" applyAlignment="1">
      <alignment horizontal="center" vertical="top"/>
    </xf>
    <xf numFmtId="0" fontId="8" fillId="4" borderId="1" xfId="0" applyFont="1" applyFill="1" applyBorder="1" applyAlignment="1">
      <alignment horizontal="center" vertical="top"/>
    </xf>
    <xf numFmtId="0" fontId="8" fillId="4" borderId="2" xfId="0" applyFont="1" applyFill="1" applyBorder="1" applyAlignment="1">
      <alignment horizontal="center" vertical="top"/>
    </xf>
    <xf numFmtId="0" fontId="8" fillId="4" borderId="3" xfId="0" applyFont="1" applyFill="1" applyBorder="1" applyAlignment="1">
      <alignment horizontal="center" vertical="top"/>
    </xf>
    <xf numFmtId="0" fontId="3" fillId="0" borderId="0" xfId="0" applyFont="1" applyAlignment="1">
      <alignment horizontal="left" vertical="top"/>
    </xf>
    <xf numFmtId="0" fontId="3" fillId="3" borderId="23" xfId="0" applyFont="1" applyFill="1" applyBorder="1" applyAlignment="1" applyProtection="1">
      <alignment horizontal="center" vertical="top"/>
      <protection locked="0"/>
    </xf>
    <xf numFmtId="0" fontId="3" fillId="3" borderId="38" xfId="0" applyFont="1" applyFill="1" applyBorder="1" applyAlignment="1" applyProtection="1">
      <alignment horizontal="center" vertical="top"/>
      <protection locked="0"/>
    </xf>
    <xf numFmtId="0" fontId="3" fillId="3" borderId="24" xfId="0" applyFont="1" applyFill="1" applyBorder="1" applyAlignment="1" applyProtection="1">
      <alignment horizontal="center" vertical="top"/>
      <protection locked="0"/>
    </xf>
    <xf numFmtId="0" fontId="3" fillId="3" borderId="37" xfId="0" applyFont="1" applyFill="1" applyBorder="1" applyAlignment="1" applyProtection="1">
      <alignment horizontal="center" vertical="top"/>
      <protection locked="0"/>
    </xf>
  </cellXfs>
  <cellStyles count="4">
    <cellStyle name="Komma" xfId="3" builtinId="3"/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744855</xdr:colOff>
      <xdr:row>1</xdr:row>
      <xdr:rowOff>72390</xdr:rowOff>
    </xdr:from>
    <xdr:ext cx="1066800" cy="495300"/>
    <xdr:pic>
      <xdr:nvPicPr>
        <xdr:cNvPr id="3" name="Afbeelding 2">
          <a:extLst>
            <a:ext uri="{FF2B5EF4-FFF2-40B4-BE49-F238E27FC236}">
              <a16:creationId xmlns:a16="http://schemas.microsoft.com/office/drawing/2014/main" id="{5DCAC5D6-7626-42A8-90B4-8F77B0CD4A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1705" y="247650"/>
          <a:ext cx="1070610" cy="4953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DB738-07FE-4563-B892-32AEBA951D73}">
  <dimension ref="B1:K232"/>
  <sheetViews>
    <sheetView tabSelected="1" zoomScaleNormal="100" workbookViewId="0">
      <selection activeCell="B2" sqref="B2:F2"/>
    </sheetView>
  </sheetViews>
  <sheetFormatPr defaultColWidth="8.6640625" defaultRowHeight="13.2" x14ac:dyDescent="0.3"/>
  <cols>
    <col min="1" max="1" width="2.6640625" style="10" customWidth="1"/>
    <col min="2" max="2" width="61.109375" style="10" bestFit="1" customWidth="1"/>
    <col min="3" max="6" width="27.44140625" style="10" customWidth="1"/>
    <col min="7" max="8" width="8.6640625" style="10" customWidth="1"/>
    <col min="9" max="9" width="6" style="10" customWidth="1"/>
    <col min="10" max="10" width="8.6640625" style="10" customWidth="1"/>
    <col min="11" max="16384" width="8.6640625" style="10"/>
  </cols>
  <sheetData>
    <row r="1" spans="2:9" ht="13.8" thickBot="1" x14ac:dyDescent="0.35"/>
    <row r="2" spans="2:9" ht="51" customHeight="1" thickBot="1" x14ac:dyDescent="0.35">
      <c r="B2" s="138" t="s">
        <v>0</v>
      </c>
      <c r="C2" s="139"/>
      <c r="D2" s="139"/>
      <c r="E2" s="139"/>
      <c r="F2" s="140"/>
      <c r="G2" s="11"/>
    </row>
    <row r="3" spans="2:9" ht="13.8" thickBot="1" x14ac:dyDescent="0.35">
      <c r="B3" s="12"/>
      <c r="C3" s="12"/>
      <c r="D3" s="12"/>
      <c r="E3" s="12"/>
      <c r="F3" s="12"/>
    </row>
    <row r="4" spans="2:9" ht="13.8" thickBot="1" x14ac:dyDescent="0.35">
      <c r="B4" s="141" t="s">
        <v>1</v>
      </c>
      <c r="C4" s="142"/>
      <c r="D4" s="142"/>
      <c r="E4" s="142"/>
      <c r="F4" s="143"/>
    </row>
    <row r="5" spans="2:9" ht="13.8" thickBot="1" x14ac:dyDescent="0.35">
      <c r="B5" s="13"/>
      <c r="C5" s="13"/>
      <c r="D5" s="13"/>
      <c r="E5" s="13"/>
      <c r="F5" s="13"/>
    </row>
    <row r="6" spans="2:9" ht="15" customHeight="1" thickBot="1" x14ac:dyDescent="0.35">
      <c r="B6" s="144" t="s">
        <v>2</v>
      </c>
      <c r="C6" s="145"/>
      <c r="D6" s="145"/>
      <c r="E6" s="145"/>
      <c r="F6" s="146"/>
    </row>
    <row r="7" spans="2:9" ht="13.8" thickBot="1" x14ac:dyDescent="0.35"/>
    <row r="8" spans="2:9" ht="13.8" thickBot="1" x14ac:dyDescent="0.35">
      <c r="B8" s="4" t="s">
        <v>3</v>
      </c>
      <c r="C8" s="8" t="s">
        <v>4</v>
      </c>
      <c r="D8" s="50"/>
      <c r="I8" s="67"/>
    </row>
    <row r="9" spans="2:9" x14ac:dyDescent="0.3">
      <c r="B9" s="32" t="s">
        <v>5</v>
      </c>
      <c r="C9" s="99">
        <v>2996</v>
      </c>
      <c r="I9" s="67"/>
    </row>
    <row r="10" spans="2:9" ht="13.8" thickBot="1" x14ac:dyDescent="0.35">
      <c r="B10" s="22" t="s">
        <v>6</v>
      </c>
      <c r="C10" s="100">
        <v>335</v>
      </c>
      <c r="I10" s="67"/>
    </row>
    <row r="11" spans="2:9" ht="13.8" thickBot="1" x14ac:dyDescent="0.35">
      <c r="I11" s="67"/>
    </row>
    <row r="12" spans="2:9" ht="13.8" thickBot="1" x14ac:dyDescent="0.35">
      <c r="B12" s="14" t="s">
        <v>7</v>
      </c>
      <c r="C12" s="15"/>
      <c r="D12" s="15"/>
      <c r="E12" s="15"/>
      <c r="F12" s="16"/>
      <c r="H12" s="11"/>
    </row>
    <row r="13" spans="2:9" ht="13.8" thickBot="1" x14ac:dyDescent="0.35">
      <c r="B13" s="17"/>
      <c r="C13" s="17"/>
      <c r="D13" s="17"/>
      <c r="E13" s="17"/>
      <c r="F13" s="17"/>
    </row>
    <row r="14" spans="2:9" ht="27" customHeight="1" thickBot="1" x14ac:dyDescent="0.35">
      <c r="B14" s="1" t="s">
        <v>8</v>
      </c>
      <c r="C14" s="2" t="s">
        <v>9</v>
      </c>
      <c r="D14" s="2" t="s">
        <v>10</v>
      </c>
      <c r="E14" s="2" t="s">
        <v>11</v>
      </c>
      <c r="F14" s="8" t="s">
        <v>12</v>
      </c>
      <c r="G14" s="18"/>
    </row>
    <row r="15" spans="2:9" x14ac:dyDescent="0.3">
      <c r="B15" s="21" t="s">
        <v>13</v>
      </c>
      <c r="C15" s="105"/>
      <c r="D15" s="106">
        <v>0</v>
      </c>
      <c r="E15" s="107">
        <v>0</v>
      </c>
      <c r="F15" s="20">
        <f>D15-(D15/1*E15)</f>
        <v>0</v>
      </c>
    </row>
    <row r="16" spans="2:9" ht="13.8" thickBot="1" x14ac:dyDescent="0.35">
      <c r="B16" s="22" t="s">
        <v>14</v>
      </c>
      <c r="C16" s="108"/>
      <c r="D16" s="109">
        <v>0</v>
      </c>
      <c r="E16" s="110">
        <v>0</v>
      </c>
      <c r="F16" s="23">
        <f t="shared" ref="F16" si="0">D16-(D16/1*E16)</f>
        <v>0</v>
      </c>
    </row>
    <row r="17" spans="2:11" ht="13.8" thickBot="1" x14ac:dyDescent="0.35">
      <c r="D17" s="24"/>
      <c r="E17" s="25"/>
      <c r="F17" s="26"/>
    </row>
    <row r="18" spans="2:11" ht="27" thickBot="1" x14ac:dyDescent="0.35">
      <c r="B18" s="56" t="s">
        <v>15</v>
      </c>
      <c r="C18" s="61" t="s">
        <v>9</v>
      </c>
      <c r="D18" s="65" t="s">
        <v>16</v>
      </c>
      <c r="E18" s="9"/>
      <c r="F18" s="69" t="s">
        <v>12</v>
      </c>
    </row>
    <row r="19" spans="2:11" x14ac:dyDescent="0.3">
      <c r="B19" s="32" t="s">
        <v>17</v>
      </c>
      <c r="C19" s="111"/>
      <c r="D19" s="112">
        <v>0</v>
      </c>
      <c r="E19" s="25"/>
      <c r="F19" s="76" t="e">
        <f>AVERAGEIF(F15:F16,"&lt;&gt;0")/1*(1-D19)</f>
        <v>#DIV/0!</v>
      </c>
    </row>
    <row r="20" spans="2:11" ht="13.8" thickBot="1" x14ac:dyDescent="0.35">
      <c r="B20" s="22" t="s">
        <v>18</v>
      </c>
      <c r="C20" s="108"/>
      <c r="D20" s="113">
        <v>0</v>
      </c>
      <c r="E20" s="25"/>
      <c r="F20" s="101" t="e">
        <f>AVERAGEIF(F15:F16,"&lt;&gt;0")/1*(1-D20)</f>
        <v>#DIV/0!</v>
      </c>
    </row>
    <row r="21" spans="2:11" ht="13.8" thickBot="1" x14ac:dyDescent="0.35">
      <c r="D21" s="24"/>
      <c r="E21" s="25"/>
      <c r="F21" s="26"/>
    </row>
    <row r="22" spans="2:11" ht="27" thickBot="1" x14ac:dyDescent="0.35">
      <c r="B22" s="4" t="s">
        <v>19</v>
      </c>
      <c r="C22" s="2" t="s">
        <v>9</v>
      </c>
      <c r="D22" s="2" t="s">
        <v>10</v>
      </c>
      <c r="E22" s="2" t="s">
        <v>11</v>
      </c>
      <c r="F22" s="8" t="s">
        <v>12</v>
      </c>
    </row>
    <row r="23" spans="2:11" x14ac:dyDescent="0.3">
      <c r="B23" s="19" t="s">
        <v>20</v>
      </c>
      <c r="C23" s="114"/>
      <c r="D23" s="115">
        <v>0</v>
      </c>
      <c r="E23" s="116">
        <v>0</v>
      </c>
      <c r="F23" s="20">
        <f>D23-(D23/1*E23)</f>
        <v>0</v>
      </c>
    </row>
    <row r="24" spans="2:11" ht="13.8" thickBot="1" x14ac:dyDescent="0.35">
      <c r="B24" s="22" t="s">
        <v>21</v>
      </c>
      <c r="C24" s="108"/>
      <c r="D24" s="109">
        <v>0</v>
      </c>
      <c r="E24" s="110">
        <v>0</v>
      </c>
      <c r="F24" s="43">
        <f t="shared" ref="F24" si="1">D24-(D24/1*E24)</f>
        <v>0</v>
      </c>
    </row>
    <row r="25" spans="2:11" ht="13.8" thickBot="1" x14ac:dyDescent="0.35">
      <c r="D25" s="24"/>
      <c r="E25" s="25"/>
      <c r="F25" s="26"/>
    </row>
    <row r="26" spans="2:11" ht="13.8" thickBot="1" x14ac:dyDescent="0.35">
      <c r="B26" s="4" t="s">
        <v>22</v>
      </c>
      <c r="C26" s="7" t="s">
        <v>12</v>
      </c>
      <c r="D26" s="8" t="s">
        <v>4</v>
      </c>
      <c r="F26" s="69" t="s">
        <v>23</v>
      </c>
    </row>
    <row r="27" spans="2:11" ht="13.8" thickBot="1" x14ac:dyDescent="0.35">
      <c r="B27" s="27" t="s">
        <v>24</v>
      </c>
      <c r="C27" s="28" t="e">
        <f>AVERAGEIF(F15:F20,"&lt;&gt;0")+AVERAGEIF(F23:F24,"&lt;&gt;0")</f>
        <v>#DIV/0!</v>
      </c>
      <c r="D27" s="71">
        <f>C9</f>
        <v>2996</v>
      </c>
      <c r="F27" s="73" t="e">
        <f>C27*D27</f>
        <v>#DIV/0!</v>
      </c>
      <c r="J27" s="29"/>
    </row>
    <row r="28" spans="2:11" ht="13.8" thickBot="1" x14ac:dyDescent="0.35">
      <c r="J28" s="57"/>
      <c r="K28" s="57"/>
    </row>
    <row r="29" spans="2:11" ht="13.8" thickBot="1" x14ac:dyDescent="0.35">
      <c r="B29" s="14" t="s">
        <v>25</v>
      </c>
      <c r="C29" s="15"/>
      <c r="D29" s="15"/>
      <c r="E29" s="15"/>
      <c r="F29" s="16"/>
      <c r="J29" s="57"/>
      <c r="K29" s="57"/>
    </row>
    <row r="30" spans="2:11" ht="13.8" thickBot="1" x14ac:dyDescent="0.35">
      <c r="B30" s="17"/>
      <c r="C30" s="17"/>
      <c r="D30" s="17"/>
      <c r="E30" s="17"/>
      <c r="F30" s="17"/>
      <c r="J30" s="57"/>
      <c r="K30" s="57"/>
    </row>
    <row r="31" spans="2:11" ht="27" customHeight="1" thickBot="1" x14ac:dyDescent="0.35">
      <c r="B31" s="5" t="s">
        <v>8</v>
      </c>
      <c r="C31" s="61" t="s">
        <v>9</v>
      </c>
      <c r="D31" s="61" t="s">
        <v>10</v>
      </c>
      <c r="E31" s="61" t="s">
        <v>11</v>
      </c>
      <c r="F31" s="62" t="s">
        <v>12</v>
      </c>
      <c r="J31" s="58"/>
      <c r="K31" s="58"/>
    </row>
    <row r="32" spans="2:11" x14ac:dyDescent="0.3">
      <c r="B32" s="32" t="s">
        <v>26</v>
      </c>
      <c r="C32" s="111"/>
      <c r="D32" s="117">
        <v>0</v>
      </c>
      <c r="E32" s="118">
        <v>0</v>
      </c>
      <c r="F32" s="60">
        <f t="shared" ref="F32" si="2">D32-(D32/1*E32)</f>
        <v>0</v>
      </c>
      <c r="J32" s="58"/>
      <c r="K32" s="58"/>
    </row>
    <row r="33" spans="2:11" x14ac:dyDescent="0.3">
      <c r="B33" s="21" t="s">
        <v>27</v>
      </c>
      <c r="C33" s="105"/>
      <c r="D33" s="106">
        <v>0</v>
      </c>
      <c r="E33" s="107">
        <v>0</v>
      </c>
      <c r="F33" s="42">
        <f>D33-(D33/1*E33)</f>
        <v>0</v>
      </c>
      <c r="J33" s="59"/>
      <c r="K33" s="59"/>
    </row>
    <row r="34" spans="2:11" x14ac:dyDescent="0.3">
      <c r="B34" s="21" t="s">
        <v>28</v>
      </c>
      <c r="C34" s="105"/>
      <c r="D34" s="106">
        <v>0</v>
      </c>
      <c r="E34" s="107">
        <v>0</v>
      </c>
      <c r="F34" s="42">
        <f t="shared" ref="F34" si="3">D34-(D34/1*E34)</f>
        <v>0</v>
      </c>
      <c r="J34" s="58"/>
      <c r="K34" s="58"/>
    </row>
    <row r="35" spans="2:11" ht="13.8" thickBot="1" x14ac:dyDescent="0.35">
      <c r="B35" s="22" t="s">
        <v>29</v>
      </c>
      <c r="C35" s="108"/>
      <c r="D35" s="109">
        <v>0</v>
      </c>
      <c r="E35" s="110">
        <v>0</v>
      </c>
      <c r="F35" s="43">
        <f>D35-(D35/1*E35)</f>
        <v>0</v>
      </c>
      <c r="J35" s="59"/>
      <c r="K35" s="59"/>
    </row>
    <row r="36" spans="2:11" ht="13.8" thickBot="1" x14ac:dyDescent="0.35">
      <c r="D36" s="24"/>
      <c r="E36" s="25"/>
      <c r="F36" s="26"/>
    </row>
    <row r="37" spans="2:11" ht="27" thickBot="1" x14ac:dyDescent="0.35">
      <c r="B37" s="66" t="s">
        <v>15</v>
      </c>
      <c r="C37" s="2" t="s">
        <v>9</v>
      </c>
      <c r="D37" s="3" t="s">
        <v>16</v>
      </c>
      <c r="E37" s="9"/>
      <c r="F37" s="69" t="s">
        <v>12</v>
      </c>
      <c r="J37" s="64"/>
    </row>
    <row r="38" spans="2:11" ht="13.8" thickBot="1" x14ac:dyDescent="0.35">
      <c r="B38" s="27" t="s">
        <v>30</v>
      </c>
      <c r="C38" s="122"/>
      <c r="D38" s="123">
        <v>0</v>
      </c>
      <c r="E38" s="25"/>
      <c r="F38" s="70" t="e">
        <f>AVERAGEIF(F34:F35,"&lt;&gt;0")/1*(1+D38)</f>
        <v>#DIV/0!</v>
      </c>
    </row>
    <row r="39" spans="2:11" ht="13.8" thickBot="1" x14ac:dyDescent="0.35">
      <c r="D39" s="24"/>
      <c r="E39" s="25"/>
      <c r="F39" s="26"/>
    </row>
    <row r="40" spans="2:11" ht="27" thickBot="1" x14ac:dyDescent="0.35">
      <c r="B40" s="4" t="s">
        <v>19</v>
      </c>
      <c r="C40" s="2" t="s">
        <v>9</v>
      </c>
      <c r="D40" s="2" t="s">
        <v>10</v>
      </c>
      <c r="E40" s="2" t="s">
        <v>11</v>
      </c>
      <c r="F40" s="8" t="s">
        <v>12</v>
      </c>
    </row>
    <row r="41" spans="2:11" ht="13.8" thickBot="1" x14ac:dyDescent="0.35">
      <c r="B41" s="31" t="s">
        <v>31</v>
      </c>
      <c r="C41" s="119"/>
      <c r="D41" s="120">
        <v>0</v>
      </c>
      <c r="E41" s="121">
        <v>0</v>
      </c>
      <c r="F41" s="63">
        <f>D41-(D41/1*E41)</f>
        <v>0</v>
      </c>
    </row>
    <row r="42" spans="2:11" ht="13.8" thickBot="1" x14ac:dyDescent="0.35">
      <c r="D42" s="24"/>
      <c r="E42" s="25"/>
      <c r="F42" s="26"/>
    </row>
    <row r="43" spans="2:11" ht="13.8" thickBot="1" x14ac:dyDescent="0.35">
      <c r="B43" s="4" t="s">
        <v>22</v>
      </c>
      <c r="C43" s="7" t="s">
        <v>12</v>
      </c>
      <c r="D43" s="8" t="s">
        <v>4</v>
      </c>
      <c r="F43" s="69" t="s">
        <v>23</v>
      </c>
    </row>
    <row r="44" spans="2:11" ht="13.8" thickBot="1" x14ac:dyDescent="0.35">
      <c r="B44" s="27" t="s">
        <v>32</v>
      </c>
      <c r="C44" s="28" t="e">
        <f>AVERAGEIF(F32:F38,"&lt;&gt;0")+AVERAGEIF(F41,"&lt;&gt;0")</f>
        <v>#DIV/0!</v>
      </c>
      <c r="D44" s="71">
        <f>C9</f>
        <v>2996</v>
      </c>
      <c r="F44" s="70" t="e">
        <f>C44*D44</f>
        <v>#DIV/0!</v>
      </c>
    </row>
    <row r="45" spans="2:11" ht="13.8" thickBot="1" x14ac:dyDescent="0.35">
      <c r="C45" s="29"/>
      <c r="D45" s="30"/>
      <c r="E45" s="24"/>
      <c r="F45" s="26"/>
    </row>
    <row r="46" spans="2:11" ht="13.8" thickBot="1" x14ac:dyDescent="0.35">
      <c r="B46" s="14" t="s">
        <v>33</v>
      </c>
      <c r="C46" s="15"/>
      <c r="D46" s="15"/>
      <c r="E46" s="15"/>
      <c r="F46" s="16"/>
      <c r="G46" s="11"/>
    </row>
    <row r="47" spans="2:11" ht="13.8" thickBot="1" x14ac:dyDescent="0.35">
      <c r="B47" s="17"/>
      <c r="C47" s="17"/>
      <c r="D47" s="17"/>
      <c r="E47" s="17"/>
      <c r="F47" s="17"/>
      <c r="G47" s="11"/>
    </row>
    <row r="48" spans="2:11" ht="27" customHeight="1" thickBot="1" x14ac:dyDescent="0.35">
      <c r="B48" s="5" t="s">
        <v>8</v>
      </c>
      <c r="C48" s="61" t="s">
        <v>9</v>
      </c>
      <c r="D48" s="61" t="s">
        <v>10</v>
      </c>
      <c r="E48" s="61" t="s">
        <v>11</v>
      </c>
      <c r="F48" s="62" t="s">
        <v>12</v>
      </c>
      <c r="G48" s="11"/>
    </row>
    <row r="49" spans="2:6" x14ac:dyDescent="0.3">
      <c r="B49" s="32" t="s">
        <v>34</v>
      </c>
      <c r="C49" s="111"/>
      <c r="D49" s="117">
        <v>0</v>
      </c>
      <c r="E49" s="118">
        <v>0</v>
      </c>
      <c r="F49" s="60">
        <f t="shared" ref="F49:F52" si="4">D49-(D49/1*E49)</f>
        <v>0</v>
      </c>
    </row>
    <row r="50" spans="2:6" x14ac:dyDescent="0.3">
      <c r="B50" s="21" t="s">
        <v>35</v>
      </c>
      <c r="C50" s="105"/>
      <c r="D50" s="106">
        <v>0</v>
      </c>
      <c r="E50" s="107">
        <v>0</v>
      </c>
      <c r="F50" s="42">
        <f t="shared" si="4"/>
        <v>0</v>
      </c>
    </row>
    <row r="51" spans="2:6" x14ac:dyDescent="0.3">
      <c r="B51" s="21" t="s">
        <v>36</v>
      </c>
      <c r="C51" s="105"/>
      <c r="D51" s="106">
        <v>0</v>
      </c>
      <c r="E51" s="107">
        <v>0</v>
      </c>
      <c r="F51" s="42">
        <f t="shared" si="4"/>
        <v>0</v>
      </c>
    </row>
    <row r="52" spans="2:6" x14ac:dyDescent="0.3">
      <c r="B52" s="21" t="s">
        <v>37</v>
      </c>
      <c r="C52" s="105"/>
      <c r="D52" s="106">
        <v>0</v>
      </c>
      <c r="E52" s="107">
        <v>0</v>
      </c>
      <c r="F52" s="42">
        <f t="shared" si="4"/>
        <v>0</v>
      </c>
    </row>
    <row r="53" spans="2:6" x14ac:dyDescent="0.3">
      <c r="B53" s="21" t="s">
        <v>38</v>
      </c>
      <c r="C53" s="105"/>
      <c r="D53" s="106">
        <v>0</v>
      </c>
      <c r="E53" s="107">
        <v>0</v>
      </c>
      <c r="F53" s="42">
        <f t="shared" ref="F53:F56" si="5">D53-(D53/1*E53)</f>
        <v>0</v>
      </c>
    </row>
    <row r="54" spans="2:6" x14ac:dyDescent="0.3">
      <c r="B54" s="21" t="s">
        <v>39</v>
      </c>
      <c r="C54" s="105"/>
      <c r="D54" s="106">
        <v>0</v>
      </c>
      <c r="E54" s="107">
        <v>0</v>
      </c>
      <c r="F54" s="42">
        <f t="shared" si="5"/>
        <v>0</v>
      </c>
    </row>
    <row r="55" spans="2:6" x14ac:dyDescent="0.3">
      <c r="B55" s="21" t="s">
        <v>40</v>
      </c>
      <c r="C55" s="105"/>
      <c r="D55" s="106">
        <v>0</v>
      </c>
      <c r="E55" s="107">
        <v>0</v>
      </c>
      <c r="F55" s="42">
        <f t="shared" si="5"/>
        <v>0</v>
      </c>
    </row>
    <row r="56" spans="2:6" ht="13.8" thickBot="1" x14ac:dyDescent="0.35">
      <c r="B56" s="22" t="s">
        <v>41</v>
      </c>
      <c r="C56" s="108"/>
      <c r="D56" s="109">
        <v>0</v>
      </c>
      <c r="E56" s="110">
        <v>0</v>
      </c>
      <c r="F56" s="43">
        <f t="shared" si="5"/>
        <v>0</v>
      </c>
    </row>
    <row r="57" spans="2:6" ht="13.8" thickBot="1" x14ac:dyDescent="0.35">
      <c r="D57" s="24"/>
      <c r="E57" s="25"/>
      <c r="F57" s="26"/>
    </row>
    <row r="58" spans="2:6" ht="26.4" x14ac:dyDescent="0.3">
      <c r="B58" s="56" t="s">
        <v>15</v>
      </c>
      <c r="C58" s="61" t="s">
        <v>9</v>
      </c>
      <c r="D58" s="65" t="s">
        <v>16</v>
      </c>
      <c r="E58" s="9"/>
      <c r="F58" s="81" t="s">
        <v>12</v>
      </c>
    </row>
    <row r="59" spans="2:6" x14ac:dyDescent="0.3">
      <c r="B59" s="21" t="s">
        <v>42</v>
      </c>
      <c r="C59" s="105"/>
      <c r="D59" s="124">
        <v>0</v>
      </c>
      <c r="E59" s="25"/>
      <c r="F59" s="103" t="e">
        <f>AVERAGEIF(F53:F56,"&lt;&gt;0")/1*(1-D59)</f>
        <v>#DIV/0!</v>
      </c>
    </row>
    <row r="60" spans="2:6" x14ac:dyDescent="0.3">
      <c r="B60" s="21" t="s">
        <v>43</v>
      </c>
      <c r="C60" s="105"/>
      <c r="D60" s="124">
        <v>0</v>
      </c>
      <c r="E60" s="25"/>
      <c r="F60" s="103" t="e">
        <f>AVERAGEIF(F53:F56,"&lt;&gt;0")/1*(1-D60)</f>
        <v>#DIV/0!</v>
      </c>
    </row>
    <row r="61" spans="2:6" x14ac:dyDescent="0.3">
      <c r="B61" s="21" t="s">
        <v>44</v>
      </c>
      <c r="C61" s="105"/>
      <c r="D61" s="124">
        <v>0</v>
      </c>
      <c r="E61" s="25"/>
      <c r="F61" s="103" t="e">
        <f>AVERAGEIF(F53:F56,"&lt;&gt;0")/1*(1-D61)</f>
        <v>#DIV/0!</v>
      </c>
    </row>
    <row r="62" spans="2:6" ht="13.8" thickBot="1" x14ac:dyDescent="0.35">
      <c r="B62" s="22" t="s">
        <v>45</v>
      </c>
      <c r="C62" s="108"/>
      <c r="D62" s="113">
        <v>0</v>
      </c>
      <c r="E62" s="25"/>
      <c r="F62" s="104" t="e">
        <f>AVERAGEIF(F53:F56,"&lt;&gt;0")/1*(1-D62)</f>
        <v>#DIV/0!</v>
      </c>
    </row>
    <row r="63" spans="2:6" ht="13.8" thickBot="1" x14ac:dyDescent="0.35">
      <c r="D63" s="25"/>
      <c r="E63" s="25"/>
      <c r="F63" s="26"/>
    </row>
    <row r="64" spans="2:6" ht="13.8" thickBot="1" x14ac:dyDescent="0.35">
      <c r="B64" s="4" t="s">
        <v>22</v>
      </c>
      <c r="C64" s="7" t="s">
        <v>12</v>
      </c>
      <c r="D64" s="8" t="s">
        <v>4</v>
      </c>
      <c r="F64" s="69" t="s">
        <v>23</v>
      </c>
    </row>
    <row r="65" spans="2:6" ht="13.8" thickBot="1" x14ac:dyDescent="0.35">
      <c r="B65" s="27" t="s">
        <v>46</v>
      </c>
      <c r="C65" s="28" t="e">
        <f>AVERAGEIF(F49:F62,"&lt;&gt;0")</f>
        <v>#DIV/0!</v>
      </c>
      <c r="D65" s="71">
        <f>16*3</f>
        <v>48</v>
      </c>
      <c r="F65" s="73" t="e">
        <f>C65*D65</f>
        <v>#DIV/0!</v>
      </c>
    </row>
    <row r="66" spans="2:6" ht="13.8" thickBot="1" x14ac:dyDescent="0.35">
      <c r="D66" s="10" t="s">
        <v>47</v>
      </c>
    </row>
    <row r="67" spans="2:6" ht="13.8" thickBot="1" x14ac:dyDescent="0.35">
      <c r="B67" s="14" t="s">
        <v>48</v>
      </c>
      <c r="C67" s="15"/>
      <c r="D67" s="15"/>
      <c r="E67" s="15"/>
      <c r="F67" s="16"/>
    </row>
    <row r="68" spans="2:6" ht="13.8" thickBot="1" x14ac:dyDescent="0.35">
      <c r="B68" s="17"/>
      <c r="C68" s="17"/>
      <c r="D68" s="17"/>
      <c r="E68" s="17"/>
      <c r="F68" s="17"/>
    </row>
    <row r="69" spans="2:6" ht="27" customHeight="1" thickBot="1" x14ac:dyDescent="0.35">
      <c r="B69" s="5" t="s">
        <v>8</v>
      </c>
      <c r="C69" s="61" t="s">
        <v>9</v>
      </c>
      <c r="D69" s="61" t="s">
        <v>10</v>
      </c>
      <c r="E69" s="61" t="s">
        <v>11</v>
      </c>
      <c r="F69" s="62" t="s">
        <v>12</v>
      </c>
    </row>
    <row r="70" spans="2:6" x14ac:dyDescent="0.3">
      <c r="B70" s="32" t="s">
        <v>49</v>
      </c>
      <c r="C70" s="111"/>
      <c r="D70" s="117">
        <v>0</v>
      </c>
      <c r="E70" s="118">
        <v>0</v>
      </c>
      <c r="F70" s="77">
        <f>D70-(D70/1*E70)</f>
        <v>0</v>
      </c>
    </row>
    <row r="71" spans="2:6" x14ac:dyDescent="0.3">
      <c r="B71" s="21" t="s">
        <v>50</v>
      </c>
      <c r="C71" s="105"/>
      <c r="D71" s="106">
        <v>0</v>
      </c>
      <c r="E71" s="107">
        <v>0</v>
      </c>
      <c r="F71" s="74">
        <f>D71-(D71/1*E71)</f>
        <v>0</v>
      </c>
    </row>
    <row r="72" spans="2:6" x14ac:dyDescent="0.3">
      <c r="B72" s="21" t="s">
        <v>51</v>
      </c>
      <c r="C72" s="105"/>
      <c r="D72" s="106">
        <v>0</v>
      </c>
      <c r="E72" s="107">
        <v>0</v>
      </c>
      <c r="F72" s="74">
        <f>D72-(D72/1*E72)</f>
        <v>0</v>
      </c>
    </row>
    <row r="73" spans="2:6" x14ac:dyDescent="0.3">
      <c r="B73" s="21" t="s">
        <v>52</v>
      </c>
      <c r="C73" s="105"/>
      <c r="D73" s="106">
        <v>0</v>
      </c>
      <c r="E73" s="107">
        <v>0</v>
      </c>
      <c r="F73" s="74">
        <f t="shared" ref="F73:F76" si="6">D73-(D73/1*E73)</f>
        <v>0</v>
      </c>
    </row>
    <row r="74" spans="2:6" x14ac:dyDescent="0.3">
      <c r="B74" s="21" t="s">
        <v>53</v>
      </c>
      <c r="C74" s="105"/>
      <c r="D74" s="106">
        <v>0</v>
      </c>
      <c r="E74" s="107">
        <v>0</v>
      </c>
      <c r="F74" s="74">
        <f>D74-(D74/1*E74)</f>
        <v>0</v>
      </c>
    </row>
    <row r="75" spans="2:6" x14ac:dyDescent="0.3">
      <c r="B75" s="21" t="s">
        <v>54</v>
      </c>
      <c r="C75" s="105"/>
      <c r="D75" s="106">
        <v>0</v>
      </c>
      <c r="E75" s="107">
        <v>0</v>
      </c>
      <c r="F75" s="74">
        <f t="shared" si="6"/>
        <v>0</v>
      </c>
    </row>
    <row r="76" spans="2:6" ht="13.8" thickBot="1" x14ac:dyDescent="0.35">
      <c r="B76" s="22" t="s">
        <v>55</v>
      </c>
      <c r="C76" s="108"/>
      <c r="D76" s="109">
        <v>0</v>
      </c>
      <c r="E76" s="110">
        <v>0</v>
      </c>
      <c r="F76" s="75">
        <f t="shared" si="6"/>
        <v>0</v>
      </c>
    </row>
    <row r="77" spans="2:6" ht="13.8" thickBot="1" x14ac:dyDescent="0.35">
      <c r="D77" s="24"/>
      <c r="E77" s="25"/>
      <c r="F77" s="26"/>
    </row>
    <row r="78" spans="2:6" ht="27" thickBot="1" x14ac:dyDescent="0.35">
      <c r="B78" s="66" t="s">
        <v>15</v>
      </c>
      <c r="C78" s="2" t="s">
        <v>9</v>
      </c>
      <c r="D78" s="3" t="s">
        <v>16</v>
      </c>
      <c r="E78" s="9"/>
      <c r="F78" s="69" t="s">
        <v>12</v>
      </c>
    </row>
    <row r="79" spans="2:6" x14ac:dyDescent="0.3">
      <c r="B79" s="19" t="s">
        <v>56</v>
      </c>
      <c r="C79" s="114"/>
      <c r="D79" s="127">
        <v>0</v>
      </c>
      <c r="E79" s="25"/>
      <c r="F79" s="131" t="e">
        <f>AVERAGEIF(F72:F76,"&lt;&gt;0")/1*(1-D79)</f>
        <v>#DIV/0!</v>
      </c>
    </row>
    <row r="80" spans="2:6" x14ac:dyDescent="0.3">
      <c r="B80" s="21" t="s">
        <v>45</v>
      </c>
      <c r="C80" s="105"/>
      <c r="D80" s="124">
        <v>0</v>
      </c>
      <c r="E80" s="25"/>
      <c r="F80" s="79" t="e">
        <f>AVERAGEIF(F72:F76,"&lt;&gt;0")/1*(1+D80)</f>
        <v>#DIV/0!</v>
      </c>
    </row>
    <row r="81" spans="2:6" x14ac:dyDescent="0.3">
      <c r="B81" s="21" t="s">
        <v>57</v>
      </c>
      <c r="C81" s="105"/>
      <c r="D81" s="124">
        <v>0</v>
      </c>
      <c r="E81" s="25"/>
      <c r="F81" s="79" t="e">
        <f>AVERAGEIF(F72:F76,"&lt;&gt;0")/1*(1+D81)</f>
        <v>#DIV/0!</v>
      </c>
    </row>
    <row r="82" spans="2:6" ht="13.8" thickBot="1" x14ac:dyDescent="0.35">
      <c r="B82" s="22" t="s">
        <v>58</v>
      </c>
      <c r="C82" s="108"/>
      <c r="D82" s="113">
        <v>0</v>
      </c>
      <c r="E82" s="25"/>
      <c r="F82" s="80" t="e">
        <f>AVERAGEIF(F72:F76,"&lt;&gt;0")/1*(1+D82)</f>
        <v>#DIV/0!</v>
      </c>
    </row>
    <row r="83" spans="2:6" ht="13.8" thickBot="1" x14ac:dyDescent="0.35">
      <c r="D83" s="24"/>
      <c r="E83" s="25"/>
      <c r="F83" s="26"/>
    </row>
    <row r="84" spans="2:6" ht="13.8" thickBot="1" x14ac:dyDescent="0.35">
      <c r="B84" s="4" t="s">
        <v>22</v>
      </c>
      <c r="C84" s="7" t="s">
        <v>12</v>
      </c>
      <c r="D84" s="8" t="s">
        <v>4</v>
      </c>
      <c r="F84" s="69" t="s">
        <v>23</v>
      </c>
    </row>
    <row r="85" spans="2:6" ht="13.8" thickBot="1" x14ac:dyDescent="0.35">
      <c r="B85" s="27" t="s">
        <v>59</v>
      </c>
      <c r="C85" s="28" t="e">
        <f>AVERAGEIF(F70:F82,"&lt;&gt;0")</f>
        <v>#DIV/0!</v>
      </c>
      <c r="D85" s="71">
        <f>D65*4</f>
        <v>192</v>
      </c>
      <c r="F85" s="73" t="e">
        <f>C85*D85</f>
        <v>#DIV/0!</v>
      </c>
    </row>
    <row r="86" spans="2:6" ht="13.8" thickBot="1" x14ac:dyDescent="0.35"/>
    <row r="87" spans="2:6" ht="13.8" thickBot="1" x14ac:dyDescent="0.35">
      <c r="B87" s="14" t="s">
        <v>60</v>
      </c>
      <c r="C87" s="15"/>
      <c r="D87" s="15"/>
      <c r="E87" s="15"/>
      <c r="F87" s="16"/>
    </row>
    <row r="88" spans="2:6" ht="13.8" thickBot="1" x14ac:dyDescent="0.35">
      <c r="B88" s="17"/>
      <c r="C88" s="17"/>
      <c r="D88" s="17"/>
      <c r="E88" s="17"/>
      <c r="F88" s="17"/>
    </row>
    <row r="89" spans="2:6" ht="27" customHeight="1" thickBot="1" x14ac:dyDescent="0.35">
      <c r="B89" s="1" t="s">
        <v>8</v>
      </c>
      <c r="C89" s="2" t="s">
        <v>9</v>
      </c>
      <c r="D89" s="2" t="s">
        <v>10</v>
      </c>
      <c r="E89" s="2" t="s">
        <v>11</v>
      </c>
      <c r="F89" s="8" t="s">
        <v>12</v>
      </c>
    </row>
    <row r="90" spans="2:6" x14ac:dyDescent="0.3">
      <c r="B90" s="32" t="s">
        <v>61</v>
      </c>
      <c r="C90" s="111"/>
      <c r="D90" s="117">
        <v>0</v>
      </c>
      <c r="E90" s="118">
        <v>0</v>
      </c>
      <c r="F90" s="77">
        <f t="shared" ref="F90:F91" si="7">D90-(D90/1*E90)</f>
        <v>0</v>
      </c>
    </row>
    <row r="91" spans="2:6" ht="13.8" thickBot="1" x14ac:dyDescent="0.35">
      <c r="B91" s="22" t="s">
        <v>62</v>
      </c>
      <c r="C91" s="108"/>
      <c r="D91" s="109">
        <v>0</v>
      </c>
      <c r="E91" s="110">
        <v>0</v>
      </c>
      <c r="F91" s="75">
        <f t="shared" si="7"/>
        <v>0</v>
      </c>
    </row>
    <row r="92" spans="2:6" ht="13.8" thickBot="1" x14ac:dyDescent="0.35">
      <c r="D92" s="24"/>
      <c r="E92" s="25"/>
      <c r="F92" s="26"/>
    </row>
    <row r="93" spans="2:6" ht="27" thickBot="1" x14ac:dyDescent="0.35">
      <c r="B93" s="56" t="s">
        <v>15</v>
      </c>
      <c r="C93" s="61" t="s">
        <v>9</v>
      </c>
      <c r="D93" s="65" t="s">
        <v>16</v>
      </c>
      <c r="E93" s="9"/>
      <c r="F93" s="69" t="s">
        <v>12</v>
      </c>
    </row>
    <row r="94" spans="2:6" x14ac:dyDescent="0.3">
      <c r="B94" s="32" t="s">
        <v>63</v>
      </c>
      <c r="C94" s="111"/>
      <c r="D94" s="112">
        <v>0</v>
      </c>
      <c r="E94" s="25"/>
      <c r="F94" s="102" t="e">
        <f>AVERAGEIF(F90:F91,"&lt;&gt;0")/1*(1-D94)</f>
        <v>#DIV/0!</v>
      </c>
    </row>
    <row r="95" spans="2:6" ht="13.8" thickBot="1" x14ac:dyDescent="0.35">
      <c r="B95" s="22" t="s">
        <v>64</v>
      </c>
      <c r="C95" s="108"/>
      <c r="D95" s="113">
        <v>0</v>
      </c>
      <c r="E95" s="25"/>
      <c r="F95" s="104" t="e">
        <f>AVERAGEIF(F90:F91,"&lt;&gt;0")/1*(1+D95)</f>
        <v>#DIV/0!</v>
      </c>
    </row>
    <row r="96" spans="2:6" ht="13.8" thickBot="1" x14ac:dyDescent="0.35">
      <c r="D96" s="25"/>
      <c r="E96" s="25"/>
      <c r="F96" s="26"/>
    </row>
    <row r="97" spans="2:6" ht="27" thickBot="1" x14ac:dyDescent="0.35">
      <c r="B97" s="4" t="s">
        <v>19</v>
      </c>
      <c r="C97" s="2" t="s">
        <v>9</v>
      </c>
      <c r="D97" s="2" t="s">
        <v>10</v>
      </c>
      <c r="E97" s="2" t="s">
        <v>11</v>
      </c>
      <c r="F97" s="8" t="s">
        <v>12</v>
      </c>
    </row>
    <row r="98" spans="2:6" ht="13.8" thickBot="1" x14ac:dyDescent="0.35">
      <c r="B98" s="27" t="s">
        <v>65</v>
      </c>
      <c r="C98" s="122"/>
      <c r="D98" s="125">
        <v>0</v>
      </c>
      <c r="E98" s="126">
        <v>0</v>
      </c>
      <c r="F98" s="83">
        <f>D98-(D98/1*E98)</f>
        <v>0</v>
      </c>
    </row>
    <row r="99" spans="2:6" ht="13.8" thickBot="1" x14ac:dyDescent="0.35">
      <c r="D99" s="24"/>
      <c r="E99" s="25"/>
      <c r="F99" s="26"/>
    </row>
    <row r="100" spans="2:6" ht="13.8" thickBot="1" x14ac:dyDescent="0.35">
      <c r="B100" s="4" t="s">
        <v>22</v>
      </c>
      <c r="C100" s="7" t="s">
        <v>12</v>
      </c>
      <c r="D100" s="8" t="s">
        <v>4</v>
      </c>
      <c r="F100" s="69" t="s">
        <v>23</v>
      </c>
    </row>
    <row r="101" spans="2:6" ht="13.8" thickBot="1" x14ac:dyDescent="0.35">
      <c r="B101" s="27" t="s">
        <v>66</v>
      </c>
      <c r="C101" s="28" t="e">
        <f>AVERAGEIF(F90:F95,"&lt;&gt;0")+AVERAGEIF(F98,"&lt;&gt;0")</f>
        <v>#DIV/0!</v>
      </c>
      <c r="D101" s="71">
        <f>16*8</f>
        <v>128</v>
      </c>
      <c r="F101" s="73" t="e">
        <f>C101*D101</f>
        <v>#DIV/0!</v>
      </c>
    </row>
    <row r="102" spans="2:6" ht="13.8" thickBot="1" x14ac:dyDescent="0.35">
      <c r="D102" s="24"/>
      <c r="E102" s="25"/>
      <c r="F102" s="26"/>
    </row>
    <row r="103" spans="2:6" ht="13.8" thickBot="1" x14ac:dyDescent="0.35">
      <c r="B103" s="14" t="s">
        <v>67</v>
      </c>
      <c r="C103" s="15"/>
      <c r="D103" s="15"/>
      <c r="E103" s="15"/>
      <c r="F103" s="16"/>
    </row>
    <row r="104" spans="2:6" ht="13.8" thickBot="1" x14ac:dyDescent="0.35">
      <c r="B104" s="17"/>
      <c r="C104" s="17"/>
      <c r="D104" s="17"/>
      <c r="E104" s="17"/>
      <c r="F104" s="17"/>
    </row>
    <row r="105" spans="2:6" ht="27" customHeight="1" thickBot="1" x14ac:dyDescent="0.35">
      <c r="B105" s="5" t="s">
        <v>8</v>
      </c>
      <c r="C105" s="2" t="s">
        <v>9</v>
      </c>
      <c r="D105" s="2" t="s">
        <v>10</v>
      </c>
      <c r="E105" s="2" t="s">
        <v>11</v>
      </c>
      <c r="F105" s="8" t="s">
        <v>12</v>
      </c>
    </row>
    <row r="106" spans="2:6" x14ac:dyDescent="0.3">
      <c r="B106" s="32" t="s">
        <v>68</v>
      </c>
      <c r="C106" s="111"/>
      <c r="D106" s="117">
        <v>0</v>
      </c>
      <c r="E106" s="118">
        <v>0</v>
      </c>
      <c r="F106" s="82">
        <f>D106-(D106/1*E106)</f>
        <v>0</v>
      </c>
    </row>
    <row r="107" spans="2:6" ht="13.8" thickBot="1" x14ac:dyDescent="0.35">
      <c r="B107" s="22" t="s">
        <v>69</v>
      </c>
      <c r="C107" s="108"/>
      <c r="D107" s="109">
        <v>0</v>
      </c>
      <c r="E107" s="110">
        <v>0</v>
      </c>
      <c r="F107" s="83">
        <f t="shared" ref="F107" si="8">D107-(D107/1*E107)</f>
        <v>0</v>
      </c>
    </row>
    <row r="108" spans="2:6" ht="13.8" thickBot="1" x14ac:dyDescent="0.35">
      <c r="D108" s="24"/>
      <c r="E108" s="25"/>
      <c r="F108" s="26"/>
    </row>
    <row r="109" spans="2:6" ht="13.8" thickBot="1" x14ac:dyDescent="0.35">
      <c r="B109" s="4" t="s">
        <v>22</v>
      </c>
      <c r="C109" s="7" t="s">
        <v>12</v>
      </c>
      <c r="D109" s="8" t="s">
        <v>4</v>
      </c>
      <c r="F109" s="69" t="s">
        <v>23</v>
      </c>
    </row>
    <row r="110" spans="2:6" ht="13.8" thickBot="1" x14ac:dyDescent="0.35">
      <c r="B110" s="27" t="s">
        <v>70</v>
      </c>
      <c r="C110" s="28" t="e">
        <f>AVERAGEIF(F106:F107,"&lt;&gt;0")</f>
        <v>#DIV/0!</v>
      </c>
      <c r="D110" s="71">
        <f>D101</f>
        <v>128</v>
      </c>
      <c r="F110" s="73" t="e">
        <f>C110*D110</f>
        <v>#DIV/0!</v>
      </c>
    </row>
    <row r="111" spans="2:6" ht="13.8" thickBot="1" x14ac:dyDescent="0.35"/>
    <row r="112" spans="2:6" ht="13.8" thickBot="1" x14ac:dyDescent="0.35">
      <c r="B112" s="14" t="s">
        <v>71</v>
      </c>
      <c r="C112" s="15"/>
      <c r="D112" s="15"/>
      <c r="E112" s="15"/>
      <c r="F112" s="16"/>
    </row>
    <row r="113" spans="2:8" ht="13.8" thickBot="1" x14ac:dyDescent="0.35">
      <c r="B113" s="17"/>
      <c r="C113" s="17"/>
      <c r="D113" s="17"/>
      <c r="E113" s="17"/>
      <c r="F113" s="17"/>
    </row>
    <row r="114" spans="2:8" ht="27" customHeight="1" thickBot="1" x14ac:dyDescent="0.35">
      <c r="B114" s="1" t="s">
        <v>8</v>
      </c>
      <c r="C114" s="2" t="s">
        <v>9</v>
      </c>
      <c r="D114" s="2" t="s">
        <v>10</v>
      </c>
      <c r="E114" s="2" t="s">
        <v>11</v>
      </c>
      <c r="F114" s="8" t="s">
        <v>12</v>
      </c>
    </row>
    <row r="115" spans="2:8" x14ac:dyDescent="0.3">
      <c r="B115" s="21" t="s">
        <v>72</v>
      </c>
      <c r="C115" s="105"/>
      <c r="D115" s="106">
        <v>0</v>
      </c>
      <c r="E115" s="107">
        <v>0</v>
      </c>
      <c r="F115" s="82">
        <f t="shared" ref="F115:F117" si="9">D115-(D115/1*E115)</f>
        <v>0</v>
      </c>
      <c r="H115" s="11"/>
    </row>
    <row r="116" spans="2:8" x14ac:dyDescent="0.3">
      <c r="B116" s="21" t="s">
        <v>73</v>
      </c>
      <c r="C116" s="105"/>
      <c r="D116" s="106">
        <v>0</v>
      </c>
      <c r="E116" s="107">
        <v>0</v>
      </c>
      <c r="F116" s="82">
        <f t="shared" si="9"/>
        <v>0</v>
      </c>
    </row>
    <row r="117" spans="2:8" ht="13.8" thickBot="1" x14ac:dyDescent="0.35">
      <c r="B117" s="22" t="s">
        <v>74</v>
      </c>
      <c r="C117" s="108"/>
      <c r="D117" s="109">
        <v>0</v>
      </c>
      <c r="E117" s="110">
        <v>0</v>
      </c>
      <c r="F117" s="83">
        <f t="shared" si="9"/>
        <v>0</v>
      </c>
    </row>
    <row r="118" spans="2:8" ht="13.8" thickBot="1" x14ac:dyDescent="0.35">
      <c r="D118" s="24"/>
      <c r="E118" s="25"/>
      <c r="F118" s="26"/>
    </row>
    <row r="119" spans="2:8" ht="27" thickBot="1" x14ac:dyDescent="0.35">
      <c r="B119" s="56" t="s">
        <v>15</v>
      </c>
      <c r="C119" s="61" t="s">
        <v>9</v>
      </c>
      <c r="D119" s="65" t="s">
        <v>16</v>
      </c>
      <c r="E119" s="9"/>
      <c r="F119" s="69" t="s">
        <v>12</v>
      </c>
    </row>
    <row r="120" spans="2:8" x14ac:dyDescent="0.3">
      <c r="B120" s="32" t="s">
        <v>63</v>
      </c>
      <c r="C120" s="111"/>
      <c r="D120" s="112">
        <v>0</v>
      </c>
      <c r="E120" s="25"/>
      <c r="F120" s="78" t="e">
        <f>AVERAGEIF(F115:F117,"&lt;&gt;0")/1*(1-D120)</f>
        <v>#DIV/0!</v>
      </c>
    </row>
    <row r="121" spans="2:8" x14ac:dyDescent="0.3">
      <c r="B121" s="21" t="s">
        <v>64</v>
      </c>
      <c r="C121" s="105"/>
      <c r="D121" s="124">
        <v>0</v>
      </c>
      <c r="E121" s="25"/>
      <c r="F121" s="79" t="e">
        <f>AVERAGEIF(F115:F117,"&lt;&gt;0")/1*(1+D121)</f>
        <v>#DIV/0!</v>
      </c>
    </row>
    <row r="122" spans="2:8" x14ac:dyDescent="0.3">
      <c r="B122" s="21" t="s">
        <v>75</v>
      </c>
      <c r="C122" s="105"/>
      <c r="D122" s="124">
        <v>0</v>
      </c>
      <c r="E122" s="25"/>
      <c r="F122" s="79" t="e">
        <f>AVERAGEIF(F115:F117,"&lt;&gt;0")/1*(1-D122)</f>
        <v>#DIV/0!</v>
      </c>
    </row>
    <row r="123" spans="2:8" ht="13.8" thickBot="1" x14ac:dyDescent="0.35">
      <c r="B123" s="22" t="s">
        <v>76</v>
      </c>
      <c r="C123" s="108"/>
      <c r="D123" s="113">
        <v>0</v>
      </c>
      <c r="E123" s="25"/>
      <c r="F123" s="80" t="e">
        <f>AVERAGEIF(F115:F117,"&lt;&gt;0")/1*(1+D123)</f>
        <v>#DIV/0!</v>
      </c>
    </row>
    <row r="124" spans="2:8" ht="13.8" thickBot="1" x14ac:dyDescent="0.35">
      <c r="D124" s="24"/>
      <c r="E124" s="25"/>
      <c r="F124" s="26"/>
    </row>
    <row r="125" spans="2:8" ht="27" thickBot="1" x14ac:dyDescent="0.35">
      <c r="B125" s="56" t="s">
        <v>19</v>
      </c>
      <c r="C125" s="61" t="s">
        <v>9</v>
      </c>
      <c r="D125" s="61" t="s">
        <v>10</v>
      </c>
      <c r="E125" s="61" t="s">
        <v>11</v>
      </c>
      <c r="F125" s="62" t="s">
        <v>12</v>
      </c>
    </row>
    <row r="126" spans="2:8" x14ac:dyDescent="0.3">
      <c r="B126" s="32" t="s">
        <v>77</v>
      </c>
      <c r="C126" s="111"/>
      <c r="D126" s="117">
        <v>0</v>
      </c>
      <c r="E126" s="118">
        <v>0</v>
      </c>
      <c r="F126" s="77">
        <f t="shared" ref="F126:F128" si="10">D126-(D126/1*E126)</f>
        <v>0</v>
      </c>
    </row>
    <row r="127" spans="2:8" x14ac:dyDescent="0.3">
      <c r="B127" s="21" t="s">
        <v>78</v>
      </c>
      <c r="C127" s="105"/>
      <c r="D127" s="106">
        <v>0</v>
      </c>
      <c r="E127" s="107">
        <v>0</v>
      </c>
      <c r="F127" s="74">
        <f t="shared" si="10"/>
        <v>0</v>
      </c>
    </row>
    <row r="128" spans="2:8" ht="13.8" thickBot="1" x14ac:dyDescent="0.35">
      <c r="B128" s="22" t="s">
        <v>79</v>
      </c>
      <c r="C128" s="108"/>
      <c r="D128" s="109">
        <v>0</v>
      </c>
      <c r="E128" s="110">
        <v>0</v>
      </c>
      <c r="F128" s="75">
        <f t="shared" si="10"/>
        <v>0</v>
      </c>
    </row>
    <row r="129" spans="2:7" ht="13.8" thickBot="1" x14ac:dyDescent="0.35">
      <c r="D129" s="24"/>
      <c r="E129" s="25"/>
      <c r="F129" s="26"/>
    </row>
    <row r="130" spans="2:7" ht="13.8" thickBot="1" x14ac:dyDescent="0.35">
      <c r="B130" s="4" t="s">
        <v>22</v>
      </c>
      <c r="C130" s="7" t="s">
        <v>12</v>
      </c>
      <c r="D130" s="8" t="s">
        <v>4</v>
      </c>
      <c r="F130" s="69" t="s">
        <v>23</v>
      </c>
    </row>
    <row r="131" spans="2:7" ht="13.8" thickBot="1" x14ac:dyDescent="0.35">
      <c r="B131" s="27" t="s">
        <v>80</v>
      </c>
      <c r="C131" s="28" t="e">
        <f>AVERAGEIF(F115:F123,"&lt;&gt;0")+AVERAGEIF(F126:F128,"&lt;&gt;0")</f>
        <v>#DIV/0!</v>
      </c>
      <c r="D131" s="71">
        <f>(C10*0.75)/2</f>
        <v>125.625</v>
      </c>
      <c r="F131" s="73" t="e">
        <f>C131*D131</f>
        <v>#DIV/0!</v>
      </c>
    </row>
    <row r="132" spans="2:7" ht="13.8" thickBot="1" x14ac:dyDescent="0.35"/>
    <row r="133" spans="2:7" ht="13.8" thickBot="1" x14ac:dyDescent="0.35">
      <c r="B133" s="14" t="s">
        <v>81</v>
      </c>
      <c r="C133" s="15"/>
      <c r="D133" s="15"/>
      <c r="E133" s="15"/>
      <c r="F133" s="16"/>
    </row>
    <row r="134" spans="2:7" ht="13.8" thickBot="1" x14ac:dyDescent="0.35">
      <c r="B134" s="17"/>
      <c r="C134" s="17"/>
      <c r="D134" s="17"/>
      <c r="E134" s="17"/>
      <c r="F134" s="17"/>
    </row>
    <row r="135" spans="2:7" ht="27" customHeight="1" thickBot="1" x14ac:dyDescent="0.35">
      <c r="B135" s="5" t="s">
        <v>8</v>
      </c>
      <c r="C135" s="2" t="s">
        <v>9</v>
      </c>
      <c r="D135" s="2" t="s">
        <v>10</v>
      </c>
      <c r="E135" s="2" t="s">
        <v>11</v>
      </c>
      <c r="F135" s="8" t="s">
        <v>12</v>
      </c>
    </row>
    <row r="136" spans="2:7" x14ac:dyDescent="0.3">
      <c r="B136" s="32" t="s">
        <v>82</v>
      </c>
      <c r="C136" s="111"/>
      <c r="D136" s="117">
        <v>0</v>
      </c>
      <c r="E136" s="118">
        <v>0</v>
      </c>
      <c r="F136" s="82">
        <f>D136-(D136/1*E136)</f>
        <v>0</v>
      </c>
    </row>
    <row r="137" spans="2:7" ht="13.8" thickBot="1" x14ac:dyDescent="0.35">
      <c r="B137" s="22" t="s">
        <v>83</v>
      </c>
      <c r="C137" s="108"/>
      <c r="D137" s="109">
        <v>0</v>
      </c>
      <c r="E137" s="110">
        <v>0</v>
      </c>
      <c r="F137" s="83">
        <f t="shared" ref="F137" si="11">D137-(D137/1*E137)</f>
        <v>0</v>
      </c>
    </row>
    <row r="138" spans="2:7" ht="13.8" thickBot="1" x14ac:dyDescent="0.35">
      <c r="D138" s="24"/>
      <c r="E138" s="25"/>
      <c r="F138" s="26"/>
    </row>
    <row r="139" spans="2:7" ht="13.8" thickBot="1" x14ac:dyDescent="0.35">
      <c r="B139" s="4" t="s">
        <v>22</v>
      </c>
      <c r="C139" s="7" t="s">
        <v>12</v>
      </c>
      <c r="D139" s="8" t="s">
        <v>4</v>
      </c>
      <c r="F139" s="69" t="s">
        <v>23</v>
      </c>
    </row>
    <row r="140" spans="2:7" ht="13.8" thickBot="1" x14ac:dyDescent="0.35">
      <c r="B140" s="27" t="s">
        <v>84</v>
      </c>
      <c r="C140" s="28" t="e">
        <f>AVERAGEIF(F136:F137,"&lt;&gt;0")</f>
        <v>#DIV/0!</v>
      </c>
      <c r="D140" s="71">
        <f>D131</f>
        <v>125.625</v>
      </c>
      <c r="F140" s="73" t="e">
        <f>C140*D140</f>
        <v>#DIV/0!</v>
      </c>
    </row>
    <row r="141" spans="2:7" ht="13.8" thickBot="1" x14ac:dyDescent="0.35"/>
    <row r="142" spans="2:7" ht="13.8" thickBot="1" x14ac:dyDescent="0.35">
      <c r="B142" s="14" t="s">
        <v>85</v>
      </c>
      <c r="C142" s="15"/>
      <c r="D142" s="15"/>
      <c r="E142" s="15"/>
      <c r="F142" s="16"/>
      <c r="G142" s="11"/>
    </row>
    <row r="143" spans="2:7" ht="13.8" thickBot="1" x14ac:dyDescent="0.35">
      <c r="B143" s="17"/>
      <c r="C143" s="17"/>
      <c r="D143" s="17"/>
      <c r="E143" s="17"/>
      <c r="F143" s="17"/>
      <c r="G143" s="11"/>
    </row>
    <row r="144" spans="2:7" ht="27" customHeight="1" thickBot="1" x14ac:dyDescent="0.35">
      <c r="B144" s="5" t="s">
        <v>8</v>
      </c>
      <c r="C144" s="2" t="s">
        <v>9</v>
      </c>
      <c r="D144" s="2" t="s">
        <v>10</v>
      </c>
      <c r="E144" s="2" t="s">
        <v>11</v>
      </c>
      <c r="F144" s="8" t="s">
        <v>12</v>
      </c>
      <c r="G144" s="11"/>
    </row>
    <row r="145" spans="2:7" x14ac:dyDescent="0.3">
      <c r="B145" s="32" t="s">
        <v>86</v>
      </c>
      <c r="C145" s="111"/>
      <c r="D145" s="117">
        <v>0</v>
      </c>
      <c r="E145" s="118">
        <v>0</v>
      </c>
      <c r="F145" s="82">
        <f>D145-(D145/1*E145)</f>
        <v>0</v>
      </c>
    </row>
    <row r="146" spans="2:7" x14ac:dyDescent="0.3">
      <c r="B146" s="21" t="s">
        <v>87</v>
      </c>
      <c r="C146" s="105"/>
      <c r="D146" s="106">
        <v>0</v>
      </c>
      <c r="E146" s="107">
        <v>0</v>
      </c>
      <c r="F146" s="82">
        <f t="shared" ref="F146:F147" si="12">D146-(D146/1*E146)</f>
        <v>0</v>
      </c>
      <c r="G146" s="11"/>
    </row>
    <row r="147" spans="2:7" ht="13.8" thickBot="1" x14ac:dyDescent="0.35">
      <c r="B147" s="22" t="s">
        <v>88</v>
      </c>
      <c r="C147" s="108"/>
      <c r="D147" s="109">
        <v>0</v>
      </c>
      <c r="E147" s="110">
        <v>0</v>
      </c>
      <c r="F147" s="83">
        <f t="shared" si="12"/>
        <v>0</v>
      </c>
      <c r="G147" s="11"/>
    </row>
    <row r="148" spans="2:7" ht="13.8" thickBot="1" x14ac:dyDescent="0.35">
      <c r="D148" s="24"/>
      <c r="E148" s="25"/>
      <c r="F148" s="26"/>
    </row>
    <row r="149" spans="2:7" ht="27" thickBot="1" x14ac:dyDescent="0.35">
      <c r="B149" s="4" t="s">
        <v>15</v>
      </c>
      <c r="C149" s="2" t="s">
        <v>9</v>
      </c>
      <c r="D149" s="3" t="s">
        <v>16</v>
      </c>
      <c r="E149" s="9"/>
      <c r="F149" s="81" t="s">
        <v>12</v>
      </c>
    </row>
    <row r="150" spans="2:7" x14ac:dyDescent="0.3">
      <c r="B150" s="19" t="s">
        <v>64</v>
      </c>
      <c r="C150" s="114"/>
      <c r="D150" s="127">
        <v>0</v>
      </c>
      <c r="E150" s="68"/>
      <c r="F150" s="78" t="e">
        <f>AVERAGEIF($F$145:$F$147,"&lt;&gt;0")/1*(1+D150)</f>
        <v>#DIV/0!</v>
      </c>
    </row>
    <row r="151" spans="2:7" x14ac:dyDescent="0.3">
      <c r="B151" s="21" t="s">
        <v>89</v>
      </c>
      <c r="C151" s="105"/>
      <c r="D151" s="124">
        <v>0</v>
      </c>
      <c r="E151" s="25"/>
      <c r="F151" s="79" t="e">
        <f>AVERAGEIF($F$145:$F$147,"&lt;&gt;0")/1*(1+D151)</f>
        <v>#DIV/0!</v>
      </c>
    </row>
    <row r="152" spans="2:7" x14ac:dyDescent="0.3">
      <c r="B152" s="21" t="s">
        <v>90</v>
      </c>
      <c r="C152" s="105"/>
      <c r="D152" s="124">
        <v>0</v>
      </c>
      <c r="E152" s="25"/>
      <c r="F152" s="79" t="e">
        <f>AVERAGEIF($F$145:$F$147,"&lt;&gt;0")/1*(1+D152)</f>
        <v>#DIV/0!</v>
      </c>
    </row>
    <row r="153" spans="2:7" x14ac:dyDescent="0.3">
      <c r="B153" s="21" t="s">
        <v>91</v>
      </c>
      <c r="C153" s="105"/>
      <c r="D153" s="124">
        <v>0</v>
      </c>
      <c r="E153" s="25"/>
      <c r="F153" s="79" t="e">
        <f t="shared" ref="F153:F155" si="13">AVERAGEIF($F$145:$F$147,"&lt;&gt;0")/1*(1-D153)</f>
        <v>#DIV/0!</v>
      </c>
    </row>
    <row r="154" spans="2:7" x14ac:dyDescent="0.3">
      <c r="B154" s="21" t="s">
        <v>92</v>
      </c>
      <c r="C154" s="105"/>
      <c r="D154" s="124">
        <v>0</v>
      </c>
      <c r="E154" s="25"/>
      <c r="F154" s="79" t="e">
        <f>AVERAGEIF($F$145:$F$147,"&lt;&gt;0")/1*(1+D154)</f>
        <v>#DIV/0!</v>
      </c>
    </row>
    <row r="155" spans="2:7" x14ac:dyDescent="0.3">
      <c r="B155" s="21" t="s">
        <v>93</v>
      </c>
      <c r="C155" s="105"/>
      <c r="D155" s="124">
        <v>0</v>
      </c>
      <c r="E155" s="25"/>
      <c r="F155" s="79" t="e">
        <f t="shared" si="13"/>
        <v>#DIV/0!</v>
      </c>
    </row>
    <row r="156" spans="2:7" x14ac:dyDescent="0.3">
      <c r="B156" s="21" t="s">
        <v>94</v>
      </c>
      <c r="C156" s="105"/>
      <c r="D156" s="124">
        <v>0</v>
      </c>
      <c r="E156" s="25"/>
      <c r="F156" s="79" t="e">
        <f>AVERAGEIF($F$145:$F$147,"&lt;&gt;0")/1*(1+D156)</f>
        <v>#DIV/0!</v>
      </c>
    </row>
    <row r="157" spans="2:7" x14ac:dyDescent="0.3">
      <c r="B157" s="21" t="s">
        <v>95</v>
      </c>
      <c r="C157" s="105"/>
      <c r="D157" s="124">
        <v>0</v>
      </c>
      <c r="E157" s="25"/>
      <c r="F157" s="79" t="e">
        <f>AVERAGEIF($F$145:$F$147,"&lt;&gt;0")/1*(1+D157)</f>
        <v>#DIV/0!</v>
      </c>
    </row>
    <row r="158" spans="2:7" x14ac:dyDescent="0.3">
      <c r="B158" s="21" t="s">
        <v>96</v>
      </c>
      <c r="C158" s="105"/>
      <c r="D158" s="124">
        <v>0</v>
      </c>
      <c r="E158" s="25"/>
      <c r="F158" s="79" t="e">
        <f>AVERAGEIF($F$145:$F$147,"&lt;&gt;0")/1*(1+D158)</f>
        <v>#DIV/0!</v>
      </c>
    </row>
    <row r="159" spans="2:7" x14ac:dyDescent="0.3">
      <c r="B159" s="21" t="s">
        <v>97</v>
      </c>
      <c r="C159" s="105"/>
      <c r="D159" s="124">
        <v>0</v>
      </c>
      <c r="E159" s="25"/>
      <c r="F159" s="79" t="e">
        <f>AVERAGEIF($F$145:$F$147,"&lt;&gt;0")/1*(1+D159)</f>
        <v>#DIV/0!</v>
      </c>
    </row>
    <row r="160" spans="2:7" ht="13.8" thickBot="1" x14ac:dyDescent="0.35">
      <c r="B160" s="22" t="s">
        <v>45</v>
      </c>
      <c r="C160" s="108"/>
      <c r="D160" s="113">
        <v>0</v>
      </c>
      <c r="E160" s="25"/>
      <c r="F160" s="80" t="e">
        <f>AVERAGEIF($F$145:$F$147,"&lt;&gt;0")/1*(1+D160)</f>
        <v>#DIV/0!</v>
      </c>
    </row>
    <row r="161" spans="2:6" ht="13.8" thickBot="1" x14ac:dyDescent="0.35">
      <c r="D161" s="24"/>
      <c r="E161" s="25"/>
      <c r="F161" s="26"/>
    </row>
    <row r="162" spans="2:6" ht="13.8" thickBot="1" x14ac:dyDescent="0.35">
      <c r="B162" s="4" t="s">
        <v>22</v>
      </c>
      <c r="C162" s="7" t="s">
        <v>12</v>
      </c>
      <c r="D162" s="8" t="s">
        <v>4</v>
      </c>
      <c r="F162" s="69" t="s">
        <v>23</v>
      </c>
    </row>
    <row r="163" spans="2:6" ht="13.8" thickBot="1" x14ac:dyDescent="0.35">
      <c r="B163" s="27" t="s">
        <v>98</v>
      </c>
      <c r="C163" s="28" t="e">
        <f>AVERAGEIF(F145:F160,"&lt;&gt;0")</f>
        <v>#DIV/0!</v>
      </c>
      <c r="D163" s="71">
        <f>17*3</f>
        <v>51</v>
      </c>
      <c r="F163" s="73" t="e">
        <f>C163*D163</f>
        <v>#DIV/0!</v>
      </c>
    </row>
    <row r="164" spans="2:6" ht="13.8" thickBot="1" x14ac:dyDescent="0.35"/>
    <row r="165" spans="2:6" ht="13.8" thickBot="1" x14ac:dyDescent="0.35">
      <c r="B165" s="14" t="s">
        <v>99</v>
      </c>
      <c r="C165" s="15"/>
      <c r="D165" s="15"/>
      <c r="E165" s="15"/>
      <c r="F165" s="16"/>
    </row>
    <row r="166" spans="2:6" ht="13.8" thickBot="1" x14ac:dyDescent="0.35">
      <c r="B166" s="17"/>
      <c r="C166" s="17"/>
      <c r="D166" s="17"/>
      <c r="E166" s="17"/>
      <c r="F166" s="17"/>
    </row>
    <row r="167" spans="2:6" ht="27" customHeight="1" thickBot="1" x14ac:dyDescent="0.35">
      <c r="B167" s="1" t="s">
        <v>8</v>
      </c>
      <c r="C167" s="2" t="s">
        <v>9</v>
      </c>
      <c r="D167" s="2" t="s">
        <v>10</v>
      </c>
      <c r="E167" s="2" t="s">
        <v>11</v>
      </c>
      <c r="F167" s="8" t="s">
        <v>12</v>
      </c>
    </row>
    <row r="168" spans="2:6" x14ac:dyDescent="0.3">
      <c r="B168" s="19" t="s">
        <v>100</v>
      </c>
      <c r="C168" s="114"/>
      <c r="D168" s="115">
        <v>0</v>
      </c>
      <c r="E168" s="116">
        <v>0</v>
      </c>
      <c r="F168" s="82">
        <f t="shared" ref="F168:F171" si="14">D168-(D168/1*E168)</f>
        <v>0</v>
      </c>
    </row>
    <row r="169" spans="2:6" x14ac:dyDescent="0.3">
      <c r="B169" s="21" t="s">
        <v>101</v>
      </c>
      <c r="C169" s="105"/>
      <c r="D169" s="106">
        <v>0</v>
      </c>
      <c r="E169" s="107">
        <v>0</v>
      </c>
      <c r="F169" s="82">
        <f t="shared" si="14"/>
        <v>0</v>
      </c>
    </row>
    <row r="170" spans="2:6" x14ac:dyDescent="0.3">
      <c r="B170" s="21" t="s">
        <v>102</v>
      </c>
      <c r="C170" s="105"/>
      <c r="D170" s="106">
        <v>0</v>
      </c>
      <c r="E170" s="107">
        <v>0</v>
      </c>
      <c r="F170" s="82">
        <f t="shared" si="14"/>
        <v>0</v>
      </c>
    </row>
    <row r="171" spans="2:6" ht="13.8" thickBot="1" x14ac:dyDescent="0.35">
      <c r="B171" s="22" t="s">
        <v>103</v>
      </c>
      <c r="C171" s="108"/>
      <c r="D171" s="109">
        <v>0</v>
      </c>
      <c r="E171" s="110">
        <v>0</v>
      </c>
      <c r="F171" s="83">
        <f t="shared" si="14"/>
        <v>0</v>
      </c>
    </row>
    <row r="172" spans="2:6" ht="13.8" thickBot="1" x14ac:dyDescent="0.35">
      <c r="D172" s="24"/>
      <c r="E172" s="25"/>
      <c r="F172" s="26"/>
    </row>
    <row r="173" spans="2:6" ht="27" thickBot="1" x14ac:dyDescent="0.35">
      <c r="B173" s="66" t="s">
        <v>15</v>
      </c>
      <c r="C173" s="2" t="s">
        <v>9</v>
      </c>
      <c r="D173" s="3" t="s">
        <v>16</v>
      </c>
      <c r="E173" s="9"/>
      <c r="F173" s="81" t="s">
        <v>12</v>
      </c>
    </row>
    <row r="174" spans="2:6" x14ac:dyDescent="0.3">
      <c r="B174" s="19" t="s">
        <v>104</v>
      </c>
      <c r="C174" s="114"/>
      <c r="D174" s="127">
        <v>0</v>
      </c>
      <c r="E174" s="25"/>
      <c r="F174" s="78" t="e">
        <f>AVERAGEIF(F168:F171,"&lt;&gt;0")/1*(1+D174)</f>
        <v>#DIV/0!</v>
      </c>
    </row>
    <row r="175" spans="2:6" ht="13.8" thickBot="1" x14ac:dyDescent="0.35">
      <c r="B175" s="22" t="s">
        <v>45</v>
      </c>
      <c r="C175" s="108"/>
      <c r="D175" s="113">
        <v>0</v>
      </c>
      <c r="E175" s="25"/>
      <c r="F175" s="80" t="e">
        <f>AVERAGEIF(F168:F171,"&lt;&gt;0")/1*(1+D175)</f>
        <v>#DIV/0!</v>
      </c>
    </row>
    <row r="176" spans="2:6" ht="13.8" thickBot="1" x14ac:dyDescent="0.35">
      <c r="D176" s="24"/>
      <c r="E176" s="25"/>
      <c r="F176" s="26"/>
    </row>
    <row r="177" spans="2:7" ht="13.8" thickBot="1" x14ac:dyDescent="0.35">
      <c r="B177" s="4" t="s">
        <v>22</v>
      </c>
      <c r="C177" s="7" t="s">
        <v>12</v>
      </c>
      <c r="D177" s="8" t="s">
        <v>4</v>
      </c>
      <c r="F177" s="69" t="s">
        <v>23</v>
      </c>
    </row>
    <row r="178" spans="2:7" ht="13.8" thickBot="1" x14ac:dyDescent="0.35">
      <c r="B178" s="27" t="s">
        <v>105</v>
      </c>
      <c r="C178" s="28" t="e">
        <f>AVERAGEIF(F168:F175,"&lt;&gt;0")</f>
        <v>#DIV/0!</v>
      </c>
      <c r="D178" s="71">
        <f>D163*4</f>
        <v>204</v>
      </c>
      <c r="F178" s="73" t="e">
        <f>C178*D178</f>
        <v>#DIV/0!</v>
      </c>
    </row>
    <row r="179" spans="2:7" ht="13.8" thickBot="1" x14ac:dyDescent="0.35"/>
    <row r="180" spans="2:7" ht="13.8" thickBot="1" x14ac:dyDescent="0.35">
      <c r="B180" s="14" t="s">
        <v>106</v>
      </c>
      <c r="C180" s="15"/>
      <c r="D180" s="15"/>
      <c r="E180" s="15"/>
      <c r="F180" s="16"/>
    </row>
    <row r="181" spans="2:7" ht="13.8" thickBot="1" x14ac:dyDescent="0.35">
      <c r="B181" s="17"/>
      <c r="C181" s="17"/>
      <c r="D181" s="17"/>
      <c r="E181" s="17"/>
      <c r="F181" s="17"/>
    </row>
    <row r="182" spans="2:7" ht="27" customHeight="1" thickBot="1" x14ac:dyDescent="0.35">
      <c r="B182" s="5" t="s">
        <v>8</v>
      </c>
      <c r="C182" s="61" t="s">
        <v>9</v>
      </c>
      <c r="D182" s="61" t="s">
        <v>10</v>
      </c>
      <c r="E182" s="61" t="s">
        <v>11</v>
      </c>
      <c r="F182" s="62" t="s">
        <v>12</v>
      </c>
    </row>
    <row r="183" spans="2:7" x14ac:dyDescent="0.3">
      <c r="B183" s="32" t="s">
        <v>148</v>
      </c>
      <c r="C183" s="111"/>
      <c r="D183" s="117">
        <v>0</v>
      </c>
      <c r="E183" s="118">
        <v>0</v>
      </c>
      <c r="F183" s="77">
        <f>D183-(D183/1*E183)</f>
        <v>0</v>
      </c>
      <c r="G183" s="11"/>
    </row>
    <row r="184" spans="2:7" x14ac:dyDescent="0.3">
      <c r="B184" s="21" t="s">
        <v>147</v>
      </c>
      <c r="C184" s="105"/>
      <c r="D184" s="106">
        <v>0</v>
      </c>
      <c r="E184" s="107">
        <v>0</v>
      </c>
      <c r="F184" s="74">
        <f t="shared" ref="F184:F187" si="15">D184-(D184/1*E184)</f>
        <v>0</v>
      </c>
      <c r="G184" s="11"/>
    </row>
    <row r="185" spans="2:7" x14ac:dyDescent="0.3">
      <c r="B185" s="21" t="s">
        <v>149</v>
      </c>
      <c r="C185" s="105"/>
      <c r="D185" s="106">
        <v>0</v>
      </c>
      <c r="E185" s="107">
        <v>0</v>
      </c>
      <c r="F185" s="74">
        <f t="shared" si="15"/>
        <v>0</v>
      </c>
      <c r="G185" s="11"/>
    </row>
    <row r="186" spans="2:7" x14ac:dyDescent="0.3">
      <c r="B186" s="21" t="s">
        <v>107</v>
      </c>
      <c r="C186" s="105"/>
      <c r="D186" s="106">
        <v>0</v>
      </c>
      <c r="E186" s="107">
        <v>0</v>
      </c>
      <c r="F186" s="74">
        <f t="shared" si="15"/>
        <v>0</v>
      </c>
      <c r="G186" s="11"/>
    </row>
    <row r="187" spans="2:7" x14ac:dyDescent="0.3">
      <c r="B187" s="21" t="s">
        <v>108</v>
      </c>
      <c r="C187" s="105"/>
      <c r="D187" s="106">
        <v>0</v>
      </c>
      <c r="E187" s="107">
        <v>0</v>
      </c>
      <c r="F187" s="74">
        <f t="shared" si="15"/>
        <v>0</v>
      </c>
    </row>
    <row r="188" spans="2:7" ht="13.8" thickBot="1" x14ac:dyDescent="0.35">
      <c r="B188" s="22" t="s">
        <v>109</v>
      </c>
      <c r="C188" s="108"/>
      <c r="D188" s="109">
        <v>0</v>
      </c>
      <c r="E188" s="110">
        <v>0</v>
      </c>
      <c r="F188" s="75">
        <f t="shared" ref="F188" si="16">D188-(D188/1*E188)</f>
        <v>0</v>
      </c>
    </row>
    <row r="189" spans="2:7" ht="13.8" thickBot="1" x14ac:dyDescent="0.35">
      <c r="D189" s="24"/>
      <c r="E189" s="25"/>
      <c r="F189" s="26"/>
    </row>
    <row r="190" spans="2:7" ht="27" thickBot="1" x14ac:dyDescent="0.35">
      <c r="B190" s="56" t="s">
        <v>15</v>
      </c>
      <c r="C190" s="61" t="s">
        <v>9</v>
      </c>
      <c r="D190" s="65" t="s">
        <v>16</v>
      </c>
      <c r="E190" s="9"/>
      <c r="F190" s="81" t="s">
        <v>12</v>
      </c>
    </row>
    <row r="191" spans="2:7" x14ac:dyDescent="0.3">
      <c r="B191" s="32" t="s">
        <v>110</v>
      </c>
      <c r="C191" s="111"/>
      <c r="D191" s="112">
        <v>0</v>
      </c>
      <c r="E191" s="25"/>
      <c r="F191" s="78" t="e">
        <f>AVERAGEIF($F$183:$F$188,"&lt;&gt;0")/1*(1-D191)</f>
        <v>#DIV/0!</v>
      </c>
    </row>
    <row r="192" spans="2:7" x14ac:dyDescent="0.3">
      <c r="B192" s="21" t="s">
        <v>111</v>
      </c>
      <c r="C192" s="105"/>
      <c r="D192" s="124">
        <v>0</v>
      </c>
      <c r="E192" s="25"/>
      <c r="F192" s="79" t="e">
        <f t="shared" ref="F192" si="17">AVERAGEIF($F$183:$F$188,"&lt;&gt;0")/1*(1-D192)</f>
        <v>#DIV/0!</v>
      </c>
    </row>
    <row r="193" spans="2:9" x14ac:dyDescent="0.3">
      <c r="B193" s="21" t="s">
        <v>112</v>
      </c>
      <c r="C193" s="105"/>
      <c r="D193" s="124">
        <v>0</v>
      </c>
      <c r="E193" s="25"/>
      <c r="F193" s="79" t="e">
        <f>AVERAGEIF($F$183:$F$188,"&lt;&gt;0")/1*(1+D193)</f>
        <v>#DIV/0!</v>
      </c>
    </row>
    <row r="194" spans="2:9" x14ac:dyDescent="0.3">
      <c r="B194" s="21" t="s">
        <v>113</v>
      </c>
      <c r="C194" s="105"/>
      <c r="D194" s="124">
        <v>0</v>
      </c>
      <c r="E194" s="25"/>
      <c r="F194" s="79" t="e">
        <f>AVERAGEIF($F$183:$F$188,"&lt;&gt;0")/1*(1-D194)</f>
        <v>#DIV/0!</v>
      </c>
    </row>
    <row r="195" spans="2:9" x14ac:dyDescent="0.3">
      <c r="B195" s="21" t="s">
        <v>114</v>
      </c>
      <c r="C195" s="105"/>
      <c r="D195" s="124">
        <v>0</v>
      </c>
      <c r="E195" s="25"/>
      <c r="F195" s="79" t="e">
        <f>AVERAGEIF($F$183:$F$188,"&lt;&gt;0")/1*(1-D195)</f>
        <v>#DIV/0!</v>
      </c>
    </row>
    <row r="196" spans="2:9" ht="13.8" thickBot="1" x14ac:dyDescent="0.35">
      <c r="B196" s="22" t="s">
        <v>115</v>
      </c>
      <c r="C196" s="108"/>
      <c r="D196" s="113">
        <v>0</v>
      </c>
      <c r="E196" s="25"/>
      <c r="F196" s="80" t="e">
        <f>AVERAGEIF($F$183:$F$188,"&lt;&gt;0")/1*(1+D196)</f>
        <v>#DIV/0!</v>
      </c>
    </row>
    <row r="197" spans="2:9" ht="13.8" thickBot="1" x14ac:dyDescent="0.35">
      <c r="D197" s="24"/>
      <c r="E197" s="25"/>
      <c r="F197" s="26"/>
    </row>
    <row r="198" spans="2:9" ht="27" thickBot="1" x14ac:dyDescent="0.35">
      <c r="B198" s="4" t="s">
        <v>19</v>
      </c>
      <c r="C198" s="2" t="s">
        <v>9</v>
      </c>
      <c r="D198" s="2" t="s">
        <v>10</v>
      </c>
      <c r="E198" s="2" t="s">
        <v>11</v>
      </c>
      <c r="F198" s="8" t="s">
        <v>12</v>
      </c>
    </row>
    <row r="199" spans="2:9" x14ac:dyDescent="0.3">
      <c r="B199" s="19" t="s">
        <v>116</v>
      </c>
      <c r="C199" s="114"/>
      <c r="D199" s="115">
        <v>0</v>
      </c>
      <c r="E199" s="116">
        <v>0</v>
      </c>
      <c r="F199" s="82">
        <f>D199-(D199/1*E199)</f>
        <v>0</v>
      </c>
    </row>
    <row r="200" spans="2:9" ht="13.8" thickBot="1" x14ac:dyDescent="0.35">
      <c r="B200" s="22" t="s">
        <v>117</v>
      </c>
      <c r="C200" s="108"/>
      <c r="D200" s="109">
        <v>0</v>
      </c>
      <c r="E200" s="110">
        <v>0</v>
      </c>
      <c r="F200" s="75">
        <f t="shared" ref="F200" si="18">D200-(D200/1*E200)</f>
        <v>0</v>
      </c>
    </row>
    <row r="201" spans="2:9" ht="13.8" thickBot="1" x14ac:dyDescent="0.35">
      <c r="D201" s="24"/>
      <c r="E201" s="25"/>
      <c r="F201" s="26"/>
    </row>
    <row r="202" spans="2:9" ht="13.8" thickBot="1" x14ac:dyDescent="0.35">
      <c r="B202" s="4" t="s">
        <v>22</v>
      </c>
      <c r="C202" s="7" t="s">
        <v>12</v>
      </c>
      <c r="D202" s="8" t="s">
        <v>4</v>
      </c>
      <c r="F202" s="69" t="s">
        <v>23</v>
      </c>
    </row>
    <row r="203" spans="2:9" ht="13.8" thickBot="1" x14ac:dyDescent="0.35">
      <c r="B203" s="27" t="s">
        <v>118</v>
      </c>
      <c r="C203" s="132" t="e">
        <f>AVERAGEIF(F183:F196,"&lt;&gt;0")+AVERAGEIF(F199:F200,"&lt;&gt;0")</f>
        <v>#DIV/0!</v>
      </c>
      <c r="D203" s="71">
        <f>17*9</f>
        <v>153</v>
      </c>
      <c r="F203" s="73" t="e">
        <f>C203*D203</f>
        <v>#DIV/0!</v>
      </c>
    </row>
    <row r="204" spans="2:9" ht="13.8" thickBot="1" x14ac:dyDescent="0.35">
      <c r="C204" s="29"/>
      <c r="D204" s="30"/>
      <c r="E204" s="24"/>
      <c r="F204" s="26"/>
    </row>
    <row r="205" spans="2:9" ht="13.8" thickBot="1" x14ac:dyDescent="0.35">
      <c r="B205" s="14" t="s">
        <v>119</v>
      </c>
      <c r="C205" s="15"/>
      <c r="D205" s="15"/>
      <c r="E205" s="15"/>
      <c r="F205" s="72" t="e">
        <f>F27+F44+F65+F85+F101+F110+F131+F140+F163+F178+F203</f>
        <v>#DIV/0!</v>
      </c>
      <c r="H205" s="29"/>
    </row>
    <row r="206" spans="2:9" ht="13.8" thickBot="1" x14ac:dyDescent="0.35">
      <c r="H206" s="29"/>
    </row>
    <row r="207" spans="2:9" ht="13.95" customHeight="1" thickBot="1" x14ac:dyDescent="0.35">
      <c r="B207" s="1" t="s">
        <v>120</v>
      </c>
      <c r="C207" s="2" t="s">
        <v>121</v>
      </c>
      <c r="D207" s="2" t="s">
        <v>122</v>
      </c>
      <c r="E207" s="3" t="s">
        <v>11</v>
      </c>
      <c r="I207" s="29"/>
    </row>
    <row r="208" spans="2:9" x14ac:dyDescent="0.3">
      <c r="B208" s="32" t="s">
        <v>123</v>
      </c>
      <c r="C208" s="97" t="e">
        <f>F205/100*10</f>
        <v>#DIV/0!</v>
      </c>
      <c r="D208" s="84" t="s">
        <v>124</v>
      </c>
      <c r="E208" s="112">
        <v>0</v>
      </c>
      <c r="F208" s="29"/>
      <c r="G208" s="33"/>
      <c r="H208" s="29"/>
    </row>
    <row r="209" spans="2:10" ht="13.8" thickBot="1" x14ac:dyDescent="0.35">
      <c r="B209" s="22" t="s">
        <v>150</v>
      </c>
      <c r="C209" s="98" t="e">
        <f>F205/100*10</f>
        <v>#DIV/0!</v>
      </c>
      <c r="D209" s="40" t="s">
        <v>124</v>
      </c>
      <c r="E209" s="113">
        <v>0</v>
      </c>
      <c r="F209" s="29"/>
      <c r="H209" s="29"/>
    </row>
    <row r="210" spans="2:10" ht="13.8" thickBot="1" x14ac:dyDescent="0.35">
      <c r="C210" s="25"/>
      <c r="D210" s="33"/>
      <c r="E210" s="11"/>
      <c r="F210" s="11"/>
      <c r="H210" s="29"/>
    </row>
    <row r="211" spans="2:10" ht="13.8" thickBot="1" x14ac:dyDescent="0.35">
      <c r="B211" s="14" t="s">
        <v>125</v>
      </c>
      <c r="C211" s="15"/>
      <c r="D211" s="15"/>
      <c r="E211" s="15"/>
      <c r="F211" s="16" t="e">
        <f>F205+(C208-(C208/1*E208))-(C209-(C209/1*E209))</f>
        <v>#DIV/0!</v>
      </c>
      <c r="G211" s="29"/>
      <c r="H211" s="29"/>
    </row>
    <row r="212" spans="2:10" ht="13.8" thickBot="1" x14ac:dyDescent="0.35">
      <c r="C212" s="11"/>
      <c r="D212" s="24"/>
      <c r="E212" s="11"/>
    </row>
    <row r="213" spans="2:10" ht="15" customHeight="1" thickBot="1" x14ac:dyDescent="0.35">
      <c r="B213" s="144" t="s">
        <v>126</v>
      </c>
      <c r="C213" s="145"/>
      <c r="D213" s="145"/>
      <c r="E213" s="145"/>
      <c r="F213" s="146"/>
      <c r="J213" s="29"/>
    </row>
    <row r="214" spans="2:10" ht="13.8" thickBot="1" x14ac:dyDescent="0.35">
      <c r="B214" s="13"/>
      <c r="C214" s="13"/>
      <c r="D214" s="13"/>
      <c r="E214" s="13"/>
      <c r="F214" s="13"/>
    </row>
    <row r="215" spans="2:10" ht="13.8" thickBot="1" x14ac:dyDescent="0.35">
      <c r="B215" s="34" t="s">
        <v>127</v>
      </c>
      <c r="C215" s="7" t="s">
        <v>120</v>
      </c>
      <c r="D215" s="88" t="s">
        <v>128</v>
      </c>
      <c r="E215" s="88" t="s">
        <v>129</v>
      </c>
      <c r="F215" s="8" t="s">
        <v>23</v>
      </c>
    </row>
    <row r="216" spans="2:10" x14ac:dyDescent="0.3">
      <c r="B216" s="35" t="s">
        <v>130</v>
      </c>
      <c r="C216" s="36" t="s">
        <v>131</v>
      </c>
      <c r="D216" s="128">
        <v>0</v>
      </c>
      <c r="E216" s="89">
        <v>25</v>
      </c>
      <c r="F216" s="87">
        <f>D216*E216</f>
        <v>0</v>
      </c>
    </row>
    <row r="217" spans="2:10" x14ac:dyDescent="0.3">
      <c r="B217" s="37" t="s">
        <v>132</v>
      </c>
      <c r="C217" s="38" t="s">
        <v>133</v>
      </c>
      <c r="D217" s="129">
        <v>0</v>
      </c>
      <c r="E217" s="90">
        <v>25</v>
      </c>
      <c r="F217" s="85">
        <f t="shared" ref="F217:F218" si="19">D217*E217</f>
        <v>0</v>
      </c>
      <c r="G217" s="29"/>
    </row>
    <row r="218" spans="2:10" x14ac:dyDescent="0.3">
      <c r="B218" s="37" t="s">
        <v>134</v>
      </c>
      <c r="C218" s="38" t="s">
        <v>135</v>
      </c>
      <c r="D218" s="129">
        <v>0</v>
      </c>
      <c r="E218" s="90">
        <v>25</v>
      </c>
      <c r="F218" s="85">
        <f t="shared" si="19"/>
        <v>0</v>
      </c>
    </row>
    <row r="219" spans="2:10" ht="13.8" thickBot="1" x14ac:dyDescent="0.35">
      <c r="B219" s="39" t="s">
        <v>136</v>
      </c>
      <c r="C219" s="40" t="s">
        <v>137</v>
      </c>
      <c r="D219" s="130">
        <v>0</v>
      </c>
      <c r="E219" s="91">
        <v>25</v>
      </c>
      <c r="F219" s="86">
        <f>D219*E219</f>
        <v>0</v>
      </c>
    </row>
    <row r="220" spans="2:10" ht="13.8" thickBot="1" x14ac:dyDescent="0.35">
      <c r="B220" s="92" t="s">
        <v>138</v>
      </c>
      <c r="C220" s="93"/>
      <c r="D220" s="94"/>
      <c r="E220" s="95"/>
      <c r="F220" s="96">
        <f>SUM(F216:F219)</f>
        <v>0</v>
      </c>
    </row>
    <row r="221" spans="2:10" x14ac:dyDescent="0.3">
      <c r="B221" s="18"/>
      <c r="C221" s="41"/>
      <c r="D221" s="41"/>
    </row>
    <row r="222" spans="2:10" ht="26.7" customHeight="1" x14ac:dyDescent="0.3">
      <c r="B222" s="137" t="s">
        <v>139</v>
      </c>
      <c r="C222" s="137"/>
      <c r="D222" s="137"/>
      <c r="E222" s="137"/>
      <c r="F222" s="137"/>
    </row>
    <row r="223" spans="2:10" x14ac:dyDescent="0.3">
      <c r="B223" s="147" t="s">
        <v>140</v>
      </c>
      <c r="C223" s="147"/>
      <c r="D223" s="147"/>
      <c r="E223" s="147"/>
      <c r="F223" s="147"/>
    </row>
    <row r="224" spans="2:10" ht="13.8" thickBot="1" x14ac:dyDescent="0.35">
      <c r="B224" s="13"/>
      <c r="C224" s="13"/>
      <c r="D224" s="13"/>
      <c r="E224" s="13"/>
    </row>
    <row r="225" spans="2:6" s="48" customFormat="1" ht="16.2" thickBot="1" x14ac:dyDescent="0.35">
      <c r="B225" s="44" t="s">
        <v>141</v>
      </c>
      <c r="C225" s="45"/>
      <c r="D225" s="46"/>
      <c r="E225" s="46"/>
      <c r="F225" s="47" t="e">
        <f>F211+F220</f>
        <v>#DIV/0!</v>
      </c>
    </row>
    <row r="226" spans="2:6" ht="13.8" thickBot="1" x14ac:dyDescent="0.35">
      <c r="B226" s="49"/>
      <c r="C226" s="50"/>
      <c r="D226" s="51"/>
      <c r="E226" s="52"/>
    </row>
    <row r="227" spans="2:6" ht="14.7" customHeight="1" x14ac:dyDescent="0.3">
      <c r="B227" s="53" t="s">
        <v>142</v>
      </c>
      <c r="C227" s="148"/>
      <c r="D227" s="149"/>
    </row>
    <row r="228" spans="2:6" x14ac:dyDescent="0.3">
      <c r="B228" s="6" t="s">
        <v>143</v>
      </c>
      <c r="C228" s="150"/>
      <c r="D228" s="151"/>
    </row>
    <row r="229" spans="2:6" ht="52.95" customHeight="1" x14ac:dyDescent="0.3">
      <c r="B229" s="6" t="s">
        <v>144</v>
      </c>
      <c r="C229" s="150"/>
      <c r="D229" s="151"/>
    </row>
    <row r="230" spans="2:6" ht="15" customHeight="1" thickBot="1" x14ac:dyDescent="0.35">
      <c r="B230" s="54" t="s">
        <v>145</v>
      </c>
      <c r="C230" s="135"/>
      <c r="D230" s="136"/>
    </row>
    <row r="232" spans="2:6" ht="13.2" customHeight="1" x14ac:dyDescent="0.3">
      <c r="B232" s="133" t="s">
        <v>146</v>
      </c>
      <c r="C232" s="134"/>
      <c r="D232" s="134"/>
      <c r="E232" s="55"/>
    </row>
  </sheetData>
  <mergeCells count="11">
    <mergeCell ref="B232:D232"/>
    <mergeCell ref="C230:D230"/>
    <mergeCell ref="B222:F222"/>
    <mergeCell ref="B2:F2"/>
    <mergeCell ref="B4:F4"/>
    <mergeCell ref="B6:F6"/>
    <mergeCell ref="B213:F213"/>
    <mergeCell ref="B223:F223"/>
    <mergeCell ref="C227:D227"/>
    <mergeCell ref="C228:D228"/>
    <mergeCell ref="C229:D229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14F07D88A9EB478187C0518EB9A673" ma:contentTypeVersion="4" ma:contentTypeDescription="Een nieuw document maken." ma:contentTypeScope="" ma:versionID="b229b241877748d20cc08cdc2b148794">
  <xsd:schema xmlns:xsd="http://www.w3.org/2001/XMLSchema" xmlns:xs="http://www.w3.org/2001/XMLSchema" xmlns:p="http://schemas.microsoft.com/office/2006/metadata/properties" xmlns:ns2="57856963-25e2-44eb-9e17-750f607ce2ad" targetNamespace="http://schemas.microsoft.com/office/2006/metadata/properties" ma:root="true" ma:fieldsID="a888a2ffd08931d9bb996f490247d81d" ns2:_="">
    <xsd:import namespace="57856963-25e2-44eb-9e17-750f607ce2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856963-25e2-44eb-9e17-750f607ce2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5308FA2-F75E-41D1-AE94-E2C05BCA904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64DDD1B-C869-40DE-894A-8640944CD2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856963-25e2-44eb-9e17-750f607ce2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9E72589-3F77-4261-8FBF-1DBD04301B0C}">
  <ds:schemaRefs>
    <ds:schemaRef ds:uri="http://schemas.microsoft.com/office/2006/documentManagement/types"/>
    <ds:schemaRef ds:uri="57856963-25e2-44eb-9e17-750f607ce2ad"/>
    <ds:schemaRef ds:uri="http://www.w3.org/XML/1998/namespace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Ilse Leegwater | Younggroup</cp:lastModifiedBy>
  <cp:revision/>
  <dcterms:created xsi:type="dcterms:W3CDTF">2026-04-15T06:01:51Z</dcterms:created>
  <dcterms:modified xsi:type="dcterms:W3CDTF">2026-07-31T07:21:43Z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0x010100B114F07D88A9EB478187C0518EB9A673</vt:lpwstr>
  </property>
</Properties>
</file>