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66925"/>
  <mc:AlternateContent xmlns:mc="http://schemas.openxmlformats.org/markup-compatibility/2006">
    <mc:Choice Requires="x15">
      <x15ac:absPath xmlns:x15ac="http://schemas.microsoft.com/office/spreadsheetml/2010/11/ac" url="https://youngfacilitybv.sharepoint.com/sites/StichtingIjmare/Gedeelde documenten/Aanbesteding Ijmare/Meubilair/2. Aanbestedingsdocumenten/V1.0/"/>
    </mc:Choice>
  </mc:AlternateContent>
  <xr:revisionPtr revIDLastSave="3347" documentId="11_2EAFC0A3B2C3D90601940B3BF7E5DA8A3773F567" xr6:coauthVersionLast="47" xr6:coauthVersionMax="47" xr10:uidLastSave="{D145B38E-8449-4FC2-908F-88F4CE4F051A}"/>
  <bookViews>
    <workbookView xWindow="-120" yWindow="-16320" windowWidth="29040" windowHeight="15720" xr2:uid="{00000000-000D-0000-FFFF-FFFF00000000}"/>
  </bookViews>
  <sheets>
    <sheet name="Calculatieblad"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3" i="5" l="1"/>
  <c r="D213" i="5"/>
  <c r="D199" i="5"/>
  <c r="D158" i="5"/>
  <c r="C199" i="5"/>
  <c r="F179" i="5"/>
  <c r="F180" i="5"/>
  <c r="F181" i="5"/>
  <c r="F182" i="5"/>
  <c r="F195" i="5" l="1"/>
  <c r="F178" i="5"/>
  <c r="F196" i="5"/>
  <c r="D126" i="5"/>
  <c r="D135" i="5" s="1"/>
  <c r="F93" i="5"/>
  <c r="F86" i="5"/>
  <c r="F85" i="5"/>
  <c r="F90" i="5" s="1"/>
  <c r="D96" i="5"/>
  <c r="D105" i="5" s="1"/>
  <c r="F52" i="5"/>
  <c r="F51" i="5"/>
  <c r="F50" i="5"/>
  <c r="F49" i="5"/>
  <c r="D61" i="5"/>
  <c r="D80" i="5" s="1"/>
  <c r="F89" i="5" l="1"/>
  <c r="C96" i="5" s="1"/>
  <c r="F57" i="5"/>
  <c r="F55" i="5"/>
  <c r="C61" i="5" s="1"/>
  <c r="F56" i="5"/>
  <c r="F58" i="5"/>
  <c r="F231" i="5" l="1"/>
  <c r="F229" i="5"/>
  <c r="F230" i="5"/>
  <c r="F228" i="5"/>
  <c r="F132" i="5"/>
  <c r="F131" i="5"/>
  <c r="F23" i="5"/>
  <c r="F41" i="5"/>
  <c r="F123" i="5"/>
  <c r="F122" i="5"/>
  <c r="F121" i="5"/>
  <c r="F15" i="5"/>
  <c r="F16" i="5"/>
  <c r="F24" i="5"/>
  <c r="D27" i="5"/>
  <c r="F32" i="5"/>
  <c r="F33" i="5"/>
  <c r="F34" i="5"/>
  <c r="F35" i="5"/>
  <c r="D44" i="5"/>
  <c r="F66" i="5"/>
  <c r="F67" i="5"/>
  <c r="F68" i="5"/>
  <c r="F69" i="5"/>
  <c r="F70" i="5"/>
  <c r="F71" i="5"/>
  <c r="F101" i="5"/>
  <c r="F102" i="5"/>
  <c r="F110" i="5"/>
  <c r="F111" i="5"/>
  <c r="F112" i="5"/>
  <c r="F140" i="5"/>
  <c r="F141" i="5"/>
  <c r="F142" i="5"/>
  <c r="F163" i="5"/>
  <c r="F164" i="5"/>
  <c r="F165" i="5"/>
  <c r="F166" i="5"/>
  <c r="F183" i="5"/>
  <c r="F204" i="5"/>
  <c r="F205" i="5"/>
  <c r="F206" i="5"/>
  <c r="F207" i="5"/>
  <c r="F208" i="5"/>
  <c r="F209" i="5"/>
  <c r="F210" i="5"/>
  <c r="C213" i="5" l="1"/>
  <c r="F191" i="5"/>
  <c r="F145" i="5"/>
  <c r="F20" i="5"/>
  <c r="F19" i="5"/>
  <c r="F232" i="5"/>
  <c r="F116" i="5"/>
  <c r="C135" i="5"/>
  <c r="F135" i="5" s="1"/>
  <c r="F154" i="5"/>
  <c r="F74" i="5"/>
  <c r="F150" i="5"/>
  <c r="F213" i="5"/>
  <c r="F147" i="5"/>
  <c r="F155" i="5"/>
  <c r="F118" i="5"/>
  <c r="F188" i="5"/>
  <c r="F189" i="5"/>
  <c r="F187" i="5"/>
  <c r="F38" i="5"/>
  <c r="C44" i="5" s="1"/>
  <c r="F44" i="5" s="1"/>
  <c r="F190" i="5"/>
  <c r="F169" i="5"/>
  <c r="C173" i="5" s="1"/>
  <c r="F192" i="5"/>
  <c r="F115" i="5"/>
  <c r="C126" i="5" s="1"/>
  <c r="F126" i="5" s="1"/>
  <c r="F76" i="5"/>
  <c r="F75" i="5"/>
  <c r="F117" i="5"/>
  <c r="F153" i="5"/>
  <c r="F61" i="5"/>
  <c r="F186" i="5"/>
  <c r="F170" i="5"/>
  <c r="F148" i="5"/>
  <c r="F146" i="5"/>
  <c r="F149" i="5"/>
  <c r="F151" i="5"/>
  <c r="F152" i="5"/>
  <c r="C105" i="5"/>
  <c r="F105" i="5" s="1"/>
  <c r="F77" i="5"/>
  <c r="F96" i="5"/>
  <c r="C27" i="5" l="1"/>
  <c r="F27" i="5" s="1"/>
  <c r="F199" i="5"/>
  <c r="C80" i="5"/>
  <c r="F80" i="5" s="1"/>
  <c r="F173" i="5"/>
  <c r="C158" i="5"/>
  <c r="F158" i="5" s="1"/>
  <c r="F217" i="5" l="1"/>
  <c r="C220" i="5" s="1"/>
  <c r="C221" i="5" l="1"/>
  <c r="F223" i="5" s="1"/>
  <c r="F237" i="5" s="1"/>
</calcChain>
</file>

<file path=xl/sharedStrings.xml><?xml version="1.0" encoding="utf-8"?>
<sst xmlns="http://schemas.openxmlformats.org/spreadsheetml/2006/main" count="326" uniqueCount="157">
  <si>
    <t>Alleen de geel gemarkeerde velden invullen</t>
  </si>
  <si>
    <t>Naam inschrijver</t>
  </si>
  <si>
    <t>Naam tekenbevoegde</t>
  </si>
  <si>
    <t>Handtekening</t>
  </si>
  <si>
    <t>Datum</t>
  </si>
  <si>
    <t>Artikel</t>
  </si>
  <si>
    <t>Aantal</t>
  </si>
  <si>
    <t>Leerlingstoel</t>
  </si>
  <si>
    <t>Meubilair</t>
  </si>
  <si>
    <t>Rol</t>
  </si>
  <si>
    <t>Omschrijving</t>
  </si>
  <si>
    <t>Uurtarief (€)</t>
  </si>
  <si>
    <t>Projectmanager</t>
  </si>
  <si>
    <t>Coördinatie &amp; planning</t>
  </si>
  <si>
    <t>Interieurontwerper</t>
  </si>
  <si>
    <t>Inrichtingsontwerp / lay-out</t>
  </si>
  <si>
    <t>Werkplekconsultant</t>
  </si>
  <si>
    <t>Ergonomie &amp; werkplekadvisering</t>
  </si>
  <si>
    <t>Technisch tekenaar</t>
  </si>
  <si>
    <t>Plattegronden / 2D / 3D</t>
  </si>
  <si>
    <t>Leerlingtafel</t>
  </si>
  <si>
    <t>Docentenbureau</t>
  </si>
  <si>
    <t>Docentenbureaustoel</t>
  </si>
  <si>
    <t>Opslag</t>
  </si>
  <si>
    <t>(Vergader)tafel</t>
  </si>
  <si>
    <t>(Vergader)stoel</t>
  </si>
  <si>
    <t>Leerlingstoel hout/2-delen/slede</t>
  </si>
  <si>
    <t>Leerlingstoel kunststof/2-delen/slede</t>
  </si>
  <si>
    <t>Docentenbureaustoel open rug</t>
  </si>
  <si>
    <t>Docentenbureaustoel gesloten rug</t>
  </si>
  <si>
    <t>Kantoorbureau HPL/t-poot/niet-verstelbaar/160x80</t>
  </si>
  <si>
    <t>Kantoorbureau HPL/t-poot/handmatig verstelbaar/160x80</t>
  </si>
  <si>
    <t>Kantoorbureau HPL/t-poot/elektrisch verstelbaar/160x80</t>
  </si>
  <si>
    <t>Kantoorbureau</t>
  </si>
  <si>
    <t>Schaamschot</t>
  </si>
  <si>
    <t>Groepstafel</t>
  </si>
  <si>
    <t>Swopper</t>
  </si>
  <si>
    <t>Hoge kruk / barkruk</t>
  </si>
  <si>
    <t>Nettoprijs totaal (excl. BTW)</t>
  </si>
  <si>
    <t>Vaste verrekentarieven inrichtingsontwerp</t>
  </si>
  <si>
    <t>Aan opname en prijsstelling kunnen door Opdrachtnemer geen rechten op afname worden ontleend. Opdrachtgever is niet verplicht de betreffende dienst af te nemen.</t>
  </si>
  <si>
    <t>Kortingspercentage</t>
  </si>
  <si>
    <t>Korting op brutoprijslijst buiten kernassortiment</t>
  </si>
  <si>
    <t>Nettoprijs (excl. BTW)</t>
  </si>
  <si>
    <t>Gemiddelde nettoprijs (vergader)tafel</t>
  </si>
  <si>
    <t>Resultaat</t>
  </si>
  <si>
    <t>Brutoprijs (excl. BTW)</t>
  </si>
  <si>
    <t>Gemiddelde nettoprijs leerlingtafel</t>
  </si>
  <si>
    <t>Gemiddelde nettoprijs leerlingstoel</t>
  </si>
  <si>
    <t>Gemiddelde nettoprijs groepstafel</t>
  </si>
  <si>
    <t>Kruk</t>
  </si>
  <si>
    <t>Gemiddelde nettoprijs kruk</t>
  </si>
  <si>
    <t>Gemiddelde nettoprijs docentenbureau</t>
  </si>
  <si>
    <t>Gemiddelde nettoprijs docentenbureaustoel</t>
  </si>
  <si>
    <t>Gemiddelde nettoprijs kantoorbureau</t>
  </si>
  <si>
    <t>Gemiddelde nettoprijs (vergader)stoel</t>
  </si>
  <si>
    <t>Gemiddelde nettoprijs opslag</t>
  </si>
  <si>
    <t>Voetensteun</t>
  </si>
  <si>
    <t>Verwijzing producten-catalogus</t>
  </si>
  <si>
    <t>1 lade, incl. ladegeleiders</t>
  </si>
  <si>
    <t>2 lades, incl. ladegeleiders</t>
  </si>
  <si>
    <t>Vast ladeblok</t>
  </si>
  <si>
    <t>Fictieve inschrijfprijs (excl. BTW)</t>
  </si>
  <si>
    <t>Aanvullende opties</t>
  </si>
  <si>
    <t>(Losse) inrichtingselementen</t>
  </si>
  <si>
    <t>Prullenbak</t>
  </si>
  <si>
    <t>Papiermand</t>
  </si>
  <si>
    <t>Afvalsysteem (papier, plastic, rest)</t>
  </si>
  <si>
    <t>Klok analoog</t>
  </si>
  <si>
    <t>Klok digitaal</t>
  </si>
  <si>
    <t>Stellingkast (208x100x40 cm)</t>
  </si>
  <si>
    <t>Docentenbureau HPL/4-poot/140x80 cm</t>
  </si>
  <si>
    <t>Subtotaal meubilair excl. kortingspercentages</t>
  </si>
  <si>
    <t>Subtotaal meubilair incl. kortingspercentages</t>
  </si>
  <si>
    <t>Meer- en minderprijzen</t>
  </si>
  <si>
    <t xml:space="preserve">Minderprijs tafelblad melamine </t>
  </si>
  <si>
    <t xml:space="preserve">Meerprijs leerlingstoel 1-deel </t>
  </si>
  <si>
    <t>Meerprijs verrijdbaar</t>
  </si>
  <si>
    <t>Meerprijs tafelblad volkern</t>
  </si>
  <si>
    <t>Minderprijs tafelblad melamine</t>
  </si>
  <si>
    <t>Minderprijs kruk kunststof</t>
  </si>
  <si>
    <t>Meerprijs in hoogte verstelbaar</t>
  </si>
  <si>
    <t>Kruk hout/4-poot met gelijke voetensteun</t>
  </si>
  <si>
    <t>Kruk hout/4-poot met ongelijke voetensteun</t>
  </si>
  <si>
    <t>Kruk hout/4-poot zonder voetensteun</t>
  </si>
  <si>
    <t>Zadelkruk</t>
  </si>
  <si>
    <t>Minderprijs melamine</t>
  </si>
  <si>
    <t>Meerprijs volkern</t>
  </si>
  <si>
    <t>Meerprijs natuurlijk blad</t>
  </si>
  <si>
    <t>Meerprijs armleuning</t>
  </si>
  <si>
    <t>(Vergader)stoel stoffering/slede</t>
  </si>
  <si>
    <t>(Vergader)stoel kunststof/slede</t>
  </si>
  <si>
    <t>Minderprijs kantoorkast 160 cm hoog</t>
  </si>
  <si>
    <t>Minderprijs kantoorkast 120 cm hoog</t>
  </si>
  <si>
    <t>Meerprijs kantoorkast 120 cm breed</t>
  </si>
  <si>
    <t>Korting op derdenlevering</t>
  </si>
  <si>
    <t>Whiteboard (120x90 cm)</t>
  </si>
  <si>
    <t>Prikbord (120x190)</t>
  </si>
  <si>
    <t>Voor opdrachten onder € 50.000 kan de inzet optioneel worden verrekend op basis van uurtarieven. Voor opdrachten vanaf €50.000 is het ontwerp inbegrepen in de opdracht en worden hiervoor geen afzonderlijke kosten in rekening gebracht.</t>
  </si>
  <si>
    <t>Minderprijs 140x80 cm</t>
  </si>
  <si>
    <t>Meerprijs 180x80 cm</t>
  </si>
  <si>
    <t>Bandbreedte</t>
  </si>
  <si>
    <t>5% - 25%</t>
  </si>
  <si>
    <t>Percentage</t>
  </si>
  <si>
    <t>Verrijdbaar ladeblok (ca. 57x43x75-80cm)</t>
  </si>
  <si>
    <t>Meerprijs rugleuning zadelkruk</t>
  </si>
  <si>
    <t>Separatiewand</t>
  </si>
  <si>
    <t>Kantoorbureaustoel open rug</t>
  </si>
  <si>
    <t>Kantoorbureaustoel gesloten rug</t>
  </si>
  <si>
    <t>Meerprijs kantoorkast 160 cm breed</t>
  </si>
  <si>
    <t>Minderprijs stellingkast 188 cm hoog</t>
  </si>
  <si>
    <t>Meerprijs stellingkast 228 cm hoog</t>
  </si>
  <si>
    <t>Minderprijs boekenkast 140 cm hoog</t>
  </si>
  <si>
    <t>Boekenkast (210x100x35 cm)</t>
  </si>
  <si>
    <t>Kantoorkast draaideur (190x90x45 cm)</t>
  </si>
  <si>
    <t>Meerprijs (vergader)tafel ∅ 140 cm</t>
  </si>
  <si>
    <t>Meerprijs (vergader)tafel ∅ 160 cm</t>
  </si>
  <si>
    <t>Minderprijs (vergader)tafel 140x80 cm</t>
  </si>
  <si>
    <t>Minderprijs (vergader)tafel 80x80 cm</t>
  </si>
  <si>
    <t>Meerprijs (vergader)tafel 180x90 cm</t>
  </si>
  <si>
    <t>Meerprijs (vergader)tafel 120x120 cm</t>
  </si>
  <si>
    <t>Groepstafel HPL/4-poot/rechthoek (160x90 cm)</t>
  </si>
  <si>
    <t>Groepstafel HPL/4-poot/vierkant (100x100cm)</t>
  </si>
  <si>
    <t>Groepstafel HPL/4-poot/rond (∅ 120 cm)</t>
  </si>
  <si>
    <t>Gemiddelde nettoprijs kantoorbureaustoel</t>
  </si>
  <si>
    <t>Kantoorbureaustoel</t>
  </si>
  <si>
    <t>Fictieve waarde</t>
  </si>
  <si>
    <t>Leerlingen</t>
  </si>
  <si>
    <t>Samenstelling</t>
  </si>
  <si>
    <t xml:space="preserve"> </t>
  </si>
  <si>
    <t>De opgenomen aantallen zijn gebaseerd op de leerling- en medewerkers aantallen. Deze aantallen worden uitsluitend gebruikt voor de vergelijking van inschrijvingen. De hieruit volgende inschrijfprijs is fictief. Aan deze aantallen kunnen geen rechten worden ontleend. De werkelijke afname kan afwijken.</t>
  </si>
  <si>
    <t>Fictieve uren</t>
  </si>
  <si>
    <t>Totaal</t>
  </si>
  <si>
    <t>Gemiddelde nettoprijs losse inrichtingselementen</t>
  </si>
  <si>
    <t>Meubilair, Stichting IJmare – Calculatieblad, PRJ-2603003, 10-07-2026. Commercieel vertrouwelijk</t>
  </si>
  <si>
    <t>Bijlage 6 Calculatieblad
Meubilair
Stichting IJmare</t>
  </si>
  <si>
    <t>Medewerkers</t>
  </si>
  <si>
    <t>Leerlingtafel volkern/c-poot</t>
  </si>
  <si>
    <t>Leerlingtafel volkern/t-poot</t>
  </si>
  <si>
    <t>Minderprijs tafelblad HPL</t>
  </si>
  <si>
    <t>Leerlingstoel hout/2-delen/c-poot</t>
  </si>
  <si>
    <t>Leerlingstoel kunststof/2-delen/c-poot</t>
  </si>
  <si>
    <t>Groepstafel HPL/4-poot/pacman (∅ 120 cm)</t>
  </si>
  <si>
    <t>Meerprijs hoge tafel</t>
  </si>
  <si>
    <t>Docentenbureau HPL/T-poot/140x80 cm</t>
  </si>
  <si>
    <t>(Vergader)tafel melamine/4-poot/rechthoek (160x90 cm)</t>
  </si>
  <si>
    <t>(Vergader)tafel melamine/4-poot/vierkant (100x100cm)</t>
  </si>
  <si>
    <t>(Vergader)tafel melamine/4-poot/rond (∅ 120 cm)</t>
  </si>
  <si>
    <t>Meerprijs HPL</t>
  </si>
  <si>
    <t>(Vergader)stoel stoffering/4-poot (stapelbaar)</t>
  </si>
  <si>
    <t>(Vergader)stoel kunststof/4-poot (stapelbaar)</t>
  </si>
  <si>
    <t>Schuifdeuren vakkenkast (per twee stuks)</t>
  </si>
  <si>
    <t>Lade vakkenkast (per stuk)</t>
  </si>
  <si>
    <t>Meerprijs kruispoot</t>
  </si>
  <si>
    <t>Verrijdbare vakkenkast (140x100x50 cm)</t>
  </si>
  <si>
    <t>Kantoorkast schuifdeur (190x90x45 cm)</t>
  </si>
  <si>
    <t>Kantoorkast roldeur (190x90x45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</si>
</sst>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 #,##0_ ;_ * \-#,##0_ ;_ * &quot;-&quot;??_ ;_ @_ "/>
  </numFmts>
  <fonts count="11" x14ac:knownFonts="1">
    <font>
      <sz val="11"/>
      <color theme="1"/>
      <name val="Calibri"/>
      <family val="2"/>
      <scheme val="minor"/>
    </font>
    <font>
      <sz val="11"/>
      <color theme="1"/>
      <name val="Calibri"/>
      <family val="2"/>
      <scheme val="minor"/>
    </font>
    <font>
      <b/>
      <sz val="12"/>
      <color theme="1"/>
      <name val="Arial"/>
      <family val="2"/>
    </font>
    <font>
      <sz val="10"/>
      <color theme="1"/>
      <name val="Arial"/>
      <family val="2"/>
    </font>
    <font>
      <b/>
      <sz val="10"/>
      <color theme="1"/>
      <name val="Arial"/>
      <family val="2"/>
    </font>
    <font>
      <b/>
      <sz val="10"/>
      <color theme="0"/>
      <name val="Arial"/>
      <family val="2"/>
    </font>
    <font>
      <sz val="10"/>
      <name val="Arial"/>
      <family val="2"/>
    </font>
    <font>
      <sz val="10"/>
      <color rgb="FFFF0000"/>
      <name val="Arial"/>
      <family val="2"/>
    </font>
    <font>
      <b/>
      <sz val="12"/>
      <color theme="0"/>
      <name val="Arial"/>
      <family val="2"/>
    </font>
    <font>
      <sz val="12"/>
      <color theme="1"/>
      <name val="Arial"/>
      <family val="2"/>
    </font>
    <font>
      <sz val="10"/>
      <color rgb="FF000000"/>
      <name val="Arial"/>
      <family val="2"/>
    </font>
  </fonts>
  <fills count="6">
    <fill>
      <patternFill patternType="none"/>
    </fill>
    <fill>
      <patternFill patternType="gray125"/>
    </fill>
    <fill>
      <patternFill patternType="solid">
        <fgColor rgb="FFE2EFDA"/>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59996337778862885"/>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53">
    <xf numFmtId="0" fontId="0" fillId="0" borderId="0" xfId="0"/>
    <xf numFmtId="0" fontId="4" fillId="5" borderId="14" xfId="0" applyFont="1" applyFill="1" applyBorder="1" applyAlignment="1">
      <alignment vertical="top" wrapText="1"/>
    </xf>
    <xf numFmtId="0" fontId="4" fillId="5" borderId="15" xfId="0" applyFont="1" applyFill="1" applyBorder="1" applyAlignment="1">
      <alignment vertical="top" wrapText="1"/>
    </xf>
    <xf numFmtId="0" fontId="4" fillId="5" borderId="16" xfId="0" applyFont="1" applyFill="1" applyBorder="1" applyAlignment="1">
      <alignment vertical="top" wrapText="1"/>
    </xf>
    <xf numFmtId="0" fontId="4" fillId="5" borderId="14" xfId="0" applyFont="1" applyFill="1" applyBorder="1" applyAlignment="1">
      <alignment vertical="top"/>
    </xf>
    <xf numFmtId="0" fontId="4" fillId="5" borderId="22" xfId="0" applyFont="1" applyFill="1" applyBorder="1" applyAlignment="1">
      <alignment vertical="top" wrapText="1"/>
    </xf>
    <xf numFmtId="0" fontId="5" fillId="4" borderId="24" xfId="0" applyFont="1" applyFill="1" applyBorder="1" applyAlignment="1">
      <alignment vertical="top"/>
    </xf>
    <xf numFmtId="0" fontId="4" fillId="5" borderId="15" xfId="0" applyFont="1" applyFill="1" applyBorder="1" applyAlignment="1">
      <alignment vertical="top"/>
    </xf>
    <xf numFmtId="0" fontId="4" fillId="5" borderId="16" xfId="0" applyFont="1" applyFill="1" applyBorder="1" applyAlignment="1">
      <alignment vertical="top"/>
    </xf>
    <xf numFmtId="0" fontId="4" fillId="0" borderId="0" xfId="0" applyFont="1" applyAlignment="1">
      <alignment vertical="top" wrapText="1"/>
    </xf>
    <xf numFmtId="0" fontId="3" fillId="0" borderId="0" xfId="0" applyFont="1" applyAlignment="1">
      <alignment vertical="top"/>
    </xf>
    <xf numFmtId="0" fontId="7" fillId="0" borderId="0" xfId="0" applyFont="1" applyAlignment="1">
      <alignment vertical="top"/>
    </xf>
    <xf numFmtId="0" fontId="3" fillId="0" borderId="0" xfId="0" applyFont="1" applyAlignment="1">
      <alignment horizontal="center" vertical="top"/>
    </xf>
    <xf numFmtId="0" fontId="4" fillId="0" borderId="0" xfId="0" applyFont="1" applyAlignment="1">
      <alignment horizontal="center" vertical="top"/>
    </xf>
    <xf numFmtId="0" fontId="5" fillId="4" borderId="1" xfId="0" applyFont="1" applyFill="1" applyBorder="1" applyAlignment="1">
      <alignment vertical="top"/>
    </xf>
    <xf numFmtId="0" fontId="5" fillId="4" borderId="2" xfId="0" applyFont="1" applyFill="1" applyBorder="1" applyAlignment="1">
      <alignment vertical="top"/>
    </xf>
    <xf numFmtId="0" fontId="5" fillId="4" borderId="3" xfId="0" applyFont="1" applyFill="1" applyBorder="1" applyAlignment="1">
      <alignment vertical="top"/>
    </xf>
    <xf numFmtId="0" fontId="5" fillId="0" borderId="0" xfId="0" applyFont="1" applyAlignment="1">
      <alignment horizontal="left" vertical="top"/>
    </xf>
    <xf numFmtId="0" fontId="7" fillId="0" borderId="0" xfId="0" applyFont="1" applyAlignment="1">
      <alignment horizontal="left" vertical="top"/>
    </xf>
    <xf numFmtId="0" fontId="3" fillId="0" borderId="11" xfId="0" applyFont="1" applyBorder="1" applyAlignment="1">
      <alignment vertical="top"/>
    </xf>
    <xf numFmtId="44" fontId="4" fillId="0" borderId="13" xfId="0" applyNumberFormat="1" applyFont="1" applyBorder="1" applyAlignment="1">
      <alignment vertical="top"/>
    </xf>
    <xf numFmtId="0" fontId="3" fillId="0" borderId="6" xfId="0" applyFont="1" applyBorder="1" applyAlignment="1">
      <alignment vertical="top"/>
    </xf>
    <xf numFmtId="0" fontId="3" fillId="0" borderId="8" xfId="0" applyFont="1" applyBorder="1" applyAlignment="1">
      <alignment vertical="top"/>
    </xf>
    <xf numFmtId="44" fontId="4" fillId="0" borderId="17" xfId="0" applyNumberFormat="1" applyFont="1" applyBorder="1" applyAlignment="1">
      <alignment vertical="top"/>
    </xf>
    <xf numFmtId="44" fontId="3" fillId="0" borderId="0" xfId="1" applyFont="1" applyFill="1" applyBorder="1" applyAlignment="1">
      <alignment vertical="top"/>
    </xf>
    <xf numFmtId="9" fontId="3" fillId="0" borderId="0" xfId="2" applyFont="1" applyFill="1" applyBorder="1" applyAlignment="1">
      <alignment vertical="top"/>
    </xf>
    <xf numFmtId="44" fontId="4" fillId="0" borderId="0" xfId="0" applyNumberFormat="1" applyFont="1" applyAlignment="1">
      <alignment vertical="top"/>
    </xf>
    <xf numFmtId="0" fontId="3" fillId="0" borderId="26" xfId="0" applyFont="1" applyBorder="1" applyAlignment="1">
      <alignment vertical="top"/>
    </xf>
    <xf numFmtId="44" fontId="3" fillId="0" borderId="27" xfId="0" applyNumberFormat="1" applyFont="1" applyBorder="1" applyAlignment="1">
      <alignment vertical="top"/>
    </xf>
    <xf numFmtId="44" fontId="3" fillId="0" borderId="0" xfId="0" applyNumberFormat="1" applyFont="1" applyAlignment="1">
      <alignment vertical="top"/>
    </xf>
    <xf numFmtId="164" fontId="7" fillId="0" borderId="0" xfId="3" applyNumberFormat="1" applyFont="1" applyFill="1" applyBorder="1" applyAlignment="1">
      <alignment vertical="top"/>
    </xf>
    <xf numFmtId="0" fontId="3" fillId="0" borderId="14" xfId="0" applyFont="1" applyBorder="1" applyAlignment="1">
      <alignment vertical="top"/>
    </xf>
    <xf numFmtId="0" fontId="3" fillId="0" borderId="19" xfId="0" applyFont="1" applyBorder="1" applyAlignment="1">
      <alignment vertical="top"/>
    </xf>
    <xf numFmtId="44" fontId="7" fillId="0" borderId="0" xfId="1" applyFont="1" applyFill="1" applyBorder="1" applyAlignment="1">
      <alignment vertical="top"/>
    </xf>
    <xf numFmtId="0" fontId="4" fillId="5" borderId="14" xfId="0" applyFont="1" applyFill="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vertical="top"/>
    </xf>
    <xf numFmtId="0" fontId="3" fillId="0" borderId="6" xfId="0" applyFont="1" applyBorder="1" applyAlignment="1">
      <alignment horizontal="left" vertical="top"/>
    </xf>
    <xf numFmtId="0" fontId="3" fillId="0" borderId="5" xfId="0" applyFont="1" applyBorder="1" applyAlignment="1">
      <alignment vertical="top"/>
    </xf>
    <xf numFmtId="0" fontId="3" fillId="0" borderId="8" xfId="0" applyFont="1" applyBorder="1" applyAlignment="1">
      <alignment horizontal="left" vertical="top"/>
    </xf>
    <xf numFmtId="0" fontId="3" fillId="0" borderId="9" xfId="0" applyFont="1" applyBorder="1" applyAlignment="1">
      <alignment vertical="top"/>
    </xf>
    <xf numFmtId="44" fontId="7" fillId="0" borderId="0" xfId="1" applyFont="1" applyFill="1" applyBorder="1" applyAlignment="1">
      <alignment horizontal="left" vertical="top"/>
    </xf>
    <xf numFmtId="44" fontId="4" fillId="0" borderId="7" xfId="0" applyNumberFormat="1" applyFont="1" applyBorder="1" applyAlignment="1">
      <alignment vertical="top"/>
    </xf>
    <xf numFmtId="44" fontId="4" fillId="0" borderId="10" xfId="0" applyNumberFormat="1" applyFont="1" applyBorder="1" applyAlignment="1">
      <alignment vertical="top"/>
    </xf>
    <xf numFmtId="0" fontId="8" fillId="4" borderId="1" xfId="0" applyFont="1" applyFill="1" applyBorder="1" applyAlignment="1">
      <alignment vertical="top"/>
    </xf>
    <xf numFmtId="0" fontId="8" fillId="4" borderId="2" xfId="0" applyFont="1" applyFill="1" applyBorder="1" applyAlignment="1">
      <alignment vertical="top"/>
    </xf>
    <xf numFmtId="44" fontId="8" fillId="4" borderId="2" xfId="1" applyFont="1" applyFill="1" applyBorder="1" applyAlignment="1">
      <alignment vertical="top"/>
    </xf>
    <xf numFmtId="44" fontId="8" fillId="4" borderId="3" xfId="1" applyFont="1" applyFill="1" applyBorder="1" applyAlignment="1">
      <alignment vertical="top"/>
    </xf>
    <xf numFmtId="0" fontId="9" fillId="0" borderId="0" xfId="0" applyFont="1" applyAlignment="1">
      <alignment vertical="top"/>
    </xf>
    <xf numFmtId="0" fontId="5" fillId="0" borderId="0" xfId="0" applyFont="1" applyAlignment="1">
      <alignment vertical="top"/>
    </xf>
    <xf numFmtId="0" fontId="4" fillId="0" borderId="0" xfId="0" applyFont="1" applyAlignment="1">
      <alignment vertical="top"/>
    </xf>
    <xf numFmtId="44" fontId="4" fillId="0" borderId="0" xfId="1" applyFont="1" applyFill="1" applyBorder="1" applyAlignment="1">
      <alignment vertical="top"/>
    </xf>
    <xf numFmtId="44" fontId="5" fillId="0" borderId="0" xfId="1" applyFont="1" applyFill="1" applyBorder="1" applyAlignment="1">
      <alignment vertical="top"/>
    </xf>
    <xf numFmtId="0" fontId="5" fillId="4" borderId="23" xfId="0" applyFont="1" applyFill="1" applyBorder="1" applyAlignment="1">
      <alignment vertical="top"/>
    </xf>
    <xf numFmtId="0" fontId="5" fillId="4" borderId="25" xfId="0" applyFont="1" applyFill="1" applyBorder="1" applyAlignment="1">
      <alignment vertical="top"/>
    </xf>
    <xf numFmtId="0" fontId="6" fillId="0" borderId="0" xfId="0" applyFont="1" applyAlignment="1">
      <alignment vertical="top" wrapText="1"/>
    </xf>
    <xf numFmtId="44" fontId="5" fillId="4" borderId="3" xfId="0" applyNumberFormat="1" applyFont="1" applyFill="1" applyBorder="1" applyAlignment="1">
      <alignment vertical="top"/>
    </xf>
    <xf numFmtId="44" fontId="3" fillId="0" borderId="0" xfId="1" applyFont="1" applyBorder="1" applyAlignment="1">
      <alignment vertical="top"/>
    </xf>
    <xf numFmtId="0" fontId="4" fillId="5" borderId="18" xfId="0" applyFont="1" applyFill="1" applyBorder="1" applyAlignment="1">
      <alignment vertical="top"/>
    </xf>
    <xf numFmtId="164" fontId="3" fillId="0" borderId="0" xfId="3" applyNumberFormat="1" applyFont="1" applyFill="1" applyAlignment="1">
      <alignment vertical="top"/>
    </xf>
    <xf numFmtId="164" fontId="3" fillId="0" borderId="0" xfId="3" applyNumberFormat="1" applyFont="1" applyAlignment="1">
      <alignment vertical="top"/>
    </xf>
    <xf numFmtId="164" fontId="4" fillId="0" borderId="0" xfId="0" applyNumberFormat="1" applyFont="1" applyAlignment="1">
      <alignment vertical="top"/>
    </xf>
    <xf numFmtId="44" fontId="4" fillId="0" borderId="21" xfId="0" applyNumberFormat="1" applyFont="1" applyBorder="1" applyAlignment="1">
      <alignment vertical="top"/>
    </xf>
    <xf numFmtId="0" fontId="4" fillId="5" borderId="28" xfId="0" applyFont="1" applyFill="1" applyBorder="1" applyAlignment="1">
      <alignment vertical="top" wrapText="1"/>
    </xf>
    <xf numFmtId="0" fontId="4" fillId="5" borderId="29" xfId="0" applyFont="1" applyFill="1" applyBorder="1" applyAlignment="1">
      <alignment vertical="top"/>
    </xf>
    <xf numFmtId="44" fontId="4" fillId="0" borderId="16" xfId="0" applyNumberFormat="1" applyFont="1" applyBorder="1" applyAlignment="1">
      <alignment vertical="top"/>
    </xf>
    <xf numFmtId="164" fontId="3" fillId="0" borderId="0" xfId="0" applyNumberFormat="1" applyFont="1" applyAlignment="1">
      <alignment vertical="top"/>
    </xf>
    <xf numFmtId="164" fontId="3" fillId="0" borderId="0" xfId="3" applyNumberFormat="1" applyFont="1" applyFill="1" applyBorder="1" applyAlignment="1">
      <alignment vertical="top"/>
    </xf>
    <xf numFmtId="0" fontId="4" fillId="5" borderId="29" xfId="0" applyFont="1" applyFill="1" applyBorder="1" applyAlignment="1">
      <alignment vertical="top" wrapText="1"/>
    </xf>
    <xf numFmtId="0" fontId="4" fillId="5" borderId="1" xfId="0" applyFont="1" applyFill="1" applyBorder="1" applyAlignment="1">
      <alignment vertical="top"/>
    </xf>
    <xf numFmtId="2" fontId="3" fillId="0" borderId="0" xfId="0" applyNumberFormat="1" applyFont="1" applyAlignment="1">
      <alignment vertical="top"/>
    </xf>
    <xf numFmtId="43" fontId="3" fillId="0" borderId="0" xfId="3" applyFont="1" applyFill="1" applyBorder="1" applyAlignment="1">
      <alignment vertical="top"/>
    </xf>
    <xf numFmtId="0" fontId="4" fillId="5" borderId="30" xfId="0" applyFont="1" applyFill="1" applyBorder="1" applyAlignment="1">
      <alignment vertical="top"/>
    </xf>
    <xf numFmtId="44" fontId="3" fillId="0" borderId="31" xfId="1" applyFont="1" applyBorder="1" applyAlignment="1">
      <alignment vertical="top"/>
    </xf>
    <xf numFmtId="164" fontId="3" fillId="0" borderId="17" xfId="3" applyNumberFormat="1" applyFont="1" applyFill="1" applyBorder="1" applyAlignment="1">
      <alignment vertical="top"/>
    </xf>
    <xf numFmtId="44" fontId="5" fillId="4" borderId="3" xfId="1" applyFont="1" applyFill="1" applyBorder="1" applyAlignment="1">
      <alignment vertical="top"/>
    </xf>
    <xf numFmtId="44" fontId="4" fillId="0" borderId="31" xfId="1" applyFont="1" applyBorder="1" applyAlignment="1">
      <alignment vertical="top"/>
    </xf>
    <xf numFmtId="44" fontId="3" fillId="0" borderId="7" xfId="0" applyNumberFormat="1" applyFont="1" applyBorder="1" applyAlignment="1">
      <alignment vertical="top"/>
    </xf>
    <xf numFmtId="44" fontId="3" fillId="0" borderId="10" xfId="0" applyNumberFormat="1" applyFont="1" applyBorder="1" applyAlignment="1">
      <alignment vertical="top"/>
    </xf>
    <xf numFmtId="44" fontId="3" fillId="0" borderId="32" xfId="0" applyNumberFormat="1" applyFont="1" applyBorder="1" applyAlignment="1">
      <alignment vertical="top"/>
    </xf>
    <xf numFmtId="44" fontId="3" fillId="0" borderId="21" xfId="0" applyNumberFormat="1" applyFont="1" applyBorder="1" applyAlignment="1">
      <alignment vertical="top"/>
    </xf>
    <xf numFmtId="44" fontId="3" fillId="0" borderId="34" xfId="1" applyFont="1" applyBorder="1" applyAlignment="1">
      <alignment vertical="top"/>
    </xf>
    <xf numFmtId="44" fontId="3" fillId="0" borderId="35" xfId="1" applyFont="1" applyBorder="1" applyAlignment="1">
      <alignment vertical="top"/>
    </xf>
    <xf numFmtId="44" fontId="3" fillId="0" borderId="33" xfId="1" applyFont="1" applyBorder="1" applyAlignment="1">
      <alignment vertical="top"/>
    </xf>
    <xf numFmtId="0" fontId="4" fillId="5" borderId="36" xfId="0" applyFont="1" applyFill="1" applyBorder="1" applyAlignment="1">
      <alignment vertical="top"/>
    </xf>
    <xf numFmtId="44" fontId="3" fillId="0" borderId="13" xfId="0" applyNumberFormat="1" applyFont="1" applyBorder="1" applyAlignment="1">
      <alignment vertical="top"/>
    </xf>
    <xf numFmtId="44" fontId="3" fillId="0" borderId="17" xfId="0" applyNumberFormat="1" applyFont="1" applyBorder="1" applyAlignment="1">
      <alignment vertical="top"/>
    </xf>
    <xf numFmtId="0" fontId="3" fillId="0" borderId="20" xfId="0" applyFont="1" applyBorder="1" applyAlignment="1">
      <alignment vertical="top"/>
    </xf>
    <xf numFmtId="44" fontId="3" fillId="0" borderId="7" xfId="1" applyFont="1" applyBorder="1" applyAlignment="1">
      <alignment vertical="top"/>
    </xf>
    <xf numFmtId="44" fontId="3" fillId="0" borderId="10" xfId="1" applyFont="1" applyBorder="1" applyAlignment="1">
      <alignment vertical="top"/>
    </xf>
    <xf numFmtId="44" fontId="3" fillId="0" borderId="13" xfId="1" applyFont="1" applyBorder="1" applyAlignment="1">
      <alignment vertical="top"/>
    </xf>
    <xf numFmtId="0" fontId="4" fillId="5" borderId="15" xfId="0" applyFont="1" applyFill="1" applyBorder="1" applyAlignment="1">
      <alignment horizontal="left" vertical="top"/>
    </xf>
    <xf numFmtId="164" fontId="3" fillId="0" borderId="12" xfId="3" applyNumberFormat="1" applyFont="1" applyFill="1" applyBorder="1" applyAlignment="1">
      <alignment horizontal="left" vertical="top"/>
    </xf>
    <xf numFmtId="164" fontId="3" fillId="0" borderId="5" xfId="3" applyNumberFormat="1" applyFont="1" applyFill="1" applyBorder="1" applyAlignment="1">
      <alignment horizontal="left" vertical="top"/>
    </xf>
    <xf numFmtId="164" fontId="3" fillId="0" borderId="9" xfId="3" applyNumberFormat="1" applyFont="1" applyFill="1" applyBorder="1" applyAlignment="1">
      <alignment horizontal="left" vertical="top"/>
    </xf>
    <xf numFmtId="0" fontId="4" fillId="5" borderId="1" xfId="0" applyFont="1" applyFill="1" applyBorder="1" applyAlignment="1">
      <alignment horizontal="left" vertical="top"/>
    </xf>
    <xf numFmtId="0" fontId="4" fillId="5" borderId="2" xfId="0" applyFont="1" applyFill="1" applyBorder="1" applyAlignment="1">
      <alignment vertical="top"/>
    </xf>
    <xf numFmtId="44" fontId="4" fillId="5" borderId="2" xfId="1" applyFont="1" applyFill="1" applyBorder="1" applyAlignment="1">
      <alignment horizontal="left" vertical="top"/>
    </xf>
    <xf numFmtId="164" fontId="4" fillId="5" borderId="2" xfId="3" applyNumberFormat="1" applyFont="1" applyFill="1" applyBorder="1" applyAlignment="1">
      <alignment horizontal="left" vertical="top"/>
    </xf>
    <xf numFmtId="44" fontId="4" fillId="5" borderId="3" xfId="1" applyFont="1" applyFill="1" applyBorder="1" applyAlignment="1">
      <alignment vertical="top"/>
    </xf>
    <xf numFmtId="44" fontId="3" fillId="0" borderId="20" xfId="1" applyFont="1" applyBorder="1" applyAlignment="1">
      <alignment vertical="top"/>
    </xf>
    <xf numFmtId="44" fontId="3" fillId="0" borderId="27" xfId="1" applyFont="1" applyBorder="1" applyAlignment="1">
      <alignment vertical="top"/>
    </xf>
    <xf numFmtId="3" fontId="3" fillId="0" borderId="21" xfId="0" applyNumberFormat="1" applyFont="1" applyBorder="1" applyAlignment="1">
      <alignment vertical="top"/>
    </xf>
    <xf numFmtId="3" fontId="3" fillId="0" borderId="10" xfId="0" applyNumberFormat="1" applyFont="1" applyBorder="1" applyAlignment="1">
      <alignment vertical="top"/>
    </xf>
    <xf numFmtId="0" fontId="3" fillId="0" borderId="33" xfId="0" applyFont="1" applyBorder="1" applyAlignment="1">
      <alignment vertical="top"/>
    </xf>
    <xf numFmtId="0" fontId="3" fillId="0" borderId="34" xfId="1" applyNumberFormat="1" applyFont="1" applyBorder="1" applyAlignment="1">
      <alignment vertical="top"/>
    </xf>
    <xf numFmtId="0" fontId="3" fillId="0" borderId="35" xfId="1" applyNumberFormat="1" applyFont="1" applyBorder="1" applyAlignment="1">
      <alignment vertical="top"/>
    </xf>
    <xf numFmtId="0" fontId="3" fillId="0" borderId="33" xfId="1" applyNumberFormat="1" applyFont="1" applyBorder="1" applyAlignment="1">
      <alignment vertical="top"/>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14" fontId="3" fillId="3" borderId="25" xfId="0" applyNumberFormat="1" applyFont="1" applyFill="1" applyBorder="1" applyAlignment="1" applyProtection="1">
      <alignment horizontal="center" vertical="top"/>
      <protection locked="0"/>
    </xf>
    <xf numFmtId="14" fontId="3" fillId="3" borderId="39" xfId="0" applyNumberFormat="1" applyFont="1" applyFill="1" applyBorder="1" applyAlignment="1" applyProtection="1">
      <alignment horizontal="center" vertical="top"/>
      <protection locked="0"/>
    </xf>
    <xf numFmtId="0" fontId="3" fillId="0" borderId="0" xfId="0" applyFont="1" applyAlignment="1">
      <alignment horizontal="left" vertical="top"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3" borderId="1" xfId="0" applyFont="1" applyFill="1" applyBorder="1" applyAlignment="1">
      <alignment horizontal="center" vertical="top"/>
    </xf>
    <xf numFmtId="0" fontId="4" fillId="3" borderId="2" xfId="0" applyFont="1" applyFill="1" applyBorder="1" applyAlignment="1">
      <alignment horizontal="center" vertical="top"/>
    </xf>
    <xf numFmtId="0" fontId="4" fillId="3" borderId="3" xfId="0" applyFont="1" applyFill="1" applyBorder="1" applyAlignment="1">
      <alignment horizontal="center" vertical="top"/>
    </xf>
    <xf numFmtId="0" fontId="8" fillId="4" borderId="1" xfId="0" applyFont="1" applyFill="1" applyBorder="1" applyAlignment="1">
      <alignment horizontal="center" vertical="top"/>
    </xf>
    <xf numFmtId="0" fontId="8" fillId="4" borderId="2" xfId="0" applyFont="1" applyFill="1" applyBorder="1" applyAlignment="1">
      <alignment horizontal="center" vertical="top"/>
    </xf>
    <xf numFmtId="0" fontId="8" fillId="4" borderId="3" xfId="0" applyFont="1" applyFill="1" applyBorder="1" applyAlignment="1">
      <alignment horizontal="center" vertical="top"/>
    </xf>
    <xf numFmtId="0" fontId="3" fillId="0" borderId="0" xfId="0" applyFont="1" applyAlignment="1">
      <alignment horizontal="left" vertical="top"/>
    </xf>
    <xf numFmtId="0" fontId="3" fillId="3" borderId="23" xfId="0" applyFont="1" applyFill="1" applyBorder="1" applyAlignment="1" applyProtection="1">
      <alignment horizontal="center" vertical="top"/>
      <protection locked="0"/>
    </xf>
    <xf numFmtId="0" fontId="3" fillId="3" borderId="38" xfId="0" applyFont="1" applyFill="1" applyBorder="1" applyAlignment="1" applyProtection="1">
      <alignment horizontal="center" vertical="top"/>
      <protection locked="0"/>
    </xf>
    <xf numFmtId="0" fontId="3" fillId="3" borderId="24" xfId="0" applyFont="1" applyFill="1" applyBorder="1" applyAlignment="1" applyProtection="1">
      <alignment horizontal="center" vertical="top"/>
      <protection locked="0"/>
    </xf>
    <xf numFmtId="0" fontId="3" fillId="3" borderId="37" xfId="0" applyFont="1" applyFill="1" applyBorder="1" applyAlignment="1" applyProtection="1">
      <alignment horizontal="center" vertical="top"/>
      <protection locked="0"/>
    </xf>
    <xf numFmtId="0" fontId="3" fillId="3" borderId="5" xfId="0" applyFont="1" applyFill="1" applyBorder="1" applyAlignment="1" applyProtection="1">
      <alignment vertical="top"/>
      <protection locked="0"/>
    </xf>
    <xf numFmtId="44" fontId="3" fillId="3" borderId="5" xfId="1" applyFont="1" applyFill="1" applyBorder="1" applyAlignment="1" applyProtection="1">
      <alignment vertical="top"/>
      <protection locked="0"/>
    </xf>
    <xf numFmtId="9" fontId="3" fillId="3" borderId="5" xfId="2" applyFont="1" applyFill="1" applyBorder="1" applyAlignment="1" applyProtection="1">
      <alignment vertical="top"/>
      <protection locked="0"/>
    </xf>
    <xf numFmtId="0" fontId="3" fillId="3" borderId="9" xfId="0" applyFont="1" applyFill="1" applyBorder="1" applyAlignment="1" applyProtection="1">
      <alignment vertical="top"/>
      <protection locked="0"/>
    </xf>
    <xf numFmtId="44" fontId="3" fillId="3" borderId="9" xfId="1" applyFont="1" applyFill="1" applyBorder="1" applyAlignment="1" applyProtection="1">
      <alignment vertical="top"/>
      <protection locked="0"/>
    </xf>
    <xf numFmtId="9" fontId="3" fillId="3" borderId="9" xfId="2" applyFont="1" applyFill="1" applyBorder="1" applyAlignment="1" applyProtection="1">
      <alignment vertical="top"/>
      <protection locked="0"/>
    </xf>
    <xf numFmtId="0" fontId="3" fillId="3" borderId="20" xfId="0" applyFont="1" applyFill="1" applyBorder="1" applyAlignment="1" applyProtection="1">
      <alignment vertical="top"/>
      <protection locked="0"/>
    </xf>
    <xf numFmtId="9" fontId="3" fillId="3" borderId="21" xfId="2" applyFont="1" applyFill="1" applyBorder="1" applyAlignment="1" applyProtection="1">
      <alignment vertical="top"/>
      <protection locked="0"/>
    </xf>
    <xf numFmtId="9" fontId="3" fillId="3" borderId="10" xfId="2" applyFont="1" applyFill="1" applyBorder="1" applyAlignment="1" applyProtection="1">
      <alignment vertical="top"/>
      <protection locked="0"/>
    </xf>
    <xf numFmtId="0" fontId="3" fillId="3" borderId="12" xfId="0" applyFont="1" applyFill="1" applyBorder="1" applyAlignment="1" applyProtection="1">
      <alignment vertical="top"/>
      <protection locked="0"/>
    </xf>
    <xf numFmtId="44" fontId="3" fillId="3" borderId="12" xfId="1" applyFont="1" applyFill="1" applyBorder="1" applyAlignment="1" applyProtection="1">
      <alignment vertical="top"/>
      <protection locked="0"/>
    </xf>
    <xf numFmtId="9" fontId="3" fillId="3" borderId="12" xfId="2" applyFont="1" applyFill="1" applyBorder="1" applyAlignment="1" applyProtection="1">
      <alignment vertical="top"/>
      <protection locked="0"/>
    </xf>
    <xf numFmtId="44" fontId="3" fillId="3" borderId="20" xfId="1" applyFont="1" applyFill="1" applyBorder="1" applyAlignment="1" applyProtection="1">
      <alignment vertical="top"/>
      <protection locked="0"/>
    </xf>
    <xf numFmtId="9" fontId="3" fillId="3" borderId="20" xfId="2" applyFont="1" applyFill="1" applyBorder="1" applyAlignment="1" applyProtection="1">
      <alignment vertical="top"/>
      <protection locked="0"/>
    </xf>
    <xf numFmtId="0" fontId="3" fillId="3" borderId="15" xfId="0" applyFont="1" applyFill="1" applyBorder="1" applyAlignment="1" applyProtection="1">
      <alignment vertical="top"/>
      <protection locked="0"/>
    </xf>
    <xf numFmtId="44" fontId="3" fillId="3" borderId="15" xfId="1" applyFont="1" applyFill="1" applyBorder="1" applyAlignment="1" applyProtection="1">
      <alignment vertical="top"/>
      <protection locked="0"/>
    </xf>
    <xf numFmtId="9" fontId="3" fillId="3" borderId="15" xfId="2" applyFont="1" applyFill="1" applyBorder="1" applyAlignment="1" applyProtection="1">
      <alignment vertical="top"/>
      <protection locked="0"/>
    </xf>
    <xf numFmtId="0" fontId="3" fillId="3" borderId="27" xfId="0" applyFont="1" applyFill="1" applyBorder="1" applyAlignment="1" applyProtection="1">
      <alignment vertical="top"/>
      <protection locked="0"/>
    </xf>
    <xf numFmtId="9" fontId="3" fillId="3" borderId="17" xfId="2" applyFont="1" applyFill="1" applyBorder="1" applyAlignment="1" applyProtection="1">
      <alignment vertical="top"/>
      <protection locked="0"/>
    </xf>
    <xf numFmtId="9" fontId="3" fillId="3" borderId="7" xfId="2" applyFont="1" applyFill="1" applyBorder="1" applyAlignment="1" applyProtection="1">
      <alignment vertical="top"/>
      <protection locked="0"/>
    </xf>
    <xf numFmtId="44" fontId="3" fillId="3" borderId="27" xfId="1" applyFont="1" applyFill="1" applyBorder="1" applyAlignment="1" applyProtection="1">
      <alignment vertical="top"/>
      <protection locked="0"/>
    </xf>
    <xf numFmtId="9" fontId="3" fillId="3" borderId="27" xfId="2" applyFont="1" applyFill="1" applyBorder="1" applyAlignment="1" applyProtection="1">
      <alignment vertical="top"/>
      <protection locked="0"/>
    </xf>
    <xf numFmtId="9" fontId="3" fillId="3" borderId="13" xfId="2" applyFont="1" applyFill="1" applyBorder="1" applyAlignment="1" applyProtection="1">
      <alignment vertical="top"/>
      <protection locked="0"/>
    </xf>
    <xf numFmtId="44" fontId="3" fillId="3" borderId="12" xfId="1" applyFont="1" applyFill="1" applyBorder="1" applyAlignment="1" applyProtection="1">
      <alignment horizontal="left" vertical="top"/>
      <protection locked="0"/>
    </xf>
    <xf numFmtId="44" fontId="3" fillId="3" borderId="5" xfId="1" applyFont="1" applyFill="1" applyBorder="1" applyAlignment="1" applyProtection="1">
      <alignment horizontal="left" vertical="top"/>
      <protection locked="0"/>
    </xf>
    <xf numFmtId="44" fontId="3" fillId="3" borderId="9" xfId="1" applyFont="1" applyFill="1" applyBorder="1" applyAlignment="1" applyProtection="1">
      <alignment horizontal="left" vertical="top"/>
      <protection locked="0"/>
    </xf>
  </cellXfs>
  <cellStyles count="4">
    <cellStyle name="Komma" xfId="3" builtinId="3"/>
    <cellStyle name="Procent" xfId="2" builtinId="5"/>
    <cellStyle name="Standaard"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oneCellAnchor>
    <xdr:from>
      <xdr:col>5</xdr:col>
      <xdr:colOff>744855</xdr:colOff>
      <xdr:row>1</xdr:row>
      <xdr:rowOff>72390</xdr:rowOff>
    </xdr:from>
    <xdr:ext cx="1066800" cy="495300"/>
    <xdr:pic>
      <xdr:nvPicPr>
        <xdr:cNvPr id="3" name="Afbeelding 2">
          <a:extLst>
            <a:ext uri="{FF2B5EF4-FFF2-40B4-BE49-F238E27FC236}">
              <a16:creationId xmlns:a16="http://schemas.microsoft.com/office/drawing/2014/main" id="{5DCAC5D6-7626-42A8-90B4-8F77B0CD4A5B}"/>
            </a:ext>
          </a:extLst>
        </xdr:cNvPr>
        <xdr:cNvPicPr>
          <a:picLocks noChangeAspect="1"/>
        </xdr:cNvPicPr>
      </xdr:nvPicPr>
      <xdr:blipFill>
        <a:blip xmlns:r="http://schemas.openxmlformats.org/officeDocument/2006/relationships" r:embed="rId1"/>
        <a:stretch>
          <a:fillRect/>
        </a:stretch>
      </xdr:blipFill>
      <xdr:spPr>
        <a:xfrm>
          <a:off x="9831705" y="247650"/>
          <a:ext cx="1070610" cy="495300"/>
        </a:xfrm>
        <a:prstGeom prst="rect">
          <a:avLst/>
        </a:prstGeom>
      </xdr:spPr>
    </xdr:pic>
    <xdr:clientData/>
  </xdr:one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DB738-07FE-4563-B892-32AEBA951D73}">
  <dimension ref="B1:K244"/>
  <sheetViews>
    <sheetView tabSelected="1" zoomScaleNormal="100" workbookViewId="0">
      <selection activeCell="B2" sqref="B2:F2"/>
    </sheetView>
  </sheetViews>
  <sheetFormatPr defaultColWidth="8.77734375" defaultRowHeight="13.2" x14ac:dyDescent="0.3"/>
  <cols>
    <col min="1" max="1" width="2.77734375" style="10" customWidth="1"/>
    <col min="2" max="2" width="47.109375" style="10" customWidth="1"/>
    <col min="3" max="6" width="27.44140625" style="10" customWidth="1"/>
    <col min="7" max="8" width="8.77734375" style="10" customWidth="1"/>
    <col min="9" max="9" width="6" style="10" customWidth="1"/>
    <col min="10" max="10" width="8.77734375" style="10" customWidth="1"/>
    <col min="11" max="16384" width="8.77734375" style="10"/>
  </cols>
  <sheetData>
    <row r="1" spans="2:9" ht="13.8" thickBot="1" x14ac:dyDescent="0.35"/>
    <row r="2" spans="2:9" ht="51" customHeight="1" thickBot="1" x14ac:dyDescent="0.35">
      <c r="B2" s="113" t="s">
        <v>135</v>
      </c>
      <c r="C2" s="114"/>
      <c r="D2" s="114"/>
      <c r="E2" s="114"/>
      <c r="F2" s="115"/>
      <c r="G2" s="11"/>
    </row>
    <row r="3" spans="2:9" ht="13.8" thickBot="1" x14ac:dyDescent="0.35">
      <c r="B3" s="12"/>
      <c r="C3" s="12"/>
      <c r="D3" s="12"/>
      <c r="E3" s="12"/>
      <c r="F3" s="12"/>
    </row>
    <row r="4" spans="2:9" ht="13.8" thickBot="1" x14ac:dyDescent="0.35">
      <c r="B4" s="116" t="s">
        <v>0</v>
      </c>
      <c r="C4" s="117"/>
      <c r="D4" s="117"/>
      <c r="E4" s="117"/>
      <c r="F4" s="118"/>
    </row>
    <row r="5" spans="2:9" ht="13.8" thickBot="1" x14ac:dyDescent="0.35">
      <c r="B5" s="13"/>
      <c r="C5" s="13"/>
      <c r="D5" s="13"/>
      <c r="E5" s="13"/>
      <c r="F5" s="13"/>
    </row>
    <row r="6" spans="2:9" ht="15" customHeight="1" thickBot="1" x14ac:dyDescent="0.35">
      <c r="B6" s="119" t="s">
        <v>8</v>
      </c>
      <c r="C6" s="120"/>
      <c r="D6" s="120"/>
      <c r="E6" s="120"/>
      <c r="F6" s="121"/>
    </row>
    <row r="7" spans="2:9" ht="13.8" thickBot="1" x14ac:dyDescent="0.35"/>
    <row r="8" spans="2:9" ht="13.8" thickBot="1" x14ac:dyDescent="0.35">
      <c r="B8" s="4" t="s">
        <v>128</v>
      </c>
      <c r="C8" s="8" t="s">
        <v>6</v>
      </c>
      <c r="D8" s="50"/>
      <c r="I8" s="70"/>
    </row>
    <row r="9" spans="2:9" x14ac:dyDescent="0.3">
      <c r="B9" s="32" t="s">
        <v>127</v>
      </c>
      <c r="C9" s="102">
        <v>2996</v>
      </c>
      <c r="I9" s="70"/>
    </row>
    <row r="10" spans="2:9" ht="13.8" thickBot="1" x14ac:dyDescent="0.35">
      <c r="B10" s="22" t="s">
        <v>136</v>
      </c>
      <c r="C10" s="103">
        <v>335</v>
      </c>
      <c r="I10" s="70"/>
    </row>
    <row r="11" spans="2:9" ht="13.8" thickBot="1" x14ac:dyDescent="0.35">
      <c r="I11" s="70"/>
    </row>
    <row r="12" spans="2:9" ht="13.8" thickBot="1" x14ac:dyDescent="0.35">
      <c r="B12" s="14" t="s">
        <v>20</v>
      </c>
      <c r="C12" s="15"/>
      <c r="D12" s="15"/>
      <c r="E12" s="15"/>
      <c r="F12" s="16"/>
      <c r="H12" s="11"/>
    </row>
    <row r="13" spans="2:9" ht="13.8" thickBot="1" x14ac:dyDescent="0.35">
      <c r="B13" s="17"/>
      <c r="C13" s="17"/>
      <c r="D13" s="17"/>
      <c r="E13" s="17"/>
      <c r="F13" s="17"/>
    </row>
    <row r="14" spans="2:9" ht="27" customHeight="1" thickBot="1" x14ac:dyDescent="0.35">
      <c r="B14" s="1" t="s">
        <v>5</v>
      </c>
      <c r="C14" s="2" t="s">
        <v>58</v>
      </c>
      <c r="D14" s="2" t="s">
        <v>46</v>
      </c>
      <c r="E14" s="2" t="s">
        <v>41</v>
      </c>
      <c r="F14" s="8" t="s">
        <v>43</v>
      </c>
      <c r="G14" s="18"/>
    </row>
    <row r="15" spans="2:9" x14ac:dyDescent="0.3">
      <c r="B15" s="21" t="s">
        <v>137</v>
      </c>
      <c r="C15" s="127"/>
      <c r="D15" s="128">
        <v>0</v>
      </c>
      <c r="E15" s="129">
        <v>0</v>
      </c>
      <c r="F15" s="20">
        <f>D15-(D15/1*E15)</f>
        <v>0</v>
      </c>
    </row>
    <row r="16" spans="2:9" ht="13.8" thickBot="1" x14ac:dyDescent="0.35">
      <c r="B16" s="22" t="s">
        <v>138</v>
      </c>
      <c r="C16" s="130"/>
      <c r="D16" s="131">
        <v>0</v>
      </c>
      <c r="E16" s="132">
        <v>0</v>
      </c>
      <c r="F16" s="23">
        <f t="shared" ref="F16" si="0">D16-(D16/1*E16)</f>
        <v>0</v>
      </c>
    </row>
    <row r="17" spans="2:11" ht="13.8" thickBot="1" x14ac:dyDescent="0.35">
      <c r="D17" s="24"/>
      <c r="E17" s="25"/>
      <c r="F17" s="26"/>
    </row>
    <row r="18" spans="2:11" ht="27" thickBot="1" x14ac:dyDescent="0.35">
      <c r="B18" s="58" t="s">
        <v>74</v>
      </c>
      <c r="C18" s="63" t="s">
        <v>58</v>
      </c>
      <c r="D18" s="68" t="s">
        <v>103</v>
      </c>
      <c r="E18" s="9"/>
      <c r="F18" s="72" t="s">
        <v>43</v>
      </c>
    </row>
    <row r="19" spans="2:11" x14ac:dyDescent="0.3">
      <c r="B19" s="32" t="s">
        <v>139</v>
      </c>
      <c r="C19" s="133"/>
      <c r="D19" s="134">
        <v>0</v>
      </c>
      <c r="E19" s="25"/>
      <c r="F19" s="79" t="e">
        <f>AVERAGEIF(F15:F16,"&lt;&gt;0")/1*(1-D19)</f>
        <v>#DIV/0!</v>
      </c>
    </row>
    <row r="20" spans="2:11" ht="13.8" thickBot="1" x14ac:dyDescent="0.35">
      <c r="B20" s="22" t="s">
        <v>75</v>
      </c>
      <c r="C20" s="130"/>
      <c r="D20" s="135">
        <v>0</v>
      </c>
      <c r="E20" s="25"/>
      <c r="F20" s="104" t="e">
        <f>AVERAGEIF(F15:F16,"&lt;&gt;0")/1*(1-D20)</f>
        <v>#DIV/0!</v>
      </c>
    </row>
    <row r="21" spans="2:11" ht="13.8" thickBot="1" x14ac:dyDescent="0.35">
      <c r="D21" s="24"/>
      <c r="E21" s="25"/>
      <c r="F21" s="26"/>
    </row>
    <row r="22" spans="2:11" ht="27" thickBot="1" x14ac:dyDescent="0.35">
      <c r="B22" s="4" t="s">
        <v>63</v>
      </c>
      <c r="C22" s="2" t="s">
        <v>58</v>
      </c>
      <c r="D22" s="2" t="s">
        <v>46</v>
      </c>
      <c r="E22" s="2" t="s">
        <v>41</v>
      </c>
      <c r="F22" s="8" t="s">
        <v>43</v>
      </c>
    </row>
    <row r="23" spans="2:11" x14ac:dyDescent="0.3">
      <c r="B23" s="19" t="s">
        <v>59</v>
      </c>
      <c r="C23" s="136"/>
      <c r="D23" s="137">
        <v>0</v>
      </c>
      <c r="E23" s="138">
        <v>0</v>
      </c>
      <c r="F23" s="20">
        <f>D23-(D23/1*E23)</f>
        <v>0</v>
      </c>
    </row>
    <row r="24" spans="2:11" ht="13.8" thickBot="1" x14ac:dyDescent="0.35">
      <c r="B24" s="22" t="s">
        <v>60</v>
      </c>
      <c r="C24" s="130"/>
      <c r="D24" s="131">
        <v>0</v>
      </c>
      <c r="E24" s="132">
        <v>0</v>
      </c>
      <c r="F24" s="43">
        <f t="shared" ref="F24" si="1">D24-(D24/1*E24)</f>
        <v>0</v>
      </c>
    </row>
    <row r="25" spans="2:11" ht="13.8" thickBot="1" x14ac:dyDescent="0.35">
      <c r="D25" s="24"/>
      <c r="E25" s="25"/>
      <c r="F25" s="26"/>
    </row>
    <row r="26" spans="2:11" ht="13.8" thickBot="1" x14ac:dyDescent="0.35">
      <c r="B26" s="4" t="s">
        <v>45</v>
      </c>
      <c r="C26" s="7" t="s">
        <v>43</v>
      </c>
      <c r="D26" s="8" t="s">
        <v>6</v>
      </c>
      <c r="F26" s="72" t="s">
        <v>38</v>
      </c>
    </row>
    <row r="27" spans="2:11" ht="13.8" thickBot="1" x14ac:dyDescent="0.35">
      <c r="B27" s="27" t="s">
        <v>47</v>
      </c>
      <c r="C27" s="28" t="e">
        <f>AVERAGEIF(F15:F20,"&lt;&gt;0")+AVERAGEIF(F23:F24,"&lt;&gt;0")</f>
        <v>#DIV/0!</v>
      </c>
      <c r="D27" s="74">
        <f>C9</f>
        <v>2996</v>
      </c>
      <c r="F27" s="76" t="e">
        <f>C27*D27</f>
        <v>#DIV/0!</v>
      </c>
      <c r="J27" s="29"/>
    </row>
    <row r="28" spans="2:11" ht="13.8" thickBot="1" x14ac:dyDescent="0.35">
      <c r="J28" s="59"/>
      <c r="K28" s="59"/>
    </row>
    <row r="29" spans="2:11" ht="13.8" thickBot="1" x14ac:dyDescent="0.35">
      <c r="B29" s="14" t="s">
        <v>7</v>
      </c>
      <c r="C29" s="15"/>
      <c r="D29" s="15"/>
      <c r="E29" s="15"/>
      <c r="F29" s="16"/>
      <c r="J29" s="59"/>
      <c r="K29" s="59"/>
    </row>
    <row r="30" spans="2:11" ht="13.8" thickBot="1" x14ac:dyDescent="0.35">
      <c r="B30" s="17"/>
      <c r="C30" s="17"/>
      <c r="D30" s="17"/>
      <c r="E30" s="17"/>
      <c r="F30" s="17"/>
      <c r="J30" s="59"/>
      <c r="K30" s="59"/>
    </row>
    <row r="31" spans="2:11" ht="27" customHeight="1" thickBot="1" x14ac:dyDescent="0.35">
      <c r="B31" s="5" t="s">
        <v>5</v>
      </c>
      <c r="C31" s="63" t="s">
        <v>58</v>
      </c>
      <c r="D31" s="63" t="s">
        <v>46</v>
      </c>
      <c r="E31" s="63" t="s">
        <v>41</v>
      </c>
      <c r="F31" s="64" t="s">
        <v>43</v>
      </c>
      <c r="J31" s="60"/>
      <c r="K31" s="60"/>
    </row>
    <row r="32" spans="2:11" x14ac:dyDescent="0.3">
      <c r="B32" s="32" t="s">
        <v>26</v>
      </c>
      <c r="C32" s="133"/>
      <c r="D32" s="139">
        <v>0</v>
      </c>
      <c r="E32" s="140">
        <v>0</v>
      </c>
      <c r="F32" s="62">
        <f t="shared" ref="F32" si="2">D32-(D32/1*E32)</f>
        <v>0</v>
      </c>
      <c r="J32" s="60"/>
      <c r="K32" s="60"/>
    </row>
    <row r="33" spans="2:11" x14ac:dyDescent="0.3">
      <c r="B33" s="21" t="s">
        <v>140</v>
      </c>
      <c r="C33" s="127"/>
      <c r="D33" s="128">
        <v>0</v>
      </c>
      <c r="E33" s="129">
        <v>0</v>
      </c>
      <c r="F33" s="42">
        <f>D33-(D33/1*E33)</f>
        <v>0</v>
      </c>
      <c r="J33" s="61"/>
      <c r="K33" s="61"/>
    </row>
    <row r="34" spans="2:11" x14ac:dyDescent="0.3">
      <c r="B34" s="21" t="s">
        <v>27</v>
      </c>
      <c r="C34" s="127"/>
      <c r="D34" s="128">
        <v>0</v>
      </c>
      <c r="E34" s="129">
        <v>0</v>
      </c>
      <c r="F34" s="42">
        <f t="shared" ref="F34:F35" si="3">D34-(D34/1*E34)</f>
        <v>0</v>
      </c>
      <c r="J34" s="61"/>
      <c r="K34" s="61"/>
    </row>
    <row r="35" spans="2:11" ht="13.8" thickBot="1" x14ac:dyDescent="0.35">
      <c r="B35" s="22" t="s">
        <v>141</v>
      </c>
      <c r="C35" s="130"/>
      <c r="D35" s="131">
        <v>0</v>
      </c>
      <c r="E35" s="132">
        <v>0</v>
      </c>
      <c r="F35" s="43">
        <f t="shared" si="3"/>
        <v>0</v>
      </c>
      <c r="J35" s="61"/>
      <c r="K35" s="61"/>
    </row>
    <row r="36" spans="2:11" ht="13.8" thickBot="1" x14ac:dyDescent="0.35">
      <c r="D36" s="24"/>
      <c r="E36" s="25"/>
      <c r="F36" s="26"/>
    </row>
    <row r="37" spans="2:11" ht="27" thickBot="1" x14ac:dyDescent="0.35">
      <c r="B37" s="69" t="s">
        <v>74</v>
      </c>
      <c r="C37" s="2" t="s">
        <v>58</v>
      </c>
      <c r="D37" s="3" t="s">
        <v>103</v>
      </c>
      <c r="E37" s="9"/>
      <c r="F37" s="72" t="s">
        <v>43</v>
      </c>
      <c r="J37" s="66"/>
    </row>
    <row r="38" spans="2:11" ht="13.8" thickBot="1" x14ac:dyDescent="0.35">
      <c r="B38" s="27" t="s">
        <v>76</v>
      </c>
      <c r="C38" s="144"/>
      <c r="D38" s="145">
        <v>0</v>
      </c>
      <c r="E38" s="25"/>
      <c r="F38" s="73" t="e">
        <f>AVERAGEIF(F32:F35,"&lt;&gt;0")/1*(1+D38)</f>
        <v>#DIV/0!</v>
      </c>
    </row>
    <row r="39" spans="2:11" ht="13.8" thickBot="1" x14ac:dyDescent="0.35">
      <c r="D39" s="24"/>
      <c r="E39" s="25"/>
      <c r="F39" s="26"/>
    </row>
    <row r="40" spans="2:11" ht="27" thickBot="1" x14ac:dyDescent="0.35">
      <c r="B40" s="4" t="s">
        <v>63</v>
      </c>
      <c r="C40" s="2" t="s">
        <v>58</v>
      </c>
      <c r="D40" s="2" t="s">
        <v>46</v>
      </c>
      <c r="E40" s="2" t="s">
        <v>41</v>
      </c>
      <c r="F40" s="8" t="s">
        <v>43</v>
      </c>
    </row>
    <row r="41" spans="2:11" ht="13.8" thickBot="1" x14ac:dyDescent="0.35">
      <c r="B41" s="31" t="s">
        <v>57</v>
      </c>
      <c r="C41" s="141"/>
      <c r="D41" s="142">
        <v>0</v>
      </c>
      <c r="E41" s="143">
        <v>0</v>
      </c>
      <c r="F41" s="65">
        <f>D41-(D41/1*E41)</f>
        <v>0</v>
      </c>
    </row>
    <row r="42" spans="2:11" ht="13.8" thickBot="1" x14ac:dyDescent="0.35">
      <c r="D42" s="24"/>
      <c r="E42" s="25"/>
      <c r="F42" s="26"/>
    </row>
    <row r="43" spans="2:11" ht="13.8" thickBot="1" x14ac:dyDescent="0.35">
      <c r="B43" s="4" t="s">
        <v>45</v>
      </c>
      <c r="C43" s="7" t="s">
        <v>43</v>
      </c>
      <c r="D43" s="8" t="s">
        <v>6</v>
      </c>
      <c r="F43" s="72" t="s">
        <v>38</v>
      </c>
    </row>
    <row r="44" spans="2:11" ht="13.8" thickBot="1" x14ac:dyDescent="0.35">
      <c r="B44" s="27" t="s">
        <v>48</v>
      </c>
      <c r="C44" s="28" t="e">
        <f>AVERAGEIF(F32:F38,"&lt;&gt;0")+AVERAGEIF(F41,"&lt;&gt;0")</f>
        <v>#DIV/0!</v>
      </c>
      <c r="D44" s="74">
        <f>C9</f>
        <v>2996</v>
      </c>
      <c r="F44" s="73" t="e">
        <f>C44*D44</f>
        <v>#DIV/0!</v>
      </c>
    </row>
    <row r="45" spans="2:11" ht="13.8" thickBot="1" x14ac:dyDescent="0.35">
      <c r="C45" s="29"/>
      <c r="D45" s="30"/>
      <c r="E45" s="24"/>
      <c r="F45" s="26"/>
    </row>
    <row r="46" spans="2:11" ht="13.8" thickBot="1" x14ac:dyDescent="0.35">
      <c r="B46" s="14" t="s">
        <v>35</v>
      </c>
      <c r="C46" s="15"/>
      <c r="D46" s="15"/>
      <c r="E46" s="15"/>
      <c r="F46" s="16"/>
      <c r="G46" s="11"/>
    </row>
    <row r="47" spans="2:11" ht="13.8" thickBot="1" x14ac:dyDescent="0.35">
      <c r="B47" s="17"/>
      <c r="C47" s="17"/>
      <c r="D47" s="17"/>
      <c r="E47" s="17"/>
      <c r="F47" s="17"/>
      <c r="G47" s="11"/>
    </row>
    <row r="48" spans="2:11" ht="27" customHeight="1" thickBot="1" x14ac:dyDescent="0.35">
      <c r="B48" s="5" t="s">
        <v>5</v>
      </c>
      <c r="C48" s="63" t="s">
        <v>58</v>
      </c>
      <c r="D48" s="63" t="s">
        <v>46</v>
      </c>
      <c r="E48" s="63" t="s">
        <v>41</v>
      </c>
      <c r="F48" s="64" t="s">
        <v>43</v>
      </c>
      <c r="G48" s="11"/>
    </row>
    <row r="49" spans="2:6" x14ac:dyDescent="0.3">
      <c r="B49" s="32" t="s">
        <v>121</v>
      </c>
      <c r="C49" s="133"/>
      <c r="D49" s="139">
        <v>0</v>
      </c>
      <c r="E49" s="140">
        <v>0</v>
      </c>
      <c r="F49" s="62">
        <f t="shared" ref="F49:F52" si="4">D49-(D49/1*E49)</f>
        <v>0</v>
      </c>
    </row>
    <row r="50" spans="2:6" x14ac:dyDescent="0.3">
      <c r="B50" s="21" t="s">
        <v>122</v>
      </c>
      <c r="C50" s="127"/>
      <c r="D50" s="128">
        <v>0</v>
      </c>
      <c r="E50" s="129">
        <v>0</v>
      </c>
      <c r="F50" s="42">
        <f t="shared" si="4"/>
        <v>0</v>
      </c>
    </row>
    <row r="51" spans="2:6" x14ac:dyDescent="0.3">
      <c r="B51" s="21" t="s">
        <v>123</v>
      </c>
      <c r="C51" s="127"/>
      <c r="D51" s="128">
        <v>0</v>
      </c>
      <c r="E51" s="129">
        <v>0</v>
      </c>
      <c r="F51" s="42">
        <f t="shared" si="4"/>
        <v>0</v>
      </c>
    </row>
    <row r="52" spans="2:6" ht="13.8" thickBot="1" x14ac:dyDescent="0.35">
      <c r="B52" s="22" t="s">
        <v>142</v>
      </c>
      <c r="C52" s="130"/>
      <c r="D52" s="131">
        <v>0</v>
      </c>
      <c r="E52" s="132">
        <v>0</v>
      </c>
      <c r="F52" s="43">
        <f t="shared" si="4"/>
        <v>0</v>
      </c>
    </row>
    <row r="53" spans="2:6" ht="13.8" thickBot="1" x14ac:dyDescent="0.35">
      <c r="D53" s="24"/>
      <c r="E53" s="25"/>
      <c r="F53" s="26"/>
    </row>
    <row r="54" spans="2:6" ht="27" thickBot="1" x14ac:dyDescent="0.35">
      <c r="B54" s="58" t="s">
        <v>74</v>
      </c>
      <c r="C54" s="63" t="s">
        <v>58</v>
      </c>
      <c r="D54" s="68" t="s">
        <v>103</v>
      </c>
      <c r="E54" s="9"/>
      <c r="F54" s="84" t="s">
        <v>43</v>
      </c>
    </row>
    <row r="55" spans="2:6" x14ac:dyDescent="0.3">
      <c r="B55" s="32" t="s">
        <v>79</v>
      </c>
      <c r="C55" s="133"/>
      <c r="D55" s="134">
        <v>0</v>
      </c>
      <c r="E55" s="25"/>
      <c r="F55" s="105" t="e">
        <f>AVERAGEIF(F49:F52,"&lt;&gt;0")/1*(1-D55)</f>
        <v>#DIV/0!</v>
      </c>
    </row>
    <row r="56" spans="2:6" x14ac:dyDescent="0.3">
      <c r="B56" s="21" t="s">
        <v>78</v>
      </c>
      <c r="C56" s="127"/>
      <c r="D56" s="146">
        <v>0</v>
      </c>
      <c r="E56" s="25"/>
      <c r="F56" s="106" t="e">
        <f>AVERAGEIF(F49:F52,"&lt;&gt;0")/1*(1-D56)</f>
        <v>#DIV/0!</v>
      </c>
    </row>
    <row r="57" spans="2:6" x14ac:dyDescent="0.3">
      <c r="B57" s="21" t="s">
        <v>143</v>
      </c>
      <c r="C57" s="127"/>
      <c r="D57" s="146">
        <v>0</v>
      </c>
      <c r="E57" s="25"/>
      <c r="F57" s="106" t="e">
        <f>AVERAGEIF(F49:F52,"&lt;&gt;0")/1*(1-D57)</f>
        <v>#DIV/0!</v>
      </c>
    </row>
    <row r="58" spans="2:6" ht="13.8" thickBot="1" x14ac:dyDescent="0.35">
      <c r="B58" s="22" t="s">
        <v>77</v>
      </c>
      <c r="C58" s="130"/>
      <c r="D58" s="135">
        <v>0</v>
      </c>
      <c r="E58" s="25"/>
      <c r="F58" s="107" t="e">
        <f>AVERAGEIF(F49:F52,"&lt;&gt;0")/1*(1-D58)</f>
        <v>#DIV/0!</v>
      </c>
    </row>
    <row r="59" spans="2:6" ht="13.8" thickBot="1" x14ac:dyDescent="0.35">
      <c r="D59" s="25"/>
      <c r="E59" s="25"/>
      <c r="F59" s="26"/>
    </row>
    <row r="60" spans="2:6" ht="13.8" thickBot="1" x14ac:dyDescent="0.35">
      <c r="B60" s="4" t="s">
        <v>45</v>
      </c>
      <c r="C60" s="7" t="s">
        <v>43</v>
      </c>
      <c r="D60" s="8" t="s">
        <v>6</v>
      </c>
      <c r="F60" s="72" t="s">
        <v>38</v>
      </c>
    </row>
    <row r="61" spans="2:6" ht="13.8" thickBot="1" x14ac:dyDescent="0.35">
      <c r="B61" s="27" t="s">
        <v>49</v>
      </c>
      <c r="C61" s="28" t="e">
        <f>AVERAGEIF(F49:F58,"&lt;&gt;0")</f>
        <v>#DIV/0!</v>
      </c>
      <c r="D61" s="74">
        <f>16*3</f>
        <v>48</v>
      </c>
      <c r="F61" s="76" t="e">
        <f>C61*D61</f>
        <v>#DIV/0!</v>
      </c>
    </row>
    <row r="62" spans="2:6" ht="13.8" thickBot="1" x14ac:dyDescent="0.35">
      <c r="D62" s="10" t="s">
        <v>129</v>
      </c>
    </row>
    <row r="63" spans="2:6" ht="13.8" thickBot="1" x14ac:dyDescent="0.35">
      <c r="B63" s="14" t="s">
        <v>50</v>
      </c>
      <c r="C63" s="15"/>
      <c r="D63" s="15"/>
      <c r="E63" s="15"/>
      <c r="F63" s="16"/>
    </row>
    <row r="64" spans="2:6" ht="13.8" thickBot="1" x14ac:dyDescent="0.35">
      <c r="B64" s="17"/>
      <c r="C64" s="17"/>
      <c r="D64" s="17"/>
      <c r="E64" s="17"/>
      <c r="F64" s="17"/>
    </row>
    <row r="65" spans="2:6" ht="27" customHeight="1" thickBot="1" x14ac:dyDescent="0.35">
      <c r="B65" s="5" t="s">
        <v>5</v>
      </c>
      <c r="C65" s="2" t="s">
        <v>58</v>
      </c>
      <c r="D65" s="2" t="s">
        <v>46</v>
      </c>
      <c r="E65" s="2" t="s">
        <v>41</v>
      </c>
      <c r="F65" s="8" t="s">
        <v>43</v>
      </c>
    </row>
    <row r="66" spans="2:6" x14ac:dyDescent="0.3">
      <c r="B66" s="32" t="s">
        <v>82</v>
      </c>
      <c r="C66" s="133"/>
      <c r="D66" s="139">
        <v>0</v>
      </c>
      <c r="E66" s="140">
        <v>0</v>
      </c>
      <c r="F66" s="85">
        <f>D66-(D66/1*E66)</f>
        <v>0</v>
      </c>
    </row>
    <row r="67" spans="2:6" x14ac:dyDescent="0.3">
      <c r="B67" s="21" t="s">
        <v>83</v>
      </c>
      <c r="C67" s="127"/>
      <c r="D67" s="128">
        <v>0</v>
      </c>
      <c r="E67" s="129">
        <v>0</v>
      </c>
      <c r="F67" s="85">
        <f t="shared" ref="F67:F71" si="5">D67-(D67/1*E67)</f>
        <v>0</v>
      </c>
    </row>
    <row r="68" spans="2:6" x14ac:dyDescent="0.3">
      <c r="B68" s="21" t="s">
        <v>84</v>
      </c>
      <c r="C68" s="127"/>
      <c r="D68" s="128">
        <v>0</v>
      </c>
      <c r="E68" s="129">
        <v>0</v>
      </c>
      <c r="F68" s="85">
        <f t="shared" si="5"/>
        <v>0</v>
      </c>
    </row>
    <row r="69" spans="2:6" x14ac:dyDescent="0.3">
      <c r="B69" s="21" t="s">
        <v>85</v>
      </c>
      <c r="C69" s="127"/>
      <c r="D69" s="128">
        <v>0</v>
      </c>
      <c r="E69" s="129">
        <v>0</v>
      </c>
      <c r="F69" s="85">
        <f>D69-(D69/1*E69)</f>
        <v>0</v>
      </c>
    </row>
    <row r="70" spans="2:6" x14ac:dyDescent="0.3">
      <c r="B70" s="21" t="s">
        <v>37</v>
      </c>
      <c r="C70" s="127"/>
      <c r="D70" s="128">
        <v>0</v>
      </c>
      <c r="E70" s="129">
        <v>0</v>
      </c>
      <c r="F70" s="85">
        <f t="shared" si="5"/>
        <v>0</v>
      </c>
    </row>
    <row r="71" spans="2:6" ht="13.8" thickBot="1" x14ac:dyDescent="0.35">
      <c r="B71" s="22" t="s">
        <v>36</v>
      </c>
      <c r="C71" s="130"/>
      <c r="D71" s="131">
        <v>0</v>
      </c>
      <c r="E71" s="132">
        <v>0</v>
      </c>
      <c r="F71" s="86">
        <f t="shared" si="5"/>
        <v>0</v>
      </c>
    </row>
    <row r="72" spans="2:6" ht="13.8" thickBot="1" x14ac:dyDescent="0.35">
      <c r="D72" s="24"/>
      <c r="E72" s="25"/>
      <c r="F72" s="26"/>
    </row>
    <row r="73" spans="2:6" ht="27" thickBot="1" x14ac:dyDescent="0.35">
      <c r="B73" s="58" t="s">
        <v>74</v>
      </c>
      <c r="C73" s="63" t="s">
        <v>58</v>
      </c>
      <c r="D73" s="68" t="s">
        <v>103</v>
      </c>
      <c r="E73" s="9"/>
      <c r="F73" s="84" t="s">
        <v>43</v>
      </c>
    </row>
    <row r="74" spans="2:6" x14ac:dyDescent="0.3">
      <c r="B74" s="32" t="s">
        <v>80</v>
      </c>
      <c r="C74" s="133"/>
      <c r="D74" s="134">
        <v>0</v>
      </c>
      <c r="E74" s="25"/>
      <c r="F74" s="81" t="e">
        <f>AVERAGEIF(F66:F71,"&lt;&gt;0")/1*(1-D74)</f>
        <v>#DIV/0!</v>
      </c>
    </row>
    <row r="75" spans="2:6" x14ac:dyDescent="0.3">
      <c r="B75" s="21" t="s">
        <v>77</v>
      </c>
      <c r="C75" s="127"/>
      <c r="D75" s="146">
        <v>0</v>
      </c>
      <c r="E75" s="25"/>
      <c r="F75" s="82" t="e">
        <f>AVERAGEIF(F66:F71,"&lt;&gt;0")/1*(1+D75)</f>
        <v>#DIV/0!</v>
      </c>
    </row>
    <row r="76" spans="2:6" x14ac:dyDescent="0.3">
      <c r="B76" s="21" t="s">
        <v>81</v>
      </c>
      <c r="C76" s="127"/>
      <c r="D76" s="146">
        <v>0</v>
      </c>
      <c r="E76" s="25"/>
      <c r="F76" s="82" t="e">
        <f>AVERAGEIF(F66:F71,"&lt;&gt;0")/1*(1+D76)</f>
        <v>#DIV/0!</v>
      </c>
    </row>
    <row r="77" spans="2:6" ht="13.8" thickBot="1" x14ac:dyDescent="0.35">
      <c r="B77" s="22" t="s">
        <v>105</v>
      </c>
      <c r="C77" s="130"/>
      <c r="D77" s="135">
        <v>0</v>
      </c>
      <c r="E77" s="25"/>
      <c r="F77" s="83" t="e">
        <f>AVERAGEIF(F66:F71,"&lt;&gt;0")/1*(1+D77)</f>
        <v>#DIV/0!</v>
      </c>
    </row>
    <row r="78" spans="2:6" ht="13.8" thickBot="1" x14ac:dyDescent="0.35">
      <c r="D78" s="24"/>
      <c r="E78" s="25"/>
      <c r="F78" s="26"/>
    </row>
    <row r="79" spans="2:6" ht="13.8" thickBot="1" x14ac:dyDescent="0.35">
      <c r="B79" s="4" t="s">
        <v>45</v>
      </c>
      <c r="C79" s="7" t="s">
        <v>43</v>
      </c>
      <c r="D79" s="8" t="s">
        <v>6</v>
      </c>
      <c r="F79" s="72" t="s">
        <v>38</v>
      </c>
    </row>
    <row r="80" spans="2:6" ht="13.8" thickBot="1" x14ac:dyDescent="0.35">
      <c r="B80" s="27" t="s">
        <v>51</v>
      </c>
      <c r="C80" s="28" t="e">
        <f>AVERAGEIF(F66:F77,"&lt;&gt;0")</f>
        <v>#DIV/0!</v>
      </c>
      <c r="D80" s="74">
        <f>D61*4</f>
        <v>192</v>
      </c>
      <c r="F80" s="76" t="e">
        <f>C80*D80</f>
        <v>#DIV/0!</v>
      </c>
    </row>
    <row r="81" spans="2:6" ht="13.8" thickBot="1" x14ac:dyDescent="0.35"/>
    <row r="82" spans="2:6" ht="13.8" thickBot="1" x14ac:dyDescent="0.35">
      <c r="B82" s="14" t="s">
        <v>21</v>
      </c>
      <c r="C82" s="15"/>
      <c r="D82" s="15"/>
      <c r="E82" s="15"/>
      <c r="F82" s="16"/>
    </row>
    <row r="83" spans="2:6" ht="13.8" thickBot="1" x14ac:dyDescent="0.35">
      <c r="B83" s="17"/>
      <c r="C83" s="17"/>
      <c r="D83" s="17"/>
      <c r="E83" s="17"/>
      <c r="F83" s="17"/>
    </row>
    <row r="84" spans="2:6" ht="27" customHeight="1" thickBot="1" x14ac:dyDescent="0.35">
      <c r="B84" s="1" t="s">
        <v>5</v>
      </c>
      <c r="C84" s="2" t="s">
        <v>58</v>
      </c>
      <c r="D84" s="2" t="s">
        <v>46</v>
      </c>
      <c r="E84" s="2" t="s">
        <v>41</v>
      </c>
      <c r="F84" s="8" t="s">
        <v>43</v>
      </c>
    </row>
    <row r="85" spans="2:6" x14ac:dyDescent="0.3">
      <c r="B85" s="32" t="s">
        <v>71</v>
      </c>
      <c r="C85" s="133"/>
      <c r="D85" s="139">
        <v>0</v>
      </c>
      <c r="E85" s="140">
        <v>0</v>
      </c>
      <c r="F85" s="80">
        <f t="shared" ref="F85:F86" si="6">D85-(D85/1*E85)</f>
        <v>0</v>
      </c>
    </row>
    <row r="86" spans="2:6" ht="13.8" thickBot="1" x14ac:dyDescent="0.35">
      <c r="B86" s="22" t="s">
        <v>144</v>
      </c>
      <c r="C86" s="130"/>
      <c r="D86" s="131">
        <v>0</v>
      </c>
      <c r="E86" s="132">
        <v>0</v>
      </c>
      <c r="F86" s="78">
        <f t="shared" si="6"/>
        <v>0</v>
      </c>
    </row>
    <row r="87" spans="2:6" ht="13.8" thickBot="1" x14ac:dyDescent="0.35">
      <c r="D87" s="24"/>
      <c r="E87" s="25"/>
      <c r="F87" s="26"/>
    </row>
    <row r="88" spans="2:6" ht="27" thickBot="1" x14ac:dyDescent="0.35">
      <c r="B88" s="58" t="s">
        <v>74</v>
      </c>
      <c r="C88" s="63" t="s">
        <v>58</v>
      </c>
      <c r="D88" s="68" t="s">
        <v>103</v>
      </c>
      <c r="E88" s="9"/>
      <c r="F88" s="72" t="s">
        <v>43</v>
      </c>
    </row>
    <row r="89" spans="2:6" x14ac:dyDescent="0.3">
      <c r="B89" s="32" t="s">
        <v>86</v>
      </c>
      <c r="C89" s="133"/>
      <c r="D89" s="134">
        <v>0</v>
      </c>
      <c r="E89" s="25"/>
      <c r="F89" s="105" t="e">
        <f>AVERAGEIF(F85:F86,"&lt;&gt;0")/1*(1-D89)</f>
        <v>#DIV/0!</v>
      </c>
    </row>
    <row r="90" spans="2:6" ht="13.8" thickBot="1" x14ac:dyDescent="0.35">
      <c r="B90" s="22" t="s">
        <v>87</v>
      </c>
      <c r="C90" s="130"/>
      <c r="D90" s="135">
        <v>0</v>
      </c>
      <c r="E90" s="25"/>
      <c r="F90" s="107" t="e">
        <f>AVERAGEIF(F85:F86,"&lt;&gt;0")/1*(1+D90)</f>
        <v>#DIV/0!</v>
      </c>
    </row>
    <row r="91" spans="2:6" ht="13.8" thickBot="1" x14ac:dyDescent="0.35">
      <c r="D91" s="25"/>
      <c r="E91" s="25"/>
      <c r="F91" s="26"/>
    </row>
    <row r="92" spans="2:6" ht="27" thickBot="1" x14ac:dyDescent="0.35">
      <c r="B92" s="4" t="s">
        <v>63</v>
      </c>
      <c r="C92" s="2" t="s">
        <v>58</v>
      </c>
      <c r="D92" s="2" t="s">
        <v>46</v>
      </c>
      <c r="E92" s="2" t="s">
        <v>41</v>
      </c>
      <c r="F92" s="8" t="s">
        <v>43</v>
      </c>
    </row>
    <row r="93" spans="2:6" ht="13.8" thickBot="1" x14ac:dyDescent="0.35">
      <c r="B93" s="27" t="s">
        <v>61</v>
      </c>
      <c r="C93" s="144"/>
      <c r="D93" s="147">
        <v>0</v>
      </c>
      <c r="E93" s="148">
        <v>0</v>
      </c>
      <c r="F93" s="86">
        <f>D93-(D93/1*E93)</f>
        <v>0</v>
      </c>
    </row>
    <row r="94" spans="2:6" ht="13.8" thickBot="1" x14ac:dyDescent="0.35">
      <c r="D94" s="24"/>
      <c r="E94" s="25"/>
      <c r="F94" s="26"/>
    </row>
    <row r="95" spans="2:6" ht="13.8" thickBot="1" x14ac:dyDescent="0.35">
      <c r="B95" s="4" t="s">
        <v>45</v>
      </c>
      <c r="C95" s="7" t="s">
        <v>43</v>
      </c>
      <c r="D95" s="8" t="s">
        <v>6</v>
      </c>
      <c r="F95" s="72" t="s">
        <v>38</v>
      </c>
    </row>
    <row r="96" spans="2:6" ht="13.8" thickBot="1" x14ac:dyDescent="0.35">
      <c r="B96" s="27" t="s">
        <v>52</v>
      </c>
      <c r="C96" s="28" t="e">
        <f>AVERAGEIF(F85:F90,"&lt;&gt;0")+AVERAGEIF(F93,"&lt;&gt;0")</f>
        <v>#DIV/0!</v>
      </c>
      <c r="D96" s="74">
        <f>16*8</f>
        <v>128</v>
      </c>
      <c r="F96" s="76" t="e">
        <f>C96*D96</f>
        <v>#DIV/0!</v>
      </c>
    </row>
    <row r="97" spans="2:8" ht="13.8" thickBot="1" x14ac:dyDescent="0.35">
      <c r="D97" s="24"/>
      <c r="E97" s="25"/>
      <c r="F97" s="26"/>
    </row>
    <row r="98" spans="2:8" ht="13.8" thickBot="1" x14ac:dyDescent="0.35">
      <c r="B98" s="14" t="s">
        <v>22</v>
      </c>
      <c r="C98" s="15"/>
      <c r="D98" s="15"/>
      <c r="E98" s="15"/>
      <c r="F98" s="16"/>
    </row>
    <row r="99" spans="2:8" ht="13.8" thickBot="1" x14ac:dyDescent="0.35">
      <c r="B99" s="17"/>
      <c r="C99" s="17"/>
      <c r="D99" s="17"/>
      <c r="E99" s="17"/>
      <c r="F99" s="17"/>
    </row>
    <row r="100" spans="2:8" ht="27" customHeight="1" thickBot="1" x14ac:dyDescent="0.35">
      <c r="B100" s="5" t="s">
        <v>5</v>
      </c>
      <c r="C100" s="2" t="s">
        <v>58</v>
      </c>
      <c r="D100" s="2" t="s">
        <v>46</v>
      </c>
      <c r="E100" s="2" t="s">
        <v>41</v>
      </c>
      <c r="F100" s="8" t="s">
        <v>43</v>
      </c>
    </row>
    <row r="101" spans="2:8" x14ac:dyDescent="0.3">
      <c r="B101" s="32" t="s">
        <v>28</v>
      </c>
      <c r="C101" s="133"/>
      <c r="D101" s="139">
        <v>0</v>
      </c>
      <c r="E101" s="140">
        <v>0</v>
      </c>
      <c r="F101" s="85">
        <f>D101-(D101/1*E101)</f>
        <v>0</v>
      </c>
    </row>
    <row r="102" spans="2:8" ht="13.8" thickBot="1" x14ac:dyDescent="0.35">
      <c r="B102" s="22" t="s">
        <v>29</v>
      </c>
      <c r="C102" s="130"/>
      <c r="D102" s="131">
        <v>0</v>
      </c>
      <c r="E102" s="132">
        <v>0</v>
      </c>
      <c r="F102" s="86">
        <f t="shared" ref="F102" si="7">D102-(D102/1*E102)</f>
        <v>0</v>
      </c>
    </row>
    <row r="103" spans="2:8" ht="13.8" thickBot="1" x14ac:dyDescent="0.35">
      <c r="D103" s="24"/>
      <c r="E103" s="25"/>
      <c r="F103" s="26"/>
    </row>
    <row r="104" spans="2:8" ht="13.8" thickBot="1" x14ac:dyDescent="0.35">
      <c r="B104" s="4" t="s">
        <v>45</v>
      </c>
      <c r="C104" s="7" t="s">
        <v>43</v>
      </c>
      <c r="D104" s="8" t="s">
        <v>6</v>
      </c>
      <c r="F104" s="72" t="s">
        <v>38</v>
      </c>
    </row>
    <row r="105" spans="2:8" ht="13.8" thickBot="1" x14ac:dyDescent="0.35">
      <c r="B105" s="27" t="s">
        <v>53</v>
      </c>
      <c r="C105" s="28" t="e">
        <f>AVERAGEIF(F101:F102,"&lt;&gt;0")</f>
        <v>#DIV/0!</v>
      </c>
      <c r="D105" s="74">
        <f>D96</f>
        <v>128</v>
      </c>
      <c r="F105" s="76" t="e">
        <f>C105*D105</f>
        <v>#DIV/0!</v>
      </c>
    </row>
    <row r="106" spans="2:8" ht="13.8" thickBot="1" x14ac:dyDescent="0.35"/>
    <row r="107" spans="2:8" ht="13.8" thickBot="1" x14ac:dyDescent="0.35">
      <c r="B107" s="14" t="s">
        <v>33</v>
      </c>
      <c r="C107" s="15"/>
      <c r="D107" s="15"/>
      <c r="E107" s="15"/>
      <c r="F107" s="16"/>
    </row>
    <row r="108" spans="2:8" ht="13.8" thickBot="1" x14ac:dyDescent="0.35">
      <c r="B108" s="17"/>
      <c r="C108" s="17"/>
      <c r="D108" s="17"/>
      <c r="E108" s="17"/>
      <c r="F108" s="17"/>
    </row>
    <row r="109" spans="2:8" ht="27" customHeight="1" thickBot="1" x14ac:dyDescent="0.35">
      <c r="B109" s="1" t="s">
        <v>5</v>
      </c>
      <c r="C109" s="2" t="s">
        <v>58</v>
      </c>
      <c r="D109" s="2" t="s">
        <v>46</v>
      </c>
      <c r="E109" s="2" t="s">
        <v>41</v>
      </c>
      <c r="F109" s="8" t="s">
        <v>43</v>
      </c>
    </row>
    <row r="110" spans="2:8" x14ac:dyDescent="0.3">
      <c r="B110" s="21" t="s">
        <v>30</v>
      </c>
      <c r="C110" s="127"/>
      <c r="D110" s="128">
        <v>0</v>
      </c>
      <c r="E110" s="129">
        <v>0</v>
      </c>
      <c r="F110" s="85">
        <f t="shared" ref="F110:F112" si="8">D110-(D110/1*E110)</f>
        <v>0</v>
      </c>
      <c r="H110" s="11"/>
    </row>
    <row r="111" spans="2:8" x14ac:dyDescent="0.3">
      <c r="B111" s="21" t="s">
        <v>31</v>
      </c>
      <c r="C111" s="127"/>
      <c r="D111" s="128">
        <v>0</v>
      </c>
      <c r="E111" s="129">
        <v>0</v>
      </c>
      <c r="F111" s="85">
        <f t="shared" si="8"/>
        <v>0</v>
      </c>
    </row>
    <row r="112" spans="2:8" ht="13.8" thickBot="1" x14ac:dyDescent="0.35">
      <c r="B112" s="22" t="s">
        <v>32</v>
      </c>
      <c r="C112" s="130"/>
      <c r="D112" s="131">
        <v>0</v>
      </c>
      <c r="E112" s="132">
        <v>0</v>
      </c>
      <c r="F112" s="86">
        <f t="shared" si="8"/>
        <v>0</v>
      </c>
    </row>
    <row r="113" spans="2:6" ht="13.8" thickBot="1" x14ac:dyDescent="0.35">
      <c r="D113" s="24"/>
      <c r="E113" s="25"/>
      <c r="F113" s="26"/>
    </row>
    <row r="114" spans="2:6" ht="27" thickBot="1" x14ac:dyDescent="0.35">
      <c r="B114" s="58" t="s">
        <v>74</v>
      </c>
      <c r="C114" s="63" t="s">
        <v>58</v>
      </c>
      <c r="D114" s="68" t="s">
        <v>103</v>
      </c>
      <c r="E114" s="9"/>
      <c r="F114" s="72" t="s">
        <v>43</v>
      </c>
    </row>
    <row r="115" spans="2:6" x14ac:dyDescent="0.3">
      <c r="B115" s="32" t="s">
        <v>86</v>
      </c>
      <c r="C115" s="133"/>
      <c r="D115" s="134">
        <v>0</v>
      </c>
      <c r="E115" s="25"/>
      <c r="F115" s="81" t="e">
        <f>AVERAGEIF(F110:F112,"&lt;&gt;0")/1*(1-D115)</f>
        <v>#DIV/0!</v>
      </c>
    </row>
    <row r="116" spans="2:6" x14ac:dyDescent="0.3">
      <c r="B116" s="21" t="s">
        <v>87</v>
      </c>
      <c r="C116" s="127"/>
      <c r="D116" s="146">
        <v>0</v>
      </c>
      <c r="E116" s="25"/>
      <c r="F116" s="82" t="e">
        <f>AVERAGEIF(F110:F112,"&lt;&gt;0")/1*(1+D116)</f>
        <v>#DIV/0!</v>
      </c>
    </row>
    <row r="117" spans="2:6" x14ac:dyDescent="0.3">
      <c r="B117" s="21" t="s">
        <v>99</v>
      </c>
      <c r="C117" s="127"/>
      <c r="D117" s="146">
        <v>0</v>
      </c>
      <c r="E117" s="25"/>
      <c r="F117" s="82" t="e">
        <f>AVERAGEIF(F110:F112,"&lt;&gt;0")/1*(1-D117)</f>
        <v>#DIV/0!</v>
      </c>
    </row>
    <row r="118" spans="2:6" ht="13.8" thickBot="1" x14ac:dyDescent="0.35">
      <c r="B118" s="22" t="s">
        <v>100</v>
      </c>
      <c r="C118" s="130"/>
      <c r="D118" s="135">
        <v>0</v>
      </c>
      <c r="E118" s="25"/>
      <c r="F118" s="83" t="e">
        <f>AVERAGEIF(F110:F112,"&lt;&gt;0")/1*(1+D118)</f>
        <v>#DIV/0!</v>
      </c>
    </row>
    <row r="119" spans="2:6" ht="13.8" thickBot="1" x14ac:dyDescent="0.35">
      <c r="D119" s="24"/>
      <c r="E119" s="25"/>
      <c r="F119" s="26"/>
    </row>
    <row r="120" spans="2:6" ht="27" thickBot="1" x14ac:dyDescent="0.35">
      <c r="B120" s="58" t="s">
        <v>63</v>
      </c>
      <c r="C120" s="63" t="s">
        <v>58</v>
      </c>
      <c r="D120" s="63" t="s">
        <v>46</v>
      </c>
      <c r="E120" s="63" t="s">
        <v>41</v>
      </c>
      <c r="F120" s="64" t="s">
        <v>43</v>
      </c>
    </row>
    <row r="121" spans="2:6" x14ac:dyDescent="0.3">
      <c r="B121" s="32" t="s">
        <v>104</v>
      </c>
      <c r="C121" s="133"/>
      <c r="D121" s="139">
        <v>0</v>
      </c>
      <c r="E121" s="140">
        <v>0</v>
      </c>
      <c r="F121" s="80">
        <f t="shared" ref="F121:F123" si="9">D121-(D121/1*E121)</f>
        <v>0</v>
      </c>
    </row>
    <row r="122" spans="2:6" x14ac:dyDescent="0.3">
      <c r="B122" s="21" t="s">
        <v>106</v>
      </c>
      <c r="C122" s="127"/>
      <c r="D122" s="128">
        <v>0</v>
      </c>
      <c r="E122" s="129">
        <v>0</v>
      </c>
      <c r="F122" s="77">
        <f t="shared" si="9"/>
        <v>0</v>
      </c>
    </row>
    <row r="123" spans="2:6" ht="13.8" thickBot="1" x14ac:dyDescent="0.35">
      <c r="B123" s="22" t="s">
        <v>34</v>
      </c>
      <c r="C123" s="130"/>
      <c r="D123" s="131">
        <v>0</v>
      </c>
      <c r="E123" s="132">
        <v>0</v>
      </c>
      <c r="F123" s="78">
        <f t="shared" si="9"/>
        <v>0</v>
      </c>
    </row>
    <row r="124" spans="2:6" ht="13.8" thickBot="1" x14ac:dyDescent="0.35">
      <c r="D124" s="24"/>
      <c r="E124" s="25"/>
      <c r="F124" s="26"/>
    </row>
    <row r="125" spans="2:6" ht="13.8" thickBot="1" x14ac:dyDescent="0.35">
      <c r="B125" s="4" t="s">
        <v>45</v>
      </c>
      <c r="C125" s="7" t="s">
        <v>43</v>
      </c>
      <c r="D125" s="8" t="s">
        <v>6</v>
      </c>
      <c r="F125" s="72" t="s">
        <v>38</v>
      </c>
    </row>
    <row r="126" spans="2:6" ht="13.8" thickBot="1" x14ac:dyDescent="0.35">
      <c r="B126" s="27" t="s">
        <v>54</v>
      </c>
      <c r="C126" s="28" t="e">
        <f>AVERAGEIF(F110:F118,"&lt;&gt;0")+AVERAGEIF(F121:F123,"&lt;&gt;0")</f>
        <v>#DIV/0!</v>
      </c>
      <c r="D126" s="74">
        <f>(C10*0.75)/2</f>
        <v>125.625</v>
      </c>
      <c r="F126" s="76" t="e">
        <f>C126*D126</f>
        <v>#DIV/0!</v>
      </c>
    </row>
    <row r="127" spans="2:6" ht="13.8" thickBot="1" x14ac:dyDescent="0.35"/>
    <row r="128" spans="2:6" ht="13.8" thickBot="1" x14ac:dyDescent="0.35">
      <c r="B128" s="14" t="s">
        <v>125</v>
      </c>
      <c r="C128" s="15"/>
      <c r="D128" s="15"/>
      <c r="E128" s="15"/>
      <c r="F128" s="16"/>
    </row>
    <row r="129" spans="2:7" ht="13.8" thickBot="1" x14ac:dyDescent="0.35">
      <c r="B129" s="17"/>
      <c r="C129" s="17"/>
      <c r="D129" s="17"/>
      <c r="E129" s="17"/>
      <c r="F129" s="17"/>
    </row>
    <row r="130" spans="2:7" ht="27" customHeight="1" thickBot="1" x14ac:dyDescent="0.35">
      <c r="B130" s="5" t="s">
        <v>5</v>
      </c>
      <c r="C130" s="2" t="s">
        <v>58</v>
      </c>
      <c r="D130" s="2" t="s">
        <v>46</v>
      </c>
      <c r="E130" s="2" t="s">
        <v>41</v>
      </c>
      <c r="F130" s="8" t="s">
        <v>43</v>
      </c>
    </row>
    <row r="131" spans="2:7" x14ac:dyDescent="0.3">
      <c r="B131" s="32" t="s">
        <v>107</v>
      </c>
      <c r="C131" s="133"/>
      <c r="D131" s="139">
        <v>0</v>
      </c>
      <c r="E131" s="140">
        <v>0</v>
      </c>
      <c r="F131" s="85">
        <f>D131-(D131/1*E131)</f>
        <v>0</v>
      </c>
    </row>
    <row r="132" spans="2:7" ht="13.8" thickBot="1" x14ac:dyDescent="0.35">
      <c r="B132" s="22" t="s">
        <v>108</v>
      </c>
      <c r="C132" s="130"/>
      <c r="D132" s="131">
        <v>0</v>
      </c>
      <c r="E132" s="132">
        <v>0</v>
      </c>
      <c r="F132" s="86">
        <f t="shared" ref="F132" si="10">D132-(D132/1*E132)</f>
        <v>0</v>
      </c>
    </row>
    <row r="133" spans="2:7" ht="13.8" thickBot="1" x14ac:dyDescent="0.35">
      <c r="D133" s="24"/>
      <c r="E133" s="25"/>
      <c r="F133" s="26"/>
    </row>
    <row r="134" spans="2:7" ht="13.8" thickBot="1" x14ac:dyDescent="0.35">
      <c r="B134" s="4" t="s">
        <v>45</v>
      </c>
      <c r="C134" s="7" t="s">
        <v>43</v>
      </c>
      <c r="D134" s="8" t="s">
        <v>6</v>
      </c>
      <c r="F134" s="72" t="s">
        <v>38</v>
      </c>
    </row>
    <row r="135" spans="2:7" ht="13.8" thickBot="1" x14ac:dyDescent="0.35">
      <c r="B135" s="27" t="s">
        <v>124</v>
      </c>
      <c r="C135" s="28" t="e">
        <f>AVERAGEIF(F131:F132,"&lt;&gt;0")</f>
        <v>#DIV/0!</v>
      </c>
      <c r="D135" s="74">
        <f>D126</f>
        <v>125.625</v>
      </c>
      <c r="F135" s="76" t="e">
        <f>C135*D135</f>
        <v>#DIV/0!</v>
      </c>
    </row>
    <row r="136" spans="2:7" ht="13.8" thickBot="1" x14ac:dyDescent="0.35"/>
    <row r="137" spans="2:7" ht="13.8" thickBot="1" x14ac:dyDescent="0.35">
      <c r="B137" s="14" t="s">
        <v>24</v>
      </c>
      <c r="C137" s="15"/>
      <c r="D137" s="15"/>
      <c r="E137" s="15"/>
      <c r="F137" s="16"/>
      <c r="G137" s="11"/>
    </row>
    <row r="138" spans="2:7" ht="13.8" thickBot="1" x14ac:dyDescent="0.35">
      <c r="B138" s="17"/>
      <c r="C138" s="17"/>
      <c r="D138" s="17"/>
      <c r="E138" s="17"/>
      <c r="F138" s="17"/>
      <c r="G138" s="11"/>
    </row>
    <row r="139" spans="2:7" ht="27" customHeight="1" thickBot="1" x14ac:dyDescent="0.35">
      <c r="B139" s="5" t="s">
        <v>5</v>
      </c>
      <c r="C139" s="2" t="s">
        <v>58</v>
      </c>
      <c r="D139" s="2" t="s">
        <v>46</v>
      </c>
      <c r="E139" s="2" t="s">
        <v>41</v>
      </c>
      <c r="F139" s="8" t="s">
        <v>43</v>
      </c>
      <c r="G139" s="11"/>
    </row>
    <row r="140" spans="2:7" x14ac:dyDescent="0.3">
      <c r="B140" s="32" t="s">
        <v>145</v>
      </c>
      <c r="C140" s="133"/>
      <c r="D140" s="139">
        <v>0</v>
      </c>
      <c r="E140" s="140">
        <v>0</v>
      </c>
      <c r="F140" s="85">
        <f>D140-(D140/1*E140)</f>
        <v>0</v>
      </c>
    </row>
    <row r="141" spans="2:7" x14ac:dyDescent="0.3">
      <c r="B141" s="21" t="s">
        <v>146</v>
      </c>
      <c r="C141" s="127"/>
      <c r="D141" s="128">
        <v>0</v>
      </c>
      <c r="E141" s="129">
        <v>0</v>
      </c>
      <c r="F141" s="85">
        <f t="shared" ref="F141:F142" si="11">D141-(D141/1*E141)</f>
        <v>0</v>
      </c>
      <c r="G141" s="11"/>
    </row>
    <row r="142" spans="2:7" ht="13.8" thickBot="1" x14ac:dyDescent="0.35">
      <c r="B142" s="22" t="s">
        <v>147</v>
      </c>
      <c r="C142" s="130"/>
      <c r="D142" s="131">
        <v>0</v>
      </c>
      <c r="E142" s="132">
        <v>0</v>
      </c>
      <c r="F142" s="86">
        <f t="shared" si="11"/>
        <v>0</v>
      </c>
      <c r="G142" s="11"/>
    </row>
    <row r="143" spans="2:7" ht="13.8" thickBot="1" x14ac:dyDescent="0.35">
      <c r="D143" s="24"/>
      <c r="E143" s="25"/>
      <c r="F143" s="26"/>
    </row>
    <row r="144" spans="2:7" ht="27" thickBot="1" x14ac:dyDescent="0.35">
      <c r="B144" s="4" t="s">
        <v>74</v>
      </c>
      <c r="C144" s="2" t="s">
        <v>58</v>
      </c>
      <c r="D144" s="3" t="s">
        <v>103</v>
      </c>
      <c r="E144" s="9"/>
      <c r="F144" s="84" t="s">
        <v>43</v>
      </c>
    </row>
    <row r="145" spans="2:6" x14ac:dyDescent="0.3">
      <c r="B145" s="19" t="s">
        <v>87</v>
      </c>
      <c r="C145" s="136"/>
      <c r="D145" s="149">
        <v>0</v>
      </c>
      <c r="E145" s="71"/>
      <c r="F145" s="105" t="e">
        <f>AVERAGEIF($F$140:$F$142,"&lt;&gt;0")/1*(1+D145)</f>
        <v>#DIV/0!</v>
      </c>
    </row>
    <row r="146" spans="2:6" x14ac:dyDescent="0.3">
      <c r="B146" s="21" t="s">
        <v>148</v>
      </c>
      <c r="C146" s="127"/>
      <c r="D146" s="146">
        <v>0</v>
      </c>
      <c r="E146" s="25"/>
      <c r="F146" s="82" t="e">
        <f>AVERAGEIF($F$140:$F$142,"&lt;&gt;0")/1*(1+D146)</f>
        <v>#DIV/0!</v>
      </c>
    </row>
    <row r="147" spans="2:6" x14ac:dyDescent="0.3">
      <c r="B147" s="21" t="s">
        <v>88</v>
      </c>
      <c r="C147" s="127"/>
      <c r="D147" s="146">
        <v>0</v>
      </c>
      <c r="E147" s="25"/>
      <c r="F147" s="82" t="e">
        <f>AVERAGEIF($F$140:$F$142,"&lt;&gt;0")/1*(1+D147)</f>
        <v>#DIV/0!</v>
      </c>
    </row>
    <row r="148" spans="2:6" x14ac:dyDescent="0.3">
      <c r="B148" s="21" t="s">
        <v>117</v>
      </c>
      <c r="C148" s="127"/>
      <c r="D148" s="146">
        <v>0</v>
      </c>
      <c r="E148" s="25"/>
      <c r="F148" s="82" t="e">
        <f t="shared" ref="F148:F150" si="12">AVERAGEIF($F$140:$F$142,"&lt;&gt;0")/1*(1-D148)</f>
        <v>#DIV/0!</v>
      </c>
    </row>
    <row r="149" spans="2:6" x14ac:dyDescent="0.3">
      <c r="B149" s="21" t="s">
        <v>119</v>
      </c>
      <c r="C149" s="127"/>
      <c r="D149" s="146">
        <v>0</v>
      </c>
      <c r="E149" s="25"/>
      <c r="F149" s="82" t="e">
        <f>AVERAGEIF($F$140:$F$142,"&lt;&gt;0")/1*(1+D149)</f>
        <v>#DIV/0!</v>
      </c>
    </row>
    <row r="150" spans="2:6" x14ac:dyDescent="0.3">
      <c r="B150" s="21" t="s">
        <v>118</v>
      </c>
      <c r="C150" s="127"/>
      <c r="D150" s="146">
        <v>0</v>
      </c>
      <c r="E150" s="25"/>
      <c r="F150" s="82" t="e">
        <f t="shared" si="12"/>
        <v>#DIV/0!</v>
      </c>
    </row>
    <row r="151" spans="2:6" x14ac:dyDescent="0.3">
      <c r="B151" s="21" t="s">
        <v>120</v>
      </c>
      <c r="C151" s="127"/>
      <c r="D151" s="146">
        <v>0</v>
      </c>
      <c r="E151" s="25"/>
      <c r="F151" s="82" t="e">
        <f>AVERAGEIF($F$140:$F$142,"&lt;&gt;0")/1*(1+D151)</f>
        <v>#DIV/0!</v>
      </c>
    </row>
    <row r="152" spans="2:6" x14ac:dyDescent="0.3">
      <c r="B152" s="21" t="s">
        <v>115</v>
      </c>
      <c r="C152" s="127"/>
      <c r="D152" s="146">
        <v>0</v>
      </c>
      <c r="E152" s="25"/>
      <c r="F152" s="82" t="e">
        <f>AVERAGEIF($F$140:$F$142,"&lt;&gt;0")/1*(1+D152)</f>
        <v>#DIV/0!</v>
      </c>
    </row>
    <row r="153" spans="2:6" x14ac:dyDescent="0.3">
      <c r="B153" s="21" t="s">
        <v>116</v>
      </c>
      <c r="C153" s="127"/>
      <c r="D153" s="146">
        <v>0</v>
      </c>
      <c r="E153" s="25"/>
      <c r="F153" s="82" t="e">
        <f>AVERAGEIF($F$140:$F$142,"&lt;&gt;0")/1*(1+D153)</f>
        <v>#DIV/0!</v>
      </c>
    </row>
    <row r="154" spans="2:6" x14ac:dyDescent="0.3">
      <c r="B154" s="21" t="s">
        <v>153</v>
      </c>
      <c r="C154" s="127"/>
      <c r="D154" s="146">
        <v>0</v>
      </c>
      <c r="E154" s="25"/>
      <c r="F154" s="82" t="e">
        <f>AVERAGEIF($F$140:$F$142,"&lt;&gt;0")/1*(1+D154)</f>
        <v>#DIV/0!</v>
      </c>
    </row>
    <row r="155" spans="2:6" ht="13.8" thickBot="1" x14ac:dyDescent="0.35">
      <c r="B155" s="22" t="s">
        <v>77</v>
      </c>
      <c r="C155" s="130"/>
      <c r="D155" s="135">
        <v>0</v>
      </c>
      <c r="E155" s="25"/>
      <c r="F155" s="83" t="e">
        <f>AVERAGEIF($F$140:$F$142,"&lt;&gt;0")/1*(1+D155)</f>
        <v>#DIV/0!</v>
      </c>
    </row>
    <row r="156" spans="2:6" ht="13.8" thickBot="1" x14ac:dyDescent="0.35">
      <c r="D156" s="24"/>
      <c r="E156" s="25"/>
      <c r="F156" s="26"/>
    </row>
    <row r="157" spans="2:6" ht="13.8" thickBot="1" x14ac:dyDescent="0.35">
      <c r="B157" s="4" t="s">
        <v>45</v>
      </c>
      <c r="C157" s="7" t="s">
        <v>43</v>
      </c>
      <c r="D157" s="8" t="s">
        <v>6</v>
      </c>
      <c r="F157" s="72" t="s">
        <v>38</v>
      </c>
    </row>
    <row r="158" spans="2:6" ht="13.8" thickBot="1" x14ac:dyDescent="0.35">
      <c r="B158" s="27" t="s">
        <v>44</v>
      </c>
      <c r="C158" s="28" t="e">
        <f>AVERAGEIF(F140:F155,"&lt;&gt;0")</f>
        <v>#DIV/0!</v>
      </c>
      <c r="D158" s="74">
        <f>17*3</f>
        <v>51</v>
      </c>
      <c r="F158" s="76" t="e">
        <f>C158*D158</f>
        <v>#DIV/0!</v>
      </c>
    </row>
    <row r="159" spans="2:6" ht="13.8" thickBot="1" x14ac:dyDescent="0.35"/>
    <row r="160" spans="2:6" ht="13.8" thickBot="1" x14ac:dyDescent="0.35">
      <c r="B160" s="14" t="s">
        <v>25</v>
      </c>
      <c r="C160" s="15"/>
      <c r="D160" s="15"/>
      <c r="E160" s="15"/>
      <c r="F160" s="16"/>
    </row>
    <row r="161" spans="2:6" ht="13.8" thickBot="1" x14ac:dyDescent="0.35">
      <c r="B161" s="17"/>
      <c r="C161" s="17"/>
      <c r="D161" s="17"/>
      <c r="E161" s="17"/>
      <c r="F161" s="17"/>
    </row>
    <row r="162" spans="2:6" ht="27" customHeight="1" thickBot="1" x14ac:dyDescent="0.35">
      <c r="B162" s="1" t="s">
        <v>5</v>
      </c>
      <c r="C162" s="2" t="s">
        <v>58</v>
      </c>
      <c r="D162" s="2" t="s">
        <v>46</v>
      </c>
      <c r="E162" s="2" t="s">
        <v>41</v>
      </c>
      <c r="F162" s="8" t="s">
        <v>43</v>
      </c>
    </row>
    <row r="163" spans="2:6" x14ac:dyDescent="0.3">
      <c r="B163" s="19" t="s">
        <v>149</v>
      </c>
      <c r="C163" s="136"/>
      <c r="D163" s="137">
        <v>0</v>
      </c>
      <c r="E163" s="138">
        <v>0</v>
      </c>
      <c r="F163" s="85">
        <f t="shared" ref="F163:F166" si="13">D163-(D163/1*E163)</f>
        <v>0</v>
      </c>
    </row>
    <row r="164" spans="2:6" x14ac:dyDescent="0.3">
      <c r="B164" s="21" t="s">
        <v>90</v>
      </c>
      <c r="C164" s="127"/>
      <c r="D164" s="128">
        <v>0</v>
      </c>
      <c r="E164" s="129">
        <v>0</v>
      </c>
      <c r="F164" s="85">
        <f t="shared" si="13"/>
        <v>0</v>
      </c>
    </row>
    <row r="165" spans="2:6" x14ac:dyDescent="0.3">
      <c r="B165" s="21" t="s">
        <v>150</v>
      </c>
      <c r="C165" s="127"/>
      <c r="D165" s="128">
        <v>0</v>
      </c>
      <c r="E165" s="129">
        <v>0</v>
      </c>
      <c r="F165" s="85">
        <f t="shared" si="13"/>
        <v>0</v>
      </c>
    </row>
    <row r="166" spans="2:6" ht="13.8" thickBot="1" x14ac:dyDescent="0.35">
      <c r="B166" s="22" t="s">
        <v>91</v>
      </c>
      <c r="C166" s="130"/>
      <c r="D166" s="131">
        <v>0</v>
      </c>
      <c r="E166" s="132">
        <v>0</v>
      </c>
      <c r="F166" s="86">
        <f t="shared" si="13"/>
        <v>0</v>
      </c>
    </row>
    <row r="167" spans="2:6" ht="13.8" thickBot="1" x14ac:dyDescent="0.35">
      <c r="D167" s="24"/>
      <c r="E167" s="25"/>
      <c r="F167" s="26"/>
    </row>
    <row r="168" spans="2:6" ht="27" thickBot="1" x14ac:dyDescent="0.35">
      <c r="B168" s="69" t="s">
        <v>74</v>
      </c>
      <c r="C168" s="2" t="s">
        <v>58</v>
      </c>
      <c r="D168" s="3" t="s">
        <v>103</v>
      </c>
      <c r="E168" s="9"/>
      <c r="F168" s="84" t="s">
        <v>43</v>
      </c>
    </row>
    <row r="169" spans="2:6" x14ac:dyDescent="0.3">
      <c r="B169" s="19" t="s">
        <v>89</v>
      </c>
      <c r="C169" s="136"/>
      <c r="D169" s="149">
        <v>0</v>
      </c>
      <c r="E169" s="25"/>
      <c r="F169" s="81" t="e">
        <f>AVERAGEIF(F163:F166,"&lt;&gt;0")/1*(1+D169)</f>
        <v>#DIV/0!</v>
      </c>
    </row>
    <row r="170" spans="2:6" ht="13.8" thickBot="1" x14ac:dyDescent="0.35">
      <c r="B170" s="22" t="s">
        <v>77</v>
      </c>
      <c r="C170" s="130"/>
      <c r="D170" s="135">
        <v>0</v>
      </c>
      <c r="E170" s="25"/>
      <c r="F170" s="83" t="e">
        <f>AVERAGEIF(F163:F166,"&lt;&gt;0")/1*(1+D170)</f>
        <v>#DIV/0!</v>
      </c>
    </row>
    <row r="171" spans="2:6" ht="13.8" thickBot="1" x14ac:dyDescent="0.35">
      <c r="D171" s="24"/>
      <c r="E171" s="25"/>
      <c r="F171" s="26"/>
    </row>
    <row r="172" spans="2:6" ht="13.8" thickBot="1" x14ac:dyDescent="0.35">
      <c r="B172" s="4" t="s">
        <v>45</v>
      </c>
      <c r="C172" s="7" t="s">
        <v>43</v>
      </c>
      <c r="D172" s="8" t="s">
        <v>6</v>
      </c>
      <c r="F172" s="72" t="s">
        <v>38</v>
      </c>
    </row>
    <row r="173" spans="2:6" ht="13.8" thickBot="1" x14ac:dyDescent="0.35">
      <c r="B173" s="27" t="s">
        <v>55</v>
      </c>
      <c r="C173" s="28" t="e">
        <f>AVERAGEIF(F163:F170,"&lt;&gt;0")</f>
        <v>#DIV/0!</v>
      </c>
      <c r="D173" s="74">
        <f>D158*4</f>
        <v>204</v>
      </c>
      <c r="F173" s="76" t="e">
        <f>C173*D173</f>
        <v>#DIV/0!</v>
      </c>
    </row>
    <row r="174" spans="2:6" ht="13.8" thickBot="1" x14ac:dyDescent="0.35"/>
    <row r="175" spans="2:6" ht="13.8" thickBot="1" x14ac:dyDescent="0.35">
      <c r="B175" s="14" t="s">
        <v>23</v>
      </c>
      <c r="C175" s="15"/>
      <c r="D175" s="15"/>
      <c r="E175" s="15"/>
      <c r="F175" s="16"/>
    </row>
    <row r="176" spans="2:6" ht="13.8" thickBot="1" x14ac:dyDescent="0.35">
      <c r="B176" s="17"/>
      <c r="C176" s="17"/>
      <c r="D176" s="17"/>
      <c r="E176" s="17"/>
      <c r="F176" s="17"/>
    </row>
    <row r="177" spans="2:7" ht="27" customHeight="1" thickBot="1" x14ac:dyDescent="0.35">
      <c r="B177" s="5" t="s">
        <v>5</v>
      </c>
      <c r="C177" s="63" t="s">
        <v>58</v>
      </c>
      <c r="D177" s="63" t="s">
        <v>46</v>
      </c>
      <c r="E177" s="63" t="s">
        <v>41</v>
      </c>
      <c r="F177" s="64" t="s">
        <v>43</v>
      </c>
    </row>
    <row r="178" spans="2:7" x14ac:dyDescent="0.3">
      <c r="B178" s="32" t="s">
        <v>114</v>
      </c>
      <c r="C178" s="133"/>
      <c r="D178" s="139">
        <v>0</v>
      </c>
      <c r="E178" s="140">
        <v>0</v>
      </c>
      <c r="F178" s="80">
        <f>D178-(D178/1*E178)</f>
        <v>0</v>
      </c>
      <c r="G178" s="11"/>
    </row>
    <row r="179" spans="2:7" x14ac:dyDescent="0.3">
      <c r="B179" s="21" t="s">
        <v>155</v>
      </c>
      <c r="C179" s="127"/>
      <c r="D179" s="128">
        <v>0</v>
      </c>
      <c r="E179" s="129">
        <v>0</v>
      </c>
      <c r="F179" s="77">
        <f t="shared" ref="F179:F182" si="14">D179-(D179/1*E179)</f>
        <v>0</v>
      </c>
      <c r="G179" s="11"/>
    </row>
    <row r="180" spans="2:7" x14ac:dyDescent="0.3">
      <c r="B180" s="21" t="s">
        <v>156</v>
      </c>
      <c r="C180" s="127"/>
      <c r="D180" s="128">
        <v>0</v>
      </c>
      <c r="E180" s="129">
        <v>0</v>
      </c>
      <c r="F180" s="77">
        <f t="shared" si="14"/>
        <v>0</v>
      </c>
      <c r="G180" s="11"/>
    </row>
    <row r="181" spans="2:7" x14ac:dyDescent="0.3">
      <c r="B181" s="21" t="s">
        <v>154</v>
      </c>
      <c r="C181" s="127"/>
      <c r="D181" s="128">
        <v>0</v>
      </c>
      <c r="E181" s="129">
        <v>0</v>
      </c>
      <c r="F181" s="77">
        <f t="shared" si="14"/>
        <v>0</v>
      </c>
      <c r="G181" s="11"/>
    </row>
    <row r="182" spans="2:7" x14ac:dyDescent="0.3">
      <c r="B182" s="21" t="s">
        <v>113</v>
      </c>
      <c r="C182" s="127"/>
      <c r="D182" s="128">
        <v>0</v>
      </c>
      <c r="E182" s="129">
        <v>0</v>
      </c>
      <c r="F182" s="77">
        <f t="shared" si="14"/>
        <v>0</v>
      </c>
    </row>
    <row r="183" spans="2:7" ht="13.8" thickBot="1" x14ac:dyDescent="0.35">
      <c r="B183" s="22" t="s">
        <v>70</v>
      </c>
      <c r="C183" s="130"/>
      <c r="D183" s="131">
        <v>0</v>
      </c>
      <c r="E183" s="132">
        <v>0</v>
      </c>
      <c r="F183" s="78">
        <f t="shared" ref="F183" si="15">D183-(D183/1*E183)</f>
        <v>0</v>
      </c>
    </row>
    <row r="184" spans="2:7" ht="13.8" thickBot="1" x14ac:dyDescent="0.35">
      <c r="D184" s="24"/>
      <c r="E184" s="25"/>
      <c r="F184" s="26"/>
    </row>
    <row r="185" spans="2:7" ht="27" thickBot="1" x14ac:dyDescent="0.35">
      <c r="B185" s="58" t="s">
        <v>74</v>
      </c>
      <c r="C185" s="63" t="s">
        <v>58</v>
      </c>
      <c r="D185" s="68" t="s">
        <v>103</v>
      </c>
      <c r="E185" s="9"/>
      <c r="F185" s="84" t="s">
        <v>43</v>
      </c>
    </row>
    <row r="186" spans="2:7" x14ac:dyDescent="0.3">
      <c r="B186" s="32" t="s">
        <v>92</v>
      </c>
      <c r="C186" s="133"/>
      <c r="D186" s="134">
        <v>0</v>
      </c>
      <c r="E186" s="25"/>
      <c r="F186" s="81" t="e">
        <f>AVERAGEIF($F$178:$F$183,"&lt;&gt;0")/1*(1-D186)</f>
        <v>#DIV/0!</v>
      </c>
    </row>
    <row r="187" spans="2:7" x14ac:dyDescent="0.3">
      <c r="B187" s="21" t="s">
        <v>93</v>
      </c>
      <c r="C187" s="127"/>
      <c r="D187" s="146">
        <v>0</v>
      </c>
      <c r="E187" s="25"/>
      <c r="F187" s="82" t="e">
        <f t="shared" ref="F187" si="16">AVERAGEIF($F$178:$F$183,"&lt;&gt;0")/1*(1-D187)</f>
        <v>#DIV/0!</v>
      </c>
    </row>
    <row r="188" spans="2:7" x14ac:dyDescent="0.3">
      <c r="B188" s="21" t="s">
        <v>94</v>
      </c>
      <c r="C188" s="127"/>
      <c r="D188" s="146">
        <v>0</v>
      </c>
      <c r="E188" s="25"/>
      <c r="F188" s="82" t="e">
        <f>AVERAGEIF($F$178:$F$183,"&lt;&gt;0")/1*(1+D188)</f>
        <v>#DIV/0!</v>
      </c>
    </row>
    <row r="189" spans="2:7" x14ac:dyDescent="0.3">
      <c r="B189" s="21" t="s">
        <v>109</v>
      </c>
      <c r="C189" s="127"/>
      <c r="D189" s="146">
        <v>0</v>
      </c>
      <c r="E189" s="25"/>
      <c r="F189" s="82" t="e">
        <f>AVERAGEIF($F$178:$F$183,"&lt;&gt;0")/1*(1+D189)</f>
        <v>#DIV/0!</v>
      </c>
    </row>
    <row r="190" spans="2:7" x14ac:dyDescent="0.3">
      <c r="B190" s="21" t="s">
        <v>112</v>
      </c>
      <c r="C190" s="127"/>
      <c r="D190" s="146">
        <v>0</v>
      </c>
      <c r="E190" s="25"/>
      <c r="F190" s="82" t="e">
        <f>AVERAGEIF($F$178:$F$183,"&lt;&gt;0")/1*(1-D190)</f>
        <v>#DIV/0!</v>
      </c>
    </row>
    <row r="191" spans="2:7" x14ac:dyDescent="0.3">
      <c r="B191" s="21" t="s">
        <v>110</v>
      </c>
      <c r="C191" s="127"/>
      <c r="D191" s="146">
        <v>0</v>
      </c>
      <c r="E191" s="25"/>
      <c r="F191" s="82" t="e">
        <f>AVERAGEIF($F$178:$F$183,"&lt;&gt;0")/1*(1-D191)</f>
        <v>#DIV/0!</v>
      </c>
    </row>
    <row r="192" spans="2:7" ht="13.8" thickBot="1" x14ac:dyDescent="0.35">
      <c r="B192" s="22" t="s">
        <v>111</v>
      </c>
      <c r="C192" s="130"/>
      <c r="D192" s="135">
        <v>0</v>
      </c>
      <c r="E192" s="25"/>
      <c r="F192" s="83" t="e">
        <f>AVERAGEIF($F$178:$F$183,"&lt;&gt;0")/1*(1+D192)</f>
        <v>#DIV/0!</v>
      </c>
    </row>
    <row r="193" spans="2:6" ht="13.8" thickBot="1" x14ac:dyDescent="0.35">
      <c r="D193" s="24"/>
      <c r="E193" s="25"/>
      <c r="F193" s="26"/>
    </row>
    <row r="194" spans="2:6" ht="27" thickBot="1" x14ac:dyDescent="0.35">
      <c r="B194" s="4" t="s">
        <v>63</v>
      </c>
      <c r="C194" s="2" t="s">
        <v>58</v>
      </c>
      <c r="D194" s="2" t="s">
        <v>46</v>
      </c>
      <c r="E194" s="2" t="s">
        <v>41</v>
      </c>
      <c r="F194" s="8" t="s">
        <v>43</v>
      </c>
    </row>
    <row r="195" spans="2:6" x14ac:dyDescent="0.3">
      <c r="B195" s="19" t="s">
        <v>151</v>
      </c>
      <c r="C195" s="136"/>
      <c r="D195" s="137">
        <v>0</v>
      </c>
      <c r="E195" s="138">
        <v>0</v>
      </c>
      <c r="F195" s="85">
        <f>D195-(D195/1*E195)</f>
        <v>0</v>
      </c>
    </row>
    <row r="196" spans="2:6" ht="13.8" thickBot="1" x14ac:dyDescent="0.35">
      <c r="B196" s="22" t="s">
        <v>152</v>
      </c>
      <c r="C196" s="130"/>
      <c r="D196" s="131">
        <v>0</v>
      </c>
      <c r="E196" s="132">
        <v>0</v>
      </c>
      <c r="F196" s="78">
        <f t="shared" ref="F196" si="17">D196-(D196/1*E196)</f>
        <v>0</v>
      </c>
    </row>
    <row r="197" spans="2:6" ht="13.8" thickBot="1" x14ac:dyDescent="0.35">
      <c r="D197" s="24"/>
      <c r="E197" s="25"/>
      <c r="F197" s="26"/>
    </row>
    <row r="198" spans="2:6" ht="13.8" thickBot="1" x14ac:dyDescent="0.35">
      <c r="B198" s="4" t="s">
        <v>45</v>
      </c>
      <c r="C198" s="7" t="s">
        <v>43</v>
      </c>
      <c r="D198" s="8" t="s">
        <v>6</v>
      </c>
      <c r="F198" s="72" t="s">
        <v>38</v>
      </c>
    </row>
    <row r="199" spans="2:6" ht="13.8" thickBot="1" x14ac:dyDescent="0.35">
      <c r="B199" s="27" t="s">
        <v>56</v>
      </c>
      <c r="C199" s="101" t="e">
        <f>AVERAGEIF(F178:F192,"&lt;&gt;0")+AVERAGEIF(F195:F196,"&lt;&gt;0")</f>
        <v>#DIV/0!</v>
      </c>
      <c r="D199" s="74">
        <f>17*9</f>
        <v>153</v>
      </c>
      <c r="F199" s="76" t="e">
        <f>C199*D199</f>
        <v>#DIV/0!</v>
      </c>
    </row>
    <row r="200" spans="2:6" ht="13.8" thickBot="1" x14ac:dyDescent="0.35">
      <c r="C200" s="29"/>
      <c r="D200" s="30"/>
      <c r="E200" s="24"/>
      <c r="F200" s="26"/>
    </row>
    <row r="201" spans="2:6" ht="13.8" thickBot="1" x14ac:dyDescent="0.35">
      <c r="B201" s="14" t="s">
        <v>64</v>
      </c>
      <c r="C201" s="15"/>
      <c r="D201" s="15"/>
      <c r="E201" s="15"/>
      <c r="F201" s="16"/>
    </row>
    <row r="202" spans="2:6" ht="13.8" thickBot="1" x14ac:dyDescent="0.35">
      <c r="B202" s="17"/>
      <c r="C202" s="17"/>
      <c r="D202" s="17"/>
      <c r="E202" s="17"/>
      <c r="F202" s="17"/>
    </row>
    <row r="203" spans="2:6" ht="27" customHeight="1" thickBot="1" x14ac:dyDescent="0.35">
      <c r="B203" s="5" t="s">
        <v>5</v>
      </c>
      <c r="C203" s="2" t="s">
        <v>58</v>
      </c>
      <c r="D203" s="2" t="s">
        <v>46</v>
      </c>
      <c r="E203" s="2" t="s">
        <v>41</v>
      </c>
      <c r="F203" s="8" t="s">
        <v>43</v>
      </c>
    </row>
    <row r="204" spans="2:6" x14ac:dyDescent="0.3">
      <c r="B204" s="32" t="s">
        <v>65</v>
      </c>
      <c r="C204" s="133"/>
      <c r="D204" s="139">
        <v>0</v>
      </c>
      <c r="E204" s="140">
        <v>0</v>
      </c>
      <c r="F204" s="20">
        <f>D204-(D204/1*E204)</f>
        <v>0</v>
      </c>
    </row>
    <row r="205" spans="2:6" x14ac:dyDescent="0.3">
      <c r="B205" s="21" t="s">
        <v>66</v>
      </c>
      <c r="C205" s="127"/>
      <c r="D205" s="128">
        <v>0</v>
      </c>
      <c r="E205" s="129">
        <v>0</v>
      </c>
      <c r="F205" s="20">
        <f>D205-(D205/1*E205)</f>
        <v>0</v>
      </c>
    </row>
    <row r="206" spans="2:6" x14ac:dyDescent="0.3">
      <c r="B206" s="21" t="s">
        <v>67</v>
      </c>
      <c r="C206" s="127"/>
      <c r="D206" s="128">
        <v>0</v>
      </c>
      <c r="E206" s="129">
        <v>0</v>
      </c>
      <c r="F206" s="20">
        <f t="shared" ref="F206:F210" si="18">D206-(D206/1*E206)</f>
        <v>0</v>
      </c>
    </row>
    <row r="207" spans="2:6" x14ac:dyDescent="0.3">
      <c r="B207" s="21" t="s">
        <v>68</v>
      </c>
      <c r="C207" s="127"/>
      <c r="D207" s="128">
        <v>0</v>
      </c>
      <c r="E207" s="129">
        <v>0</v>
      </c>
      <c r="F207" s="20">
        <f t="shared" si="18"/>
        <v>0</v>
      </c>
    </row>
    <row r="208" spans="2:6" x14ac:dyDescent="0.3">
      <c r="B208" s="21" t="s">
        <v>69</v>
      </c>
      <c r="C208" s="127"/>
      <c r="D208" s="128">
        <v>0</v>
      </c>
      <c r="E208" s="129">
        <v>0</v>
      </c>
      <c r="F208" s="20">
        <f t="shared" si="18"/>
        <v>0</v>
      </c>
    </row>
    <row r="209" spans="2:9" x14ac:dyDescent="0.3">
      <c r="B209" s="21" t="s">
        <v>96</v>
      </c>
      <c r="C209" s="127"/>
      <c r="D209" s="128">
        <v>0</v>
      </c>
      <c r="E209" s="129">
        <v>0</v>
      </c>
      <c r="F209" s="20">
        <f t="shared" si="18"/>
        <v>0</v>
      </c>
    </row>
    <row r="210" spans="2:9" ht="13.8" thickBot="1" x14ac:dyDescent="0.35">
      <c r="B210" s="22" t="s">
        <v>97</v>
      </c>
      <c r="C210" s="130"/>
      <c r="D210" s="131">
        <v>0</v>
      </c>
      <c r="E210" s="132">
        <v>0</v>
      </c>
      <c r="F210" s="23">
        <f t="shared" si="18"/>
        <v>0</v>
      </c>
    </row>
    <row r="211" spans="2:9" ht="13.8" thickBot="1" x14ac:dyDescent="0.35">
      <c r="D211" s="24"/>
      <c r="E211" s="25"/>
      <c r="F211" s="26"/>
    </row>
    <row r="212" spans="2:9" ht="13.8" thickBot="1" x14ac:dyDescent="0.35">
      <c r="B212" s="4" t="s">
        <v>45</v>
      </c>
      <c r="C212" s="7" t="s">
        <v>43</v>
      </c>
      <c r="D212" s="8" t="s">
        <v>6</v>
      </c>
      <c r="F212" s="72" t="s">
        <v>38</v>
      </c>
    </row>
    <row r="213" spans="2:9" ht="13.8" thickBot="1" x14ac:dyDescent="0.35">
      <c r="B213" s="27" t="s">
        <v>133</v>
      </c>
      <c r="C213" s="28" t="e">
        <f>AVERAGEIF(F204:F210,"&lt;&gt;0")</f>
        <v>#DIV/0!</v>
      </c>
      <c r="D213" s="74">
        <f>17*9</f>
        <v>153</v>
      </c>
      <c r="F213" s="76" t="e">
        <f>C213*D213</f>
        <v>#DIV/0!</v>
      </c>
    </row>
    <row r="214" spans="2:9" x14ac:dyDescent="0.3">
      <c r="C214" s="29"/>
      <c r="D214" s="67"/>
      <c r="E214" s="57"/>
      <c r="F214" s="26"/>
    </row>
    <row r="215" spans="2:9" ht="26.55" customHeight="1" x14ac:dyDescent="0.3">
      <c r="B215" s="112" t="s">
        <v>130</v>
      </c>
      <c r="C215" s="112"/>
      <c r="D215" s="112"/>
      <c r="E215" s="112"/>
      <c r="F215" s="112"/>
    </row>
    <row r="216" spans="2:9" ht="13.8" thickBot="1" x14ac:dyDescent="0.35">
      <c r="C216" s="29"/>
      <c r="D216" s="30"/>
      <c r="E216" s="24"/>
      <c r="F216" s="26"/>
    </row>
    <row r="217" spans="2:9" ht="13.8" thickBot="1" x14ac:dyDescent="0.35">
      <c r="B217" s="14" t="s">
        <v>72</v>
      </c>
      <c r="C217" s="15"/>
      <c r="D217" s="15"/>
      <c r="E217" s="15"/>
      <c r="F217" s="75" t="e">
        <f>F27+F44+F61+F80+F96+F105+F126+E135+F158+F173+F199+F213</f>
        <v>#DIV/0!</v>
      </c>
      <c r="H217" s="29"/>
    </row>
    <row r="218" spans="2:9" ht="13.8" thickBot="1" x14ac:dyDescent="0.35">
      <c r="H218" s="29"/>
    </row>
    <row r="219" spans="2:9" ht="13.8" customHeight="1" thickBot="1" x14ac:dyDescent="0.35">
      <c r="B219" s="1" t="s">
        <v>10</v>
      </c>
      <c r="C219" s="2" t="s">
        <v>126</v>
      </c>
      <c r="D219" s="2" t="s">
        <v>101</v>
      </c>
      <c r="E219" s="3" t="s">
        <v>41</v>
      </c>
      <c r="I219" s="29"/>
    </row>
    <row r="220" spans="2:9" x14ac:dyDescent="0.3">
      <c r="B220" s="32" t="s">
        <v>42</v>
      </c>
      <c r="C220" s="100" t="e">
        <f>F217/100*10</f>
        <v>#DIV/0!</v>
      </c>
      <c r="D220" s="87" t="s">
        <v>102</v>
      </c>
      <c r="E220" s="134">
        <v>0</v>
      </c>
      <c r="F220" s="29"/>
      <c r="G220" s="33"/>
      <c r="H220" s="29"/>
    </row>
    <row r="221" spans="2:9" ht="13.8" thickBot="1" x14ac:dyDescent="0.35">
      <c r="B221" s="22" t="s">
        <v>95</v>
      </c>
      <c r="C221" s="101" t="e">
        <f>F217/100*10</f>
        <v>#DIV/0!</v>
      </c>
      <c r="D221" s="40" t="s">
        <v>102</v>
      </c>
      <c r="E221" s="135">
        <v>0</v>
      </c>
      <c r="F221" s="29"/>
      <c r="H221" s="29"/>
    </row>
    <row r="222" spans="2:9" ht="13.8" thickBot="1" x14ac:dyDescent="0.35">
      <c r="C222" s="25"/>
      <c r="D222" s="33"/>
      <c r="E222" s="11"/>
      <c r="F222" s="11"/>
      <c r="H222" s="29"/>
    </row>
    <row r="223" spans="2:9" ht="13.8" thickBot="1" x14ac:dyDescent="0.35">
      <c r="B223" s="14" t="s">
        <v>73</v>
      </c>
      <c r="C223" s="15"/>
      <c r="D223" s="15"/>
      <c r="E223" s="15"/>
      <c r="F223" s="56" t="e">
        <f>F217+(C220-(C220/1*E220))-(C221-(C221/1*E221))</f>
        <v>#DIV/0!</v>
      </c>
      <c r="G223" s="29"/>
      <c r="H223" s="29"/>
    </row>
    <row r="224" spans="2:9" ht="13.8" thickBot="1" x14ac:dyDescent="0.35">
      <c r="C224" s="11"/>
      <c r="D224" s="24"/>
      <c r="E224" s="11"/>
    </row>
    <row r="225" spans="2:10" ht="15" customHeight="1" thickBot="1" x14ac:dyDescent="0.35">
      <c r="B225" s="119" t="s">
        <v>39</v>
      </c>
      <c r="C225" s="120"/>
      <c r="D225" s="120"/>
      <c r="E225" s="120"/>
      <c r="F225" s="121"/>
      <c r="J225" s="29"/>
    </row>
    <row r="226" spans="2:10" ht="13.8" thickBot="1" x14ac:dyDescent="0.35">
      <c r="B226" s="13"/>
      <c r="C226" s="13"/>
      <c r="D226" s="13"/>
      <c r="E226" s="13"/>
      <c r="F226" s="13"/>
    </row>
    <row r="227" spans="2:10" ht="13.8" thickBot="1" x14ac:dyDescent="0.35">
      <c r="B227" s="34" t="s">
        <v>9</v>
      </c>
      <c r="C227" s="7" t="s">
        <v>10</v>
      </c>
      <c r="D227" s="91" t="s">
        <v>11</v>
      </c>
      <c r="E227" s="91" t="s">
        <v>131</v>
      </c>
      <c r="F227" s="8" t="s">
        <v>38</v>
      </c>
    </row>
    <row r="228" spans="2:10" x14ac:dyDescent="0.3">
      <c r="B228" s="35" t="s">
        <v>12</v>
      </c>
      <c r="C228" s="36" t="s">
        <v>13</v>
      </c>
      <c r="D228" s="150">
        <v>0</v>
      </c>
      <c r="E228" s="92">
        <v>25</v>
      </c>
      <c r="F228" s="90">
        <f>D228*E228</f>
        <v>0</v>
      </c>
    </row>
    <row r="229" spans="2:10" x14ac:dyDescent="0.3">
      <c r="B229" s="37" t="s">
        <v>14</v>
      </c>
      <c r="C229" s="38" t="s">
        <v>15</v>
      </c>
      <c r="D229" s="151">
        <v>0</v>
      </c>
      <c r="E229" s="93">
        <v>25</v>
      </c>
      <c r="F229" s="88">
        <f t="shared" ref="F229:F230" si="19">D229*E229</f>
        <v>0</v>
      </c>
      <c r="G229" s="29"/>
    </row>
    <row r="230" spans="2:10" x14ac:dyDescent="0.3">
      <c r="B230" s="37" t="s">
        <v>16</v>
      </c>
      <c r="C230" s="38" t="s">
        <v>17</v>
      </c>
      <c r="D230" s="151">
        <v>0</v>
      </c>
      <c r="E230" s="93">
        <v>25</v>
      </c>
      <c r="F230" s="88">
        <f t="shared" si="19"/>
        <v>0</v>
      </c>
    </row>
    <row r="231" spans="2:10" ht="13.8" thickBot="1" x14ac:dyDescent="0.35">
      <c r="B231" s="39" t="s">
        <v>18</v>
      </c>
      <c r="C231" s="40" t="s">
        <v>19</v>
      </c>
      <c r="D231" s="152">
        <v>0</v>
      </c>
      <c r="E231" s="94">
        <v>25</v>
      </c>
      <c r="F231" s="89">
        <f>D231*E231</f>
        <v>0</v>
      </c>
    </row>
    <row r="232" spans="2:10" ht="13.8" thickBot="1" x14ac:dyDescent="0.35">
      <c r="B232" s="95" t="s">
        <v>132</v>
      </c>
      <c r="C232" s="96"/>
      <c r="D232" s="97"/>
      <c r="E232" s="98"/>
      <c r="F232" s="99">
        <f>SUM(F228:F231)</f>
        <v>0</v>
      </c>
    </row>
    <row r="233" spans="2:10" x14ac:dyDescent="0.3">
      <c r="B233" s="18"/>
      <c r="C233" s="41"/>
      <c r="D233" s="41"/>
    </row>
    <row r="234" spans="2:10" ht="26.55" customHeight="1" x14ac:dyDescent="0.3">
      <c r="B234" s="112" t="s">
        <v>98</v>
      </c>
      <c r="C234" s="112"/>
      <c r="D234" s="112"/>
      <c r="E234" s="112"/>
      <c r="F234" s="112"/>
    </row>
    <row r="235" spans="2:10" x14ac:dyDescent="0.3">
      <c r="B235" s="122" t="s">
        <v>40</v>
      </c>
      <c r="C235" s="122"/>
      <c r="D235" s="122"/>
      <c r="E235" s="122"/>
      <c r="F235" s="122"/>
    </row>
    <row r="236" spans="2:10" ht="13.8" thickBot="1" x14ac:dyDescent="0.35">
      <c r="B236" s="13"/>
      <c r="C236" s="13"/>
      <c r="D236" s="13"/>
      <c r="E236" s="13"/>
    </row>
    <row r="237" spans="2:10" s="48" customFormat="1" ht="16.2" thickBot="1" x14ac:dyDescent="0.35">
      <c r="B237" s="44" t="s">
        <v>62</v>
      </c>
      <c r="C237" s="45"/>
      <c r="D237" s="46"/>
      <c r="E237" s="46"/>
      <c r="F237" s="47" t="e">
        <f>F223+F232</f>
        <v>#DIV/0!</v>
      </c>
    </row>
    <row r="238" spans="2:10" ht="13.8" thickBot="1" x14ac:dyDescent="0.35">
      <c r="B238" s="49"/>
      <c r="C238" s="50"/>
      <c r="D238" s="51"/>
      <c r="E238" s="52"/>
    </row>
    <row r="239" spans="2:10" ht="14.55" customHeight="1" x14ac:dyDescent="0.3">
      <c r="B239" s="53" t="s">
        <v>1</v>
      </c>
      <c r="C239" s="123"/>
      <c r="D239" s="124"/>
    </row>
    <row r="240" spans="2:10" x14ac:dyDescent="0.3">
      <c r="B240" s="6" t="s">
        <v>2</v>
      </c>
      <c r="C240" s="125"/>
      <c r="D240" s="126"/>
    </row>
    <row r="241" spans="2:5" ht="52.8" customHeight="1" x14ac:dyDescent="0.3">
      <c r="B241" s="6" t="s">
        <v>3</v>
      </c>
      <c r="C241" s="125"/>
      <c r="D241" s="126"/>
    </row>
    <row r="242" spans="2:5" ht="15" customHeight="1" thickBot="1" x14ac:dyDescent="0.35">
      <c r="B242" s="54" t="s">
        <v>4</v>
      </c>
      <c r="C242" s="110"/>
      <c r="D242" s="111"/>
    </row>
    <row r="244" spans="2:5" ht="13.2" customHeight="1" x14ac:dyDescent="0.3">
      <c r="B244" s="108" t="s">
        <v>134</v>
      </c>
      <c r="C244" s="109"/>
      <c r="D244" s="109"/>
      <c r="E244" s="55"/>
    </row>
  </sheetData>
  <sheetProtection algorithmName="SHA-512" hashValue="vKOcwVu6of11OJ24kHBiZuuM09pQDbY+cadZIvTQYwST3rXSZ1TE8EokPZIw/FZCeasAyO6k1XKf0c39YrvJsg==" saltValue="2idmEgI1XvM+toiWSMVgvg==" spinCount="100000" sheet="1" objects="1" scenarios="1"/>
  <mergeCells count="12">
    <mergeCell ref="B244:D244"/>
    <mergeCell ref="C242:D242"/>
    <mergeCell ref="B234:F234"/>
    <mergeCell ref="B2:F2"/>
    <mergeCell ref="B4:F4"/>
    <mergeCell ref="B6:F6"/>
    <mergeCell ref="B215:F215"/>
    <mergeCell ref="B225:F225"/>
    <mergeCell ref="B235:F235"/>
    <mergeCell ref="C239:D239"/>
    <mergeCell ref="C240:D240"/>
    <mergeCell ref="C241:D24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14F07D88A9EB478187C0518EB9A673" ma:contentTypeVersion="4" ma:contentTypeDescription="Een nieuw document maken." ma:contentTypeScope="" ma:versionID="b229b241877748d20cc08cdc2b148794">
  <xsd:schema xmlns:xsd="http://www.w3.org/2001/XMLSchema" xmlns:xs="http://www.w3.org/2001/XMLSchema" xmlns:p="http://schemas.microsoft.com/office/2006/metadata/properties" xmlns:ns2="57856963-25e2-44eb-9e17-750f607ce2ad" targetNamespace="http://schemas.microsoft.com/office/2006/metadata/properties" ma:root="true" ma:fieldsID="a888a2ffd08931d9bb996f490247d81d" ns2:_="">
    <xsd:import namespace="57856963-25e2-44eb-9e17-750f607ce2a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856963-25e2-44eb-9e17-750f607ce2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308FA2-F75E-41D1-AE94-E2C05BCA9047}">
  <ds:schemaRefs>
    <ds:schemaRef ds:uri="http://schemas.microsoft.com/sharepoint/v3/contenttype/forms"/>
  </ds:schemaRefs>
</ds:datastoreItem>
</file>

<file path=customXml/itemProps2.xml><?xml version="1.0" encoding="utf-8"?>
<ds:datastoreItem xmlns:ds="http://schemas.openxmlformats.org/officeDocument/2006/customXml" ds:itemID="{29E72589-3F77-4261-8FBF-1DBD04301B0C}">
  <ds:schemaRefs>
    <ds:schemaRef ds:uri="http://purl.org/dc/dcmitype/"/>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http://purl.org/dc/elements/1.1/"/>
    <ds:schemaRef ds:uri="57856963-25e2-44eb-9e17-750f607ce2ad"/>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64DDD1B-C869-40DE-894A-8640944CD2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856963-25e2-44eb-9e17-750f607ce2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Calculatieblad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Ilse Leegwater | Younggroup</cp:lastModifiedBy>
  <cp:revision/>
  <dcterms:created xsi:type="dcterms:W3CDTF">2026-04-15T06:01:51Z</dcterms:created>
  <dcterms:modified xsi:type="dcterms:W3CDTF">2026-07-10T07:53:14Z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0x010100B114F07D88A9EB478187C0518EB9A673</vt:lpwstr>
  </property>
</Properties>
</file>